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243C5D98-81AF-4055-BD4F-347A701C9B2F}" xr6:coauthVersionLast="47" xr6:coauthVersionMax="47" xr10:uidLastSave="{00000000-0000-0000-0000-000000000000}"/>
  <bookViews>
    <workbookView xWindow="-28920" yWindow="525" windowWidth="29040" windowHeight="15720" firstSheet="4" activeTab="9" xr2:uid="{AE825473-D5AF-495E-926D-B0F608427593}"/>
  </bookViews>
  <sheets>
    <sheet name="Meta_Master" sheetId="13" r:id="rId1"/>
    <sheet name="Cabecera_Master_TPower" sheetId="17" r:id="rId2"/>
    <sheet name="Cabecera_Master_GFlex" sheetId="14" state="hidden" r:id="rId3"/>
    <sheet name="EPanel_Master" sheetId="16" r:id="rId4"/>
    <sheet name="INICIO" sheetId="2" r:id="rId5"/>
    <sheet name="PORTADA G-FLEX" sheetId="1" state="hidden" r:id="rId6"/>
    <sheet name="PORTADA T-POWER" sheetId="4" r:id="rId7"/>
    <sheet name="frontal GFX" sheetId="3" state="hidden" r:id="rId8"/>
    <sheet name="BOM_GFLEX" sheetId="10" state="hidden" r:id="rId9"/>
    <sheet name="frontal TPW" sheetId="18" r:id="rId10"/>
    <sheet name="TRAZADO_BARRAS" sheetId="7" r:id="rId11"/>
    <sheet name="HBB_TN" sheetId="5" r:id="rId12"/>
    <sheet name="CodigosHTN1" sheetId="6" r:id="rId13"/>
    <sheet name="Envolventes_GFLEX" sheetId="11" state="hidden" r:id="rId14"/>
    <sheet name="Envolventes_TPOWER" sheetId="12" r:id="rId15"/>
    <sheet name="VBB" sheetId="8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2" hidden="1">CodigosHTN1!$C$1:$AC$264</definedName>
    <definedName name="_xlnm._FilterDatabase" localSheetId="11" hidden="1">HBB_TN!$B$1:$H$401</definedName>
    <definedName name="_xlnm._FilterDatabase" localSheetId="10" hidden="1">TRAZADO_BARRAS!$B$1:$I$592</definedName>
    <definedName name="_xlnm._FilterDatabase" localSheetId="15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9">'frontal TPW'!$AX$28:$IY$176</definedName>
    <definedName name="_xlnm.Print_Area" localSheetId="5">'PORTADA G-FLEX'!$AX$28:$IY$176</definedName>
    <definedName name="_xlnm.Print_Area" localSheetId="6">'PORTADA T-POWER'!$AX$28:$IY$176</definedName>
    <definedName name="E1600X200">Envolventes_TPOWER!$L$1310:$S$1377</definedName>
    <definedName name="E1600X400">Envolventes_TPOWER!$L$1395:$AA$1462</definedName>
    <definedName name="E1600X720">Envolventes_TPOWER!$L$1478:$AN$1545</definedName>
    <definedName name="E1800X1120">Envolventes_TPOWER!$K$260:$BC$335</definedName>
    <definedName name="E1800X200">Envolventes_TPOWER!$L$7:$S$82</definedName>
    <definedName name="E1800X400">Envolventes_TPOWER!$L$176:$AA$251</definedName>
    <definedName name="E1800X720">Envolventes_TPOWER!$L$91:$AN$166</definedName>
    <definedName name="E2000X1120">Envolventes_TPOWER!$K$714:$BC$797</definedName>
    <definedName name="E2000X200">Envolventes_TPOWER!$K$344:$R$427</definedName>
    <definedName name="E2000X400">Envolventes_TPOWER!$K$620:$Z$703</definedName>
    <definedName name="E2000X720">Envolventes_TPOWER!$K$528:$AM$611</definedName>
    <definedName name="E2000X800">Envolventes_TPOWER!$K$436:$AP$519</definedName>
    <definedName name="E2200X1120">Envolventes_TPOWER!$K$1207:$BC$1298</definedName>
    <definedName name="E2200X200">Envolventes_TPOWER!$K$806:$R$897</definedName>
    <definedName name="E2200X400">Envolventes_TPOWER!$L$1107:$AA$1198</definedName>
    <definedName name="E2200X720">Envolventes_TPOWER!$K$907:$AM$998</definedName>
    <definedName name="E2200X800">Envolventes_TPOWER!$K$1007:$AP$1098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MainXCVS250X720XIZQ">TRAZADO_BARRAS!$K$414:$BF$429</definedName>
    <definedName name="G_HNX400XNA">HBB_TN!$J$128:$AG$131</definedName>
    <definedName name="G_HNX720XNA">HBB_TN!$J$113:$BE$116</definedName>
    <definedName name="G_HTX400XNA">HBB_TN!$J$140:$AG$143</definedName>
    <definedName name="G_HTX720XNA">HBB_TN!$J$94:$BE$97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  <definedName name="T_HBBXMainXCVS250X720XDRC">TRAZADO_BARRAS!$M$708:$AK$715</definedName>
    <definedName name="T_HBBXMainXCVS250X720XIZQ">TRAZADO_BARRAS!$M$692:$AK$699</definedName>
    <definedName name="T_HBBXMainXCVS630X720XDRC">TRAZADO_BARRAS!$M$1376:$AK$1383</definedName>
    <definedName name="T_HBBXMainXCVS630X720XIZQ">TRAZADO_BARRAS!$M$1360:$AK$1367</definedName>
    <definedName name="T_HBBXMainXEZC100X720XDRC">TRAZADO_BARRAS!$L$630:$AJ$635</definedName>
    <definedName name="T_HBBXMainXEZC100X720XIZQ">TRAZADO_BARRAS!$L$596:$AJ$601</definedName>
    <definedName name="T_HBBXMainXEZC250X720XDRC">TRAZADO_BARRAS!$M$675:$AK$682</definedName>
    <definedName name="T_HBBXMainXEZC250X720XIZQ">TRAZADO_BARRAS!$M$659:$AK$666</definedName>
    <definedName name="T_HBBXMainXEZC630X720XDRC">TRAZADO_BARRAS!$M$1343:$AK$1350</definedName>
    <definedName name="T_HBBXMainXEZC630X720XIZQ">TRAZADO_BARRAS!$M$1327:$AK$1334</definedName>
    <definedName name="T_HBBXMainXGP100X720XDRC">TRAZADO_BARRAS!$L$645:$AJ$650</definedName>
    <definedName name="T_HBBXMainXGP100X720XIZQ">TRAZADO_BARRAS!$L$613:$AJ$618</definedName>
    <definedName name="T_HBBXMainXGP250X720XDRC">TRAZADO_BARRAS!$M$774:$AK$781</definedName>
    <definedName name="T_HBBXMainXGP250X720XIZQ">TRAZADO_BARRAS!$M$758:$AK$765</definedName>
    <definedName name="T_HBBXMainXGP630X720XDRC">TRAZADO_BARRAS!$M$1442:$AK$1449</definedName>
    <definedName name="T_HBBXMainXGP630X720XIZQ">TRAZADO_BARRAS!$M$1426:$AK$1433</definedName>
    <definedName name="T_HBBXMainXNSX250X720XDRC">TRAZADO_BARRAS!$M$741:$AK$748</definedName>
    <definedName name="T_HBBXMainXNSX250X720XIZQ">TRAZADO_BARRAS!$M$725:$AK$732</definedName>
    <definedName name="T_HBBXMainXNSX630X720XDRC">TRAZADO_BARRAS!$M$1409:$AK$1416</definedName>
    <definedName name="T_HBBXMainXNSX630X720XIZQ">TRAZADO_BARRAS!$M$1393:$AK$1400</definedName>
    <definedName name="T_HBBXMainXNSX720XDRC">TRAZADO_BARRAS!$L$823:$AJ$836</definedName>
    <definedName name="T_HBBXMainXNSX720XIZQ">TRAZADO_BARRAS!$L$793:$AJ$806</definedName>
    <definedName name="T_HNX1120">HBB_TN!$J$85:$AX$86</definedName>
    <definedName name="T_HNX400">HBB_TN!$K$59:$V$60</definedName>
    <definedName name="T_HNX720">HBB_TN!$K$29:$AI$30</definedName>
    <definedName name="T_HTX1120">HBB_TN!$J$72:$AX$73</definedName>
    <definedName name="T_HTX400">HBB_TN!$K$42:$V$43</definedName>
    <definedName name="T_HTX720">HBB_TN!$K$12:$AI$13</definedName>
    <definedName name="T_VBBX1250X1of2X1600">VBB!$O$320:$V$387</definedName>
    <definedName name="T_VBBX1250X1of2X1800">VBB!$O$1684:$V$1759</definedName>
    <definedName name="T_VBBX1250X1of2X2000">VBB!$O$2984:$V$3067</definedName>
    <definedName name="T_VBBX1250X1of4X1600">VBB!$O$243:$V$310</definedName>
    <definedName name="T_VBBX1250X1of4X1800">VBB!$O$1254:$V$1329</definedName>
    <definedName name="T_VBBX1250X1of4X2000">VBB!$O$2543:$V$2626</definedName>
    <definedName name="T_VBBX1250X1X2000">VBB!$O$3874:$V$3957</definedName>
    <definedName name="T_VBBX1250X3of4X1600">VBB!$O$397:$V$464</definedName>
    <definedName name="T_VBBX1250X3of4X1800">VBB!$O$2114:$V$2189</definedName>
    <definedName name="T_VBBX1250X3of4X2000">VBB!$O$3429:$V$3512</definedName>
    <definedName name="T_VBBX1600X1of2X1600">VBB!$P$549:$AE$616</definedName>
    <definedName name="T_VBBX1600X1of2X1800">VBB!$O$1770:$AD$1845</definedName>
    <definedName name="T_VBBX1600X1of2X2000">VBB!$O$3073:$AD$3156</definedName>
    <definedName name="T_VBBX1600X1of2X2200">VBB!$P$4535:$AE$4626</definedName>
    <definedName name="T_VBBX1600X1of4X1600">VBB!$P$472:$AE$539</definedName>
    <definedName name="T_VBBX1600X1of4X1800">VBB!$O$1340:$AD$1415</definedName>
    <definedName name="T_VBBX1600X1of4X2000">VBB!$O$2631:$AD$2714</definedName>
    <definedName name="T_VBBX1600X1of4X2200">VBB!$P$4232:$AE$4323</definedName>
    <definedName name="T_VBBX1600X1X2000">VBB!$O$3963:$AD$4046</definedName>
    <definedName name="T_VBBX1600X1X2200">VBB!$P$5141:$AE$5232</definedName>
    <definedName name="T_VBBX1600X3of4X1600">VBB!$P$628:$AE$695</definedName>
    <definedName name="T_VBBX1600X3of4X1800">VBB!$O$2200:$AD$2275</definedName>
    <definedName name="T_VBBX1600X3of4X2000">VBB!$O$3518:$AD$3601</definedName>
    <definedName name="T_VBBX1600X3of4X2200">VBB!$P$4838:$AE$4929</definedName>
    <definedName name="T_VBBX2000X1of2X1600">VBB!$O$782:$AD$849</definedName>
    <definedName name="T_VBBX2000X1of2X1800">VBB!$O$1856:$AD$1931</definedName>
    <definedName name="T_VBBX2000X1of2X2000">VBB!$O$3162:$AD$3245</definedName>
    <definedName name="T_VBBX2000X1of2X2200">VBB!$P$4636:$AE$4727</definedName>
    <definedName name="T_VBBX2000X1of4X1600">VBB!$O$705:$AD$772</definedName>
    <definedName name="T_VBBX2000X1of4X1800">VBB!$O$1426:$AD$1501</definedName>
    <definedName name="T_VBBX2000X1of4X2000">VBB!$O$2719:$AD$2802</definedName>
    <definedName name="T_VBBX2000X1of4X2200">VBB!$P$4333:$AE$4424</definedName>
    <definedName name="T_VBBX2000X1X2000">VBB!$O$4052:$AD$4135</definedName>
    <definedName name="T_VBBX2000X3of4X1600">VBB!$O$859:$AD$926</definedName>
    <definedName name="T_VBBX2000X3of4X1800">VBB!$O$2286:$AD$2361</definedName>
    <definedName name="T_VBBX2000X3of4X2000">VBB!$O$3607:$AD$3690</definedName>
    <definedName name="T_VBBX2000X3of4X2200">VBB!$P$4939:$AE$5030</definedName>
    <definedName name="T_VBBX2500X1of2X1600">VBB!$O$1013:$AD$1080</definedName>
    <definedName name="T_VBBX2500X1of2X1800">VBB!$O$1942:$AD$2017</definedName>
    <definedName name="T_VBBX2500X1of2X2000">VBB!$O$3251:$AD$3334</definedName>
    <definedName name="T_VBBX2500X1of2X2200">VBB!$P$4737:$AE$4828</definedName>
    <definedName name="T_VBBX2500X1of4X1800">VBB!$O$1512:$AD$1587</definedName>
    <definedName name="T_VBBX2500X1of4X2000">VBB!$O$2807:$AD$2890</definedName>
    <definedName name="T_VBBX2500X1of4X2200">VBB!$P$4434:$AE$4525</definedName>
    <definedName name="T_VBBX2500X1X2000">VBB!$O$4141:$AD$4224</definedName>
    <definedName name="T_VBBX2500X3of4X1600">VBB!$O$1090:$AD$1157</definedName>
    <definedName name="T_VBBX2500X3of4X1800">VBB!$O$2372:$AD$2447</definedName>
    <definedName name="T_VBBX2500X3of4X2000">VBB!$O$3696:$AD$3779</definedName>
    <definedName name="T_VBBX2500X3of4X2200">VBB!$P$5040:$AE$5131</definedName>
    <definedName name="T_VBBX630X1of2X1600">VBB!$O$89:$V$156</definedName>
    <definedName name="T_VBBX630X1of2X1800">VBB!$O$1598:$V$1673</definedName>
    <definedName name="T_VBBX630X1of2X2000">VBB!$O$2895:$V$2978</definedName>
    <definedName name="T_VBBX630X1of4X1600">VBB!$O$12:$V$79</definedName>
    <definedName name="T_VBBX630X1of4X1800">VBB!$O$1168:$V$1243</definedName>
    <definedName name="T_VBBX630X1of4X2000">VBB!$O$2455:$V$2538</definedName>
    <definedName name="T_VBBX630X1X2000">VBB!$O$3785:$V$3868</definedName>
    <definedName name="T_VBBX630X3of4X1600">VBB!$O$166:$V$233</definedName>
    <definedName name="T_VBBX630X3of4X1800">VBB!$O$2028:$V$2103</definedName>
    <definedName name="T_VBBX630X3of4X2000">VBB!$O$3340:$V$3423</definedName>
    <definedName name="T_VBBXMainXCVS250X720XSPR">TRAZADO_BARRAS!$M$881:$AK$902</definedName>
    <definedName name="T_VBBXMainXEZC250X720XSPR">TRAZADO_BARRAS!$M$850:$AK$871</definedName>
    <definedName name="T_VBBXMainXMTZX720XINF">TRAZADO_BARRAS!$M$1039:$AK$1076</definedName>
    <definedName name="T_VBBXMainXMTZX720XSPR">TRAZADO_BARRAS!$M$941:$AK$978</definedName>
    <definedName name="T_VBBXMainXNSX250X720XSPR">TRAZADO_BARRAS!$M$912:$AK$933</definedName>
    <definedName name="T_VBBXMainXNWX720XINF">TRAZADO_BARRAS!$M$1088:$AK$1125</definedName>
    <definedName name="T_VBBXMainXNWX720XSPR">TRAZADO_BARRAS!$M$990:$AK$1027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9" i="5" l="1"/>
  <c r="B559" i="5"/>
  <c r="B539" i="5"/>
  <c r="B519" i="5"/>
  <c r="B499" i="5"/>
  <c r="B479" i="5"/>
  <c r="B459" i="5"/>
  <c r="B441" i="5"/>
  <c r="B423" i="5"/>
  <c r="B405" i="5"/>
  <c r="B387" i="5"/>
  <c r="B369" i="5"/>
  <c r="B343" i="5"/>
  <c r="B325" i="5"/>
  <c r="B305" i="5"/>
  <c r="B285" i="5"/>
  <c r="B267" i="5"/>
  <c r="B249" i="5"/>
  <c r="B231" i="5"/>
  <c r="B213" i="5"/>
  <c r="B195" i="5"/>
  <c r="B169" i="5"/>
  <c r="B151" i="5"/>
  <c r="E1440" i="7" a="1"/>
  <c r="E1440" i="7" s="1"/>
  <c r="B1440" i="7"/>
  <c r="B1439" i="7"/>
  <c r="E1424" i="7" a="1"/>
  <c r="E1424" i="7" s="1"/>
  <c r="B1424" i="7"/>
  <c r="B1423" i="7"/>
  <c r="E1407" i="7" a="1"/>
  <c r="E1407" i="7" s="1"/>
  <c r="B1407" i="7"/>
  <c r="B1406" i="7"/>
  <c r="E1391" i="7" a="1"/>
  <c r="E1391" i="7" s="1"/>
  <c r="B1391" i="7"/>
  <c r="B1390" i="7"/>
  <c r="B1373" i="7"/>
  <c r="B1357" i="7"/>
  <c r="B1340" i="7"/>
  <c r="B1324" i="7"/>
  <c r="B656" i="7"/>
  <c r="B609" i="7"/>
  <c r="B592" i="7"/>
  <c r="B626" i="7"/>
  <c r="B5137" i="8" l="1"/>
  <c r="B5036" i="8"/>
  <c r="B4935" i="8"/>
  <c r="B4834" i="8"/>
  <c r="B4733" i="8"/>
  <c r="B4632" i="8"/>
  <c r="B4531" i="8"/>
  <c r="B4430" i="8"/>
  <c r="B4329" i="8"/>
  <c r="B4228" i="8"/>
  <c r="B4139" i="8"/>
  <c r="B4050" i="8"/>
  <c r="B3961" i="8"/>
  <c r="B3872" i="8"/>
  <c r="B3783" i="8"/>
  <c r="B3694" i="8"/>
  <c r="B3605" i="8"/>
  <c r="B3516" i="8"/>
  <c r="B3427" i="8"/>
  <c r="B3338" i="8"/>
  <c r="B3249" i="8"/>
  <c r="B3160" i="8"/>
  <c r="B3071" i="8"/>
  <c r="B2982" i="8"/>
  <c r="B2893" i="8"/>
  <c r="B2805" i="8"/>
  <c r="B2717" i="8"/>
  <c r="B2629" i="8"/>
  <c r="B2541" i="8"/>
  <c r="B2453" i="8"/>
  <c r="B2367" i="8"/>
  <c r="B2281" i="8"/>
  <c r="B2195" i="8"/>
  <c r="B2109" i="8"/>
  <c r="B2023" i="8"/>
  <c r="B1937" i="8"/>
  <c r="B1851" i="8"/>
  <c r="B1765" i="8"/>
  <c r="B1679" i="8"/>
  <c r="B1593" i="8"/>
  <c r="B1507" i="8"/>
  <c r="B1421" i="8"/>
  <c r="B1335" i="8"/>
  <c r="B1249" i="8"/>
  <c r="B1163" i="8"/>
  <c r="B1086" i="8"/>
  <c r="B393" i="8"/>
  <c r="B316" i="8"/>
  <c r="B239" i="8"/>
  <c r="B162" i="8"/>
  <c r="B85" i="8"/>
  <c r="B1009" i="8"/>
  <c r="B932" i="8"/>
  <c r="B855" i="8"/>
  <c r="B778" i="8"/>
  <c r="B701" i="8"/>
  <c r="B624" i="8"/>
  <c r="B547" i="8"/>
  <c r="B470" i="8"/>
  <c r="B8" i="8"/>
  <c r="AD1116" i="12" a="1"/>
  <c r="AD1116" i="12" s="1"/>
  <c r="FC166" i="4"/>
  <c r="FC166" i="18" s="1"/>
  <c r="HX166" i="18"/>
  <c r="FY166" i="18"/>
  <c r="DG166" i="18"/>
  <c r="BY166" i="18"/>
  <c r="BH170" i="18"/>
  <c r="BH166" i="18"/>
  <c r="EW163" i="18"/>
  <c r="EJ163" i="18"/>
  <c r="DW163" i="18"/>
  <c r="DJ163" i="18"/>
  <c r="CW163" i="18"/>
  <c r="CJ163" i="18"/>
  <c r="BW163" i="18"/>
  <c r="GY53" i="4" l="1"/>
  <c r="GY65" i="4"/>
  <c r="GY59" i="4"/>
  <c r="GY47" i="4"/>
  <c r="CL106" i="4"/>
  <c r="CL100" i="4"/>
  <c r="CL94" i="4"/>
  <c r="GW93" i="4"/>
  <c r="GW87" i="4"/>
  <c r="CM71" i="4"/>
  <c r="CM65" i="4"/>
  <c r="CM59" i="4"/>
  <c r="CM53" i="4"/>
  <c r="CM47" i="4"/>
  <c r="CM41" i="4"/>
  <c r="BJ163" i="18" s="1"/>
  <c r="BY170" i="18" l="1"/>
  <c r="BH166" i="3"/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41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CW163" i="3" l="1"/>
  <c r="EJ163" i="3"/>
  <c r="DJ163" i="3"/>
  <c r="DW163" i="3"/>
  <c r="EW163" i="3"/>
  <c r="CJ163" i="3"/>
  <c r="BW163" i="3"/>
  <c r="BJ163" i="3"/>
  <c r="BY170" i="1"/>
  <c r="BH170" i="1" a="1"/>
  <c r="BH170" i="1" s="1"/>
  <c r="HX166" i="1"/>
  <c r="FY166" i="1"/>
  <c r="FC166" i="1"/>
  <c r="DG166" i="1"/>
  <c r="BY166" i="1" a="1"/>
  <c r="BY166" i="1" s="1"/>
  <c r="GW64" i="1"/>
  <c r="FC166" i="3" l="1"/>
  <c r="DG166" i="3"/>
  <c r="FY166" i="3"/>
  <c r="HX166" i="3"/>
  <c r="BY166" i="3"/>
  <c r="BH170" i="3"/>
  <c r="BY170" i="10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<sst xmlns="http://schemas.openxmlformats.org/spreadsheetml/2006/main" count="5048" uniqueCount="449">
  <si>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</si>
  <si>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</si>
  <si>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</si>
  <si>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</si>
  <si>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</si>
  <si>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</si>
  <si>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</si>
  <si>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</si>
  <si>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</si>
  <si>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</si>
  <si>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</si>
  <si>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</si>
  <si>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</si>
  <si>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</si>
  <si>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</si>
  <si>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</si>
  <si>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</si>
  <si>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</si>
  <si>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</si>
  <si>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</si>
  <si>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</si>
  <si>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</si>
  <si>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</si>
  <si>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</si>
  <si>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</si>
  <si>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</si>
  <si>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</si>
  <si>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</si>
  <si>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</si>
  <si>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</si>
  <si>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</si>
  <si>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</si>
  <si>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</si>
  <si>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</si>
  <si>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</si>
  <si>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</si>
  <si>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</si>
  <si>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</si>
  <si>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</si>
  <si>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</si>
  <si>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</si>
  <si>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</si>
  <si>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</si>
  <si>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</si>
  <si>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</si>
  <si>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</si>
  <si>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</si>
  <si>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</si>
  <si>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</si>
  <si>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</si>
  <si>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</si>
  <si>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</si>
  <si>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</si>
  <si>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</si>
  <si>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</si>
  <si>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</si>
  <si>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</si>
  <si>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</si>
  <si>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</si>
  <si>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</si>
  <si>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</si>
  <si>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/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</si>
  <si>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</si>
  <si>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</si>
  <si>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</si>
  <si>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</si>
  <si>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</si>
  <si>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</si>
  <si>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</si>
  <si>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</si>
  <si>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</si>
  <si>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</si>
  <si>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</si>
  <si>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</si>
  <si>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</si>
  <si>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</si>
  <si>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</si>
  <si>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</si>
  <si>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</si>
  <si>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</si>
  <si>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</si>
  <si>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</si>
  <si>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</si>
  <si>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</si>
  <si>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</si>
  <si>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</si>
  <si>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</si>
  <si>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</si>
  <si>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</si>
  <si>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</si>
  <si>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</si>
  <si>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</si>
  <si>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</si>
  <si>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</si>
  <si>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</si>
  <si>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</si>
  <si>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</si>
  <si>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</si>
  <si>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</si>
  <si>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</si>
  <si>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</si>
  <si>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</si>
  <si>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</si>
  <si>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</si>
  <si>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</si>
  <si>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</si>
  <si>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</si>
  <si>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</si>
  <si>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</si>
  <si>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</si>
  <si>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</si>
  <si>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</si>
  <si>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</si>
  <si>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</si>
  <si>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</si>
  <si>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</si>
  <si>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</si>
  <si>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</si>
  <si>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</si>
  <si>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</si>
  <si>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</si>
  <si>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</si>
  <si>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</si>
  <si>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</si>
  <si>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HBB</t>
  </si>
  <si>
    <t>Bus Bar</t>
  </si>
  <si>
    <t>5U</t>
  </si>
  <si>
    <t>1b - 60 x 10</t>
  </si>
  <si>
    <t>1b - 80 x 10</t>
  </si>
  <si>
    <t>6U</t>
  </si>
  <si>
    <t>2b - 80 x 10</t>
  </si>
  <si>
    <t>2000-2500</t>
  </si>
  <si>
    <t>2b -100 x 10</t>
  </si>
  <si>
    <t>7U</t>
  </si>
  <si>
    <t>3b - 100 x 10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</si>
  <si>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</si>
  <si>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</si>
  <si>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</si>
  <si>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</si>
  <si>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</si>
  <si>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</si>
  <si>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</si>
  <si>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</si>
  <si>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</si>
  <si>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</si>
  <si>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</si>
  <si>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</si>
  <si>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</si>
  <si>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</si>
  <si>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</si>
  <si>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</si>
  <si>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</si>
  <si>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</si>
  <si>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</si>
  <si>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</si>
  <si>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</si>
  <si>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</si>
  <si>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</si>
  <si>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</si>
  <si>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</si>
  <si>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</si>
  <si>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</si>
  <si>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</si>
  <si>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</si>
  <si>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</si>
  <si>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</si>
  <si>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</si>
  <si>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</si>
  <si>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</si>
  <si>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</si>
  <si>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</si>
  <si>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</si>
  <si>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</si>
  <si>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</si>
  <si>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</si>
  <si>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</si>
  <si>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</si>
  <si>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</si>
  <si>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</si>
  <si>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</si>
  <si>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</si>
  <si>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</si>
  <si>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</si>
  <si>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</si>
  <si>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</si>
  <si>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</si>
  <si>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</si>
  <si>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</si>
  <si>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</si>
  <si>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</si>
  <si>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</si>
  <si>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</si>
  <si>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</si>
  <si>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</si>
  <si>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</si>
  <si>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</si>
  <si>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</si>
  <si>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</si>
  <si>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</si>
  <si>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</si>
  <si>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</si>
  <si>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</si>
  <si>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</si>
  <si>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</si>
  <si>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</si>
  <si>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</si>
  <si>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</si>
  <si>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</si>
  <si>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</si>
  <si>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</si>
  <si>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</si>
  <si>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</si>
  <si>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</si>
  <si>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</si>
  <si>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</si>
  <si>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</si>
  <si>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</si>
  <si>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</si>
  <si>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</si>
  <si>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</si>
  <si>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</si>
  <si>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</si>
  <si>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</si>
  <si>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</si>
  <si>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</si>
  <si>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</si>
  <si>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EZC100</t>
  </si>
  <si>
    <t>3U</t>
  </si>
  <si>
    <t>GP100</t>
  </si>
  <si>
    <t>4U</t>
  </si>
  <si>
    <t>VE</t>
  </si>
  <si>
    <t>12U</t>
  </si>
  <si>
    <t xml:space="preserve">Criterio de Selección 6      Código </t>
  </si>
  <si>
    <t>Descripcion adicional (dimensiones, cantidad de polos etc)</t>
  </si>
  <si>
    <t>W:200</t>
  </si>
  <si>
    <t>H:1600</t>
  </si>
  <si>
    <t>H:1800</t>
  </si>
  <si>
    <t>H:2000</t>
  </si>
  <si>
    <t>1</t>
  </si>
  <si>
    <t>H:2200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</si>
  <si>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</si>
  <si>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</si>
  <si>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</si>
  <si>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</si>
  <si>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</si>
  <si>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</si>
  <si>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</si>
  <si>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</si>
  <si>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</si>
  <si>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</si>
  <si>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</si>
  <si>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</si>
  <si>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</si>
  <si>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</si>
  <si>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</si>
  <si>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</si>
  <si>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</si>
  <si>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</si>
  <si>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</si>
  <si>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</si>
  <si>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</si>
  <si>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</si>
  <si>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</si>
  <si>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</si>
  <si>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</si>
  <si>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</si>
  <si>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</si>
  <si>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</si>
  <si>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</si>
  <si>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</si>
  <si>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</si>
  <si>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</si>
  <si>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</si>
  <si>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</si>
  <si>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</si>
  <si>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</si>
  <si>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</si>
  <si>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</si>
  <si>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</si>
  <si>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</si>
  <si>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</si>
  <si>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</si>
  <si>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</si>
  <si>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</si>
  <si>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</si>
  <si>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</si>
  <si>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</si>
  <si>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</si>
  <si>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</si>
  <si>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</si>
  <si>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</si>
  <si>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</si>
  <si>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</si>
  <si>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</si>
  <si>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</si>
  <si>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</si>
  <si>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</si>
  <si>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</si>
  <si>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</si>
  <si>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</si>
  <si>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</si>
  <si>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</si>
  <si>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</si>
  <si>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</si>
  <si>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</si>
  <si>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</si>
  <si>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</si>
  <si>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</si>
  <si>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</si>
  <si>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</si>
  <si>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</si>
  <si>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</si>
  <si>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</si>
  <si>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</si>
  <si>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</si>
  <si>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</si>
  <si>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</si>
  <si>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</si>
  <si>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</si>
  <si>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</si>
  <si>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</si>
  <si>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</si>
  <si>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</si>
  <si>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</si>
  <si>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</si>
  <si>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</si>
  <si>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</si>
  <si>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</si>
  <si>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</si>
  <si>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</si>
  <si>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</si>
  <si>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</si>
  <si>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</si>
  <si>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</si>
  <si>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</si>
  <si>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</si>
  <si>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</si>
  <si>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</si>
  <si>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</si>
  <si>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PRUEBA G-FLEX</t>
  </si>
  <si>
    <t>G-Flex Basic</t>
  </si>
  <si>
    <t>IP31</t>
  </si>
  <si>
    <t>RAL7032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</si>
  <si>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</si>
  <si>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</si>
  <si>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</si>
  <si>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</si>
  <si>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</si>
  <si>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</si>
  <si>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</si>
  <si>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</si>
  <si>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</si>
  <si>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</si>
  <si>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</si>
  <si>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</si>
  <si>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G_HTX720XNA</t>
  </si>
  <si>
    <t>G_HNX720XNA</t>
  </si>
  <si>
    <t>G_HNX400XNA</t>
  </si>
  <si>
    <t>G_HTX400XNA</t>
  </si>
  <si>
    <t>Cargar Mestros segun linea de producto</t>
  </si>
  <si>
    <t>10-25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</si>
  <si>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</si>
  <si>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</si>
  <si>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</si>
  <si>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</si>
  <si>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</si>
  <si>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</si>
  <si>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</si>
  <si>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</si>
  <si>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</si>
  <si>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</si>
  <si>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Restablecer plano</t>
  </si>
  <si>
    <t>Minermax SAS</t>
  </si>
  <si>
    <t>Ing. Jhon Sierra</t>
  </si>
  <si>
    <t>Tablero minero</t>
  </si>
  <si>
    <t>\\192.168.100.170\8.ape\APE_EXTERNA\0.M PROYECTOS\NUEVOSPROYECTOS\2705 - Tablero minero\</t>
  </si>
  <si>
    <t>\\192.168.100.170\8.ape\APE_EXTERNA\0.M PROYECTOS\NUEVOSPROYECTOS\2705 - Tablero minero\MAESTRO_2705.xlsx</t>
  </si>
  <si>
    <t>Tablero mina 1</t>
  </si>
  <si>
    <t>IP30</t>
  </si>
  <si>
    <t>RAL9003</t>
  </si>
  <si>
    <t>+NE1</t>
  </si>
  <si>
    <t>CVS630</t>
  </si>
  <si>
    <t>CVS630F</t>
  </si>
  <si>
    <t>(250-630)A</t>
  </si>
  <si>
    <t>V. Extendida</t>
  </si>
  <si>
    <t>NSX250F</t>
  </si>
  <si>
    <t>(140-200) A</t>
  </si>
  <si>
    <t>Mando rotativo prolongado</t>
  </si>
  <si>
    <t>NSX250H</t>
  </si>
  <si>
    <t>(100-250) A</t>
  </si>
  <si>
    <t>(175-250) A</t>
  </si>
  <si>
    <t>Mando motorizado 220 VAC</t>
  </si>
  <si>
    <t>220 A</t>
  </si>
  <si>
    <t>+NI1</t>
  </si>
  <si>
    <t>CVS100 + DPS</t>
  </si>
  <si>
    <t xml:space="preserve"> W:400/U: 7</t>
  </si>
  <si>
    <t xml:space="preserve"> W: 720/U: 4</t>
  </si>
  <si>
    <t>+C5</t>
  </si>
  <si>
    <t>NW H1_65kA</t>
  </si>
  <si>
    <t>(640-1600) A</t>
  </si>
  <si>
    <t>Fijo</t>
  </si>
  <si>
    <t>Solicitud para fabricación Barraje</t>
  </si>
  <si>
    <t>CTO</t>
  </si>
  <si>
    <t>ETO</t>
  </si>
  <si>
    <t>MTO</t>
  </si>
  <si>
    <t>-</t>
  </si>
  <si>
    <t>OT -</t>
  </si>
  <si>
    <t>900X720X300</t>
  </si>
  <si>
    <t>2705</t>
  </si>
  <si>
    <t>2B</t>
  </si>
  <si>
    <t>Ing. Daniel Suarez</t>
  </si>
  <si>
    <t>1320</t>
  </si>
  <si>
    <t>E1800X200</t>
  </si>
  <si>
    <t>E1800X400</t>
  </si>
  <si>
    <t>E2000X200</t>
  </si>
  <si>
    <t>E2000X400</t>
  </si>
  <si>
    <t>E2200X200</t>
  </si>
  <si>
    <t>E2200X400</t>
  </si>
  <si>
    <t>W: 400</t>
  </si>
  <si>
    <t>E1600X200</t>
  </si>
  <si>
    <t>E1600X400</t>
  </si>
  <si>
    <t>Diseño mecanico - Tren</t>
  </si>
  <si>
    <t>N</t>
  </si>
  <si>
    <t>PM-008 V2</t>
  </si>
  <si>
    <t>2000</t>
  </si>
  <si>
    <t>EZC630</t>
  </si>
  <si>
    <t>NSX630</t>
  </si>
  <si>
    <t>GP630</t>
  </si>
  <si>
    <t>NW Fijo</t>
  </si>
  <si>
    <t>400A</t>
  </si>
  <si>
    <t>T_HBBXANCHOXCORRIENTE;CORTOCIRCUITO</t>
  </si>
  <si>
    <t>630A</t>
  </si>
  <si>
    <t>1250A</t>
  </si>
  <si>
    <t>1600A</t>
  </si>
  <si>
    <t>2000A</t>
  </si>
  <si>
    <t>2500A</t>
  </si>
  <si>
    <t>3200A</t>
  </si>
  <si>
    <t>4000A</t>
  </si>
  <si>
    <t>:720</t>
  </si>
  <si>
    <t>:400</t>
  </si>
  <si>
    <t>:1120</t>
  </si>
  <si>
    <t>: 720</t>
  </si>
  <si>
    <t>: 1120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</si>
  <si>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PORDER DE CORTO</t>
    </r>
  </si>
  <si>
    <t>FLANCHE</t>
  </si>
  <si>
    <t>PEINE</t>
  </si>
  <si>
    <t>MAIN</t>
  </si>
  <si>
    <t>BRANCH</t>
  </si>
  <si>
    <t>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</si>
</sst>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9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  <font>
      <sz val="18"/>
      <color theme="0"/>
      <name val="Conthrax Bold"/>
      <family val="2"/>
    </font>
    <font>
      <sz val="10"/>
      <color rgb="FF0065BB"/>
      <name val="Conthrax Bold"/>
      <family val="2"/>
    </font>
    <font>
      <b/>
      <sz val="9"/>
      <color theme="0" tint="-0.14999847407452621"/>
      <name val="Conthrax Bold"/>
      <family val="2"/>
    </font>
    <font>
      <b/>
      <sz val="11"/>
      <color theme="0" tint="-0.499984740745262"/>
      <name val="Conthrax Bold"/>
      <family val="2"/>
    </font>
    <font>
      <b/>
      <sz val="9"/>
      <color theme="0" tint="-0.499984740745262"/>
      <name val="Conthrax Bold"/>
      <family val="2"/>
    </font>
    <font>
      <b/>
      <sz val="12"/>
      <color theme="0"/>
      <name val="Conthrax Book"/>
      <family val="2"/>
    </font>
    <font>
      <sz val="30"/>
      <color theme="0" tint="-0.499984740745262"/>
      <name val="Conthrax Bold"/>
      <family val="2"/>
    </font>
    <font>
      <sz val="30"/>
      <color rgb="FF0065BB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b/>
      <sz val="7"/>
      <color theme="0" tint="-0.249977111117893"/>
      <name val="Titillium Web"/>
    </font>
    <font>
      <b/>
      <sz val="7"/>
      <color theme="0" tint="-0.499984740745262"/>
      <name val="Conthrax Bold"/>
      <family val="2"/>
    </font>
    <font>
      <i/>
      <sz val="4"/>
      <color theme="0" tint="-0.14999847407452621"/>
      <name val="Aptos"/>
      <family val="2"/>
    </font>
    <font>
      <sz val="11"/>
      <name val="Titillium Web"/>
    </font>
  </fonts>
  <fills count="4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138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 diagonalUp="1" diagonalDown="1">
      <left style="hair">
        <color indexed="64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indexed="64"/>
      </right>
      <top style="thin">
        <color theme="5"/>
      </top>
      <bottom style="thin">
        <color theme="5"/>
      </bottom>
      <diagonal style="thin">
        <color theme="5"/>
      </diagonal>
    </border>
    <border diagonalUp="1" diagonalDown="1">
      <left style="thin">
        <color theme="5"/>
      </left>
      <right style="hair">
        <color indexed="64"/>
      </right>
      <top/>
      <bottom style="thin">
        <color theme="5"/>
      </bottom>
      <diagonal style="thin">
        <color theme="5"/>
      </diagonal>
    </border>
    <border>
      <left style="hair">
        <color indexed="64"/>
      </left>
      <right/>
      <top/>
      <bottom style="thin">
        <color theme="5"/>
      </bottom>
      <diagonal/>
    </border>
    <border diagonalUp="1" diagonalDown="1">
      <left style="hair">
        <color indexed="64"/>
      </left>
      <right style="thin">
        <color theme="5"/>
      </right>
      <top/>
      <bottom style="thin">
        <color theme="5"/>
      </bottom>
      <diagonal style="thin">
        <color theme="5"/>
      </diagonal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 diagonalUp="1" diagonalDown="1">
      <left/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/>
      <right style="hair">
        <color indexed="64"/>
      </right>
      <top style="thin">
        <color theme="5"/>
      </top>
      <bottom/>
      <diagonal/>
    </border>
    <border>
      <left/>
      <right style="hair">
        <color indexed="64"/>
      </right>
      <top/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1" fillId="0" borderId="0" applyNumberFormat="0" applyFill="0" applyBorder="0" applyAlignment="0" applyProtection="0"/>
    <xf numFmtId="0" fontId="24" fillId="0" borderId="0"/>
  </cellStyleXfs>
  <cellXfs count="164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8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8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1" fillId="4" borderId="0" xfId="0" applyFont="1" applyFill="1" applyAlignment="1">
      <alignment horizontal="center" vertical="center"/>
    </xf>
    <xf numFmtId="0" fontId="91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2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2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2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3" fillId="6" borderId="67" xfId="0" applyFont="1" applyFill="1" applyBorder="1" applyAlignment="1">
      <alignment horizontal="center" vertical="center" wrapText="1"/>
    </xf>
    <xf numFmtId="0" fontId="94" fillId="4" borderId="0" xfId="0" applyFont="1" applyFill="1" applyAlignment="1">
      <alignment horizontal="center" vertical="center"/>
    </xf>
    <xf numFmtId="0" fontId="94" fillId="4" borderId="69" xfId="0" applyFont="1" applyFill="1" applyBorder="1" applyAlignment="1">
      <alignment horizontal="center" vertical="center"/>
    </xf>
    <xf numFmtId="0" fontId="96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7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6" fillId="3" borderId="67" xfId="0" applyFont="1" applyFill="1" applyBorder="1" applyAlignment="1">
      <alignment vertic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8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8" fillId="6" borderId="22" xfId="0" applyFont="1" applyFill="1" applyBorder="1" applyAlignment="1">
      <alignment vertical="center"/>
    </xf>
    <xf numFmtId="0" fontId="89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8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99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89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8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8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99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8" fillId="6" borderId="39" xfId="0" applyFont="1" applyFill="1" applyBorder="1" applyAlignment="1">
      <alignment vertical="center"/>
    </xf>
    <xf numFmtId="0" fontId="89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89" fillId="6" borderId="42" xfId="0" applyFont="1" applyFill="1" applyBorder="1" applyAlignment="1">
      <alignment horizontal="right"/>
    </xf>
    <xf numFmtId="0" fontId="89" fillId="6" borderId="43" xfId="0" applyFont="1" applyFill="1" applyBorder="1" applyAlignment="1">
      <alignment horizontal="right"/>
    </xf>
    <xf numFmtId="0" fontId="89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8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89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8" fillId="11" borderId="14" xfId="0" applyFont="1" applyFill="1" applyBorder="1" applyAlignment="1">
      <alignment vertical="center"/>
    </xf>
    <xf numFmtId="0" fontId="94" fillId="0" borderId="0" xfId="0" applyFont="1" applyAlignment="1">
      <alignment horizontal="center" vertical="center"/>
    </xf>
    <xf numFmtId="0" fontId="95" fillId="13" borderId="67" xfId="0" applyFont="1" applyFill="1" applyBorder="1" applyAlignment="1">
      <alignment vertical="center"/>
    </xf>
    <xf numFmtId="49" fontId="96" fillId="3" borderId="70" xfId="0" applyNumberFormat="1" applyFont="1" applyFill="1" applyBorder="1" applyAlignment="1">
      <alignment vertical="center"/>
    </xf>
    <xf numFmtId="0" fontId="96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6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6" fillId="7" borderId="67" xfId="0" applyNumberFormat="1" applyFont="1" applyFill="1" applyBorder="1" applyAlignment="1">
      <alignment vertical="center"/>
    </xf>
    <xf numFmtId="0" fontId="96" fillId="7" borderId="67" xfId="0" applyFont="1" applyFill="1" applyBorder="1" applyAlignment="1">
      <alignment vertical="center"/>
    </xf>
    <xf numFmtId="0" fontId="1" fillId="0" borderId="0" xfId="3"/>
    <xf numFmtId="0" fontId="100" fillId="0" borderId="0" xfId="3" applyFont="1" applyAlignment="1">
      <alignment horizontal="center" vertical="center"/>
    </xf>
    <xf numFmtId="0" fontId="100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3" fillId="5" borderId="2" xfId="3" applyFont="1" applyFill="1" applyBorder="1" applyAlignment="1">
      <alignment horizontal="center" vertical="center"/>
    </xf>
    <xf numFmtId="0" fontId="103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3" fillId="5" borderId="0" xfId="3" applyFont="1" applyFill="1" applyAlignment="1">
      <alignment horizontal="center" vertical="center"/>
    </xf>
    <xf numFmtId="0" fontId="103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3" fillId="5" borderId="7" xfId="3" applyFont="1" applyFill="1" applyBorder="1" applyAlignment="1">
      <alignment horizontal="center" vertical="center"/>
    </xf>
    <xf numFmtId="0" fontId="103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0" fillId="6" borderId="0" xfId="3" applyFont="1" applyFill="1" applyAlignment="1">
      <alignment horizontal="center" vertical="center"/>
    </xf>
    <xf numFmtId="0" fontId="100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0" fillId="6" borderId="4" xfId="3" applyFont="1" applyFill="1" applyBorder="1" applyAlignment="1">
      <alignment vertical="center"/>
    </xf>
    <xf numFmtId="0" fontId="100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1" fillId="6" borderId="2" xfId="4" applyFill="1" applyBorder="1" applyAlignment="1">
      <alignment vertical="center"/>
    </xf>
    <xf numFmtId="0" fontId="101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1" fillId="6" borderId="7" xfId="4" applyFill="1" applyBorder="1" applyAlignment="1">
      <alignment vertical="center"/>
    </xf>
    <xf numFmtId="0" fontId="100" fillId="0" borderId="2" xfId="3" applyFont="1" applyBorder="1" applyAlignment="1">
      <alignment horizontal="center" vertical="center"/>
    </xf>
    <xf numFmtId="0" fontId="100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7" fillId="6" borderId="67" xfId="0" applyFont="1" applyFill="1" applyBorder="1" applyAlignment="1">
      <alignment horizontal="center" vertical="center" wrapText="1"/>
    </xf>
    <xf numFmtId="0" fontId="108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7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09" fillId="34" borderId="13" xfId="0" applyFont="1" applyFill="1" applyBorder="1" applyAlignment="1">
      <alignment vertical="center"/>
    </xf>
    <xf numFmtId="0" fontId="109" fillId="34" borderId="14" xfId="0" applyFont="1" applyFill="1" applyBorder="1" applyAlignment="1">
      <alignment vertical="center"/>
    </xf>
    <xf numFmtId="0" fontId="109" fillId="34" borderId="16" xfId="0" applyFont="1" applyFill="1" applyBorder="1" applyAlignment="1">
      <alignment vertical="center"/>
    </xf>
    <xf numFmtId="0" fontId="109" fillId="34" borderId="17" xfId="0" applyFont="1" applyFill="1" applyBorder="1" applyAlignment="1">
      <alignment vertical="center"/>
    </xf>
    <xf numFmtId="0" fontId="109" fillId="34" borderId="0" xfId="0" applyFont="1" applyFill="1" applyAlignment="1">
      <alignment vertical="center"/>
    </xf>
    <xf numFmtId="0" fontId="109" fillId="34" borderId="19" xfId="0" applyFont="1" applyFill="1" applyBorder="1" applyAlignment="1">
      <alignment vertical="center"/>
    </xf>
    <xf numFmtId="0" fontId="109" fillId="34" borderId="32" xfId="0" applyFont="1" applyFill="1" applyBorder="1" applyAlignment="1">
      <alignment vertical="center"/>
    </xf>
    <xf numFmtId="0" fontId="109" fillId="34" borderId="22" xfId="0" applyFont="1" applyFill="1" applyBorder="1" applyAlignment="1">
      <alignment vertical="center"/>
    </xf>
    <xf numFmtId="0" fontId="109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5" fillId="30" borderId="67" xfId="0" applyFont="1" applyFill="1" applyBorder="1"/>
    <xf numFmtId="0" fontId="95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0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7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2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3" fillId="30" borderId="67" xfId="0" applyFont="1" applyFill="1" applyBorder="1" applyAlignment="1">
      <alignment horizontal="center" vertical="center"/>
    </xf>
    <xf numFmtId="0" fontId="90" fillId="30" borderId="67" xfId="0" applyFont="1" applyFill="1" applyBorder="1" applyAlignment="1">
      <alignment horizontal="center" vertical="center"/>
    </xf>
    <xf numFmtId="49" fontId="111" fillId="0" borderId="0" xfId="0" applyNumberFormat="1" applyFont="1" applyAlignment="1">
      <alignment vertical="center"/>
    </xf>
    <xf numFmtId="49" fontId="111" fillId="0" borderId="22" xfId="0" applyNumberFormat="1" applyFont="1" applyBorder="1" applyAlignment="1">
      <alignment vertical="center"/>
    </xf>
    <xf numFmtId="0" fontId="116" fillId="4" borderId="91" xfId="0" applyFont="1" applyFill="1" applyBorder="1" applyAlignment="1">
      <alignment horizontal="center" vertical="center" wrapText="1"/>
    </xf>
    <xf numFmtId="0" fontId="117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7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8" fillId="38" borderId="91" xfId="0" applyFont="1" applyFill="1" applyBorder="1" applyAlignment="1">
      <alignment horizontal="center" vertical="center" wrapText="1"/>
    </xf>
    <xf numFmtId="0" fontId="116" fillId="37" borderId="94" xfId="0" applyFont="1" applyFill="1" applyBorder="1" applyAlignment="1">
      <alignment horizontal="center" vertical="center" wrapText="1"/>
    </xf>
    <xf numFmtId="0" fontId="126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6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0" borderId="95" xfId="0" applyFont="1" applyFill="1" applyBorder="1" applyAlignment="1">
      <alignment vertical="center"/>
    </xf>
    <xf numFmtId="0" fontId="95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09" fillId="34" borderId="53" xfId="0" applyFont="1" applyFill="1" applyBorder="1" applyAlignment="1">
      <alignment vertical="center"/>
    </xf>
    <xf numFmtId="0" fontId="132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99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8" fillId="6" borderId="0" xfId="0" applyFont="1" applyFill="1" applyAlignment="1">
      <alignment vertical="center"/>
    </xf>
    <xf numFmtId="0" fontId="89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89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8" fillId="11" borderId="0" xfId="0" applyFont="1" applyFill="1" applyAlignment="1">
      <alignment vertical="center"/>
    </xf>
    <xf numFmtId="0" fontId="5" fillId="4" borderId="98" xfId="0" applyFont="1" applyFill="1" applyBorder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79" fillId="6" borderId="103" xfId="0" applyFont="1" applyFill="1" applyBorder="1" applyAlignment="1">
      <alignment horizontal="center" vertical="center" wrapText="1"/>
    </xf>
    <xf numFmtId="0" fontId="9" fillId="4" borderId="101" xfId="0" applyFont="1" applyFill="1" applyBorder="1" applyAlignment="1">
      <alignment vertical="center"/>
    </xf>
    <xf numFmtId="0" fontId="9" fillId="4" borderId="102" xfId="0" applyFont="1" applyFill="1" applyBorder="1" applyAlignment="1">
      <alignment vertical="center"/>
    </xf>
    <xf numFmtId="0" fontId="9" fillId="4" borderId="104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5" fillId="37" borderId="103" xfId="0" applyFont="1" applyFill="1" applyBorder="1" applyAlignment="1">
      <alignment vertical="center"/>
    </xf>
    <xf numFmtId="0" fontId="9" fillId="9" borderId="102" xfId="0" applyFont="1" applyFill="1" applyBorder="1" applyAlignment="1">
      <alignment vertical="center"/>
    </xf>
    <xf numFmtId="0" fontId="9" fillId="0" borderId="106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0" borderId="101" xfId="0" applyFont="1" applyBorder="1" applyAlignment="1">
      <alignment vertical="center"/>
    </xf>
    <xf numFmtId="0" fontId="9" fillId="9" borderId="102" xfId="0" applyFont="1" applyFill="1" applyBorder="1"/>
    <xf numFmtId="0" fontId="9" fillId="0" borderId="102" xfId="0" applyFont="1" applyBorder="1"/>
    <xf numFmtId="0" fontId="9" fillId="4" borderId="101" xfId="0" applyFont="1" applyFill="1" applyBorder="1"/>
    <xf numFmtId="0" fontId="9" fillId="4" borderId="102" xfId="0" applyFont="1" applyFill="1" applyBorder="1"/>
    <xf numFmtId="0" fontId="9" fillId="4" borderId="104" xfId="0" applyFont="1" applyFill="1" applyBorder="1"/>
    <xf numFmtId="0" fontId="9" fillId="4" borderId="105" xfId="0" applyFont="1" applyFill="1" applyBorder="1"/>
    <xf numFmtId="0" fontId="0" fillId="0" borderId="102" xfId="0" applyBorder="1"/>
    <xf numFmtId="0" fontId="9" fillId="4" borderId="107" xfId="0" applyFont="1" applyFill="1" applyBorder="1" applyAlignment="1">
      <alignment vertical="center"/>
    </xf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50" fillId="0" borderId="110" xfId="0" applyFont="1" applyBorder="1" applyAlignment="1">
      <alignment vertical="center"/>
    </xf>
    <xf numFmtId="0" fontId="130" fillId="0" borderId="97" xfId="0" applyFont="1" applyBorder="1" applyAlignment="1">
      <alignment vertical="center" wrapText="1"/>
    </xf>
    <xf numFmtId="0" fontId="97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8" fillId="0" borderId="97" xfId="0" applyFont="1" applyBorder="1" applyAlignment="1">
      <alignment horizontal="center" vertical="center" wrapText="1"/>
    </xf>
    <xf numFmtId="0" fontId="131" fillId="0" borderId="97" xfId="0" applyFont="1" applyBorder="1" applyAlignment="1">
      <alignment horizontal="center" vertical="center" wrapText="1"/>
    </xf>
    <xf numFmtId="0" fontId="132" fillId="0" borderId="97" xfId="0" applyFont="1" applyBorder="1" applyAlignment="1">
      <alignment horizontal="left" vertical="center"/>
    </xf>
    <xf numFmtId="0" fontId="130" fillId="0" borderId="67" xfId="0" applyFont="1" applyBorder="1" applyAlignment="1">
      <alignment horizontal="left" vertical="center"/>
    </xf>
    <xf numFmtId="0" fontId="130" fillId="0" borderId="78" xfId="0" applyFont="1" applyBorder="1" applyAlignment="1">
      <alignment horizontal="left" vertical="center" wrapText="1"/>
    </xf>
    <xf numFmtId="0" fontId="130" fillId="13" borderId="103" xfId="0" applyFont="1" applyFill="1" applyBorder="1" applyAlignment="1">
      <alignment vertical="center"/>
    </xf>
    <xf numFmtId="0" fontId="9" fillId="0" borderId="111" xfId="0" applyFont="1" applyBorder="1"/>
    <xf numFmtId="0" fontId="9" fillId="4" borderId="111" xfId="0" applyFont="1" applyFill="1" applyBorder="1"/>
    <xf numFmtId="0" fontId="9" fillId="4" borderId="112" xfId="0" applyFont="1" applyFill="1" applyBorder="1"/>
    <xf numFmtId="0" fontId="9" fillId="0" borderId="111" xfId="0" applyFont="1" applyBorder="1" applyAlignment="1">
      <alignment vertical="center"/>
    </xf>
    <xf numFmtId="0" fontId="9" fillId="0" borderId="112" xfId="0" applyFont="1" applyBorder="1" applyAlignment="1">
      <alignment vertical="center"/>
    </xf>
    <xf numFmtId="0" fontId="9" fillId="4" borderId="111" xfId="0" applyFont="1" applyFill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31" borderId="113" xfId="0" applyFont="1" applyFill="1" applyBorder="1" applyAlignment="1">
      <alignment vertical="center"/>
    </xf>
    <xf numFmtId="0" fontId="9" fillId="4" borderId="112" xfId="0" applyFont="1" applyFill="1" applyBorder="1" applyAlignment="1">
      <alignment horizontal="center" vertical="center"/>
    </xf>
    <xf numFmtId="0" fontId="0" fillId="0" borderId="111" xfId="0" applyBorder="1"/>
    <xf numFmtId="0" fontId="9" fillId="4" borderId="114" xfId="0" applyFont="1" applyFill="1" applyBorder="1" applyAlignment="1">
      <alignment vertical="center"/>
    </xf>
    <xf numFmtId="0" fontId="97" fillId="0" borderId="0" xfId="0" applyFont="1" applyAlignment="1">
      <alignment vertical="center" wrapText="1"/>
    </xf>
    <xf numFmtId="0" fontId="9" fillId="0" borderId="108" xfId="0" applyFont="1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0" fontId="50" fillId="3" borderId="110" xfId="0" applyFont="1" applyFill="1" applyBorder="1" applyAlignment="1">
      <alignment vertical="center"/>
    </xf>
    <xf numFmtId="0" fontId="130" fillId="0" borderId="115" xfId="0" applyFont="1" applyBorder="1" applyAlignment="1">
      <alignment horizontal="left" vertical="center" wrapText="1"/>
    </xf>
    <xf numFmtId="0" fontId="86" fillId="11" borderId="116" xfId="0" applyFont="1" applyFill="1" applyBorder="1" applyAlignment="1">
      <alignment vertical="center"/>
    </xf>
    <xf numFmtId="0" fontId="22" fillId="11" borderId="118" xfId="0" applyFont="1" applyFill="1" applyBorder="1" applyAlignment="1">
      <alignment horizontal="center" vertical="center"/>
    </xf>
    <xf numFmtId="0" fontId="22" fillId="11" borderId="123" xfId="0" applyFont="1" applyFill="1" applyBorder="1" applyAlignment="1">
      <alignment horizontal="center" vertical="center"/>
    </xf>
    <xf numFmtId="0" fontId="109" fillId="0" borderId="0" xfId="0" applyFont="1" applyAlignment="1">
      <alignment vertical="center"/>
    </xf>
    <xf numFmtId="0" fontId="89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86" fillId="0" borderId="0" xfId="0" applyFont="1" applyAlignment="1">
      <alignment vertical="center"/>
    </xf>
    <xf numFmtId="0" fontId="8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49" fontId="77" fillId="0" borderId="0" xfId="0" applyNumberFormat="1" applyFont="1" applyAlignment="1">
      <alignment vertical="center"/>
    </xf>
    <xf numFmtId="0" fontId="13" fillId="0" borderId="0" xfId="0" applyFont="1" applyAlignment="1">
      <alignment horizontal="right"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52" xfId="0" applyFont="1" applyBorder="1" applyAlignment="1">
      <alignment vertical="center" textRotation="255"/>
    </xf>
    <xf numFmtId="0" fontId="141" fillId="0" borderId="0" xfId="0" applyFont="1" applyAlignment="1">
      <alignment vertical="center"/>
    </xf>
    <xf numFmtId="49" fontId="142" fillId="0" borderId="0" xfId="0" applyNumberFormat="1" applyFont="1" applyAlignment="1">
      <alignment vertical="center"/>
    </xf>
    <xf numFmtId="0" fontId="140" fillId="0" borderId="0" xfId="0" applyFont="1"/>
    <xf numFmtId="0" fontId="0" fillId="11" borderId="117" xfId="0" applyFill="1" applyBorder="1" applyAlignment="1">
      <alignment vertical="center"/>
    </xf>
    <xf numFmtId="0" fontId="0" fillId="11" borderId="118" xfId="0" applyFill="1" applyBorder="1" applyAlignment="1">
      <alignment vertical="center"/>
    </xf>
    <xf numFmtId="0" fontId="82" fillId="11" borderId="119" xfId="0" applyFont="1" applyFill="1" applyBorder="1" applyAlignment="1">
      <alignment vertical="center"/>
    </xf>
    <xf numFmtId="0" fontId="0" fillId="11" borderId="120" xfId="0" applyFill="1" applyBorder="1" applyAlignment="1">
      <alignment vertical="center"/>
    </xf>
    <xf numFmtId="0" fontId="0" fillId="11" borderId="121" xfId="0" applyFill="1" applyBorder="1" applyAlignment="1">
      <alignment vertical="center"/>
    </xf>
    <xf numFmtId="0" fontId="82" fillId="11" borderId="121" xfId="0" applyFont="1" applyFill="1" applyBorder="1" applyAlignment="1">
      <alignment vertical="center"/>
    </xf>
    <xf numFmtId="0" fontId="0" fillId="11" borderId="122" xfId="0" applyFill="1" applyBorder="1" applyAlignment="1">
      <alignment vertical="center"/>
    </xf>
    <xf numFmtId="0" fontId="0" fillId="11" borderId="123" xfId="0" applyFill="1" applyBorder="1" applyAlignment="1">
      <alignment vertical="center"/>
    </xf>
    <xf numFmtId="0" fontId="0" fillId="11" borderId="124" xfId="0" applyFill="1" applyBorder="1" applyAlignment="1">
      <alignment vertical="center"/>
    </xf>
    <xf numFmtId="49" fontId="116" fillId="13" borderId="91" xfId="0" applyNumberFormat="1" applyFont="1" applyFill="1" applyBorder="1" applyAlignment="1">
      <alignment horizontal="center" vertical="center" wrapText="1"/>
    </xf>
    <xf numFmtId="0" fontId="11" fillId="6" borderId="0" xfId="0" applyFont="1" applyFill="1" applyAlignment="1">
      <alignment horizontal="center" vertical="center"/>
    </xf>
    <xf numFmtId="0" fontId="143" fillId="0" borderId="66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43" fillId="0" borderId="71" xfId="0" applyFont="1" applyBorder="1" applyAlignment="1">
      <alignment horizontal="center" vertical="center"/>
    </xf>
    <xf numFmtId="0" fontId="9" fillId="32" borderId="52" xfId="0" applyFont="1" applyFill="1" applyBorder="1" applyAlignment="1">
      <alignment horizontal="center" vertical="center"/>
    </xf>
    <xf numFmtId="0" fontId="9" fillId="32" borderId="53" xfId="0" applyFont="1" applyFill="1" applyBorder="1" applyAlignment="1">
      <alignment horizontal="center" vertical="center"/>
    </xf>
    <xf numFmtId="0" fontId="9" fillId="32" borderId="54" xfId="0" applyFont="1" applyFill="1" applyBorder="1" applyAlignment="1">
      <alignment horizontal="center" vertical="center"/>
    </xf>
    <xf numFmtId="0" fontId="9" fillId="32" borderId="43" xfId="0" applyFont="1" applyFill="1" applyBorder="1" applyAlignment="1">
      <alignment horizontal="center" vertical="center"/>
    </xf>
    <xf numFmtId="0" fontId="9" fillId="32" borderId="0" xfId="0" applyFont="1" applyFill="1" applyAlignment="1">
      <alignment horizontal="center" vertical="center"/>
    </xf>
    <xf numFmtId="0" fontId="9" fillId="32" borderId="42" xfId="0" applyFont="1" applyFill="1" applyBorder="1" applyAlignment="1">
      <alignment horizontal="center" vertical="center"/>
    </xf>
    <xf numFmtId="0" fontId="9" fillId="32" borderId="57" xfId="0" applyFont="1" applyFill="1" applyBorder="1" applyAlignment="1">
      <alignment horizontal="center" vertical="center"/>
    </xf>
    <xf numFmtId="0" fontId="9" fillId="32" borderId="39" xfId="0" applyFont="1" applyFill="1" applyBorder="1" applyAlignment="1">
      <alignment horizontal="center" vertical="center"/>
    </xf>
    <xf numFmtId="0" fontId="9" fillId="32" borderId="5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vertical="center"/>
    </xf>
    <xf numFmtId="0" fontId="22" fillId="35" borderId="16" xfId="0" applyFont="1" applyFill="1" applyBorder="1" applyAlignment="1">
      <alignment vertical="center"/>
    </xf>
    <xf numFmtId="0" fontId="22" fillId="35" borderId="22" xfId="0" applyFont="1" applyFill="1" applyBorder="1" applyAlignment="1">
      <alignment vertical="center"/>
    </xf>
    <xf numFmtId="0" fontId="22" fillId="35" borderId="3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22" fillId="0" borderId="0" xfId="0" applyFont="1"/>
    <xf numFmtId="0" fontId="9" fillId="0" borderId="19" xfId="0" applyFont="1" applyBorder="1"/>
    <xf numFmtId="0" fontId="69" fillId="0" borderId="19" xfId="0" applyFont="1" applyBorder="1" applyAlignment="1">
      <alignment vertical="top" textRotation="90"/>
    </xf>
    <xf numFmtId="0" fontId="13" fillId="0" borderId="0" xfId="0" applyFont="1" applyAlignment="1">
      <alignment vertical="top"/>
    </xf>
    <xf numFmtId="0" fontId="0" fillId="11" borderId="119" xfId="0" applyFill="1" applyBorder="1" applyAlignment="1">
      <alignment vertical="center"/>
    </xf>
    <xf numFmtId="0" fontId="82" fillId="11" borderId="117" xfId="0" applyFont="1" applyFill="1" applyBorder="1" applyAlignment="1">
      <alignment vertical="center"/>
    </xf>
    <xf numFmtId="0" fontId="82" fillId="11" borderId="118" xfId="0" applyFont="1" applyFill="1" applyBorder="1" applyAlignment="1">
      <alignment vertical="center"/>
    </xf>
    <xf numFmtId="0" fontId="82" fillId="11" borderId="122" xfId="0" applyFont="1" applyFill="1" applyBorder="1" applyAlignment="1">
      <alignment vertical="center"/>
    </xf>
    <xf numFmtId="0" fontId="82" fillId="11" borderId="123" xfId="0" applyFont="1" applyFill="1" applyBorder="1" applyAlignment="1">
      <alignment vertical="center"/>
    </xf>
    <xf numFmtId="0" fontId="82" fillId="11" borderId="124" xfId="0" applyFont="1" applyFill="1" applyBorder="1" applyAlignment="1">
      <alignment vertical="center"/>
    </xf>
    <xf numFmtId="0" fontId="82" fillId="11" borderId="120" xfId="0" applyFont="1" applyFill="1" applyBorder="1" applyAlignment="1">
      <alignment vertical="center"/>
    </xf>
    <xf numFmtId="0" fontId="22" fillId="11" borderId="120" xfId="0" applyFont="1" applyFill="1" applyBorder="1" applyAlignment="1">
      <alignment horizontal="center" vertical="center"/>
    </xf>
    <xf numFmtId="0" fontId="22" fillId="11" borderId="121" xfId="0" applyFont="1" applyFill="1" applyBorder="1" applyAlignment="1">
      <alignment horizontal="center" vertical="center"/>
    </xf>
    <xf numFmtId="0" fontId="9" fillId="13" borderId="113" xfId="0" applyFont="1" applyFill="1" applyBorder="1" applyAlignment="1">
      <alignment vertical="center"/>
    </xf>
    <xf numFmtId="0" fontId="9" fillId="30" borderId="113" xfId="0" applyFont="1" applyFill="1" applyBorder="1" applyAlignment="1">
      <alignment vertical="center"/>
    </xf>
    <xf numFmtId="0" fontId="130" fillId="30" borderId="103" xfId="0" applyFont="1" applyFill="1" applyBorder="1" applyAlignment="1">
      <alignment vertical="center"/>
    </xf>
    <xf numFmtId="0" fontId="96" fillId="30" borderId="67" xfId="0" applyFont="1" applyFill="1" applyBorder="1" applyAlignment="1">
      <alignment vertical="center"/>
    </xf>
    <xf numFmtId="0" fontId="9" fillId="30" borderId="67" xfId="0" applyFont="1" applyFill="1" applyBorder="1" applyAlignment="1">
      <alignment vertical="center"/>
    </xf>
    <xf numFmtId="0" fontId="50" fillId="30" borderId="67" xfId="0" applyFont="1" applyFill="1" applyBorder="1" applyAlignment="1">
      <alignment vertical="center"/>
    </xf>
    <xf numFmtId="0" fontId="50" fillId="30" borderId="70" xfId="0" applyFont="1" applyFill="1" applyBorder="1" applyAlignment="1">
      <alignment vertical="center"/>
    </xf>
    <xf numFmtId="0" fontId="96" fillId="13" borderId="67" xfId="0" applyFont="1" applyFill="1" applyBorder="1" applyAlignment="1">
      <alignment vertical="center"/>
    </xf>
    <xf numFmtId="0" fontId="50" fillId="13" borderId="70" xfId="0" applyFont="1" applyFill="1" applyBorder="1" applyAlignment="1">
      <alignment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0" fontId="82" fillId="9" borderId="0" xfId="0" applyFont="1" applyFill="1" applyAlignment="1">
      <alignment horizontal="center" vertical="center"/>
    </xf>
    <xf numFmtId="49" fontId="111" fillId="35" borderId="14" xfId="0" applyNumberFormat="1" applyFont="1" applyFill="1" applyBorder="1" applyAlignment="1">
      <alignment horizontal="center" vertical="center"/>
    </xf>
    <xf numFmtId="49" fontId="111" fillId="35" borderId="22" xfId="0" applyNumberFormat="1" applyFont="1" applyFill="1" applyBorder="1" applyAlignment="1">
      <alignment horizontal="center" vertical="center"/>
    </xf>
    <xf numFmtId="49" fontId="111" fillId="35" borderId="14" xfId="0" applyNumberFormat="1" applyFont="1" applyFill="1" applyBorder="1" applyAlignment="1">
      <alignment horizontal="left" vertical="center"/>
    </xf>
    <xf numFmtId="49" fontId="111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8" fillId="33" borderId="14" xfId="0" applyFont="1" applyFill="1" applyBorder="1" applyAlignment="1">
      <alignment horizontal="center" vertical="center"/>
    </xf>
    <xf numFmtId="0" fontId="88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8" fillId="33" borderId="22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0" fillId="0" borderId="20" xfId="0" applyBorder="1" applyAlignment="1">
      <alignment horizontal="right"/>
    </xf>
    <xf numFmtId="0" fontId="10" fillId="0" borderId="0" xfId="0" applyFont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5" fillId="4" borderId="0" xfId="0" applyFont="1" applyFill="1" applyAlignment="1">
      <alignment horizontal="center" vertical="center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21" fillId="6" borderId="0" xfId="0" applyFont="1" applyFill="1" applyAlignment="1">
      <alignment horizontal="center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0" fillId="0" borderId="22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14" fillId="0" borderId="0" xfId="0" applyFont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145" fillId="0" borderId="0" xfId="0" applyFont="1" applyAlignment="1">
      <alignment horizontal="center" textRotation="90"/>
    </xf>
    <xf numFmtId="0" fontId="145" fillId="0" borderId="19" xfId="0" applyFont="1" applyBorder="1" applyAlignment="1">
      <alignment horizontal="center" textRotation="90"/>
    </xf>
    <xf numFmtId="0" fontId="146" fillId="0" borderId="0" xfId="0" applyFont="1" applyAlignment="1">
      <alignment horizontal="center" vertical="center" textRotation="90"/>
    </xf>
    <xf numFmtId="0" fontId="146" fillId="0" borderId="19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47" fillId="0" borderId="13" xfId="0" applyFont="1" applyBorder="1" applyAlignment="1">
      <alignment horizontal="center" vertical="center"/>
    </xf>
    <xf numFmtId="0" fontId="147" fillId="0" borderId="16" xfId="0" applyFont="1" applyBorder="1" applyAlignment="1">
      <alignment horizontal="center" vertical="center"/>
    </xf>
    <xf numFmtId="0" fontId="147" fillId="0" borderId="32" xfId="0" applyFont="1" applyBorder="1" applyAlignment="1">
      <alignment horizontal="center" vertical="center"/>
    </xf>
    <xf numFmtId="0" fontId="147" fillId="0" borderId="33" xfId="0" applyFont="1" applyBorder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4" fillId="0" borderId="17" xfId="0" applyFont="1" applyBorder="1" applyAlignment="1">
      <alignment horizontal="center" vertical="center" textRotation="255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0" borderId="28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59" fillId="0" borderId="55" xfId="0" applyFont="1" applyBorder="1" applyAlignment="1">
      <alignment horizontal="center" vertic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14" fontId="13" fillId="0" borderId="52" xfId="0" applyNumberFormat="1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0" fillId="0" borderId="23" xfId="0" applyBorder="1" applyAlignment="1">
      <alignment horizontal="right"/>
    </xf>
    <xf numFmtId="0" fontId="0" fillId="0" borderId="14" xfId="0" applyBorder="1" applyAlignment="1">
      <alignment horizontal="right"/>
    </xf>
    <xf numFmtId="0" fontId="59" fillId="0" borderId="59" xfId="0" applyFont="1" applyBorder="1" applyAlignment="1">
      <alignment horizontal="center" vertic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2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textRotation="255" indent="3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114" fillId="4" borderId="0" xfId="0" applyFont="1" applyFill="1" applyAlignment="1">
      <alignment horizontal="center"/>
    </xf>
    <xf numFmtId="0" fontId="115" fillId="0" borderId="0" xfId="0" applyFont="1" applyAlignment="1">
      <alignment horizontal="left" vertical="top" wrapText="1"/>
    </xf>
    <xf numFmtId="49" fontId="122" fillId="0" borderId="0" xfId="0" applyNumberFormat="1" applyFont="1" applyAlignment="1">
      <alignment horizontal="center" vertical="center"/>
    </xf>
    <xf numFmtId="49" fontId="123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120" fillId="0" borderId="0" xfId="0" applyFont="1" applyAlignment="1">
      <alignment horizontal="center"/>
    </xf>
    <xf numFmtId="0" fontId="124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59" fillId="0" borderId="55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9" fillId="0" borderId="39" xfId="0" applyFont="1" applyBorder="1" applyAlignment="1">
      <alignment horizontal="right"/>
    </xf>
    <xf numFmtId="0" fontId="8" fillId="6" borderId="0" xfId="0" applyFont="1" applyFill="1" applyAlignment="1">
      <alignment horizontal="left" vertical="center" indent="6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49" fillId="0" borderId="0" xfId="0" applyFont="1" applyAlignment="1">
      <alignment horizontal="right" vertical="center"/>
    </xf>
    <xf numFmtId="0" fontId="35" fillId="6" borderId="0" xfId="0" applyFont="1" applyFill="1" applyAlignment="1">
      <alignment horizontal="center" vertical="center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32" fillId="0" borderId="0" xfId="0" applyFont="1" applyAlignment="1">
      <alignment horizontal="right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28" fillId="0" borderId="0" xfId="0" applyFont="1" applyAlignment="1">
      <alignment horizontal="left" vertical="center" indent="2"/>
    </xf>
    <xf numFmtId="0" fontId="28" fillId="0" borderId="0" xfId="0" applyFont="1" applyAlignment="1">
      <alignment vertical="center"/>
    </xf>
    <xf numFmtId="0" fontId="125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9" fillId="0" borderId="53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17" fillId="0" borderId="39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128" fillId="0" borderId="0" xfId="0" applyFont="1" applyAlignment="1">
      <alignment horizontal="right" vertical="center"/>
    </xf>
    <xf numFmtId="0" fontId="129" fillId="0" borderId="0" xfId="0" applyFont="1" applyAlignment="1">
      <alignment horizontal="center" vertical="center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51" fillId="0" borderId="0" xfId="0" applyFont="1" applyAlignment="1">
      <alignment horizontal="right" vertical="center"/>
    </xf>
    <xf numFmtId="0" fontId="127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9" fillId="0" borderId="0" xfId="0" applyFont="1" applyAlignment="1">
      <alignment horizontal="left" vertical="center" indent="1"/>
    </xf>
    <xf numFmtId="0" fontId="45" fillId="6" borderId="0" xfId="0" applyFont="1" applyFill="1" applyAlignment="1">
      <alignment horizontal="right" vertical="center"/>
    </xf>
    <xf numFmtId="49" fontId="13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135" fillId="0" borderId="0" xfId="0" applyFont="1" applyAlignment="1">
      <alignment horizontal="center" vertical="center"/>
    </xf>
    <xf numFmtId="0" fontId="54" fillId="0" borderId="0" xfId="0" applyFont="1" applyAlignment="1">
      <alignment horizontal="right" vertical="center"/>
    </xf>
    <xf numFmtId="0" fontId="54" fillId="0" borderId="42" xfId="0" applyFont="1" applyBorder="1" applyAlignment="1">
      <alignment horizontal="right" vertical="center"/>
    </xf>
    <xf numFmtId="0" fontId="136" fillId="39" borderId="125" xfId="0" applyFont="1" applyFill="1" applyBorder="1" applyAlignment="1">
      <alignment horizontal="center" vertical="center"/>
    </xf>
    <xf numFmtId="0" fontId="136" fillId="39" borderId="0" xfId="0" applyFont="1" applyFill="1" applyAlignment="1">
      <alignment horizontal="center" vertical="center"/>
    </xf>
    <xf numFmtId="2" fontId="137" fillId="39" borderId="0" xfId="0" applyNumberFormat="1" applyFont="1" applyFill="1" applyAlignment="1">
      <alignment horizontal="center" vertical="center"/>
    </xf>
    <xf numFmtId="0" fontId="138" fillId="39" borderId="0" xfId="0" applyFont="1" applyFill="1" applyAlignment="1">
      <alignment horizontal="left" vertical="center"/>
    </xf>
    <xf numFmtId="0" fontId="137" fillId="39" borderId="0" xfId="0" applyFont="1" applyFill="1" applyAlignment="1">
      <alignment horizontal="center" vertical="center"/>
    </xf>
    <xf numFmtId="0" fontId="139" fillId="39" borderId="0" xfId="0" applyFont="1" applyFill="1" applyAlignment="1">
      <alignment horizontal="center" vertical="center"/>
    </xf>
    <xf numFmtId="0" fontId="106" fillId="39" borderId="0" xfId="2" applyFont="1" applyFill="1" applyAlignment="1">
      <alignment horizontal="left" vertical="center"/>
    </xf>
    <xf numFmtId="0" fontId="106" fillId="39" borderId="126" xfId="2" applyFont="1" applyFill="1" applyBorder="1" applyAlignment="1">
      <alignment horizontal="left" vertical="center"/>
    </xf>
    <xf numFmtId="0" fontId="141" fillId="0" borderId="0" xfId="0" applyFont="1" applyAlignment="1">
      <alignment horizontal="right" vertical="center"/>
    </xf>
    <xf numFmtId="49" fontId="142" fillId="0" borderId="0" xfId="0" applyNumberFormat="1" applyFont="1" applyAlignment="1" applyProtection="1">
      <alignment horizontal="left" vertical="center"/>
      <protection locked="0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26" fillId="5" borderId="63" xfId="1" applyFont="1" applyFill="1" applyBorder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99" fillId="0" borderId="0" xfId="0" applyFont="1" applyAlignment="1">
      <alignment horizontal="center" textRotation="90"/>
    </xf>
    <xf numFmtId="0" fontId="99" fillId="0" borderId="19" xfId="0" applyFont="1" applyBorder="1" applyAlignment="1">
      <alignment horizontal="center" textRotation="90"/>
    </xf>
    <xf numFmtId="0" fontId="134" fillId="0" borderId="0" xfId="0" applyFont="1" applyAlignment="1">
      <alignment horizontal="center" vertical="center" textRotation="90"/>
    </xf>
    <xf numFmtId="0" fontId="134" fillId="0" borderId="19" xfId="0" applyFont="1" applyBorder="1" applyAlignment="1">
      <alignment horizontal="center" vertical="center" textRotation="90"/>
    </xf>
    <xf numFmtId="0" fontId="72" fillId="0" borderId="89" xfId="0" applyFont="1" applyBorder="1" applyAlignment="1">
      <alignment horizontal="center" vertical="center"/>
    </xf>
    <xf numFmtId="0" fontId="72" fillId="0" borderId="90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2" fillId="5" borderId="1" xfId="4" applyFont="1" applyFill="1" applyBorder="1" applyAlignment="1">
      <alignment horizontal="center" vertical="center"/>
    </xf>
    <xf numFmtId="0" fontId="102" fillId="5" borderId="2" xfId="4" applyFont="1" applyFill="1" applyBorder="1" applyAlignment="1">
      <alignment horizontal="center" vertical="center"/>
    </xf>
    <xf numFmtId="0" fontId="102" fillId="5" borderId="35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4" fillId="4" borderId="0" xfId="5" applyFont="1" applyFill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105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5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6" borderId="87" xfId="5" applyFont="1" applyFill="1" applyBorder="1" applyAlignment="1">
      <alignment horizontal="center" vertical="center"/>
    </xf>
    <xf numFmtId="0" fontId="105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5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vertical="center" textRotation="255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0" fillId="0" borderId="17" xfId="5" applyFont="1" applyBorder="1" applyAlignment="1">
      <alignment horizontal="center" textRotation="255" indent="3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6" fillId="6" borderId="1" xfId="3" applyFont="1" applyFill="1" applyBorder="1" applyAlignment="1">
      <alignment horizontal="center" vertical="center"/>
    </xf>
    <xf numFmtId="0" fontId="106" fillId="6" borderId="2" xfId="3" applyFont="1" applyFill="1" applyBorder="1" applyAlignment="1">
      <alignment horizontal="center" vertical="center"/>
    </xf>
    <xf numFmtId="0" fontId="106" fillId="6" borderId="4" xfId="3" applyFont="1" applyFill="1" applyBorder="1" applyAlignment="1">
      <alignment horizontal="center" vertical="center"/>
    </xf>
    <xf numFmtId="0" fontId="106" fillId="6" borderId="0" xfId="3" applyFont="1" applyFill="1" applyAlignment="1">
      <alignment horizontal="center" vertical="center"/>
    </xf>
    <xf numFmtId="0" fontId="106" fillId="6" borderId="6" xfId="3" applyFont="1" applyFill="1" applyBorder="1" applyAlignment="1">
      <alignment horizontal="center" vertical="center"/>
    </xf>
    <xf numFmtId="0" fontId="106" fillId="6" borderId="7" xfId="3" applyFont="1" applyFill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9" fillId="0" borderId="32" xfId="5" applyFont="1" applyBorder="1" applyAlignment="1">
      <alignment horizontal="center" vertical="center"/>
    </xf>
    <xf numFmtId="0" fontId="0" fillId="0" borderId="0" xfId="0"/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79" fillId="6" borderId="0" xfId="0" applyFont="1" applyFill="1" applyAlignment="1">
      <alignment horizontal="center" vertical="center"/>
    </xf>
    <xf numFmtId="0" fontId="79" fillId="6" borderId="102" xfId="0" applyFont="1" applyFill="1" applyBorder="1" applyAlignment="1">
      <alignment horizontal="center" vertical="center"/>
    </xf>
    <xf numFmtId="0" fontId="6" fillId="8" borderId="101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6" borderId="96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0" fontId="88" fillId="9" borderId="0" xfId="0" applyFont="1" applyFill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108" fillId="6" borderId="67" xfId="0" applyFont="1" applyFill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7" fillId="0" borderId="78" xfId="0" applyFont="1" applyBorder="1" applyAlignment="1">
      <alignment horizontal="center" vertical="center" wrapText="1"/>
    </xf>
    <xf numFmtId="0" fontId="97" fillId="0" borderId="79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97" fillId="0" borderId="80" xfId="0" applyFont="1" applyBorder="1" applyAlignment="1">
      <alignment horizontal="center" vertical="center" wrapText="1"/>
    </xf>
    <xf numFmtId="0" fontId="144" fillId="0" borderId="79" xfId="0" applyFont="1" applyBorder="1" applyAlignment="1">
      <alignment horizontal="center" vertical="center" wrapText="1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49" fontId="111" fillId="35" borderId="13" xfId="0" applyNumberFormat="1" applyFont="1" applyFill="1" applyBorder="1" applyAlignment="1">
      <alignment horizontal="center" vertical="center"/>
    </xf>
    <xf numFmtId="49" fontId="111" fillId="35" borderId="32" xfId="0" applyNumberFormat="1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  <xf numFmtId="0" fontId="130" fillId="30" borderId="67" xfId="0" applyFont="1" applyFill="1" applyBorder="1"/>
    <xf numFmtId="0" fontId="130" fillId="7" borderId="67" xfId="0" applyFont="1" applyFill="1" applyBorder="1"/>
    <xf numFmtId="0" fontId="130" fillId="7" borderId="70" xfId="0" applyFont="1" applyFill="1" applyBorder="1"/>
    <xf numFmtId="0" fontId="9" fillId="9" borderId="71" xfId="0" applyFont="1" applyFill="1" applyBorder="1"/>
    <xf numFmtId="0" fontId="9" fillId="0" borderId="79" xfId="0" applyFont="1" applyBorder="1"/>
    <xf numFmtId="0" fontId="112" fillId="6" borderId="13" xfId="0" applyFont="1" applyFill="1" applyBorder="1" applyAlignment="1">
      <alignment horizontal="center" vertical="center"/>
    </xf>
    <xf numFmtId="0" fontId="112" fillId="6" borderId="14" xfId="0" applyFont="1" applyFill="1" applyBorder="1" applyAlignment="1">
      <alignment horizontal="center" vertical="center"/>
    </xf>
    <xf numFmtId="0" fontId="112" fillId="6" borderId="14" xfId="0" applyFont="1" applyFill="1" applyBorder="1" applyAlignment="1">
      <alignment vertical="center"/>
    </xf>
    <xf numFmtId="0" fontId="9" fillId="6" borderId="14" xfId="0" applyFont="1" applyFill="1" applyBorder="1"/>
    <xf numFmtId="49" fontId="82" fillId="6" borderId="14" xfId="0" applyNumberFormat="1" applyFont="1" applyFill="1" applyBorder="1" applyAlignment="1">
      <alignment horizontal="right" vertical="center"/>
    </xf>
    <xf numFmtId="49" fontId="82" fillId="6" borderId="16" xfId="0" applyNumberFormat="1" applyFont="1" applyFill="1" applyBorder="1" applyAlignment="1">
      <alignment horizontal="right" vertical="center"/>
    </xf>
    <xf numFmtId="0" fontId="112" fillId="6" borderId="17" xfId="0" applyFont="1" applyFill="1" applyBorder="1" applyAlignment="1">
      <alignment horizontal="center" vertical="center"/>
    </xf>
    <xf numFmtId="0" fontId="112" fillId="6" borderId="0" xfId="0" applyFont="1" applyFill="1" applyAlignment="1">
      <alignment horizontal="center" vertical="center"/>
    </xf>
    <xf numFmtId="0" fontId="112" fillId="6" borderId="0" xfId="0" applyFont="1" applyFill="1" applyAlignment="1">
      <alignment vertical="center"/>
    </xf>
    <xf numFmtId="49" fontId="82" fillId="6" borderId="19" xfId="0" applyNumberFormat="1" applyFont="1" applyFill="1" applyBorder="1" applyAlignment="1">
      <alignment horizontal="right" vertical="center"/>
    </xf>
    <xf numFmtId="0" fontId="9" fillId="6" borderId="19" xfId="0" applyFont="1" applyFill="1" applyBorder="1"/>
    <xf numFmtId="0" fontId="82" fillId="6" borderId="22" xfId="0" applyFont="1" applyFill="1" applyBorder="1" applyAlignment="1">
      <alignment horizontal="right" vertical="center"/>
    </xf>
    <xf numFmtId="0" fontId="22" fillId="6" borderId="33" xfId="0" applyFont="1" applyFill="1" applyBorder="1" applyAlignment="1">
      <alignment horizontal="right" vertical="center"/>
    </xf>
    <xf numFmtId="0" fontId="9" fillId="0" borderId="80" xfId="0" applyFont="1" applyBorder="1"/>
    <xf numFmtId="0" fontId="9" fillId="4" borderId="66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71" xfId="0" applyFont="1" applyFill="1" applyBorder="1" applyAlignment="1">
      <alignment horizontal="center"/>
    </xf>
    <xf numFmtId="0" fontId="9" fillId="4" borderId="68" xfId="0" applyFont="1" applyFill="1" applyBorder="1" applyAlignment="1">
      <alignment horizontal="center"/>
    </xf>
    <xf numFmtId="0" fontId="9" fillId="4" borderId="69" xfId="0" applyFont="1" applyFill="1" applyBorder="1" applyAlignment="1">
      <alignment horizontal="center"/>
    </xf>
    <xf numFmtId="0" fontId="9" fillId="4" borderId="72" xfId="0" applyFont="1" applyFill="1" applyBorder="1" applyAlignment="1">
      <alignment horizontal="center"/>
    </xf>
    <xf numFmtId="0" fontId="10" fillId="10" borderId="14" xfId="0" applyFont="1" applyFill="1" applyBorder="1" applyAlignment="1">
      <alignment vertical="center"/>
    </xf>
    <xf numFmtId="0" fontId="85" fillId="0" borderId="0" xfId="0" applyFont="1" applyAlignment="1">
      <alignment vertical="center"/>
    </xf>
    <xf numFmtId="0" fontId="10" fillId="10" borderId="0" xfId="0" applyFont="1" applyFill="1" applyAlignment="1">
      <alignment vertical="center"/>
    </xf>
    <xf numFmtId="0" fontId="86" fillId="11" borderId="127" xfId="0" applyFont="1" applyFill="1" applyBorder="1" applyAlignment="1">
      <alignment vertical="center"/>
    </xf>
    <xf numFmtId="0" fontId="86" fillId="11" borderId="128" xfId="0" applyFont="1" applyFill="1" applyBorder="1" applyAlignment="1">
      <alignment vertical="center"/>
    </xf>
    <xf numFmtId="0" fontId="85" fillId="10" borderId="19" xfId="0" applyFont="1" applyFill="1" applyBorder="1" applyAlignment="1">
      <alignment vertical="center"/>
    </xf>
    <xf numFmtId="0" fontId="85" fillId="10" borderId="33" xfId="0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6" fillId="6" borderId="17" xfId="0" applyFont="1" applyFill="1" applyBorder="1" applyAlignment="1">
      <alignment vertical="center"/>
    </xf>
    <xf numFmtId="0" fontId="86" fillId="6" borderId="19" xfId="0" applyFont="1" applyFill="1" applyBorder="1" applyAlignment="1">
      <alignment vertical="center"/>
    </xf>
    <xf numFmtId="0" fontId="22" fillId="40" borderId="0" xfId="0" applyFont="1" applyFill="1" applyAlignment="1">
      <alignment horizontal="center" vertical="center"/>
    </xf>
    <xf numFmtId="0" fontId="9" fillId="6" borderId="17" xfId="0" applyFont="1" applyFill="1" applyBorder="1"/>
    <xf numFmtId="0" fontId="22" fillId="6" borderId="19" xfId="0" applyFont="1" applyFill="1" applyBorder="1" applyAlignment="1">
      <alignment horizontal="right" vertical="center"/>
    </xf>
    <xf numFmtId="0" fontId="9" fillId="6" borderId="22" xfId="0" applyFont="1" applyFill="1" applyBorder="1"/>
    <xf numFmtId="0" fontId="9" fillId="6" borderId="33" xfId="0" applyFont="1" applyFill="1" applyBorder="1"/>
    <xf numFmtId="0" fontId="130" fillId="30" borderId="70" xfId="0" applyFont="1" applyFill="1" applyBorder="1"/>
    <xf numFmtId="0" fontId="148" fillId="0" borderId="66" xfId="0" applyFont="1" applyBorder="1"/>
    <xf numFmtId="0" fontId="148" fillId="0" borderId="0" xfId="0" applyFont="1"/>
    <xf numFmtId="0" fontId="82" fillId="6" borderId="14" xfId="0" applyFont="1" applyFill="1" applyBorder="1" applyAlignment="1">
      <alignment horizontal="left" vertical="center"/>
    </xf>
    <xf numFmtId="0" fontId="22" fillId="6" borderId="22" xfId="0" applyFont="1" applyFill="1" applyBorder="1" applyAlignment="1">
      <alignment horizontal="right" vertical="center"/>
    </xf>
    <xf numFmtId="0" fontId="89" fillId="0" borderId="0" xfId="0" applyFont="1" applyAlignment="1">
      <alignment horizontal="right"/>
    </xf>
    <xf numFmtId="49" fontId="10" fillId="10" borderId="14" xfId="0" applyNumberFormat="1" applyFont="1" applyFill="1" applyBorder="1" applyAlignment="1">
      <alignment vertical="center"/>
    </xf>
    <xf numFmtId="49" fontId="10" fillId="10" borderId="0" xfId="0" applyNumberFormat="1" applyFont="1" applyFill="1" applyAlignment="1">
      <alignment vertical="center"/>
    </xf>
    <xf numFmtId="0" fontId="86" fillId="6" borderId="0" xfId="0" applyFont="1" applyFill="1" applyAlignment="1">
      <alignment vertical="center"/>
    </xf>
    <xf numFmtId="0" fontId="22" fillId="40" borderId="120" xfId="0" applyFont="1" applyFill="1" applyBorder="1" applyAlignment="1">
      <alignment horizontal="center" vertical="center"/>
    </xf>
    <xf numFmtId="0" fontId="22" fillId="40" borderId="121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right" vertical="center"/>
    </xf>
    <xf numFmtId="0" fontId="9" fillId="0" borderId="78" xfId="0" applyFont="1" applyBorder="1"/>
    <xf numFmtId="0" fontId="11" fillId="0" borderId="0" xfId="0" applyFont="1" applyAlignment="1">
      <alignment horizontal="center" vertical="center"/>
    </xf>
    <xf numFmtId="0" fontId="86" fillId="11" borderId="129" xfId="0" applyFont="1" applyFill="1" applyBorder="1" applyAlignment="1">
      <alignment vertical="center"/>
    </xf>
    <xf numFmtId="0" fontId="130" fillId="7" borderId="67" xfId="0" applyFont="1" applyFill="1" applyBorder="1" applyAlignment="1">
      <alignment vertical="center"/>
    </xf>
    <xf numFmtId="0" fontId="9" fillId="4" borderId="66" xfId="0" applyFont="1" applyFill="1" applyBorder="1" applyAlignment="1"/>
    <xf numFmtId="0" fontId="9" fillId="4" borderId="0" xfId="0" applyFont="1" applyFill="1" applyAlignment="1"/>
    <xf numFmtId="0" fontId="9" fillId="4" borderId="71" xfId="0" applyFont="1" applyFill="1" applyBorder="1" applyAlignment="1"/>
    <xf numFmtId="0" fontId="9" fillId="4" borderId="68" xfId="0" applyFont="1" applyFill="1" applyBorder="1" applyAlignment="1"/>
    <xf numFmtId="0" fontId="9" fillId="4" borderId="69" xfId="0" applyFont="1" applyFill="1" applyBorder="1" applyAlignment="1"/>
    <xf numFmtId="0" fontId="9" fillId="4" borderId="72" xfId="0" applyFont="1" applyFill="1" applyBorder="1" applyAlignment="1"/>
    <xf numFmtId="0" fontId="86" fillId="11" borderId="131" xfId="0" applyFont="1" applyFill="1" applyBorder="1" applyAlignment="1">
      <alignment vertical="center"/>
    </xf>
    <xf numFmtId="0" fontId="9" fillId="6" borderId="130" xfId="0" applyFont="1" applyFill="1" applyBorder="1"/>
    <xf numFmtId="0" fontId="9" fillId="6" borderId="123" xfId="0" applyFont="1" applyFill="1" applyBorder="1"/>
    <xf numFmtId="0" fontId="22" fillId="40" borderId="117" xfId="0" applyFont="1" applyFill="1" applyBorder="1" applyAlignment="1">
      <alignment horizontal="center" vertical="center"/>
    </xf>
    <xf numFmtId="0" fontId="22" fillId="40" borderId="118" xfId="0" applyFont="1" applyFill="1" applyBorder="1" applyAlignment="1">
      <alignment horizontal="center" vertical="center"/>
    </xf>
    <xf numFmtId="0" fontId="22" fillId="40" borderId="119" xfId="0" applyFont="1" applyFill="1" applyBorder="1" applyAlignment="1">
      <alignment horizontal="center" vertical="center"/>
    </xf>
    <xf numFmtId="0" fontId="22" fillId="40" borderId="122" xfId="0" applyFont="1" applyFill="1" applyBorder="1" applyAlignment="1">
      <alignment horizontal="center" vertical="center"/>
    </xf>
    <xf numFmtId="0" fontId="22" fillId="40" borderId="123" xfId="0" applyFont="1" applyFill="1" applyBorder="1" applyAlignment="1">
      <alignment horizontal="center" vertical="center"/>
    </xf>
    <xf numFmtId="0" fontId="22" fillId="40" borderId="124" xfId="0" applyFont="1" applyFill="1" applyBorder="1" applyAlignment="1">
      <alignment horizontal="center" vertical="center"/>
    </xf>
    <xf numFmtId="0" fontId="22" fillId="6" borderId="123" xfId="0" applyFont="1" applyFill="1" applyBorder="1" applyAlignment="1">
      <alignment horizontal="right" vertical="center"/>
    </xf>
    <xf numFmtId="0" fontId="22" fillId="6" borderId="123" xfId="0" applyFont="1" applyFill="1" applyBorder="1" applyAlignment="1">
      <alignment vertical="center"/>
    </xf>
    <xf numFmtId="0" fontId="86" fillId="11" borderId="133" xfId="0" applyFont="1" applyFill="1" applyBorder="1" applyAlignment="1">
      <alignment vertical="center"/>
    </xf>
    <xf numFmtId="0" fontId="22" fillId="40" borderId="134" xfId="0" applyFont="1" applyFill="1" applyBorder="1" applyAlignment="1">
      <alignment horizontal="center" vertical="center"/>
    </xf>
    <xf numFmtId="0" fontId="22" fillId="40" borderId="135" xfId="0" applyFont="1" applyFill="1" applyBorder="1" applyAlignment="1">
      <alignment horizontal="center" vertical="center"/>
    </xf>
    <xf numFmtId="0" fontId="22" fillId="40" borderId="0" xfId="0" applyFont="1" applyFill="1" applyBorder="1" applyAlignment="1">
      <alignment horizontal="center" vertical="center"/>
    </xf>
    <xf numFmtId="0" fontId="82" fillId="40" borderId="136" xfId="0" applyFont="1" applyFill="1" applyBorder="1" applyAlignment="1">
      <alignment horizontal="right" vertical="center"/>
    </xf>
    <xf numFmtId="0" fontId="22" fillId="40" borderId="136" xfId="0" applyFont="1" applyFill="1" applyBorder="1" applyAlignment="1">
      <alignment vertical="center"/>
    </xf>
    <xf numFmtId="0" fontId="10" fillId="40" borderId="118" xfId="0" applyFont="1" applyFill="1" applyBorder="1" applyAlignment="1">
      <alignment vertical="center"/>
    </xf>
    <xf numFmtId="0" fontId="84" fillId="40" borderId="118" xfId="0" applyFont="1" applyFill="1" applyBorder="1" applyAlignment="1">
      <alignment vertical="center"/>
    </xf>
    <xf numFmtId="0" fontId="85" fillId="40" borderId="118" xfId="0" applyFont="1" applyFill="1" applyBorder="1" applyAlignment="1">
      <alignment vertical="center"/>
    </xf>
    <xf numFmtId="49" fontId="10" fillId="40" borderId="118" xfId="0" applyNumberFormat="1" applyFont="1" applyFill="1" applyBorder="1" applyAlignment="1">
      <alignment vertical="center"/>
    </xf>
    <xf numFmtId="0" fontId="84" fillId="40" borderId="123" xfId="0" applyFont="1" applyFill="1" applyBorder="1" applyAlignment="1">
      <alignment vertical="center"/>
    </xf>
    <xf numFmtId="0" fontId="85" fillId="40" borderId="123" xfId="0" applyFont="1" applyFill="1" applyBorder="1" applyAlignment="1">
      <alignment vertical="center"/>
    </xf>
    <xf numFmtId="0" fontId="82" fillId="10" borderId="0" xfId="0" applyFont="1" applyFill="1" applyBorder="1" applyAlignment="1">
      <alignment vertical="center"/>
    </xf>
    <xf numFmtId="0" fontId="82" fillId="11" borderId="137" xfId="0" applyFont="1" applyFill="1" applyBorder="1" applyAlignment="1">
      <alignment vertical="center"/>
    </xf>
    <xf numFmtId="0" fontId="82" fillId="11" borderId="136" xfId="0" applyFont="1" applyFill="1" applyBorder="1" applyAlignment="1">
      <alignment vertical="center"/>
    </xf>
    <xf numFmtId="0" fontId="82" fillId="11" borderId="132" xfId="0" applyFont="1" applyFill="1" applyBorder="1" applyAlignment="1">
      <alignment vertical="center"/>
    </xf>
    <xf numFmtId="0" fontId="84" fillId="11" borderId="137" xfId="0" applyFont="1" applyFill="1" applyBorder="1" applyAlignment="1">
      <alignment vertical="center"/>
    </xf>
    <xf numFmtId="0" fontId="84" fillId="11" borderId="136" xfId="0" applyFont="1" applyFill="1" applyBorder="1" applyAlignment="1">
      <alignment vertical="center"/>
    </xf>
    <xf numFmtId="0" fontId="85" fillId="11" borderId="136" xfId="0" applyFont="1" applyFill="1" applyBorder="1" applyAlignment="1">
      <alignment vertical="center"/>
    </xf>
    <xf numFmtId="0" fontId="85" fillId="11" borderId="136" xfId="0" applyFont="1" applyFill="1" applyBorder="1" applyAlignment="1">
      <alignment horizontal="right" vertical="center"/>
    </xf>
    <xf numFmtId="0" fontId="86" fillId="11" borderId="136" xfId="0" applyFont="1" applyFill="1" applyBorder="1" applyAlignment="1">
      <alignment vertical="center"/>
    </xf>
    <xf numFmtId="0" fontId="84" fillId="11" borderId="132" xfId="0" applyFont="1" applyFill="1" applyBorder="1" applyAlignment="1">
      <alignment vertical="center"/>
    </xf>
    <xf numFmtId="0" fontId="84" fillId="11" borderId="136" xfId="0" applyFont="1" applyFill="1" applyBorder="1" applyAlignment="1">
      <alignment horizontal="right" vertical="center"/>
    </xf>
    <xf numFmtId="0" fontId="87" fillId="11" borderId="136" xfId="0" applyFont="1" applyFill="1" applyBorder="1" applyAlignment="1">
      <alignment vertical="center"/>
    </xf>
    <xf numFmtId="0" fontId="87" fillId="11" borderId="132" xfId="0" applyFont="1" applyFill="1" applyBorder="1" applyAlignment="1">
      <alignment vertical="center"/>
    </xf>
    <xf numFmtId="0" fontId="85" fillId="11" borderId="132" xfId="0" applyFont="1" applyFill="1" applyBorder="1" applyAlignment="1">
      <alignment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image" Target="../media/image49.png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7.png"/><Relationship Id="rId1" Type="http://schemas.openxmlformats.org/officeDocument/2006/relationships/image" Target="../media/image44.png"/><Relationship Id="rId5" Type="http://schemas.openxmlformats.org/officeDocument/2006/relationships/image" Target="../media/image48.png"/><Relationship Id="rId4" Type="http://schemas.openxmlformats.org/officeDocument/2006/relationships/image" Target="../media/image4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7.png"/><Relationship Id="rId1" Type="http://schemas.openxmlformats.org/officeDocument/2006/relationships/image" Target="../media/image44.png"/><Relationship Id="rId5" Type="http://schemas.openxmlformats.org/officeDocument/2006/relationships/image" Target="../media/image48.png"/><Relationship Id="rId4" Type="http://schemas.openxmlformats.org/officeDocument/2006/relationships/image" Target="../media/image4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13" Type="http://schemas.openxmlformats.org/officeDocument/2006/relationships/image" Target="../media/image68.png"/><Relationship Id="rId18" Type="http://schemas.openxmlformats.org/officeDocument/2006/relationships/image" Target="../media/image73.png"/><Relationship Id="rId3" Type="http://schemas.openxmlformats.org/officeDocument/2006/relationships/image" Target="../media/image45.png"/><Relationship Id="rId7" Type="http://schemas.openxmlformats.org/officeDocument/2006/relationships/image" Target="../media/image62.png"/><Relationship Id="rId12" Type="http://schemas.openxmlformats.org/officeDocument/2006/relationships/image" Target="../media/image67.png"/><Relationship Id="rId17" Type="http://schemas.openxmlformats.org/officeDocument/2006/relationships/image" Target="../media/image72.png"/><Relationship Id="rId2" Type="http://schemas.openxmlformats.org/officeDocument/2006/relationships/image" Target="../media/image47.png"/><Relationship Id="rId16" Type="http://schemas.openxmlformats.org/officeDocument/2006/relationships/image" Target="../media/image71.png"/><Relationship Id="rId1" Type="http://schemas.openxmlformats.org/officeDocument/2006/relationships/image" Target="../media/image44.png"/><Relationship Id="rId6" Type="http://schemas.openxmlformats.org/officeDocument/2006/relationships/image" Target="../media/image61.png"/><Relationship Id="rId11" Type="http://schemas.openxmlformats.org/officeDocument/2006/relationships/image" Target="../media/image66.png"/><Relationship Id="rId5" Type="http://schemas.openxmlformats.org/officeDocument/2006/relationships/image" Target="../media/image48.png"/><Relationship Id="rId15" Type="http://schemas.openxmlformats.org/officeDocument/2006/relationships/image" Target="../media/image70.png"/><Relationship Id="rId10" Type="http://schemas.openxmlformats.org/officeDocument/2006/relationships/image" Target="../media/image65.png"/><Relationship Id="rId4" Type="http://schemas.openxmlformats.org/officeDocument/2006/relationships/image" Target="../media/image46.png"/><Relationship Id="rId9" Type="http://schemas.openxmlformats.org/officeDocument/2006/relationships/image" Target="../media/image64.png"/><Relationship Id="rId14" Type="http://schemas.openxmlformats.org/officeDocument/2006/relationships/image" Target="../media/image6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3" Type="http://schemas.openxmlformats.org/officeDocument/2006/relationships/image" Target="../media/image45.png"/><Relationship Id="rId7" Type="http://schemas.openxmlformats.org/officeDocument/2006/relationships/image" Target="../media/image76.png"/><Relationship Id="rId2" Type="http://schemas.openxmlformats.org/officeDocument/2006/relationships/image" Target="../media/image47.png"/><Relationship Id="rId1" Type="http://schemas.openxmlformats.org/officeDocument/2006/relationships/image" Target="../media/image74.png"/><Relationship Id="rId6" Type="http://schemas.openxmlformats.org/officeDocument/2006/relationships/image" Target="../media/image44.png"/><Relationship Id="rId5" Type="http://schemas.openxmlformats.org/officeDocument/2006/relationships/image" Target="../media/image75.png"/><Relationship Id="rId4" Type="http://schemas.openxmlformats.org/officeDocument/2006/relationships/image" Target="../media/image4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13" Type="http://schemas.openxmlformats.org/officeDocument/2006/relationships/image" Target="../media/image70.png"/><Relationship Id="rId18" Type="http://schemas.openxmlformats.org/officeDocument/2006/relationships/image" Target="../media/image84.png"/><Relationship Id="rId3" Type="http://schemas.openxmlformats.org/officeDocument/2006/relationships/image" Target="../media/image45.png"/><Relationship Id="rId21" Type="http://schemas.openxmlformats.org/officeDocument/2006/relationships/image" Target="../media/image87.png"/><Relationship Id="rId7" Type="http://schemas.openxmlformats.org/officeDocument/2006/relationships/image" Target="../media/image62.png"/><Relationship Id="rId12" Type="http://schemas.openxmlformats.org/officeDocument/2006/relationships/image" Target="../media/image67.png"/><Relationship Id="rId17" Type="http://schemas.openxmlformats.org/officeDocument/2006/relationships/image" Target="../media/image83.png"/><Relationship Id="rId2" Type="http://schemas.openxmlformats.org/officeDocument/2006/relationships/image" Target="../media/image47.png"/><Relationship Id="rId16" Type="http://schemas.openxmlformats.org/officeDocument/2006/relationships/image" Target="../media/image72.png"/><Relationship Id="rId20" Type="http://schemas.openxmlformats.org/officeDocument/2006/relationships/image" Target="../media/image86.png"/><Relationship Id="rId1" Type="http://schemas.openxmlformats.org/officeDocument/2006/relationships/image" Target="../media/image44.png"/><Relationship Id="rId6" Type="http://schemas.openxmlformats.org/officeDocument/2006/relationships/image" Target="../media/image61.png"/><Relationship Id="rId11" Type="http://schemas.openxmlformats.org/officeDocument/2006/relationships/image" Target="../media/image66.png"/><Relationship Id="rId5" Type="http://schemas.openxmlformats.org/officeDocument/2006/relationships/image" Target="../media/image48.png"/><Relationship Id="rId15" Type="http://schemas.openxmlformats.org/officeDocument/2006/relationships/image" Target="../media/image69.png"/><Relationship Id="rId10" Type="http://schemas.openxmlformats.org/officeDocument/2006/relationships/image" Target="../media/image82.png"/><Relationship Id="rId19" Type="http://schemas.openxmlformats.org/officeDocument/2006/relationships/image" Target="../media/image85.png"/><Relationship Id="rId4" Type="http://schemas.openxmlformats.org/officeDocument/2006/relationships/image" Target="../media/image46.png"/><Relationship Id="rId9" Type="http://schemas.openxmlformats.org/officeDocument/2006/relationships/image" Target="../media/image64.png"/><Relationship Id="rId14" Type="http://schemas.openxmlformats.org/officeDocument/2006/relationships/image" Target="../media/image7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9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8.emf"/><Relationship Id="rId7" Type="http://schemas.openxmlformats.org/officeDocument/2006/relationships/image" Target="../media/image54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80.emf"/><Relationship Id="rId7" Type="http://schemas.openxmlformats.org/officeDocument/2006/relationships/image" Target="../media/image51.emf"/><Relationship Id="rId2" Type="http://schemas.openxmlformats.org/officeDocument/2006/relationships/image" Target="../media/image81.emf"/><Relationship Id="rId1" Type="http://schemas.openxmlformats.org/officeDocument/2006/relationships/image" Target="../media/image60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10" Type="http://schemas.openxmlformats.org/officeDocument/2006/relationships/image" Target="../media/image78.emf"/><Relationship Id="rId4" Type="http://schemas.openxmlformats.org/officeDocument/2006/relationships/image" Target="../media/image79.emf"/><Relationship Id="rId9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86</xdr:col>
      <xdr:colOff>8669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9973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9973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 macro="[0]!Almacen_GFLX"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10227</xdr:colOff>
      <xdr:row>20</xdr:row>
      <xdr:rowOff>3171</xdr:rowOff>
    </xdr:from>
    <xdr:to>
      <xdr:col>343</xdr:col>
      <xdr:colOff>39464</xdr:colOff>
      <xdr:row>78</xdr:row>
      <xdr:rowOff>1424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3322815" y="1280642"/>
          <a:ext cx="2315237" cy="2598017"/>
          <a:chOff x="13629649" y="1426815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29649" y="1426815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3171394" y="1268129"/>
          <a:ext cx="2625538" cy="3163142"/>
          <a:chOff x="13973175" y="1311832"/>
          <a:chExt cx="2790825" cy="3362046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700-000003100000}"/>
                  </a:ext>
                </a:extLst>
              </xdr:cNvPr>
              <xdr:cNvSpPr/>
            </xdr:nvSpPr>
            <xdr:spPr bwMode="auto">
              <a:xfrm>
                <a:off x="14382750" y="2752724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7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7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_GFLX" hidden="1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3100503" y="1160557"/>
          <a:ext cx="2579213" cy="3237638"/>
          <a:chOff x="14490032" y="1226818"/>
          <a:chExt cx="2856924" cy="3588431"/>
        </a:xfrm>
      </xdr:grpSpPr>
      <xdr:pic>
        <xdr:nvPicPr>
          <xdr:cNvPr id="46" name="Imagen 45" hidden="1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 hidden="1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 hidden="1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6" cy="258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1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1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8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30964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73133" y="918977"/>
          <a:ext cx="419134" cy="210163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18" name="Imagen 17">
          <a:extLst>
            <a:ext uri="{FF2B5EF4-FFF2-40B4-BE49-F238E27FC236}">
              <a16:creationId xmlns:a16="http://schemas.microsoft.com/office/drawing/2014/main" id="{31A56EC3-A8BE-4D26-58F2-B1C39F941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298" y="936439"/>
          <a:ext cx="180728" cy="1585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32FCBC1A-245D-44CD-8579-F12A9D3A1F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134232" y="217861"/>
          <a:ext cx="248452" cy="250301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BBFA8B-AB84-4E89-A48A-E4CB19C2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9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E0CBDF-DDF0-48C4-8C79-D4287079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6219E0-82FD-4C08-AD1A-E2E8A65D7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1364642-FA84-47B8-98E9-8C8A2B30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09605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7" name="Mostrar Barras">
          <a:extLst>
            <a:ext uri="{FF2B5EF4-FFF2-40B4-BE49-F238E27FC236}">
              <a16:creationId xmlns:a16="http://schemas.microsoft.com/office/drawing/2014/main" id="{DF4F0F39-3CEE-4324-990B-03C17D0C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18035"/>
          <a:ext cx="248099" cy="24972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CBBB54D-21F6-4980-9E1E-7B87111CC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051" y="1287032"/>
          <a:ext cx="395405" cy="376886"/>
        </a:xfrm>
        <a:prstGeom prst="rect">
          <a:avLst/>
        </a:prstGeom>
      </xdr:spPr>
    </xdr:pic>
    <xdr:clientData/>
  </xdr:twoCellAnchor>
  <xdr:twoCellAnchor editAs="oneCell">
    <xdr:from>
      <xdr:col>120</xdr:col>
      <xdr:colOff>13607</xdr:colOff>
      <xdr:row>66</xdr:row>
      <xdr:rowOff>27215</xdr:rowOff>
    </xdr:from>
    <xdr:to>
      <xdr:col>125</xdr:col>
      <xdr:colOff>29464</xdr:colOff>
      <xdr:row>71</xdr:row>
      <xdr:rowOff>39898</xdr:rowOff>
    </xdr:to>
    <xdr:pic macro="[0]!Envolventes_GFLX">
      <xdr:nvPicPr>
        <xdr:cNvPr id="9" name="Imagen 8">
          <a:extLst>
            <a:ext uri="{FF2B5EF4-FFF2-40B4-BE49-F238E27FC236}">
              <a16:creationId xmlns:a16="http://schemas.microsoft.com/office/drawing/2014/main" id="{9A9258EB-6E75-4435-89C6-A6D9393A6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382" y="1830615"/>
          <a:ext cx="257157" cy="247632"/>
        </a:xfrm>
        <a:prstGeom prst="rect">
          <a:avLst/>
        </a:prstGeom>
      </xdr:spPr>
    </xdr:pic>
    <xdr:clientData/>
  </xdr:twoCellAnchor>
  <xdr:twoCellAnchor editAs="oneCell">
    <xdr:from>
      <xdr:col>3</xdr:col>
      <xdr:colOff>43884</xdr:colOff>
      <xdr:row>30</xdr:row>
      <xdr:rowOff>38994</xdr:rowOff>
    </xdr:from>
    <xdr:to>
      <xdr:col>9</xdr:col>
      <xdr:colOff>6870</xdr:colOff>
      <xdr:row>36</xdr:row>
      <xdr:rowOff>7286</xdr:rowOff>
    </xdr:to>
    <xdr:pic macro="[0]!BARRAS_GFLX">
      <xdr:nvPicPr>
        <xdr:cNvPr id="10" name="Imagen 9">
          <a:extLst>
            <a:ext uri="{FF2B5EF4-FFF2-40B4-BE49-F238E27FC236}">
              <a16:creationId xmlns:a16="http://schemas.microsoft.com/office/drawing/2014/main" id="{5E8DEEDC-6D6D-4CBC-B1C0-5C057139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319" y="1894298"/>
          <a:ext cx="264335" cy="269641"/>
        </a:xfrm>
        <a:prstGeom prst="rect">
          <a:avLst/>
        </a:prstGeom>
      </xdr:spPr>
    </xdr:pic>
    <xdr:clientData/>
  </xdr:twoCellAnchor>
  <xdr:twoCellAnchor editAs="oneCell">
    <xdr:from>
      <xdr:col>120</xdr:col>
      <xdr:colOff>30390</xdr:colOff>
      <xdr:row>74</xdr:row>
      <xdr:rowOff>10433</xdr:rowOff>
    </xdr:from>
    <xdr:to>
      <xdr:col>126</xdr:col>
      <xdr:colOff>2882</xdr:colOff>
      <xdr:row>79</xdr:row>
      <xdr:rowOff>30420</xdr:rowOff>
    </xdr:to>
    <xdr:pic macro="[0]!Almacen_GFLX">
      <xdr:nvPicPr>
        <xdr:cNvPr id="11" name="Imagen 10">
          <a:extLst>
            <a:ext uri="{FF2B5EF4-FFF2-40B4-BE49-F238E27FC236}">
              <a16:creationId xmlns:a16="http://schemas.microsoft.com/office/drawing/2014/main" id="{A60ADB1C-CEC6-4A7B-AC11-0C5ECAA70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65" y="2188483"/>
          <a:ext cx="261417" cy="260332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29939</xdr:colOff>
      <xdr:row>76</xdr:row>
      <xdr:rowOff>39524</xdr:rowOff>
    </xdr:to>
    <xdr:grpSp>
      <xdr:nvGrpSpPr>
        <xdr:cNvPr id="12" name="ENVOLVENTESGFLX" hidden="1">
          <a:extLst>
            <a:ext uri="{FF2B5EF4-FFF2-40B4-BE49-F238E27FC236}">
              <a16:creationId xmlns:a16="http://schemas.microsoft.com/office/drawing/2014/main" id="{D9E82BCB-1D90-4EE2-83AC-F8423914453B}"/>
            </a:ext>
          </a:extLst>
        </xdr:cNvPr>
        <xdr:cNvGrpSpPr/>
      </xdr:nvGrpSpPr>
      <xdr:grpSpPr>
        <a:xfrm>
          <a:off x="14727180" y="1300228"/>
          <a:ext cx="2560541" cy="2839187"/>
          <a:chOff x="13619788" y="1367179"/>
          <a:chExt cx="2544682" cy="288060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23103664-3762-CE5F-3F3C-B5ED9EA1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1" name="DimensionesENV" hidden="1">
                <a:extLst>
                  <a:ext uri="{63B3BB69-23CF-44E3-9099-C40C66FF867C}">
                    <a14:compatExt spid="_x0000_s30721"/>
                  </a:ext>
                  <a:ext uri="{FF2B5EF4-FFF2-40B4-BE49-F238E27FC236}">
                    <a16:creationId xmlns:a16="http://schemas.microsoft.com/office/drawing/2014/main" id="{00000000-0008-0000-0900-000001780000}"/>
                  </a:ext>
                </a:extLst>
              </xdr:cNvPr>
              <xdr:cNvSpPr/>
            </xdr:nvSpPr>
            <xdr:spPr bwMode="auto">
              <a:xfrm>
                <a:off x="13928726" y="2686050"/>
                <a:ext cx="1922257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65A0A2E6-5643-045F-5650-061826124E08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15.Buscar_envo1">
        <xdr:nvPicPr>
          <xdr:cNvPr id="15" name="Imagen 14" hidden="1">
            <a:extLst>
              <a:ext uri="{FF2B5EF4-FFF2-40B4-BE49-F238E27FC236}">
                <a16:creationId xmlns:a16="http://schemas.microsoft.com/office/drawing/2014/main" id="{D32B8190-6762-8B1A-3A31-BE2C273D8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16" name="Imagen 15" hidden="1">
            <a:extLst>
              <a:ext uri="{FF2B5EF4-FFF2-40B4-BE49-F238E27FC236}">
                <a16:creationId xmlns:a16="http://schemas.microsoft.com/office/drawing/2014/main" id="{A6B76CA4-1B43-52F8-C58A-35D66C1AA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287</xdr:col>
      <xdr:colOff>8857</xdr:colOff>
      <xdr:row>17</xdr:row>
      <xdr:rowOff>17557</xdr:rowOff>
    </xdr:from>
    <xdr:to>
      <xdr:col>344</xdr:col>
      <xdr:colOff>36304</xdr:colOff>
      <xdr:row>89</xdr:row>
      <xdr:rowOff>31076</xdr:rowOff>
    </xdr:to>
    <xdr:grpSp>
      <xdr:nvGrpSpPr>
        <xdr:cNvPr id="25" name="ALMACEN_GFLX" hidden="1">
          <a:extLst>
            <a:ext uri="{FF2B5EF4-FFF2-40B4-BE49-F238E27FC236}">
              <a16:creationId xmlns:a16="http://schemas.microsoft.com/office/drawing/2014/main" id="{8A0FD41A-90BF-4BDD-8AAC-9945B5EEF485}"/>
            </a:ext>
          </a:extLst>
        </xdr:cNvPr>
        <xdr:cNvGrpSpPr/>
      </xdr:nvGrpSpPr>
      <xdr:grpSpPr>
        <a:xfrm>
          <a:off x="14490032" y="1226818"/>
          <a:ext cx="2856924" cy="3547018"/>
          <a:chOff x="14490032" y="1226818"/>
          <a:chExt cx="2856924" cy="3588431"/>
        </a:xfrm>
      </xdr:grpSpPr>
      <xdr:pic>
        <xdr:nvPicPr>
          <xdr:cNvPr id="26" name="Imagen 25" hidden="1">
            <a:extLst>
              <a:ext uri="{FF2B5EF4-FFF2-40B4-BE49-F238E27FC236}">
                <a16:creationId xmlns:a16="http://schemas.microsoft.com/office/drawing/2014/main" id="{5DF00B3E-17BB-72E7-8870-09D1DEB43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15.limpiar_area">
        <xdr:nvPicPr>
          <xdr:cNvPr id="27" name="Imagen 26" hidden="1">
            <a:extLst>
              <a:ext uri="{FF2B5EF4-FFF2-40B4-BE49-F238E27FC236}">
                <a16:creationId xmlns:a16="http://schemas.microsoft.com/office/drawing/2014/main" id="{D7188653-7387-0EDE-43E0-E17F13610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15.Buscar_alamacen_main">
        <xdr:nvPicPr>
          <xdr:cNvPr id="28" name="Imagen 27" hidden="1">
            <a:extLst>
              <a:ext uri="{FF2B5EF4-FFF2-40B4-BE49-F238E27FC236}">
                <a16:creationId xmlns:a16="http://schemas.microsoft.com/office/drawing/2014/main" id="{525003C5-2724-4351-2E41-0635F8391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6" name="Columna" hidden="1">
                <a:extLst>
                  <a:ext uri="{63B3BB69-23CF-44E3-9099-C40C66FF867C}">
                    <a14:compatExt spid="_x0000_s30726"/>
                  </a:ext>
                  <a:ext uri="{FF2B5EF4-FFF2-40B4-BE49-F238E27FC236}">
                    <a16:creationId xmlns:a16="http://schemas.microsoft.com/office/drawing/2014/main" id="{00000000-0008-0000-0900-00000678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CuadroTexto 28" hidden="1">
            <a:extLst>
              <a:ext uri="{FF2B5EF4-FFF2-40B4-BE49-F238E27FC236}">
                <a16:creationId xmlns:a16="http://schemas.microsoft.com/office/drawing/2014/main" id="{2D25FF1C-B6B8-579D-7D95-6DFE26CC2AFF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7" name="Cubiculo" hidden="1">
                <a:extLst>
                  <a:ext uri="{63B3BB69-23CF-44E3-9099-C40C66FF867C}">
                    <a14:compatExt spid="_x0000_s30727"/>
                  </a:ext>
                  <a:ext uri="{FF2B5EF4-FFF2-40B4-BE49-F238E27FC236}">
                    <a16:creationId xmlns:a16="http://schemas.microsoft.com/office/drawing/2014/main" id="{00000000-0008-0000-0900-00000778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 hidden="1">
            <a:extLst>
              <a:ext uri="{FF2B5EF4-FFF2-40B4-BE49-F238E27FC236}">
                <a16:creationId xmlns:a16="http://schemas.microsoft.com/office/drawing/2014/main" id="{C84AE4B2-5DAE-4C9F-F35F-7A1DF5D96522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8" name="Equipo_canasta" hidden="1">
                <a:extLst>
                  <a:ext uri="{63B3BB69-23CF-44E3-9099-C40C66FF867C}">
                    <a14:compatExt spid="_x0000_s30728"/>
                  </a:ext>
                  <a:ext uri="{FF2B5EF4-FFF2-40B4-BE49-F238E27FC236}">
                    <a16:creationId xmlns:a16="http://schemas.microsoft.com/office/drawing/2014/main" id="{00000000-0008-0000-0900-00000878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21EEB904-B934-1402-CB1C-C124F15F2941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9" name="Orientacion_canasta" hidden="1">
                <a:extLst>
                  <a:ext uri="{63B3BB69-23CF-44E3-9099-C40C66FF867C}">
                    <a14:compatExt spid="_x0000_s30729"/>
                  </a:ext>
                  <a:ext uri="{FF2B5EF4-FFF2-40B4-BE49-F238E27FC236}">
                    <a16:creationId xmlns:a16="http://schemas.microsoft.com/office/drawing/2014/main" id="{00000000-0008-0000-0900-00000978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2" name="CuadroTexto 31" hidden="1">
            <a:extLst>
              <a:ext uri="{FF2B5EF4-FFF2-40B4-BE49-F238E27FC236}">
                <a16:creationId xmlns:a16="http://schemas.microsoft.com/office/drawing/2014/main" id="{B1A6C34D-1001-0855-FCB2-D7F102A9445A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0" name="sentido_main" hidden="1">
                <a:extLst>
                  <a:ext uri="{63B3BB69-23CF-44E3-9099-C40C66FF867C}">
                    <a14:compatExt spid="_x0000_s30730"/>
                  </a:ext>
                  <a:ext uri="{FF2B5EF4-FFF2-40B4-BE49-F238E27FC236}">
                    <a16:creationId xmlns:a16="http://schemas.microsoft.com/office/drawing/2014/main" id="{00000000-0008-0000-0900-00000A780000}"/>
                  </a:ext>
                </a:extLst>
              </xdr:cNvPr>
              <xdr:cNvSpPr/>
            </xdr:nvSpPr>
            <xdr:spPr bwMode="auto">
              <a:xfrm>
                <a:off x="14981659" y="4042465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AFB27CFF-7426-D814-3E7F-ACA49D3B7112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1" name="ancho_main" hidden="1">
                <a:extLst>
                  <a:ext uri="{63B3BB69-23CF-44E3-9099-C40C66FF867C}">
                    <a14:compatExt spid="_x0000_s30731"/>
                  </a:ext>
                  <a:ext uri="{FF2B5EF4-FFF2-40B4-BE49-F238E27FC236}">
                    <a16:creationId xmlns:a16="http://schemas.microsoft.com/office/drawing/2014/main" id="{00000000-0008-0000-0900-00000B78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1C4C6047-18B7-3C27-FABE-2DFA8B8F5B69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241</xdr:col>
      <xdr:colOff>29788</xdr:colOff>
      <xdr:row>12</xdr:row>
      <xdr:rowOff>28022</xdr:rowOff>
    </xdr:from>
    <xdr:to>
      <xdr:col>249</xdr:col>
      <xdr:colOff>27309</xdr:colOff>
      <xdr:row>16</xdr:row>
      <xdr:rowOff>20654</xdr:rowOff>
    </xdr:to>
    <xdr:pic macro="[0]!PintarSeleccion">
      <xdr:nvPicPr>
        <xdr:cNvPr id="35" name="Imagen 34">
          <a:extLst>
            <a:ext uri="{FF2B5EF4-FFF2-40B4-BE49-F238E27FC236}">
              <a16:creationId xmlns:a16="http://schemas.microsoft.com/office/drawing/2014/main" id="{1B13A4DD-14AB-4E33-9C71-2B6810A5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221788" y="988805"/>
          <a:ext cx="401436" cy="191414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TPOWER">
      <xdr:nvPicPr>
        <xdr:cNvPr id="36" name="Imagen 35">
          <a:extLst>
            <a:ext uri="{FF2B5EF4-FFF2-40B4-BE49-F238E27FC236}">
              <a16:creationId xmlns:a16="http://schemas.microsoft.com/office/drawing/2014/main" id="{12291DE5-4EF3-4AB7-937E-514447B0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7638" y="960532"/>
          <a:ext cx="191934" cy="172943"/>
        </a:xfrm>
        <a:prstGeom prst="rect">
          <a:avLst/>
        </a:prstGeom>
      </xdr:spPr>
    </xdr:pic>
    <xdr:clientData/>
  </xdr:twoCellAnchor>
  <xdr:twoCellAnchor>
    <xdr:from>
      <xdr:col>289</xdr:col>
      <xdr:colOff>6350</xdr:colOff>
      <xdr:row>19</xdr:row>
      <xdr:rowOff>38657</xdr:rowOff>
    </xdr:from>
    <xdr:to>
      <xdr:col>347</xdr:col>
      <xdr:colOff>38100</xdr:colOff>
      <xdr:row>90</xdr:row>
      <xdr:rowOff>19328</xdr:rowOff>
    </xdr:to>
    <xdr:grpSp>
      <xdr:nvGrpSpPr>
        <xdr:cNvPr id="17" name="BARRAS_1">
          <a:extLst>
            <a:ext uri="{FF2B5EF4-FFF2-40B4-BE49-F238E27FC236}">
              <a16:creationId xmlns:a16="http://schemas.microsoft.com/office/drawing/2014/main" id="{69EB5332-F879-83C7-6D00-5FF0F7CEA9D4}"/>
            </a:ext>
          </a:extLst>
        </xdr:cNvPr>
        <xdr:cNvGrpSpPr/>
      </xdr:nvGrpSpPr>
      <xdr:grpSpPr>
        <a:xfrm>
          <a:off x="14586916" y="1347309"/>
          <a:ext cx="2910923" cy="3467649"/>
          <a:chOff x="13989050" y="1315007"/>
          <a:chExt cx="2794000" cy="3362046"/>
        </a:xfrm>
      </xdr:grpSpPr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A110426A-8A70-38C4-4A6A-EE736EF0FA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89050" y="1315007"/>
            <a:ext cx="2794000" cy="3362046"/>
          </a:xfrm>
          <a:prstGeom prst="rect">
            <a:avLst/>
          </a:prstGeom>
        </xdr:spPr>
      </xdr:pic>
      <xdr:pic macro="[0]!Hoja15.limpiar_area">
        <xdr:nvPicPr>
          <xdr:cNvPr id="19" name="Imagen 18">
            <a:extLst>
              <a:ext uri="{FF2B5EF4-FFF2-40B4-BE49-F238E27FC236}">
                <a16:creationId xmlns:a16="http://schemas.microsoft.com/office/drawing/2014/main" id="{E000DD78-EF72-7C3F-5272-1B90B2D5D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78903"/>
          </a:xfrm>
          <a:prstGeom prst="rect">
            <a:avLst/>
          </a:prstGeom>
        </xdr:spPr>
      </xdr:pic>
      <xdr:pic macro="[0]!Hoja15.Buscar_Barraje">
        <xdr:nvPicPr>
          <xdr:cNvPr id="20" name="Imagen 19">
            <a:extLst>
              <a:ext uri="{FF2B5EF4-FFF2-40B4-BE49-F238E27FC236}">
                <a16:creationId xmlns:a16="http://schemas.microsoft.com/office/drawing/2014/main" id="{3818AD66-6351-6305-04E1-3EE324115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2" name="Orientaccion_BRR" hidden="1">
                <a:extLst>
                  <a:ext uri="{63B3BB69-23CF-44E3-9099-C40C66FF867C}">
                    <a14:compatExt spid="_x0000_s30722"/>
                  </a:ext>
                  <a:ext uri="{FF2B5EF4-FFF2-40B4-BE49-F238E27FC236}">
                    <a16:creationId xmlns:a16="http://schemas.microsoft.com/office/drawing/2014/main" id="{00000000-0008-0000-0900-000002780000}"/>
                  </a:ext>
                </a:extLst>
              </xdr:cNvPr>
              <xdr:cNvSpPr/>
            </xdr:nvSpPr>
            <xdr:spPr bwMode="auto">
              <a:xfrm>
                <a:off x="14382750" y="2247900"/>
                <a:ext cx="19399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B26E0F25-E271-0324-A6B3-FE0379740D23}"/>
              </a:ext>
            </a:extLst>
          </xdr:cNvPr>
          <xdr:cNvSpPr txBox="1"/>
        </xdr:nvSpPr>
        <xdr:spPr>
          <a:xfrm>
            <a:off x="14345352" y="1974846"/>
            <a:ext cx="1668045" cy="2760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74D33952-3CEF-8367-A63E-AA3ABD6900AC}"/>
              </a:ext>
            </a:extLst>
          </xdr:cNvPr>
          <xdr:cNvSpPr txBox="1"/>
        </xdr:nvSpPr>
        <xdr:spPr>
          <a:xfrm>
            <a:off x="14342177" y="2517771"/>
            <a:ext cx="1658520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4" name="Amperaje_BRR" hidden="1">
                <a:extLst>
                  <a:ext uri="{63B3BB69-23CF-44E3-9099-C40C66FF867C}">
                    <a14:compatExt spid="_x0000_s30724"/>
                  </a:ext>
                  <a:ext uri="{FF2B5EF4-FFF2-40B4-BE49-F238E27FC236}">
                    <a16:creationId xmlns:a16="http://schemas.microsoft.com/office/drawing/2014/main" id="{00000000-0008-0000-0900-000004780000}"/>
                  </a:ext>
                </a:extLst>
              </xdr:cNvPr>
              <xdr:cNvSpPr/>
            </xdr:nvSpPr>
            <xdr:spPr bwMode="auto">
              <a:xfrm>
                <a:off x="14344650" y="3457575"/>
                <a:ext cx="9779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196268F3-E892-F331-757D-ED88D4FE3B71}"/>
              </a:ext>
            </a:extLst>
          </xdr:cNvPr>
          <xdr:cNvSpPr txBox="1"/>
        </xdr:nvSpPr>
        <xdr:spPr>
          <a:xfrm>
            <a:off x="14316777" y="321309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5" name="Ancho_BRR" hidden="1">
                <a:extLst>
                  <a:ext uri="{63B3BB69-23CF-44E3-9099-C40C66FF867C}">
                    <a14:compatExt spid="_x0000_s30725"/>
                  </a:ext>
                  <a:ext uri="{FF2B5EF4-FFF2-40B4-BE49-F238E27FC236}">
                    <a16:creationId xmlns:a16="http://schemas.microsoft.com/office/drawing/2014/main" id="{00000000-0008-0000-0900-000005780000}"/>
                  </a:ext>
                </a:extLst>
              </xdr:cNvPr>
              <xdr:cNvSpPr/>
            </xdr:nvSpPr>
            <xdr:spPr bwMode="auto">
              <a:xfrm>
                <a:off x="15411450" y="3457575"/>
                <a:ext cx="9779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4" name="TEXT1">
            <a:extLst>
              <a:ext uri="{FF2B5EF4-FFF2-40B4-BE49-F238E27FC236}">
                <a16:creationId xmlns:a16="http://schemas.microsoft.com/office/drawing/2014/main" id="{BC70FE66-F69B-9858-1A15-AEDED05C5E45}"/>
              </a:ext>
            </a:extLst>
          </xdr:cNvPr>
          <xdr:cNvSpPr txBox="1"/>
        </xdr:nvSpPr>
        <xdr:spPr>
          <a:xfrm>
            <a:off x="15364527" y="3194046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Fraccion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2" name="Tipobrr_" hidden="1">
                <a:extLst>
                  <a:ext uri="{63B3BB69-23CF-44E3-9099-C40C66FF867C}">
                    <a14:compatExt spid="_x0000_s30732"/>
                  </a:ext>
                  <a:ext uri="{FF2B5EF4-FFF2-40B4-BE49-F238E27FC236}">
                    <a16:creationId xmlns:a16="http://schemas.microsoft.com/office/drawing/2014/main" id="{00000000-0008-0000-0900-00000C780000}"/>
                  </a:ext>
                </a:extLst>
              </xdr:cNvPr>
              <xdr:cNvSpPr/>
            </xdr:nvSpPr>
            <xdr:spPr bwMode="auto">
              <a:xfrm>
                <a:off x="14382750" y="2819400"/>
                <a:ext cx="19335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28187</xdr:colOff>
      <xdr:row>38</xdr:row>
      <xdr:rowOff>10102</xdr:rowOff>
    </xdr:from>
    <xdr:to>
      <xdr:col>9</xdr:col>
      <xdr:colOff>9179</xdr:colOff>
      <xdr:row>44</xdr:row>
      <xdr:rowOff>11327</xdr:rowOff>
    </xdr:to>
    <xdr:pic macro="[0]!BARRAS_GFLX">
      <xdr:nvPicPr>
        <xdr:cNvPr id="41" name="Imagen 40">
          <a:extLst>
            <a:ext uri="{FF2B5EF4-FFF2-40B4-BE49-F238E27FC236}">
              <a16:creationId xmlns:a16="http://schemas.microsoft.com/office/drawing/2014/main" id="{FB8DBB67-4371-40E0-B299-AF9195366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00038" y="2255556"/>
          <a:ext cx="261160" cy="275991"/>
        </a:xfrm>
        <a:prstGeom prst="rect">
          <a:avLst/>
        </a:prstGeom>
      </xdr:spPr>
    </xdr:pic>
    <xdr:clientData/>
  </xdr:twoCellAnchor>
  <xdr:twoCellAnchor editAs="oneCell">
    <xdr:from>
      <xdr:col>2</xdr:col>
      <xdr:colOff>35064</xdr:colOff>
      <xdr:row>46</xdr:row>
      <xdr:rowOff>28023</xdr:rowOff>
    </xdr:from>
    <xdr:to>
      <xdr:col>9</xdr:col>
      <xdr:colOff>30733</xdr:colOff>
      <xdr:row>52</xdr:row>
      <xdr:rowOff>6350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E1C733B5-CDDC-A944-4514-BCA7B3EDD1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0" b="9191"/>
        <a:stretch>
          <a:fillRect/>
        </a:stretch>
      </xdr:blipFill>
      <xdr:spPr>
        <a:xfrm>
          <a:off x="349803" y="2637045"/>
          <a:ext cx="340364" cy="273326"/>
        </a:xfrm>
        <a:prstGeom prst="rect">
          <a:avLst/>
        </a:prstGeom>
      </xdr:spPr>
    </xdr:pic>
    <xdr:clientData/>
  </xdr:twoCellAnchor>
  <xdr:twoCellAnchor editAs="oneCell">
    <xdr:from>
      <xdr:col>3</xdr:col>
      <xdr:colOff>14632</xdr:colOff>
      <xdr:row>62</xdr:row>
      <xdr:rowOff>44589</xdr:rowOff>
    </xdr:from>
    <xdr:to>
      <xdr:col>8</xdr:col>
      <xdr:colOff>7312</xdr:colOff>
      <xdr:row>67</xdr:row>
      <xdr:rowOff>47763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7885DE75-3743-24F7-1A45-CF6B9D29A2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05" t="13265" r="13149" b="12962"/>
        <a:stretch>
          <a:fillRect/>
        </a:stretch>
      </xdr:blipFill>
      <xdr:spPr>
        <a:xfrm>
          <a:off x="379067" y="3448741"/>
          <a:ext cx="237983" cy="248477"/>
        </a:xfrm>
        <a:prstGeom prst="rect">
          <a:avLst/>
        </a:prstGeom>
      </xdr:spPr>
    </xdr:pic>
    <xdr:clientData/>
  </xdr:twoCellAnchor>
  <xdr:twoCellAnchor editAs="oneCell">
    <xdr:from>
      <xdr:col>2</xdr:col>
      <xdr:colOff>19742</xdr:colOff>
      <xdr:row>95</xdr:row>
      <xdr:rowOff>22915</xdr:rowOff>
    </xdr:from>
    <xdr:to>
      <xdr:col>8</xdr:col>
      <xdr:colOff>36305</xdr:colOff>
      <xdr:row>99</xdr:row>
      <xdr:rowOff>12868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533899AF-1940-8FF8-98DD-B69C955F75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4" t="25051" r="9548" b="24591"/>
        <a:stretch>
          <a:fillRect/>
        </a:stretch>
      </xdr:blipFill>
      <xdr:spPr>
        <a:xfrm>
          <a:off x="334481" y="5067024"/>
          <a:ext cx="314737" cy="18873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4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1">
    <v>9</v>
    <v>5</v>
    <v>Reproducir con relleno sólido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2">
    <v>15</v>
    <v>8</v>
    <v>91</v>
    <v>6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localImage">
    <k n="_rvRel:LocalImageIdentifier" t="i"/>
    <k n="CalcOrigin" t="i"/>
    <k n="Text" t="s"/>
  </s>
  <s t="_error">
    <k n="colOffset" t="i"/>
    <k n="errorType" t="i"/>
    <k n="rwOffset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40" totalsRowDxfId="139">
  <autoFilter ref="A3:B16" xr:uid="{4BC0E03D-46AD-4DFD-ABD7-B1D5B69262E0}"/>
  <tableColumns count="2">
    <tableColumn id="1" xr3:uid="{B75BFFCB-75E7-4CE2-BEC1-E0B095421641}" name="Campo" dataDxfId="138"/>
    <tableColumn id="2" xr3:uid="{2CA9E62E-28F8-490E-A739-485A9B3405AC}" name="Columna1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36" dataDxfId="135" totalsRowDxfId="134">
  <autoFilter ref="A2:N27" xr:uid="{CEDA8337-AFB1-4DF5-9955-90A4D084AF23}"/>
  <tableColumns count="14">
    <tableColumn id="1" xr3:uid="{45F90AC0-28B7-4F44-9D4D-5A6F000C67B7}" name="Cliente" dataDxfId="133"/>
    <tableColumn id="2" xr3:uid="{F0E02D5E-E16B-463A-8EB1-14BD4035BB27}" name="Nombre de Proyecto" dataDxfId="132"/>
    <tableColumn id="14" xr3:uid="{A1B91181-735E-48EB-96C4-1A9D87AC2038}" name="OT X Tablero" dataDxfId="131"/>
    <tableColumn id="3" xr3:uid="{9887A78A-1D32-4EF6-A805-22336C02488A}" name="Tag del tablero" dataDxfId="130"/>
    <tableColumn id="4" xr3:uid="{A0E4483B-1AD0-4A44-9A62-C613A20E433C}" name="Línea de producto" dataDxfId="129"/>
    <tableColumn id="5" xr3:uid="{E85A6A00-8512-4922-B7A6-CB3A74DACD42}" name="Voltaje" dataDxfId="128"/>
    <tableColumn id="6" xr3:uid="{EF08116C-E8E8-4BDC-9DB1-E9068E89E342}" name="IP" dataDxfId="127"/>
    <tableColumn id="7" xr3:uid="{67A63FE9-C5EB-4A15-8ED9-960F59C1DCEE}" name="Icc tablero" dataDxfId="126"/>
    <tableColumn id="8" xr3:uid="{A6784419-C19A-45C6-B893-1E0744605A15}" name="In tablero" dataDxfId="125"/>
    <tableColumn id="9" xr3:uid="{25CE006E-7C31-40D8-B5B4-BD7A90C06A8D}" name="Alto" dataDxfId="124"/>
    <tableColumn id="10" xr3:uid="{325712FA-B9E2-4E1C-A6A8-2F7706E1F6E4}" name="Ancho" dataDxfId="123"/>
    <tableColumn id="11" xr3:uid="{FB3A2764-7A99-4CA5-BF95-DDE69B061087}" name="Profundo" dataDxfId="122"/>
    <tableColumn id="12" xr3:uid="{2C3FAB88-FA1D-40FC-AB05-1352884E0071}" name="Color" dataDxfId="121"/>
    <tableColumn id="13" xr3:uid="{92DEDB04-A986-4B90-86BD-467982512C9C}" name="Material del panel" dataDxfId="120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19" dataDxfId="117" totalsRowDxfId="115" headerRowBorderDxfId="118" tableBorderDxfId="116">
  <autoFilter ref="A2:L100" xr:uid="{CEDA8337-AFB1-4DF5-9955-90A4D084AF23}"/>
  <tableColumns count="12">
    <tableColumn id="1" xr3:uid="{2651602E-24FA-446B-8C41-453FE6CCB4F0}" name="Cliente" dataDxfId="114"/>
    <tableColumn id="2" xr3:uid="{535D1A6B-0C80-453D-81F2-691B468C3086}" name="Nombre de Proyecto" dataDxfId="113"/>
    <tableColumn id="14" xr3:uid="{3E0D14CB-CABF-43D1-ADD1-BF5DA92E5BA9}" name="OT X Tablero" dataDxfId="112"/>
    <tableColumn id="3" xr3:uid="{B5DC6ADA-67CD-4350-A229-6C185F66AF7F}" name="Tag del tablero" dataDxfId="111"/>
    <tableColumn id="4" xr3:uid="{DDEFDEBA-A058-49E1-AC4B-CFDDF3F12EC8}" name="Línea de producto" dataDxfId="110"/>
    <tableColumn id="5" xr3:uid="{0CC5B939-C62D-43B2-813F-F464A6BD887C}" name="Voltaje" dataDxfId="109"/>
    <tableColumn id="6" xr3:uid="{50DF02AD-85A8-4801-9646-42129D993EA1}" name="IP" dataDxfId="108"/>
    <tableColumn id="7" xr3:uid="{1C8F93E7-1865-461E-91A6-F1E69BBB249B}" name="Icc tablero" dataDxfId="107"/>
    <tableColumn id="8" xr3:uid="{ACD9295D-6A76-4C0F-9436-6E4E830B145A}" name="In tablero" dataDxfId="106"/>
    <tableColumn id="9" xr3:uid="{C057978A-F22F-4D1D-8CA8-2F0B9E22795D}" name="Alto" dataDxfId="105"/>
    <tableColumn id="12" xr3:uid="{84142FFE-1062-4388-A322-2B6EBC79FB98}" name="Color" dataDxfId="104"/>
    <tableColumn id="13" xr3:uid="{456C6E05-5F2B-4AD8-92BA-B70C51CA05A3}" name="Material del panel" dataDxfId="10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102" headerRowDxfId="102">
  <autoFilter ref="A3:M10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01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00"/>
    <tableColumn id="5" xr3:uid="{E9F6A81B-E81D-46D3-A836-F5345F98D520}" name="Polos" dataDxfId="99"/>
    <tableColumn id="7" xr3:uid="{66D3171A-F3E4-4B1D-9D8A-F84B886DCEF1}" name="cantidad" dataDxfId="98"/>
    <tableColumn id="12" xr3:uid="{F99D2236-95D2-44C3-B3BC-775E9BE0056E}" name="Modo de operacion" dataDxfId="97"/>
    <tableColumn id="14" xr3:uid="{33227C45-15E6-4AB3-B742-B3DD9A3C0693}" name="Equipo adicional" dataDxfId="96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4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5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53.emf"/><Relationship Id="rId24" Type="http://schemas.openxmlformats.org/officeDocument/2006/relationships/control" Target="../activeX/activeX11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10" Type="http://schemas.openxmlformats.org/officeDocument/2006/relationships/control" Target="../activeX/activeX4.xml"/><Relationship Id="rId19" Type="http://schemas.openxmlformats.org/officeDocument/2006/relationships/image" Target="../media/image57.emf"/><Relationship Id="rId4" Type="http://schemas.openxmlformats.org/officeDocument/2006/relationships/control" Target="../activeX/activeX1.xml"/><Relationship Id="rId9" Type="http://schemas.openxmlformats.org/officeDocument/2006/relationships/image" Target="../media/image52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53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21.xml"/><Relationship Id="rId7" Type="http://schemas.openxmlformats.org/officeDocument/2006/relationships/image" Target="../media/image50.emf"/><Relationship Id="rId12" Type="http://schemas.openxmlformats.org/officeDocument/2006/relationships/control" Target="../activeX/activeX16.xml"/><Relationship Id="rId17" Type="http://schemas.openxmlformats.org/officeDocument/2006/relationships/image" Target="../media/image7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51.emf"/><Relationship Id="rId24" Type="http://schemas.openxmlformats.org/officeDocument/2006/relationships/image" Target="../media/image60.emf"/><Relationship Id="rId5" Type="http://schemas.openxmlformats.org/officeDocument/2006/relationships/image" Target="../media/image78.emf"/><Relationship Id="rId15" Type="http://schemas.openxmlformats.org/officeDocument/2006/relationships/image" Target="../media/image54.emf"/><Relationship Id="rId23" Type="http://schemas.openxmlformats.org/officeDocument/2006/relationships/control" Target="../activeX/activeX22.xml"/><Relationship Id="rId10" Type="http://schemas.openxmlformats.org/officeDocument/2006/relationships/control" Target="../activeX/activeX15.xml"/><Relationship Id="rId19" Type="http://schemas.openxmlformats.org/officeDocument/2006/relationships/image" Target="../media/image80.emf"/><Relationship Id="rId4" Type="http://schemas.openxmlformats.org/officeDocument/2006/relationships/control" Target="../activeX/activeX12.xml"/><Relationship Id="rId9" Type="http://schemas.openxmlformats.org/officeDocument/2006/relationships/image" Target="../media/image52.emf"/><Relationship Id="rId14" Type="http://schemas.openxmlformats.org/officeDocument/2006/relationships/control" Target="../activeX/activeX17.xml"/><Relationship Id="rId22" Type="http://schemas.openxmlformats.org/officeDocument/2006/relationships/image" Target="../media/image81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C14" sqref="C14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174" t="s">
        <v>282</v>
      </c>
      <c r="B1" s="1174"/>
      <c r="C1" s="198"/>
      <c r="D1" s="198"/>
    </row>
    <row r="2" spans="1:4">
      <c r="A2" s="1175" t="s">
        <v>283</v>
      </c>
      <c r="B2" s="1175"/>
      <c r="C2" s="198"/>
      <c r="D2" s="198"/>
    </row>
    <row r="3" spans="1:4">
      <c r="A3" s="769" t="s">
        <v>284</v>
      </c>
      <c r="B3" s="769" t="s">
        <v>343</v>
      </c>
    </row>
    <row r="4" spans="1:4">
      <c r="A4" s="770" t="s">
        <v>285</v>
      </c>
      <c r="B4" s="771">
        <v>2705</v>
      </c>
    </row>
    <row r="5" spans="1:4">
      <c r="A5" s="772" t="s">
        <v>286</v>
      </c>
      <c r="B5" s="773" t="s">
        <v>372</v>
      </c>
    </row>
    <row r="6" spans="1:4">
      <c r="A6" s="770" t="s">
        <v>287</v>
      </c>
      <c r="B6" s="773" t="s">
        <v>373</v>
      </c>
    </row>
    <row r="7" spans="1:4">
      <c r="A7" s="772" t="s">
        <v>288</v>
      </c>
      <c r="B7" s="773" t="s">
        <v>289</v>
      </c>
    </row>
    <row r="8" spans="1:4">
      <c r="A8" s="770" t="s">
        <v>290</v>
      </c>
      <c r="B8" s="773" t="s">
        <v>374</v>
      </c>
    </row>
    <row r="9" spans="1:4">
      <c r="A9" s="772" t="s">
        <v>291</v>
      </c>
      <c r="B9" s="773">
        <v>46169.691782407404</v>
      </c>
    </row>
    <row r="10" spans="1:4">
      <c r="A10" s="770" t="s">
        <v>292</v>
      </c>
      <c r="B10" s="771" t="s">
        <v>335</v>
      </c>
    </row>
    <row r="11" spans="1:4">
      <c r="A11" s="772" t="s">
        <v>293</v>
      </c>
      <c r="B11" s="771"/>
    </row>
    <row r="12" spans="1:4" ht="32">
      <c r="A12" s="770" t="s">
        <v>294</v>
      </c>
      <c r="B12" s="774" t="s">
        <v>336</v>
      </c>
    </row>
    <row r="13" spans="1:4" ht="57">
      <c r="A13" s="770" t="s">
        <v>295</v>
      </c>
      <c r="B13" s="775" t="s">
        <v>375</v>
      </c>
    </row>
    <row r="14" spans="1:4" ht="57">
      <c r="A14" s="770" t="s">
        <v>296</v>
      </c>
      <c r="B14" s="775" t="s">
        <v>376</v>
      </c>
    </row>
    <row r="15" spans="1:4" ht="76">
      <c r="A15" s="770" t="s">
        <v>297</v>
      </c>
      <c r="B15" s="775" t="s">
        <v>337</v>
      </c>
    </row>
    <row r="16" spans="1:4">
      <c r="A16" s="770" t="s">
        <v>298</v>
      </c>
      <c r="B16" s="771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3"/>
  <sheetViews>
    <sheetView workbookViewId="0">
      <selection activeCell="D25" sqref="D25"/>
    </sheetView>
  </sheetViews>
  <sheetFormatPr baseColWidth="10" defaultColWidth="8.7265625" defaultRowHeight="19"/>
  <cols>
    <col min="1" max="1" width="15.54296875" style="784" customWidth="1"/>
    <col min="2" max="3" width="20" style="784" customWidth="1"/>
    <col min="4" max="4" width="17" style="784" customWidth="1"/>
    <col min="5" max="5" width="19" style="784" customWidth="1"/>
    <col min="6" max="13" width="14" style="784" customWidth="1"/>
    <col min="14" max="14" width="20" style="784" customWidth="1"/>
    <col min="15" max="16384" width="8.7265625" style="784"/>
  </cols>
  <sheetData>
    <row r="1" spans="1:14" ht="21.5">
      <c r="A1" s="1176" t="s">
        <v>299</v>
      </c>
      <c r="B1" s="1177"/>
      <c r="C1" s="1177"/>
      <c r="D1" s="1177"/>
      <c r="E1" s="1177"/>
      <c r="F1" s="1177"/>
      <c r="G1" s="1177"/>
      <c r="H1" s="1177"/>
      <c r="I1" s="1177"/>
      <c r="J1" s="1177"/>
      <c r="K1" s="1177"/>
      <c r="L1" s="1177"/>
      <c r="M1" s="1177"/>
      <c r="N1" s="1177"/>
    </row>
    <row r="2" spans="1:14">
      <c r="A2" s="905" t="s">
        <v>286</v>
      </c>
      <c r="B2" s="905" t="s">
        <v>300</v>
      </c>
      <c r="C2" s="905" t="s">
        <v>301</v>
      </c>
      <c r="D2" s="905" t="s">
        <v>302</v>
      </c>
      <c r="E2" s="905" t="s">
        <v>303</v>
      </c>
      <c r="F2" s="905" t="s">
        <v>304</v>
      </c>
      <c r="G2" s="905" t="s">
        <v>305</v>
      </c>
      <c r="H2" s="905" t="s">
        <v>306</v>
      </c>
      <c r="I2" s="905" t="s">
        <v>307</v>
      </c>
      <c r="J2" s="905" t="s">
        <v>308</v>
      </c>
      <c r="K2" s="905" t="s">
        <v>140</v>
      </c>
      <c r="L2" s="905" t="s">
        <v>142</v>
      </c>
      <c r="M2" s="905" t="s">
        <v>309</v>
      </c>
      <c r="N2" s="905" t="s">
        <v>310</v>
      </c>
    </row>
    <row r="3" spans="1:14">
      <c r="A3" s="784" t="s">
        <v>372</v>
      </c>
      <c r="B3" s="784" t="s">
        <v>374</v>
      </c>
      <c r="C3" s="784">
        <v>2705</v>
      </c>
      <c r="D3" s="784" t="s">
        <v>377</v>
      </c>
      <c r="E3" s="784" t="s">
        <v>75</v>
      </c>
      <c r="F3" s="784">
        <v>440</v>
      </c>
      <c r="G3" s="784" t="s">
        <v>378</v>
      </c>
      <c r="H3" s="786" t="s">
        <v>72</v>
      </c>
      <c r="I3" s="784">
        <v>1000</v>
      </c>
      <c r="J3" s="784" t="s">
        <v>424</v>
      </c>
      <c r="K3" s="784" t="s">
        <v>411</v>
      </c>
      <c r="L3" s="784">
        <v>600</v>
      </c>
      <c r="M3" s="784" t="s">
        <v>379</v>
      </c>
      <c r="N3" s="784" t="s">
        <v>312</v>
      </c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784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178" t="s">
        <v>299</v>
      </c>
      <c r="B1" s="1179"/>
      <c r="C1" s="1179"/>
      <c r="D1" s="1179"/>
      <c r="E1" s="1179"/>
      <c r="F1" s="1179"/>
      <c r="G1" s="1179"/>
      <c r="H1" s="1179"/>
      <c r="I1" s="1179"/>
      <c r="J1" s="1179"/>
      <c r="K1" s="1179"/>
      <c r="L1" s="1179"/>
    </row>
    <row r="2" spans="1:12">
      <c r="A2" s="779" t="s">
        <v>286</v>
      </c>
      <c r="B2" s="779" t="s">
        <v>300</v>
      </c>
      <c r="C2" s="779" t="s">
        <v>301</v>
      </c>
      <c r="D2" s="779" t="s">
        <v>302</v>
      </c>
      <c r="E2" s="779" t="s">
        <v>303</v>
      </c>
      <c r="F2" s="779" t="s">
        <v>304</v>
      </c>
      <c r="G2" s="779" t="s">
        <v>305</v>
      </c>
      <c r="H2" s="785" t="s">
        <v>306</v>
      </c>
      <c r="I2" s="779" t="s">
        <v>307</v>
      </c>
      <c r="J2" s="779" t="s">
        <v>308</v>
      </c>
      <c r="K2" s="779" t="s">
        <v>309</v>
      </c>
      <c r="L2" s="779" t="s">
        <v>310</v>
      </c>
    </row>
    <row r="3" spans="1:12">
      <c r="A3" s="776" t="s">
        <v>311</v>
      </c>
      <c r="B3" s="776" t="s">
        <v>339</v>
      </c>
      <c r="C3" s="777">
        <v>2569</v>
      </c>
      <c r="E3" s="26" t="s">
        <v>340</v>
      </c>
      <c r="F3" s="26">
        <v>440</v>
      </c>
      <c r="G3" s="26" t="s">
        <v>341</v>
      </c>
      <c r="H3" s="786" t="s">
        <v>360</v>
      </c>
      <c r="I3" s="26">
        <v>100</v>
      </c>
      <c r="J3" s="26" t="s">
        <v>407</v>
      </c>
      <c r="K3" s="26" t="s">
        <v>342</v>
      </c>
      <c r="L3" s="26" t="s">
        <v>312</v>
      </c>
    </row>
    <row r="4" spans="1:12">
      <c r="A4" s="776"/>
      <c r="B4" s="776"/>
      <c r="C4" s="777"/>
      <c r="H4" s="784" t="s">
        <v>61</v>
      </c>
    </row>
    <row r="5" spans="1:12">
      <c r="A5" s="776"/>
      <c r="B5" s="776"/>
      <c r="C5" s="777"/>
      <c r="H5" s="784" t="s">
        <v>61</v>
      </c>
    </row>
    <row r="6" spans="1:12">
      <c r="A6" s="776"/>
      <c r="B6" s="776"/>
      <c r="C6" s="777"/>
      <c r="H6" s="784" t="s">
        <v>61</v>
      </c>
    </row>
    <row r="7" spans="1:12">
      <c r="A7" s="776"/>
      <c r="B7" s="776"/>
      <c r="C7" s="777"/>
      <c r="H7" s="784" t="s">
        <v>61</v>
      </c>
    </row>
    <row r="8" spans="1:12">
      <c r="A8" s="776"/>
      <c r="B8" s="776"/>
      <c r="C8" s="777"/>
      <c r="H8" s="784" t="s">
        <v>61</v>
      </c>
    </row>
    <row r="9" spans="1:12">
      <c r="A9" s="776"/>
      <c r="B9" s="776"/>
      <c r="C9" s="777"/>
      <c r="H9" s="784" t="s">
        <v>61</v>
      </c>
    </row>
    <row r="10" spans="1:12">
      <c r="A10" s="776"/>
      <c r="B10" s="776"/>
      <c r="C10" s="777"/>
      <c r="H10" s="784" t="s">
        <v>61</v>
      </c>
    </row>
    <row r="11" spans="1:12">
      <c r="A11" s="776"/>
      <c r="B11" s="776"/>
      <c r="C11" s="777"/>
      <c r="H11" s="784" t="s">
        <v>61</v>
      </c>
    </row>
    <row r="12" spans="1:12">
      <c r="A12" s="776"/>
      <c r="B12" s="776"/>
      <c r="C12" s="777"/>
      <c r="H12" s="784" t="s">
        <v>61</v>
      </c>
    </row>
    <row r="13" spans="1:12">
      <c r="A13" s="776"/>
      <c r="B13" s="776"/>
      <c r="C13" s="777"/>
      <c r="H13" s="784" t="s">
        <v>61</v>
      </c>
    </row>
    <row r="14" spans="1:12">
      <c r="A14" s="776"/>
      <c r="B14" s="776"/>
      <c r="C14" s="776"/>
      <c r="H14" s="784" t="s">
        <v>61</v>
      </c>
    </row>
    <row r="15" spans="1:12">
      <c r="A15" s="776"/>
      <c r="B15" s="776"/>
      <c r="C15" s="776"/>
      <c r="H15" s="784" t="s">
        <v>61</v>
      </c>
    </row>
    <row r="16" spans="1:12">
      <c r="A16" s="776"/>
      <c r="B16" s="776"/>
      <c r="C16" s="776"/>
      <c r="H16" s="784" t="s">
        <v>61</v>
      </c>
    </row>
    <row r="17" spans="1:8">
      <c r="A17" s="776"/>
      <c r="B17" s="776"/>
      <c r="C17" s="776"/>
      <c r="H17" s="784" t="s">
        <v>61</v>
      </c>
    </row>
    <row r="18" spans="1:8">
      <c r="A18" s="776"/>
      <c r="B18" s="776"/>
      <c r="C18" s="776"/>
      <c r="H18" s="784" t="s">
        <v>61</v>
      </c>
    </row>
    <row r="19" spans="1:8">
      <c r="A19" s="776"/>
      <c r="B19" s="776"/>
      <c r="C19" s="776"/>
      <c r="H19" s="784" t="s">
        <v>61</v>
      </c>
    </row>
    <row r="20" spans="1:8">
      <c r="A20" s="776"/>
      <c r="B20" s="776"/>
      <c r="C20" s="776"/>
      <c r="H20" s="784" t="s">
        <v>61</v>
      </c>
    </row>
    <row r="21" spans="1:8">
      <c r="A21" s="776"/>
      <c r="B21" s="776"/>
      <c r="C21" s="776"/>
      <c r="H21" s="784" t="s">
        <v>61</v>
      </c>
    </row>
    <row r="22" spans="1:8">
      <c r="A22" s="776"/>
      <c r="B22" s="776"/>
      <c r="C22" s="776"/>
      <c r="H22" s="784" t="s">
        <v>61</v>
      </c>
    </row>
    <row r="23" spans="1:8">
      <c r="A23" s="776"/>
      <c r="B23" s="776"/>
      <c r="C23" s="776"/>
      <c r="H23" s="784" t="s">
        <v>61</v>
      </c>
    </row>
    <row r="24" spans="1:8">
      <c r="A24" s="776"/>
      <c r="B24" s="776"/>
      <c r="C24" s="776"/>
      <c r="H24" s="784" t="s">
        <v>61</v>
      </c>
    </row>
    <row r="25" spans="1:8">
      <c r="A25" s="776"/>
      <c r="B25" s="776"/>
      <c r="C25" s="776"/>
      <c r="H25" s="784" t="s">
        <v>61</v>
      </c>
    </row>
    <row r="26" spans="1:8">
      <c r="A26" s="776"/>
      <c r="B26" s="776"/>
      <c r="C26" s="776"/>
      <c r="H26" s="784" t="s">
        <v>61</v>
      </c>
    </row>
    <row r="27" spans="1:8">
      <c r="A27" s="776"/>
      <c r="B27" s="776"/>
      <c r="C27" s="776"/>
      <c r="H27" s="784" t="s">
        <v>61</v>
      </c>
    </row>
    <row r="28" spans="1:8">
      <c r="A28" s="776"/>
      <c r="B28" s="776"/>
      <c r="C28" s="776"/>
    </row>
    <row r="29" spans="1:8">
      <c r="A29" s="776"/>
      <c r="B29" s="776"/>
      <c r="C29" s="776"/>
    </row>
    <row r="30" spans="1:8">
      <c r="A30" s="776"/>
      <c r="B30" s="776"/>
      <c r="C30" s="776"/>
    </row>
    <row r="31" spans="1:8">
      <c r="A31" s="776"/>
      <c r="B31" s="776"/>
      <c r="C31" s="776"/>
    </row>
    <row r="32" spans="1:8">
      <c r="A32" s="776"/>
      <c r="B32" s="776"/>
      <c r="C32" s="776"/>
    </row>
    <row r="33" spans="1:3">
      <c r="A33" s="776"/>
      <c r="B33" s="776"/>
      <c r="C33" s="776"/>
    </row>
    <row r="34" spans="1:3">
      <c r="A34" s="776"/>
      <c r="B34" s="776"/>
      <c r="C34" s="776"/>
    </row>
    <row r="35" spans="1:3">
      <c r="A35" s="776"/>
      <c r="B35" s="776"/>
      <c r="C35" s="776"/>
    </row>
    <row r="36" spans="1:3">
      <c r="A36" s="776"/>
      <c r="B36" s="776"/>
      <c r="C36" s="776"/>
    </row>
    <row r="37" spans="1:3">
      <c r="A37" s="776"/>
      <c r="B37" s="776"/>
      <c r="C37" s="776"/>
    </row>
    <row r="38" spans="1:3">
      <c r="A38" s="776"/>
      <c r="B38" s="776"/>
      <c r="C38" s="776"/>
    </row>
    <row r="39" spans="1:3">
      <c r="A39" s="776"/>
      <c r="B39" s="776"/>
      <c r="C39" s="776"/>
    </row>
    <row r="40" spans="1:3">
      <c r="A40" s="776"/>
      <c r="B40" s="776"/>
      <c r="C40" s="776"/>
    </row>
    <row r="41" spans="1:3">
      <c r="A41" s="776"/>
      <c r="B41" s="776"/>
      <c r="C41" s="776"/>
    </row>
    <row r="42" spans="1:3">
      <c r="A42" s="776"/>
      <c r="B42" s="776"/>
      <c r="C42" s="776"/>
    </row>
    <row r="43" spans="1:3">
      <c r="A43" s="776"/>
      <c r="B43" s="776"/>
      <c r="C43" s="776"/>
    </row>
    <row r="44" spans="1:3">
      <c r="A44" s="776"/>
      <c r="B44" s="776"/>
      <c r="C44" s="776"/>
    </row>
    <row r="45" spans="1:3">
      <c r="A45" s="776"/>
      <c r="B45" s="776"/>
      <c r="C45" s="776"/>
    </row>
    <row r="46" spans="1:3">
      <c r="A46" s="776"/>
      <c r="B46" s="776"/>
      <c r="C46" s="776"/>
    </row>
    <row r="47" spans="1:3">
      <c r="A47" s="776"/>
      <c r="B47" s="776"/>
      <c r="C47" s="776"/>
    </row>
    <row r="48" spans="1:3">
      <c r="A48" s="776"/>
      <c r="B48" s="776"/>
      <c r="C48" s="776"/>
    </row>
    <row r="49" spans="1:3">
      <c r="A49" s="776"/>
      <c r="B49" s="776"/>
      <c r="C49" s="776"/>
    </row>
    <row r="50" spans="1:3">
      <c r="A50" s="776"/>
      <c r="B50" s="776"/>
      <c r="C50" s="776"/>
    </row>
    <row r="51" spans="1:3">
      <c r="A51" s="776"/>
      <c r="B51" s="776"/>
      <c r="C51" s="776"/>
    </row>
    <row r="52" spans="1:3">
      <c r="A52" s="776"/>
      <c r="B52" s="776"/>
      <c r="C52" s="776"/>
    </row>
    <row r="53" spans="1:3">
      <c r="A53" s="776"/>
      <c r="B53" s="776"/>
      <c r="C53" s="776"/>
    </row>
    <row r="54" spans="1:3">
      <c r="A54" s="776"/>
      <c r="B54" s="776"/>
      <c r="C54" s="776"/>
    </row>
    <row r="55" spans="1:3">
      <c r="A55" s="776"/>
      <c r="B55" s="776"/>
      <c r="C55" s="776"/>
    </row>
    <row r="56" spans="1:3">
      <c r="A56" s="776"/>
      <c r="B56" s="776"/>
      <c r="C56" s="776"/>
    </row>
    <row r="57" spans="1:3">
      <c r="A57" s="776"/>
      <c r="B57" s="776"/>
      <c r="C57" s="776"/>
    </row>
    <row r="58" spans="1:3">
      <c r="A58" s="776"/>
      <c r="B58" s="776"/>
      <c r="C58" s="776"/>
    </row>
    <row r="59" spans="1:3">
      <c r="A59" s="776"/>
      <c r="B59" s="776"/>
      <c r="C59" s="776"/>
    </row>
    <row r="60" spans="1:3">
      <c r="A60" s="776"/>
      <c r="B60" s="776"/>
      <c r="C60" s="776"/>
    </row>
    <row r="61" spans="1:3">
      <c r="A61" s="776"/>
      <c r="B61" s="776"/>
      <c r="C61" s="776"/>
    </row>
    <row r="62" spans="1:3">
      <c r="A62" s="776"/>
      <c r="B62" s="776"/>
      <c r="C62" s="776"/>
    </row>
    <row r="63" spans="1:3">
      <c r="A63" s="776"/>
      <c r="B63" s="776"/>
      <c r="C63" s="776"/>
    </row>
    <row r="64" spans="1:3">
      <c r="A64" s="776"/>
      <c r="B64" s="776"/>
      <c r="C64" s="776"/>
    </row>
    <row r="65" spans="1:3">
      <c r="A65" s="776"/>
      <c r="B65" s="776"/>
      <c r="C65" s="776"/>
    </row>
    <row r="66" spans="1:3">
      <c r="A66" s="776"/>
      <c r="B66" s="776"/>
      <c r="C66" s="776"/>
    </row>
    <row r="67" spans="1:3">
      <c r="A67" s="776"/>
      <c r="B67" s="776"/>
      <c r="C67" s="776"/>
    </row>
    <row r="68" spans="1:3">
      <c r="A68" s="776"/>
      <c r="B68" s="776"/>
      <c r="C68" s="776"/>
    </row>
    <row r="69" spans="1:3">
      <c r="A69" s="776"/>
      <c r="B69" s="776"/>
      <c r="C69" s="776"/>
    </row>
    <row r="70" spans="1:3">
      <c r="A70" s="776"/>
      <c r="B70" s="776"/>
      <c r="C70" s="776"/>
    </row>
    <row r="71" spans="1:3">
      <c r="A71" s="776"/>
      <c r="B71" s="776"/>
      <c r="C71" s="776"/>
    </row>
    <row r="72" spans="1:3">
      <c r="A72" s="776"/>
      <c r="B72" s="776"/>
      <c r="C72" s="776"/>
    </row>
    <row r="73" spans="1:3">
      <c r="A73" s="776"/>
      <c r="B73" s="776"/>
      <c r="C73" s="776"/>
    </row>
    <row r="74" spans="1:3">
      <c r="A74" s="776"/>
      <c r="B74" s="776"/>
      <c r="C74" s="776"/>
    </row>
    <row r="75" spans="1:3">
      <c r="A75" s="776"/>
      <c r="B75" s="776"/>
      <c r="C75" s="776"/>
    </row>
    <row r="76" spans="1:3">
      <c r="A76" s="776"/>
      <c r="B76" s="776"/>
      <c r="C76" s="776"/>
    </row>
    <row r="77" spans="1:3">
      <c r="A77" s="776"/>
      <c r="B77" s="776"/>
      <c r="C77" s="776"/>
    </row>
    <row r="78" spans="1:3">
      <c r="A78" s="776"/>
      <c r="B78" s="776"/>
      <c r="C78" s="776"/>
    </row>
    <row r="79" spans="1:3">
      <c r="A79" s="776"/>
      <c r="B79" s="776"/>
      <c r="C79" s="776"/>
    </row>
    <row r="80" spans="1:3">
      <c r="A80" s="776"/>
      <c r="B80" s="776"/>
      <c r="C80" s="776"/>
    </row>
    <row r="81" spans="1:3">
      <c r="A81" s="776"/>
      <c r="B81" s="776"/>
      <c r="C81" s="776"/>
    </row>
    <row r="82" spans="1:3">
      <c r="A82" s="776"/>
      <c r="B82" s="776"/>
      <c r="C82" s="776"/>
    </row>
    <row r="83" spans="1:3">
      <c r="A83" s="776"/>
      <c r="B83" s="776"/>
      <c r="C83" s="776"/>
    </row>
    <row r="84" spans="1:3">
      <c r="A84" s="776"/>
      <c r="B84" s="776"/>
      <c r="C84" s="776"/>
    </row>
    <row r="85" spans="1:3">
      <c r="A85" s="776"/>
      <c r="B85" s="776"/>
      <c r="C85" s="776"/>
    </row>
    <row r="86" spans="1:3">
      <c r="A86" s="776"/>
      <c r="B86" s="776"/>
      <c r="C86" s="776"/>
    </row>
    <row r="87" spans="1:3">
      <c r="A87" s="776"/>
      <c r="B87" s="776"/>
      <c r="C87" s="776"/>
    </row>
    <row r="88" spans="1:3">
      <c r="A88" s="776"/>
      <c r="B88" s="776"/>
      <c r="C88" s="776"/>
    </row>
    <row r="89" spans="1:3">
      <c r="A89" s="776"/>
      <c r="B89" s="776"/>
      <c r="C89" s="776"/>
    </row>
    <row r="90" spans="1:3">
      <c r="A90" s="776"/>
      <c r="B90" s="776"/>
      <c r="C90" s="776"/>
    </row>
    <row r="91" spans="1:3">
      <c r="A91" s="776"/>
      <c r="B91" s="776"/>
      <c r="C91" s="776"/>
    </row>
    <row r="92" spans="1:3">
      <c r="A92" s="776"/>
      <c r="B92" s="776"/>
      <c r="C92" s="776"/>
    </row>
    <row r="93" spans="1:3">
      <c r="A93" s="776"/>
      <c r="B93" s="776"/>
      <c r="C93" s="776"/>
    </row>
    <row r="94" spans="1:3">
      <c r="A94" s="776"/>
      <c r="B94" s="776"/>
      <c r="C94" s="776"/>
    </row>
    <row r="95" spans="1:3">
      <c r="A95" s="776"/>
      <c r="B95" s="776"/>
      <c r="C95" s="776"/>
    </row>
    <row r="96" spans="1:3">
      <c r="A96" s="776"/>
      <c r="B96" s="776"/>
      <c r="C96" s="776"/>
    </row>
    <row r="97" spans="1:3">
      <c r="A97" s="776"/>
      <c r="B97" s="776"/>
      <c r="C97" s="776"/>
    </row>
    <row r="98" spans="1:3">
      <c r="A98" s="776"/>
      <c r="B98" s="776"/>
      <c r="C98" s="776"/>
    </row>
    <row r="99" spans="1:3">
      <c r="A99" s="776"/>
      <c r="B99" s="776"/>
      <c r="C99" s="776"/>
    </row>
    <row r="100" spans="1:3">
      <c r="A100" s="776"/>
      <c r="B100" s="776"/>
      <c r="C100" s="776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4"/>
  <sheetViews>
    <sheetView zoomScaleNormal="100" workbookViewId="0">
      <selection activeCell="E18" sqref="E18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180" t="s">
        <v>332</v>
      </c>
      <c r="B1" s="1181"/>
      <c r="C1" s="1181"/>
      <c r="D1" s="1181"/>
      <c r="E1" s="1181"/>
      <c r="F1" s="1181"/>
      <c r="G1" s="1181"/>
      <c r="H1" s="1181"/>
      <c r="I1" s="1181"/>
      <c r="J1" s="1181"/>
      <c r="K1" s="1181"/>
      <c r="L1" s="1181"/>
      <c r="M1" s="1181"/>
    </row>
    <row r="3" spans="1:13">
      <c r="A3" s="778" t="s">
        <v>313</v>
      </c>
      <c r="B3" s="778" t="s">
        <v>314</v>
      </c>
      <c r="C3" s="778" t="s">
        <v>315</v>
      </c>
      <c r="D3" s="778" t="s">
        <v>331</v>
      </c>
      <c r="E3" s="778" t="s">
        <v>316</v>
      </c>
      <c r="F3" s="778" t="s">
        <v>324</v>
      </c>
      <c r="G3" s="778" t="s">
        <v>317</v>
      </c>
      <c r="H3" s="778" t="s">
        <v>318</v>
      </c>
      <c r="I3" s="778" t="s">
        <v>319</v>
      </c>
      <c r="J3" s="778" t="s">
        <v>320</v>
      </c>
      <c r="K3" s="778" t="s">
        <v>321</v>
      </c>
      <c r="L3" s="778" t="s">
        <v>323</v>
      </c>
      <c r="M3" s="778" t="s">
        <v>322</v>
      </c>
    </row>
    <row r="4" spans="1:13">
      <c r="A4" t="s">
        <v>380</v>
      </c>
      <c r="B4" t="s">
        <v>325</v>
      </c>
      <c r="E4" t="s">
        <v>328</v>
      </c>
    </row>
    <row r="5" spans="1:13">
      <c r="A5" t="s">
        <v>380</v>
      </c>
      <c r="B5" t="s">
        <v>327</v>
      </c>
      <c r="C5" t="s">
        <v>381</v>
      </c>
      <c r="D5" t="s">
        <v>123</v>
      </c>
      <c r="E5" t="s">
        <v>326</v>
      </c>
      <c r="G5" t="s">
        <v>382</v>
      </c>
      <c r="H5" t="s">
        <v>383</v>
      </c>
      <c r="I5">
        <v>3</v>
      </c>
      <c r="J5">
        <v>1</v>
      </c>
    </row>
    <row r="6" spans="1:13">
      <c r="A6" t="s">
        <v>380</v>
      </c>
      <c r="B6" t="s">
        <v>329</v>
      </c>
      <c r="C6" t="s">
        <v>225</v>
      </c>
      <c r="D6" t="s">
        <v>384</v>
      </c>
      <c r="E6" t="s">
        <v>326</v>
      </c>
      <c r="G6" t="s">
        <v>385</v>
      </c>
      <c r="H6" t="s">
        <v>386</v>
      </c>
      <c r="I6">
        <v>3</v>
      </c>
      <c r="J6">
        <v>1</v>
      </c>
      <c r="K6" t="s">
        <v>387</v>
      </c>
    </row>
    <row r="7" spans="1:13">
      <c r="A7" t="s">
        <v>380</v>
      </c>
      <c r="B7" t="s">
        <v>329</v>
      </c>
      <c r="C7" t="s">
        <v>225</v>
      </c>
      <c r="D7" t="s">
        <v>384</v>
      </c>
      <c r="E7" t="s">
        <v>326</v>
      </c>
      <c r="G7" t="s">
        <v>388</v>
      </c>
      <c r="H7" t="s">
        <v>389</v>
      </c>
      <c r="I7">
        <v>3</v>
      </c>
      <c r="J7">
        <v>1</v>
      </c>
    </row>
    <row r="8" spans="1:13">
      <c r="A8" t="s">
        <v>380</v>
      </c>
      <c r="B8" t="s">
        <v>329</v>
      </c>
      <c r="C8" t="s">
        <v>225</v>
      </c>
      <c r="D8" t="s">
        <v>384</v>
      </c>
      <c r="E8" t="s">
        <v>326</v>
      </c>
      <c r="G8" t="s">
        <v>385</v>
      </c>
      <c r="H8" t="s">
        <v>390</v>
      </c>
      <c r="I8">
        <v>3</v>
      </c>
      <c r="J8">
        <v>1</v>
      </c>
      <c r="K8" t="s">
        <v>391</v>
      </c>
    </row>
    <row r="9" spans="1:13">
      <c r="A9" t="s">
        <v>380</v>
      </c>
      <c r="B9" t="s">
        <v>329</v>
      </c>
      <c r="C9" t="s">
        <v>225</v>
      </c>
      <c r="D9" t="s">
        <v>384</v>
      </c>
      <c r="E9" t="s">
        <v>326</v>
      </c>
      <c r="G9" t="s">
        <v>388</v>
      </c>
      <c r="H9" t="s">
        <v>392</v>
      </c>
      <c r="I9">
        <v>3</v>
      </c>
      <c r="J9">
        <v>1</v>
      </c>
    </row>
    <row r="10" spans="1:13">
      <c r="A10" t="s">
        <v>393</v>
      </c>
      <c r="B10" s="872" t="s">
        <v>325</v>
      </c>
      <c r="C10" t="s">
        <v>394</v>
      </c>
      <c r="E10" t="s">
        <v>326</v>
      </c>
      <c r="F10">
        <v>7</v>
      </c>
      <c r="H10">
        <v>20</v>
      </c>
      <c r="I10">
        <v>2</v>
      </c>
      <c r="K10" t="s">
        <v>395</v>
      </c>
    </row>
    <row r="11" spans="1:13">
      <c r="A11" t="s">
        <v>380</v>
      </c>
      <c r="B11" t="s">
        <v>330</v>
      </c>
      <c r="C11" t="s">
        <v>338</v>
      </c>
      <c r="E11" t="s">
        <v>326</v>
      </c>
      <c r="F11">
        <v>4</v>
      </c>
      <c r="H11">
        <v>20</v>
      </c>
      <c r="I11">
        <v>2</v>
      </c>
      <c r="K11" t="s">
        <v>396</v>
      </c>
    </row>
    <row r="12" spans="1:13">
      <c r="A12" t="s">
        <v>380</v>
      </c>
      <c r="B12" t="s">
        <v>397</v>
      </c>
      <c r="C12" t="s">
        <v>428</v>
      </c>
      <c r="D12" t="s">
        <v>369</v>
      </c>
      <c r="E12" t="s">
        <v>326</v>
      </c>
      <c r="G12" t="s">
        <v>398</v>
      </c>
      <c r="H12" t="s">
        <v>399</v>
      </c>
      <c r="I12" t="s">
        <v>400</v>
      </c>
      <c r="J12">
        <v>1</v>
      </c>
    </row>
    <row r="13" spans="1:13">
      <c r="A13" t="s">
        <v>380</v>
      </c>
      <c r="B13" t="s">
        <v>397</v>
      </c>
      <c r="D13" t="s">
        <v>123</v>
      </c>
      <c r="E13" t="s">
        <v>265</v>
      </c>
    </row>
    <row r="14" spans="1:13">
      <c r="A14" t="s">
        <v>380</v>
      </c>
      <c r="B14" t="s">
        <v>370</v>
      </c>
      <c r="E14" t="s">
        <v>328</v>
      </c>
    </row>
  </sheetData>
  <mergeCells count="1">
    <mergeCell ref="A1:M1"/>
  </mergeCells>
  <phoneticPr fontId="133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showGridLines="0" zoomScale="85" zoomScaleNormal="85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999"/>
      <c r="C2" s="1002" t="e" vm="1">
        <v>#VALUE!</v>
      </c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000"/>
      <c r="C3" s="1003"/>
      <c r="D3" s="1003"/>
      <c r="E3" s="1003"/>
      <c r="F3" s="1003"/>
      <c r="G3" s="1003"/>
      <c r="H3" s="1003"/>
      <c r="I3" s="1003"/>
      <c r="J3" s="1003"/>
      <c r="K3" s="1003"/>
      <c r="L3" s="1003"/>
      <c r="M3" s="1003"/>
      <c r="N3" s="1003"/>
      <c r="O3" s="1003"/>
      <c r="P3" s="1003"/>
      <c r="Q3" s="1003"/>
      <c r="R3" s="1003"/>
      <c r="S3" s="1003"/>
      <c r="T3" s="1003"/>
      <c r="U3" s="1003"/>
      <c r="V3" s="1003"/>
      <c r="W3" s="1003"/>
      <c r="X3" s="1003"/>
      <c r="Y3" s="1003"/>
      <c r="Z3" s="1003"/>
      <c r="AA3" s="1003"/>
      <c r="AB3" s="1003"/>
      <c r="AC3" s="1003"/>
      <c r="AD3" s="1003"/>
      <c r="AE3" s="1003"/>
      <c r="AF3" s="1003"/>
      <c r="AG3" s="1003"/>
      <c r="AH3" s="1003"/>
      <c r="AI3" s="1003"/>
      <c r="AJ3" s="1003"/>
      <c r="AK3" s="1003"/>
      <c r="AL3" s="1003"/>
      <c r="AM3" s="1003"/>
      <c r="AN3" s="1003"/>
      <c r="AO3" s="1003"/>
      <c r="AP3" s="1003"/>
      <c r="LJ3" s="3"/>
    </row>
    <row r="4" spans="2:322" ht="3.65" customHeight="1">
      <c r="B4" s="1000"/>
      <c r="C4" s="1003"/>
      <c r="D4" s="1003"/>
      <c r="E4" s="1003"/>
      <c r="F4" s="1003"/>
      <c r="G4" s="1003"/>
      <c r="H4" s="1003"/>
      <c r="I4" s="1003"/>
      <c r="J4" s="1003"/>
      <c r="K4" s="1003"/>
      <c r="L4" s="1003"/>
      <c r="M4" s="1003"/>
      <c r="N4" s="1003"/>
      <c r="O4" s="1003"/>
      <c r="P4" s="1003"/>
      <c r="Q4" s="1003"/>
      <c r="R4" s="1003"/>
      <c r="S4" s="1003"/>
      <c r="T4" s="1003"/>
      <c r="U4" s="1003"/>
      <c r="V4" s="1003"/>
      <c r="W4" s="1003"/>
      <c r="X4" s="1003"/>
      <c r="Y4" s="1003"/>
      <c r="Z4" s="1003"/>
      <c r="AA4" s="1003"/>
      <c r="AB4" s="1003"/>
      <c r="AC4" s="1003"/>
      <c r="AD4" s="1003"/>
      <c r="AE4" s="1003"/>
      <c r="AF4" s="1003"/>
      <c r="AG4" s="1003"/>
      <c r="AH4" s="1003"/>
      <c r="AI4" s="1003"/>
      <c r="AJ4" s="1003"/>
      <c r="AK4" s="1003"/>
      <c r="AL4" s="1003"/>
      <c r="AM4" s="1003"/>
      <c r="AN4" s="1003"/>
      <c r="AO4" s="1003"/>
      <c r="AP4" s="1003"/>
      <c r="GW4" s="1003" t="e" vm="2">
        <v>#VALUE!</v>
      </c>
      <c r="GX4" s="1003"/>
      <c r="GY4" s="1003"/>
      <c r="GZ4" s="1003"/>
      <c r="HA4" s="1003"/>
      <c r="HB4" s="1003"/>
      <c r="HC4" s="1003"/>
      <c r="HD4" s="1197"/>
      <c r="HE4" s="1197"/>
      <c r="HF4" s="1197"/>
      <c r="HG4" s="1197"/>
      <c r="HH4" s="1197"/>
      <c r="HI4" s="1197"/>
      <c r="HJ4" s="1197"/>
      <c r="HK4" s="1197"/>
      <c r="HL4" s="1197"/>
      <c r="HM4" s="1197"/>
      <c r="HN4" s="1197"/>
      <c r="HO4" s="1197"/>
      <c r="HP4" s="1197"/>
      <c r="HQ4" s="1197"/>
      <c r="HR4" s="1197"/>
      <c r="HS4" s="1197"/>
      <c r="HT4" s="1197"/>
      <c r="HU4" s="1197"/>
      <c r="HV4" s="1197"/>
      <c r="HW4" s="1197"/>
      <c r="HX4" s="1197"/>
      <c r="HY4" s="1197"/>
      <c r="HZ4" s="1197"/>
      <c r="IA4" s="1197"/>
      <c r="IB4" s="1197"/>
      <c r="IC4" s="1197"/>
      <c r="ID4" s="1197"/>
      <c r="IE4" s="1197"/>
      <c r="IF4" s="1197"/>
      <c r="IG4" s="1197"/>
      <c r="IH4" s="1197"/>
      <c r="II4" s="1197"/>
      <c r="IJ4" s="1197"/>
      <c r="IK4" s="1197"/>
      <c r="IL4" s="1197"/>
      <c r="IM4" s="1197"/>
      <c r="IN4" s="1197"/>
      <c r="IO4" s="1197"/>
      <c r="IP4" s="1197"/>
      <c r="IQ4" s="1197"/>
      <c r="IR4" s="1197"/>
      <c r="IS4" s="1197"/>
      <c r="IT4" s="1197"/>
      <c r="IU4" s="1197"/>
      <c r="IV4" s="1197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1000"/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3"/>
      <c r="AE5" s="1003"/>
      <c r="AF5" s="1003"/>
      <c r="AG5" s="1003"/>
      <c r="AH5" s="1003"/>
      <c r="AI5" s="1003"/>
      <c r="AJ5" s="1003"/>
      <c r="AK5" s="1003"/>
      <c r="AL5" s="1003"/>
      <c r="AM5" s="1003"/>
      <c r="AN5" s="1003"/>
      <c r="AO5" s="1003"/>
      <c r="AP5" s="1003"/>
      <c r="GW5" s="1003"/>
      <c r="GX5" s="1003"/>
      <c r="GY5" s="1003"/>
      <c r="GZ5" s="1003"/>
      <c r="HA5" s="1003"/>
      <c r="HB5" s="1003"/>
      <c r="HC5" s="1003"/>
      <c r="HD5" s="1197"/>
      <c r="HE5" s="1197"/>
      <c r="HF5" s="1197"/>
      <c r="HG5" s="1197"/>
      <c r="HH5" s="1197"/>
      <c r="HI5" s="1197"/>
      <c r="HJ5" s="1197"/>
      <c r="HK5" s="1197"/>
      <c r="HL5" s="1197"/>
      <c r="HM5" s="1197"/>
      <c r="HN5" s="1197"/>
      <c r="HO5" s="1197"/>
      <c r="HP5" s="1197"/>
      <c r="HQ5" s="1197"/>
      <c r="HR5" s="1197"/>
      <c r="HS5" s="1197"/>
      <c r="HT5" s="1197"/>
      <c r="HU5" s="1197"/>
      <c r="HV5" s="1197"/>
      <c r="HW5" s="1197"/>
      <c r="HX5" s="1197"/>
      <c r="HY5" s="1197"/>
      <c r="HZ5" s="1197"/>
      <c r="IA5" s="1197"/>
      <c r="IB5" s="1197"/>
      <c r="IC5" s="1197"/>
      <c r="ID5" s="1197"/>
      <c r="IE5" s="1197"/>
      <c r="IF5" s="1197"/>
      <c r="IG5" s="1197"/>
      <c r="IH5" s="1197"/>
      <c r="II5" s="1197"/>
      <c r="IJ5" s="1197"/>
      <c r="IK5" s="1197"/>
      <c r="IL5" s="1197"/>
      <c r="IM5" s="1197"/>
      <c r="IN5" s="1197"/>
      <c r="IO5" s="1197"/>
      <c r="IP5" s="1197"/>
      <c r="IQ5" s="1197"/>
      <c r="IR5" s="1197"/>
      <c r="IS5" s="1197"/>
      <c r="IT5" s="1197"/>
      <c r="IU5" s="1197"/>
      <c r="IV5" s="1197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1000"/>
      <c r="C6" s="1003"/>
      <c r="D6" s="1003"/>
      <c r="E6" s="1003"/>
      <c r="F6" s="1003"/>
      <c r="G6" s="1003"/>
      <c r="H6" s="1003"/>
      <c r="I6" s="1003"/>
      <c r="J6" s="1003"/>
      <c r="K6" s="1003"/>
      <c r="L6" s="1003"/>
      <c r="M6" s="1003"/>
      <c r="N6" s="1003"/>
      <c r="O6" s="1003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3"/>
      <c r="AC6" s="1003"/>
      <c r="AD6" s="1003"/>
      <c r="AE6" s="1003"/>
      <c r="AF6" s="1003"/>
      <c r="AG6" s="1003"/>
      <c r="AH6" s="1003"/>
      <c r="AI6" s="1003"/>
      <c r="AJ6" s="1003"/>
      <c r="AK6" s="1003"/>
      <c r="AL6" s="1003"/>
      <c r="AM6" s="1003"/>
      <c r="AN6" s="1003"/>
      <c r="AO6" s="1003"/>
      <c r="AP6" s="1003"/>
      <c r="GW6" s="1003"/>
      <c r="GX6" s="1003"/>
      <c r="GY6" s="1003"/>
      <c r="GZ6" s="1003"/>
      <c r="HA6" s="1003"/>
      <c r="HB6" s="1003"/>
      <c r="HC6" s="1003"/>
      <c r="HD6" s="1197"/>
      <c r="HE6" s="1197"/>
      <c r="HF6" s="1197"/>
      <c r="HG6" s="1197"/>
      <c r="HH6" s="1197"/>
      <c r="HI6" s="1197"/>
      <c r="HJ6" s="1197"/>
      <c r="HK6" s="1197"/>
      <c r="HL6" s="1197"/>
      <c r="HM6" s="1197"/>
      <c r="HN6" s="1197"/>
      <c r="HO6" s="1197"/>
      <c r="HP6" s="1197"/>
      <c r="HQ6" s="1197"/>
      <c r="HR6" s="1197"/>
      <c r="HS6" s="1197"/>
      <c r="HT6" s="1197"/>
      <c r="HU6" s="1197"/>
      <c r="HV6" s="1197"/>
      <c r="HW6" s="1197"/>
      <c r="HX6" s="1197"/>
      <c r="HY6" s="1197"/>
      <c r="HZ6" s="1197"/>
      <c r="IA6" s="1197"/>
      <c r="IB6" s="1197"/>
      <c r="IC6" s="1197"/>
      <c r="ID6" s="1197"/>
      <c r="IE6" s="1197"/>
      <c r="IF6" s="1197"/>
      <c r="IG6" s="1197"/>
      <c r="IH6" s="1197"/>
      <c r="II6" s="1197"/>
      <c r="IJ6" s="1197"/>
      <c r="IK6" s="1197"/>
      <c r="IL6" s="1197"/>
      <c r="IM6" s="1197"/>
      <c r="IN6" s="1197"/>
      <c r="IO6" s="1197"/>
      <c r="IP6" s="1197"/>
      <c r="IQ6" s="1197"/>
      <c r="IR6" s="1197"/>
      <c r="IS6" s="1197"/>
      <c r="IT6" s="1197"/>
      <c r="IU6" s="1197"/>
      <c r="IV6" s="1197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1000"/>
      <c r="C7" s="1003"/>
      <c r="D7" s="1003"/>
      <c r="E7" s="1003"/>
      <c r="F7" s="1003"/>
      <c r="G7" s="1003"/>
      <c r="H7" s="1003"/>
      <c r="I7" s="1003"/>
      <c r="J7" s="1003"/>
      <c r="K7" s="1003"/>
      <c r="L7" s="1003"/>
      <c r="M7" s="1003"/>
      <c r="N7" s="1003"/>
      <c r="O7" s="1003"/>
      <c r="P7" s="1003"/>
      <c r="Q7" s="1003"/>
      <c r="R7" s="1003"/>
      <c r="S7" s="1003"/>
      <c r="T7" s="1003"/>
      <c r="U7" s="1003"/>
      <c r="V7" s="1003"/>
      <c r="W7" s="1003"/>
      <c r="X7" s="1003"/>
      <c r="Y7" s="1003"/>
      <c r="Z7" s="1003"/>
      <c r="AA7" s="1003"/>
      <c r="AB7" s="1003"/>
      <c r="AC7" s="1003"/>
      <c r="AD7" s="1003"/>
      <c r="AE7" s="1003"/>
      <c r="AF7" s="1003"/>
      <c r="AG7" s="1003"/>
      <c r="AH7" s="1003"/>
      <c r="AI7" s="1003"/>
      <c r="AJ7" s="1003"/>
      <c r="AK7" s="1003"/>
      <c r="AL7" s="1003"/>
      <c r="AM7" s="1003"/>
      <c r="AN7" s="1003"/>
      <c r="AO7" s="1003"/>
      <c r="AP7" s="1003"/>
      <c r="GW7" s="1003"/>
      <c r="GX7" s="1003"/>
      <c r="GY7" s="1003"/>
      <c r="GZ7" s="1003"/>
      <c r="HA7" s="1003"/>
      <c r="HB7" s="1003"/>
      <c r="HC7" s="1003"/>
      <c r="HD7" s="1197"/>
      <c r="HE7" s="1197"/>
      <c r="HF7" s="1197"/>
      <c r="HG7" s="1197"/>
      <c r="HH7" s="1197"/>
      <c r="HI7" s="1197"/>
      <c r="HJ7" s="1197"/>
      <c r="HK7" s="1197"/>
      <c r="HL7" s="1197"/>
      <c r="HM7" s="1197"/>
      <c r="HN7" s="1197"/>
      <c r="HO7" s="1197"/>
      <c r="HP7" s="1197"/>
      <c r="HQ7" s="1197"/>
      <c r="HR7" s="1197"/>
      <c r="HS7" s="1197"/>
      <c r="HT7" s="1197"/>
      <c r="HU7" s="1197"/>
      <c r="HV7" s="1197"/>
      <c r="HW7" s="1197"/>
      <c r="HX7" s="1197"/>
      <c r="HY7" s="1197"/>
      <c r="HZ7" s="1197"/>
      <c r="IA7" s="1197"/>
      <c r="IB7" s="1197"/>
      <c r="IC7" s="1197"/>
      <c r="ID7" s="1197"/>
      <c r="IE7" s="1197"/>
      <c r="IF7" s="1197"/>
      <c r="IG7" s="1197"/>
      <c r="IH7" s="1197"/>
      <c r="II7" s="1197"/>
      <c r="IJ7" s="1197"/>
      <c r="IK7" s="1197"/>
      <c r="IL7" s="1197"/>
      <c r="IM7" s="1197"/>
      <c r="IN7" s="1197"/>
      <c r="IO7" s="1197"/>
      <c r="IP7" s="1197"/>
      <c r="IQ7" s="1197"/>
      <c r="IR7" s="1197"/>
      <c r="IS7" s="1197"/>
      <c r="IT7" s="1197"/>
      <c r="IU7" s="1197"/>
      <c r="IV7" s="1197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1000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1003"/>
      <c r="Z8" s="1003"/>
      <c r="AA8" s="1003"/>
      <c r="AB8" s="1003"/>
      <c r="AC8" s="1003"/>
      <c r="AD8" s="1003"/>
      <c r="AE8" s="1003"/>
      <c r="AF8" s="1003"/>
      <c r="AG8" s="1003"/>
      <c r="AH8" s="1003"/>
      <c r="AI8" s="1003"/>
      <c r="AJ8" s="1003"/>
      <c r="AK8" s="1003"/>
      <c r="AL8" s="1003"/>
      <c r="AM8" s="1003"/>
      <c r="AN8" s="1003"/>
      <c r="AO8" s="1003"/>
      <c r="AP8" s="1003"/>
      <c r="GW8" s="1003"/>
      <c r="GX8" s="1003"/>
      <c r="GY8" s="1003"/>
      <c r="GZ8" s="1003"/>
      <c r="HA8" s="1003"/>
      <c r="HB8" s="1003"/>
      <c r="HC8" s="1003"/>
      <c r="HD8" s="1197"/>
      <c r="HE8" s="1197"/>
      <c r="HF8" s="1197"/>
      <c r="HG8" s="1197"/>
      <c r="HH8" s="1197"/>
      <c r="HI8" s="1197"/>
      <c r="HJ8" s="1197"/>
      <c r="HK8" s="1197"/>
      <c r="HL8" s="1197"/>
      <c r="HM8" s="1197"/>
      <c r="HN8" s="1197"/>
      <c r="HO8" s="1197"/>
      <c r="HP8" s="1197"/>
      <c r="HQ8" s="1197"/>
      <c r="HR8" s="1197"/>
      <c r="HS8" s="1197"/>
      <c r="HT8" s="1197"/>
      <c r="HU8" s="1197"/>
      <c r="HV8" s="1197"/>
      <c r="HW8" s="1197"/>
      <c r="HX8" s="1197"/>
      <c r="HY8" s="1197"/>
      <c r="HZ8" s="1197"/>
      <c r="IA8" s="1197"/>
      <c r="IB8" s="1197"/>
      <c r="IC8" s="1197"/>
      <c r="ID8" s="1197"/>
      <c r="IE8" s="1197"/>
      <c r="IF8" s="1197"/>
      <c r="IG8" s="1197"/>
      <c r="IH8" s="1197"/>
      <c r="II8" s="1197"/>
      <c r="IJ8" s="1197"/>
      <c r="IK8" s="1197"/>
      <c r="IL8" s="1197"/>
      <c r="IM8" s="1197"/>
      <c r="IN8" s="1197"/>
      <c r="IO8" s="1197"/>
      <c r="IP8" s="1197"/>
      <c r="IQ8" s="1197"/>
      <c r="IR8" s="1197"/>
      <c r="IS8" s="1197"/>
      <c r="IT8" s="1197"/>
      <c r="IU8" s="1197"/>
      <c r="IV8" s="1197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1000"/>
      <c r="C9" s="1003"/>
      <c r="D9" s="1003"/>
      <c r="E9" s="1003"/>
      <c r="F9" s="1003"/>
      <c r="G9" s="1003"/>
      <c r="H9" s="1003"/>
      <c r="I9" s="1003"/>
      <c r="J9" s="1003"/>
      <c r="K9" s="1003"/>
      <c r="L9" s="1003"/>
      <c r="M9" s="1003"/>
      <c r="N9" s="1003"/>
      <c r="O9" s="1003"/>
      <c r="P9" s="1003"/>
      <c r="Q9" s="1003"/>
      <c r="R9" s="1003"/>
      <c r="S9" s="1003"/>
      <c r="T9" s="1003"/>
      <c r="U9" s="1003"/>
      <c r="V9" s="1003"/>
      <c r="W9" s="1003"/>
      <c r="X9" s="1003"/>
      <c r="Y9" s="1003"/>
      <c r="Z9" s="1003"/>
      <c r="AA9" s="1003"/>
      <c r="AB9" s="1003"/>
      <c r="AC9" s="1003"/>
      <c r="AD9" s="1003"/>
      <c r="AE9" s="1003"/>
      <c r="AF9" s="1003"/>
      <c r="AG9" s="1003"/>
      <c r="AH9" s="1003"/>
      <c r="AI9" s="1003"/>
      <c r="AJ9" s="1003"/>
      <c r="AK9" s="1003"/>
      <c r="AL9" s="1003"/>
      <c r="AM9" s="1003"/>
      <c r="AN9" s="1003"/>
      <c r="AO9" s="1003"/>
      <c r="AP9" s="1003"/>
      <c r="GW9" s="1003"/>
      <c r="GX9" s="1003"/>
      <c r="GY9" s="1003"/>
      <c r="GZ9" s="1003"/>
      <c r="HA9" s="1003"/>
      <c r="HB9" s="1003"/>
      <c r="HC9" s="1003"/>
      <c r="HD9" s="1197"/>
      <c r="HE9" s="1197"/>
      <c r="HF9" s="1197"/>
      <c r="HG9" s="1197"/>
      <c r="HH9" s="1197"/>
      <c r="HI9" s="1197"/>
      <c r="HJ9" s="1197"/>
      <c r="HK9" s="1197"/>
      <c r="HL9" s="1197"/>
      <c r="HM9" s="1197"/>
      <c r="HN9" s="1197"/>
      <c r="HO9" s="1197"/>
      <c r="HP9" s="1197"/>
      <c r="HQ9" s="1197"/>
      <c r="HR9" s="1197"/>
      <c r="HS9" s="1197"/>
      <c r="HT9" s="1197"/>
      <c r="HU9" s="1197"/>
      <c r="HV9" s="1197"/>
      <c r="HW9" s="1197"/>
      <c r="HX9" s="1197"/>
      <c r="HY9" s="1197"/>
      <c r="HZ9" s="1197"/>
      <c r="IA9" s="1197"/>
      <c r="IB9" s="1197"/>
      <c r="IC9" s="1197"/>
      <c r="ID9" s="1197"/>
      <c r="IE9" s="1197"/>
      <c r="IF9" s="1197"/>
      <c r="IG9" s="1197"/>
      <c r="IH9" s="1197"/>
      <c r="II9" s="1197"/>
      <c r="IJ9" s="1197"/>
      <c r="IK9" s="1197"/>
      <c r="IL9" s="1197"/>
      <c r="IM9" s="1197"/>
      <c r="IN9" s="1197"/>
      <c r="IO9" s="1197"/>
      <c r="IP9" s="1197"/>
      <c r="IQ9" s="1197"/>
      <c r="IR9" s="1197"/>
      <c r="IS9" s="1197"/>
      <c r="IT9" s="1197"/>
      <c r="IU9" s="1197"/>
      <c r="IV9" s="1197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1000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  <c r="AC10" s="1003"/>
      <c r="AD10" s="1003"/>
      <c r="AE10" s="1003"/>
      <c r="AF10" s="1003"/>
      <c r="AG10" s="1003"/>
      <c r="AH10" s="1003"/>
      <c r="AI10" s="1003"/>
      <c r="AJ10" s="1003"/>
      <c r="AK10" s="1003"/>
      <c r="AL10" s="1003"/>
      <c r="AM10" s="1003"/>
      <c r="AN10" s="1003"/>
      <c r="AO10" s="1003"/>
      <c r="AP10" s="1003"/>
      <c r="LJ10" s="3"/>
    </row>
    <row r="11" spans="2:322" ht="3.65" customHeight="1" thickBot="1">
      <c r="B11" s="1001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  <c r="AC11" s="1004"/>
      <c r="AD11" s="1004"/>
      <c r="AE11" s="1004"/>
      <c r="AF11" s="1004"/>
      <c r="AG11" s="1004"/>
      <c r="AH11" s="1004"/>
      <c r="AI11" s="1004"/>
      <c r="AJ11" s="1004"/>
      <c r="AK11" s="1004"/>
      <c r="AL11" s="1004"/>
      <c r="AM11" s="1004"/>
      <c r="AN11" s="1004"/>
      <c r="AO11" s="1004"/>
      <c r="AP11" s="100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007" t="s">
        <v>27</v>
      </c>
      <c r="C12" s="1008"/>
      <c r="D12" s="1008"/>
      <c r="E12" s="1008"/>
      <c r="F12" s="1008"/>
      <c r="G12" s="1008"/>
      <c r="H12" s="1008"/>
      <c r="I12" s="1008"/>
      <c r="J12" s="1008"/>
      <c r="K12" s="1008"/>
      <c r="L12" s="1008"/>
      <c r="M12" s="1008"/>
      <c r="N12" s="1008"/>
      <c r="O12" s="1008"/>
      <c r="P12" s="1008"/>
      <c r="Q12" s="1008"/>
      <c r="R12" s="1008"/>
      <c r="S12" s="1008"/>
      <c r="T12" s="1008"/>
      <c r="U12" s="1008"/>
      <c r="V12" s="1008"/>
      <c r="W12" s="1008"/>
      <c r="X12" s="1008"/>
      <c r="Y12" s="1008"/>
      <c r="Z12" s="1008"/>
      <c r="AA12" s="1008"/>
      <c r="AB12" s="1008"/>
      <c r="AC12" s="1008"/>
      <c r="AD12" s="1008"/>
      <c r="AE12" s="1008"/>
      <c r="AF12" s="1008"/>
      <c r="AG12" s="1008"/>
      <c r="AH12" s="1008"/>
      <c r="AI12" s="1008"/>
      <c r="AJ12" s="1008"/>
      <c r="AK12" s="1008"/>
      <c r="AL12" s="1008"/>
      <c r="AM12" s="1008"/>
      <c r="AN12" s="1008"/>
      <c r="AO12" s="1198"/>
      <c r="AP12" s="1006" t="s">
        <v>67</v>
      </c>
      <c r="AQ12" s="1006"/>
      <c r="AR12" s="1006"/>
      <c r="AS12" s="1006"/>
      <c r="AT12" s="1006"/>
      <c r="AU12" s="1006"/>
      <c r="AV12" s="1006"/>
      <c r="AW12" s="1006"/>
      <c r="AX12" s="1006"/>
      <c r="AY12" s="1006"/>
      <c r="AZ12" s="1006"/>
      <c r="BA12" s="1006"/>
      <c r="BB12" s="1006"/>
      <c r="BC12" s="1006"/>
      <c r="BD12" s="1006"/>
      <c r="BE12" s="1006"/>
      <c r="BF12" s="1006"/>
      <c r="BG12" s="1006"/>
      <c r="BH12" s="1006"/>
      <c r="BI12" s="1006"/>
      <c r="BJ12" s="1006"/>
      <c r="BK12" s="1006"/>
      <c r="BL12" s="1006"/>
      <c r="BM12" s="1006"/>
      <c r="BN12" s="1006"/>
      <c r="BO12" s="1006"/>
      <c r="BP12" s="1006"/>
      <c r="BQ12" s="1006"/>
      <c r="BR12" s="1006"/>
      <c r="BS12" s="1006"/>
      <c r="BT12" s="1006"/>
      <c r="BU12" s="1006"/>
      <c r="BV12" s="1006"/>
      <c r="BW12" s="1006"/>
      <c r="BX12" s="1006"/>
      <c r="BY12" s="1006"/>
      <c r="BZ12" s="1006"/>
      <c r="CA12" s="1006"/>
      <c r="CB12" s="1006"/>
      <c r="CC12" s="1006"/>
      <c r="CD12" s="1006" t="s">
        <v>68</v>
      </c>
      <c r="CE12" s="1006"/>
      <c r="CF12" s="1006"/>
      <c r="CG12" s="1006"/>
      <c r="CH12" s="1006"/>
      <c r="CI12" s="1006"/>
      <c r="CJ12" s="1006"/>
      <c r="CK12" s="1006"/>
      <c r="CL12" s="1006"/>
      <c r="CM12" s="1006"/>
      <c r="CN12" s="1006"/>
      <c r="CO12" s="1006"/>
      <c r="CP12" s="1006"/>
      <c r="CQ12" s="1006"/>
      <c r="CR12" s="1006"/>
      <c r="CS12" s="1006"/>
      <c r="CT12" s="1006"/>
      <c r="CU12" s="1006"/>
      <c r="CV12" s="1006"/>
      <c r="CW12" s="1006"/>
      <c r="CX12" s="1006"/>
      <c r="CY12" s="1006"/>
      <c r="CZ12" s="1006"/>
      <c r="DA12" s="1006"/>
      <c r="DB12" s="1006"/>
      <c r="DC12" s="1006"/>
      <c r="DD12" s="1006"/>
      <c r="DE12" s="1006"/>
      <c r="DF12" s="1006"/>
      <c r="DG12" s="1006"/>
      <c r="DH12" s="1006"/>
      <c r="DI12" s="1006"/>
      <c r="DJ12" s="1006"/>
      <c r="DK12" s="1006"/>
      <c r="DL12" s="1006"/>
      <c r="DM12" s="1006"/>
      <c r="DN12" s="1006"/>
      <c r="DO12" s="1006"/>
      <c r="DP12" s="1006"/>
      <c r="DQ12" s="1006"/>
      <c r="DR12" s="1006"/>
      <c r="DS12" s="1006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91" t="s">
        <v>359</v>
      </c>
      <c r="JK13" s="1191"/>
      <c r="JL13" s="1191"/>
      <c r="JM13" s="1191"/>
      <c r="JN13" s="1191"/>
      <c r="JO13" s="1191"/>
      <c r="JP13" s="1191"/>
      <c r="JQ13" s="1191"/>
      <c r="JR13" s="1191"/>
      <c r="JS13" s="1191"/>
      <c r="JT13" s="1191"/>
      <c r="JU13" s="1191"/>
      <c r="JV13" s="1191"/>
      <c r="JW13" s="1191"/>
      <c r="JX13" s="1191"/>
      <c r="JY13" s="1191"/>
      <c r="JZ13" s="1191"/>
      <c r="KA13" s="1191"/>
      <c r="KB13" s="1191"/>
      <c r="KC13" s="1191"/>
      <c r="KD13" s="1191"/>
      <c r="KE13" s="1191"/>
      <c r="KF13" s="1191"/>
      <c r="KG13" s="1191"/>
      <c r="KH13" s="1191"/>
      <c r="KI13" s="1191"/>
      <c r="KJ13" s="1191"/>
      <c r="KK13" s="1191"/>
      <c r="KL13" s="1191"/>
      <c r="KM13" s="1191"/>
      <c r="KN13" s="1191"/>
      <c r="KO13" s="1191"/>
      <c r="KP13" s="1191"/>
      <c r="KQ13" s="1191"/>
      <c r="KR13" s="1191"/>
      <c r="KS13" s="1191"/>
      <c r="KT13" s="1191"/>
      <c r="KU13" s="1191"/>
      <c r="KV13" s="1191"/>
      <c r="KW13" s="1191"/>
      <c r="KX13" s="1191"/>
      <c r="KY13" s="1191"/>
      <c r="KZ13" s="1191"/>
      <c r="LA13" s="1191"/>
      <c r="LB13" s="1191"/>
      <c r="LC13" s="1191"/>
      <c r="LD13" s="1191"/>
      <c r="LE13" s="1191"/>
      <c r="LF13" s="1191"/>
      <c r="LG13" s="1191"/>
      <c r="LH13" s="1191"/>
      <c r="LI13" s="1191"/>
      <c r="LJ13" s="1192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193"/>
      <c r="JK14" s="1193"/>
      <c r="JL14" s="1193"/>
      <c r="JM14" s="1193"/>
      <c r="JN14" s="1193"/>
      <c r="JO14" s="1193"/>
      <c r="JP14" s="1193"/>
      <c r="JQ14" s="1193"/>
      <c r="JR14" s="1193"/>
      <c r="JS14" s="1193"/>
      <c r="JT14" s="1193"/>
      <c r="JU14" s="1193"/>
      <c r="JV14" s="1193"/>
      <c r="JW14" s="1193"/>
      <c r="JX14" s="1193"/>
      <c r="JY14" s="1193"/>
      <c r="JZ14" s="1193"/>
      <c r="KA14" s="1193"/>
      <c r="KB14" s="1193"/>
      <c r="KC14" s="1193"/>
      <c r="KD14" s="1193"/>
      <c r="KE14" s="1193"/>
      <c r="KF14" s="1193"/>
      <c r="KG14" s="1193"/>
      <c r="KH14" s="1193"/>
      <c r="KI14" s="1193"/>
      <c r="KJ14" s="1193"/>
      <c r="KK14" s="1193"/>
      <c r="KL14" s="1193"/>
      <c r="KM14" s="1193"/>
      <c r="KN14" s="1193"/>
      <c r="KO14" s="1193"/>
      <c r="KP14" s="1193"/>
      <c r="KQ14" s="1193"/>
      <c r="KR14" s="1193"/>
      <c r="KS14" s="1193"/>
      <c r="KT14" s="1193"/>
      <c r="KU14" s="1193"/>
      <c r="KV14" s="1193"/>
      <c r="KW14" s="1193"/>
      <c r="KX14" s="1193"/>
      <c r="KY14" s="1193"/>
      <c r="KZ14" s="1193"/>
      <c r="LA14" s="1193"/>
      <c r="LB14" s="1193"/>
      <c r="LC14" s="1193"/>
      <c r="LD14" s="1193"/>
      <c r="LE14" s="1193"/>
      <c r="LF14" s="1193"/>
      <c r="LG14" s="1193"/>
      <c r="LH14" s="1193"/>
      <c r="LI14" s="1193"/>
      <c r="LJ14" s="1194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193"/>
      <c r="JK15" s="1193"/>
      <c r="JL15" s="1193"/>
      <c r="JM15" s="1193"/>
      <c r="JN15" s="1193"/>
      <c r="JO15" s="1193"/>
      <c r="JP15" s="1193"/>
      <c r="JQ15" s="1193"/>
      <c r="JR15" s="1193"/>
      <c r="JS15" s="1193"/>
      <c r="JT15" s="1193"/>
      <c r="JU15" s="1193"/>
      <c r="JV15" s="1193"/>
      <c r="JW15" s="1193"/>
      <c r="JX15" s="1193"/>
      <c r="JY15" s="1193"/>
      <c r="JZ15" s="1193"/>
      <c r="KA15" s="1193"/>
      <c r="KB15" s="1193"/>
      <c r="KC15" s="1193"/>
      <c r="KD15" s="1193"/>
      <c r="KE15" s="1193"/>
      <c r="KF15" s="1193"/>
      <c r="KG15" s="1193"/>
      <c r="KH15" s="1193"/>
      <c r="KI15" s="1193"/>
      <c r="KJ15" s="1193"/>
      <c r="KK15" s="1193"/>
      <c r="KL15" s="1193"/>
      <c r="KM15" s="1193"/>
      <c r="KN15" s="1193"/>
      <c r="KO15" s="1193"/>
      <c r="KP15" s="1193"/>
      <c r="KQ15" s="1193"/>
      <c r="KR15" s="1193"/>
      <c r="KS15" s="1193"/>
      <c r="KT15" s="1193"/>
      <c r="KU15" s="1193"/>
      <c r="KV15" s="1193"/>
      <c r="KW15" s="1193"/>
      <c r="KX15" s="1193"/>
      <c r="KY15" s="1193"/>
      <c r="KZ15" s="1193"/>
      <c r="LA15" s="1193"/>
      <c r="LB15" s="1193"/>
      <c r="LC15" s="1193"/>
      <c r="LD15" s="1193"/>
      <c r="LE15" s="1193"/>
      <c r="LF15" s="1193"/>
      <c r="LG15" s="1193"/>
      <c r="LH15" s="1193"/>
      <c r="LI15" s="1193"/>
      <c r="LJ15" s="1194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193"/>
      <c r="JK16" s="1193"/>
      <c r="JL16" s="1193"/>
      <c r="JM16" s="1193"/>
      <c r="JN16" s="1193"/>
      <c r="JO16" s="1193"/>
      <c r="JP16" s="1193"/>
      <c r="JQ16" s="1193"/>
      <c r="JR16" s="1193"/>
      <c r="JS16" s="1193"/>
      <c r="JT16" s="1193"/>
      <c r="JU16" s="1193"/>
      <c r="JV16" s="1193"/>
      <c r="JW16" s="1193"/>
      <c r="JX16" s="1193"/>
      <c r="JY16" s="1193"/>
      <c r="JZ16" s="1193"/>
      <c r="KA16" s="1193"/>
      <c r="KB16" s="1193"/>
      <c r="KC16" s="1193"/>
      <c r="KD16" s="1193"/>
      <c r="KE16" s="1193"/>
      <c r="KF16" s="1193"/>
      <c r="KG16" s="1193"/>
      <c r="KH16" s="1193"/>
      <c r="KI16" s="1193"/>
      <c r="KJ16" s="1193"/>
      <c r="KK16" s="1193"/>
      <c r="KL16" s="1193"/>
      <c r="KM16" s="1193"/>
      <c r="KN16" s="1193"/>
      <c r="KO16" s="1193"/>
      <c r="KP16" s="1193"/>
      <c r="KQ16" s="1193"/>
      <c r="KR16" s="1193"/>
      <c r="KS16" s="1193"/>
      <c r="KT16" s="1193"/>
      <c r="KU16" s="1193"/>
      <c r="KV16" s="1193"/>
      <c r="KW16" s="1193"/>
      <c r="KX16" s="1193"/>
      <c r="KY16" s="1193"/>
      <c r="KZ16" s="1193"/>
      <c r="LA16" s="1193"/>
      <c r="LB16" s="1193"/>
      <c r="LC16" s="1193"/>
      <c r="LD16" s="1193"/>
      <c r="LE16" s="1193"/>
      <c r="LF16" s="1193"/>
      <c r="LG16" s="1193"/>
      <c r="LH16" s="1193"/>
      <c r="LI16" s="1193"/>
      <c r="LJ16" s="1194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195"/>
      <c r="JK17" s="1195"/>
      <c r="JL17" s="1195"/>
      <c r="JM17" s="1195"/>
      <c r="JN17" s="1195"/>
      <c r="JO17" s="1195"/>
      <c r="JP17" s="1195"/>
      <c r="JQ17" s="1195"/>
      <c r="JR17" s="1195"/>
      <c r="JS17" s="1195"/>
      <c r="JT17" s="1195"/>
      <c r="JU17" s="1195"/>
      <c r="JV17" s="1195"/>
      <c r="JW17" s="1195"/>
      <c r="JX17" s="1195"/>
      <c r="JY17" s="1195"/>
      <c r="JZ17" s="1195"/>
      <c r="KA17" s="1195"/>
      <c r="KB17" s="1195"/>
      <c r="KC17" s="1195"/>
      <c r="KD17" s="1195"/>
      <c r="KE17" s="1195"/>
      <c r="KF17" s="1195"/>
      <c r="KG17" s="1195"/>
      <c r="KH17" s="1195"/>
      <c r="KI17" s="1195"/>
      <c r="KJ17" s="1195"/>
      <c r="KK17" s="1195"/>
      <c r="KL17" s="1195"/>
      <c r="KM17" s="1195"/>
      <c r="KN17" s="1195"/>
      <c r="KO17" s="1195"/>
      <c r="KP17" s="1195"/>
      <c r="KQ17" s="1195"/>
      <c r="KR17" s="1195"/>
      <c r="KS17" s="1195"/>
      <c r="KT17" s="1195"/>
      <c r="KU17" s="1195"/>
      <c r="KV17" s="1195"/>
      <c r="KW17" s="1195"/>
      <c r="KX17" s="1195"/>
      <c r="KY17" s="1195"/>
      <c r="KZ17" s="1195"/>
      <c r="LA17" s="1195"/>
      <c r="LB17" s="1195"/>
      <c r="LC17" s="1195"/>
      <c r="LD17" s="1195"/>
      <c r="LE17" s="1195"/>
      <c r="LF17" s="1195"/>
      <c r="LG17" s="1195"/>
      <c r="LH17" s="1195"/>
      <c r="LI17" s="1195"/>
      <c r="LJ17" s="1196"/>
    </row>
    <row r="18" spans="2:334" ht="3.65" customHeight="1" thickTop="1">
      <c r="B18" s="1182" t="e" vm="3">
        <v>#VALUE!</v>
      </c>
      <c r="C18" s="1183"/>
      <c r="D18" s="1183"/>
      <c r="E18" s="1183"/>
      <c r="F18" s="1183"/>
      <c r="G18" s="1183"/>
      <c r="H18" s="1183"/>
      <c r="I18" s="1183"/>
      <c r="J18" s="1183"/>
      <c r="K18" s="1183"/>
      <c r="L18" s="1183"/>
      <c r="M18" s="1183"/>
      <c r="N18" s="1183"/>
      <c r="O18" s="1183"/>
      <c r="P18" s="1183"/>
      <c r="Q18" s="1183"/>
      <c r="R18" s="1183"/>
      <c r="S18" s="1183"/>
      <c r="T18" s="1183"/>
      <c r="U18" s="1183"/>
      <c r="V18" s="1183"/>
      <c r="W18" s="1183"/>
      <c r="X18" s="1183"/>
      <c r="Y18" s="1183"/>
      <c r="Z18" s="1183"/>
      <c r="AA18" s="1183"/>
      <c r="AB18" s="1183"/>
      <c r="AC18" s="1183"/>
      <c r="AD18" s="1183"/>
      <c r="AE18" s="1183"/>
      <c r="AF18" s="1183"/>
      <c r="AG18" s="1183"/>
      <c r="AH18" s="1183"/>
      <c r="AI18" s="1183"/>
      <c r="AJ18" s="1183"/>
      <c r="AK18" s="1183"/>
      <c r="AL18" s="1183"/>
      <c r="AM18" s="1183"/>
      <c r="AN18" s="1183"/>
      <c r="AO18" s="1183"/>
      <c r="AP18" s="1183"/>
      <c r="AQ18" s="1183"/>
      <c r="AR18" s="1183"/>
      <c r="AS18" s="1183"/>
      <c r="AT18" s="1183"/>
      <c r="AU18" s="1183"/>
      <c r="AV18" s="1183"/>
      <c r="AW18" s="1183"/>
      <c r="AX18" s="1183"/>
      <c r="AY18" s="1183"/>
      <c r="AZ18" s="1183"/>
      <c r="BA18" s="1183"/>
      <c r="BB18" s="1183"/>
      <c r="BC18" s="1183"/>
      <c r="BD18" s="1183"/>
      <c r="BE18" s="1183"/>
      <c r="BF18" s="1183"/>
      <c r="BG18" s="1183"/>
      <c r="BH18" s="1183"/>
      <c r="BI18" s="1183"/>
      <c r="BJ18" s="1183"/>
      <c r="BK18" s="1183"/>
      <c r="BL18" s="1183"/>
      <c r="BM18" s="1183"/>
      <c r="BN18" s="1183"/>
      <c r="BO18" s="1183"/>
      <c r="BP18" s="1183"/>
      <c r="BQ18" s="1183"/>
      <c r="BR18" s="1183"/>
      <c r="BS18" s="1183"/>
      <c r="BT18" s="1183"/>
      <c r="BU18" s="1183"/>
      <c r="BV18" s="1183"/>
      <c r="BW18" s="1183"/>
      <c r="BX18" s="1183"/>
      <c r="BY18" s="1183"/>
      <c r="BZ18" s="1183"/>
      <c r="CA18" s="1183"/>
      <c r="CB18" s="1183"/>
      <c r="CC18" s="1183"/>
      <c r="CD18" s="1183"/>
      <c r="CE18" s="1183"/>
      <c r="CF18" s="1183"/>
      <c r="CG18" s="1183"/>
      <c r="CH18" s="1183"/>
      <c r="CI18" s="1183"/>
      <c r="CJ18" s="1183"/>
      <c r="CK18" s="1183"/>
      <c r="CL18" s="1183"/>
      <c r="CM18" s="1183"/>
      <c r="CN18" s="1183"/>
      <c r="CO18" s="1183"/>
      <c r="CP18" s="1183"/>
      <c r="CQ18" s="1183"/>
      <c r="CR18" s="1183"/>
      <c r="CS18" s="1183"/>
      <c r="CT18" s="1183"/>
      <c r="CU18" s="1183"/>
      <c r="CV18" s="1183"/>
      <c r="CW18" s="1183"/>
      <c r="CX18" s="1183"/>
      <c r="CY18" s="1183"/>
      <c r="CZ18" s="1183"/>
      <c r="DA18" s="1183"/>
      <c r="DB18" s="1183"/>
      <c r="DC18" s="1183"/>
      <c r="DD18" s="1183"/>
      <c r="DE18" s="1183"/>
      <c r="DF18" s="1183"/>
      <c r="DG18" s="1183"/>
      <c r="DH18" s="1183"/>
      <c r="DI18" s="1183"/>
      <c r="DJ18" s="1183"/>
      <c r="DK18" s="1183"/>
      <c r="DL18" s="1183"/>
      <c r="DM18" s="1183"/>
      <c r="DN18" s="1183"/>
      <c r="DO18" s="1183"/>
      <c r="DP18" s="1183"/>
      <c r="DQ18" s="1183"/>
      <c r="DR18" s="1183"/>
      <c r="DS18" s="1183"/>
      <c r="DT18" s="1183"/>
      <c r="DU18" s="1183"/>
      <c r="DV18" s="1183"/>
      <c r="DW18" s="1183"/>
      <c r="DX18" s="1183"/>
      <c r="DY18" s="1183"/>
      <c r="DZ18" s="1183"/>
      <c r="EA18" s="1183"/>
      <c r="EB18" s="1183"/>
      <c r="EC18" s="1183"/>
      <c r="ED18" s="1183"/>
      <c r="EE18" s="1183"/>
      <c r="EF18" s="1183"/>
      <c r="EG18" s="1183"/>
      <c r="EH18" s="1183"/>
      <c r="EI18" s="1183"/>
      <c r="EJ18" s="1183"/>
      <c r="EK18" s="1183"/>
      <c r="EL18" s="1183"/>
      <c r="EM18" s="1183"/>
      <c r="EN18" s="1183"/>
      <c r="EO18" s="1183"/>
      <c r="EP18" s="1183"/>
      <c r="EQ18" s="1183"/>
      <c r="ER18" s="1183"/>
      <c r="ES18" s="1183"/>
      <c r="ET18" s="1183"/>
      <c r="EU18" s="1183"/>
      <c r="EV18" s="1183"/>
      <c r="EW18" s="1183"/>
      <c r="EX18" s="1183"/>
      <c r="EY18" s="1183"/>
      <c r="EZ18" s="1183"/>
      <c r="FA18" s="1183"/>
      <c r="FB18" s="1183"/>
      <c r="FC18" s="1183"/>
      <c r="FD18" s="1183"/>
      <c r="FE18" s="1183"/>
      <c r="FF18" s="1183"/>
      <c r="FG18" s="1183"/>
      <c r="FH18" s="1183"/>
      <c r="FI18" s="1183"/>
      <c r="FJ18" s="1183"/>
      <c r="FK18" s="1183"/>
      <c r="FL18" s="1183"/>
      <c r="FM18" s="1183"/>
      <c r="FN18" s="1183"/>
      <c r="FO18" s="1183"/>
      <c r="FP18" s="1183"/>
      <c r="FQ18" s="1183"/>
      <c r="FR18" s="1183"/>
      <c r="FS18" s="1183"/>
      <c r="FT18" s="1183"/>
      <c r="FU18" s="1183"/>
      <c r="FV18" s="1183"/>
      <c r="FW18" s="1183"/>
      <c r="FX18" s="1183"/>
      <c r="FY18" s="1183"/>
      <c r="FZ18" s="1183"/>
      <c r="GA18" s="1183"/>
      <c r="GB18" s="1183"/>
      <c r="GC18" s="1183"/>
      <c r="GD18" s="1183"/>
      <c r="GE18" s="1183"/>
      <c r="GF18" s="1183"/>
      <c r="GG18" s="1183"/>
      <c r="GH18" s="1183"/>
      <c r="GI18" s="1183"/>
      <c r="GJ18" s="1183"/>
      <c r="GK18" s="1183"/>
      <c r="GL18" s="1183"/>
      <c r="GM18" s="1183"/>
      <c r="GN18" s="1183"/>
      <c r="GO18" s="1183"/>
      <c r="GP18" s="1183"/>
      <c r="GQ18" s="1183"/>
      <c r="GR18" s="1183"/>
      <c r="GS18" s="1183"/>
      <c r="GT18" s="1183"/>
      <c r="GU18" s="1183"/>
      <c r="GV18" s="1183"/>
      <c r="GW18" s="1183"/>
      <c r="GX18" s="1183"/>
      <c r="GY18" s="1183"/>
      <c r="GZ18" s="1183"/>
      <c r="HA18" s="1183"/>
      <c r="HB18" s="1183"/>
      <c r="HC18" s="1183"/>
      <c r="HD18" s="1183"/>
      <c r="HE18" s="1183"/>
      <c r="HF18" s="1183"/>
      <c r="HG18" s="1183"/>
      <c r="HH18" s="1183"/>
      <c r="HI18" s="1183"/>
      <c r="HJ18" s="1183"/>
      <c r="HK18" s="1183"/>
      <c r="HL18" s="1183"/>
      <c r="HM18" s="1183"/>
      <c r="HN18" s="1183"/>
      <c r="HO18" s="1183"/>
      <c r="HP18" s="1183"/>
      <c r="HQ18" s="1183"/>
      <c r="HR18" s="1183"/>
      <c r="HS18" s="1183"/>
      <c r="HT18" s="1183"/>
      <c r="HU18" s="1183"/>
      <c r="HV18" s="1183"/>
      <c r="HW18" s="1183"/>
      <c r="HX18" s="1183"/>
      <c r="HY18" s="1183"/>
      <c r="HZ18" s="1183"/>
      <c r="IA18" s="1183"/>
      <c r="IB18" s="1183"/>
      <c r="IC18" s="1183"/>
      <c r="ID18" s="1183"/>
      <c r="IE18" s="1183"/>
      <c r="IF18" s="1183"/>
      <c r="IG18" s="1183"/>
      <c r="IH18" s="1183"/>
      <c r="II18" s="1183"/>
      <c r="IJ18" s="1183"/>
      <c r="IK18" s="1183"/>
      <c r="IL18" s="1183"/>
      <c r="IM18" s="1183"/>
      <c r="IN18" s="1183"/>
      <c r="IO18" s="1183"/>
      <c r="IP18" s="1183"/>
      <c r="IQ18" s="1183"/>
      <c r="IR18" s="1183"/>
      <c r="IS18" s="1183"/>
      <c r="IT18" s="1183"/>
      <c r="IU18" s="1183"/>
      <c r="IV18" s="1183"/>
      <c r="IW18" s="1183"/>
      <c r="IX18" s="1183"/>
      <c r="IY18" s="1183"/>
      <c r="IZ18" s="1183"/>
      <c r="JA18" s="1183"/>
      <c r="JB18" s="1183"/>
      <c r="JC18" s="1183"/>
      <c r="JD18" s="1183"/>
      <c r="JE18" s="1183"/>
      <c r="JF18" s="1183"/>
      <c r="JG18" s="1183"/>
      <c r="JH18" s="1183"/>
      <c r="JI18" s="1183"/>
      <c r="JJ18" s="1183"/>
      <c r="JK18" s="1183"/>
      <c r="JL18" s="1183"/>
      <c r="JM18" s="1183"/>
      <c r="JN18" s="1183"/>
      <c r="JO18" s="1183"/>
      <c r="JP18" s="1183"/>
      <c r="JQ18" s="1183"/>
      <c r="JR18" s="1183"/>
      <c r="JS18" s="1183"/>
      <c r="JT18" s="1183"/>
      <c r="JU18" s="1183"/>
      <c r="JV18" s="1183"/>
      <c r="JW18" s="1183"/>
      <c r="JX18" s="1183"/>
      <c r="JY18" s="1183"/>
      <c r="JZ18" s="1183"/>
      <c r="KA18" s="1183"/>
      <c r="KB18" s="1183"/>
      <c r="KC18" s="1183"/>
      <c r="KD18" s="1183"/>
      <c r="KE18" s="1183"/>
      <c r="KF18" s="1183"/>
      <c r="KG18" s="1183"/>
      <c r="KH18" s="1183"/>
      <c r="KI18" s="1183"/>
      <c r="KJ18" s="1183"/>
      <c r="KK18" s="1183"/>
      <c r="KL18" s="1183"/>
      <c r="KM18" s="1183"/>
      <c r="KN18" s="1183"/>
      <c r="KO18" s="1183"/>
      <c r="KP18" s="1183"/>
      <c r="KQ18" s="1183"/>
      <c r="KR18" s="1183"/>
      <c r="KS18" s="1183"/>
      <c r="KT18" s="1183"/>
      <c r="KU18" s="1183"/>
      <c r="KV18" s="1183"/>
      <c r="KW18" s="1183"/>
      <c r="KX18" s="1183"/>
      <c r="KY18" s="1183"/>
      <c r="KZ18" s="1183"/>
      <c r="LA18" s="1183"/>
      <c r="LB18" s="1183"/>
      <c r="LC18" s="1183"/>
      <c r="LD18" s="1183"/>
      <c r="LE18" s="1183"/>
      <c r="LF18" s="1183"/>
      <c r="LG18" s="1183"/>
      <c r="LH18" s="1183"/>
      <c r="LI18" s="1183"/>
      <c r="LJ18" s="1184"/>
    </row>
    <row r="19" spans="2:334" ht="3.65" customHeight="1">
      <c r="B19" s="1185"/>
      <c r="C19" s="1186"/>
      <c r="D19" s="1186"/>
      <c r="E19" s="1186"/>
      <c r="F19" s="1186"/>
      <c r="G19" s="1186"/>
      <c r="H19" s="1186"/>
      <c r="I19" s="1186"/>
      <c r="J19" s="1186"/>
      <c r="K19" s="1186"/>
      <c r="L19" s="1186"/>
      <c r="M19" s="1186"/>
      <c r="N19" s="1186"/>
      <c r="O19" s="1186"/>
      <c r="P19" s="1186"/>
      <c r="Q19" s="1186"/>
      <c r="R19" s="1186"/>
      <c r="S19" s="1186"/>
      <c r="T19" s="1186"/>
      <c r="U19" s="1186"/>
      <c r="V19" s="1186"/>
      <c r="W19" s="1186"/>
      <c r="X19" s="1186"/>
      <c r="Y19" s="1186"/>
      <c r="Z19" s="1186"/>
      <c r="AA19" s="1186"/>
      <c r="AB19" s="1186"/>
      <c r="AC19" s="1186"/>
      <c r="AD19" s="1186"/>
      <c r="AE19" s="1186"/>
      <c r="AF19" s="1186"/>
      <c r="AG19" s="1186"/>
      <c r="AH19" s="1186"/>
      <c r="AI19" s="1186"/>
      <c r="AJ19" s="1186"/>
      <c r="AK19" s="1186"/>
      <c r="AL19" s="1186"/>
      <c r="AM19" s="1186"/>
      <c r="AN19" s="1186"/>
      <c r="AO19" s="1186"/>
      <c r="AP19" s="1186"/>
      <c r="AQ19" s="1186"/>
      <c r="AR19" s="1186"/>
      <c r="AS19" s="1186"/>
      <c r="AT19" s="1186"/>
      <c r="AU19" s="1186"/>
      <c r="AV19" s="1186"/>
      <c r="AW19" s="1186"/>
      <c r="AX19" s="1186"/>
      <c r="AY19" s="1186"/>
      <c r="AZ19" s="1186"/>
      <c r="BA19" s="1186"/>
      <c r="BB19" s="1186"/>
      <c r="BC19" s="1186"/>
      <c r="BD19" s="1186"/>
      <c r="BE19" s="1186"/>
      <c r="BF19" s="1186"/>
      <c r="BG19" s="1186"/>
      <c r="BH19" s="1186"/>
      <c r="BI19" s="1186"/>
      <c r="BJ19" s="1186"/>
      <c r="BK19" s="1186"/>
      <c r="BL19" s="1186"/>
      <c r="BM19" s="1186"/>
      <c r="BN19" s="1186"/>
      <c r="BO19" s="1186"/>
      <c r="BP19" s="1186"/>
      <c r="BQ19" s="1186"/>
      <c r="BR19" s="1186"/>
      <c r="BS19" s="1186"/>
      <c r="BT19" s="1186"/>
      <c r="BU19" s="1186"/>
      <c r="BV19" s="1186"/>
      <c r="BW19" s="1186"/>
      <c r="BX19" s="1186"/>
      <c r="BY19" s="1186"/>
      <c r="BZ19" s="1186"/>
      <c r="CA19" s="1186"/>
      <c r="CB19" s="1186"/>
      <c r="CC19" s="1186"/>
      <c r="CD19" s="1186"/>
      <c r="CE19" s="1186"/>
      <c r="CF19" s="1186"/>
      <c r="CG19" s="1186"/>
      <c r="CH19" s="1186"/>
      <c r="CI19" s="1186"/>
      <c r="CJ19" s="1186"/>
      <c r="CK19" s="1186"/>
      <c r="CL19" s="1186"/>
      <c r="CM19" s="1186"/>
      <c r="CN19" s="1186"/>
      <c r="CO19" s="1186"/>
      <c r="CP19" s="1186"/>
      <c r="CQ19" s="1186"/>
      <c r="CR19" s="1186"/>
      <c r="CS19" s="1186"/>
      <c r="CT19" s="1186"/>
      <c r="CU19" s="1186"/>
      <c r="CV19" s="1186"/>
      <c r="CW19" s="1186"/>
      <c r="CX19" s="1186"/>
      <c r="CY19" s="1186"/>
      <c r="CZ19" s="1186"/>
      <c r="DA19" s="1186"/>
      <c r="DB19" s="1186"/>
      <c r="DC19" s="1186"/>
      <c r="DD19" s="1186"/>
      <c r="DE19" s="1186"/>
      <c r="DF19" s="1186"/>
      <c r="DG19" s="1186"/>
      <c r="DH19" s="1186"/>
      <c r="DI19" s="1186"/>
      <c r="DJ19" s="1186"/>
      <c r="DK19" s="1186"/>
      <c r="DL19" s="1186"/>
      <c r="DM19" s="1186"/>
      <c r="DN19" s="1186"/>
      <c r="DO19" s="1186"/>
      <c r="DP19" s="1186"/>
      <c r="DQ19" s="1186"/>
      <c r="DR19" s="1186"/>
      <c r="DS19" s="1186"/>
      <c r="DT19" s="1186"/>
      <c r="DU19" s="1186"/>
      <c r="DV19" s="1186"/>
      <c r="DW19" s="1186"/>
      <c r="DX19" s="1186"/>
      <c r="DY19" s="1186"/>
      <c r="DZ19" s="1186"/>
      <c r="EA19" s="1186"/>
      <c r="EB19" s="1186"/>
      <c r="EC19" s="1186"/>
      <c r="ED19" s="1186"/>
      <c r="EE19" s="1186"/>
      <c r="EF19" s="1186"/>
      <c r="EG19" s="1186"/>
      <c r="EH19" s="1186"/>
      <c r="EI19" s="1186"/>
      <c r="EJ19" s="1186"/>
      <c r="EK19" s="1186"/>
      <c r="EL19" s="1186"/>
      <c r="EM19" s="1186"/>
      <c r="EN19" s="1186"/>
      <c r="EO19" s="1186"/>
      <c r="EP19" s="1186"/>
      <c r="EQ19" s="1186"/>
      <c r="ER19" s="1186"/>
      <c r="ES19" s="1186"/>
      <c r="ET19" s="1186"/>
      <c r="EU19" s="1186"/>
      <c r="EV19" s="1186"/>
      <c r="EW19" s="1186"/>
      <c r="EX19" s="1186"/>
      <c r="EY19" s="1186"/>
      <c r="EZ19" s="1186"/>
      <c r="FA19" s="1186"/>
      <c r="FB19" s="1186"/>
      <c r="FC19" s="1186"/>
      <c r="FD19" s="1186"/>
      <c r="FE19" s="1186"/>
      <c r="FF19" s="1186"/>
      <c r="FG19" s="1186"/>
      <c r="FH19" s="1186"/>
      <c r="FI19" s="1186"/>
      <c r="FJ19" s="1186"/>
      <c r="FK19" s="1186"/>
      <c r="FL19" s="1186"/>
      <c r="FM19" s="1186"/>
      <c r="FN19" s="1186"/>
      <c r="FO19" s="1186"/>
      <c r="FP19" s="1186"/>
      <c r="FQ19" s="1186"/>
      <c r="FR19" s="1186"/>
      <c r="FS19" s="1186"/>
      <c r="FT19" s="1186"/>
      <c r="FU19" s="1186"/>
      <c r="FV19" s="1186"/>
      <c r="FW19" s="1186"/>
      <c r="FX19" s="1186"/>
      <c r="FY19" s="1186"/>
      <c r="FZ19" s="1186"/>
      <c r="GA19" s="1186"/>
      <c r="GB19" s="1186"/>
      <c r="GC19" s="1186"/>
      <c r="GD19" s="1186"/>
      <c r="GE19" s="1186"/>
      <c r="GF19" s="1186"/>
      <c r="GG19" s="1186"/>
      <c r="GH19" s="1186"/>
      <c r="GI19" s="1186"/>
      <c r="GJ19" s="1186"/>
      <c r="GK19" s="1186"/>
      <c r="GL19" s="1186"/>
      <c r="GM19" s="1186"/>
      <c r="GN19" s="1186"/>
      <c r="GO19" s="1186"/>
      <c r="GP19" s="1186"/>
      <c r="GQ19" s="1186"/>
      <c r="GR19" s="1186"/>
      <c r="GS19" s="1186"/>
      <c r="GT19" s="1186"/>
      <c r="GU19" s="1186"/>
      <c r="GV19" s="1186"/>
      <c r="GW19" s="1186"/>
      <c r="GX19" s="1186"/>
      <c r="GY19" s="1186"/>
      <c r="GZ19" s="1186"/>
      <c r="HA19" s="1186"/>
      <c r="HB19" s="1186"/>
      <c r="HC19" s="1186"/>
      <c r="HD19" s="1186"/>
      <c r="HE19" s="1186"/>
      <c r="HF19" s="1186"/>
      <c r="HG19" s="1186"/>
      <c r="HH19" s="1186"/>
      <c r="HI19" s="1186"/>
      <c r="HJ19" s="1186"/>
      <c r="HK19" s="1186"/>
      <c r="HL19" s="1186"/>
      <c r="HM19" s="1186"/>
      <c r="HN19" s="1186"/>
      <c r="HO19" s="1186"/>
      <c r="HP19" s="1186"/>
      <c r="HQ19" s="1186"/>
      <c r="HR19" s="1186"/>
      <c r="HS19" s="1186"/>
      <c r="HT19" s="1186"/>
      <c r="HU19" s="1186"/>
      <c r="HV19" s="1186"/>
      <c r="HW19" s="1186"/>
      <c r="HX19" s="1186"/>
      <c r="HY19" s="1186"/>
      <c r="HZ19" s="1186"/>
      <c r="IA19" s="1186"/>
      <c r="IB19" s="1186"/>
      <c r="IC19" s="1186"/>
      <c r="ID19" s="1186"/>
      <c r="IE19" s="1186"/>
      <c r="IF19" s="1186"/>
      <c r="IG19" s="1186"/>
      <c r="IH19" s="1186"/>
      <c r="II19" s="1186"/>
      <c r="IJ19" s="1186"/>
      <c r="IK19" s="1186"/>
      <c r="IL19" s="1186"/>
      <c r="IM19" s="1186"/>
      <c r="IN19" s="1186"/>
      <c r="IO19" s="1186"/>
      <c r="IP19" s="1186"/>
      <c r="IQ19" s="1186"/>
      <c r="IR19" s="1186"/>
      <c r="IS19" s="1186"/>
      <c r="IT19" s="1186"/>
      <c r="IU19" s="1186"/>
      <c r="IV19" s="1186"/>
      <c r="IW19" s="1186"/>
      <c r="IX19" s="1186"/>
      <c r="IY19" s="1186"/>
      <c r="IZ19" s="1186"/>
      <c r="JA19" s="1186"/>
      <c r="JB19" s="1186"/>
      <c r="JC19" s="1186"/>
      <c r="JD19" s="1186"/>
      <c r="JE19" s="1186"/>
      <c r="JF19" s="1186"/>
      <c r="JG19" s="1186"/>
      <c r="JH19" s="1186"/>
      <c r="JI19" s="1186"/>
      <c r="JJ19" s="1186"/>
      <c r="JK19" s="1186"/>
      <c r="JL19" s="1186"/>
      <c r="JM19" s="1186"/>
      <c r="JN19" s="1186"/>
      <c r="JO19" s="1186"/>
      <c r="JP19" s="1186"/>
      <c r="JQ19" s="1186"/>
      <c r="JR19" s="1186"/>
      <c r="JS19" s="1186"/>
      <c r="JT19" s="1186"/>
      <c r="JU19" s="1186"/>
      <c r="JV19" s="1186"/>
      <c r="JW19" s="1186"/>
      <c r="JX19" s="1186"/>
      <c r="JY19" s="1186"/>
      <c r="JZ19" s="1186"/>
      <c r="KA19" s="1186"/>
      <c r="KB19" s="1186"/>
      <c r="KC19" s="1186"/>
      <c r="KD19" s="1186"/>
      <c r="KE19" s="1186"/>
      <c r="KF19" s="1186"/>
      <c r="KG19" s="1186"/>
      <c r="KH19" s="1186"/>
      <c r="KI19" s="1186"/>
      <c r="KJ19" s="1186"/>
      <c r="KK19" s="1186"/>
      <c r="KL19" s="1186"/>
      <c r="KM19" s="1186"/>
      <c r="KN19" s="1186"/>
      <c r="KO19" s="1186"/>
      <c r="KP19" s="1186"/>
      <c r="KQ19" s="1186"/>
      <c r="KR19" s="1186"/>
      <c r="KS19" s="1186"/>
      <c r="KT19" s="1186"/>
      <c r="KU19" s="1186"/>
      <c r="KV19" s="1186"/>
      <c r="KW19" s="1186"/>
      <c r="KX19" s="1186"/>
      <c r="KY19" s="1186"/>
      <c r="KZ19" s="1186"/>
      <c r="LA19" s="1186"/>
      <c r="LB19" s="1186"/>
      <c r="LC19" s="1186"/>
      <c r="LD19" s="1186"/>
      <c r="LE19" s="1186"/>
      <c r="LF19" s="1186"/>
      <c r="LG19" s="1186"/>
      <c r="LH19" s="1186"/>
      <c r="LI19" s="1186"/>
      <c r="LJ19" s="1187"/>
    </row>
    <row r="20" spans="2:334" ht="3.65" customHeight="1">
      <c r="B20" s="1185"/>
      <c r="C20" s="1186"/>
      <c r="D20" s="1186"/>
      <c r="E20" s="1186"/>
      <c r="F20" s="1186"/>
      <c r="G20" s="1186"/>
      <c r="H20" s="1186"/>
      <c r="I20" s="1186"/>
      <c r="J20" s="1186"/>
      <c r="K20" s="1186"/>
      <c r="L20" s="1186"/>
      <c r="M20" s="1186"/>
      <c r="N20" s="1186"/>
      <c r="O20" s="1186"/>
      <c r="P20" s="1186"/>
      <c r="Q20" s="1186"/>
      <c r="R20" s="1186"/>
      <c r="S20" s="1186"/>
      <c r="T20" s="1186"/>
      <c r="U20" s="1186"/>
      <c r="V20" s="1186"/>
      <c r="W20" s="1186"/>
      <c r="X20" s="1186"/>
      <c r="Y20" s="1186"/>
      <c r="Z20" s="1186"/>
      <c r="AA20" s="1186"/>
      <c r="AB20" s="1186"/>
      <c r="AC20" s="1186"/>
      <c r="AD20" s="1186"/>
      <c r="AE20" s="1186"/>
      <c r="AF20" s="1186"/>
      <c r="AG20" s="1186"/>
      <c r="AH20" s="1186"/>
      <c r="AI20" s="1186"/>
      <c r="AJ20" s="1186"/>
      <c r="AK20" s="1186"/>
      <c r="AL20" s="1186"/>
      <c r="AM20" s="1186"/>
      <c r="AN20" s="1186"/>
      <c r="AO20" s="1186"/>
      <c r="AP20" s="1186"/>
      <c r="AQ20" s="1186"/>
      <c r="AR20" s="1186"/>
      <c r="AS20" s="1186"/>
      <c r="AT20" s="1186"/>
      <c r="AU20" s="1186"/>
      <c r="AV20" s="1186"/>
      <c r="AW20" s="1186"/>
      <c r="AX20" s="1186"/>
      <c r="AY20" s="1186"/>
      <c r="AZ20" s="1186"/>
      <c r="BA20" s="1186"/>
      <c r="BB20" s="1186"/>
      <c r="BC20" s="1186"/>
      <c r="BD20" s="1186"/>
      <c r="BE20" s="1186"/>
      <c r="BF20" s="1186"/>
      <c r="BG20" s="1186"/>
      <c r="BH20" s="1186"/>
      <c r="BI20" s="1186"/>
      <c r="BJ20" s="1186"/>
      <c r="BK20" s="1186"/>
      <c r="BL20" s="1186"/>
      <c r="BM20" s="1186"/>
      <c r="BN20" s="1186"/>
      <c r="BO20" s="1186"/>
      <c r="BP20" s="1186"/>
      <c r="BQ20" s="1186"/>
      <c r="BR20" s="1186"/>
      <c r="BS20" s="1186"/>
      <c r="BT20" s="1186"/>
      <c r="BU20" s="1186"/>
      <c r="BV20" s="1186"/>
      <c r="BW20" s="1186"/>
      <c r="BX20" s="1186"/>
      <c r="BY20" s="1186"/>
      <c r="BZ20" s="1186"/>
      <c r="CA20" s="1186"/>
      <c r="CB20" s="1186"/>
      <c r="CC20" s="1186"/>
      <c r="CD20" s="1186"/>
      <c r="CE20" s="1186"/>
      <c r="CF20" s="1186"/>
      <c r="CG20" s="1186"/>
      <c r="CH20" s="1186"/>
      <c r="CI20" s="1186"/>
      <c r="CJ20" s="1186"/>
      <c r="CK20" s="1186"/>
      <c r="CL20" s="1186"/>
      <c r="CM20" s="1186"/>
      <c r="CN20" s="1186"/>
      <c r="CO20" s="1186"/>
      <c r="CP20" s="1186"/>
      <c r="CQ20" s="1186"/>
      <c r="CR20" s="1186"/>
      <c r="CS20" s="1186"/>
      <c r="CT20" s="1186"/>
      <c r="CU20" s="1186"/>
      <c r="CV20" s="1186"/>
      <c r="CW20" s="1186"/>
      <c r="CX20" s="1186"/>
      <c r="CY20" s="1186"/>
      <c r="CZ20" s="1186"/>
      <c r="DA20" s="1186"/>
      <c r="DB20" s="1186"/>
      <c r="DC20" s="1186"/>
      <c r="DD20" s="1186"/>
      <c r="DE20" s="1186"/>
      <c r="DF20" s="1186"/>
      <c r="DG20" s="1186"/>
      <c r="DH20" s="1186"/>
      <c r="DI20" s="1186"/>
      <c r="DJ20" s="1186"/>
      <c r="DK20" s="1186"/>
      <c r="DL20" s="1186"/>
      <c r="DM20" s="1186"/>
      <c r="DN20" s="1186"/>
      <c r="DO20" s="1186"/>
      <c r="DP20" s="1186"/>
      <c r="DQ20" s="1186"/>
      <c r="DR20" s="1186"/>
      <c r="DS20" s="1186"/>
      <c r="DT20" s="1186"/>
      <c r="DU20" s="1186"/>
      <c r="DV20" s="1186"/>
      <c r="DW20" s="1186"/>
      <c r="DX20" s="1186"/>
      <c r="DY20" s="1186"/>
      <c r="DZ20" s="1186"/>
      <c r="EA20" s="1186"/>
      <c r="EB20" s="1186"/>
      <c r="EC20" s="1186"/>
      <c r="ED20" s="1186"/>
      <c r="EE20" s="1186"/>
      <c r="EF20" s="1186"/>
      <c r="EG20" s="1186"/>
      <c r="EH20" s="1186"/>
      <c r="EI20" s="1186"/>
      <c r="EJ20" s="1186"/>
      <c r="EK20" s="1186"/>
      <c r="EL20" s="1186"/>
      <c r="EM20" s="1186"/>
      <c r="EN20" s="1186"/>
      <c r="EO20" s="1186"/>
      <c r="EP20" s="1186"/>
      <c r="EQ20" s="1186"/>
      <c r="ER20" s="1186"/>
      <c r="ES20" s="1186"/>
      <c r="ET20" s="1186"/>
      <c r="EU20" s="1186"/>
      <c r="EV20" s="1186"/>
      <c r="EW20" s="1186"/>
      <c r="EX20" s="1186"/>
      <c r="EY20" s="1186"/>
      <c r="EZ20" s="1186"/>
      <c r="FA20" s="1186"/>
      <c r="FB20" s="1186"/>
      <c r="FC20" s="1186"/>
      <c r="FD20" s="1186"/>
      <c r="FE20" s="1186"/>
      <c r="FF20" s="1186"/>
      <c r="FG20" s="1186"/>
      <c r="FH20" s="1186"/>
      <c r="FI20" s="1186"/>
      <c r="FJ20" s="1186"/>
      <c r="FK20" s="1186"/>
      <c r="FL20" s="1186"/>
      <c r="FM20" s="1186"/>
      <c r="FN20" s="1186"/>
      <c r="FO20" s="1186"/>
      <c r="FP20" s="1186"/>
      <c r="FQ20" s="1186"/>
      <c r="FR20" s="1186"/>
      <c r="FS20" s="1186"/>
      <c r="FT20" s="1186"/>
      <c r="FU20" s="1186"/>
      <c r="FV20" s="1186"/>
      <c r="FW20" s="1186"/>
      <c r="FX20" s="1186"/>
      <c r="FY20" s="1186"/>
      <c r="FZ20" s="1186"/>
      <c r="GA20" s="1186"/>
      <c r="GB20" s="1186"/>
      <c r="GC20" s="1186"/>
      <c r="GD20" s="1186"/>
      <c r="GE20" s="1186"/>
      <c r="GF20" s="1186"/>
      <c r="GG20" s="1186"/>
      <c r="GH20" s="1186"/>
      <c r="GI20" s="1186"/>
      <c r="GJ20" s="1186"/>
      <c r="GK20" s="1186"/>
      <c r="GL20" s="1186"/>
      <c r="GM20" s="1186"/>
      <c r="GN20" s="1186"/>
      <c r="GO20" s="1186"/>
      <c r="GP20" s="1186"/>
      <c r="GQ20" s="1186"/>
      <c r="GR20" s="1186"/>
      <c r="GS20" s="1186"/>
      <c r="GT20" s="1186"/>
      <c r="GU20" s="1186"/>
      <c r="GV20" s="1186"/>
      <c r="GW20" s="1186"/>
      <c r="GX20" s="1186"/>
      <c r="GY20" s="1186"/>
      <c r="GZ20" s="1186"/>
      <c r="HA20" s="1186"/>
      <c r="HB20" s="1186"/>
      <c r="HC20" s="1186"/>
      <c r="HD20" s="1186"/>
      <c r="HE20" s="1186"/>
      <c r="HF20" s="1186"/>
      <c r="HG20" s="1186"/>
      <c r="HH20" s="1186"/>
      <c r="HI20" s="1186"/>
      <c r="HJ20" s="1186"/>
      <c r="HK20" s="1186"/>
      <c r="HL20" s="1186"/>
      <c r="HM20" s="1186"/>
      <c r="HN20" s="1186"/>
      <c r="HO20" s="1186"/>
      <c r="HP20" s="1186"/>
      <c r="HQ20" s="1186"/>
      <c r="HR20" s="1186"/>
      <c r="HS20" s="1186"/>
      <c r="HT20" s="1186"/>
      <c r="HU20" s="1186"/>
      <c r="HV20" s="1186"/>
      <c r="HW20" s="1186"/>
      <c r="HX20" s="1186"/>
      <c r="HY20" s="1186"/>
      <c r="HZ20" s="1186"/>
      <c r="IA20" s="1186"/>
      <c r="IB20" s="1186"/>
      <c r="IC20" s="1186"/>
      <c r="ID20" s="1186"/>
      <c r="IE20" s="1186"/>
      <c r="IF20" s="1186"/>
      <c r="IG20" s="1186"/>
      <c r="IH20" s="1186"/>
      <c r="II20" s="1186"/>
      <c r="IJ20" s="1186"/>
      <c r="IK20" s="1186"/>
      <c r="IL20" s="1186"/>
      <c r="IM20" s="1186"/>
      <c r="IN20" s="1186"/>
      <c r="IO20" s="1186"/>
      <c r="IP20" s="1186"/>
      <c r="IQ20" s="1186"/>
      <c r="IR20" s="1186"/>
      <c r="IS20" s="1186"/>
      <c r="IT20" s="1186"/>
      <c r="IU20" s="1186"/>
      <c r="IV20" s="1186"/>
      <c r="IW20" s="1186"/>
      <c r="IX20" s="1186"/>
      <c r="IY20" s="1186"/>
      <c r="IZ20" s="1186"/>
      <c r="JA20" s="1186"/>
      <c r="JB20" s="1186"/>
      <c r="JC20" s="1186"/>
      <c r="JD20" s="1186"/>
      <c r="JE20" s="1186"/>
      <c r="JF20" s="1186"/>
      <c r="JG20" s="1186"/>
      <c r="JH20" s="1186"/>
      <c r="JI20" s="1186"/>
      <c r="JJ20" s="1186"/>
      <c r="JK20" s="1186"/>
      <c r="JL20" s="1186"/>
      <c r="JM20" s="1186"/>
      <c r="JN20" s="1186"/>
      <c r="JO20" s="1186"/>
      <c r="JP20" s="1186"/>
      <c r="JQ20" s="1186"/>
      <c r="JR20" s="1186"/>
      <c r="JS20" s="1186"/>
      <c r="JT20" s="1186"/>
      <c r="JU20" s="1186"/>
      <c r="JV20" s="1186"/>
      <c r="JW20" s="1186"/>
      <c r="JX20" s="1186"/>
      <c r="JY20" s="1186"/>
      <c r="JZ20" s="1186"/>
      <c r="KA20" s="1186"/>
      <c r="KB20" s="1186"/>
      <c r="KC20" s="1186"/>
      <c r="KD20" s="1186"/>
      <c r="KE20" s="1186"/>
      <c r="KF20" s="1186"/>
      <c r="KG20" s="1186"/>
      <c r="KH20" s="1186"/>
      <c r="KI20" s="1186"/>
      <c r="KJ20" s="1186"/>
      <c r="KK20" s="1186"/>
      <c r="KL20" s="1186"/>
      <c r="KM20" s="1186"/>
      <c r="KN20" s="1186"/>
      <c r="KO20" s="1186"/>
      <c r="KP20" s="1186"/>
      <c r="KQ20" s="1186"/>
      <c r="KR20" s="1186"/>
      <c r="KS20" s="1186"/>
      <c r="KT20" s="1186"/>
      <c r="KU20" s="1186"/>
      <c r="KV20" s="1186"/>
      <c r="KW20" s="1186"/>
      <c r="KX20" s="1186"/>
      <c r="KY20" s="1186"/>
      <c r="KZ20" s="1186"/>
      <c r="LA20" s="1186"/>
      <c r="LB20" s="1186"/>
      <c r="LC20" s="1186"/>
      <c r="LD20" s="1186"/>
      <c r="LE20" s="1186"/>
      <c r="LF20" s="1186"/>
      <c r="LG20" s="1186"/>
      <c r="LH20" s="1186"/>
      <c r="LI20" s="1186"/>
      <c r="LJ20" s="1187"/>
    </row>
    <row r="21" spans="2:334" ht="3.65" customHeight="1">
      <c r="B21" s="1185"/>
      <c r="C21" s="1186"/>
      <c r="D21" s="1186"/>
      <c r="E21" s="1186"/>
      <c r="F21" s="1186"/>
      <c r="G21" s="1186"/>
      <c r="H21" s="1186"/>
      <c r="I21" s="1186"/>
      <c r="J21" s="1186"/>
      <c r="K21" s="1186"/>
      <c r="L21" s="1186"/>
      <c r="M21" s="1186"/>
      <c r="N21" s="1186"/>
      <c r="O21" s="1186"/>
      <c r="P21" s="1186"/>
      <c r="Q21" s="1186"/>
      <c r="R21" s="1186"/>
      <c r="S21" s="1186"/>
      <c r="T21" s="1186"/>
      <c r="U21" s="1186"/>
      <c r="V21" s="1186"/>
      <c r="W21" s="1186"/>
      <c r="X21" s="1186"/>
      <c r="Y21" s="1186"/>
      <c r="Z21" s="1186"/>
      <c r="AA21" s="1186"/>
      <c r="AB21" s="1186"/>
      <c r="AC21" s="1186"/>
      <c r="AD21" s="1186"/>
      <c r="AE21" s="1186"/>
      <c r="AF21" s="1186"/>
      <c r="AG21" s="1186"/>
      <c r="AH21" s="1186"/>
      <c r="AI21" s="1186"/>
      <c r="AJ21" s="1186"/>
      <c r="AK21" s="1186"/>
      <c r="AL21" s="1186"/>
      <c r="AM21" s="1186"/>
      <c r="AN21" s="1186"/>
      <c r="AO21" s="1186"/>
      <c r="AP21" s="1186"/>
      <c r="AQ21" s="1186"/>
      <c r="AR21" s="1186"/>
      <c r="AS21" s="1186"/>
      <c r="AT21" s="1186"/>
      <c r="AU21" s="1186"/>
      <c r="AV21" s="1186"/>
      <c r="AW21" s="1186"/>
      <c r="AX21" s="1186"/>
      <c r="AY21" s="1186"/>
      <c r="AZ21" s="1186"/>
      <c r="BA21" s="1186"/>
      <c r="BB21" s="1186"/>
      <c r="BC21" s="1186"/>
      <c r="BD21" s="1186"/>
      <c r="BE21" s="1186"/>
      <c r="BF21" s="1186"/>
      <c r="BG21" s="1186"/>
      <c r="BH21" s="1186"/>
      <c r="BI21" s="1186"/>
      <c r="BJ21" s="1186"/>
      <c r="BK21" s="1186"/>
      <c r="BL21" s="1186"/>
      <c r="BM21" s="1186"/>
      <c r="BN21" s="1186"/>
      <c r="BO21" s="1186"/>
      <c r="BP21" s="1186"/>
      <c r="BQ21" s="1186"/>
      <c r="BR21" s="1186"/>
      <c r="BS21" s="1186"/>
      <c r="BT21" s="1186"/>
      <c r="BU21" s="1186"/>
      <c r="BV21" s="1186"/>
      <c r="BW21" s="1186"/>
      <c r="BX21" s="1186"/>
      <c r="BY21" s="1186"/>
      <c r="BZ21" s="1186"/>
      <c r="CA21" s="1186"/>
      <c r="CB21" s="1186"/>
      <c r="CC21" s="1186"/>
      <c r="CD21" s="1186"/>
      <c r="CE21" s="1186"/>
      <c r="CF21" s="1186"/>
      <c r="CG21" s="1186"/>
      <c r="CH21" s="1186"/>
      <c r="CI21" s="1186"/>
      <c r="CJ21" s="1186"/>
      <c r="CK21" s="1186"/>
      <c r="CL21" s="1186"/>
      <c r="CM21" s="1186"/>
      <c r="CN21" s="1186"/>
      <c r="CO21" s="1186"/>
      <c r="CP21" s="1186"/>
      <c r="CQ21" s="1186"/>
      <c r="CR21" s="1186"/>
      <c r="CS21" s="1186"/>
      <c r="CT21" s="1186"/>
      <c r="CU21" s="1186"/>
      <c r="CV21" s="1186"/>
      <c r="CW21" s="1186"/>
      <c r="CX21" s="1186"/>
      <c r="CY21" s="1186"/>
      <c r="CZ21" s="1186"/>
      <c r="DA21" s="1186"/>
      <c r="DB21" s="1186"/>
      <c r="DC21" s="1186"/>
      <c r="DD21" s="1186"/>
      <c r="DE21" s="1186"/>
      <c r="DF21" s="1186"/>
      <c r="DG21" s="1186"/>
      <c r="DH21" s="1186"/>
      <c r="DI21" s="1186"/>
      <c r="DJ21" s="1186"/>
      <c r="DK21" s="1186"/>
      <c r="DL21" s="1186"/>
      <c r="DM21" s="1186"/>
      <c r="DN21" s="1186"/>
      <c r="DO21" s="1186"/>
      <c r="DP21" s="1186"/>
      <c r="DQ21" s="1186"/>
      <c r="DR21" s="1186"/>
      <c r="DS21" s="1186"/>
      <c r="DT21" s="1186"/>
      <c r="DU21" s="1186"/>
      <c r="DV21" s="1186"/>
      <c r="DW21" s="1186"/>
      <c r="DX21" s="1186"/>
      <c r="DY21" s="1186"/>
      <c r="DZ21" s="1186"/>
      <c r="EA21" s="1186"/>
      <c r="EB21" s="1186"/>
      <c r="EC21" s="1186"/>
      <c r="ED21" s="1186"/>
      <c r="EE21" s="1186"/>
      <c r="EF21" s="1186"/>
      <c r="EG21" s="1186"/>
      <c r="EH21" s="1186"/>
      <c r="EI21" s="1186"/>
      <c r="EJ21" s="1186"/>
      <c r="EK21" s="1186"/>
      <c r="EL21" s="1186"/>
      <c r="EM21" s="1186"/>
      <c r="EN21" s="1186"/>
      <c r="EO21" s="1186"/>
      <c r="EP21" s="1186"/>
      <c r="EQ21" s="1186"/>
      <c r="ER21" s="1186"/>
      <c r="ES21" s="1186"/>
      <c r="ET21" s="1186"/>
      <c r="EU21" s="1186"/>
      <c r="EV21" s="1186"/>
      <c r="EW21" s="1186"/>
      <c r="EX21" s="1186"/>
      <c r="EY21" s="1186"/>
      <c r="EZ21" s="1186"/>
      <c r="FA21" s="1186"/>
      <c r="FB21" s="1186"/>
      <c r="FC21" s="1186"/>
      <c r="FD21" s="1186"/>
      <c r="FE21" s="1186"/>
      <c r="FF21" s="1186"/>
      <c r="FG21" s="1186"/>
      <c r="FH21" s="1186"/>
      <c r="FI21" s="1186"/>
      <c r="FJ21" s="1186"/>
      <c r="FK21" s="1186"/>
      <c r="FL21" s="1186"/>
      <c r="FM21" s="1186"/>
      <c r="FN21" s="1186"/>
      <c r="FO21" s="1186"/>
      <c r="FP21" s="1186"/>
      <c r="FQ21" s="1186"/>
      <c r="FR21" s="1186"/>
      <c r="FS21" s="1186"/>
      <c r="FT21" s="1186"/>
      <c r="FU21" s="1186"/>
      <c r="FV21" s="1186"/>
      <c r="FW21" s="1186"/>
      <c r="FX21" s="1186"/>
      <c r="FY21" s="1186"/>
      <c r="FZ21" s="1186"/>
      <c r="GA21" s="1186"/>
      <c r="GB21" s="1186"/>
      <c r="GC21" s="1186"/>
      <c r="GD21" s="1186"/>
      <c r="GE21" s="1186"/>
      <c r="GF21" s="1186"/>
      <c r="GG21" s="1186"/>
      <c r="GH21" s="1186"/>
      <c r="GI21" s="1186"/>
      <c r="GJ21" s="1186"/>
      <c r="GK21" s="1186"/>
      <c r="GL21" s="1186"/>
      <c r="GM21" s="1186"/>
      <c r="GN21" s="1186"/>
      <c r="GO21" s="1186"/>
      <c r="GP21" s="1186"/>
      <c r="GQ21" s="1186"/>
      <c r="GR21" s="1186"/>
      <c r="GS21" s="1186"/>
      <c r="GT21" s="1186"/>
      <c r="GU21" s="1186"/>
      <c r="GV21" s="1186"/>
      <c r="GW21" s="1186"/>
      <c r="GX21" s="1186"/>
      <c r="GY21" s="1186"/>
      <c r="GZ21" s="1186"/>
      <c r="HA21" s="1186"/>
      <c r="HB21" s="1186"/>
      <c r="HC21" s="1186"/>
      <c r="HD21" s="1186"/>
      <c r="HE21" s="1186"/>
      <c r="HF21" s="1186"/>
      <c r="HG21" s="1186"/>
      <c r="HH21" s="1186"/>
      <c r="HI21" s="1186"/>
      <c r="HJ21" s="1186"/>
      <c r="HK21" s="1186"/>
      <c r="HL21" s="1186"/>
      <c r="HM21" s="1186"/>
      <c r="HN21" s="1186"/>
      <c r="HO21" s="1186"/>
      <c r="HP21" s="1186"/>
      <c r="HQ21" s="1186"/>
      <c r="HR21" s="1186"/>
      <c r="HS21" s="1186"/>
      <c r="HT21" s="1186"/>
      <c r="HU21" s="1186"/>
      <c r="HV21" s="1186"/>
      <c r="HW21" s="1186"/>
      <c r="HX21" s="1186"/>
      <c r="HY21" s="1186"/>
      <c r="HZ21" s="1186"/>
      <c r="IA21" s="1186"/>
      <c r="IB21" s="1186"/>
      <c r="IC21" s="1186"/>
      <c r="ID21" s="1186"/>
      <c r="IE21" s="1186"/>
      <c r="IF21" s="1186"/>
      <c r="IG21" s="1186"/>
      <c r="IH21" s="1186"/>
      <c r="II21" s="1186"/>
      <c r="IJ21" s="1186"/>
      <c r="IK21" s="1186"/>
      <c r="IL21" s="1186"/>
      <c r="IM21" s="1186"/>
      <c r="IN21" s="1186"/>
      <c r="IO21" s="1186"/>
      <c r="IP21" s="1186"/>
      <c r="IQ21" s="1186"/>
      <c r="IR21" s="1186"/>
      <c r="IS21" s="1186"/>
      <c r="IT21" s="1186"/>
      <c r="IU21" s="1186"/>
      <c r="IV21" s="1186"/>
      <c r="IW21" s="1186"/>
      <c r="IX21" s="1186"/>
      <c r="IY21" s="1186"/>
      <c r="IZ21" s="1186"/>
      <c r="JA21" s="1186"/>
      <c r="JB21" s="1186"/>
      <c r="JC21" s="1186"/>
      <c r="JD21" s="1186"/>
      <c r="JE21" s="1186"/>
      <c r="JF21" s="1186"/>
      <c r="JG21" s="1186"/>
      <c r="JH21" s="1186"/>
      <c r="JI21" s="1186"/>
      <c r="JJ21" s="1186"/>
      <c r="JK21" s="1186"/>
      <c r="JL21" s="1186"/>
      <c r="JM21" s="1186"/>
      <c r="JN21" s="1186"/>
      <c r="JO21" s="1186"/>
      <c r="JP21" s="1186"/>
      <c r="JQ21" s="1186"/>
      <c r="JR21" s="1186"/>
      <c r="JS21" s="1186"/>
      <c r="JT21" s="1186"/>
      <c r="JU21" s="1186"/>
      <c r="JV21" s="1186"/>
      <c r="JW21" s="1186"/>
      <c r="JX21" s="1186"/>
      <c r="JY21" s="1186"/>
      <c r="JZ21" s="1186"/>
      <c r="KA21" s="1186"/>
      <c r="KB21" s="1186"/>
      <c r="KC21" s="1186"/>
      <c r="KD21" s="1186"/>
      <c r="KE21" s="1186"/>
      <c r="KF21" s="1186"/>
      <c r="KG21" s="1186"/>
      <c r="KH21" s="1186"/>
      <c r="KI21" s="1186"/>
      <c r="KJ21" s="1186"/>
      <c r="KK21" s="1186"/>
      <c r="KL21" s="1186"/>
      <c r="KM21" s="1186"/>
      <c r="KN21" s="1186"/>
      <c r="KO21" s="1186"/>
      <c r="KP21" s="1186"/>
      <c r="KQ21" s="1186"/>
      <c r="KR21" s="1186"/>
      <c r="KS21" s="1186"/>
      <c r="KT21" s="1186"/>
      <c r="KU21" s="1186"/>
      <c r="KV21" s="1186"/>
      <c r="KW21" s="1186"/>
      <c r="KX21" s="1186"/>
      <c r="KY21" s="1186"/>
      <c r="KZ21" s="1186"/>
      <c r="LA21" s="1186"/>
      <c r="LB21" s="1186"/>
      <c r="LC21" s="1186"/>
      <c r="LD21" s="1186"/>
      <c r="LE21" s="1186"/>
      <c r="LF21" s="1186"/>
      <c r="LG21" s="1186"/>
      <c r="LH21" s="1186"/>
      <c r="LI21" s="1186"/>
      <c r="LJ21" s="1187"/>
    </row>
    <row r="22" spans="2:334" ht="3.65" customHeight="1">
      <c r="B22" s="1185"/>
      <c r="C22" s="1186"/>
      <c r="D22" s="1186"/>
      <c r="E22" s="1186"/>
      <c r="F22" s="1186"/>
      <c r="G22" s="1186"/>
      <c r="H22" s="1186"/>
      <c r="I22" s="1186"/>
      <c r="J22" s="1186"/>
      <c r="K22" s="1186"/>
      <c r="L22" s="1186"/>
      <c r="M22" s="1186"/>
      <c r="N22" s="1186"/>
      <c r="O22" s="1186"/>
      <c r="P22" s="1186"/>
      <c r="Q22" s="1186"/>
      <c r="R22" s="1186"/>
      <c r="S22" s="1186"/>
      <c r="T22" s="1186"/>
      <c r="U22" s="1186"/>
      <c r="V22" s="1186"/>
      <c r="W22" s="1186"/>
      <c r="X22" s="1186"/>
      <c r="Y22" s="1186"/>
      <c r="Z22" s="1186"/>
      <c r="AA22" s="1186"/>
      <c r="AB22" s="1186"/>
      <c r="AC22" s="1186"/>
      <c r="AD22" s="1186"/>
      <c r="AE22" s="1186"/>
      <c r="AF22" s="1186"/>
      <c r="AG22" s="1186"/>
      <c r="AH22" s="1186"/>
      <c r="AI22" s="1186"/>
      <c r="AJ22" s="1186"/>
      <c r="AK22" s="1186"/>
      <c r="AL22" s="1186"/>
      <c r="AM22" s="1186"/>
      <c r="AN22" s="1186"/>
      <c r="AO22" s="1186"/>
      <c r="AP22" s="1186"/>
      <c r="AQ22" s="1186"/>
      <c r="AR22" s="1186"/>
      <c r="AS22" s="1186"/>
      <c r="AT22" s="1186"/>
      <c r="AU22" s="1186"/>
      <c r="AV22" s="1186"/>
      <c r="AW22" s="1186"/>
      <c r="AX22" s="1186"/>
      <c r="AY22" s="1186"/>
      <c r="AZ22" s="1186"/>
      <c r="BA22" s="1186"/>
      <c r="BB22" s="1186"/>
      <c r="BC22" s="1186"/>
      <c r="BD22" s="1186"/>
      <c r="BE22" s="1186"/>
      <c r="BF22" s="1186"/>
      <c r="BG22" s="1186"/>
      <c r="BH22" s="1186"/>
      <c r="BI22" s="1186"/>
      <c r="BJ22" s="1186"/>
      <c r="BK22" s="1186"/>
      <c r="BL22" s="1186"/>
      <c r="BM22" s="1186"/>
      <c r="BN22" s="1186"/>
      <c r="BO22" s="1186"/>
      <c r="BP22" s="1186"/>
      <c r="BQ22" s="1186"/>
      <c r="BR22" s="1186"/>
      <c r="BS22" s="1186"/>
      <c r="BT22" s="1186"/>
      <c r="BU22" s="1186"/>
      <c r="BV22" s="1186"/>
      <c r="BW22" s="1186"/>
      <c r="BX22" s="1186"/>
      <c r="BY22" s="1186"/>
      <c r="BZ22" s="1186"/>
      <c r="CA22" s="1186"/>
      <c r="CB22" s="1186"/>
      <c r="CC22" s="1186"/>
      <c r="CD22" s="1186"/>
      <c r="CE22" s="1186"/>
      <c r="CF22" s="1186"/>
      <c r="CG22" s="1186"/>
      <c r="CH22" s="1186"/>
      <c r="CI22" s="1186"/>
      <c r="CJ22" s="1186"/>
      <c r="CK22" s="1186"/>
      <c r="CL22" s="1186"/>
      <c r="CM22" s="1186"/>
      <c r="CN22" s="1186"/>
      <c r="CO22" s="1186"/>
      <c r="CP22" s="1186"/>
      <c r="CQ22" s="1186"/>
      <c r="CR22" s="1186"/>
      <c r="CS22" s="1186"/>
      <c r="CT22" s="1186"/>
      <c r="CU22" s="1186"/>
      <c r="CV22" s="1186"/>
      <c r="CW22" s="1186"/>
      <c r="CX22" s="1186"/>
      <c r="CY22" s="1186"/>
      <c r="CZ22" s="1186"/>
      <c r="DA22" s="1186"/>
      <c r="DB22" s="1186"/>
      <c r="DC22" s="1186"/>
      <c r="DD22" s="1186"/>
      <c r="DE22" s="1186"/>
      <c r="DF22" s="1186"/>
      <c r="DG22" s="1186"/>
      <c r="DH22" s="1186"/>
      <c r="DI22" s="1186"/>
      <c r="DJ22" s="1186"/>
      <c r="DK22" s="1186"/>
      <c r="DL22" s="1186"/>
      <c r="DM22" s="1186"/>
      <c r="DN22" s="1186"/>
      <c r="DO22" s="1186"/>
      <c r="DP22" s="1186"/>
      <c r="DQ22" s="1186"/>
      <c r="DR22" s="1186"/>
      <c r="DS22" s="1186"/>
      <c r="DT22" s="1186"/>
      <c r="DU22" s="1186"/>
      <c r="DV22" s="1186"/>
      <c r="DW22" s="1186"/>
      <c r="DX22" s="1186"/>
      <c r="DY22" s="1186"/>
      <c r="DZ22" s="1186"/>
      <c r="EA22" s="1186"/>
      <c r="EB22" s="1186"/>
      <c r="EC22" s="1186"/>
      <c r="ED22" s="1186"/>
      <c r="EE22" s="1186"/>
      <c r="EF22" s="1186"/>
      <c r="EG22" s="1186"/>
      <c r="EH22" s="1186"/>
      <c r="EI22" s="1186"/>
      <c r="EJ22" s="1186"/>
      <c r="EK22" s="1186"/>
      <c r="EL22" s="1186"/>
      <c r="EM22" s="1186"/>
      <c r="EN22" s="1186"/>
      <c r="EO22" s="1186"/>
      <c r="EP22" s="1186"/>
      <c r="EQ22" s="1186"/>
      <c r="ER22" s="1186"/>
      <c r="ES22" s="1186"/>
      <c r="ET22" s="1186"/>
      <c r="EU22" s="1186"/>
      <c r="EV22" s="1186"/>
      <c r="EW22" s="1186"/>
      <c r="EX22" s="1186"/>
      <c r="EY22" s="1186"/>
      <c r="EZ22" s="1186"/>
      <c r="FA22" s="1186"/>
      <c r="FB22" s="1186"/>
      <c r="FC22" s="1186"/>
      <c r="FD22" s="1186"/>
      <c r="FE22" s="1186"/>
      <c r="FF22" s="1186"/>
      <c r="FG22" s="1186"/>
      <c r="FH22" s="1186"/>
      <c r="FI22" s="1186"/>
      <c r="FJ22" s="1186"/>
      <c r="FK22" s="1186"/>
      <c r="FL22" s="1186"/>
      <c r="FM22" s="1186"/>
      <c r="FN22" s="1186"/>
      <c r="FO22" s="1186"/>
      <c r="FP22" s="1186"/>
      <c r="FQ22" s="1186"/>
      <c r="FR22" s="1186"/>
      <c r="FS22" s="1186"/>
      <c r="FT22" s="1186"/>
      <c r="FU22" s="1186"/>
      <c r="FV22" s="1186"/>
      <c r="FW22" s="1186"/>
      <c r="FX22" s="1186"/>
      <c r="FY22" s="1186"/>
      <c r="FZ22" s="1186"/>
      <c r="GA22" s="1186"/>
      <c r="GB22" s="1186"/>
      <c r="GC22" s="1186"/>
      <c r="GD22" s="1186"/>
      <c r="GE22" s="1186"/>
      <c r="GF22" s="1186"/>
      <c r="GG22" s="1186"/>
      <c r="GH22" s="1186"/>
      <c r="GI22" s="1186"/>
      <c r="GJ22" s="1186"/>
      <c r="GK22" s="1186"/>
      <c r="GL22" s="1186"/>
      <c r="GM22" s="1186"/>
      <c r="GN22" s="1186"/>
      <c r="GO22" s="1186"/>
      <c r="GP22" s="1186"/>
      <c r="GQ22" s="1186"/>
      <c r="GR22" s="1186"/>
      <c r="GS22" s="1186"/>
      <c r="GT22" s="1186"/>
      <c r="GU22" s="1186"/>
      <c r="GV22" s="1186"/>
      <c r="GW22" s="1186"/>
      <c r="GX22" s="1186"/>
      <c r="GY22" s="1186"/>
      <c r="GZ22" s="1186"/>
      <c r="HA22" s="1186"/>
      <c r="HB22" s="1186"/>
      <c r="HC22" s="1186"/>
      <c r="HD22" s="1186"/>
      <c r="HE22" s="1186"/>
      <c r="HF22" s="1186"/>
      <c r="HG22" s="1186"/>
      <c r="HH22" s="1186"/>
      <c r="HI22" s="1186"/>
      <c r="HJ22" s="1186"/>
      <c r="HK22" s="1186"/>
      <c r="HL22" s="1186"/>
      <c r="HM22" s="1186"/>
      <c r="HN22" s="1186"/>
      <c r="HO22" s="1186"/>
      <c r="HP22" s="1186"/>
      <c r="HQ22" s="1186"/>
      <c r="HR22" s="1186"/>
      <c r="HS22" s="1186"/>
      <c r="HT22" s="1186"/>
      <c r="HU22" s="1186"/>
      <c r="HV22" s="1186"/>
      <c r="HW22" s="1186"/>
      <c r="HX22" s="1186"/>
      <c r="HY22" s="1186"/>
      <c r="HZ22" s="1186"/>
      <c r="IA22" s="1186"/>
      <c r="IB22" s="1186"/>
      <c r="IC22" s="1186"/>
      <c r="ID22" s="1186"/>
      <c r="IE22" s="1186"/>
      <c r="IF22" s="1186"/>
      <c r="IG22" s="1186"/>
      <c r="IH22" s="1186"/>
      <c r="II22" s="1186"/>
      <c r="IJ22" s="1186"/>
      <c r="IK22" s="1186"/>
      <c r="IL22" s="1186"/>
      <c r="IM22" s="1186"/>
      <c r="IN22" s="1186"/>
      <c r="IO22" s="1186"/>
      <c r="IP22" s="1186"/>
      <c r="IQ22" s="1186"/>
      <c r="IR22" s="1186"/>
      <c r="IS22" s="1186"/>
      <c r="IT22" s="1186"/>
      <c r="IU22" s="1186"/>
      <c r="IV22" s="1186"/>
      <c r="IW22" s="1186"/>
      <c r="IX22" s="1186"/>
      <c r="IY22" s="1186"/>
      <c r="IZ22" s="1186"/>
      <c r="JA22" s="1186"/>
      <c r="JB22" s="1186"/>
      <c r="JC22" s="1186"/>
      <c r="JD22" s="1186"/>
      <c r="JE22" s="1186"/>
      <c r="JF22" s="1186"/>
      <c r="JG22" s="1186"/>
      <c r="JH22" s="1186"/>
      <c r="JI22" s="1186"/>
      <c r="JJ22" s="1186"/>
      <c r="JK22" s="1186"/>
      <c r="JL22" s="1186"/>
      <c r="JM22" s="1186"/>
      <c r="JN22" s="1186"/>
      <c r="JO22" s="1186"/>
      <c r="JP22" s="1186"/>
      <c r="JQ22" s="1186"/>
      <c r="JR22" s="1186"/>
      <c r="JS22" s="1186"/>
      <c r="JT22" s="1186"/>
      <c r="JU22" s="1186"/>
      <c r="JV22" s="1186"/>
      <c r="JW22" s="1186"/>
      <c r="JX22" s="1186"/>
      <c r="JY22" s="1186"/>
      <c r="JZ22" s="1186"/>
      <c r="KA22" s="1186"/>
      <c r="KB22" s="1186"/>
      <c r="KC22" s="1186"/>
      <c r="KD22" s="1186"/>
      <c r="KE22" s="1186"/>
      <c r="KF22" s="1186"/>
      <c r="KG22" s="1186"/>
      <c r="KH22" s="1186"/>
      <c r="KI22" s="1186"/>
      <c r="KJ22" s="1186"/>
      <c r="KK22" s="1186"/>
      <c r="KL22" s="1186"/>
      <c r="KM22" s="1186"/>
      <c r="KN22" s="1186"/>
      <c r="KO22" s="1186"/>
      <c r="KP22" s="1186"/>
      <c r="KQ22" s="1186"/>
      <c r="KR22" s="1186"/>
      <c r="KS22" s="1186"/>
      <c r="KT22" s="1186"/>
      <c r="KU22" s="1186"/>
      <c r="KV22" s="1186"/>
      <c r="KW22" s="1186"/>
      <c r="KX22" s="1186"/>
      <c r="KY22" s="1186"/>
      <c r="KZ22" s="1186"/>
      <c r="LA22" s="1186"/>
      <c r="LB22" s="1186"/>
      <c r="LC22" s="1186"/>
      <c r="LD22" s="1186"/>
      <c r="LE22" s="1186"/>
      <c r="LF22" s="1186"/>
      <c r="LG22" s="1186"/>
      <c r="LH22" s="1186"/>
      <c r="LI22" s="1186"/>
      <c r="LJ22" s="1187"/>
    </row>
    <row r="23" spans="2:334" ht="3.65" customHeight="1">
      <c r="B23" s="1185"/>
      <c r="C23" s="1186"/>
      <c r="D23" s="1186"/>
      <c r="E23" s="1186"/>
      <c r="F23" s="1186"/>
      <c r="G23" s="1186"/>
      <c r="H23" s="1186"/>
      <c r="I23" s="1186"/>
      <c r="J23" s="1186"/>
      <c r="K23" s="1186"/>
      <c r="L23" s="1186"/>
      <c r="M23" s="1186"/>
      <c r="N23" s="1186"/>
      <c r="O23" s="1186"/>
      <c r="P23" s="1186"/>
      <c r="Q23" s="1186"/>
      <c r="R23" s="1186"/>
      <c r="S23" s="1186"/>
      <c r="T23" s="1186"/>
      <c r="U23" s="1186"/>
      <c r="V23" s="1186"/>
      <c r="W23" s="1186"/>
      <c r="X23" s="1186"/>
      <c r="Y23" s="1186"/>
      <c r="Z23" s="1186"/>
      <c r="AA23" s="1186"/>
      <c r="AB23" s="1186"/>
      <c r="AC23" s="1186"/>
      <c r="AD23" s="1186"/>
      <c r="AE23" s="1186"/>
      <c r="AF23" s="1186"/>
      <c r="AG23" s="1186"/>
      <c r="AH23" s="1186"/>
      <c r="AI23" s="1186"/>
      <c r="AJ23" s="1186"/>
      <c r="AK23" s="1186"/>
      <c r="AL23" s="1186"/>
      <c r="AM23" s="1186"/>
      <c r="AN23" s="1186"/>
      <c r="AO23" s="1186"/>
      <c r="AP23" s="1186"/>
      <c r="AQ23" s="1186"/>
      <c r="AR23" s="1186"/>
      <c r="AS23" s="1186"/>
      <c r="AT23" s="1186"/>
      <c r="AU23" s="1186"/>
      <c r="AV23" s="1186"/>
      <c r="AW23" s="1186"/>
      <c r="AX23" s="1186"/>
      <c r="AY23" s="1186"/>
      <c r="AZ23" s="1186"/>
      <c r="BA23" s="1186"/>
      <c r="BB23" s="1186"/>
      <c r="BC23" s="1186"/>
      <c r="BD23" s="1186"/>
      <c r="BE23" s="1186"/>
      <c r="BF23" s="1186"/>
      <c r="BG23" s="1186"/>
      <c r="BH23" s="1186"/>
      <c r="BI23" s="1186"/>
      <c r="BJ23" s="1186"/>
      <c r="BK23" s="1186"/>
      <c r="BL23" s="1186"/>
      <c r="BM23" s="1186"/>
      <c r="BN23" s="1186"/>
      <c r="BO23" s="1186"/>
      <c r="BP23" s="1186"/>
      <c r="BQ23" s="1186"/>
      <c r="BR23" s="1186"/>
      <c r="BS23" s="1186"/>
      <c r="BT23" s="1186"/>
      <c r="BU23" s="1186"/>
      <c r="BV23" s="1186"/>
      <c r="BW23" s="1186"/>
      <c r="BX23" s="1186"/>
      <c r="BY23" s="1186"/>
      <c r="BZ23" s="1186"/>
      <c r="CA23" s="1186"/>
      <c r="CB23" s="1186"/>
      <c r="CC23" s="1186"/>
      <c r="CD23" s="1186"/>
      <c r="CE23" s="1186"/>
      <c r="CF23" s="1186"/>
      <c r="CG23" s="1186"/>
      <c r="CH23" s="1186"/>
      <c r="CI23" s="1186"/>
      <c r="CJ23" s="1186"/>
      <c r="CK23" s="1186"/>
      <c r="CL23" s="1186"/>
      <c r="CM23" s="1186"/>
      <c r="CN23" s="1186"/>
      <c r="CO23" s="1186"/>
      <c r="CP23" s="1186"/>
      <c r="CQ23" s="1186"/>
      <c r="CR23" s="1186"/>
      <c r="CS23" s="1186"/>
      <c r="CT23" s="1186"/>
      <c r="CU23" s="1186"/>
      <c r="CV23" s="1186"/>
      <c r="CW23" s="1186"/>
      <c r="CX23" s="1186"/>
      <c r="CY23" s="1186"/>
      <c r="CZ23" s="1186"/>
      <c r="DA23" s="1186"/>
      <c r="DB23" s="1186"/>
      <c r="DC23" s="1186"/>
      <c r="DD23" s="1186"/>
      <c r="DE23" s="1186"/>
      <c r="DF23" s="1186"/>
      <c r="DG23" s="1186"/>
      <c r="DH23" s="1186"/>
      <c r="DI23" s="1186"/>
      <c r="DJ23" s="1186"/>
      <c r="DK23" s="1186"/>
      <c r="DL23" s="1186"/>
      <c r="DM23" s="1186"/>
      <c r="DN23" s="1186"/>
      <c r="DO23" s="1186"/>
      <c r="DP23" s="1186"/>
      <c r="DQ23" s="1186"/>
      <c r="DR23" s="1186"/>
      <c r="DS23" s="1186"/>
      <c r="DT23" s="1186"/>
      <c r="DU23" s="1186"/>
      <c r="DV23" s="1186"/>
      <c r="DW23" s="1186"/>
      <c r="DX23" s="1186"/>
      <c r="DY23" s="1186"/>
      <c r="DZ23" s="1186"/>
      <c r="EA23" s="1186"/>
      <c r="EB23" s="1186"/>
      <c r="EC23" s="1186"/>
      <c r="ED23" s="1186"/>
      <c r="EE23" s="1186"/>
      <c r="EF23" s="1186"/>
      <c r="EG23" s="1186"/>
      <c r="EH23" s="1186"/>
      <c r="EI23" s="1186"/>
      <c r="EJ23" s="1186"/>
      <c r="EK23" s="1186"/>
      <c r="EL23" s="1186"/>
      <c r="EM23" s="1186"/>
      <c r="EN23" s="1186"/>
      <c r="EO23" s="1186"/>
      <c r="EP23" s="1186"/>
      <c r="EQ23" s="1186"/>
      <c r="ER23" s="1186"/>
      <c r="ES23" s="1186"/>
      <c r="ET23" s="1186"/>
      <c r="EU23" s="1186"/>
      <c r="EV23" s="1186"/>
      <c r="EW23" s="1186"/>
      <c r="EX23" s="1186"/>
      <c r="EY23" s="1186"/>
      <c r="EZ23" s="1186"/>
      <c r="FA23" s="1186"/>
      <c r="FB23" s="1186"/>
      <c r="FC23" s="1186"/>
      <c r="FD23" s="1186"/>
      <c r="FE23" s="1186"/>
      <c r="FF23" s="1186"/>
      <c r="FG23" s="1186"/>
      <c r="FH23" s="1186"/>
      <c r="FI23" s="1186"/>
      <c r="FJ23" s="1186"/>
      <c r="FK23" s="1186"/>
      <c r="FL23" s="1186"/>
      <c r="FM23" s="1186"/>
      <c r="FN23" s="1186"/>
      <c r="FO23" s="1186"/>
      <c r="FP23" s="1186"/>
      <c r="FQ23" s="1186"/>
      <c r="FR23" s="1186"/>
      <c r="FS23" s="1186"/>
      <c r="FT23" s="1186"/>
      <c r="FU23" s="1186"/>
      <c r="FV23" s="1186"/>
      <c r="FW23" s="1186"/>
      <c r="FX23" s="1186"/>
      <c r="FY23" s="1186"/>
      <c r="FZ23" s="1186"/>
      <c r="GA23" s="1186"/>
      <c r="GB23" s="1186"/>
      <c r="GC23" s="1186"/>
      <c r="GD23" s="1186"/>
      <c r="GE23" s="1186"/>
      <c r="GF23" s="1186"/>
      <c r="GG23" s="1186"/>
      <c r="GH23" s="1186"/>
      <c r="GI23" s="1186"/>
      <c r="GJ23" s="1186"/>
      <c r="GK23" s="1186"/>
      <c r="GL23" s="1186"/>
      <c r="GM23" s="1186"/>
      <c r="GN23" s="1186"/>
      <c r="GO23" s="1186"/>
      <c r="GP23" s="1186"/>
      <c r="GQ23" s="1186"/>
      <c r="GR23" s="1186"/>
      <c r="GS23" s="1186"/>
      <c r="GT23" s="1186"/>
      <c r="GU23" s="1186"/>
      <c r="GV23" s="1186"/>
      <c r="GW23" s="1186"/>
      <c r="GX23" s="1186"/>
      <c r="GY23" s="1186"/>
      <c r="GZ23" s="1186"/>
      <c r="HA23" s="1186"/>
      <c r="HB23" s="1186"/>
      <c r="HC23" s="1186"/>
      <c r="HD23" s="1186"/>
      <c r="HE23" s="1186"/>
      <c r="HF23" s="1186"/>
      <c r="HG23" s="1186"/>
      <c r="HH23" s="1186"/>
      <c r="HI23" s="1186"/>
      <c r="HJ23" s="1186"/>
      <c r="HK23" s="1186"/>
      <c r="HL23" s="1186"/>
      <c r="HM23" s="1186"/>
      <c r="HN23" s="1186"/>
      <c r="HO23" s="1186"/>
      <c r="HP23" s="1186"/>
      <c r="HQ23" s="1186"/>
      <c r="HR23" s="1186"/>
      <c r="HS23" s="1186"/>
      <c r="HT23" s="1186"/>
      <c r="HU23" s="1186"/>
      <c r="HV23" s="1186"/>
      <c r="HW23" s="1186"/>
      <c r="HX23" s="1186"/>
      <c r="HY23" s="1186"/>
      <c r="HZ23" s="1186"/>
      <c r="IA23" s="1186"/>
      <c r="IB23" s="1186"/>
      <c r="IC23" s="1186"/>
      <c r="ID23" s="1186"/>
      <c r="IE23" s="1186"/>
      <c r="IF23" s="1186"/>
      <c r="IG23" s="1186"/>
      <c r="IH23" s="1186"/>
      <c r="II23" s="1186"/>
      <c r="IJ23" s="1186"/>
      <c r="IK23" s="1186"/>
      <c r="IL23" s="1186"/>
      <c r="IM23" s="1186"/>
      <c r="IN23" s="1186"/>
      <c r="IO23" s="1186"/>
      <c r="IP23" s="1186"/>
      <c r="IQ23" s="1186"/>
      <c r="IR23" s="1186"/>
      <c r="IS23" s="1186"/>
      <c r="IT23" s="1186"/>
      <c r="IU23" s="1186"/>
      <c r="IV23" s="1186"/>
      <c r="IW23" s="1186"/>
      <c r="IX23" s="1186"/>
      <c r="IY23" s="1186"/>
      <c r="IZ23" s="1186"/>
      <c r="JA23" s="1186"/>
      <c r="JB23" s="1186"/>
      <c r="JC23" s="1186"/>
      <c r="JD23" s="1186"/>
      <c r="JE23" s="1186"/>
      <c r="JF23" s="1186"/>
      <c r="JG23" s="1186"/>
      <c r="JH23" s="1186"/>
      <c r="JI23" s="1186"/>
      <c r="JJ23" s="1186"/>
      <c r="JK23" s="1186"/>
      <c r="JL23" s="1186"/>
      <c r="JM23" s="1186"/>
      <c r="JN23" s="1186"/>
      <c r="JO23" s="1186"/>
      <c r="JP23" s="1186"/>
      <c r="JQ23" s="1186"/>
      <c r="JR23" s="1186"/>
      <c r="JS23" s="1186"/>
      <c r="JT23" s="1186"/>
      <c r="JU23" s="1186"/>
      <c r="JV23" s="1186"/>
      <c r="JW23" s="1186"/>
      <c r="JX23" s="1186"/>
      <c r="JY23" s="1186"/>
      <c r="JZ23" s="1186"/>
      <c r="KA23" s="1186"/>
      <c r="KB23" s="1186"/>
      <c r="KC23" s="1186"/>
      <c r="KD23" s="1186"/>
      <c r="KE23" s="1186"/>
      <c r="KF23" s="1186"/>
      <c r="KG23" s="1186"/>
      <c r="KH23" s="1186"/>
      <c r="KI23" s="1186"/>
      <c r="KJ23" s="1186"/>
      <c r="KK23" s="1186"/>
      <c r="KL23" s="1186"/>
      <c r="KM23" s="1186"/>
      <c r="KN23" s="1186"/>
      <c r="KO23" s="1186"/>
      <c r="KP23" s="1186"/>
      <c r="KQ23" s="1186"/>
      <c r="KR23" s="1186"/>
      <c r="KS23" s="1186"/>
      <c r="KT23" s="1186"/>
      <c r="KU23" s="1186"/>
      <c r="KV23" s="1186"/>
      <c r="KW23" s="1186"/>
      <c r="KX23" s="1186"/>
      <c r="KY23" s="1186"/>
      <c r="KZ23" s="1186"/>
      <c r="LA23" s="1186"/>
      <c r="LB23" s="1186"/>
      <c r="LC23" s="1186"/>
      <c r="LD23" s="1186"/>
      <c r="LE23" s="1186"/>
      <c r="LF23" s="1186"/>
      <c r="LG23" s="1186"/>
      <c r="LH23" s="1186"/>
      <c r="LI23" s="1186"/>
      <c r="LJ23" s="1187"/>
    </row>
    <row r="24" spans="2:334" ht="3.65" customHeight="1">
      <c r="B24" s="1185"/>
      <c r="C24" s="1186"/>
      <c r="D24" s="1186"/>
      <c r="E24" s="1186"/>
      <c r="F24" s="1186"/>
      <c r="G24" s="1186"/>
      <c r="H24" s="1186"/>
      <c r="I24" s="1186"/>
      <c r="J24" s="1186"/>
      <c r="K24" s="1186"/>
      <c r="L24" s="1186"/>
      <c r="M24" s="1186"/>
      <c r="N24" s="1186"/>
      <c r="O24" s="1186"/>
      <c r="P24" s="1186"/>
      <c r="Q24" s="1186"/>
      <c r="R24" s="1186"/>
      <c r="S24" s="1186"/>
      <c r="T24" s="1186"/>
      <c r="U24" s="1186"/>
      <c r="V24" s="1186"/>
      <c r="W24" s="1186"/>
      <c r="X24" s="1186"/>
      <c r="Y24" s="1186"/>
      <c r="Z24" s="1186"/>
      <c r="AA24" s="1186"/>
      <c r="AB24" s="1186"/>
      <c r="AC24" s="1186"/>
      <c r="AD24" s="1186"/>
      <c r="AE24" s="1186"/>
      <c r="AF24" s="1186"/>
      <c r="AG24" s="1186"/>
      <c r="AH24" s="1186"/>
      <c r="AI24" s="1186"/>
      <c r="AJ24" s="1186"/>
      <c r="AK24" s="1186"/>
      <c r="AL24" s="1186"/>
      <c r="AM24" s="1186"/>
      <c r="AN24" s="1186"/>
      <c r="AO24" s="1186"/>
      <c r="AP24" s="1186"/>
      <c r="AQ24" s="1186"/>
      <c r="AR24" s="1186"/>
      <c r="AS24" s="1186"/>
      <c r="AT24" s="1186"/>
      <c r="AU24" s="1186"/>
      <c r="AV24" s="1186"/>
      <c r="AW24" s="1186"/>
      <c r="AX24" s="1186"/>
      <c r="AY24" s="1186"/>
      <c r="AZ24" s="1186"/>
      <c r="BA24" s="1186"/>
      <c r="BB24" s="1186"/>
      <c r="BC24" s="1186"/>
      <c r="BD24" s="1186"/>
      <c r="BE24" s="1186"/>
      <c r="BF24" s="1186"/>
      <c r="BG24" s="1186"/>
      <c r="BH24" s="1186"/>
      <c r="BI24" s="1186"/>
      <c r="BJ24" s="1186"/>
      <c r="BK24" s="1186"/>
      <c r="BL24" s="1186"/>
      <c r="BM24" s="1186"/>
      <c r="BN24" s="1186"/>
      <c r="BO24" s="1186"/>
      <c r="BP24" s="1186"/>
      <c r="BQ24" s="1186"/>
      <c r="BR24" s="1186"/>
      <c r="BS24" s="1186"/>
      <c r="BT24" s="1186"/>
      <c r="BU24" s="1186"/>
      <c r="BV24" s="1186"/>
      <c r="BW24" s="1186"/>
      <c r="BX24" s="1186"/>
      <c r="BY24" s="1186"/>
      <c r="BZ24" s="1186"/>
      <c r="CA24" s="1186"/>
      <c r="CB24" s="1186"/>
      <c r="CC24" s="1186"/>
      <c r="CD24" s="1186"/>
      <c r="CE24" s="1186"/>
      <c r="CF24" s="1186"/>
      <c r="CG24" s="1186"/>
      <c r="CH24" s="1186"/>
      <c r="CI24" s="1186"/>
      <c r="CJ24" s="1186"/>
      <c r="CK24" s="1186"/>
      <c r="CL24" s="1186"/>
      <c r="CM24" s="1186"/>
      <c r="CN24" s="1186"/>
      <c r="CO24" s="1186"/>
      <c r="CP24" s="1186"/>
      <c r="CQ24" s="1186"/>
      <c r="CR24" s="1186"/>
      <c r="CS24" s="1186"/>
      <c r="CT24" s="1186"/>
      <c r="CU24" s="1186"/>
      <c r="CV24" s="1186"/>
      <c r="CW24" s="1186"/>
      <c r="CX24" s="1186"/>
      <c r="CY24" s="1186"/>
      <c r="CZ24" s="1186"/>
      <c r="DA24" s="1186"/>
      <c r="DB24" s="1186"/>
      <c r="DC24" s="1186"/>
      <c r="DD24" s="1186"/>
      <c r="DE24" s="1186"/>
      <c r="DF24" s="1186"/>
      <c r="DG24" s="1186"/>
      <c r="DH24" s="1186"/>
      <c r="DI24" s="1186"/>
      <c r="DJ24" s="1186"/>
      <c r="DK24" s="1186"/>
      <c r="DL24" s="1186"/>
      <c r="DM24" s="1186"/>
      <c r="DN24" s="1186"/>
      <c r="DO24" s="1186"/>
      <c r="DP24" s="1186"/>
      <c r="DQ24" s="1186"/>
      <c r="DR24" s="1186"/>
      <c r="DS24" s="1186"/>
      <c r="DT24" s="1186"/>
      <c r="DU24" s="1186"/>
      <c r="DV24" s="1186"/>
      <c r="DW24" s="1186"/>
      <c r="DX24" s="1186"/>
      <c r="DY24" s="1186"/>
      <c r="DZ24" s="1186"/>
      <c r="EA24" s="1186"/>
      <c r="EB24" s="1186"/>
      <c r="EC24" s="1186"/>
      <c r="ED24" s="1186"/>
      <c r="EE24" s="1186"/>
      <c r="EF24" s="1186"/>
      <c r="EG24" s="1186"/>
      <c r="EH24" s="1186"/>
      <c r="EI24" s="1186"/>
      <c r="EJ24" s="1186"/>
      <c r="EK24" s="1186"/>
      <c r="EL24" s="1186"/>
      <c r="EM24" s="1186"/>
      <c r="EN24" s="1186"/>
      <c r="EO24" s="1186"/>
      <c r="EP24" s="1186"/>
      <c r="EQ24" s="1186"/>
      <c r="ER24" s="1186"/>
      <c r="ES24" s="1186"/>
      <c r="ET24" s="1186"/>
      <c r="EU24" s="1186"/>
      <c r="EV24" s="1186"/>
      <c r="EW24" s="1186"/>
      <c r="EX24" s="1186"/>
      <c r="EY24" s="1186"/>
      <c r="EZ24" s="1186"/>
      <c r="FA24" s="1186"/>
      <c r="FB24" s="1186"/>
      <c r="FC24" s="1186"/>
      <c r="FD24" s="1186"/>
      <c r="FE24" s="1186"/>
      <c r="FF24" s="1186"/>
      <c r="FG24" s="1186"/>
      <c r="FH24" s="1186"/>
      <c r="FI24" s="1186"/>
      <c r="FJ24" s="1186"/>
      <c r="FK24" s="1186"/>
      <c r="FL24" s="1186"/>
      <c r="FM24" s="1186"/>
      <c r="FN24" s="1186"/>
      <c r="FO24" s="1186"/>
      <c r="FP24" s="1186"/>
      <c r="FQ24" s="1186"/>
      <c r="FR24" s="1186"/>
      <c r="FS24" s="1186"/>
      <c r="FT24" s="1186"/>
      <c r="FU24" s="1186"/>
      <c r="FV24" s="1186"/>
      <c r="FW24" s="1186"/>
      <c r="FX24" s="1186"/>
      <c r="FY24" s="1186"/>
      <c r="FZ24" s="1186"/>
      <c r="GA24" s="1186"/>
      <c r="GB24" s="1186"/>
      <c r="GC24" s="1186"/>
      <c r="GD24" s="1186"/>
      <c r="GE24" s="1186"/>
      <c r="GF24" s="1186"/>
      <c r="GG24" s="1186"/>
      <c r="GH24" s="1186"/>
      <c r="GI24" s="1186"/>
      <c r="GJ24" s="1186"/>
      <c r="GK24" s="1186"/>
      <c r="GL24" s="1186"/>
      <c r="GM24" s="1186"/>
      <c r="GN24" s="1186"/>
      <c r="GO24" s="1186"/>
      <c r="GP24" s="1186"/>
      <c r="GQ24" s="1186"/>
      <c r="GR24" s="1186"/>
      <c r="GS24" s="1186"/>
      <c r="GT24" s="1186"/>
      <c r="GU24" s="1186"/>
      <c r="GV24" s="1186"/>
      <c r="GW24" s="1186"/>
      <c r="GX24" s="1186"/>
      <c r="GY24" s="1186"/>
      <c r="GZ24" s="1186"/>
      <c r="HA24" s="1186"/>
      <c r="HB24" s="1186"/>
      <c r="HC24" s="1186"/>
      <c r="HD24" s="1186"/>
      <c r="HE24" s="1186"/>
      <c r="HF24" s="1186"/>
      <c r="HG24" s="1186"/>
      <c r="HH24" s="1186"/>
      <c r="HI24" s="1186"/>
      <c r="HJ24" s="1186"/>
      <c r="HK24" s="1186"/>
      <c r="HL24" s="1186"/>
      <c r="HM24" s="1186"/>
      <c r="HN24" s="1186"/>
      <c r="HO24" s="1186"/>
      <c r="HP24" s="1186"/>
      <c r="HQ24" s="1186"/>
      <c r="HR24" s="1186"/>
      <c r="HS24" s="1186"/>
      <c r="HT24" s="1186"/>
      <c r="HU24" s="1186"/>
      <c r="HV24" s="1186"/>
      <c r="HW24" s="1186"/>
      <c r="HX24" s="1186"/>
      <c r="HY24" s="1186"/>
      <c r="HZ24" s="1186"/>
      <c r="IA24" s="1186"/>
      <c r="IB24" s="1186"/>
      <c r="IC24" s="1186"/>
      <c r="ID24" s="1186"/>
      <c r="IE24" s="1186"/>
      <c r="IF24" s="1186"/>
      <c r="IG24" s="1186"/>
      <c r="IH24" s="1186"/>
      <c r="II24" s="1186"/>
      <c r="IJ24" s="1186"/>
      <c r="IK24" s="1186"/>
      <c r="IL24" s="1186"/>
      <c r="IM24" s="1186"/>
      <c r="IN24" s="1186"/>
      <c r="IO24" s="1186"/>
      <c r="IP24" s="1186"/>
      <c r="IQ24" s="1186"/>
      <c r="IR24" s="1186"/>
      <c r="IS24" s="1186"/>
      <c r="IT24" s="1186"/>
      <c r="IU24" s="1186"/>
      <c r="IV24" s="1186"/>
      <c r="IW24" s="1186"/>
      <c r="IX24" s="1186"/>
      <c r="IY24" s="1186"/>
      <c r="IZ24" s="1186"/>
      <c r="JA24" s="1186"/>
      <c r="JB24" s="1186"/>
      <c r="JC24" s="1186"/>
      <c r="JD24" s="1186"/>
      <c r="JE24" s="1186"/>
      <c r="JF24" s="1186"/>
      <c r="JG24" s="1186"/>
      <c r="JH24" s="1186"/>
      <c r="JI24" s="1186"/>
      <c r="JJ24" s="1186"/>
      <c r="JK24" s="1186"/>
      <c r="JL24" s="1186"/>
      <c r="JM24" s="1186"/>
      <c r="JN24" s="1186"/>
      <c r="JO24" s="1186"/>
      <c r="JP24" s="1186"/>
      <c r="JQ24" s="1186"/>
      <c r="JR24" s="1186"/>
      <c r="JS24" s="1186"/>
      <c r="JT24" s="1186"/>
      <c r="JU24" s="1186"/>
      <c r="JV24" s="1186"/>
      <c r="JW24" s="1186"/>
      <c r="JX24" s="1186"/>
      <c r="JY24" s="1186"/>
      <c r="JZ24" s="1186"/>
      <c r="KA24" s="1186"/>
      <c r="KB24" s="1186"/>
      <c r="KC24" s="1186"/>
      <c r="KD24" s="1186"/>
      <c r="KE24" s="1186"/>
      <c r="KF24" s="1186"/>
      <c r="KG24" s="1186"/>
      <c r="KH24" s="1186"/>
      <c r="KI24" s="1186"/>
      <c r="KJ24" s="1186"/>
      <c r="KK24" s="1186"/>
      <c r="KL24" s="1186"/>
      <c r="KM24" s="1186"/>
      <c r="KN24" s="1186"/>
      <c r="KO24" s="1186"/>
      <c r="KP24" s="1186"/>
      <c r="KQ24" s="1186"/>
      <c r="KR24" s="1186"/>
      <c r="KS24" s="1186"/>
      <c r="KT24" s="1186"/>
      <c r="KU24" s="1186"/>
      <c r="KV24" s="1186"/>
      <c r="KW24" s="1186"/>
      <c r="KX24" s="1186"/>
      <c r="KY24" s="1186"/>
      <c r="KZ24" s="1186"/>
      <c r="LA24" s="1186"/>
      <c r="LB24" s="1186"/>
      <c r="LC24" s="1186"/>
      <c r="LD24" s="1186"/>
      <c r="LE24" s="1186"/>
      <c r="LF24" s="1186"/>
      <c r="LG24" s="1186"/>
      <c r="LH24" s="1186"/>
      <c r="LI24" s="1186"/>
      <c r="LJ24" s="1187"/>
      <c r="LV24" t="s">
        <v>334</v>
      </c>
    </row>
    <row r="25" spans="2:334" ht="3.65" customHeight="1">
      <c r="B25" s="1185"/>
      <c r="C25" s="1186"/>
      <c r="D25" s="1186"/>
      <c r="E25" s="1186"/>
      <c r="F25" s="1186"/>
      <c r="G25" s="1186"/>
      <c r="H25" s="1186"/>
      <c r="I25" s="1186"/>
      <c r="J25" s="1186"/>
      <c r="K25" s="1186"/>
      <c r="L25" s="1186"/>
      <c r="M25" s="1186"/>
      <c r="N25" s="1186"/>
      <c r="O25" s="1186"/>
      <c r="P25" s="1186"/>
      <c r="Q25" s="1186"/>
      <c r="R25" s="1186"/>
      <c r="S25" s="1186"/>
      <c r="T25" s="1186"/>
      <c r="U25" s="1186"/>
      <c r="V25" s="1186"/>
      <c r="W25" s="1186"/>
      <c r="X25" s="1186"/>
      <c r="Y25" s="1186"/>
      <c r="Z25" s="1186"/>
      <c r="AA25" s="1186"/>
      <c r="AB25" s="1186"/>
      <c r="AC25" s="1186"/>
      <c r="AD25" s="1186"/>
      <c r="AE25" s="1186"/>
      <c r="AF25" s="1186"/>
      <c r="AG25" s="1186"/>
      <c r="AH25" s="1186"/>
      <c r="AI25" s="1186"/>
      <c r="AJ25" s="1186"/>
      <c r="AK25" s="1186"/>
      <c r="AL25" s="1186"/>
      <c r="AM25" s="1186"/>
      <c r="AN25" s="1186"/>
      <c r="AO25" s="1186"/>
      <c r="AP25" s="1186"/>
      <c r="AQ25" s="1186"/>
      <c r="AR25" s="1186"/>
      <c r="AS25" s="1186"/>
      <c r="AT25" s="1186"/>
      <c r="AU25" s="1186"/>
      <c r="AV25" s="1186"/>
      <c r="AW25" s="1186"/>
      <c r="AX25" s="1186"/>
      <c r="AY25" s="1186"/>
      <c r="AZ25" s="1186"/>
      <c r="BA25" s="1186"/>
      <c r="BB25" s="1186"/>
      <c r="BC25" s="1186"/>
      <c r="BD25" s="1186"/>
      <c r="BE25" s="1186"/>
      <c r="BF25" s="1186"/>
      <c r="BG25" s="1186"/>
      <c r="BH25" s="1186"/>
      <c r="BI25" s="1186"/>
      <c r="BJ25" s="1186"/>
      <c r="BK25" s="1186"/>
      <c r="BL25" s="1186"/>
      <c r="BM25" s="1186"/>
      <c r="BN25" s="1186"/>
      <c r="BO25" s="1186"/>
      <c r="BP25" s="1186"/>
      <c r="BQ25" s="1186"/>
      <c r="BR25" s="1186"/>
      <c r="BS25" s="1186"/>
      <c r="BT25" s="1186"/>
      <c r="BU25" s="1186"/>
      <c r="BV25" s="1186"/>
      <c r="BW25" s="1186"/>
      <c r="BX25" s="1186"/>
      <c r="BY25" s="1186"/>
      <c r="BZ25" s="1186"/>
      <c r="CA25" s="1186"/>
      <c r="CB25" s="1186"/>
      <c r="CC25" s="1186"/>
      <c r="CD25" s="1186"/>
      <c r="CE25" s="1186"/>
      <c r="CF25" s="1186"/>
      <c r="CG25" s="1186"/>
      <c r="CH25" s="1186"/>
      <c r="CI25" s="1186"/>
      <c r="CJ25" s="1186"/>
      <c r="CK25" s="1186"/>
      <c r="CL25" s="1186"/>
      <c r="CM25" s="1186"/>
      <c r="CN25" s="1186"/>
      <c r="CO25" s="1186"/>
      <c r="CP25" s="1186"/>
      <c r="CQ25" s="1186"/>
      <c r="CR25" s="1186"/>
      <c r="CS25" s="1186"/>
      <c r="CT25" s="1186"/>
      <c r="CU25" s="1186"/>
      <c r="CV25" s="1186"/>
      <c r="CW25" s="1186"/>
      <c r="CX25" s="1186"/>
      <c r="CY25" s="1186"/>
      <c r="CZ25" s="1186"/>
      <c r="DA25" s="1186"/>
      <c r="DB25" s="1186"/>
      <c r="DC25" s="1186"/>
      <c r="DD25" s="1186"/>
      <c r="DE25" s="1186"/>
      <c r="DF25" s="1186"/>
      <c r="DG25" s="1186"/>
      <c r="DH25" s="1186"/>
      <c r="DI25" s="1186"/>
      <c r="DJ25" s="1186"/>
      <c r="DK25" s="1186"/>
      <c r="DL25" s="1186"/>
      <c r="DM25" s="1186"/>
      <c r="DN25" s="1186"/>
      <c r="DO25" s="1186"/>
      <c r="DP25" s="1186"/>
      <c r="DQ25" s="1186"/>
      <c r="DR25" s="1186"/>
      <c r="DS25" s="1186"/>
      <c r="DT25" s="1186"/>
      <c r="DU25" s="1186"/>
      <c r="DV25" s="1186"/>
      <c r="DW25" s="1186"/>
      <c r="DX25" s="1186"/>
      <c r="DY25" s="1186"/>
      <c r="DZ25" s="1186"/>
      <c r="EA25" s="1186"/>
      <c r="EB25" s="1186"/>
      <c r="EC25" s="1186"/>
      <c r="ED25" s="1186"/>
      <c r="EE25" s="1186"/>
      <c r="EF25" s="1186"/>
      <c r="EG25" s="1186"/>
      <c r="EH25" s="1186"/>
      <c r="EI25" s="1186"/>
      <c r="EJ25" s="1186"/>
      <c r="EK25" s="1186"/>
      <c r="EL25" s="1186"/>
      <c r="EM25" s="1186"/>
      <c r="EN25" s="1186"/>
      <c r="EO25" s="1186"/>
      <c r="EP25" s="1186"/>
      <c r="EQ25" s="1186"/>
      <c r="ER25" s="1186"/>
      <c r="ES25" s="1186"/>
      <c r="ET25" s="1186"/>
      <c r="EU25" s="1186"/>
      <c r="EV25" s="1186"/>
      <c r="EW25" s="1186"/>
      <c r="EX25" s="1186"/>
      <c r="EY25" s="1186"/>
      <c r="EZ25" s="1186"/>
      <c r="FA25" s="1186"/>
      <c r="FB25" s="1186"/>
      <c r="FC25" s="1186"/>
      <c r="FD25" s="1186"/>
      <c r="FE25" s="1186"/>
      <c r="FF25" s="1186"/>
      <c r="FG25" s="1186"/>
      <c r="FH25" s="1186"/>
      <c r="FI25" s="1186"/>
      <c r="FJ25" s="1186"/>
      <c r="FK25" s="1186"/>
      <c r="FL25" s="1186"/>
      <c r="FM25" s="1186"/>
      <c r="FN25" s="1186"/>
      <c r="FO25" s="1186"/>
      <c r="FP25" s="1186"/>
      <c r="FQ25" s="1186"/>
      <c r="FR25" s="1186"/>
      <c r="FS25" s="1186"/>
      <c r="FT25" s="1186"/>
      <c r="FU25" s="1186"/>
      <c r="FV25" s="1186"/>
      <c r="FW25" s="1186"/>
      <c r="FX25" s="1186"/>
      <c r="FY25" s="1186"/>
      <c r="FZ25" s="1186"/>
      <c r="GA25" s="1186"/>
      <c r="GB25" s="1186"/>
      <c r="GC25" s="1186"/>
      <c r="GD25" s="1186"/>
      <c r="GE25" s="1186"/>
      <c r="GF25" s="1186"/>
      <c r="GG25" s="1186"/>
      <c r="GH25" s="1186"/>
      <c r="GI25" s="1186"/>
      <c r="GJ25" s="1186"/>
      <c r="GK25" s="1186"/>
      <c r="GL25" s="1186"/>
      <c r="GM25" s="1186"/>
      <c r="GN25" s="1186"/>
      <c r="GO25" s="1186"/>
      <c r="GP25" s="1186"/>
      <c r="GQ25" s="1186"/>
      <c r="GR25" s="1186"/>
      <c r="GS25" s="1186"/>
      <c r="GT25" s="1186"/>
      <c r="GU25" s="1186"/>
      <c r="GV25" s="1186"/>
      <c r="GW25" s="1186"/>
      <c r="GX25" s="1186"/>
      <c r="GY25" s="1186"/>
      <c r="GZ25" s="1186"/>
      <c r="HA25" s="1186"/>
      <c r="HB25" s="1186"/>
      <c r="HC25" s="1186"/>
      <c r="HD25" s="1186"/>
      <c r="HE25" s="1186"/>
      <c r="HF25" s="1186"/>
      <c r="HG25" s="1186"/>
      <c r="HH25" s="1186"/>
      <c r="HI25" s="1186"/>
      <c r="HJ25" s="1186"/>
      <c r="HK25" s="1186"/>
      <c r="HL25" s="1186"/>
      <c r="HM25" s="1186"/>
      <c r="HN25" s="1186"/>
      <c r="HO25" s="1186"/>
      <c r="HP25" s="1186"/>
      <c r="HQ25" s="1186"/>
      <c r="HR25" s="1186"/>
      <c r="HS25" s="1186"/>
      <c r="HT25" s="1186"/>
      <c r="HU25" s="1186"/>
      <c r="HV25" s="1186"/>
      <c r="HW25" s="1186"/>
      <c r="HX25" s="1186"/>
      <c r="HY25" s="1186"/>
      <c r="HZ25" s="1186"/>
      <c r="IA25" s="1186"/>
      <c r="IB25" s="1186"/>
      <c r="IC25" s="1186"/>
      <c r="ID25" s="1186"/>
      <c r="IE25" s="1186"/>
      <c r="IF25" s="1186"/>
      <c r="IG25" s="1186"/>
      <c r="IH25" s="1186"/>
      <c r="II25" s="1186"/>
      <c r="IJ25" s="1186"/>
      <c r="IK25" s="1186"/>
      <c r="IL25" s="1186"/>
      <c r="IM25" s="1186"/>
      <c r="IN25" s="1186"/>
      <c r="IO25" s="1186"/>
      <c r="IP25" s="1186"/>
      <c r="IQ25" s="1186"/>
      <c r="IR25" s="1186"/>
      <c r="IS25" s="1186"/>
      <c r="IT25" s="1186"/>
      <c r="IU25" s="1186"/>
      <c r="IV25" s="1186"/>
      <c r="IW25" s="1186"/>
      <c r="IX25" s="1186"/>
      <c r="IY25" s="1186"/>
      <c r="IZ25" s="1186"/>
      <c r="JA25" s="1186"/>
      <c r="JB25" s="1186"/>
      <c r="JC25" s="1186"/>
      <c r="JD25" s="1186"/>
      <c r="JE25" s="1186"/>
      <c r="JF25" s="1186"/>
      <c r="JG25" s="1186"/>
      <c r="JH25" s="1186"/>
      <c r="JI25" s="1186"/>
      <c r="JJ25" s="1186"/>
      <c r="JK25" s="1186"/>
      <c r="JL25" s="1186"/>
      <c r="JM25" s="1186"/>
      <c r="JN25" s="1186"/>
      <c r="JO25" s="1186"/>
      <c r="JP25" s="1186"/>
      <c r="JQ25" s="1186"/>
      <c r="JR25" s="1186"/>
      <c r="JS25" s="1186"/>
      <c r="JT25" s="1186"/>
      <c r="JU25" s="1186"/>
      <c r="JV25" s="1186"/>
      <c r="JW25" s="1186"/>
      <c r="JX25" s="1186"/>
      <c r="JY25" s="1186"/>
      <c r="JZ25" s="1186"/>
      <c r="KA25" s="1186"/>
      <c r="KB25" s="1186"/>
      <c r="KC25" s="1186"/>
      <c r="KD25" s="1186"/>
      <c r="KE25" s="1186"/>
      <c r="KF25" s="1186"/>
      <c r="KG25" s="1186"/>
      <c r="KH25" s="1186"/>
      <c r="KI25" s="1186"/>
      <c r="KJ25" s="1186"/>
      <c r="KK25" s="1186"/>
      <c r="KL25" s="1186"/>
      <c r="KM25" s="1186"/>
      <c r="KN25" s="1186"/>
      <c r="KO25" s="1186"/>
      <c r="KP25" s="1186"/>
      <c r="KQ25" s="1186"/>
      <c r="KR25" s="1186"/>
      <c r="KS25" s="1186"/>
      <c r="KT25" s="1186"/>
      <c r="KU25" s="1186"/>
      <c r="KV25" s="1186"/>
      <c r="KW25" s="1186"/>
      <c r="KX25" s="1186"/>
      <c r="KY25" s="1186"/>
      <c r="KZ25" s="1186"/>
      <c r="LA25" s="1186"/>
      <c r="LB25" s="1186"/>
      <c r="LC25" s="1186"/>
      <c r="LD25" s="1186"/>
      <c r="LE25" s="1186"/>
      <c r="LF25" s="1186"/>
      <c r="LG25" s="1186"/>
      <c r="LH25" s="1186"/>
      <c r="LI25" s="1186"/>
      <c r="LJ25" s="1187"/>
    </row>
    <row r="26" spans="2:334" ht="3.65" customHeight="1">
      <c r="B26" s="1185"/>
      <c r="C26" s="1186"/>
      <c r="D26" s="1186"/>
      <c r="E26" s="1186"/>
      <c r="F26" s="1186"/>
      <c r="G26" s="1186"/>
      <c r="H26" s="1186"/>
      <c r="I26" s="1186"/>
      <c r="J26" s="1186"/>
      <c r="K26" s="1186"/>
      <c r="L26" s="1186"/>
      <c r="M26" s="1186"/>
      <c r="N26" s="1186"/>
      <c r="O26" s="1186"/>
      <c r="P26" s="1186"/>
      <c r="Q26" s="1186"/>
      <c r="R26" s="1186"/>
      <c r="S26" s="1186"/>
      <c r="T26" s="1186"/>
      <c r="U26" s="1186"/>
      <c r="V26" s="1186"/>
      <c r="W26" s="1186"/>
      <c r="X26" s="1186"/>
      <c r="Y26" s="1186"/>
      <c r="Z26" s="1186"/>
      <c r="AA26" s="1186"/>
      <c r="AB26" s="1186"/>
      <c r="AC26" s="1186"/>
      <c r="AD26" s="1186"/>
      <c r="AE26" s="1186"/>
      <c r="AF26" s="1186"/>
      <c r="AG26" s="1186"/>
      <c r="AH26" s="1186"/>
      <c r="AI26" s="1186"/>
      <c r="AJ26" s="1186"/>
      <c r="AK26" s="1186"/>
      <c r="AL26" s="1186"/>
      <c r="AM26" s="1186"/>
      <c r="AN26" s="1186"/>
      <c r="AO26" s="1186"/>
      <c r="AP26" s="1186"/>
      <c r="AQ26" s="1186"/>
      <c r="AR26" s="1186"/>
      <c r="AS26" s="1186"/>
      <c r="AT26" s="1186"/>
      <c r="AU26" s="1186"/>
      <c r="AV26" s="1186"/>
      <c r="AW26" s="1186"/>
      <c r="AX26" s="1186"/>
      <c r="AY26" s="1186"/>
      <c r="AZ26" s="1186"/>
      <c r="BA26" s="1186"/>
      <c r="BB26" s="1186"/>
      <c r="BC26" s="1186"/>
      <c r="BD26" s="1186"/>
      <c r="BE26" s="1186"/>
      <c r="BF26" s="1186"/>
      <c r="BG26" s="1186"/>
      <c r="BH26" s="1186"/>
      <c r="BI26" s="1186"/>
      <c r="BJ26" s="1186"/>
      <c r="BK26" s="1186"/>
      <c r="BL26" s="1186"/>
      <c r="BM26" s="1186"/>
      <c r="BN26" s="1186"/>
      <c r="BO26" s="1186"/>
      <c r="BP26" s="1186"/>
      <c r="BQ26" s="1186"/>
      <c r="BR26" s="1186"/>
      <c r="BS26" s="1186"/>
      <c r="BT26" s="1186"/>
      <c r="BU26" s="1186"/>
      <c r="BV26" s="1186"/>
      <c r="BW26" s="1186"/>
      <c r="BX26" s="1186"/>
      <c r="BY26" s="1186"/>
      <c r="BZ26" s="1186"/>
      <c r="CA26" s="1186"/>
      <c r="CB26" s="1186"/>
      <c r="CC26" s="1186"/>
      <c r="CD26" s="1186"/>
      <c r="CE26" s="1186"/>
      <c r="CF26" s="1186"/>
      <c r="CG26" s="1186"/>
      <c r="CH26" s="1186"/>
      <c r="CI26" s="1186"/>
      <c r="CJ26" s="1186"/>
      <c r="CK26" s="1186"/>
      <c r="CL26" s="1186"/>
      <c r="CM26" s="1186"/>
      <c r="CN26" s="1186"/>
      <c r="CO26" s="1186"/>
      <c r="CP26" s="1186"/>
      <c r="CQ26" s="1186"/>
      <c r="CR26" s="1186"/>
      <c r="CS26" s="1186"/>
      <c r="CT26" s="1186"/>
      <c r="CU26" s="1186"/>
      <c r="CV26" s="1186"/>
      <c r="CW26" s="1186"/>
      <c r="CX26" s="1186"/>
      <c r="CY26" s="1186"/>
      <c r="CZ26" s="1186"/>
      <c r="DA26" s="1186"/>
      <c r="DB26" s="1186"/>
      <c r="DC26" s="1186"/>
      <c r="DD26" s="1186"/>
      <c r="DE26" s="1186"/>
      <c r="DF26" s="1186"/>
      <c r="DG26" s="1186"/>
      <c r="DH26" s="1186"/>
      <c r="DI26" s="1186"/>
      <c r="DJ26" s="1186"/>
      <c r="DK26" s="1186"/>
      <c r="DL26" s="1186"/>
      <c r="DM26" s="1186"/>
      <c r="DN26" s="1186"/>
      <c r="DO26" s="1186"/>
      <c r="DP26" s="1186"/>
      <c r="DQ26" s="1186"/>
      <c r="DR26" s="1186"/>
      <c r="DS26" s="1186"/>
      <c r="DT26" s="1186"/>
      <c r="DU26" s="1186"/>
      <c r="DV26" s="1186"/>
      <c r="DW26" s="1186"/>
      <c r="DX26" s="1186"/>
      <c r="DY26" s="1186"/>
      <c r="DZ26" s="1186"/>
      <c r="EA26" s="1186"/>
      <c r="EB26" s="1186"/>
      <c r="EC26" s="1186"/>
      <c r="ED26" s="1186"/>
      <c r="EE26" s="1186"/>
      <c r="EF26" s="1186"/>
      <c r="EG26" s="1186"/>
      <c r="EH26" s="1186"/>
      <c r="EI26" s="1186"/>
      <c r="EJ26" s="1186"/>
      <c r="EK26" s="1186"/>
      <c r="EL26" s="1186"/>
      <c r="EM26" s="1186"/>
      <c r="EN26" s="1186"/>
      <c r="EO26" s="1186"/>
      <c r="EP26" s="1186"/>
      <c r="EQ26" s="1186"/>
      <c r="ER26" s="1186"/>
      <c r="ES26" s="1186"/>
      <c r="ET26" s="1186"/>
      <c r="EU26" s="1186"/>
      <c r="EV26" s="1186"/>
      <c r="EW26" s="1186"/>
      <c r="EX26" s="1186"/>
      <c r="EY26" s="1186"/>
      <c r="EZ26" s="1186"/>
      <c r="FA26" s="1186"/>
      <c r="FB26" s="1186"/>
      <c r="FC26" s="1186"/>
      <c r="FD26" s="1186"/>
      <c r="FE26" s="1186"/>
      <c r="FF26" s="1186"/>
      <c r="FG26" s="1186"/>
      <c r="FH26" s="1186"/>
      <c r="FI26" s="1186"/>
      <c r="FJ26" s="1186"/>
      <c r="FK26" s="1186"/>
      <c r="FL26" s="1186"/>
      <c r="FM26" s="1186"/>
      <c r="FN26" s="1186"/>
      <c r="FO26" s="1186"/>
      <c r="FP26" s="1186"/>
      <c r="FQ26" s="1186"/>
      <c r="FR26" s="1186"/>
      <c r="FS26" s="1186"/>
      <c r="FT26" s="1186"/>
      <c r="FU26" s="1186"/>
      <c r="FV26" s="1186"/>
      <c r="FW26" s="1186"/>
      <c r="FX26" s="1186"/>
      <c r="FY26" s="1186"/>
      <c r="FZ26" s="1186"/>
      <c r="GA26" s="1186"/>
      <c r="GB26" s="1186"/>
      <c r="GC26" s="1186"/>
      <c r="GD26" s="1186"/>
      <c r="GE26" s="1186"/>
      <c r="GF26" s="1186"/>
      <c r="GG26" s="1186"/>
      <c r="GH26" s="1186"/>
      <c r="GI26" s="1186"/>
      <c r="GJ26" s="1186"/>
      <c r="GK26" s="1186"/>
      <c r="GL26" s="1186"/>
      <c r="GM26" s="1186"/>
      <c r="GN26" s="1186"/>
      <c r="GO26" s="1186"/>
      <c r="GP26" s="1186"/>
      <c r="GQ26" s="1186"/>
      <c r="GR26" s="1186"/>
      <c r="GS26" s="1186"/>
      <c r="GT26" s="1186"/>
      <c r="GU26" s="1186"/>
      <c r="GV26" s="1186"/>
      <c r="GW26" s="1186"/>
      <c r="GX26" s="1186"/>
      <c r="GY26" s="1186"/>
      <c r="GZ26" s="1186"/>
      <c r="HA26" s="1186"/>
      <c r="HB26" s="1186"/>
      <c r="HC26" s="1186"/>
      <c r="HD26" s="1186"/>
      <c r="HE26" s="1186"/>
      <c r="HF26" s="1186"/>
      <c r="HG26" s="1186"/>
      <c r="HH26" s="1186"/>
      <c r="HI26" s="1186"/>
      <c r="HJ26" s="1186"/>
      <c r="HK26" s="1186"/>
      <c r="HL26" s="1186"/>
      <c r="HM26" s="1186"/>
      <c r="HN26" s="1186"/>
      <c r="HO26" s="1186"/>
      <c r="HP26" s="1186"/>
      <c r="HQ26" s="1186"/>
      <c r="HR26" s="1186"/>
      <c r="HS26" s="1186"/>
      <c r="HT26" s="1186"/>
      <c r="HU26" s="1186"/>
      <c r="HV26" s="1186"/>
      <c r="HW26" s="1186"/>
      <c r="HX26" s="1186"/>
      <c r="HY26" s="1186"/>
      <c r="HZ26" s="1186"/>
      <c r="IA26" s="1186"/>
      <c r="IB26" s="1186"/>
      <c r="IC26" s="1186"/>
      <c r="ID26" s="1186"/>
      <c r="IE26" s="1186"/>
      <c r="IF26" s="1186"/>
      <c r="IG26" s="1186"/>
      <c r="IH26" s="1186"/>
      <c r="II26" s="1186"/>
      <c r="IJ26" s="1186"/>
      <c r="IK26" s="1186"/>
      <c r="IL26" s="1186"/>
      <c r="IM26" s="1186"/>
      <c r="IN26" s="1186"/>
      <c r="IO26" s="1186"/>
      <c r="IP26" s="1186"/>
      <c r="IQ26" s="1186"/>
      <c r="IR26" s="1186"/>
      <c r="IS26" s="1186"/>
      <c r="IT26" s="1186"/>
      <c r="IU26" s="1186"/>
      <c r="IV26" s="1186"/>
      <c r="IW26" s="1186"/>
      <c r="IX26" s="1186"/>
      <c r="IY26" s="1186"/>
      <c r="IZ26" s="1186"/>
      <c r="JA26" s="1186"/>
      <c r="JB26" s="1186"/>
      <c r="JC26" s="1186"/>
      <c r="JD26" s="1186"/>
      <c r="JE26" s="1186"/>
      <c r="JF26" s="1186"/>
      <c r="JG26" s="1186"/>
      <c r="JH26" s="1186"/>
      <c r="JI26" s="1186"/>
      <c r="JJ26" s="1186"/>
      <c r="JK26" s="1186"/>
      <c r="JL26" s="1186"/>
      <c r="JM26" s="1186"/>
      <c r="JN26" s="1186"/>
      <c r="JO26" s="1186"/>
      <c r="JP26" s="1186"/>
      <c r="JQ26" s="1186"/>
      <c r="JR26" s="1186"/>
      <c r="JS26" s="1186"/>
      <c r="JT26" s="1186"/>
      <c r="JU26" s="1186"/>
      <c r="JV26" s="1186"/>
      <c r="JW26" s="1186"/>
      <c r="JX26" s="1186"/>
      <c r="JY26" s="1186"/>
      <c r="JZ26" s="1186"/>
      <c r="KA26" s="1186"/>
      <c r="KB26" s="1186"/>
      <c r="KC26" s="1186"/>
      <c r="KD26" s="1186"/>
      <c r="KE26" s="1186"/>
      <c r="KF26" s="1186"/>
      <c r="KG26" s="1186"/>
      <c r="KH26" s="1186"/>
      <c r="KI26" s="1186"/>
      <c r="KJ26" s="1186"/>
      <c r="KK26" s="1186"/>
      <c r="KL26" s="1186"/>
      <c r="KM26" s="1186"/>
      <c r="KN26" s="1186"/>
      <c r="KO26" s="1186"/>
      <c r="KP26" s="1186"/>
      <c r="KQ26" s="1186"/>
      <c r="KR26" s="1186"/>
      <c r="KS26" s="1186"/>
      <c r="KT26" s="1186"/>
      <c r="KU26" s="1186"/>
      <c r="KV26" s="1186"/>
      <c r="KW26" s="1186"/>
      <c r="KX26" s="1186"/>
      <c r="KY26" s="1186"/>
      <c r="KZ26" s="1186"/>
      <c r="LA26" s="1186"/>
      <c r="LB26" s="1186"/>
      <c r="LC26" s="1186"/>
      <c r="LD26" s="1186"/>
      <c r="LE26" s="1186"/>
      <c r="LF26" s="1186"/>
      <c r="LG26" s="1186"/>
      <c r="LH26" s="1186"/>
      <c r="LI26" s="1186"/>
      <c r="LJ26" s="1187"/>
    </row>
    <row r="27" spans="2:334" ht="3.65" customHeight="1">
      <c r="B27" s="1185"/>
      <c r="C27" s="1186"/>
      <c r="D27" s="1186"/>
      <c r="E27" s="1186"/>
      <c r="F27" s="1186"/>
      <c r="G27" s="1186"/>
      <c r="H27" s="1186"/>
      <c r="I27" s="1186"/>
      <c r="J27" s="1186"/>
      <c r="K27" s="1186"/>
      <c r="L27" s="1186"/>
      <c r="M27" s="1186"/>
      <c r="N27" s="1186"/>
      <c r="O27" s="1186"/>
      <c r="P27" s="1186"/>
      <c r="Q27" s="1186"/>
      <c r="R27" s="1186"/>
      <c r="S27" s="1186"/>
      <c r="T27" s="1186"/>
      <c r="U27" s="1186"/>
      <c r="V27" s="1186"/>
      <c r="W27" s="1186"/>
      <c r="X27" s="1186"/>
      <c r="Y27" s="1186"/>
      <c r="Z27" s="1186"/>
      <c r="AA27" s="1186"/>
      <c r="AB27" s="1186"/>
      <c r="AC27" s="1186"/>
      <c r="AD27" s="1186"/>
      <c r="AE27" s="1186"/>
      <c r="AF27" s="1186"/>
      <c r="AG27" s="1186"/>
      <c r="AH27" s="1186"/>
      <c r="AI27" s="1186"/>
      <c r="AJ27" s="1186"/>
      <c r="AK27" s="1186"/>
      <c r="AL27" s="1186"/>
      <c r="AM27" s="1186"/>
      <c r="AN27" s="1186"/>
      <c r="AO27" s="1186"/>
      <c r="AP27" s="1186"/>
      <c r="AQ27" s="1186"/>
      <c r="AR27" s="1186"/>
      <c r="AS27" s="1186"/>
      <c r="AT27" s="1186"/>
      <c r="AU27" s="1186"/>
      <c r="AV27" s="1186"/>
      <c r="AW27" s="1186"/>
      <c r="AX27" s="1186"/>
      <c r="AY27" s="1186"/>
      <c r="AZ27" s="1186"/>
      <c r="BA27" s="1186"/>
      <c r="BB27" s="1186"/>
      <c r="BC27" s="1186"/>
      <c r="BD27" s="1186"/>
      <c r="BE27" s="1186"/>
      <c r="BF27" s="1186"/>
      <c r="BG27" s="1186"/>
      <c r="BH27" s="1186"/>
      <c r="BI27" s="1186"/>
      <c r="BJ27" s="1186"/>
      <c r="BK27" s="1186"/>
      <c r="BL27" s="1186"/>
      <c r="BM27" s="1186"/>
      <c r="BN27" s="1186"/>
      <c r="BO27" s="1186"/>
      <c r="BP27" s="1186"/>
      <c r="BQ27" s="1186"/>
      <c r="BR27" s="1186"/>
      <c r="BS27" s="1186"/>
      <c r="BT27" s="1186"/>
      <c r="BU27" s="1186"/>
      <c r="BV27" s="1186"/>
      <c r="BW27" s="1186"/>
      <c r="BX27" s="1186"/>
      <c r="BY27" s="1186"/>
      <c r="BZ27" s="1186"/>
      <c r="CA27" s="1186"/>
      <c r="CB27" s="1186"/>
      <c r="CC27" s="1186"/>
      <c r="CD27" s="1186"/>
      <c r="CE27" s="1186"/>
      <c r="CF27" s="1186"/>
      <c r="CG27" s="1186"/>
      <c r="CH27" s="1186"/>
      <c r="CI27" s="1186"/>
      <c r="CJ27" s="1186"/>
      <c r="CK27" s="1186"/>
      <c r="CL27" s="1186"/>
      <c r="CM27" s="1186"/>
      <c r="CN27" s="1186"/>
      <c r="CO27" s="1186"/>
      <c r="CP27" s="1186"/>
      <c r="CQ27" s="1186"/>
      <c r="CR27" s="1186"/>
      <c r="CS27" s="1186"/>
      <c r="CT27" s="1186"/>
      <c r="CU27" s="1186"/>
      <c r="CV27" s="1186"/>
      <c r="CW27" s="1186"/>
      <c r="CX27" s="1186"/>
      <c r="CY27" s="1186"/>
      <c r="CZ27" s="1186"/>
      <c r="DA27" s="1186"/>
      <c r="DB27" s="1186"/>
      <c r="DC27" s="1186"/>
      <c r="DD27" s="1186"/>
      <c r="DE27" s="1186"/>
      <c r="DF27" s="1186"/>
      <c r="DG27" s="1186"/>
      <c r="DH27" s="1186"/>
      <c r="DI27" s="1186"/>
      <c r="DJ27" s="1186"/>
      <c r="DK27" s="1186"/>
      <c r="DL27" s="1186"/>
      <c r="DM27" s="1186"/>
      <c r="DN27" s="1186"/>
      <c r="DO27" s="1186"/>
      <c r="DP27" s="1186"/>
      <c r="DQ27" s="1186"/>
      <c r="DR27" s="1186"/>
      <c r="DS27" s="1186"/>
      <c r="DT27" s="1186"/>
      <c r="DU27" s="1186"/>
      <c r="DV27" s="1186"/>
      <c r="DW27" s="1186"/>
      <c r="DX27" s="1186"/>
      <c r="DY27" s="1186"/>
      <c r="DZ27" s="1186"/>
      <c r="EA27" s="1186"/>
      <c r="EB27" s="1186"/>
      <c r="EC27" s="1186"/>
      <c r="ED27" s="1186"/>
      <c r="EE27" s="1186"/>
      <c r="EF27" s="1186"/>
      <c r="EG27" s="1186"/>
      <c r="EH27" s="1186"/>
      <c r="EI27" s="1186"/>
      <c r="EJ27" s="1186"/>
      <c r="EK27" s="1186"/>
      <c r="EL27" s="1186"/>
      <c r="EM27" s="1186"/>
      <c r="EN27" s="1186"/>
      <c r="EO27" s="1186"/>
      <c r="EP27" s="1186"/>
      <c r="EQ27" s="1186"/>
      <c r="ER27" s="1186"/>
      <c r="ES27" s="1186"/>
      <c r="ET27" s="1186"/>
      <c r="EU27" s="1186"/>
      <c r="EV27" s="1186"/>
      <c r="EW27" s="1186"/>
      <c r="EX27" s="1186"/>
      <c r="EY27" s="1186"/>
      <c r="EZ27" s="1186"/>
      <c r="FA27" s="1186"/>
      <c r="FB27" s="1186"/>
      <c r="FC27" s="1186"/>
      <c r="FD27" s="1186"/>
      <c r="FE27" s="1186"/>
      <c r="FF27" s="1186"/>
      <c r="FG27" s="1186"/>
      <c r="FH27" s="1186"/>
      <c r="FI27" s="1186"/>
      <c r="FJ27" s="1186"/>
      <c r="FK27" s="1186"/>
      <c r="FL27" s="1186"/>
      <c r="FM27" s="1186"/>
      <c r="FN27" s="1186"/>
      <c r="FO27" s="1186"/>
      <c r="FP27" s="1186"/>
      <c r="FQ27" s="1186"/>
      <c r="FR27" s="1186"/>
      <c r="FS27" s="1186"/>
      <c r="FT27" s="1186"/>
      <c r="FU27" s="1186"/>
      <c r="FV27" s="1186"/>
      <c r="FW27" s="1186"/>
      <c r="FX27" s="1186"/>
      <c r="FY27" s="1186"/>
      <c r="FZ27" s="1186"/>
      <c r="GA27" s="1186"/>
      <c r="GB27" s="1186"/>
      <c r="GC27" s="1186"/>
      <c r="GD27" s="1186"/>
      <c r="GE27" s="1186"/>
      <c r="GF27" s="1186"/>
      <c r="GG27" s="1186"/>
      <c r="GH27" s="1186"/>
      <c r="GI27" s="1186"/>
      <c r="GJ27" s="1186"/>
      <c r="GK27" s="1186"/>
      <c r="GL27" s="1186"/>
      <c r="GM27" s="1186"/>
      <c r="GN27" s="1186"/>
      <c r="GO27" s="1186"/>
      <c r="GP27" s="1186"/>
      <c r="GQ27" s="1186"/>
      <c r="GR27" s="1186"/>
      <c r="GS27" s="1186"/>
      <c r="GT27" s="1186"/>
      <c r="GU27" s="1186"/>
      <c r="GV27" s="1186"/>
      <c r="GW27" s="1186"/>
      <c r="GX27" s="1186"/>
      <c r="GY27" s="1186"/>
      <c r="GZ27" s="1186"/>
      <c r="HA27" s="1186"/>
      <c r="HB27" s="1186"/>
      <c r="HC27" s="1186"/>
      <c r="HD27" s="1186"/>
      <c r="HE27" s="1186"/>
      <c r="HF27" s="1186"/>
      <c r="HG27" s="1186"/>
      <c r="HH27" s="1186"/>
      <c r="HI27" s="1186"/>
      <c r="HJ27" s="1186"/>
      <c r="HK27" s="1186"/>
      <c r="HL27" s="1186"/>
      <c r="HM27" s="1186"/>
      <c r="HN27" s="1186"/>
      <c r="HO27" s="1186"/>
      <c r="HP27" s="1186"/>
      <c r="HQ27" s="1186"/>
      <c r="HR27" s="1186"/>
      <c r="HS27" s="1186"/>
      <c r="HT27" s="1186"/>
      <c r="HU27" s="1186"/>
      <c r="HV27" s="1186"/>
      <c r="HW27" s="1186"/>
      <c r="HX27" s="1186"/>
      <c r="HY27" s="1186"/>
      <c r="HZ27" s="1186"/>
      <c r="IA27" s="1186"/>
      <c r="IB27" s="1186"/>
      <c r="IC27" s="1186"/>
      <c r="ID27" s="1186"/>
      <c r="IE27" s="1186"/>
      <c r="IF27" s="1186"/>
      <c r="IG27" s="1186"/>
      <c r="IH27" s="1186"/>
      <c r="II27" s="1186"/>
      <c r="IJ27" s="1186"/>
      <c r="IK27" s="1186"/>
      <c r="IL27" s="1186"/>
      <c r="IM27" s="1186"/>
      <c r="IN27" s="1186"/>
      <c r="IO27" s="1186"/>
      <c r="IP27" s="1186"/>
      <c r="IQ27" s="1186"/>
      <c r="IR27" s="1186"/>
      <c r="IS27" s="1186"/>
      <c r="IT27" s="1186"/>
      <c r="IU27" s="1186"/>
      <c r="IV27" s="1186"/>
      <c r="IW27" s="1186"/>
      <c r="IX27" s="1186"/>
      <c r="IY27" s="1186"/>
      <c r="IZ27" s="1186"/>
      <c r="JA27" s="1186"/>
      <c r="JB27" s="1186"/>
      <c r="JC27" s="1186"/>
      <c r="JD27" s="1186"/>
      <c r="JE27" s="1186"/>
      <c r="JF27" s="1186"/>
      <c r="JG27" s="1186"/>
      <c r="JH27" s="1186"/>
      <c r="JI27" s="1186"/>
      <c r="JJ27" s="1186"/>
      <c r="JK27" s="1186"/>
      <c r="JL27" s="1186"/>
      <c r="JM27" s="1186"/>
      <c r="JN27" s="1186"/>
      <c r="JO27" s="1186"/>
      <c r="JP27" s="1186"/>
      <c r="JQ27" s="1186"/>
      <c r="JR27" s="1186"/>
      <c r="JS27" s="1186"/>
      <c r="JT27" s="1186"/>
      <c r="JU27" s="1186"/>
      <c r="JV27" s="1186"/>
      <c r="JW27" s="1186"/>
      <c r="JX27" s="1186"/>
      <c r="JY27" s="1186"/>
      <c r="JZ27" s="1186"/>
      <c r="KA27" s="1186"/>
      <c r="KB27" s="1186"/>
      <c r="KC27" s="1186"/>
      <c r="KD27" s="1186"/>
      <c r="KE27" s="1186"/>
      <c r="KF27" s="1186"/>
      <c r="KG27" s="1186"/>
      <c r="KH27" s="1186"/>
      <c r="KI27" s="1186"/>
      <c r="KJ27" s="1186"/>
      <c r="KK27" s="1186"/>
      <c r="KL27" s="1186"/>
      <c r="KM27" s="1186"/>
      <c r="KN27" s="1186"/>
      <c r="KO27" s="1186"/>
      <c r="KP27" s="1186"/>
      <c r="KQ27" s="1186"/>
      <c r="KR27" s="1186"/>
      <c r="KS27" s="1186"/>
      <c r="KT27" s="1186"/>
      <c r="KU27" s="1186"/>
      <c r="KV27" s="1186"/>
      <c r="KW27" s="1186"/>
      <c r="KX27" s="1186"/>
      <c r="KY27" s="1186"/>
      <c r="KZ27" s="1186"/>
      <c r="LA27" s="1186"/>
      <c r="LB27" s="1186"/>
      <c r="LC27" s="1186"/>
      <c r="LD27" s="1186"/>
      <c r="LE27" s="1186"/>
      <c r="LF27" s="1186"/>
      <c r="LG27" s="1186"/>
      <c r="LH27" s="1186"/>
      <c r="LI27" s="1186"/>
      <c r="LJ27" s="1187"/>
    </row>
    <row r="28" spans="2:334" ht="3.65" customHeight="1">
      <c r="B28" s="1185"/>
      <c r="C28" s="1186"/>
      <c r="D28" s="1186"/>
      <c r="E28" s="1186"/>
      <c r="F28" s="1186"/>
      <c r="G28" s="1186"/>
      <c r="H28" s="1186"/>
      <c r="I28" s="1186"/>
      <c r="J28" s="1186"/>
      <c r="K28" s="1186"/>
      <c r="L28" s="1186"/>
      <c r="M28" s="1186"/>
      <c r="N28" s="1186"/>
      <c r="O28" s="1186"/>
      <c r="P28" s="1186"/>
      <c r="Q28" s="1186"/>
      <c r="R28" s="1186"/>
      <c r="S28" s="1186"/>
      <c r="T28" s="1186"/>
      <c r="U28" s="1186"/>
      <c r="V28" s="1186"/>
      <c r="W28" s="1186"/>
      <c r="X28" s="1186"/>
      <c r="Y28" s="1186"/>
      <c r="Z28" s="1186"/>
      <c r="AA28" s="1186"/>
      <c r="AB28" s="1186"/>
      <c r="AC28" s="1186"/>
      <c r="AD28" s="1186"/>
      <c r="AE28" s="1186"/>
      <c r="AF28" s="1186"/>
      <c r="AG28" s="1186"/>
      <c r="AH28" s="1186"/>
      <c r="AI28" s="1186"/>
      <c r="AJ28" s="1186"/>
      <c r="AK28" s="1186"/>
      <c r="AL28" s="1186"/>
      <c r="AM28" s="1186"/>
      <c r="AN28" s="1186"/>
      <c r="AO28" s="1186"/>
      <c r="AP28" s="1186"/>
      <c r="AQ28" s="1186"/>
      <c r="AR28" s="1186"/>
      <c r="AS28" s="1186"/>
      <c r="AT28" s="1186"/>
      <c r="AU28" s="1186"/>
      <c r="AV28" s="1186"/>
      <c r="AW28" s="1186"/>
      <c r="AX28" s="1186"/>
      <c r="AY28" s="1186"/>
      <c r="AZ28" s="1186"/>
      <c r="BA28" s="1186"/>
      <c r="BB28" s="1186"/>
      <c r="BC28" s="1186"/>
      <c r="BD28" s="1186"/>
      <c r="BE28" s="1186"/>
      <c r="BF28" s="1186"/>
      <c r="BG28" s="1186"/>
      <c r="BH28" s="1186"/>
      <c r="BI28" s="1186"/>
      <c r="BJ28" s="1186"/>
      <c r="BK28" s="1186"/>
      <c r="BL28" s="1186"/>
      <c r="BM28" s="1186"/>
      <c r="BN28" s="1186"/>
      <c r="BO28" s="1186"/>
      <c r="BP28" s="1186"/>
      <c r="BQ28" s="1186"/>
      <c r="BR28" s="1186"/>
      <c r="BS28" s="1186"/>
      <c r="BT28" s="1186"/>
      <c r="BU28" s="1186"/>
      <c r="BV28" s="1186"/>
      <c r="BW28" s="1186"/>
      <c r="BX28" s="1186"/>
      <c r="BY28" s="1186"/>
      <c r="BZ28" s="1186"/>
      <c r="CA28" s="1186"/>
      <c r="CB28" s="1186"/>
      <c r="CC28" s="1186"/>
      <c r="CD28" s="1186"/>
      <c r="CE28" s="1186"/>
      <c r="CF28" s="1186"/>
      <c r="CG28" s="1186"/>
      <c r="CH28" s="1186"/>
      <c r="CI28" s="1186"/>
      <c r="CJ28" s="1186"/>
      <c r="CK28" s="1186"/>
      <c r="CL28" s="1186"/>
      <c r="CM28" s="1186"/>
      <c r="CN28" s="1186"/>
      <c r="CO28" s="1186"/>
      <c r="CP28" s="1186"/>
      <c r="CQ28" s="1186"/>
      <c r="CR28" s="1186"/>
      <c r="CS28" s="1186"/>
      <c r="CT28" s="1186"/>
      <c r="CU28" s="1186"/>
      <c r="CV28" s="1186"/>
      <c r="CW28" s="1186"/>
      <c r="CX28" s="1186"/>
      <c r="CY28" s="1186"/>
      <c r="CZ28" s="1186"/>
      <c r="DA28" s="1186"/>
      <c r="DB28" s="1186"/>
      <c r="DC28" s="1186"/>
      <c r="DD28" s="1186"/>
      <c r="DE28" s="1186"/>
      <c r="DF28" s="1186"/>
      <c r="DG28" s="1186"/>
      <c r="DH28" s="1186"/>
      <c r="DI28" s="1186"/>
      <c r="DJ28" s="1186"/>
      <c r="DK28" s="1186"/>
      <c r="DL28" s="1186"/>
      <c r="DM28" s="1186"/>
      <c r="DN28" s="1186"/>
      <c r="DO28" s="1186"/>
      <c r="DP28" s="1186"/>
      <c r="DQ28" s="1186"/>
      <c r="DR28" s="1186"/>
      <c r="DS28" s="1186"/>
      <c r="DT28" s="1186"/>
      <c r="DU28" s="1186"/>
      <c r="DV28" s="1186"/>
      <c r="DW28" s="1186"/>
      <c r="DX28" s="1186"/>
      <c r="DY28" s="1186"/>
      <c r="DZ28" s="1186"/>
      <c r="EA28" s="1186"/>
      <c r="EB28" s="1186"/>
      <c r="EC28" s="1186"/>
      <c r="ED28" s="1186"/>
      <c r="EE28" s="1186"/>
      <c r="EF28" s="1186"/>
      <c r="EG28" s="1186"/>
      <c r="EH28" s="1186"/>
      <c r="EI28" s="1186"/>
      <c r="EJ28" s="1186"/>
      <c r="EK28" s="1186"/>
      <c r="EL28" s="1186"/>
      <c r="EM28" s="1186"/>
      <c r="EN28" s="1186"/>
      <c r="EO28" s="1186"/>
      <c r="EP28" s="1186"/>
      <c r="EQ28" s="1186"/>
      <c r="ER28" s="1186"/>
      <c r="ES28" s="1186"/>
      <c r="ET28" s="1186"/>
      <c r="EU28" s="1186"/>
      <c r="EV28" s="1186"/>
      <c r="EW28" s="1186"/>
      <c r="EX28" s="1186"/>
      <c r="EY28" s="1186"/>
      <c r="EZ28" s="1186"/>
      <c r="FA28" s="1186"/>
      <c r="FB28" s="1186"/>
      <c r="FC28" s="1186"/>
      <c r="FD28" s="1186"/>
      <c r="FE28" s="1186"/>
      <c r="FF28" s="1186"/>
      <c r="FG28" s="1186"/>
      <c r="FH28" s="1186"/>
      <c r="FI28" s="1186"/>
      <c r="FJ28" s="1186"/>
      <c r="FK28" s="1186"/>
      <c r="FL28" s="1186"/>
      <c r="FM28" s="1186"/>
      <c r="FN28" s="1186"/>
      <c r="FO28" s="1186"/>
      <c r="FP28" s="1186"/>
      <c r="FQ28" s="1186"/>
      <c r="FR28" s="1186"/>
      <c r="FS28" s="1186"/>
      <c r="FT28" s="1186"/>
      <c r="FU28" s="1186"/>
      <c r="FV28" s="1186"/>
      <c r="FW28" s="1186"/>
      <c r="FX28" s="1186"/>
      <c r="FY28" s="1186"/>
      <c r="FZ28" s="1186"/>
      <c r="GA28" s="1186"/>
      <c r="GB28" s="1186"/>
      <c r="GC28" s="1186"/>
      <c r="GD28" s="1186"/>
      <c r="GE28" s="1186"/>
      <c r="GF28" s="1186"/>
      <c r="GG28" s="1186"/>
      <c r="GH28" s="1186"/>
      <c r="GI28" s="1186"/>
      <c r="GJ28" s="1186"/>
      <c r="GK28" s="1186"/>
      <c r="GL28" s="1186"/>
      <c r="GM28" s="1186"/>
      <c r="GN28" s="1186"/>
      <c r="GO28" s="1186"/>
      <c r="GP28" s="1186"/>
      <c r="GQ28" s="1186"/>
      <c r="GR28" s="1186"/>
      <c r="GS28" s="1186"/>
      <c r="GT28" s="1186"/>
      <c r="GU28" s="1186"/>
      <c r="GV28" s="1186"/>
      <c r="GW28" s="1186"/>
      <c r="GX28" s="1186"/>
      <c r="GY28" s="1186"/>
      <c r="GZ28" s="1186"/>
      <c r="HA28" s="1186"/>
      <c r="HB28" s="1186"/>
      <c r="HC28" s="1186"/>
      <c r="HD28" s="1186"/>
      <c r="HE28" s="1186"/>
      <c r="HF28" s="1186"/>
      <c r="HG28" s="1186"/>
      <c r="HH28" s="1186"/>
      <c r="HI28" s="1186"/>
      <c r="HJ28" s="1186"/>
      <c r="HK28" s="1186"/>
      <c r="HL28" s="1186"/>
      <c r="HM28" s="1186"/>
      <c r="HN28" s="1186"/>
      <c r="HO28" s="1186"/>
      <c r="HP28" s="1186"/>
      <c r="HQ28" s="1186"/>
      <c r="HR28" s="1186"/>
      <c r="HS28" s="1186"/>
      <c r="HT28" s="1186"/>
      <c r="HU28" s="1186"/>
      <c r="HV28" s="1186"/>
      <c r="HW28" s="1186"/>
      <c r="HX28" s="1186"/>
      <c r="HY28" s="1186"/>
      <c r="HZ28" s="1186"/>
      <c r="IA28" s="1186"/>
      <c r="IB28" s="1186"/>
      <c r="IC28" s="1186"/>
      <c r="ID28" s="1186"/>
      <c r="IE28" s="1186"/>
      <c r="IF28" s="1186"/>
      <c r="IG28" s="1186"/>
      <c r="IH28" s="1186"/>
      <c r="II28" s="1186"/>
      <c r="IJ28" s="1186"/>
      <c r="IK28" s="1186"/>
      <c r="IL28" s="1186"/>
      <c r="IM28" s="1186"/>
      <c r="IN28" s="1186"/>
      <c r="IO28" s="1186"/>
      <c r="IP28" s="1186"/>
      <c r="IQ28" s="1186"/>
      <c r="IR28" s="1186"/>
      <c r="IS28" s="1186"/>
      <c r="IT28" s="1186"/>
      <c r="IU28" s="1186"/>
      <c r="IV28" s="1186"/>
      <c r="IW28" s="1186"/>
      <c r="IX28" s="1186"/>
      <c r="IY28" s="1186"/>
      <c r="IZ28" s="1186"/>
      <c r="JA28" s="1186"/>
      <c r="JB28" s="1186"/>
      <c r="JC28" s="1186"/>
      <c r="JD28" s="1186"/>
      <c r="JE28" s="1186"/>
      <c r="JF28" s="1186"/>
      <c r="JG28" s="1186"/>
      <c r="JH28" s="1186"/>
      <c r="JI28" s="1186"/>
      <c r="JJ28" s="1186"/>
      <c r="JK28" s="1186"/>
      <c r="JL28" s="1186"/>
      <c r="JM28" s="1186"/>
      <c r="JN28" s="1186"/>
      <c r="JO28" s="1186"/>
      <c r="JP28" s="1186"/>
      <c r="JQ28" s="1186"/>
      <c r="JR28" s="1186"/>
      <c r="JS28" s="1186"/>
      <c r="JT28" s="1186"/>
      <c r="JU28" s="1186"/>
      <c r="JV28" s="1186"/>
      <c r="JW28" s="1186"/>
      <c r="JX28" s="1186"/>
      <c r="JY28" s="1186"/>
      <c r="JZ28" s="1186"/>
      <c r="KA28" s="1186"/>
      <c r="KB28" s="1186"/>
      <c r="KC28" s="1186"/>
      <c r="KD28" s="1186"/>
      <c r="KE28" s="1186"/>
      <c r="KF28" s="1186"/>
      <c r="KG28" s="1186"/>
      <c r="KH28" s="1186"/>
      <c r="KI28" s="1186"/>
      <c r="KJ28" s="1186"/>
      <c r="KK28" s="1186"/>
      <c r="KL28" s="1186"/>
      <c r="KM28" s="1186"/>
      <c r="KN28" s="1186"/>
      <c r="KO28" s="1186"/>
      <c r="KP28" s="1186"/>
      <c r="KQ28" s="1186"/>
      <c r="KR28" s="1186"/>
      <c r="KS28" s="1186"/>
      <c r="KT28" s="1186"/>
      <c r="KU28" s="1186"/>
      <c r="KV28" s="1186"/>
      <c r="KW28" s="1186"/>
      <c r="KX28" s="1186"/>
      <c r="KY28" s="1186"/>
      <c r="KZ28" s="1186"/>
      <c r="LA28" s="1186"/>
      <c r="LB28" s="1186"/>
      <c r="LC28" s="1186"/>
      <c r="LD28" s="1186"/>
      <c r="LE28" s="1186"/>
      <c r="LF28" s="1186"/>
      <c r="LG28" s="1186"/>
      <c r="LH28" s="1186"/>
      <c r="LI28" s="1186"/>
      <c r="LJ28" s="1187"/>
    </row>
    <row r="29" spans="2:334" ht="3.65" customHeight="1">
      <c r="B29" s="1185"/>
      <c r="C29" s="1186"/>
      <c r="D29" s="1186"/>
      <c r="E29" s="1186"/>
      <c r="F29" s="1186"/>
      <c r="G29" s="1186"/>
      <c r="H29" s="1186"/>
      <c r="I29" s="1186"/>
      <c r="J29" s="1186"/>
      <c r="K29" s="1186"/>
      <c r="L29" s="1186"/>
      <c r="M29" s="1186"/>
      <c r="N29" s="1186"/>
      <c r="O29" s="1186"/>
      <c r="P29" s="1186"/>
      <c r="Q29" s="1186"/>
      <c r="R29" s="1186"/>
      <c r="S29" s="1186"/>
      <c r="T29" s="1186"/>
      <c r="U29" s="1186"/>
      <c r="V29" s="1186"/>
      <c r="W29" s="1186"/>
      <c r="X29" s="1186"/>
      <c r="Y29" s="1186"/>
      <c r="Z29" s="1186"/>
      <c r="AA29" s="1186"/>
      <c r="AB29" s="1186"/>
      <c r="AC29" s="1186"/>
      <c r="AD29" s="1186"/>
      <c r="AE29" s="1186"/>
      <c r="AF29" s="1186"/>
      <c r="AG29" s="1186"/>
      <c r="AH29" s="1186"/>
      <c r="AI29" s="1186"/>
      <c r="AJ29" s="1186"/>
      <c r="AK29" s="1186"/>
      <c r="AL29" s="1186"/>
      <c r="AM29" s="1186"/>
      <c r="AN29" s="1186"/>
      <c r="AO29" s="1186"/>
      <c r="AP29" s="1186"/>
      <c r="AQ29" s="1186"/>
      <c r="AR29" s="1186"/>
      <c r="AS29" s="1186"/>
      <c r="AT29" s="1186"/>
      <c r="AU29" s="1186"/>
      <c r="AV29" s="1186"/>
      <c r="AW29" s="1186"/>
      <c r="AX29" s="1186"/>
      <c r="AY29" s="1186"/>
      <c r="AZ29" s="1186"/>
      <c r="BA29" s="1186"/>
      <c r="BB29" s="1186"/>
      <c r="BC29" s="1186"/>
      <c r="BD29" s="1186"/>
      <c r="BE29" s="1186"/>
      <c r="BF29" s="1186"/>
      <c r="BG29" s="1186"/>
      <c r="BH29" s="1186"/>
      <c r="BI29" s="1186"/>
      <c r="BJ29" s="1186"/>
      <c r="BK29" s="1186"/>
      <c r="BL29" s="1186"/>
      <c r="BM29" s="1186"/>
      <c r="BN29" s="1186"/>
      <c r="BO29" s="1186"/>
      <c r="BP29" s="1186"/>
      <c r="BQ29" s="1186"/>
      <c r="BR29" s="1186"/>
      <c r="BS29" s="1186"/>
      <c r="BT29" s="1186"/>
      <c r="BU29" s="1186"/>
      <c r="BV29" s="1186"/>
      <c r="BW29" s="1186"/>
      <c r="BX29" s="1186"/>
      <c r="BY29" s="1186"/>
      <c r="BZ29" s="1186"/>
      <c r="CA29" s="1186"/>
      <c r="CB29" s="1186"/>
      <c r="CC29" s="1186"/>
      <c r="CD29" s="1186"/>
      <c r="CE29" s="1186"/>
      <c r="CF29" s="1186"/>
      <c r="CG29" s="1186"/>
      <c r="CH29" s="1186"/>
      <c r="CI29" s="1186"/>
      <c r="CJ29" s="1186"/>
      <c r="CK29" s="1186"/>
      <c r="CL29" s="1186"/>
      <c r="CM29" s="1186"/>
      <c r="CN29" s="1186"/>
      <c r="CO29" s="1186"/>
      <c r="CP29" s="1186"/>
      <c r="CQ29" s="1186"/>
      <c r="CR29" s="1186"/>
      <c r="CS29" s="1186"/>
      <c r="CT29" s="1186"/>
      <c r="CU29" s="1186"/>
      <c r="CV29" s="1186"/>
      <c r="CW29" s="1186"/>
      <c r="CX29" s="1186"/>
      <c r="CY29" s="1186"/>
      <c r="CZ29" s="1186"/>
      <c r="DA29" s="1186"/>
      <c r="DB29" s="1186"/>
      <c r="DC29" s="1186"/>
      <c r="DD29" s="1186"/>
      <c r="DE29" s="1186"/>
      <c r="DF29" s="1186"/>
      <c r="DG29" s="1186"/>
      <c r="DH29" s="1186"/>
      <c r="DI29" s="1186"/>
      <c r="DJ29" s="1186"/>
      <c r="DK29" s="1186"/>
      <c r="DL29" s="1186"/>
      <c r="DM29" s="1186"/>
      <c r="DN29" s="1186"/>
      <c r="DO29" s="1186"/>
      <c r="DP29" s="1186"/>
      <c r="DQ29" s="1186"/>
      <c r="DR29" s="1186"/>
      <c r="DS29" s="1186"/>
      <c r="DT29" s="1186"/>
      <c r="DU29" s="1186"/>
      <c r="DV29" s="1186"/>
      <c r="DW29" s="1186"/>
      <c r="DX29" s="1186"/>
      <c r="DY29" s="1186"/>
      <c r="DZ29" s="1186"/>
      <c r="EA29" s="1186"/>
      <c r="EB29" s="1186"/>
      <c r="EC29" s="1186"/>
      <c r="ED29" s="1186"/>
      <c r="EE29" s="1186"/>
      <c r="EF29" s="1186"/>
      <c r="EG29" s="1186"/>
      <c r="EH29" s="1186"/>
      <c r="EI29" s="1186"/>
      <c r="EJ29" s="1186"/>
      <c r="EK29" s="1186"/>
      <c r="EL29" s="1186"/>
      <c r="EM29" s="1186"/>
      <c r="EN29" s="1186"/>
      <c r="EO29" s="1186"/>
      <c r="EP29" s="1186"/>
      <c r="EQ29" s="1186"/>
      <c r="ER29" s="1186"/>
      <c r="ES29" s="1186"/>
      <c r="ET29" s="1186"/>
      <c r="EU29" s="1186"/>
      <c r="EV29" s="1186"/>
      <c r="EW29" s="1186"/>
      <c r="EX29" s="1186"/>
      <c r="EY29" s="1186"/>
      <c r="EZ29" s="1186"/>
      <c r="FA29" s="1186"/>
      <c r="FB29" s="1186"/>
      <c r="FC29" s="1186"/>
      <c r="FD29" s="1186"/>
      <c r="FE29" s="1186"/>
      <c r="FF29" s="1186"/>
      <c r="FG29" s="1186"/>
      <c r="FH29" s="1186"/>
      <c r="FI29" s="1186"/>
      <c r="FJ29" s="1186"/>
      <c r="FK29" s="1186"/>
      <c r="FL29" s="1186"/>
      <c r="FM29" s="1186"/>
      <c r="FN29" s="1186"/>
      <c r="FO29" s="1186"/>
      <c r="FP29" s="1186"/>
      <c r="FQ29" s="1186"/>
      <c r="FR29" s="1186"/>
      <c r="FS29" s="1186"/>
      <c r="FT29" s="1186"/>
      <c r="FU29" s="1186"/>
      <c r="FV29" s="1186"/>
      <c r="FW29" s="1186"/>
      <c r="FX29" s="1186"/>
      <c r="FY29" s="1186"/>
      <c r="FZ29" s="1186"/>
      <c r="GA29" s="1186"/>
      <c r="GB29" s="1186"/>
      <c r="GC29" s="1186"/>
      <c r="GD29" s="1186"/>
      <c r="GE29" s="1186"/>
      <c r="GF29" s="1186"/>
      <c r="GG29" s="1186"/>
      <c r="GH29" s="1186"/>
      <c r="GI29" s="1186"/>
      <c r="GJ29" s="1186"/>
      <c r="GK29" s="1186"/>
      <c r="GL29" s="1186"/>
      <c r="GM29" s="1186"/>
      <c r="GN29" s="1186"/>
      <c r="GO29" s="1186"/>
      <c r="GP29" s="1186"/>
      <c r="GQ29" s="1186"/>
      <c r="GR29" s="1186"/>
      <c r="GS29" s="1186"/>
      <c r="GT29" s="1186"/>
      <c r="GU29" s="1186"/>
      <c r="GV29" s="1186"/>
      <c r="GW29" s="1186"/>
      <c r="GX29" s="1186"/>
      <c r="GY29" s="1186"/>
      <c r="GZ29" s="1186"/>
      <c r="HA29" s="1186"/>
      <c r="HB29" s="1186"/>
      <c r="HC29" s="1186"/>
      <c r="HD29" s="1186"/>
      <c r="HE29" s="1186"/>
      <c r="HF29" s="1186"/>
      <c r="HG29" s="1186"/>
      <c r="HH29" s="1186"/>
      <c r="HI29" s="1186"/>
      <c r="HJ29" s="1186"/>
      <c r="HK29" s="1186"/>
      <c r="HL29" s="1186"/>
      <c r="HM29" s="1186"/>
      <c r="HN29" s="1186"/>
      <c r="HO29" s="1186"/>
      <c r="HP29" s="1186"/>
      <c r="HQ29" s="1186"/>
      <c r="HR29" s="1186"/>
      <c r="HS29" s="1186"/>
      <c r="HT29" s="1186"/>
      <c r="HU29" s="1186"/>
      <c r="HV29" s="1186"/>
      <c r="HW29" s="1186"/>
      <c r="HX29" s="1186"/>
      <c r="HY29" s="1186"/>
      <c r="HZ29" s="1186"/>
      <c r="IA29" s="1186"/>
      <c r="IB29" s="1186"/>
      <c r="IC29" s="1186"/>
      <c r="ID29" s="1186"/>
      <c r="IE29" s="1186"/>
      <c r="IF29" s="1186"/>
      <c r="IG29" s="1186"/>
      <c r="IH29" s="1186"/>
      <c r="II29" s="1186"/>
      <c r="IJ29" s="1186"/>
      <c r="IK29" s="1186"/>
      <c r="IL29" s="1186"/>
      <c r="IM29" s="1186"/>
      <c r="IN29" s="1186"/>
      <c r="IO29" s="1186"/>
      <c r="IP29" s="1186"/>
      <c r="IQ29" s="1186"/>
      <c r="IR29" s="1186"/>
      <c r="IS29" s="1186"/>
      <c r="IT29" s="1186"/>
      <c r="IU29" s="1186"/>
      <c r="IV29" s="1186"/>
      <c r="IW29" s="1186"/>
      <c r="IX29" s="1186"/>
      <c r="IY29" s="1186"/>
      <c r="IZ29" s="1186"/>
      <c r="JA29" s="1186"/>
      <c r="JB29" s="1186"/>
      <c r="JC29" s="1186"/>
      <c r="JD29" s="1186"/>
      <c r="JE29" s="1186"/>
      <c r="JF29" s="1186"/>
      <c r="JG29" s="1186"/>
      <c r="JH29" s="1186"/>
      <c r="JI29" s="1186"/>
      <c r="JJ29" s="1186"/>
      <c r="JK29" s="1186"/>
      <c r="JL29" s="1186"/>
      <c r="JM29" s="1186"/>
      <c r="JN29" s="1186"/>
      <c r="JO29" s="1186"/>
      <c r="JP29" s="1186"/>
      <c r="JQ29" s="1186"/>
      <c r="JR29" s="1186"/>
      <c r="JS29" s="1186"/>
      <c r="JT29" s="1186"/>
      <c r="JU29" s="1186"/>
      <c r="JV29" s="1186"/>
      <c r="JW29" s="1186"/>
      <c r="JX29" s="1186"/>
      <c r="JY29" s="1186"/>
      <c r="JZ29" s="1186"/>
      <c r="KA29" s="1186"/>
      <c r="KB29" s="1186"/>
      <c r="KC29" s="1186"/>
      <c r="KD29" s="1186"/>
      <c r="KE29" s="1186"/>
      <c r="KF29" s="1186"/>
      <c r="KG29" s="1186"/>
      <c r="KH29" s="1186"/>
      <c r="KI29" s="1186"/>
      <c r="KJ29" s="1186"/>
      <c r="KK29" s="1186"/>
      <c r="KL29" s="1186"/>
      <c r="KM29" s="1186"/>
      <c r="KN29" s="1186"/>
      <c r="KO29" s="1186"/>
      <c r="KP29" s="1186"/>
      <c r="KQ29" s="1186"/>
      <c r="KR29" s="1186"/>
      <c r="KS29" s="1186"/>
      <c r="KT29" s="1186"/>
      <c r="KU29" s="1186"/>
      <c r="KV29" s="1186"/>
      <c r="KW29" s="1186"/>
      <c r="KX29" s="1186"/>
      <c r="KY29" s="1186"/>
      <c r="KZ29" s="1186"/>
      <c r="LA29" s="1186"/>
      <c r="LB29" s="1186"/>
      <c r="LC29" s="1186"/>
      <c r="LD29" s="1186"/>
      <c r="LE29" s="1186"/>
      <c r="LF29" s="1186"/>
      <c r="LG29" s="1186"/>
      <c r="LH29" s="1186"/>
      <c r="LI29" s="1186"/>
      <c r="LJ29" s="1187"/>
    </row>
    <row r="30" spans="2:334" ht="3.65" customHeight="1">
      <c r="B30" s="1185"/>
      <c r="C30" s="1186"/>
      <c r="D30" s="1186"/>
      <c r="E30" s="1186"/>
      <c r="F30" s="1186"/>
      <c r="G30" s="1186"/>
      <c r="H30" s="1186"/>
      <c r="I30" s="1186"/>
      <c r="J30" s="1186"/>
      <c r="K30" s="1186"/>
      <c r="L30" s="1186"/>
      <c r="M30" s="1186"/>
      <c r="N30" s="1186"/>
      <c r="O30" s="1186"/>
      <c r="P30" s="1186"/>
      <c r="Q30" s="1186"/>
      <c r="R30" s="1186"/>
      <c r="S30" s="1186"/>
      <c r="T30" s="1186"/>
      <c r="U30" s="1186"/>
      <c r="V30" s="1186"/>
      <c r="W30" s="1186"/>
      <c r="X30" s="1186"/>
      <c r="Y30" s="1186"/>
      <c r="Z30" s="1186"/>
      <c r="AA30" s="1186"/>
      <c r="AB30" s="1186"/>
      <c r="AC30" s="1186"/>
      <c r="AD30" s="1186"/>
      <c r="AE30" s="1186"/>
      <c r="AF30" s="1186"/>
      <c r="AG30" s="1186"/>
      <c r="AH30" s="1186"/>
      <c r="AI30" s="1186"/>
      <c r="AJ30" s="1186"/>
      <c r="AK30" s="1186"/>
      <c r="AL30" s="1186"/>
      <c r="AM30" s="1186"/>
      <c r="AN30" s="1186"/>
      <c r="AO30" s="1186"/>
      <c r="AP30" s="1186"/>
      <c r="AQ30" s="1186"/>
      <c r="AR30" s="1186"/>
      <c r="AS30" s="1186"/>
      <c r="AT30" s="1186"/>
      <c r="AU30" s="1186"/>
      <c r="AV30" s="1186"/>
      <c r="AW30" s="1186"/>
      <c r="AX30" s="1186"/>
      <c r="AY30" s="1186"/>
      <c r="AZ30" s="1186"/>
      <c r="BA30" s="1186"/>
      <c r="BB30" s="1186"/>
      <c r="BC30" s="1186"/>
      <c r="BD30" s="1186"/>
      <c r="BE30" s="1186"/>
      <c r="BF30" s="1186"/>
      <c r="BG30" s="1186"/>
      <c r="BH30" s="1186"/>
      <c r="BI30" s="1186"/>
      <c r="BJ30" s="1186"/>
      <c r="BK30" s="1186"/>
      <c r="BL30" s="1186"/>
      <c r="BM30" s="1186"/>
      <c r="BN30" s="1186"/>
      <c r="BO30" s="1186"/>
      <c r="BP30" s="1186"/>
      <c r="BQ30" s="1186"/>
      <c r="BR30" s="1186"/>
      <c r="BS30" s="1186"/>
      <c r="BT30" s="1186"/>
      <c r="BU30" s="1186"/>
      <c r="BV30" s="1186"/>
      <c r="BW30" s="1186"/>
      <c r="BX30" s="1186"/>
      <c r="BY30" s="1186"/>
      <c r="BZ30" s="1186"/>
      <c r="CA30" s="1186"/>
      <c r="CB30" s="1186"/>
      <c r="CC30" s="1186"/>
      <c r="CD30" s="1186"/>
      <c r="CE30" s="1186"/>
      <c r="CF30" s="1186"/>
      <c r="CG30" s="1186"/>
      <c r="CH30" s="1186"/>
      <c r="CI30" s="1186"/>
      <c r="CJ30" s="1186"/>
      <c r="CK30" s="1186"/>
      <c r="CL30" s="1186"/>
      <c r="CM30" s="1186"/>
      <c r="CN30" s="1186"/>
      <c r="CO30" s="1186"/>
      <c r="CP30" s="1186"/>
      <c r="CQ30" s="1186"/>
      <c r="CR30" s="1186"/>
      <c r="CS30" s="1186"/>
      <c r="CT30" s="1186"/>
      <c r="CU30" s="1186"/>
      <c r="CV30" s="1186"/>
      <c r="CW30" s="1186"/>
      <c r="CX30" s="1186"/>
      <c r="CY30" s="1186"/>
      <c r="CZ30" s="1186"/>
      <c r="DA30" s="1186"/>
      <c r="DB30" s="1186"/>
      <c r="DC30" s="1186"/>
      <c r="DD30" s="1186"/>
      <c r="DE30" s="1186"/>
      <c r="DF30" s="1186"/>
      <c r="DG30" s="1186"/>
      <c r="DH30" s="1186"/>
      <c r="DI30" s="1186"/>
      <c r="DJ30" s="1186"/>
      <c r="DK30" s="1186"/>
      <c r="DL30" s="1186"/>
      <c r="DM30" s="1186"/>
      <c r="DN30" s="1186"/>
      <c r="DO30" s="1186"/>
      <c r="DP30" s="1186"/>
      <c r="DQ30" s="1186"/>
      <c r="DR30" s="1186"/>
      <c r="DS30" s="1186"/>
      <c r="DT30" s="1186"/>
      <c r="DU30" s="1186"/>
      <c r="DV30" s="1186"/>
      <c r="DW30" s="1186"/>
      <c r="DX30" s="1186"/>
      <c r="DY30" s="1186"/>
      <c r="DZ30" s="1186"/>
      <c r="EA30" s="1186"/>
      <c r="EB30" s="1186"/>
      <c r="EC30" s="1186"/>
      <c r="ED30" s="1186"/>
      <c r="EE30" s="1186"/>
      <c r="EF30" s="1186"/>
      <c r="EG30" s="1186"/>
      <c r="EH30" s="1186"/>
      <c r="EI30" s="1186"/>
      <c r="EJ30" s="1186"/>
      <c r="EK30" s="1186"/>
      <c r="EL30" s="1186"/>
      <c r="EM30" s="1186"/>
      <c r="EN30" s="1186"/>
      <c r="EO30" s="1186"/>
      <c r="EP30" s="1186"/>
      <c r="EQ30" s="1186"/>
      <c r="ER30" s="1186"/>
      <c r="ES30" s="1186"/>
      <c r="ET30" s="1186"/>
      <c r="EU30" s="1186"/>
      <c r="EV30" s="1186"/>
      <c r="EW30" s="1186"/>
      <c r="EX30" s="1186"/>
      <c r="EY30" s="1186"/>
      <c r="EZ30" s="1186"/>
      <c r="FA30" s="1186"/>
      <c r="FB30" s="1186"/>
      <c r="FC30" s="1186"/>
      <c r="FD30" s="1186"/>
      <c r="FE30" s="1186"/>
      <c r="FF30" s="1186"/>
      <c r="FG30" s="1186"/>
      <c r="FH30" s="1186"/>
      <c r="FI30" s="1186"/>
      <c r="FJ30" s="1186"/>
      <c r="FK30" s="1186"/>
      <c r="FL30" s="1186"/>
      <c r="FM30" s="1186"/>
      <c r="FN30" s="1186"/>
      <c r="FO30" s="1186"/>
      <c r="FP30" s="1186"/>
      <c r="FQ30" s="1186"/>
      <c r="FR30" s="1186"/>
      <c r="FS30" s="1186"/>
      <c r="FT30" s="1186"/>
      <c r="FU30" s="1186"/>
      <c r="FV30" s="1186"/>
      <c r="FW30" s="1186"/>
      <c r="FX30" s="1186"/>
      <c r="FY30" s="1186"/>
      <c r="FZ30" s="1186"/>
      <c r="GA30" s="1186"/>
      <c r="GB30" s="1186"/>
      <c r="GC30" s="1186"/>
      <c r="GD30" s="1186"/>
      <c r="GE30" s="1186"/>
      <c r="GF30" s="1186"/>
      <c r="GG30" s="1186"/>
      <c r="GH30" s="1186"/>
      <c r="GI30" s="1186"/>
      <c r="GJ30" s="1186"/>
      <c r="GK30" s="1186"/>
      <c r="GL30" s="1186"/>
      <c r="GM30" s="1186"/>
      <c r="GN30" s="1186"/>
      <c r="GO30" s="1186"/>
      <c r="GP30" s="1186"/>
      <c r="GQ30" s="1186"/>
      <c r="GR30" s="1186"/>
      <c r="GS30" s="1186"/>
      <c r="GT30" s="1186"/>
      <c r="GU30" s="1186"/>
      <c r="GV30" s="1186"/>
      <c r="GW30" s="1186"/>
      <c r="GX30" s="1186"/>
      <c r="GY30" s="1186"/>
      <c r="GZ30" s="1186"/>
      <c r="HA30" s="1186"/>
      <c r="HB30" s="1186"/>
      <c r="HC30" s="1186"/>
      <c r="HD30" s="1186"/>
      <c r="HE30" s="1186"/>
      <c r="HF30" s="1186"/>
      <c r="HG30" s="1186"/>
      <c r="HH30" s="1186"/>
      <c r="HI30" s="1186"/>
      <c r="HJ30" s="1186"/>
      <c r="HK30" s="1186"/>
      <c r="HL30" s="1186"/>
      <c r="HM30" s="1186"/>
      <c r="HN30" s="1186"/>
      <c r="HO30" s="1186"/>
      <c r="HP30" s="1186"/>
      <c r="HQ30" s="1186"/>
      <c r="HR30" s="1186"/>
      <c r="HS30" s="1186"/>
      <c r="HT30" s="1186"/>
      <c r="HU30" s="1186"/>
      <c r="HV30" s="1186"/>
      <c r="HW30" s="1186"/>
      <c r="HX30" s="1186"/>
      <c r="HY30" s="1186"/>
      <c r="HZ30" s="1186"/>
      <c r="IA30" s="1186"/>
      <c r="IB30" s="1186"/>
      <c r="IC30" s="1186"/>
      <c r="ID30" s="1186"/>
      <c r="IE30" s="1186"/>
      <c r="IF30" s="1186"/>
      <c r="IG30" s="1186"/>
      <c r="IH30" s="1186"/>
      <c r="II30" s="1186"/>
      <c r="IJ30" s="1186"/>
      <c r="IK30" s="1186"/>
      <c r="IL30" s="1186"/>
      <c r="IM30" s="1186"/>
      <c r="IN30" s="1186"/>
      <c r="IO30" s="1186"/>
      <c r="IP30" s="1186"/>
      <c r="IQ30" s="1186"/>
      <c r="IR30" s="1186"/>
      <c r="IS30" s="1186"/>
      <c r="IT30" s="1186"/>
      <c r="IU30" s="1186"/>
      <c r="IV30" s="1186"/>
      <c r="IW30" s="1186"/>
      <c r="IX30" s="1186"/>
      <c r="IY30" s="1186"/>
      <c r="IZ30" s="1186"/>
      <c r="JA30" s="1186"/>
      <c r="JB30" s="1186"/>
      <c r="JC30" s="1186"/>
      <c r="JD30" s="1186"/>
      <c r="JE30" s="1186"/>
      <c r="JF30" s="1186"/>
      <c r="JG30" s="1186"/>
      <c r="JH30" s="1186"/>
      <c r="JI30" s="1186"/>
      <c r="JJ30" s="1186"/>
      <c r="JK30" s="1186"/>
      <c r="JL30" s="1186"/>
      <c r="JM30" s="1186"/>
      <c r="JN30" s="1186"/>
      <c r="JO30" s="1186"/>
      <c r="JP30" s="1186"/>
      <c r="JQ30" s="1186"/>
      <c r="JR30" s="1186"/>
      <c r="JS30" s="1186"/>
      <c r="JT30" s="1186"/>
      <c r="JU30" s="1186"/>
      <c r="JV30" s="1186"/>
      <c r="JW30" s="1186"/>
      <c r="JX30" s="1186"/>
      <c r="JY30" s="1186"/>
      <c r="JZ30" s="1186"/>
      <c r="KA30" s="1186"/>
      <c r="KB30" s="1186"/>
      <c r="KC30" s="1186"/>
      <c r="KD30" s="1186"/>
      <c r="KE30" s="1186"/>
      <c r="KF30" s="1186"/>
      <c r="KG30" s="1186"/>
      <c r="KH30" s="1186"/>
      <c r="KI30" s="1186"/>
      <c r="KJ30" s="1186"/>
      <c r="KK30" s="1186"/>
      <c r="KL30" s="1186"/>
      <c r="KM30" s="1186"/>
      <c r="KN30" s="1186"/>
      <c r="KO30" s="1186"/>
      <c r="KP30" s="1186"/>
      <c r="KQ30" s="1186"/>
      <c r="KR30" s="1186"/>
      <c r="KS30" s="1186"/>
      <c r="KT30" s="1186"/>
      <c r="KU30" s="1186"/>
      <c r="KV30" s="1186"/>
      <c r="KW30" s="1186"/>
      <c r="KX30" s="1186"/>
      <c r="KY30" s="1186"/>
      <c r="KZ30" s="1186"/>
      <c r="LA30" s="1186"/>
      <c r="LB30" s="1186"/>
      <c r="LC30" s="1186"/>
      <c r="LD30" s="1186"/>
      <c r="LE30" s="1186"/>
      <c r="LF30" s="1186"/>
      <c r="LG30" s="1186"/>
      <c r="LH30" s="1186"/>
      <c r="LI30" s="1186"/>
      <c r="LJ30" s="1187"/>
    </row>
    <row r="31" spans="2:334" ht="3.65" customHeight="1">
      <c r="B31" s="1185"/>
      <c r="C31" s="1186"/>
      <c r="D31" s="1186"/>
      <c r="E31" s="1186"/>
      <c r="F31" s="1186"/>
      <c r="G31" s="1186"/>
      <c r="H31" s="1186"/>
      <c r="I31" s="1186"/>
      <c r="J31" s="1186"/>
      <c r="K31" s="1186"/>
      <c r="L31" s="1186"/>
      <c r="M31" s="1186"/>
      <c r="N31" s="1186"/>
      <c r="O31" s="1186"/>
      <c r="P31" s="1186"/>
      <c r="Q31" s="1186"/>
      <c r="R31" s="1186"/>
      <c r="S31" s="1186"/>
      <c r="T31" s="1186"/>
      <c r="U31" s="1186"/>
      <c r="V31" s="1186"/>
      <c r="W31" s="1186"/>
      <c r="X31" s="1186"/>
      <c r="Y31" s="1186"/>
      <c r="Z31" s="1186"/>
      <c r="AA31" s="1186"/>
      <c r="AB31" s="1186"/>
      <c r="AC31" s="1186"/>
      <c r="AD31" s="1186"/>
      <c r="AE31" s="1186"/>
      <c r="AF31" s="1186"/>
      <c r="AG31" s="1186"/>
      <c r="AH31" s="1186"/>
      <c r="AI31" s="1186"/>
      <c r="AJ31" s="1186"/>
      <c r="AK31" s="1186"/>
      <c r="AL31" s="1186"/>
      <c r="AM31" s="1186"/>
      <c r="AN31" s="1186"/>
      <c r="AO31" s="1186"/>
      <c r="AP31" s="1186"/>
      <c r="AQ31" s="1186"/>
      <c r="AR31" s="1186"/>
      <c r="AS31" s="1186"/>
      <c r="AT31" s="1186"/>
      <c r="AU31" s="1186"/>
      <c r="AV31" s="1186"/>
      <c r="AW31" s="1186"/>
      <c r="AX31" s="1186"/>
      <c r="AY31" s="1186"/>
      <c r="AZ31" s="1186"/>
      <c r="BA31" s="1186"/>
      <c r="BB31" s="1186"/>
      <c r="BC31" s="1186"/>
      <c r="BD31" s="1186"/>
      <c r="BE31" s="1186"/>
      <c r="BF31" s="1186"/>
      <c r="BG31" s="1186"/>
      <c r="BH31" s="1186"/>
      <c r="BI31" s="1186"/>
      <c r="BJ31" s="1186"/>
      <c r="BK31" s="1186"/>
      <c r="BL31" s="1186"/>
      <c r="BM31" s="1186"/>
      <c r="BN31" s="1186"/>
      <c r="BO31" s="1186"/>
      <c r="BP31" s="1186"/>
      <c r="BQ31" s="1186"/>
      <c r="BR31" s="1186"/>
      <c r="BS31" s="1186"/>
      <c r="BT31" s="1186"/>
      <c r="BU31" s="1186"/>
      <c r="BV31" s="1186"/>
      <c r="BW31" s="1186"/>
      <c r="BX31" s="1186"/>
      <c r="BY31" s="1186"/>
      <c r="BZ31" s="1186"/>
      <c r="CA31" s="1186"/>
      <c r="CB31" s="1186"/>
      <c r="CC31" s="1186"/>
      <c r="CD31" s="1186"/>
      <c r="CE31" s="1186"/>
      <c r="CF31" s="1186"/>
      <c r="CG31" s="1186"/>
      <c r="CH31" s="1186"/>
      <c r="CI31" s="1186"/>
      <c r="CJ31" s="1186"/>
      <c r="CK31" s="1186"/>
      <c r="CL31" s="1186"/>
      <c r="CM31" s="1186"/>
      <c r="CN31" s="1186"/>
      <c r="CO31" s="1186"/>
      <c r="CP31" s="1186"/>
      <c r="CQ31" s="1186"/>
      <c r="CR31" s="1186"/>
      <c r="CS31" s="1186"/>
      <c r="CT31" s="1186"/>
      <c r="CU31" s="1186"/>
      <c r="CV31" s="1186"/>
      <c r="CW31" s="1186"/>
      <c r="CX31" s="1186"/>
      <c r="CY31" s="1186"/>
      <c r="CZ31" s="1186"/>
      <c r="DA31" s="1186"/>
      <c r="DB31" s="1186"/>
      <c r="DC31" s="1186"/>
      <c r="DD31" s="1186"/>
      <c r="DE31" s="1186"/>
      <c r="DF31" s="1186"/>
      <c r="DG31" s="1186"/>
      <c r="DH31" s="1186"/>
      <c r="DI31" s="1186"/>
      <c r="DJ31" s="1186"/>
      <c r="DK31" s="1186"/>
      <c r="DL31" s="1186"/>
      <c r="DM31" s="1186"/>
      <c r="DN31" s="1186"/>
      <c r="DO31" s="1186"/>
      <c r="DP31" s="1186"/>
      <c r="DQ31" s="1186"/>
      <c r="DR31" s="1186"/>
      <c r="DS31" s="1186"/>
      <c r="DT31" s="1186"/>
      <c r="DU31" s="1186"/>
      <c r="DV31" s="1186"/>
      <c r="DW31" s="1186"/>
      <c r="DX31" s="1186"/>
      <c r="DY31" s="1186"/>
      <c r="DZ31" s="1186"/>
      <c r="EA31" s="1186"/>
      <c r="EB31" s="1186"/>
      <c r="EC31" s="1186"/>
      <c r="ED31" s="1186"/>
      <c r="EE31" s="1186"/>
      <c r="EF31" s="1186"/>
      <c r="EG31" s="1186"/>
      <c r="EH31" s="1186"/>
      <c r="EI31" s="1186"/>
      <c r="EJ31" s="1186"/>
      <c r="EK31" s="1186"/>
      <c r="EL31" s="1186"/>
      <c r="EM31" s="1186"/>
      <c r="EN31" s="1186"/>
      <c r="EO31" s="1186"/>
      <c r="EP31" s="1186"/>
      <c r="EQ31" s="1186"/>
      <c r="ER31" s="1186"/>
      <c r="ES31" s="1186"/>
      <c r="ET31" s="1186"/>
      <c r="EU31" s="1186"/>
      <c r="EV31" s="1186"/>
      <c r="EW31" s="1186"/>
      <c r="EX31" s="1186"/>
      <c r="EY31" s="1186"/>
      <c r="EZ31" s="1186"/>
      <c r="FA31" s="1186"/>
      <c r="FB31" s="1186"/>
      <c r="FC31" s="1186"/>
      <c r="FD31" s="1186"/>
      <c r="FE31" s="1186"/>
      <c r="FF31" s="1186"/>
      <c r="FG31" s="1186"/>
      <c r="FH31" s="1186"/>
      <c r="FI31" s="1186"/>
      <c r="FJ31" s="1186"/>
      <c r="FK31" s="1186"/>
      <c r="FL31" s="1186"/>
      <c r="FM31" s="1186"/>
      <c r="FN31" s="1186"/>
      <c r="FO31" s="1186"/>
      <c r="FP31" s="1186"/>
      <c r="FQ31" s="1186"/>
      <c r="FR31" s="1186"/>
      <c r="FS31" s="1186"/>
      <c r="FT31" s="1186"/>
      <c r="FU31" s="1186"/>
      <c r="FV31" s="1186"/>
      <c r="FW31" s="1186"/>
      <c r="FX31" s="1186"/>
      <c r="FY31" s="1186"/>
      <c r="FZ31" s="1186"/>
      <c r="GA31" s="1186"/>
      <c r="GB31" s="1186"/>
      <c r="GC31" s="1186"/>
      <c r="GD31" s="1186"/>
      <c r="GE31" s="1186"/>
      <c r="GF31" s="1186"/>
      <c r="GG31" s="1186"/>
      <c r="GH31" s="1186"/>
      <c r="GI31" s="1186"/>
      <c r="GJ31" s="1186"/>
      <c r="GK31" s="1186"/>
      <c r="GL31" s="1186"/>
      <c r="GM31" s="1186"/>
      <c r="GN31" s="1186"/>
      <c r="GO31" s="1186"/>
      <c r="GP31" s="1186"/>
      <c r="GQ31" s="1186"/>
      <c r="GR31" s="1186"/>
      <c r="GS31" s="1186"/>
      <c r="GT31" s="1186"/>
      <c r="GU31" s="1186"/>
      <c r="GV31" s="1186"/>
      <c r="GW31" s="1186"/>
      <c r="GX31" s="1186"/>
      <c r="GY31" s="1186"/>
      <c r="GZ31" s="1186"/>
      <c r="HA31" s="1186"/>
      <c r="HB31" s="1186"/>
      <c r="HC31" s="1186"/>
      <c r="HD31" s="1186"/>
      <c r="HE31" s="1186"/>
      <c r="HF31" s="1186"/>
      <c r="HG31" s="1186"/>
      <c r="HH31" s="1186"/>
      <c r="HI31" s="1186"/>
      <c r="HJ31" s="1186"/>
      <c r="HK31" s="1186"/>
      <c r="HL31" s="1186"/>
      <c r="HM31" s="1186"/>
      <c r="HN31" s="1186"/>
      <c r="HO31" s="1186"/>
      <c r="HP31" s="1186"/>
      <c r="HQ31" s="1186"/>
      <c r="HR31" s="1186"/>
      <c r="HS31" s="1186"/>
      <c r="HT31" s="1186"/>
      <c r="HU31" s="1186"/>
      <c r="HV31" s="1186"/>
      <c r="HW31" s="1186"/>
      <c r="HX31" s="1186"/>
      <c r="HY31" s="1186"/>
      <c r="HZ31" s="1186"/>
      <c r="IA31" s="1186"/>
      <c r="IB31" s="1186"/>
      <c r="IC31" s="1186"/>
      <c r="ID31" s="1186"/>
      <c r="IE31" s="1186"/>
      <c r="IF31" s="1186"/>
      <c r="IG31" s="1186"/>
      <c r="IH31" s="1186"/>
      <c r="II31" s="1186"/>
      <c r="IJ31" s="1186"/>
      <c r="IK31" s="1186"/>
      <c r="IL31" s="1186"/>
      <c r="IM31" s="1186"/>
      <c r="IN31" s="1186"/>
      <c r="IO31" s="1186"/>
      <c r="IP31" s="1186"/>
      <c r="IQ31" s="1186"/>
      <c r="IR31" s="1186"/>
      <c r="IS31" s="1186"/>
      <c r="IT31" s="1186"/>
      <c r="IU31" s="1186"/>
      <c r="IV31" s="1186"/>
      <c r="IW31" s="1186"/>
      <c r="IX31" s="1186"/>
      <c r="IY31" s="1186"/>
      <c r="IZ31" s="1186"/>
      <c r="JA31" s="1186"/>
      <c r="JB31" s="1186"/>
      <c r="JC31" s="1186"/>
      <c r="JD31" s="1186"/>
      <c r="JE31" s="1186"/>
      <c r="JF31" s="1186"/>
      <c r="JG31" s="1186"/>
      <c r="JH31" s="1186"/>
      <c r="JI31" s="1186"/>
      <c r="JJ31" s="1186"/>
      <c r="JK31" s="1186"/>
      <c r="JL31" s="1186"/>
      <c r="JM31" s="1186"/>
      <c r="JN31" s="1186"/>
      <c r="JO31" s="1186"/>
      <c r="JP31" s="1186"/>
      <c r="JQ31" s="1186"/>
      <c r="JR31" s="1186"/>
      <c r="JS31" s="1186"/>
      <c r="JT31" s="1186"/>
      <c r="JU31" s="1186"/>
      <c r="JV31" s="1186"/>
      <c r="JW31" s="1186"/>
      <c r="JX31" s="1186"/>
      <c r="JY31" s="1186"/>
      <c r="JZ31" s="1186"/>
      <c r="KA31" s="1186"/>
      <c r="KB31" s="1186"/>
      <c r="KC31" s="1186"/>
      <c r="KD31" s="1186"/>
      <c r="KE31" s="1186"/>
      <c r="KF31" s="1186"/>
      <c r="KG31" s="1186"/>
      <c r="KH31" s="1186"/>
      <c r="KI31" s="1186"/>
      <c r="KJ31" s="1186"/>
      <c r="KK31" s="1186"/>
      <c r="KL31" s="1186"/>
      <c r="KM31" s="1186"/>
      <c r="KN31" s="1186"/>
      <c r="KO31" s="1186"/>
      <c r="KP31" s="1186"/>
      <c r="KQ31" s="1186"/>
      <c r="KR31" s="1186"/>
      <c r="KS31" s="1186"/>
      <c r="KT31" s="1186"/>
      <c r="KU31" s="1186"/>
      <c r="KV31" s="1186"/>
      <c r="KW31" s="1186"/>
      <c r="KX31" s="1186"/>
      <c r="KY31" s="1186"/>
      <c r="KZ31" s="1186"/>
      <c r="LA31" s="1186"/>
      <c r="LB31" s="1186"/>
      <c r="LC31" s="1186"/>
      <c r="LD31" s="1186"/>
      <c r="LE31" s="1186"/>
      <c r="LF31" s="1186"/>
      <c r="LG31" s="1186"/>
      <c r="LH31" s="1186"/>
      <c r="LI31" s="1186"/>
      <c r="LJ31" s="1187"/>
    </row>
    <row r="32" spans="2:334" ht="3.65" customHeight="1">
      <c r="B32" s="1185"/>
      <c r="C32" s="1186"/>
      <c r="D32" s="1186"/>
      <c r="E32" s="1186"/>
      <c r="F32" s="1186"/>
      <c r="G32" s="1186"/>
      <c r="H32" s="1186"/>
      <c r="I32" s="1186"/>
      <c r="J32" s="1186"/>
      <c r="K32" s="1186"/>
      <c r="L32" s="1186"/>
      <c r="M32" s="1186"/>
      <c r="N32" s="1186"/>
      <c r="O32" s="1186"/>
      <c r="P32" s="1186"/>
      <c r="Q32" s="1186"/>
      <c r="R32" s="1186"/>
      <c r="S32" s="1186"/>
      <c r="T32" s="1186"/>
      <c r="U32" s="1186"/>
      <c r="V32" s="1186"/>
      <c r="W32" s="1186"/>
      <c r="X32" s="1186"/>
      <c r="Y32" s="1186"/>
      <c r="Z32" s="1186"/>
      <c r="AA32" s="1186"/>
      <c r="AB32" s="1186"/>
      <c r="AC32" s="1186"/>
      <c r="AD32" s="1186"/>
      <c r="AE32" s="1186"/>
      <c r="AF32" s="1186"/>
      <c r="AG32" s="1186"/>
      <c r="AH32" s="1186"/>
      <c r="AI32" s="1186"/>
      <c r="AJ32" s="1186"/>
      <c r="AK32" s="1186"/>
      <c r="AL32" s="1186"/>
      <c r="AM32" s="1186"/>
      <c r="AN32" s="1186"/>
      <c r="AO32" s="1186"/>
      <c r="AP32" s="1186"/>
      <c r="AQ32" s="1186"/>
      <c r="AR32" s="1186"/>
      <c r="AS32" s="1186"/>
      <c r="AT32" s="1186"/>
      <c r="AU32" s="1186"/>
      <c r="AV32" s="1186"/>
      <c r="AW32" s="1186"/>
      <c r="AX32" s="1186"/>
      <c r="AY32" s="1186"/>
      <c r="AZ32" s="1186"/>
      <c r="BA32" s="1186"/>
      <c r="BB32" s="1186"/>
      <c r="BC32" s="1186"/>
      <c r="BD32" s="1186"/>
      <c r="BE32" s="1186"/>
      <c r="BF32" s="1186"/>
      <c r="BG32" s="1186"/>
      <c r="BH32" s="1186"/>
      <c r="BI32" s="1186"/>
      <c r="BJ32" s="1186"/>
      <c r="BK32" s="1186"/>
      <c r="BL32" s="1186"/>
      <c r="BM32" s="1186"/>
      <c r="BN32" s="1186"/>
      <c r="BO32" s="1186"/>
      <c r="BP32" s="1186"/>
      <c r="BQ32" s="1186"/>
      <c r="BR32" s="1186"/>
      <c r="BS32" s="1186"/>
      <c r="BT32" s="1186"/>
      <c r="BU32" s="1186"/>
      <c r="BV32" s="1186"/>
      <c r="BW32" s="1186"/>
      <c r="BX32" s="1186"/>
      <c r="BY32" s="1186"/>
      <c r="BZ32" s="1186"/>
      <c r="CA32" s="1186"/>
      <c r="CB32" s="1186"/>
      <c r="CC32" s="1186"/>
      <c r="CD32" s="1186"/>
      <c r="CE32" s="1186"/>
      <c r="CF32" s="1186"/>
      <c r="CG32" s="1186"/>
      <c r="CH32" s="1186"/>
      <c r="CI32" s="1186"/>
      <c r="CJ32" s="1186"/>
      <c r="CK32" s="1186"/>
      <c r="CL32" s="1186"/>
      <c r="CM32" s="1186"/>
      <c r="CN32" s="1186"/>
      <c r="CO32" s="1186"/>
      <c r="CP32" s="1186"/>
      <c r="CQ32" s="1186"/>
      <c r="CR32" s="1186"/>
      <c r="CS32" s="1186"/>
      <c r="CT32" s="1186"/>
      <c r="CU32" s="1186"/>
      <c r="CV32" s="1186"/>
      <c r="CW32" s="1186"/>
      <c r="CX32" s="1186"/>
      <c r="CY32" s="1186"/>
      <c r="CZ32" s="1186"/>
      <c r="DA32" s="1186"/>
      <c r="DB32" s="1186"/>
      <c r="DC32" s="1186"/>
      <c r="DD32" s="1186"/>
      <c r="DE32" s="1186"/>
      <c r="DF32" s="1186"/>
      <c r="DG32" s="1186"/>
      <c r="DH32" s="1186"/>
      <c r="DI32" s="1186"/>
      <c r="DJ32" s="1186"/>
      <c r="DK32" s="1186"/>
      <c r="DL32" s="1186"/>
      <c r="DM32" s="1186"/>
      <c r="DN32" s="1186"/>
      <c r="DO32" s="1186"/>
      <c r="DP32" s="1186"/>
      <c r="DQ32" s="1186"/>
      <c r="DR32" s="1186"/>
      <c r="DS32" s="1186"/>
      <c r="DT32" s="1186"/>
      <c r="DU32" s="1186"/>
      <c r="DV32" s="1186"/>
      <c r="DW32" s="1186"/>
      <c r="DX32" s="1186"/>
      <c r="DY32" s="1186"/>
      <c r="DZ32" s="1186"/>
      <c r="EA32" s="1186"/>
      <c r="EB32" s="1186"/>
      <c r="EC32" s="1186"/>
      <c r="ED32" s="1186"/>
      <c r="EE32" s="1186"/>
      <c r="EF32" s="1186"/>
      <c r="EG32" s="1186"/>
      <c r="EH32" s="1186"/>
      <c r="EI32" s="1186"/>
      <c r="EJ32" s="1186"/>
      <c r="EK32" s="1186"/>
      <c r="EL32" s="1186"/>
      <c r="EM32" s="1186"/>
      <c r="EN32" s="1186"/>
      <c r="EO32" s="1186"/>
      <c r="EP32" s="1186"/>
      <c r="EQ32" s="1186"/>
      <c r="ER32" s="1186"/>
      <c r="ES32" s="1186"/>
      <c r="ET32" s="1186"/>
      <c r="EU32" s="1186"/>
      <c r="EV32" s="1186"/>
      <c r="EW32" s="1186"/>
      <c r="EX32" s="1186"/>
      <c r="EY32" s="1186"/>
      <c r="EZ32" s="1186"/>
      <c r="FA32" s="1186"/>
      <c r="FB32" s="1186"/>
      <c r="FC32" s="1186"/>
      <c r="FD32" s="1186"/>
      <c r="FE32" s="1186"/>
      <c r="FF32" s="1186"/>
      <c r="FG32" s="1186"/>
      <c r="FH32" s="1186"/>
      <c r="FI32" s="1186"/>
      <c r="FJ32" s="1186"/>
      <c r="FK32" s="1186"/>
      <c r="FL32" s="1186"/>
      <c r="FM32" s="1186"/>
      <c r="FN32" s="1186"/>
      <c r="FO32" s="1186"/>
      <c r="FP32" s="1186"/>
      <c r="FQ32" s="1186"/>
      <c r="FR32" s="1186"/>
      <c r="FS32" s="1186"/>
      <c r="FT32" s="1186"/>
      <c r="FU32" s="1186"/>
      <c r="FV32" s="1186"/>
      <c r="FW32" s="1186"/>
      <c r="FX32" s="1186"/>
      <c r="FY32" s="1186"/>
      <c r="FZ32" s="1186"/>
      <c r="GA32" s="1186"/>
      <c r="GB32" s="1186"/>
      <c r="GC32" s="1186"/>
      <c r="GD32" s="1186"/>
      <c r="GE32" s="1186"/>
      <c r="GF32" s="1186"/>
      <c r="GG32" s="1186"/>
      <c r="GH32" s="1186"/>
      <c r="GI32" s="1186"/>
      <c r="GJ32" s="1186"/>
      <c r="GK32" s="1186"/>
      <c r="GL32" s="1186"/>
      <c r="GM32" s="1186"/>
      <c r="GN32" s="1186"/>
      <c r="GO32" s="1186"/>
      <c r="GP32" s="1186"/>
      <c r="GQ32" s="1186"/>
      <c r="GR32" s="1186"/>
      <c r="GS32" s="1186"/>
      <c r="GT32" s="1186"/>
      <c r="GU32" s="1186"/>
      <c r="GV32" s="1186"/>
      <c r="GW32" s="1186"/>
      <c r="GX32" s="1186"/>
      <c r="GY32" s="1186"/>
      <c r="GZ32" s="1186"/>
      <c r="HA32" s="1186"/>
      <c r="HB32" s="1186"/>
      <c r="HC32" s="1186"/>
      <c r="HD32" s="1186"/>
      <c r="HE32" s="1186"/>
      <c r="HF32" s="1186"/>
      <c r="HG32" s="1186"/>
      <c r="HH32" s="1186"/>
      <c r="HI32" s="1186"/>
      <c r="HJ32" s="1186"/>
      <c r="HK32" s="1186"/>
      <c r="HL32" s="1186"/>
      <c r="HM32" s="1186"/>
      <c r="HN32" s="1186"/>
      <c r="HO32" s="1186"/>
      <c r="HP32" s="1186"/>
      <c r="HQ32" s="1186"/>
      <c r="HR32" s="1186"/>
      <c r="HS32" s="1186"/>
      <c r="HT32" s="1186"/>
      <c r="HU32" s="1186"/>
      <c r="HV32" s="1186"/>
      <c r="HW32" s="1186"/>
      <c r="HX32" s="1186"/>
      <c r="HY32" s="1186"/>
      <c r="HZ32" s="1186"/>
      <c r="IA32" s="1186"/>
      <c r="IB32" s="1186"/>
      <c r="IC32" s="1186"/>
      <c r="ID32" s="1186"/>
      <c r="IE32" s="1186"/>
      <c r="IF32" s="1186"/>
      <c r="IG32" s="1186"/>
      <c r="IH32" s="1186"/>
      <c r="II32" s="1186"/>
      <c r="IJ32" s="1186"/>
      <c r="IK32" s="1186"/>
      <c r="IL32" s="1186"/>
      <c r="IM32" s="1186"/>
      <c r="IN32" s="1186"/>
      <c r="IO32" s="1186"/>
      <c r="IP32" s="1186"/>
      <c r="IQ32" s="1186"/>
      <c r="IR32" s="1186"/>
      <c r="IS32" s="1186"/>
      <c r="IT32" s="1186"/>
      <c r="IU32" s="1186"/>
      <c r="IV32" s="1186"/>
      <c r="IW32" s="1186"/>
      <c r="IX32" s="1186"/>
      <c r="IY32" s="1186"/>
      <c r="IZ32" s="1186"/>
      <c r="JA32" s="1186"/>
      <c r="JB32" s="1186"/>
      <c r="JC32" s="1186"/>
      <c r="JD32" s="1186"/>
      <c r="JE32" s="1186"/>
      <c r="JF32" s="1186"/>
      <c r="JG32" s="1186"/>
      <c r="JH32" s="1186"/>
      <c r="JI32" s="1186"/>
      <c r="JJ32" s="1186"/>
      <c r="JK32" s="1186"/>
      <c r="JL32" s="1186"/>
      <c r="JM32" s="1186"/>
      <c r="JN32" s="1186"/>
      <c r="JO32" s="1186"/>
      <c r="JP32" s="1186"/>
      <c r="JQ32" s="1186"/>
      <c r="JR32" s="1186"/>
      <c r="JS32" s="1186"/>
      <c r="JT32" s="1186"/>
      <c r="JU32" s="1186"/>
      <c r="JV32" s="1186"/>
      <c r="JW32" s="1186"/>
      <c r="JX32" s="1186"/>
      <c r="JY32" s="1186"/>
      <c r="JZ32" s="1186"/>
      <c r="KA32" s="1186"/>
      <c r="KB32" s="1186"/>
      <c r="KC32" s="1186"/>
      <c r="KD32" s="1186"/>
      <c r="KE32" s="1186"/>
      <c r="KF32" s="1186"/>
      <c r="KG32" s="1186"/>
      <c r="KH32" s="1186"/>
      <c r="KI32" s="1186"/>
      <c r="KJ32" s="1186"/>
      <c r="KK32" s="1186"/>
      <c r="KL32" s="1186"/>
      <c r="KM32" s="1186"/>
      <c r="KN32" s="1186"/>
      <c r="KO32" s="1186"/>
      <c r="KP32" s="1186"/>
      <c r="KQ32" s="1186"/>
      <c r="KR32" s="1186"/>
      <c r="KS32" s="1186"/>
      <c r="KT32" s="1186"/>
      <c r="KU32" s="1186"/>
      <c r="KV32" s="1186"/>
      <c r="KW32" s="1186"/>
      <c r="KX32" s="1186"/>
      <c r="KY32" s="1186"/>
      <c r="KZ32" s="1186"/>
      <c r="LA32" s="1186"/>
      <c r="LB32" s="1186"/>
      <c r="LC32" s="1186"/>
      <c r="LD32" s="1186"/>
      <c r="LE32" s="1186"/>
      <c r="LF32" s="1186"/>
      <c r="LG32" s="1186"/>
      <c r="LH32" s="1186"/>
      <c r="LI32" s="1186"/>
      <c r="LJ32" s="1187"/>
    </row>
    <row r="33" spans="2:322" ht="3.65" customHeight="1">
      <c r="B33" s="1185"/>
      <c r="C33" s="1186"/>
      <c r="D33" s="1186"/>
      <c r="E33" s="1186"/>
      <c r="F33" s="1186"/>
      <c r="G33" s="1186"/>
      <c r="H33" s="1186"/>
      <c r="I33" s="1186"/>
      <c r="J33" s="1186"/>
      <c r="K33" s="1186"/>
      <c r="L33" s="1186"/>
      <c r="M33" s="1186"/>
      <c r="N33" s="1186"/>
      <c r="O33" s="1186"/>
      <c r="P33" s="1186"/>
      <c r="Q33" s="1186"/>
      <c r="R33" s="1186"/>
      <c r="S33" s="1186"/>
      <c r="T33" s="1186"/>
      <c r="U33" s="1186"/>
      <c r="V33" s="1186"/>
      <c r="W33" s="1186"/>
      <c r="X33" s="1186"/>
      <c r="Y33" s="1186"/>
      <c r="Z33" s="1186"/>
      <c r="AA33" s="1186"/>
      <c r="AB33" s="1186"/>
      <c r="AC33" s="1186"/>
      <c r="AD33" s="1186"/>
      <c r="AE33" s="1186"/>
      <c r="AF33" s="1186"/>
      <c r="AG33" s="1186"/>
      <c r="AH33" s="1186"/>
      <c r="AI33" s="1186"/>
      <c r="AJ33" s="1186"/>
      <c r="AK33" s="1186"/>
      <c r="AL33" s="1186"/>
      <c r="AM33" s="1186"/>
      <c r="AN33" s="1186"/>
      <c r="AO33" s="1186"/>
      <c r="AP33" s="1186"/>
      <c r="AQ33" s="1186"/>
      <c r="AR33" s="1186"/>
      <c r="AS33" s="1186"/>
      <c r="AT33" s="1186"/>
      <c r="AU33" s="1186"/>
      <c r="AV33" s="1186"/>
      <c r="AW33" s="1186"/>
      <c r="AX33" s="1186"/>
      <c r="AY33" s="1186"/>
      <c r="AZ33" s="1186"/>
      <c r="BA33" s="1186"/>
      <c r="BB33" s="1186"/>
      <c r="BC33" s="1186"/>
      <c r="BD33" s="1186"/>
      <c r="BE33" s="1186"/>
      <c r="BF33" s="1186"/>
      <c r="BG33" s="1186"/>
      <c r="BH33" s="1186"/>
      <c r="BI33" s="1186"/>
      <c r="BJ33" s="1186"/>
      <c r="BK33" s="1186"/>
      <c r="BL33" s="1186"/>
      <c r="BM33" s="1186"/>
      <c r="BN33" s="1186"/>
      <c r="BO33" s="1186"/>
      <c r="BP33" s="1186"/>
      <c r="BQ33" s="1186"/>
      <c r="BR33" s="1186"/>
      <c r="BS33" s="1186"/>
      <c r="BT33" s="1186"/>
      <c r="BU33" s="1186"/>
      <c r="BV33" s="1186"/>
      <c r="BW33" s="1186"/>
      <c r="BX33" s="1186"/>
      <c r="BY33" s="1186"/>
      <c r="BZ33" s="1186"/>
      <c r="CA33" s="1186"/>
      <c r="CB33" s="1186"/>
      <c r="CC33" s="1186"/>
      <c r="CD33" s="1186"/>
      <c r="CE33" s="1186"/>
      <c r="CF33" s="1186"/>
      <c r="CG33" s="1186"/>
      <c r="CH33" s="1186"/>
      <c r="CI33" s="1186"/>
      <c r="CJ33" s="1186"/>
      <c r="CK33" s="1186"/>
      <c r="CL33" s="1186"/>
      <c r="CM33" s="1186"/>
      <c r="CN33" s="1186"/>
      <c r="CO33" s="1186"/>
      <c r="CP33" s="1186"/>
      <c r="CQ33" s="1186"/>
      <c r="CR33" s="1186"/>
      <c r="CS33" s="1186"/>
      <c r="CT33" s="1186"/>
      <c r="CU33" s="1186"/>
      <c r="CV33" s="1186"/>
      <c r="CW33" s="1186"/>
      <c r="CX33" s="1186"/>
      <c r="CY33" s="1186"/>
      <c r="CZ33" s="1186"/>
      <c r="DA33" s="1186"/>
      <c r="DB33" s="1186"/>
      <c r="DC33" s="1186"/>
      <c r="DD33" s="1186"/>
      <c r="DE33" s="1186"/>
      <c r="DF33" s="1186"/>
      <c r="DG33" s="1186"/>
      <c r="DH33" s="1186"/>
      <c r="DI33" s="1186"/>
      <c r="DJ33" s="1186"/>
      <c r="DK33" s="1186"/>
      <c r="DL33" s="1186"/>
      <c r="DM33" s="1186"/>
      <c r="DN33" s="1186"/>
      <c r="DO33" s="1186"/>
      <c r="DP33" s="1186"/>
      <c r="DQ33" s="1186"/>
      <c r="DR33" s="1186"/>
      <c r="DS33" s="1186"/>
      <c r="DT33" s="1186"/>
      <c r="DU33" s="1186"/>
      <c r="DV33" s="1186"/>
      <c r="DW33" s="1186"/>
      <c r="DX33" s="1186"/>
      <c r="DY33" s="1186"/>
      <c r="DZ33" s="1186"/>
      <c r="EA33" s="1186"/>
      <c r="EB33" s="1186"/>
      <c r="EC33" s="1186"/>
      <c r="ED33" s="1186"/>
      <c r="EE33" s="1186"/>
      <c r="EF33" s="1186"/>
      <c r="EG33" s="1186"/>
      <c r="EH33" s="1186"/>
      <c r="EI33" s="1186"/>
      <c r="EJ33" s="1186"/>
      <c r="EK33" s="1186"/>
      <c r="EL33" s="1186"/>
      <c r="EM33" s="1186"/>
      <c r="EN33" s="1186"/>
      <c r="EO33" s="1186"/>
      <c r="EP33" s="1186"/>
      <c r="EQ33" s="1186"/>
      <c r="ER33" s="1186"/>
      <c r="ES33" s="1186"/>
      <c r="ET33" s="1186"/>
      <c r="EU33" s="1186"/>
      <c r="EV33" s="1186"/>
      <c r="EW33" s="1186"/>
      <c r="EX33" s="1186"/>
      <c r="EY33" s="1186"/>
      <c r="EZ33" s="1186"/>
      <c r="FA33" s="1186"/>
      <c r="FB33" s="1186"/>
      <c r="FC33" s="1186"/>
      <c r="FD33" s="1186"/>
      <c r="FE33" s="1186"/>
      <c r="FF33" s="1186"/>
      <c r="FG33" s="1186"/>
      <c r="FH33" s="1186"/>
      <c r="FI33" s="1186"/>
      <c r="FJ33" s="1186"/>
      <c r="FK33" s="1186"/>
      <c r="FL33" s="1186"/>
      <c r="FM33" s="1186"/>
      <c r="FN33" s="1186"/>
      <c r="FO33" s="1186"/>
      <c r="FP33" s="1186"/>
      <c r="FQ33" s="1186"/>
      <c r="FR33" s="1186"/>
      <c r="FS33" s="1186"/>
      <c r="FT33" s="1186"/>
      <c r="FU33" s="1186"/>
      <c r="FV33" s="1186"/>
      <c r="FW33" s="1186"/>
      <c r="FX33" s="1186"/>
      <c r="FY33" s="1186"/>
      <c r="FZ33" s="1186"/>
      <c r="GA33" s="1186"/>
      <c r="GB33" s="1186"/>
      <c r="GC33" s="1186"/>
      <c r="GD33" s="1186"/>
      <c r="GE33" s="1186"/>
      <c r="GF33" s="1186"/>
      <c r="GG33" s="1186"/>
      <c r="GH33" s="1186"/>
      <c r="GI33" s="1186"/>
      <c r="GJ33" s="1186"/>
      <c r="GK33" s="1186"/>
      <c r="GL33" s="1186"/>
      <c r="GM33" s="1186"/>
      <c r="GN33" s="1186"/>
      <c r="GO33" s="1186"/>
      <c r="GP33" s="1186"/>
      <c r="GQ33" s="1186"/>
      <c r="GR33" s="1186"/>
      <c r="GS33" s="1186"/>
      <c r="GT33" s="1186"/>
      <c r="GU33" s="1186"/>
      <c r="GV33" s="1186"/>
      <c r="GW33" s="1186"/>
      <c r="GX33" s="1186"/>
      <c r="GY33" s="1186"/>
      <c r="GZ33" s="1186"/>
      <c r="HA33" s="1186"/>
      <c r="HB33" s="1186"/>
      <c r="HC33" s="1186"/>
      <c r="HD33" s="1186"/>
      <c r="HE33" s="1186"/>
      <c r="HF33" s="1186"/>
      <c r="HG33" s="1186"/>
      <c r="HH33" s="1186"/>
      <c r="HI33" s="1186"/>
      <c r="HJ33" s="1186"/>
      <c r="HK33" s="1186"/>
      <c r="HL33" s="1186"/>
      <c r="HM33" s="1186"/>
      <c r="HN33" s="1186"/>
      <c r="HO33" s="1186"/>
      <c r="HP33" s="1186"/>
      <c r="HQ33" s="1186"/>
      <c r="HR33" s="1186"/>
      <c r="HS33" s="1186"/>
      <c r="HT33" s="1186"/>
      <c r="HU33" s="1186"/>
      <c r="HV33" s="1186"/>
      <c r="HW33" s="1186"/>
      <c r="HX33" s="1186"/>
      <c r="HY33" s="1186"/>
      <c r="HZ33" s="1186"/>
      <c r="IA33" s="1186"/>
      <c r="IB33" s="1186"/>
      <c r="IC33" s="1186"/>
      <c r="ID33" s="1186"/>
      <c r="IE33" s="1186"/>
      <c r="IF33" s="1186"/>
      <c r="IG33" s="1186"/>
      <c r="IH33" s="1186"/>
      <c r="II33" s="1186"/>
      <c r="IJ33" s="1186"/>
      <c r="IK33" s="1186"/>
      <c r="IL33" s="1186"/>
      <c r="IM33" s="1186"/>
      <c r="IN33" s="1186"/>
      <c r="IO33" s="1186"/>
      <c r="IP33" s="1186"/>
      <c r="IQ33" s="1186"/>
      <c r="IR33" s="1186"/>
      <c r="IS33" s="1186"/>
      <c r="IT33" s="1186"/>
      <c r="IU33" s="1186"/>
      <c r="IV33" s="1186"/>
      <c r="IW33" s="1186"/>
      <c r="IX33" s="1186"/>
      <c r="IY33" s="1186"/>
      <c r="IZ33" s="1186"/>
      <c r="JA33" s="1186"/>
      <c r="JB33" s="1186"/>
      <c r="JC33" s="1186"/>
      <c r="JD33" s="1186"/>
      <c r="JE33" s="1186"/>
      <c r="JF33" s="1186"/>
      <c r="JG33" s="1186"/>
      <c r="JH33" s="1186"/>
      <c r="JI33" s="1186"/>
      <c r="JJ33" s="1186"/>
      <c r="JK33" s="1186"/>
      <c r="JL33" s="1186"/>
      <c r="JM33" s="1186"/>
      <c r="JN33" s="1186"/>
      <c r="JO33" s="1186"/>
      <c r="JP33" s="1186"/>
      <c r="JQ33" s="1186"/>
      <c r="JR33" s="1186"/>
      <c r="JS33" s="1186"/>
      <c r="JT33" s="1186"/>
      <c r="JU33" s="1186"/>
      <c r="JV33" s="1186"/>
      <c r="JW33" s="1186"/>
      <c r="JX33" s="1186"/>
      <c r="JY33" s="1186"/>
      <c r="JZ33" s="1186"/>
      <c r="KA33" s="1186"/>
      <c r="KB33" s="1186"/>
      <c r="KC33" s="1186"/>
      <c r="KD33" s="1186"/>
      <c r="KE33" s="1186"/>
      <c r="KF33" s="1186"/>
      <c r="KG33" s="1186"/>
      <c r="KH33" s="1186"/>
      <c r="KI33" s="1186"/>
      <c r="KJ33" s="1186"/>
      <c r="KK33" s="1186"/>
      <c r="KL33" s="1186"/>
      <c r="KM33" s="1186"/>
      <c r="KN33" s="1186"/>
      <c r="KO33" s="1186"/>
      <c r="KP33" s="1186"/>
      <c r="KQ33" s="1186"/>
      <c r="KR33" s="1186"/>
      <c r="KS33" s="1186"/>
      <c r="KT33" s="1186"/>
      <c r="KU33" s="1186"/>
      <c r="KV33" s="1186"/>
      <c r="KW33" s="1186"/>
      <c r="KX33" s="1186"/>
      <c r="KY33" s="1186"/>
      <c r="KZ33" s="1186"/>
      <c r="LA33" s="1186"/>
      <c r="LB33" s="1186"/>
      <c r="LC33" s="1186"/>
      <c r="LD33" s="1186"/>
      <c r="LE33" s="1186"/>
      <c r="LF33" s="1186"/>
      <c r="LG33" s="1186"/>
      <c r="LH33" s="1186"/>
      <c r="LI33" s="1186"/>
      <c r="LJ33" s="1187"/>
    </row>
    <row r="34" spans="2:322" ht="3.65" customHeight="1">
      <c r="B34" s="1185"/>
      <c r="C34" s="1186"/>
      <c r="D34" s="1186"/>
      <c r="E34" s="1186"/>
      <c r="F34" s="1186"/>
      <c r="G34" s="1186"/>
      <c r="H34" s="1186"/>
      <c r="I34" s="1186"/>
      <c r="J34" s="1186"/>
      <c r="K34" s="1186"/>
      <c r="L34" s="1186"/>
      <c r="M34" s="1186"/>
      <c r="N34" s="1186"/>
      <c r="O34" s="1186"/>
      <c r="P34" s="1186"/>
      <c r="Q34" s="1186"/>
      <c r="R34" s="1186"/>
      <c r="S34" s="1186"/>
      <c r="T34" s="1186"/>
      <c r="U34" s="1186"/>
      <c r="V34" s="1186"/>
      <c r="W34" s="1186"/>
      <c r="X34" s="1186"/>
      <c r="Y34" s="1186"/>
      <c r="Z34" s="1186"/>
      <c r="AA34" s="1186"/>
      <c r="AB34" s="1186"/>
      <c r="AC34" s="1186"/>
      <c r="AD34" s="1186"/>
      <c r="AE34" s="1186"/>
      <c r="AF34" s="1186"/>
      <c r="AG34" s="1186"/>
      <c r="AH34" s="1186"/>
      <c r="AI34" s="1186"/>
      <c r="AJ34" s="1186"/>
      <c r="AK34" s="1186"/>
      <c r="AL34" s="1186"/>
      <c r="AM34" s="1186"/>
      <c r="AN34" s="1186"/>
      <c r="AO34" s="1186"/>
      <c r="AP34" s="1186"/>
      <c r="AQ34" s="1186"/>
      <c r="AR34" s="1186"/>
      <c r="AS34" s="1186"/>
      <c r="AT34" s="1186"/>
      <c r="AU34" s="1186"/>
      <c r="AV34" s="1186"/>
      <c r="AW34" s="1186"/>
      <c r="AX34" s="1186"/>
      <c r="AY34" s="1186"/>
      <c r="AZ34" s="1186"/>
      <c r="BA34" s="1186"/>
      <c r="BB34" s="1186"/>
      <c r="BC34" s="1186"/>
      <c r="BD34" s="1186"/>
      <c r="BE34" s="1186"/>
      <c r="BF34" s="1186"/>
      <c r="BG34" s="1186"/>
      <c r="BH34" s="1186"/>
      <c r="BI34" s="1186"/>
      <c r="BJ34" s="1186"/>
      <c r="BK34" s="1186"/>
      <c r="BL34" s="1186"/>
      <c r="BM34" s="1186"/>
      <c r="BN34" s="1186"/>
      <c r="BO34" s="1186"/>
      <c r="BP34" s="1186"/>
      <c r="BQ34" s="1186"/>
      <c r="BR34" s="1186"/>
      <c r="BS34" s="1186"/>
      <c r="BT34" s="1186"/>
      <c r="BU34" s="1186"/>
      <c r="BV34" s="1186"/>
      <c r="BW34" s="1186"/>
      <c r="BX34" s="1186"/>
      <c r="BY34" s="1186"/>
      <c r="BZ34" s="1186"/>
      <c r="CA34" s="1186"/>
      <c r="CB34" s="1186"/>
      <c r="CC34" s="1186"/>
      <c r="CD34" s="1186"/>
      <c r="CE34" s="1186"/>
      <c r="CF34" s="1186"/>
      <c r="CG34" s="1186"/>
      <c r="CH34" s="1186"/>
      <c r="CI34" s="1186"/>
      <c r="CJ34" s="1186"/>
      <c r="CK34" s="1186"/>
      <c r="CL34" s="1186"/>
      <c r="CM34" s="1186"/>
      <c r="CN34" s="1186"/>
      <c r="CO34" s="1186"/>
      <c r="CP34" s="1186"/>
      <c r="CQ34" s="1186"/>
      <c r="CR34" s="1186"/>
      <c r="CS34" s="1186"/>
      <c r="CT34" s="1186"/>
      <c r="CU34" s="1186"/>
      <c r="CV34" s="1186"/>
      <c r="CW34" s="1186"/>
      <c r="CX34" s="1186"/>
      <c r="CY34" s="1186"/>
      <c r="CZ34" s="1186"/>
      <c r="DA34" s="1186"/>
      <c r="DB34" s="1186"/>
      <c r="DC34" s="1186"/>
      <c r="DD34" s="1186"/>
      <c r="DE34" s="1186"/>
      <c r="DF34" s="1186"/>
      <c r="DG34" s="1186"/>
      <c r="DH34" s="1186"/>
      <c r="DI34" s="1186"/>
      <c r="DJ34" s="1186"/>
      <c r="DK34" s="1186"/>
      <c r="DL34" s="1186"/>
      <c r="DM34" s="1186"/>
      <c r="DN34" s="1186"/>
      <c r="DO34" s="1186"/>
      <c r="DP34" s="1186"/>
      <c r="DQ34" s="1186"/>
      <c r="DR34" s="1186"/>
      <c r="DS34" s="1186"/>
      <c r="DT34" s="1186"/>
      <c r="DU34" s="1186"/>
      <c r="DV34" s="1186"/>
      <c r="DW34" s="1186"/>
      <c r="DX34" s="1186"/>
      <c r="DY34" s="1186"/>
      <c r="DZ34" s="1186"/>
      <c r="EA34" s="1186"/>
      <c r="EB34" s="1186"/>
      <c r="EC34" s="1186"/>
      <c r="ED34" s="1186"/>
      <c r="EE34" s="1186"/>
      <c r="EF34" s="1186"/>
      <c r="EG34" s="1186"/>
      <c r="EH34" s="1186"/>
      <c r="EI34" s="1186"/>
      <c r="EJ34" s="1186"/>
      <c r="EK34" s="1186"/>
      <c r="EL34" s="1186"/>
      <c r="EM34" s="1186"/>
      <c r="EN34" s="1186"/>
      <c r="EO34" s="1186"/>
      <c r="EP34" s="1186"/>
      <c r="EQ34" s="1186"/>
      <c r="ER34" s="1186"/>
      <c r="ES34" s="1186"/>
      <c r="ET34" s="1186"/>
      <c r="EU34" s="1186"/>
      <c r="EV34" s="1186"/>
      <c r="EW34" s="1186"/>
      <c r="EX34" s="1186"/>
      <c r="EY34" s="1186"/>
      <c r="EZ34" s="1186"/>
      <c r="FA34" s="1186"/>
      <c r="FB34" s="1186"/>
      <c r="FC34" s="1186"/>
      <c r="FD34" s="1186"/>
      <c r="FE34" s="1186"/>
      <c r="FF34" s="1186"/>
      <c r="FG34" s="1186"/>
      <c r="FH34" s="1186"/>
      <c r="FI34" s="1186"/>
      <c r="FJ34" s="1186"/>
      <c r="FK34" s="1186"/>
      <c r="FL34" s="1186"/>
      <c r="FM34" s="1186"/>
      <c r="FN34" s="1186"/>
      <c r="FO34" s="1186"/>
      <c r="FP34" s="1186"/>
      <c r="FQ34" s="1186"/>
      <c r="FR34" s="1186"/>
      <c r="FS34" s="1186"/>
      <c r="FT34" s="1186"/>
      <c r="FU34" s="1186"/>
      <c r="FV34" s="1186"/>
      <c r="FW34" s="1186"/>
      <c r="FX34" s="1186"/>
      <c r="FY34" s="1186"/>
      <c r="FZ34" s="1186"/>
      <c r="GA34" s="1186"/>
      <c r="GB34" s="1186"/>
      <c r="GC34" s="1186"/>
      <c r="GD34" s="1186"/>
      <c r="GE34" s="1186"/>
      <c r="GF34" s="1186"/>
      <c r="GG34" s="1186"/>
      <c r="GH34" s="1186"/>
      <c r="GI34" s="1186"/>
      <c r="GJ34" s="1186"/>
      <c r="GK34" s="1186"/>
      <c r="GL34" s="1186"/>
      <c r="GM34" s="1186"/>
      <c r="GN34" s="1186"/>
      <c r="GO34" s="1186"/>
      <c r="GP34" s="1186"/>
      <c r="GQ34" s="1186"/>
      <c r="GR34" s="1186"/>
      <c r="GS34" s="1186"/>
      <c r="GT34" s="1186"/>
      <c r="GU34" s="1186"/>
      <c r="GV34" s="1186"/>
      <c r="GW34" s="1186"/>
      <c r="GX34" s="1186"/>
      <c r="GY34" s="1186"/>
      <c r="GZ34" s="1186"/>
      <c r="HA34" s="1186"/>
      <c r="HB34" s="1186"/>
      <c r="HC34" s="1186"/>
      <c r="HD34" s="1186"/>
      <c r="HE34" s="1186"/>
      <c r="HF34" s="1186"/>
      <c r="HG34" s="1186"/>
      <c r="HH34" s="1186"/>
      <c r="HI34" s="1186"/>
      <c r="HJ34" s="1186"/>
      <c r="HK34" s="1186"/>
      <c r="HL34" s="1186"/>
      <c r="HM34" s="1186"/>
      <c r="HN34" s="1186"/>
      <c r="HO34" s="1186"/>
      <c r="HP34" s="1186"/>
      <c r="HQ34" s="1186"/>
      <c r="HR34" s="1186"/>
      <c r="HS34" s="1186"/>
      <c r="HT34" s="1186"/>
      <c r="HU34" s="1186"/>
      <c r="HV34" s="1186"/>
      <c r="HW34" s="1186"/>
      <c r="HX34" s="1186"/>
      <c r="HY34" s="1186"/>
      <c r="HZ34" s="1186"/>
      <c r="IA34" s="1186"/>
      <c r="IB34" s="1186"/>
      <c r="IC34" s="1186"/>
      <c r="ID34" s="1186"/>
      <c r="IE34" s="1186"/>
      <c r="IF34" s="1186"/>
      <c r="IG34" s="1186"/>
      <c r="IH34" s="1186"/>
      <c r="II34" s="1186"/>
      <c r="IJ34" s="1186"/>
      <c r="IK34" s="1186"/>
      <c r="IL34" s="1186"/>
      <c r="IM34" s="1186"/>
      <c r="IN34" s="1186"/>
      <c r="IO34" s="1186"/>
      <c r="IP34" s="1186"/>
      <c r="IQ34" s="1186"/>
      <c r="IR34" s="1186"/>
      <c r="IS34" s="1186"/>
      <c r="IT34" s="1186"/>
      <c r="IU34" s="1186"/>
      <c r="IV34" s="1186"/>
      <c r="IW34" s="1186"/>
      <c r="IX34" s="1186"/>
      <c r="IY34" s="1186"/>
      <c r="IZ34" s="1186"/>
      <c r="JA34" s="1186"/>
      <c r="JB34" s="1186"/>
      <c r="JC34" s="1186"/>
      <c r="JD34" s="1186"/>
      <c r="JE34" s="1186"/>
      <c r="JF34" s="1186"/>
      <c r="JG34" s="1186"/>
      <c r="JH34" s="1186"/>
      <c r="JI34" s="1186"/>
      <c r="JJ34" s="1186"/>
      <c r="JK34" s="1186"/>
      <c r="JL34" s="1186"/>
      <c r="JM34" s="1186"/>
      <c r="JN34" s="1186"/>
      <c r="JO34" s="1186"/>
      <c r="JP34" s="1186"/>
      <c r="JQ34" s="1186"/>
      <c r="JR34" s="1186"/>
      <c r="JS34" s="1186"/>
      <c r="JT34" s="1186"/>
      <c r="JU34" s="1186"/>
      <c r="JV34" s="1186"/>
      <c r="JW34" s="1186"/>
      <c r="JX34" s="1186"/>
      <c r="JY34" s="1186"/>
      <c r="JZ34" s="1186"/>
      <c r="KA34" s="1186"/>
      <c r="KB34" s="1186"/>
      <c r="KC34" s="1186"/>
      <c r="KD34" s="1186"/>
      <c r="KE34" s="1186"/>
      <c r="KF34" s="1186"/>
      <c r="KG34" s="1186"/>
      <c r="KH34" s="1186"/>
      <c r="KI34" s="1186"/>
      <c r="KJ34" s="1186"/>
      <c r="KK34" s="1186"/>
      <c r="KL34" s="1186"/>
      <c r="KM34" s="1186"/>
      <c r="KN34" s="1186"/>
      <c r="KO34" s="1186"/>
      <c r="KP34" s="1186"/>
      <c r="KQ34" s="1186"/>
      <c r="KR34" s="1186"/>
      <c r="KS34" s="1186"/>
      <c r="KT34" s="1186"/>
      <c r="KU34" s="1186"/>
      <c r="KV34" s="1186"/>
      <c r="KW34" s="1186"/>
      <c r="KX34" s="1186"/>
      <c r="KY34" s="1186"/>
      <c r="KZ34" s="1186"/>
      <c r="LA34" s="1186"/>
      <c r="LB34" s="1186"/>
      <c r="LC34" s="1186"/>
      <c r="LD34" s="1186"/>
      <c r="LE34" s="1186"/>
      <c r="LF34" s="1186"/>
      <c r="LG34" s="1186"/>
      <c r="LH34" s="1186"/>
      <c r="LI34" s="1186"/>
      <c r="LJ34" s="1187"/>
    </row>
    <row r="35" spans="2:322" ht="3.65" customHeight="1">
      <c r="B35" s="1185"/>
      <c r="C35" s="1186"/>
      <c r="D35" s="1186"/>
      <c r="E35" s="1186"/>
      <c r="F35" s="1186"/>
      <c r="G35" s="1186"/>
      <c r="H35" s="1186"/>
      <c r="I35" s="1186"/>
      <c r="J35" s="1186"/>
      <c r="K35" s="1186"/>
      <c r="L35" s="1186"/>
      <c r="M35" s="1186"/>
      <c r="N35" s="1186"/>
      <c r="O35" s="1186"/>
      <c r="P35" s="1186"/>
      <c r="Q35" s="1186"/>
      <c r="R35" s="1186"/>
      <c r="S35" s="1186"/>
      <c r="T35" s="1186"/>
      <c r="U35" s="1186"/>
      <c r="V35" s="1186"/>
      <c r="W35" s="1186"/>
      <c r="X35" s="1186"/>
      <c r="Y35" s="1186"/>
      <c r="Z35" s="1186"/>
      <c r="AA35" s="1186"/>
      <c r="AB35" s="1186"/>
      <c r="AC35" s="1186"/>
      <c r="AD35" s="1186"/>
      <c r="AE35" s="1186"/>
      <c r="AF35" s="1186"/>
      <c r="AG35" s="1186"/>
      <c r="AH35" s="1186"/>
      <c r="AI35" s="1186"/>
      <c r="AJ35" s="1186"/>
      <c r="AK35" s="1186"/>
      <c r="AL35" s="1186"/>
      <c r="AM35" s="1186"/>
      <c r="AN35" s="1186"/>
      <c r="AO35" s="1186"/>
      <c r="AP35" s="1186"/>
      <c r="AQ35" s="1186"/>
      <c r="AR35" s="1186"/>
      <c r="AS35" s="1186"/>
      <c r="AT35" s="1186"/>
      <c r="AU35" s="1186"/>
      <c r="AV35" s="1186"/>
      <c r="AW35" s="1186"/>
      <c r="AX35" s="1186"/>
      <c r="AY35" s="1186"/>
      <c r="AZ35" s="1186"/>
      <c r="BA35" s="1186"/>
      <c r="BB35" s="1186"/>
      <c r="BC35" s="1186"/>
      <c r="BD35" s="1186"/>
      <c r="BE35" s="1186"/>
      <c r="BF35" s="1186"/>
      <c r="BG35" s="1186"/>
      <c r="BH35" s="1186"/>
      <c r="BI35" s="1186"/>
      <c r="BJ35" s="1186"/>
      <c r="BK35" s="1186"/>
      <c r="BL35" s="1186"/>
      <c r="BM35" s="1186"/>
      <c r="BN35" s="1186"/>
      <c r="BO35" s="1186"/>
      <c r="BP35" s="1186"/>
      <c r="BQ35" s="1186"/>
      <c r="BR35" s="1186"/>
      <c r="BS35" s="1186"/>
      <c r="BT35" s="1186"/>
      <c r="BU35" s="1186"/>
      <c r="BV35" s="1186"/>
      <c r="BW35" s="1186"/>
      <c r="BX35" s="1186"/>
      <c r="BY35" s="1186"/>
      <c r="BZ35" s="1186"/>
      <c r="CA35" s="1186"/>
      <c r="CB35" s="1186"/>
      <c r="CC35" s="1186"/>
      <c r="CD35" s="1186"/>
      <c r="CE35" s="1186"/>
      <c r="CF35" s="1186"/>
      <c r="CG35" s="1186"/>
      <c r="CH35" s="1186"/>
      <c r="CI35" s="1186"/>
      <c r="CJ35" s="1186"/>
      <c r="CK35" s="1186"/>
      <c r="CL35" s="1186"/>
      <c r="CM35" s="1186"/>
      <c r="CN35" s="1186"/>
      <c r="CO35" s="1186"/>
      <c r="CP35" s="1186"/>
      <c r="CQ35" s="1186"/>
      <c r="CR35" s="1186"/>
      <c r="CS35" s="1186"/>
      <c r="CT35" s="1186"/>
      <c r="CU35" s="1186"/>
      <c r="CV35" s="1186"/>
      <c r="CW35" s="1186"/>
      <c r="CX35" s="1186"/>
      <c r="CY35" s="1186"/>
      <c r="CZ35" s="1186"/>
      <c r="DA35" s="1186"/>
      <c r="DB35" s="1186"/>
      <c r="DC35" s="1186"/>
      <c r="DD35" s="1186"/>
      <c r="DE35" s="1186"/>
      <c r="DF35" s="1186"/>
      <c r="DG35" s="1186"/>
      <c r="DH35" s="1186"/>
      <c r="DI35" s="1186"/>
      <c r="DJ35" s="1186"/>
      <c r="DK35" s="1186"/>
      <c r="DL35" s="1186"/>
      <c r="DM35" s="1186"/>
      <c r="DN35" s="1186"/>
      <c r="DO35" s="1186"/>
      <c r="DP35" s="1186"/>
      <c r="DQ35" s="1186"/>
      <c r="DR35" s="1186"/>
      <c r="DS35" s="1186"/>
      <c r="DT35" s="1186"/>
      <c r="DU35" s="1186"/>
      <c r="DV35" s="1186"/>
      <c r="DW35" s="1186"/>
      <c r="DX35" s="1186"/>
      <c r="DY35" s="1186"/>
      <c r="DZ35" s="1186"/>
      <c r="EA35" s="1186"/>
      <c r="EB35" s="1186"/>
      <c r="EC35" s="1186"/>
      <c r="ED35" s="1186"/>
      <c r="EE35" s="1186"/>
      <c r="EF35" s="1186"/>
      <c r="EG35" s="1186"/>
      <c r="EH35" s="1186"/>
      <c r="EI35" s="1186"/>
      <c r="EJ35" s="1186"/>
      <c r="EK35" s="1186"/>
      <c r="EL35" s="1186"/>
      <c r="EM35" s="1186"/>
      <c r="EN35" s="1186"/>
      <c r="EO35" s="1186"/>
      <c r="EP35" s="1186"/>
      <c r="EQ35" s="1186"/>
      <c r="ER35" s="1186"/>
      <c r="ES35" s="1186"/>
      <c r="ET35" s="1186"/>
      <c r="EU35" s="1186"/>
      <c r="EV35" s="1186"/>
      <c r="EW35" s="1186"/>
      <c r="EX35" s="1186"/>
      <c r="EY35" s="1186"/>
      <c r="EZ35" s="1186"/>
      <c r="FA35" s="1186"/>
      <c r="FB35" s="1186"/>
      <c r="FC35" s="1186"/>
      <c r="FD35" s="1186"/>
      <c r="FE35" s="1186"/>
      <c r="FF35" s="1186"/>
      <c r="FG35" s="1186"/>
      <c r="FH35" s="1186"/>
      <c r="FI35" s="1186"/>
      <c r="FJ35" s="1186"/>
      <c r="FK35" s="1186"/>
      <c r="FL35" s="1186"/>
      <c r="FM35" s="1186"/>
      <c r="FN35" s="1186"/>
      <c r="FO35" s="1186"/>
      <c r="FP35" s="1186"/>
      <c r="FQ35" s="1186"/>
      <c r="FR35" s="1186"/>
      <c r="FS35" s="1186"/>
      <c r="FT35" s="1186"/>
      <c r="FU35" s="1186"/>
      <c r="FV35" s="1186"/>
      <c r="FW35" s="1186"/>
      <c r="FX35" s="1186"/>
      <c r="FY35" s="1186"/>
      <c r="FZ35" s="1186"/>
      <c r="GA35" s="1186"/>
      <c r="GB35" s="1186"/>
      <c r="GC35" s="1186"/>
      <c r="GD35" s="1186"/>
      <c r="GE35" s="1186"/>
      <c r="GF35" s="1186"/>
      <c r="GG35" s="1186"/>
      <c r="GH35" s="1186"/>
      <c r="GI35" s="1186"/>
      <c r="GJ35" s="1186"/>
      <c r="GK35" s="1186"/>
      <c r="GL35" s="1186"/>
      <c r="GM35" s="1186"/>
      <c r="GN35" s="1186"/>
      <c r="GO35" s="1186"/>
      <c r="GP35" s="1186"/>
      <c r="GQ35" s="1186"/>
      <c r="GR35" s="1186"/>
      <c r="GS35" s="1186"/>
      <c r="GT35" s="1186"/>
      <c r="GU35" s="1186"/>
      <c r="GV35" s="1186"/>
      <c r="GW35" s="1186"/>
      <c r="GX35" s="1186"/>
      <c r="GY35" s="1186"/>
      <c r="GZ35" s="1186"/>
      <c r="HA35" s="1186"/>
      <c r="HB35" s="1186"/>
      <c r="HC35" s="1186"/>
      <c r="HD35" s="1186"/>
      <c r="HE35" s="1186"/>
      <c r="HF35" s="1186"/>
      <c r="HG35" s="1186"/>
      <c r="HH35" s="1186"/>
      <c r="HI35" s="1186"/>
      <c r="HJ35" s="1186"/>
      <c r="HK35" s="1186"/>
      <c r="HL35" s="1186"/>
      <c r="HM35" s="1186"/>
      <c r="HN35" s="1186"/>
      <c r="HO35" s="1186"/>
      <c r="HP35" s="1186"/>
      <c r="HQ35" s="1186"/>
      <c r="HR35" s="1186"/>
      <c r="HS35" s="1186"/>
      <c r="HT35" s="1186"/>
      <c r="HU35" s="1186"/>
      <c r="HV35" s="1186"/>
      <c r="HW35" s="1186"/>
      <c r="HX35" s="1186"/>
      <c r="HY35" s="1186"/>
      <c r="HZ35" s="1186"/>
      <c r="IA35" s="1186"/>
      <c r="IB35" s="1186"/>
      <c r="IC35" s="1186"/>
      <c r="ID35" s="1186"/>
      <c r="IE35" s="1186"/>
      <c r="IF35" s="1186"/>
      <c r="IG35" s="1186"/>
      <c r="IH35" s="1186"/>
      <c r="II35" s="1186"/>
      <c r="IJ35" s="1186"/>
      <c r="IK35" s="1186"/>
      <c r="IL35" s="1186"/>
      <c r="IM35" s="1186"/>
      <c r="IN35" s="1186"/>
      <c r="IO35" s="1186"/>
      <c r="IP35" s="1186"/>
      <c r="IQ35" s="1186"/>
      <c r="IR35" s="1186"/>
      <c r="IS35" s="1186"/>
      <c r="IT35" s="1186"/>
      <c r="IU35" s="1186"/>
      <c r="IV35" s="1186"/>
      <c r="IW35" s="1186"/>
      <c r="IX35" s="1186"/>
      <c r="IY35" s="1186"/>
      <c r="IZ35" s="1186"/>
      <c r="JA35" s="1186"/>
      <c r="JB35" s="1186"/>
      <c r="JC35" s="1186"/>
      <c r="JD35" s="1186"/>
      <c r="JE35" s="1186"/>
      <c r="JF35" s="1186"/>
      <c r="JG35" s="1186"/>
      <c r="JH35" s="1186"/>
      <c r="JI35" s="1186"/>
      <c r="JJ35" s="1186"/>
      <c r="JK35" s="1186"/>
      <c r="JL35" s="1186"/>
      <c r="JM35" s="1186"/>
      <c r="JN35" s="1186"/>
      <c r="JO35" s="1186"/>
      <c r="JP35" s="1186"/>
      <c r="JQ35" s="1186"/>
      <c r="JR35" s="1186"/>
      <c r="JS35" s="1186"/>
      <c r="JT35" s="1186"/>
      <c r="JU35" s="1186"/>
      <c r="JV35" s="1186"/>
      <c r="JW35" s="1186"/>
      <c r="JX35" s="1186"/>
      <c r="JY35" s="1186"/>
      <c r="JZ35" s="1186"/>
      <c r="KA35" s="1186"/>
      <c r="KB35" s="1186"/>
      <c r="KC35" s="1186"/>
      <c r="KD35" s="1186"/>
      <c r="KE35" s="1186"/>
      <c r="KF35" s="1186"/>
      <c r="KG35" s="1186"/>
      <c r="KH35" s="1186"/>
      <c r="KI35" s="1186"/>
      <c r="KJ35" s="1186"/>
      <c r="KK35" s="1186"/>
      <c r="KL35" s="1186"/>
      <c r="KM35" s="1186"/>
      <c r="KN35" s="1186"/>
      <c r="KO35" s="1186"/>
      <c r="KP35" s="1186"/>
      <c r="KQ35" s="1186"/>
      <c r="KR35" s="1186"/>
      <c r="KS35" s="1186"/>
      <c r="KT35" s="1186"/>
      <c r="KU35" s="1186"/>
      <c r="KV35" s="1186"/>
      <c r="KW35" s="1186"/>
      <c r="KX35" s="1186"/>
      <c r="KY35" s="1186"/>
      <c r="KZ35" s="1186"/>
      <c r="LA35" s="1186"/>
      <c r="LB35" s="1186"/>
      <c r="LC35" s="1186"/>
      <c r="LD35" s="1186"/>
      <c r="LE35" s="1186"/>
      <c r="LF35" s="1186"/>
      <c r="LG35" s="1186"/>
      <c r="LH35" s="1186"/>
      <c r="LI35" s="1186"/>
      <c r="LJ35" s="1187"/>
    </row>
    <row r="36" spans="2:322" ht="3.65" customHeight="1">
      <c r="B36" s="1185"/>
      <c r="C36" s="1186"/>
      <c r="D36" s="1186"/>
      <c r="E36" s="1186"/>
      <c r="F36" s="1186"/>
      <c r="G36" s="1186"/>
      <c r="H36" s="1186"/>
      <c r="I36" s="1186"/>
      <c r="J36" s="1186"/>
      <c r="K36" s="1186"/>
      <c r="L36" s="1186"/>
      <c r="M36" s="1186"/>
      <c r="N36" s="1186"/>
      <c r="O36" s="1186"/>
      <c r="P36" s="1186"/>
      <c r="Q36" s="1186"/>
      <c r="R36" s="1186"/>
      <c r="S36" s="1186"/>
      <c r="T36" s="1186"/>
      <c r="U36" s="1186"/>
      <c r="V36" s="1186"/>
      <c r="W36" s="1186"/>
      <c r="X36" s="1186"/>
      <c r="Y36" s="1186"/>
      <c r="Z36" s="1186"/>
      <c r="AA36" s="1186"/>
      <c r="AB36" s="1186"/>
      <c r="AC36" s="1186"/>
      <c r="AD36" s="1186"/>
      <c r="AE36" s="1186"/>
      <c r="AF36" s="1186"/>
      <c r="AG36" s="1186"/>
      <c r="AH36" s="1186"/>
      <c r="AI36" s="1186"/>
      <c r="AJ36" s="1186"/>
      <c r="AK36" s="1186"/>
      <c r="AL36" s="1186"/>
      <c r="AM36" s="1186"/>
      <c r="AN36" s="1186"/>
      <c r="AO36" s="1186"/>
      <c r="AP36" s="1186"/>
      <c r="AQ36" s="1186"/>
      <c r="AR36" s="1186"/>
      <c r="AS36" s="1186"/>
      <c r="AT36" s="1186"/>
      <c r="AU36" s="1186"/>
      <c r="AV36" s="1186"/>
      <c r="AW36" s="1186"/>
      <c r="AX36" s="1186"/>
      <c r="AY36" s="1186"/>
      <c r="AZ36" s="1186"/>
      <c r="BA36" s="1186"/>
      <c r="BB36" s="1186"/>
      <c r="BC36" s="1186"/>
      <c r="BD36" s="1186"/>
      <c r="BE36" s="1186"/>
      <c r="BF36" s="1186"/>
      <c r="BG36" s="1186"/>
      <c r="BH36" s="1186"/>
      <c r="BI36" s="1186"/>
      <c r="BJ36" s="1186"/>
      <c r="BK36" s="1186"/>
      <c r="BL36" s="1186"/>
      <c r="BM36" s="1186"/>
      <c r="BN36" s="1186"/>
      <c r="BO36" s="1186"/>
      <c r="BP36" s="1186"/>
      <c r="BQ36" s="1186"/>
      <c r="BR36" s="1186"/>
      <c r="BS36" s="1186"/>
      <c r="BT36" s="1186"/>
      <c r="BU36" s="1186"/>
      <c r="BV36" s="1186"/>
      <c r="BW36" s="1186"/>
      <c r="BX36" s="1186"/>
      <c r="BY36" s="1186"/>
      <c r="BZ36" s="1186"/>
      <c r="CA36" s="1186"/>
      <c r="CB36" s="1186"/>
      <c r="CC36" s="1186"/>
      <c r="CD36" s="1186"/>
      <c r="CE36" s="1186"/>
      <c r="CF36" s="1186"/>
      <c r="CG36" s="1186"/>
      <c r="CH36" s="1186"/>
      <c r="CI36" s="1186"/>
      <c r="CJ36" s="1186"/>
      <c r="CK36" s="1186"/>
      <c r="CL36" s="1186"/>
      <c r="CM36" s="1186"/>
      <c r="CN36" s="1186"/>
      <c r="CO36" s="1186"/>
      <c r="CP36" s="1186"/>
      <c r="CQ36" s="1186"/>
      <c r="CR36" s="1186"/>
      <c r="CS36" s="1186"/>
      <c r="CT36" s="1186"/>
      <c r="CU36" s="1186"/>
      <c r="CV36" s="1186"/>
      <c r="CW36" s="1186"/>
      <c r="CX36" s="1186"/>
      <c r="CY36" s="1186"/>
      <c r="CZ36" s="1186"/>
      <c r="DA36" s="1186"/>
      <c r="DB36" s="1186"/>
      <c r="DC36" s="1186"/>
      <c r="DD36" s="1186"/>
      <c r="DE36" s="1186"/>
      <c r="DF36" s="1186"/>
      <c r="DG36" s="1186"/>
      <c r="DH36" s="1186"/>
      <c r="DI36" s="1186"/>
      <c r="DJ36" s="1186"/>
      <c r="DK36" s="1186"/>
      <c r="DL36" s="1186"/>
      <c r="DM36" s="1186"/>
      <c r="DN36" s="1186"/>
      <c r="DO36" s="1186"/>
      <c r="DP36" s="1186"/>
      <c r="DQ36" s="1186"/>
      <c r="DR36" s="1186"/>
      <c r="DS36" s="1186"/>
      <c r="DT36" s="1186"/>
      <c r="DU36" s="1186"/>
      <c r="DV36" s="1186"/>
      <c r="DW36" s="1186"/>
      <c r="DX36" s="1186"/>
      <c r="DY36" s="1186"/>
      <c r="DZ36" s="1186"/>
      <c r="EA36" s="1186"/>
      <c r="EB36" s="1186"/>
      <c r="EC36" s="1186"/>
      <c r="ED36" s="1186"/>
      <c r="EE36" s="1186"/>
      <c r="EF36" s="1186"/>
      <c r="EG36" s="1186"/>
      <c r="EH36" s="1186"/>
      <c r="EI36" s="1186"/>
      <c r="EJ36" s="1186"/>
      <c r="EK36" s="1186"/>
      <c r="EL36" s="1186"/>
      <c r="EM36" s="1186"/>
      <c r="EN36" s="1186"/>
      <c r="EO36" s="1186"/>
      <c r="EP36" s="1186"/>
      <c r="EQ36" s="1186"/>
      <c r="ER36" s="1186"/>
      <c r="ES36" s="1186"/>
      <c r="ET36" s="1186"/>
      <c r="EU36" s="1186"/>
      <c r="EV36" s="1186"/>
      <c r="EW36" s="1186"/>
      <c r="EX36" s="1186"/>
      <c r="EY36" s="1186"/>
      <c r="EZ36" s="1186"/>
      <c r="FA36" s="1186"/>
      <c r="FB36" s="1186"/>
      <c r="FC36" s="1186"/>
      <c r="FD36" s="1186"/>
      <c r="FE36" s="1186"/>
      <c r="FF36" s="1186"/>
      <c r="FG36" s="1186"/>
      <c r="FH36" s="1186"/>
      <c r="FI36" s="1186"/>
      <c r="FJ36" s="1186"/>
      <c r="FK36" s="1186"/>
      <c r="FL36" s="1186"/>
      <c r="FM36" s="1186"/>
      <c r="FN36" s="1186"/>
      <c r="FO36" s="1186"/>
      <c r="FP36" s="1186"/>
      <c r="FQ36" s="1186"/>
      <c r="FR36" s="1186"/>
      <c r="FS36" s="1186"/>
      <c r="FT36" s="1186"/>
      <c r="FU36" s="1186"/>
      <c r="FV36" s="1186"/>
      <c r="FW36" s="1186"/>
      <c r="FX36" s="1186"/>
      <c r="FY36" s="1186"/>
      <c r="FZ36" s="1186"/>
      <c r="GA36" s="1186"/>
      <c r="GB36" s="1186"/>
      <c r="GC36" s="1186"/>
      <c r="GD36" s="1186"/>
      <c r="GE36" s="1186"/>
      <c r="GF36" s="1186"/>
      <c r="GG36" s="1186"/>
      <c r="GH36" s="1186"/>
      <c r="GI36" s="1186"/>
      <c r="GJ36" s="1186"/>
      <c r="GK36" s="1186"/>
      <c r="GL36" s="1186"/>
      <c r="GM36" s="1186"/>
      <c r="GN36" s="1186"/>
      <c r="GO36" s="1186"/>
      <c r="GP36" s="1186"/>
      <c r="GQ36" s="1186"/>
      <c r="GR36" s="1186"/>
      <c r="GS36" s="1186"/>
      <c r="GT36" s="1186"/>
      <c r="GU36" s="1186"/>
      <c r="GV36" s="1186"/>
      <c r="GW36" s="1186"/>
      <c r="GX36" s="1186"/>
      <c r="GY36" s="1186"/>
      <c r="GZ36" s="1186"/>
      <c r="HA36" s="1186"/>
      <c r="HB36" s="1186"/>
      <c r="HC36" s="1186"/>
      <c r="HD36" s="1186"/>
      <c r="HE36" s="1186"/>
      <c r="HF36" s="1186"/>
      <c r="HG36" s="1186"/>
      <c r="HH36" s="1186"/>
      <c r="HI36" s="1186"/>
      <c r="HJ36" s="1186"/>
      <c r="HK36" s="1186"/>
      <c r="HL36" s="1186"/>
      <c r="HM36" s="1186"/>
      <c r="HN36" s="1186"/>
      <c r="HO36" s="1186"/>
      <c r="HP36" s="1186"/>
      <c r="HQ36" s="1186"/>
      <c r="HR36" s="1186"/>
      <c r="HS36" s="1186"/>
      <c r="HT36" s="1186"/>
      <c r="HU36" s="1186"/>
      <c r="HV36" s="1186"/>
      <c r="HW36" s="1186"/>
      <c r="HX36" s="1186"/>
      <c r="HY36" s="1186"/>
      <c r="HZ36" s="1186"/>
      <c r="IA36" s="1186"/>
      <c r="IB36" s="1186"/>
      <c r="IC36" s="1186"/>
      <c r="ID36" s="1186"/>
      <c r="IE36" s="1186"/>
      <c r="IF36" s="1186"/>
      <c r="IG36" s="1186"/>
      <c r="IH36" s="1186"/>
      <c r="II36" s="1186"/>
      <c r="IJ36" s="1186"/>
      <c r="IK36" s="1186"/>
      <c r="IL36" s="1186"/>
      <c r="IM36" s="1186"/>
      <c r="IN36" s="1186"/>
      <c r="IO36" s="1186"/>
      <c r="IP36" s="1186"/>
      <c r="IQ36" s="1186"/>
      <c r="IR36" s="1186"/>
      <c r="IS36" s="1186"/>
      <c r="IT36" s="1186"/>
      <c r="IU36" s="1186"/>
      <c r="IV36" s="1186"/>
      <c r="IW36" s="1186"/>
      <c r="IX36" s="1186"/>
      <c r="IY36" s="1186"/>
      <c r="IZ36" s="1186"/>
      <c r="JA36" s="1186"/>
      <c r="JB36" s="1186"/>
      <c r="JC36" s="1186"/>
      <c r="JD36" s="1186"/>
      <c r="JE36" s="1186"/>
      <c r="JF36" s="1186"/>
      <c r="JG36" s="1186"/>
      <c r="JH36" s="1186"/>
      <c r="JI36" s="1186"/>
      <c r="JJ36" s="1186"/>
      <c r="JK36" s="1186"/>
      <c r="JL36" s="1186"/>
      <c r="JM36" s="1186"/>
      <c r="JN36" s="1186"/>
      <c r="JO36" s="1186"/>
      <c r="JP36" s="1186"/>
      <c r="JQ36" s="1186"/>
      <c r="JR36" s="1186"/>
      <c r="JS36" s="1186"/>
      <c r="JT36" s="1186"/>
      <c r="JU36" s="1186"/>
      <c r="JV36" s="1186"/>
      <c r="JW36" s="1186"/>
      <c r="JX36" s="1186"/>
      <c r="JY36" s="1186"/>
      <c r="JZ36" s="1186"/>
      <c r="KA36" s="1186"/>
      <c r="KB36" s="1186"/>
      <c r="KC36" s="1186"/>
      <c r="KD36" s="1186"/>
      <c r="KE36" s="1186"/>
      <c r="KF36" s="1186"/>
      <c r="KG36" s="1186"/>
      <c r="KH36" s="1186"/>
      <c r="KI36" s="1186"/>
      <c r="KJ36" s="1186"/>
      <c r="KK36" s="1186"/>
      <c r="KL36" s="1186"/>
      <c r="KM36" s="1186"/>
      <c r="KN36" s="1186"/>
      <c r="KO36" s="1186"/>
      <c r="KP36" s="1186"/>
      <c r="KQ36" s="1186"/>
      <c r="KR36" s="1186"/>
      <c r="KS36" s="1186"/>
      <c r="KT36" s="1186"/>
      <c r="KU36" s="1186"/>
      <c r="KV36" s="1186"/>
      <c r="KW36" s="1186"/>
      <c r="KX36" s="1186"/>
      <c r="KY36" s="1186"/>
      <c r="KZ36" s="1186"/>
      <c r="LA36" s="1186"/>
      <c r="LB36" s="1186"/>
      <c r="LC36" s="1186"/>
      <c r="LD36" s="1186"/>
      <c r="LE36" s="1186"/>
      <c r="LF36" s="1186"/>
      <c r="LG36" s="1186"/>
      <c r="LH36" s="1186"/>
      <c r="LI36" s="1186"/>
      <c r="LJ36" s="1187"/>
    </row>
    <row r="37" spans="2:322" ht="3.65" customHeight="1">
      <c r="B37" s="1185"/>
      <c r="C37" s="1186"/>
      <c r="D37" s="1186"/>
      <c r="E37" s="1186"/>
      <c r="F37" s="1186"/>
      <c r="G37" s="1186"/>
      <c r="H37" s="1186"/>
      <c r="I37" s="1186"/>
      <c r="J37" s="1186"/>
      <c r="K37" s="1186"/>
      <c r="L37" s="1186"/>
      <c r="M37" s="1186"/>
      <c r="N37" s="1186"/>
      <c r="O37" s="1186"/>
      <c r="P37" s="1186"/>
      <c r="Q37" s="1186"/>
      <c r="R37" s="1186"/>
      <c r="S37" s="1186"/>
      <c r="T37" s="1186"/>
      <c r="U37" s="1186"/>
      <c r="V37" s="1186"/>
      <c r="W37" s="1186"/>
      <c r="X37" s="1186"/>
      <c r="Y37" s="1186"/>
      <c r="Z37" s="1186"/>
      <c r="AA37" s="1186"/>
      <c r="AB37" s="1186"/>
      <c r="AC37" s="1186"/>
      <c r="AD37" s="1186"/>
      <c r="AE37" s="1186"/>
      <c r="AF37" s="1186"/>
      <c r="AG37" s="1186"/>
      <c r="AH37" s="1186"/>
      <c r="AI37" s="1186"/>
      <c r="AJ37" s="1186"/>
      <c r="AK37" s="1186"/>
      <c r="AL37" s="1186"/>
      <c r="AM37" s="1186"/>
      <c r="AN37" s="1186"/>
      <c r="AO37" s="1186"/>
      <c r="AP37" s="1186"/>
      <c r="AQ37" s="1186"/>
      <c r="AR37" s="1186"/>
      <c r="AS37" s="1186"/>
      <c r="AT37" s="1186"/>
      <c r="AU37" s="1186"/>
      <c r="AV37" s="1186"/>
      <c r="AW37" s="1186"/>
      <c r="AX37" s="1186"/>
      <c r="AY37" s="1186"/>
      <c r="AZ37" s="1186"/>
      <c r="BA37" s="1186"/>
      <c r="BB37" s="1186"/>
      <c r="BC37" s="1186"/>
      <c r="BD37" s="1186"/>
      <c r="BE37" s="1186"/>
      <c r="BF37" s="1186"/>
      <c r="BG37" s="1186"/>
      <c r="BH37" s="1186"/>
      <c r="BI37" s="1186"/>
      <c r="BJ37" s="1186"/>
      <c r="BK37" s="1186"/>
      <c r="BL37" s="1186"/>
      <c r="BM37" s="1186"/>
      <c r="BN37" s="1186"/>
      <c r="BO37" s="1186"/>
      <c r="BP37" s="1186"/>
      <c r="BQ37" s="1186"/>
      <c r="BR37" s="1186"/>
      <c r="BS37" s="1186"/>
      <c r="BT37" s="1186"/>
      <c r="BU37" s="1186"/>
      <c r="BV37" s="1186"/>
      <c r="BW37" s="1186"/>
      <c r="BX37" s="1186"/>
      <c r="BY37" s="1186"/>
      <c r="BZ37" s="1186"/>
      <c r="CA37" s="1186"/>
      <c r="CB37" s="1186"/>
      <c r="CC37" s="1186"/>
      <c r="CD37" s="1186"/>
      <c r="CE37" s="1186"/>
      <c r="CF37" s="1186"/>
      <c r="CG37" s="1186"/>
      <c r="CH37" s="1186"/>
      <c r="CI37" s="1186"/>
      <c r="CJ37" s="1186"/>
      <c r="CK37" s="1186"/>
      <c r="CL37" s="1186"/>
      <c r="CM37" s="1186"/>
      <c r="CN37" s="1186"/>
      <c r="CO37" s="1186"/>
      <c r="CP37" s="1186"/>
      <c r="CQ37" s="1186"/>
      <c r="CR37" s="1186"/>
      <c r="CS37" s="1186"/>
      <c r="CT37" s="1186"/>
      <c r="CU37" s="1186"/>
      <c r="CV37" s="1186"/>
      <c r="CW37" s="1186"/>
      <c r="CX37" s="1186"/>
      <c r="CY37" s="1186"/>
      <c r="CZ37" s="1186"/>
      <c r="DA37" s="1186"/>
      <c r="DB37" s="1186"/>
      <c r="DC37" s="1186"/>
      <c r="DD37" s="1186"/>
      <c r="DE37" s="1186"/>
      <c r="DF37" s="1186"/>
      <c r="DG37" s="1186"/>
      <c r="DH37" s="1186"/>
      <c r="DI37" s="1186"/>
      <c r="DJ37" s="1186"/>
      <c r="DK37" s="1186"/>
      <c r="DL37" s="1186"/>
      <c r="DM37" s="1186"/>
      <c r="DN37" s="1186"/>
      <c r="DO37" s="1186"/>
      <c r="DP37" s="1186"/>
      <c r="DQ37" s="1186"/>
      <c r="DR37" s="1186"/>
      <c r="DS37" s="1186"/>
      <c r="DT37" s="1186"/>
      <c r="DU37" s="1186"/>
      <c r="DV37" s="1186"/>
      <c r="DW37" s="1186"/>
      <c r="DX37" s="1186"/>
      <c r="DY37" s="1186"/>
      <c r="DZ37" s="1186"/>
      <c r="EA37" s="1186"/>
      <c r="EB37" s="1186"/>
      <c r="EC37" s="1186"/>
      <c r="ED37" s="1186"/>
      <c r="EE37" s="1186"/>
      <c r="EF37" s="1186"/>
      <c r="EG37" s="1186"/>
      <c r="EH37" s="1186"/>
      <c r="EI37" s="1186"/>
      <c r="EJ37" s="1186"/>
      <c r="EK37" s="1186"/>
      <c r="EL37" s="1186"/>
      <c r="EM37" s="1186"/>
      <c r="EN37" s="1186"/>
      <c r="EO37" s="1186"/>
      <c r="EP37" s="1186"/>
      <c r="EQ37" s="1186"/>
      <c r="ER37" s="1186"/>
      <c r="ES37" s="1186"/>
      <c r="ET37" s="1186"/>
      <c r="EU37" s="1186"/>
      <c r="EV37" s="1186"/>
      <c r="EW37" s="1186"/>
      <c r="EX37" s="1186"/>
      <c r="EY37" s="1186"/>
      <c r="EZ37" s="1186"/>
      <c r="FA37" s="1186"/>
      <c r="FB37" s="1186"/>
      <c r="FC37" s="1186"/>
      <c r="FD37" s="1186"/>
      <c r="FE37" s="1186"/>
      <c r="FF37" s="1186"/>
      <c r="FG37" s="1186"/>
      <c r="FH37" s="1186"/>
      <c r="FI37" s="1186"/>
      <c r="FJ37" s="1186"/>
      <c r="FK37" s="1186"/>
      <c r="FL37" s="1186"/>
      <c r="FM37" s="1186"/>
      <c r="FN37" s="1186"/>
      <c r="FO37" s="1186"/>
      <c r="FP37" s="1186"/>
      <c r="FQ37" s="1186"/>
      <c r="FR37" s="1186"/>
      <c r="FS37" s="1186"/>
      <c r="FT37" s="1186"/>
      <c r="FU37" s="1186"/>
      <c r="FV37" s="1186"/>
      <c r="FW37" s="1186"/>
      <c r="FX37" s="1186"/>
      <c r="FY37" s="1186"/>
      <c r="FZ37" s="1186"/>
      <c r="GA37" s="1186"/>
      <c r="GB37" s="1186"/>
      <c r="GC37" s="1186"/>
      <c r="GD37" s="1186"/>
      <c r="GE37" s="1186"/>
      <c r="GF37" s="1186"/>
      <c r="GG37" s="1186"/>
      <c r="GH37" s="1186"/>
      <c r="GI37" s="1186"/>
      <c r="GJ37" s="1186"/>
      <c r="GK37" s="1186"/>
      <c r="GL37" s="1186"/>
      <c r="GM37" s="1186"/>
      <c r="GN37" s="1186"/>
      <c r="GO37" s="1186"/>
      <c r="GP37" s="1186"/>
      <c r="GQ37" s="1186"/>
      <c r="GR37" s="1186"/>
      <c r="GS37" s="1186"/>
      <c r="GT37" s="1186"/>
      <c r="GU37" s="1186"/>
      <c r="GV37" s="1186"/>
      <c r="GW37" s="1186"/>
      <c r="GX37" s="1186"/>
      <c r="GY37" s="1186"/>
      <c r="GZ37" s="1186"/>
      <c r="HA37" s="1186"/>
      <c r="HB37" s="1186"/>
      <c r="HC37" s="1186"/>
      <c r="HD37" s="1186"/>
      <c r="HE37" s="1186"/>
      <c r="HF37" s="1186"/>
      <c r="HG37" s="1186"/>
      <c r="HH37" s="1186"/>
      <c r="HI37" s="1186"/>
      <c r="HJ37" s="1186"/>
      <c r="HK37" s="1186"/>
      <c r="HL37" s="1186"/>
      <c r="HM37" s="1186"/>
      <c r="HN37" s="1186"/>
      <c r="HO37" s="1186"/>
      <c r="HP37" s="1186"/>
      <c r="HQ37" s="1186"/>
      <c r="HR37" s="1186"/>
      <c r="HS37" s="1186"/>
      <c r="HT37" s="1186"/>
      <c r="HU37" s="1186"/>
      <c r="HV37" s="1186"/>
      <c r="HW37" s="1186"/>
      <c r="HX37" s="1186"/>
      <c r="HY37" s="1186"/>
      <c r="HZ37" s="1186"/>
      <c r="IA37" s="1186"/>
      <c r="IB37" s="1186"/>
      <c r="IC37" s="1186"/>
      <c r="ID37" s="1186"/>
      <c r="IE37" s="1186"/>
      <c r="IF37" s="1186"/>
      <c r="IG37" s="1186"/>
      <c r="IH37" s="1186"/>
      <c r="II37" s="1186"/>
      <c r="IJ37" s="1186"/>
      <c r="IK37" s="1186"/>
      <c r="IL37" s="1186"/>
      <c r="IM37" s="1186"/>
      <c r="IN37" s="1186"/>
      <c r="IO37" s="1186"/>
      <c r="IP37" s="1186"/>
      <c r="IQ37" s="1186"/>
      <c r="IR37" s="1186"/>
      <c r="IS37" s="1186"/>
      <c r="IT37" s="1186"/>
      <c r="IU37" s="1186"/>
      <c r="IV37" s="1186"/>
      <c r="IW37" s="1186"/>
      <c r="IX37" s="1186"/>
      <c r="IY37" s="1186"/>
      <c r="IZ37" s="1186"/>
      <c r="JA37" s="1186"/>
      <c r="JB37" s="1186"/>
      <c r="JC37" s="1186"/>
      <c r="JD37" s="1186"/>
      <c r="JE37" s="1186"/>
      <c r="JF37" s="1186"/>
      <c r="JG37" s="1186"/>
      <c r="JH37" s="1186"/>
      <c r="JI37" s="1186"/>
      <c r="JJ37" s="1186"/>
      <c r="JK37" s="1186"/>
      <c r="JL37" s="1186"/>
      <c r="JM37" s="1186"/>
      <c r="JN37" s="1186"/>
      <c r="JO37" s="1186"/>
      <c r="JP37" s="1186"/>
      <c r="JQ37" s="1186"/>
      <c r="JR37" s="1186"/>
      <c r="JS37" s="1186"/>
      <c r="JT37" s="1186"/>
      <c r="JU37" s="1186"/>
      <c r="JV37" s="1186"/>
      <c r="JW37" s="1186"/>
      <c r="JX37" s="1186"/>
      <c r="JY37" s="1186"/>
      <c r="JZ37" s="1186"/>
      <c r="KA37" s="1186"/>
      <c r="KB37" s="1186"/>
      <c r="KC37" s="1186"/>
      <c r="KD37" s="1186"/>
      <c r="KE37" s="1186"/>
      <c r="KF37" s="1186"/>
      <c r="KG37" s="1186"/>
      <c r="KH37" s="1186"/>
      <c r="KI37" s="1186"/>
      <c r="KJ37" s="1186"/>
      <c r="KK37" s="1186"/>
      <c r="KL37" s="1186"/>
      <c r="KM37" s="1186"/>
      <c r="KN37" s="1186"/>
      <c r="KO37" s="1186"/>
      <c r="KP37" s="1186"/>
      <c r="KQ37" s="1186"/>
      <c r="KR37" s="1186"/>
      <c r="KS37" s="1186"/>
      <c r="KT37" s="1186"/>
      <c r="KU37" s="1186"/>
      <c r="KV37" s="1186"/>
      <c r="KW37" s="1186"/>
      <c r="KX37" s="1186"/>
      <c r="KY37" s="1186"/>
      <c r="KZ37" s="1186"/>
      <c r="LA37" s="1186"/>
      <c r="LB37" s="1186"/>
      <c r="LC37" s="1186"/>
      <c r="LD37" s="1186"/>
      <c r="LE37" s="1186"/>
      <c r="LF37" s="1186"/>
      <c r="LG37" s="1186"/>
      <c r="LH37" s="1186"/>
      <c r="LI37" s="1186"/>
      <c r="LJ37" s="1187"/>
    </row>
    <row r="38" spans="2:322" ht="3.65" customHeight="1">
      <c r="B38" s="1185"/>
      <c r="C38" s="1186"/>
      <c r="D38" s="1186"/>
      <c r="E38" s="1186"/>
      <c r="F38" s="1186"/>
      <c r="G38" s="1186"/>
      <c r="H38" s="1186"/>
      <c r="I38" s="1186"/>
      <c r="J38" s="1186"/>
      <c r="K38" s="1186"/>
      <c r="L38" s="1186"/>
      <c r="M38" s="1186"/>
      <c r="N38" s="1186"/>
      <c r="O38" s="1186"/>
      <c r="P38" s="1186"/>
      <c r="Q38" s="1186"/>
      <c r="R38" s="1186"/>
      <c r="S38" s="1186"/>
      <c r="T38" s="1186"/>
      <c r="U38" s="1186"/>
      <c r="V38" s="1186"/>
      <c r="W38" s="1186"/>
      <c r="X38" s="1186"/>
      <c r="Y38" s="1186"/>
      <c r="Z38" s="1186"/>
      <c r="AA38" s="1186"/>
      <c r="AB38" s="1186"/>
      <c r="AC38" s="1186"/>
      <c r="AD38" s="1186"/>
      <c r="AE38" s="1186"/>
      <c r="AF38" s="1186"/>
      <c r="AG38" s="1186"/>
      <c r="AH38" s="1186"/>
      <c r="AI38" s="1186"/>
      <c r="AJ38" s="1186"/>
      <c r="AK38" s="1186"/>
      <c r="AL38" s="1186"/>
      <c r="AM38" s="1186"/>
      <c r="AN38" s="1186"/>
      <c r="AO38" s="1186"/>
      <c r="AP38" s="1186"/>
      <c r="AQ38" s="1186"/>
      <c r="AR38" s="1186"/>
      <c r="AS38" s="1186"/>
      <c r="AT38" s="1186"/>
      <c r="AU38" s="1186"/>
      <c r="AV38" s="1186"/>
      <c r="AW38" s="1186"/>
      <c r="AX38" s="1186"/>
      <c r="AY38" s="1186"/>
      <c r="AZ38" s="1186"/>
      <c r="BA38" s="1186"/>
      <c r="BB38" s="1186"/>
      <c r="BC38" s="1186"/>
      <c r="BD38" s="1186"/>
      <c r="BE38" s="1186"/>
      <c r="BF38" s="1186"/>
      <c r="BG38" s="1186"/>
      <c r="BH38" s="1186"/>
      <c r="BI38" s="1186"/>
      <c r="BJ38" s="1186"/>
      <c r="BK38" s="1186"/>
      <c r="BL38" s="1186"/>
      <c r="BM38" s="1186"/>
      <c r="BN38" s="1186"/>
      <c r="BO38" s="1186"/>
      <c r="BP38" s="1186"/>
      <c r="BQ38" s="1186"/>
      <c r="BR38" s="1186"/>
      <c r="BS38" s="1186"/>
      <c r="BT38" s="1186"/>
      <c r="BU38" s="1186"/>
      <c r="BV38" s="1186"/>
      <c r="BW38" s="1186"/>
      <c r="BX38" s="1186"/>
      <c r="BY38" s="1186"/>
      <c r="BZ38" s="1186"/>
      <c r="CA38" s="1186"/>
      <c r="CB38" s="1186"/>
      <c r="CC38" s="1186"/>
      <c r="CD38" s="1186"/>
      <c r="CE38" s="1186"/>
      <c r="CF38" s="1186"/>
      <c r="CG38" s="1186"/>
      <c r="CH38" s="1186"/>
      <c r="CI38" s="1186"/>
      <c r="CJ38" s="1186"/>
      <c r="CK38" s="1186"/>
      <c r="CL38" s="1186"/>
      <c r="CM38" s="1186"/>
      <c r="CN38" s="1186"/>
      <c r="CO38" s="1186"/>
      <c r="CP38" s="1186"/>
      <c r="CQ38" s="1186"/>
      <c r="CR38" s="1186"/>
      <c r="CS38" s="1186"/>
      <c r="CT38" s="1186"/>
      <c r="CU38" s="1186"/>
      <c r="CV38" s="1186"/>
      <c r="CW38" s="1186"/>
      <c r="CX38" s="1186"/>
      <c r="CY38" s="1186"/>
      <c r="CZ38" s="1186"/>
      <c r="DA38" s="1186"/>
      <c r="DB38" s="1186"/>
      <c r="DC38" s="1186"/>
      <c r="DD38" s="1186"/>
      <c r="DE38" s="1186"/>
      <c r="DF38" s="1186"/>
      <c r="DG38" s="1186"/>
      <c r="DH38" s="1186"/>
      <c r="DI38" s="1186"/>
      <c r="DJ38" s="1186"/>
      <c r="DK38" s="1186"/>
      <c r="DL38" s="1186"/>
      <c r="DM38" s="1186"/>
      <c r="DN38" s="1186"/>
      <c r="DO38" s="1186"/>
      <c r="DP38" s="1186"/>
      <c r="DQ38" s="1186"/>
      <c r="DR38" s="1186"/>
      <c r="DS38" s="1186"/>
      <c r="DT38" s="1186"/>
      <c r="DU38" s="1186"/>
      <c r="DV38" s="1186"/>
      <c r="DW38" s="1186"/>
      <c r="DX38" s="1186"/>
      <c r="DY38" s="1186"/>
      <c r="DZ38" s="1186"/>
      <c r="EA38" s="1186"/>
      <c r="EB38" s="1186"/>
      <c r="EC38" s="1186"/>
      <c r="ED38" s="1186"/>
      <c r="EE38" s="1186"/>
      <c r="EF38" s="1186"/>
      <c r="EG38" s="1186"/>
      <c r="EH38" s="1186"/>
      <c r="EI38" s="1186"/>
      <c r="EJ38" s="1186"/>
      <c r="EK38" s="1186"/>
      <c r="EL38" s="1186"/>
      <c r="EM38" s="1186"/>
      <c r="EN38" s="1186"/>
      <c r="EO38" s="1186"/>
      <c r="EP38" s="1186"/>
      <c r="EQ38" s="1186"/>
      <c r="ER38" s="1186"/>
      <c r="ES38" s="1186"/>
      <c r="ET38" s="1186"/>
      <c r="EU38" s="1186"/>
      <c r="EV38" s="1186"/>
      <c r="EW38" s="1186"/>
      <c r="EX38" s="1186"/>
      <c r="EY38" s="1186"/>
      <c r="EZ38" s="1186"/>
      <c r="FA38" s="1186"/>
      <c r="FB38" s="1186"/>
      <c r="FC38" s="1186"/>
      <c r="FD38" s="1186"/>
      <c r="FE38" s="1186"/>
      <c r="FF38" s="1186"/>
      <c r="FG38" s="1186"/>
      <c r="FH38" s="1186"/>
      <c r="FI38" s="1186"/>
      <c r="FJ38" s="1186"/>
      <c r="FK38" s="1186"/>
      <c r="FL38" s="1186"/>
      <c r="FM38" s="1186"/>
      <c r="FN38" s="1186"/>
      <c r="FO38" s="1186"/>
      <c r="FP38" s="1186"/>
      <c r="FQ38" s="1186"/>
      <c r="FR38" s="1186"/>
      <c r="FS38" s="1186"/>
      <c r="FT38" s="1186"/>
      <c r="FU38" s="1186"/>
      <c r="FV38" s="1186"/>
      <c r="FW38" s="1186"/>
      <c r="FX38" s="1186"/>
      <c r="FY38" s="1186"/>
      <c r="FZ38" s="1186"/>
      <c r="GA38" s="1186"/>
      <c r="GB38" s="1186"/>
      <c r="GC38" s="1186"/>
      <c r="GD38" s="1186"/>
      <c r="GE38" s="1186"/>
      <c r="GF38" s="1186"/>
      <c r="GG38" s="1186"/>
      <c r="GH38" s="1186"/>
      <c r="GI38" s="1186"/>
      <c r="GJ38" s="1186"/>
      <c r="GK38" s="1186"/>
      <c r="GL38" s="1186"/>
      <c r="GM38" s="1186"/>
      <c r="GN38" s="1186"/>
      <c r="GO38" s="1186"/>
      <c r="GP38" s="1186"/>
      <c r="GQ38" s="1186"/>
      <c r="GR38" s="1186"/>
      <c r="GS38" s="1186"/>
      <c r="GT38" s="1186"/>
      <c r="GU38" s="1186"/>
      <c r="GV38" s="1186"/>
      <c r="GW38" s="1186"/>
      <c r="GX38" s="1186"/>
      <c r="GY38" s="1186"/>
      <c r="GZ38" s="1186"/>
      <c r="HA38" s="1186"/>
      <c r="HB38" s="1186"/>
      <c r="HC38" s="1186"/>
      <c r="HD38" s="1186"/>
      <c r="HE38" s="1186"/>
      <c r="HF38" s="1186"/>
      <c r="HG38" s="1186"/>
      <c r="HH38" s="1186"/>
      <c r="HI38" s="1186"/>
      <c r="HJ38" s="1186"/>
      <c r="HK38" s="1186"/>
      <c r="HL38" s="1186"/>
      <c r="HM38" s="1186"/>
      <c r="HN38" s="1186"/>
      <c r="HO38" s="1186"/>
      <c r="HP38" s="1186"/>
      <c r="HQ38" s="1186"/>
      <c r="HR38" s="1186"/>
      <c r="HS38" s="1186"/>
      <c r="HT38" s="1186"/>
      <c r="HU38" s="1186"/>
      <c r="HV38" s="1186"/>
      <c r="HW38" s="1186"/>
      <c r="HX38" s="1186"/>
      <c r="HY38" s="1186"/>
      <c r="HZ38" s="1186"/>
      <c r="IA38" s="1186"/>
      <c r="IB38" s="1186"/>
      <c r="IC38" s="1186"/>
      <c r="ID38" s="1186"/>
      <c r="IE38" s="1186"/>
      <c r="IF38" s="1186"/>
      <c r="IG38" s="1186"/>
      <c r="IH38" s="1186"/>
      <c r="II38" s="1186"/>
      <c r="IJ38" s="1186"/>
      <c r="IK38" s="1186"/>
      <c r="IL38" s="1186"/>
      <c r="IM38" s="1186"/>
      <c r="IN38" s="1186"/>
      <c r="IO38" s="1186"/>
      <c r="IP38" s="1186"/>
      <c r="IQ38" s="1186"/>
      <c r="IR38" s="1186"/>
      <c r="IS38" s="1186"/>
      <c r="IT38" s="1186"/>
      <c r="IU38" s="1186"/>
      <c r="IV38" s="1186"/>
      <c r="IW38" s="1186"/>
      <c r="IX38" s="1186"/>
      <c r="IY38" s="1186"/>
      <c r="IZ38" s="1186"/>
      <c r="JA38" s="1186"/>
      <c r="JB38" s="1186"/>
      <c r="JC38" s="1186"/>
      <c r="JD38" s="1186"/>
      <c r="JE38" s="1186"/>
      <c r="JF38" s="1186"/>
      <c r="JG38" s="1186"/>
      <c r="JH38" s="1186"/>
      <c r="JI38" s="1186"/>
      <c r="JJ38" s="1186"/>
      <c r="JK38" s="1186"/>
      <c r="JL38" s="1186"/>
      <c r="JM38" s="1186"/>
      <c r="JN38" s="1186"/>
      <c r="JO38" s="1186"/>
      <c r="JP38" s="1186"/>
      <c r="JQ38" s="1186"/>
      <c r="JR38" s="1186"/>
      <c r="JS38" s="1186"/>
      <c r="JT38" s="1186"/>
      <c r="JU38" s="1186"/>
      <c r="JV38" s="1186"/>
      <c r="JW38" s="1186"/>
      <c r="JX38" s="1186"/>
      <c r="JY38" s="1186"/>
      <c r="JZ38" s="1186"/>
      <c r="KA38" s="1186"/>
      <c r="KB38" s="1186"/>
      <c r="KC38" s="1186"/>
      <c r="KD38" s="1186"/>
      <c r="KE38" s="1186"/>
      <c r="KF38" s="1186"/>
      <c r="KG38" s="1186"/>
      <c r="KH38" s="1186"/>
      <c r="KI38" s="1186"/>
      <c r="KJ38" s="1186"/>
      <c r="KK38" s="1186"/>
      <c r="KL38" s="1186"/>
      <c r="KM38" s="1186"/>
      <c r="KN38" s="1186"/>
      <c r="KO38" s="1186"/>
      <c r="KP38" s="1186"/>
      <c r="KQ38" s="1186"/>
      <c r="KR38" s="1186"/>
      <c r="KS38" s="1186"/>
      <c r="KT38" s="1186"/>
      <c r="KU38" s="1186"/>
      <c r="KV38" s="1186"/>
      <c r="KW38" s="1186"/>
      <c r="KX38" s="1186"/>
      <c r="KY38" s="1186"/>
      <c r="KZ38" s="1186"/>
      <c r="LA38" s="1186"/>
      <c r="LB38" s="1186"/>
      <c r="LC38" s="1186"/>
      <c r="LD38" s="1186"/>
      <c r="LE38" s="1186"/>
      <c r="LF38" s="1186"/>
      <c r="LG38" s="1186"/>
      <c r="LH38" s="1186"/>
      <c r="LI38" s="1186"/>
      <c r="LJ38" s="1187"/>
    </row>
    <row r="39" spans="2:322" ht="3.65" customHeight="1">
      <c r="B39" s="1185"/>
      <c r="C39" s="1186"/>
      <c r="D39" s="1186"/>
      <c r="E39" s="1186"/>
      <c r="F39" s="1186"/>
      <c r="G39" s="1186"/>
      <c r="H39" s="1186"/>
      <c r="I39" s="1186"/>
      <c r="J39" s="1186"/>
      <c r="K39" s="1186"/>
      <c r="L39" s="1186"/>
      <c r="M39" s="1186"/>
      <c r="N39" s="1186"/>
      <c r="O39" s="1186"/>
      <c r="P39" s="1186"/>
      <c r="Q39" s="1186"/>
      <c r="R39" s="1186"/>
      <c r="S39" s="1186"/>
      <c r="T39" s="1186"/>
      <c r="U39" s="1186"/>
      <c r="V39" s="1186"/>
      <c r="W39" s="1186"/>
      <c r="X39" s="1186"/>
      <c r="Y39" s="1186"/>
      <c r="Z39" s="1186"/>
      <c r="AA39" s="1186"/>
      <c r="AB39" s="1186"/>
      <c r="AC39" s="1186"/>
      <c r="AD39" s="1186"/>
      <c r="AE39" s="1186"/>
      <c r="AF39" s="1186"/>
      <c r="AG39" s="1186"/>
      <c r="AH39" s="1186"/>
      <c r="AI39" s="1186"/>
      <c r="AJ39" s="1186"/>
      <c r="AK39" s="1186"/>
      <c r="AL39" s="1186"/>
      <c r="AM39" s="1186"/>
      <c r="AN39" s="1186"/>
      <c r="AO39" s="1186"/>
      <c r="AP39" s="1186"/>
      <c r="AQ39" s="1186"/>
      <c r="AR39" s="1186"/>
      <c r="AS39" s="1186"/>
      <c r="AT39" s="1186"/>
      <c r="AU39" s="1186"/>
      <c r="AV39" s="1186"/>
      <c r="AW39" s="1186"/>
      <c r="AX39" s="1186"/>
      <c r="AY39" s="1186"/>
      <c r="AZ39" s="1186"/>
      <c r="BA39" s="1186"/>
      <c r="BB39" s="1186"/>
      <c r="BC39" s="1186"/>
      <c r="BD39" s="1186"/>
      <c r="BE39" s="1186"/>
      <c r="BF39" s="1186"/>
      <c r="BG39" s="1186"/>
      <c r="BH39" s="1186"/>
      <c r="BI39" s="1186"/>
      <c r="BJ39" s="1186"/>
      <c r="BK39" s="1186"/>
      <c r="BL39" s="1186"/>
      <c r="BM39" s="1186"/>
      <c r="BN39" s="1186"/>
      <c r="BO39" s="1186"/>
      <c r="BP39" s="1186"/>
      <c r="BQ39" s="1186"/>
      <c r="BR39" s="1186"/>
      <c r="BS39" s="1186"/>
      <c r="BT39" s="1186"/>
      <c r="BU39" s="1186"/>
      <c r="BV39" s="1186"/>
      <c r="BW39" s="1186"/>
      <c r="BX39" s="1186"/>
      <c r="BY39" s="1186"/>
      <c r="BZ39" s="1186"/>
      <c r="CA39" s="1186"/>
      <c r="CB39" s="1186"/>
      <c r="CC39" s="1186"/>
      <c r="CD39" s="1186"/>
      <c r="CE39" s="1186"/>
      <c r="CF39" s="1186"/>
      <c r="CG39" s="1186"/>
      <c r="CH39" s="1186"/>
      <c r="CI39" s="1186"/>
      <c r="CJ39" s="1186"/>
      <c r="CK39" s="1186"/>
      <c r="CL39" s="1186"/>
      <c r="CM39" s="1186"/>
      <c r="CN39" s="1186"/>
      <c r="CO39" s="1186"/>
      <c r="CP39" s="1186"/>
      <c r="CQ39" s="1186"/>
      <c r="CR39" s="1186"/>
      <c r="CS39" s="1186"/>
      <c r="CT39" s="1186"/>
      <c r="CU39" s="1186"/>
      <c r="CV39" s="1186"/>
      <c r="CW39" s="1186"/>
      <c r="CX39" s="1186"/>
      <c r="CY39" s="1186"/>
      <c r="CZ39" s="1186"/>
      <c r="DA39" s="1186"/>
      <c r="DB39" s="1186"/>
      <c r="DC39" s="1186"/>
      <c r="DD39" s="1186"/>
      <c r="DE39" s="1186"/>
      <c r="DF39" s="1186"/>
      <c r="DG39" s="1186"/>
      <c r="DH39" s="1186"/>
      <c r="DI39" s="1186"/>
      <c r="DJ39" s="1186"/>
      <c r="DK39" s="1186"/>
      <c r="DL39" s="1186"/>
      <c r="DM39" s="1186"/>
      <c r="DN39" s="1186"/>
      <c r="DO39" s="1186"/>
      <c r="DP39" s="1186"/>
      <c r="DQ39" s="1186"/>
      <c r="DR39" s="1186"/>
      <c r="DS39" s="1186"/>
      <c r="DT39" s="1186"/>
      <c r="DU39" s="1186"/>
      <c r="DV39" s="1186"/>
      <c r="DW39" s="1186"/>
      <c r="DX39" s="1186"/>
      <c r="DY39" s="1186"/>
      <c r="DZ39" s="1186"/>
      <c r="EA39" s="1186"/>
      <c r="EB39" s="1186"/>
      <c r="EC39" s="1186"/>
      <c r="ED39" s="1186"/>
      <c r="EE39" s="1186"/>
      <c r="EF39" s="1186"/>
      <c r="EG39" s="1186"/>
      <c r="EH39" s="1186"/>
      <c r="EI39" s="1186"/>
      <c r="EJ39" s="1186"/>
      <c r="EK39" s="1186"/>
      <c r="EL39" s="1186"/>
      <c r="EM39" s="1186"/>
      <c r="EN39" s="1186"/>
      <c r="EO39" s="1186"/>
      <c r="EP39" s="1186"/>
      <c r="EQ39" s="1186"/>
      <c r="ER39" s="1186"/>
      <c r="ES39" s="1186"/>
      <c r="ET39" s="1186"/>
      <c r="EU39" s="1186"/>
      <c r="EV39" s="1186"/>
      <c r="EW39" s="1186"/>
      <c r="EX39" s="1186"/>
      <c r="EY39" s="1186"/>
      <c r="EZ39" s="1186"/>
      <c r="FA39" s="1186"/>
      <c r="FB39" s="1186"/>
      <c r="FC39" s="1186"/>
      <c r="FD39" s="1186"/>
      <c r="FE39" s="1186"/>
      <c r="FF39" s="1186"/>
      <c r="FG39" s="1186"/>
      <c r="FH39" s="1186"/>
      <c r="FI39" s="1186"/>
      <c r="FJ39" s="1186"/>
      <c r="FK39" s="1186"/>
      <c r="FL39" s="1186"/>
      <c r="FM39" s="1186"/>
      <c r="FN39" s="1186"/>
      <c r="FO39" s="1186"/>
      <c r="FP39" s="1186"/>
      <c r="FQ39" s="1186"/>
      <c r="FR39" s="1186"/>
      <c r="FS39" s="1186"/>
      <c r="FT39" s="1186"/>
      <c r="FU39" s="1186"/>
      <c r="FV39" s="1186"/>
      <c r="FW39" s="1186"/>
      <c r="FX39" s="1186"/>
      <c r="FY39" s="1186"/>
      <c r="FZ39" s="1186"/>
      <c r="GA39" s="1186"/>
      <c r="GB39" s="1186"/>
      <c r="GC39" s="1186"/>
      <c r="GD39" s="1186"/>
      <c r="GE39" s="1186"/>
      <c r="GF39" s="1186"/>
      <c r="GG39" s="1186"/>
      <c r="GH39" s="1186"/>
      <c r="GI39" s="1186"/>
      <c r="GJ39" s="1186"/>
      <c r="GK39" s="1186"/>
      <c r="GL39" s="1186"/>
      <c r="GM39" s="1186"/>
      <c r="GN39" s="1186"/>
      <c r="GO39" s="1186"/>
      <c r="GP39" s="1186"/>
      <c r="GQ39" s="1186"/>
      <c r="GR39" s="1186"/>
      <c r="GS39" s="1186"/>
      <c r="GT39" s="1186"/>
      <c r="GU39" s="1186"/>
      <c r="GV39" s="1186"/>
      <c r="GW39" s="1186"/>
      <c r="GX39" s="1186"/>
      <c r="GY39" s="1186"/>
      <c r="GZ39" s="1186"/>
      <c r="HA39" s="1186"/>
      <c r="HB39" s="1186"/>
      <c r="HC39" s="1186"/>
      <c r="HD39" s="1186"/>
      <c r="HE39" s="1186"/>
      <c r="HF39" s="1186"/>
      <c r="HG39" s="1186"/>
      <c r="HH39" s="1186"/>
      <c r="HI39" s="1186"/>
      <c r="HJ39" s="1186"/>
      <c r="HK39" s="1186"/>
      <c r="HL39" s="1186"/>
      <c r="HM39" s="1186"/>
      <c r="HN39" s="1186"/>
      <c r="HO39" s="1186"/>
      <c r="HP39" s="1186"/>
      <c r="HQ39" s="1186"/>
      <c r="HR39" s="1186"/>
      <c r="HS39" s="1186"/>
      <c r="HT39" s="1186"/>
      <c r="HU39" s="1186"/>
      <c r="HV39" s="1186"/>
      <c r="HW39" s="1186"/>
      <c r="HX39" s="1186"/>
      <c r="HY39" s="1186"/>
      <c r="HZ39" s="1186"/>
      <c r="IA39" s="1186"/>
      <c r="IB39" s="1186"/>
      <c r="IC39" s="1186"/>
      <c r="ID39" s="1186"/>
      <c r="IE39" s="1186"/>
      <c r="IF39" s="1186"/>
      <c r="IG39" s="1186"/>
      <c r="IH39" s="1186"/>
      <c r="II39" s="1186"/>
      <c r="IJ39" s="1186"/>
      <c r="IK39" s="1186"/>
      <c r="IL39" s="1186"/>
      <c r="IM39" s="1186"/>
      <c r="IN39" s="1186"/>
      <c r="IO39" s="1186"/>
      <c r="IP39" s="1186"/>
      <c r="IQ39" s="1186"/>
      <c r="IR39" s="1186"/>
      <c r="IS39" s="1186"/>
      <c r="IT39" s="1186"/>
      <c r="IU39" s="1186"/>
      <c r="IV39" s="1186"/>
      <c r="IW39" s="1186"/>
      <c r="IX39" s="1186"/>
      <c r="IY39" s="1186"/>
      <c r="IZ39" s="1186"/>
      <c r="JA39" s="1186"/>
      <c r="JB39" s="1186"/>
      <c r="JC39" s="1186"/>
      <c r="JD39" s="1186"/>
      <c r="JE39" s="1186"/>
      <c r="JF39" s="1186"/>
      <c r="JG39" s="1186"/>
      <c r="JH39" s="1186"/>
      <c r="JI39" s="1186"/>
      <c r="JJ39" s="1186"/>
      <c r="JK39" s="1186"/>
      <c r="JL39" s="1186"/>
      <c r="JM39" s="1186"/>
      <c r="JN39" s="1186"/>
      <c r="JO39" s="1186"/>
      <c r="JP39" s="1186"/>
      <c r="JQ39" s="1186"/>
      <c r="JR39" s="1186"/>
      <c r="JS39" s="1186"/>
      <c r="JT39" s="1186"/>
      <c r="JU39" s="1186"/>
      <c r="JV39" s="1186"/>
      <c r="JW39" s="1186"/>
      <c r="JX39" s="1186"/>
      <c r="JY39" s="1186"/>
      <c r="JZ39" s="1186"/>
      <c r="KA39" s="1186"/>
      <c r="KB39" s="1186"/>
      <c r="KC39" s="1186"/>
      <c r="KD39" s="1186"/>
      <c r="KE39" s="1186"/>
      <c r="KF39" s="1186"/>
      <c r="KG39" s="1186"/>
      <c r="KH39" s="1186"/>
      <c r="KI39" s="1186"/>
      <c r="KJ39" s="1186"/>
      <c r="KK39" s="1186"/>
      <c r="KL39" s="1186"/>
      <c r="KM39" s="1186"/>
      <c r="KN39" s="1186"/>
      <c r="KO39" s="1186"/>
      <c r="KP39" s="1186"/>
      <c r="KQ39" s="1186"/>
      <c r="KR39" s="1186"/>
      <c r="KS39" s="1186"/>
      <c r="KT39" s="1186"/>
      <c r="KU39" s="1186"/>
      <c r="KV39" s="1186"/>
      <c r="KW39" s="1186"/>
      <c r="KX39" s="1186"/>
      <c r="KY39" s="1186"/>
      <c r="KZ39" s="1186"/>
      <c r="LA39" s="1186"/>
      <c r="LB39" s="1186"/>
      <c r="LC39" s="1186"/>
      <c r="LD39" s="1186"/>
      <c r="LE39" s="1186"/>
      <c r="LF39" s="1186"/>
      <c r="LG39" s="1186"/>
      <c r="LH39" s="1186"/>
      <c r="LI39" s="1186"/>
      <c r="LJ39" s="1187"/>
    </row>
    <row r="40" spans="2:322" ht="3.65" customHeight="1">
      <c r="B40" s="1185"/>
      <c r="C40" s="1186"/>
      <c r="D40" s="1186"/>
      <c r="E40" s="1186"/>
      <c r="F40" s="1186"/>
      <c r="G40" s="1186"/>
      <c r="H40" s="1186"/>
      <c r="I40" s="1186"/>
      <c r="J40" s="1186"/>
      <c r="K40" s="1186"/>
      <c r="L40" s="1186"/>
      <c r="M40" s="1186"/>
      <c r="N40" s="1186"/>
      <c r="O40" s="1186"/>
      <c r="P40" s="1186"/>
      <c r="Q40" s="1186"/>
      <c r="R40" s="1186"/>
      <c r="S40" s="1186"/>
      <c r="T40" s="1186"/>
      <c r="U40" s="1186"/>
      <c r="V40" s="1186"/>
      <c r="W40" s="1186"/>
      <c r="X40" s="1186"/>
      <c r="Y40" s="1186"/>
      <c r="Z40" s="1186"/>
      <c r="AA40" s="1186"/>
      <c r="AB40" s="1186"/>
      <c r="AC40" s="1186"/>
      <c r="AD40" s="1186"/>
      <c r="AE40" s="1186"/>
      <c r="AF40" s="1186"/>
      <c r="AG40" s="1186"/>
      <c r="AH40" s="1186"/>
      <c r="AI40" s="1186"/>
      <c r="AJ40" s="1186"/>
      <c r="AK40" s="1186"/>
      <c r="AL40" s="1186"/>
      <c r="AM40" s="1186"/>
      <c r="AN40" s="1186"/>
      <c r="AO40" s="1186"/>
      <c r="AP40" s="1186"/>
      <c r="AQ40" s="1186"/>
      <c r="AR40" s="1186"/>
      <c r="AS40" s="1186"/>
      <c r="AT40" s="1186"/>
      <c r="AU40" s="1186"/>
      <c r="AV40" s="1186"/>
      <c r="AW40" s="1186"/>
      <c r="AX40" s="1186"/>
      <c r="AY40" s="1186"/>
      <c r="AZ40" s="1186"/>
      <c r="BA40" s="1186"/>
      <c r="BB40" s="1186"/>
      <c r="BC40" s="1186"/>
      <c r="BD40" s="1186"/>
      <c r="BE40" s="1186"/>
      <c r="BF40" s="1186"/>
      <c r="BG40" s="1186"/>
      <c r="BH40" s="1186"/>
      <c r="BI40" s="1186"/>
      <c r="BJ40" s="1186"/>
      <c r="BK40" s="1186"/>
      <c r="BL40" s="1186"/>
      <c r="BM40" s="1186"/>
      <c r="BN40" s="1186"/>
      <c r="BO40" s="1186"/>
      <c r="BP40" s="1186"/>
      <c r="BQ40" s="1186"/>
      <c r="BR40" s="1186"/>
      <c r="BS40" s="1186"/>
      <c r="BT40" s="1186"/>
      <c r="BU40" s="1186"/>
      <c r="BV40" s="1186"/>
      <c r="BW40" s="1186"/>
      <c r="BX40" s="1186"/>
      <c r="BY40" s="1186"/>
      <c r="BZ40" s="1186"/>
      <c r="CA40" s="1186"/>
      <c r="CB40" s="1186"/>
      <c r="CC40" s="1186"/>
      <c r="CD40" s="1186"/>
      <c r="CE40" s="1186"/>
      <c r="CF40" s="1186"/>
      <c r="CG40" s="1186"/>
      <c r="CH40" s="1186"/>
      <c r="CI40" s="1186"/>
      <c r="CJ40" s="1186"/>
      <c r="CK40" s="1186"/>
      <c r="CL40" s="1186"/>
      <c r="CM40" s="1186"/>
      <c r="CN40" s="1186"/>
      <c r="CO40" s="1186"/>
      <c r="CP40" s="1186"/>
      <c r="CQ40" s="1186"/>
      <c r="CR40" s="1186"/>
      <c r="CS40" s="1186"/>
      <c r="CT40" s="1186"/>
      <c r="CU40" s="1186"/>
      <c r="CV40" s="1186"/>
      <c r="CW40" s="1186"/>
      <c r="CX40" s="1186"/>
      <c r="CY40" s="1186"/>
      <c r="CZ40" s="1186"/>
      <c r="DA40" s="1186"/>
      <c r="DB40" s="1186"/>
      <c r="DC40" s="1186"/>
      <c r="DD40" s="1186"/>
      <c r="DE40" s="1186"/>
      <c r="DF40" s="1186"/>
      <c r="DG40" s="1186"/>
      <c r="DH40" s="1186"/>
      <c r="DI40" s="1186"/>
      <c r="DJ40" s="1186"/>
      <c r="DK40" s="1186"/>
      <c r="DL40" s="1186"/>
      <c r="DM40" s="1186"/>
      <c r="DN40" s="1186"/>
      <c r="DO40" s="1186"/>
      <c r="DP40" s="1186"/>
      <c r="DQ40" s="1186"/>
      <c r="DR40" s="1186"/>
      <c r="DS40" s="1186"/>
      <c r="DT40" s="1186"/>
      <c r="DU40" s="1186"/>
      <c r="DV40" s="1186"/>
      <c r="DW40" s="1186"/>
      <c r="DX40" s="1186"/>
      <c r="DY40" s="1186"/>
      <c r="DZ40" s="1186"/>
      <c r="EA40" s="1186"/>
      <c r="EB40" s="1186"/>
      <c r="EC40" s="1186"/>
      <c r="ED40" s="1186"/>
      <c r="EE40" s="1186"/>
      <c r="EF40" s="1186"/>
      <c r="EG40" s="1186"/>
      <c r="EH40" s="1186"/>
      <c r="EI40" s="1186"/>
      <c r="EJ40" s="1186"/>
      <c r="EK40" s="1186"/>
      <c r="EL40" s="1186"/>
      <c r="EM40" s="1186"/>
      <c r="EN40" s="1186"/>
      <c r="EO40" s="1186"/>
      <c r="EP40" s="1186"/>
      <c r="EQ40" s="1186"/>
      <c r="ER40" s="1186"/>
      <c r="ES40" s="1186"/>
      <c r="ET40" s="1186"/>
      <c r="EU40" s="1186"/>
      <c r="EV40" s="1186"/>
      <c r="EW40" s="1186"/>
      <c r="EX40" s="1186"/>
      <c r="EY40" s="1186"/>
      <c r="EZ40" s="1186"/>
      <c r="FA40" s="1186"/>
      <c r="FB40" s="1186"/>
      <c r="FC40" s="1186"/>
      <c r="FD40" s="1186"/>
      <c r="FE40" s="1186"/>
      <c r="FF40" s="1186"/>
      <c r="FG40" s="1186"/>
      <c r="FH40" s="1186"/>
      <c r="FI40" s="1186"/>
      <c r="FJ40" s="1186"/>
      <c r="FK40" s="1186"/>
      <c r="FL40" s="1186"/>
      <c r="FM40" s="1186"/>
      <c r="FN40" s="1186"/>
      <c r="FO40" s="1186"/>
      <c r="FP40" s="1186"/>
      <c r="FQ40" s="1186"/>
      <c r="FR40" s="1186"/>
      <c r="FS40" s="1186"/>
      <c r="FT40" s="1186"/>
      <c r="FU40" s="1186"/>
      <c r="FV40" s="1186"/>
      <c r="FW40" s="1186"/>
      <c r="FX40" s="1186"/>
      <c r="FY40" s="1186"/>
      <c r="FZ40" s="1186"/>
      <c r="GA40" s="1186"/>
      <c r="GB40" s="1186"/>
      <c r="GC40" s="1186"/>
      <c r="GD40" s="1186"/>
      <c r="GE40" s="1186"/>
      <c r="GF40" s="1186"/>
      <c r="GG40" s="1186"/>
      <c r="GH40" s="1186"/>
      <c r="GI40" s="1186"/>
      <c r="GJ40" s="1186"/>
      <c r="GK40" s="1186"/>
      <c r="GL40" s="1186"/>
      <c r="GM40" s="1186"/>
      <c r="GN40" s="1186"/>
      <c r="GO40" s="1186"/>
      <c r="GP40" s="1186"/>
      <c r="GQ40" s="1186"/>
      <c r="GR40" s="1186"/>
      <c r="GS40" s="1186"/>
      <c r="GT40" s="1186"/>
      <c r="GU40" s="1186"/>
      <c r="GV40" s="1186"/>
      <c r="GW40" s="1186"/>
      <c r="GX40" s="1186"/>
      <c r="GY40" s="1186"/>
      <c r="GZ40" s="1186"/>
      <c r="HA40" s="1186"/>
      <c r="HB40" s="1186"/>
      <c r="HC40" s="1186"/>
      <c r="HD40" s="1186"/>
      <c r="HE40" s="1186"/>
      <c r="HF40" s="1186"/>
      <c r="HG40" s="1186"/>
      <c r="HH40" s="1186"/>
      <c r="HI40" s="1186"/>
      <c r="HJ40" s="1186"/>
      <c r="HK40" s="1186"/>
      <c r="HL40" s="1186"/>
      <c r="HM40" s="1186"/>
      <c r="HN40" s="1186"/>
      <c r="HO40" s="1186"/>
      <c r="HP40" s="1186"/>
      <c r="HQ40" s="1186"/>
      <c r="HR40" s="1186"/>
      <c r="HS40" s="1186"/>
      <c r="HT40" s="1186"/>
      <c r="HU40" s="1186"/>
      <c r="HV40" s="1186"/>
      <c r="HW40" s="1186"/>
      <c r="HX40" s="1186"/>
      <c r="HY40" s="1186"/>
      <c r="HZ40" s="1186"/>
      <c r="IA40" s="1186"/>
      <c r="IB40" s="1186"/>
      <c r="IC40" s="1186"/>
      <c r="ID40" s="1186"/>
      <c r="IE40" s="1186"/>
      <c r="IF40" s="1186"/>
      <c r="IG40" s="1186"/>
      <c r="IH40" s="1186"/>
      <c r="II40" s="1186"/>
      <c r="IJ40" s="1186"/>
      <c r="IK40" s="1186"/>
      <c r="IL40" s="1186"/>
      <c r="IM40" s="1186"/>
      <c r="IN40" s="1186"/>
      <c r="IO40" s="1186"/>
      <c r="IP40" s="1186"/>
      <c r="IQ40" s="1186"/>
      <c r="IR40" s="1186"/>
      <c r="IS40" s="1186"/>
      <c r="IT40" s="1186"/>
      <c r="IU40" s="1186"/>
      <c r="IV40" s="1186"/>
      <c r="IW40" s="1186"/>
      <c r="IX40" s="1186"/>
      <c r="IY40" s="1186"/>
      <c r="IZ40" s="1186"/>
      <c r="JA40" s="1186"/>
      <c r="JB40" s="1186"/>
      <c r="JC40" s="1186"/>
      <c r="JD40" s="1186"/>
      <c r="JE40" s="1186"/>
      <c r="JF40" s="1186"/>
      <c r="JG40" s="1186"/>
      <c r="JH40" s="1186"/>
      <c r="JI40" s="1186"/>
      <c r="JJ40" s="1186"/>
      <c r="JK40" s="1186"/>
      <c r="JL40" s="1186"/>
      <c r="JM40" s="1186"/>
      <c r="JN40" s="1186"/>
      <c r="JO40" s="1186"/>
      <c r="JP40" s="1186"/>
      <c r="JQ40" s="1186"/>
      <c r="JR40" s="1186"/>
      <c r="JS40" s="1186"/>
      <c r="JT40" s="1186"/>
      <c r="JU40" s="1186"/>
      <c r="JV40" s="1186"/>
      <c r="JW40" s="1186"/>
      <c r="JX40" s="1186"/>
      <c r="JY40" s="1186"/>
      <c r="JZ40" s="1186"/>
      <c r="KA40" s="1186"/>
      <c r="KB40" s="1186"/>
      <c r="KC40" s="1186"/>
      <c r="KD40" s="1186"/>
      <c r="KE40" s="1186"/>
      <c r="KF40" s="1186"/>
      <c r="KG40" s="1186"/>
      <c r="KH40" s="1186"/>
      <c r="KI40" s="1186"/>
      <c r="KJ40" s="1186"/>
      <c r="KK40" s="1186"/>
      <c r="KL40" s="1186"/>
      <c r="KM40" s="1186"/>
      <c r="KN40" s="1186"/>
      <c r="KO40" s="1186"/>
      <c r="KP40" s="1186"/>
      <c r="KQ40" s="1186"/>
      <c r="KR40" s="1186"/>
      <c r="KS40" s="1186"/>
      <c r="KT40" s="1186"/>
      <c r="KU40" s="1186"/>
      <c r="KV40" s="1186"/>
      <c r="KW40" s="1186"/>
      <c r="KX40" s="1186"/>
      <c r="KY40" s="1186"/>
      <c r="KZ40" s="1186"/>
      <c r="LA40" s="1186"/>
      <c r="LB40" s="1186"/>
      <c r="LC40" s="1186"/>
      <c r="LD40" s="1186"/>
      <c r="LE40" s="1186"/>
      <c r="LF40" s="1186"/>
      <c r="LG40" s="1186"/>
      <c r="LH40" s="1186"/>
      <c r="LI40" s="1186"/>
      <c r="LJ40" s="1187"/>
    </row>
    <row r="41" spans="2:322" ht="3.65" customHeight="1">
      <c r="B41" s="1185"/>
      <c r="C41" s="1186"/>
      <c r="D41" s="1186"/>
      <c r="E41" s="1186"/>
      <c r="F41" s="1186"/>
      <c r="G41" s="1186"/>
      <c r="H41" s="1186"/>
      <c r="I41" s="1186"/>
      <c r="J41" s="1186"/>
      <c r="K41" s="1186"/>
      <c r="L41" s="1186"/>
      <c r="M41" s="1186"/>
      <c r="N41" s="1186"/>
      <c r="O41" s="1186"/>
      <c r="P41" s="1186"/>
      <c r="Q41" s="1186"/>
      <c r="R41" s="1186"/>
      <c r="S41" s="1186"/>
      <c r="T41" s="1186"/>
      <c r="U41" s="1186"/>
      <c r="V41" s="1186"/>
      <c r="W41" s="1186"/>
      <c r="X41" s="1186"/>
      <c r="Y41" s="1186"/>
      <c r="Z41" s="1186"/>
      <c r="AA41" s="1186"/>
      <c r="AB41" s="1186"/>
      <c r="AC41" s="1186"/>
      <c r="AD41" s="1186"/>
      <c r="AE41" s="1186"/>
      <c r="AF41" s="1186"/>
      <c r="AG41" s="1186"/>
      <c r="AH41" s="1186"/>
      <c r="AI41" s="1186"/>
      <c r="AJ41" s="1186"/>
      <c r="AK41" s="1186"/>
      <c r="AL41" s="1186"/>
      <c r="AM41" s="1186"/>
      <c r="AN41" s="1186"/>
      <c r="AO41" s="1186"/>
      <c r="AP41" s="1186"/>
      <c r="AQ41" s="1186"/>
      <c r="AR41" s="1186"/>
      <c r="AS41" s="1186"/>
      <c r="AT41" s="1186"/>
      <c r="AU41" s="1186"/>
      <c r="AV41" s="1186"/>
      <c r="AW41" s="1186"/>
      <c r="AX41" s="1186"/>
      <c r="AY41" s="1186"/>
      <c r="AZ41" s="1186"/>
      <c r="BA41" s="1186"/>
      <c r="BB41" s="1186"/>
      <c r="BC41" s="1186"/>
      <c r="BD41" s="1186"/>
      <c r="BE41" s="1186"/>
      <c r="BF41" s="1186"/>
      <c r="BG41" s="1186"/>
      <c r="BH41" s="1186"/>
      <c r="BI41" s="1186"/>
      <c r="BJ41" s="1186"/>
      <c r="BK41" s="1186"/>
      <c r="BL41" s="1186"/>
      <c r="BM41" s="1186"/>
      <c r="BN41" s="1186"/>
      <c r="BO41" s="1186"/>
      <c r="BP41" s="1186"/>
      <c r="BQ41" s="1186"/>
      <c r="BR41" s="1186"/>
      <c r="BS41" s="1186"/>
      <c r="BT41" s="1186"/>
      <c r="BU41" s="1186"/>
      <c r="BV41" s="1186"/>
      <c r="BW41" s="1186"/>
      <c r="BX41" s="1186"/>
      <c r="BY41" s="1186"/>
      <c r="BZ41" s="1186"/>
      <c r="CA41" s="1186"/>
      <c r="CB41" s="1186"/>
      <c r="CC41" s="1186"/>
      <c r="CD41" s="1186"/>
      <c r="CE41" s="1186"/>
      <c r="CF41" s="1186"/>
      <c r="CG41" s="1186"/>
      <c r="CH41" s="1186"/>
      <c r="CI41" s="1186"/>
      <c r="CJ41" s="1186"/>
      <c r="CK41" s="1186"/>
      <c r="CL41" s="1186"/>
      <c r="CM41" s="1186"/>
      <c r="CN41" s="1186"/>
      <c r="CO41" s="1186"/>
      <c r="CP41" s="1186"/>
      <c r="CQ41" s="1186"/>
      <c r="CR41" s="1186"/>
      <c r="CS41" s="1186"/>
      <c r="CT41" s="1186"/>
      <c r="CU41" s="1186"/>
      <c r="CV41" s="1186"/>
      <c r="CW41" s="1186"/>
      <c r="CX41" s="1186"/>
      <c r="CY41" s="1186"/>
      <c r="CZ41" s="1186"/>
      <c r="DA41" s="1186"/>
      <c r="DB41" s="1186"/>
      <c r="DC41" s="1186"/>
      <c r="DD41" s="1186"/>
      <c r="DE41" s="1186"/>
      <c r="DF41" s="1186"/>
      <c r="DG41" s="1186"/>
      <c r="DH41" s="1186"/>
      <c r="DI41" s="1186"/>
      <c r="DJ41" s="1186"/>
      <c r="DK41" s="1186"/>
      <c r="DL41" s="1186"/>
      <c r="DM41" s="1186"/>
      <c r="DN41" s="1186"/>
      <c r="DO41" s="1186"/>
      <c r="DP41" s="1186"/>
      <c r="DQ41" s="1186"/>
      <c r="DR41" s="1186"/>
      <c r="DS41" s="1186"/>
      <c r="DT41" s="1186"/>
      <c r="DU41" s="1186"/>
      <c r="DV41" s="1186"/>
      <c r="DW41" s="1186"/>
      <c r="DX41" s="1186"/>
      <c r="DY41" s="1186"/>
      <c r="DZ41" s="1186"/>
      <c r="EA41" s="1186"/>
      <c r="EB41" s="1186"/>
      <c r="EC41" s="1186"/>
      <c r="ED41" s="1186"/>
      <c r="EE41" s="1186"/>
      <c r="EF41" s="1186"/>
      <c r="EG41" s="1186"/>
      <c r="EH41" s="1186"/>
      <c r="EI41" s="1186"/>
      <c r="EJ41" s="1186"/>
      <c r="EK41" s="1186"/>
      <c r="EL41" s="1186"/>
      <c r="EM41" s="1186"/>
      <c r="EN41" s="1186"/>
      <c r="EO41" s="1186"/>
      <c r="EP41" s="1186"/>
      <c r="EQ41" s="1186"/>
      <c r="ER41" s="1186"/>
      <c r="ES41" s="1186"/>
      <c r="ET41" s="1186"/>
      <c r="EU41" s="1186"/>
      <c r="EV41" s="1186"/>
      <c r="EW41" s="1186"/>
      <c r="EX41" s="1186"/>
      <c r="EY41" s="1186"/>
      <c r="EZ41" s="1186"/>
      <c r="FA41" s="1186"/>
      <c r="FB41" s="1186"/>
      <c r="FC41" s="1186"/>
      <c r="FD41" s="1186"/>
      <c r="FE41" s="1186"/>
      <c r="FF41" s="1186"/>
      <c r="FG41" s="1186"/>
      <c r="FH41" s="1186"/>
      <c r="FI41" s="1186"/>
      <c r="FJ41" s="1186"/>
      <c r="FK41" s="1186"/>
      <c r="FL41" s="1186"/>
      <c r="FM41" s="1186"/>
      <c r="FN41" s="1186"/>
      <c r="FO41" s="1186"/>
      <c r="FP41" s="1186"/>
      <c r="FQ41" s="1186"/>
      <c r="FR41" s="1186"/>
      <c r="FS41" s="1186"/>
      <c r="FT41" s="1186"/>
      <c r="FU41" s="1186"/>
      <c r="FV41" s="1186"/>
      <c r="FW41" s="1186"/>
      <c r="FX41" s="1186"/>
      <c r="FY41" s="1186"/>
      <c r="FZ41" s="1186"/>
      <c r="GA41" s="1186"/>
      <c r="GB41" s="1186"/>
      <c r="GC41" s="1186"/>
      <c r="GD41" s="1186"/>
      <c r="GE41" s="1186"/>
      <c r="GF41" s="1186"/>
      <c r="GG41" s="1186"/>
      <c r="GH41" s="1186"/>
      <c r="GI41" s="1186"/>
      <c r="GJ41" s="1186"/>
      <c r="GK41" s="1186"/>
      <c r="GL41" s="1186"/>
      <c r="GM41" s="1186"/>
      <c r="GN41" s="1186"/>
      <c r="GO41" s="1186"/>
      <c r="GP41" s="1186"/>
      <c r="GQ41" s="1186"/>
      <c r="GR41" s="1186"/>
      <c r="GS41" s="1186"/>
      <c r="GT41" s="1186"/>
      <c r="GU41" s="1186"/>
      <c r="GV41" s="1186"/>
      <c r="GW41" s="1186"/>
      <c r="GX41" s="1186"/>
      <c r="GY41" s="1186"/>
      <c r="GZ41" s="1186"/>
      <c r="HA41" s="1186"/>
      <c r="HB41" s="1186"/>
      <c r="HC41" s="1186"/>
      <c r="HD41" s="1186"/>
      <c r="HE41" s="1186"/>
      <c r="HF41" s="1186"/>
      <c r="HG41" s="1186"/>
      <c r="HH41" s="1186"/>
      <c r="HI41" s="1186"/>
      <c r="HJ41" s="1186"/>
      <c r="HK41" s="1186"/>
      <c r="HL41" s="1186"/>
      <c r="HM41" s="1186"/>
      <c r="HN41" s="1186"/>
      <c r="HO41" s="1186"/>
      <c r="HP41" s="1186"/>
      <c r="HQ41" s="1186"/>
      <c r="HR41" s="1186"/>
      <c r="HS41" s="1186"/>
      <c r="HT41" s="1186"/>
      <c r="HU41" s="1186"/>
      <c r="HV41" s="1186"/>
      <c r="HW41" s="1186"/>
      <c r="HX41" s="1186"/>
      <c r="HY41" s="1186"/>
      <c r="HZ41" s="1186"/>
      <c r="IA41" s="1186"/>
      <c r="IB41" s="1186"/>
      <c r="IC41" s="1186"/>
      <c r="ID41" s="1186"/>
      <c r="IE41" s="1186"/>
      <c r="IF41" s="1186"/>
      <c r="IG41" s="1186"/>
      <c r="IH41" s="1186"/>
      <c r="II41" s="1186"/>
      <c r="IJ41" s="1186"/>
      <c r="IK41" s="1186"/>
      <c r="IL41" s="1186"/>
      <c r="IM41" s="1186"/>
      <c r="IN41" s="1186"/>
      <c r="IO41" s="1186"/>
      <c r="IP41" s="1186"/>
      <c r="IQ41" s="1186"/>
      <c r="IR41" s="1186"/>
      <c r="IS41" s="1186"/>
      <c r="IT41" s="1186"/>
      <c r="IU41" s="1186"/>
      <c r="IV41" s="1186"/>
      <c r="IW41" s="1186"/>
      <c r="IX41" s="1186"/>
      <c r="IY41" s="1186"/>
      <c r="IZ41" s="1186"/>
      <c r="JA41" s="1186"/>
      <c r="JB41" s="1186"/>
      <c r="JC41" s="1186"/>
      <c r="JD41" s="1186"/>
      <c r="JE41" s="1186"/>
      <c r="JF41" s="1186"/>
      <c r="JG41" s="1186"/>
      <c r="JH41" s="1186"/>
      <c r="JI41" s="1186"/>
      <c r="JJ41" s="1186"/>
      <c r="JK41" s="1186"/>
      <c r="JL41" s="1186"/>
      <c r="JM41" s="1186"/>
      <c r="JN41" s="1186"/>
      <c r="JO41" s="1186"/>
      <c r="JP41" s="1186"/>
      <c r="JQ41" s="1186"/>
      <c r="JR41" s="1186"/>
      <c r="JS41" s="1186"/>
      <c r="JT41" s="1186"/>
      <c r="JU41" s="1186"/>
      <c r="JV41" s="1186"/>
      <c r="JW41" s="1186"/>
      <c r="JX41" s="1186"/>
      <c r="JY41" s="1186"/>
      <c r="JZ41" s="1186"/>
      <c r="KA41" s="1186"/>
      <c r="KB41" s="1186"/>
      <c r="KC41" s="1186"/>
      <c r="KD41" s="1186"/>
      <c r="KE41" s="1186"/>
      <c r="KF41" s="1186"/>
      <c r="KG41" s="1186"/>
      <c r="KH41" s="1186"/>
      <c r="KI41" s="1186"/>
      <c r="KJ41" s="1186"/>
      <c r="KK41" s="1186"/>
      <c r="KL41" s="1186"/>
      <c r="KM41" s="1186"/>
      <c r="KN41" s="1186"/>
      <c r="KO41" s="1186"/>
      <c r="KP41" s="1186"/>
      <c r="KQ41" s="1186"/>
      <c r="KR41" s="1186"/>
      <c r="KS41" s="1186"/>
      <c r="KT41" s="1186"/>
      <c r="KU41" s="1186"/>
      <c r="KV41" s="1186"/>
      <c r="KW41" s="1186"/>
      <c r="KX41" s="1186"/>
      <c r="KY41" s="1186"/>
      <c r="KZ41" s="1186"/>
      <c r="LA41" s="1186"/>
      <c r="LB41" s="1186"/>
      <c r="LC41" s="1186"/>
      <c r="LD41" s="1186"/>
      <c r="LE41" s="1186"/>
      <c r="LF41" s="1186"/>
      <c r="LG41" s="1186"/>
      <c r="LH41" s="1186"/>
      <c r="LI41" s="1186"/>
      <c r="LJ41" s="1187"/>
    </row>
    <row r="42" spans="2:322" ht="3.65" customHeight="1">
      <c r="B42" s="1185"/>
      <c r="C42" s="1186"/>
      <c r="D42" s="1186"/>
      <c r="E42" s="1186"/>
      <c r="F42" s="1186"/>
      <c r="G42" s="1186"/>
      <c r="H42" s="1186"/>
      <c r="I42" s="1186"/>
      <c r="J42" s="1186"/>
      <c r="K42" s="1186"/>
      <c r="L42" s="1186"/>
      <c r="M42" s="1186"/>
      <c r="N42" s="1186"/>
      <c r="O42" s="1186"/>
      <c r="P42" s="1186"/>
      <c r="Q42" s="1186"/>
      <c r="R42" s="1186"/>
      <c r="S42" s="1186"/>
      <c r="T42" s="1186"/>
      <c r="U42" s="1186"/>
      <c r="V42" s="1186"/>
      <c r="W42" s="1186"/>
      <c r="X42" s="1186"/>
      <c r="Y42" s="1186"/>
      <c r="Z42" s="1186"/>
      <c r="AA42" s="1186"/>
      <c r="AB42" s="1186"/>
      <c r="AC42" s="1186"/>
      <c r="AD42" s="1186"/>
      <c r="AE42" s="1186"/>
      <c r="AF42" s="1186"/>
      <c r="AG42" s="1186"/>
      <c r="AH42" s="1186"/>
      <c r="AI42" s="1186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186"/>
      <c r="AU42" s="1186"/>
      <c r="AV42" s="1186"/>
      <c r="AW42" s="1186"/>
      <c r="AX42" s="1186"/>
      <c r="AY42" s="1186"/>
      <c r="AZ42" s="1186"/>
      <c r="BA42" s="1186"/>
      <c r="BB42" s="1186"/>
      <c r="BC42" s="1186"/>
      <c r="BD42" s="1186"/>
      <c r="BE42" s="1186"/>
      <c r="BF42" s="1186"/>
      <c r="BG42" s="1186"/>
      <c r="BH42" s="1186"/>
      <c r="BI42" s="1186"/>
      <c r="BJ42" s="1186"/>
      <c r="BK42" s="1186"/>
      <c r="BL42" s="1186"/>
      <c r="BM42" s="1186"/>
      <c r="BN42" s="1186"/>
      <c r="BO42" s="1186"/>
      <c r="BP42" s="1186"/>
      <c r="BQ42" s="1186"/>
      <c r="BR42" s="1186"/>
      <c r="BS42" s="1186"/>
      <c r="BT42" s="1186"/>
      <c r="BU42" s="1186"/>
      <c r="BV42" s="1186"/>
      <c r="BW42" s="1186"/>
      <c r="BX42" s="1186"/>
      <c r="BY42" s="1186"/>
      <c r="BZ42" s="1186"/>
      <c r="CA42" s="1186"/>
      <c r="CB42" s="1186"/>
      <c r="CC42" s="1186"/>
      <c r="CD42" s="1186"/>
      <c r="CE42" s="1186"/>
      <c r="CF42" s="1186"/>
      <c r="CG42" s="1186"/>
      <c r="CH42" s="1186"/>
      <c r="CI42" s="1186"/>
      <c r="CJ42" s="1186"/>
      <c r="CK42" s="1186"/>
      <c r="CL42" s="1186"/>
      <c r="CM42" s="1186"/>
      <c r="CN42" s="1186"/>
      <c r="CO42" s="1186"/>
      <c r="CP42" s="1186"/>
      <c r="CQ42" s="1186"/>
      <c r="CR42" s="1186"/>
      <c r="CS42" s="1186"/>
      <c r="CT42" s="1186"/>
      <c r="CU42" s="1186"/>
      <c r="CV42" s="1186"/>
      <c r="CW42" s="1186"/>
      <c r="CX42" s="1186"/>
      <c r="CY42" s="1186"/>
      <c r="CZ42" s="1186"/>
      <c r="DA42" s="1186"/>
      <c r="DB42" s="1186"/>
      <c r="DC42" s="1186"/>
      <c r="DD42" s="1186"/>
      <c r="DE42" s="1186"/>
      <c r="DF42" s="1186"/>
      <c r="DG42" s="1186"/>
      <c r="DH42" s="1186"/>
      <c r="DI42" s="1186"/>
      <c r="DJ42" s="1186"/>
      <c r="DK42" s="1186"/>
      <c r="DL42" s="1186"/>
      <c r="DM42" s="1186"/>
      <c r="DN42" s="1186"/>
      <c r="DO42" s="1186"/>
      <c r="DP42" s="1186"/>
      <c r="DQ42" s="1186"/>
      <c r="DR42" s="1186"/>
      <c r="DS42" s="1186"/>
      <c r="DT42" s="1186"/>
      <c r="DU42" s="1186"/>
      <c r="DV42" s="1186"/>
      <c r="DW42" s="1186"/>
      <c r="DX42" s="1186"/>
      <c r="DY42" s="1186"/>
      <c r="DZ42" s="1186"/>
      <c r="EA42" s="1186"/>
      <c r="EB42" s="1186"/>
      <c r="EC42" s="1186"/>
      <c r="ED42" s="1186"/>
      <c r="EE42" s="1186"/>
      <c r="EF42" s="1186"/>
      <c r="EG42" s="1186"/>
      <c r="EH42" s="1186"/>
      <c r="EI42" s="1186"/>
      <c r="EJ42" s="1186"/>
      <c r="EK42" s="1186"/>
      <c r="EL42" s="1186"/>
      <c r="EM42" s="1186"/>
      <c r="EN42" s="1186"/>
      <c r="EO42" s="1186"/>
      <c r="EP42" s="1186"/>
      <c r="EQ42" s="1186"/>
      <c r="ER42" s="1186"/>
      <c r="ES42" s="1186"/>
      <c r="ET42" s="1186"/>
      <c r="EU42" s="1186"/>
      <c r="EV42" s="1186"/>
      <c r="EW42" s="1186"/>
      <c r="EX42" s="1186"/>
      <c r="EY42" s="1186"/>
      <c r="EZ42" s="1186"/>
      <c r="FA42" s="1186"/>
      <c r="FB42" s="1186"/>
      <c r="FC42" s="1186"/>
      <c r="FD42" s="1186"/>
      <c r="FE42" s="1186"/>
      <c r="FF42" s="1186"/>
      <c r="FG42" s="1186"/>
      <c r="FH42" s="1186"/>
      <c r="FI42" s="1186"/>
      <c r="FJ42" s="1186"/>
      <c r="FK42" s="1186"/>
      <c r="FL42" s="1186"/>
      <c r="FM42" s="1186"/>
      <c r="FN42" s="1186"/>
      <c r="FO42" s="1186"/>
      <c r="FP42" s="1186"/>
      <c r="FQ42" s="1186"/>
      <c r="FR42" s="1186"/>
      <c r="FS42" s="1186"/>
      <c r="FT42" s="1186"/>
      <c r="FU42" s="1186"/>
      <c r="FV42" s="1186"/>
      <c r="FW42" s="1186"/>
      <c r="FX42" s="1186"/>
      <c r="FY42" s="1186"/>
      <c r="FZ42" s="1186"/>
      <c r="GA42" s="1186"/>
      <c r="GB42" s="1186"/>
      <c r="GC42" s="1186"/>
      <c r="GD42" s="1186"/>
      <c r="GE42" s="1186"/>
      <c r="GF42" s="1186"/>
      <c r="GG42" s="1186"/>
      <c r="GH42" s="1186"/>
      <c r="GI42" s="1186"/>
      <c r="GJ42" s="1186"/>
      <c r="GK42" s="1186"/>
      <c r="GL42" s="1186"/>
      <c r="GM42" s="1186"/>
      <c r="GN42" s="1186"/>
      <c r="GO42" s="1186"/>
      <c r="GP42" s="1186"/>
      <c r="GQ42" s="1186"/>
      <c r="GR42" s="1186"/>
      <c r="GS42" s="1186"/>
      <c r="GT42" s="1186"/>
      <c r="GU42" s="1186"/>
      <c r="GV42" s="1186"/>
      <c r="GW42" s="1186"/>
      <c r="GX42" s="1186"/>
      <c r="GY42" s="1186"/>
      <c r="GZ42" s="1186"/>
      <c r="HA42" s="1186"/>
      <c r="HB42" s="1186"/>
      <c r="HC42" s="1186"/>
      <c r="HD42" s="1186"/>
      <c r="HE42" s="1186"/>
      <c r="HF42" s="1186"/>
      <c r="HG42" s="1186"/>
      <c r="HH42" s="1186"/>
      <c r="HI42" s="1186"/>
      <c r="HJ42" s="1186"/>
      <c r="HK42" s="1186"/>
      <c r="HL42" s="1186"/>
      <c r="HM42" s="1186"/>
      <c r="HN42" s="1186"/>
      <c r="HO42" s="1186"/>
      <c r="HP42" s="1186"/>
      <c r="HQ42" s="1186"/>
      <c r="HR42" s="1186"/>
      <c r="HS42" s="1186"/>
      <c r="HT42" s="1186"/>
      <c r="HU42" s="1186"/>
      <c r="HV42" s="1186"/>
      <c r="HW42" s="1186"/>
      <c r="HX42" s="1186"/>
      <c r="HY42" s="1186"/>
      <c r="HZ42" s="1186"/>
      <c r="IA42" s="1186"/>
      <c r="IB42" s="1186"/>
      <c r="IC42" s="1186"/>
      <c r="ID42" s="1186"/>
      <c r="IE42" s="1186"/>
      <c r="IF42" s="1186"/>
      <c r="IG42" s="1186"/>
      <c r="IH42" s="1186"/>
      <c r="II42" s="1186"/>
      <c r="IJ42" s="1186"/>
      <c r="IK42" s="1186"/>
      <c r="IL42" s="1186"/>
      <c r="IM42" s="1186"/>
      <c r="IN42" s="1186"/>
      <c r="IO42" s="1186"/>
      <c r="IP42" s="1186"/>
      <c r="IQ42" s="1186"/>
      <c r="IR42" s="1186"/>
      <c r="IS42" s="1186"/>
      <c r="IT42" s="1186"/>
      <c r="IU42" s="1186"/>
      <c r="IV42" s="1186"/>
      <c r="IW42" s="1186"/>
      <c r="IX42" s="1186"/>
      <c r="IY42" s="1186"/>
      <c r="IZ42" s="1186"/>
      <c r="JA42" s="1186"/>
      <c r="JB42" s="1186"/>
      <c r="JC42" s="1186"/>
      <c r="JD42" s="1186"/>
      <c r="JE42" s="1186"/>
      <c r="JF42" s="1186"/>
      <c r="JG42" s="1186"/>
      <c r="JH42" s="1186"/>
      <c r="JI42" s="1186"/>
      <c r="JJ42" s="1186"/>
      <c r="JK42" s="1186"/>
      <c r="JL42" s="1186"/>
      <c r="JM42" s="1186"/>
      <c r="JN42" s="1186"/>
      <c r="JO42" s="1186"/>
      <c r="JP42" s="1186"/>
      <c r="JQ42" s="1186"/>
      <c r="JR42" s="1186"/>
      <c r="JS42" s="1186"/>
      <c r="JT42" s="1186"/>
      <c r="JU42" s="1186"/>
      <c r="JV42" s="1186"/>
      <c r="JW42" s="1186"/>
      <c r="JX42" s="1186"/>
      <c r="JY42" s="1186"/>
      <c r="JZ42" s="1186"/>
      <c r="KA42" s="1186"/>
      <c r="KB42" s="1186"/>
      <c r="KC42" s="1186"/>
      <c r="KD42" s="1186"/>
      <c r="KE42" s="1186"/>
      <c r="KF42" s="1186"/>
      <c r="KG42" s="1186"/>
      <c r="KH42" s="1186"/>
      <c r="KI42" s="1186"/>
      <c r="KJ42" s="1186"/>
      <c r="KK42" s="1186"/>
      <c r="KL42" s="1186"/>
      <c r="KM42" s="1186"/>
      <c r="KN42" s="1186"/>
      <c r="KO42" s="1186"/>
      <c r="KP42" s="1186"/>
      <c r="KQ42" s="1186"/>
      <c r="KR42" s="1186"/>
      <c r="KS42" s="1186"/>
      <c r="KT42" s="1186"/>
      <c r="KU42" s="1186"/>
      <c r="KV42" s="1186"/>
      <c r="KW42" s="1186"/>
      <c r="KX42" s="1186"/>
      <c r="KY42" s="1186"/>
      <c r="KZ42" s="1186"/>
      <c r="LA42" s="1186"/>
      <c r="LB42" s="1186"/>
      <c r="LC42" s="1186"/>
      <c r="LD42" s="1186"/>
      <c r="LE42" s="1186"/>
      <c r="LF42" s="1186"/>
      <c r="LG42" s="1186"/>
      <c r="LH42" s="1186"/>
      <c r="LI42" s="1186"/>
      <c r="LJ42" s="1187"/>
    </row>
    <row r="43" spans="2:322" ht="3.65" customHeight="1">
      <c r="B43" s="1185"/>
      <c r="C43" s="1186"/>
      <c r="D43" s="1186"/>
      <c r="E43" s="1186"/>
      <c r="F43" s="1186"/>
      <c r="G43" s="1186"/>
      <c r="H43" s="1186"/>
      <c r="I43" s="1186"/>
      <c r="J43" s="1186"/>
      <c r="K43" s="1186"/>
      <c r="L43" s="1186"/>
      <c r="M43" s="1186"/>
      <c r="N43" s="1186"/>
      <c r="O43" s="1186"/>
      <c r="P43" s="1186"/>
      <c r="Q43" s="1186"/>
      <c r="R43" s="1186"/>
      <c r="S43" s="1186"/>
      <c r="T43" s="1186"/>
      <c r="U43" s="1186"/>
      <c r="V43" s="1186"/>
      <c r="W43" s="1186"/>
      <c r="X43" s="1186"/>
      <c r="Y43" s="1186"/>
      <c r="Z43" s="1186"/>
      <c r="AA43" s="1186"/>
      <c r="AB43" s="1186"/>
      <c r="AC43" s="1186"/>
      <c r="AD43" s="1186"/>
      <c r="AE43" s="1186"/>
      <c r="AF43" s="1186"/>
      <c r="AG43" s="1186"/>
      <c r="AH43" s="1186"/>
      <c r="AI43" s="1186"/>
      <c r="AJ43" s="1186"/>
      <c r="AK43" s="1186"/>
      <c r="AL43" s="1186"/>
      <c r="AM43" s="1186"/>
      <c r="AN43" s="1186"/>
      <c r="AO43" s="1186"/>
      <c r="AP43" s="1186"/>
      <c r="AQ43" s="1186"/>
      <c r="AR43" s="1186"/>
      <c r="AS43" s="1186"/>
      <c r="AT43" s="1186"/>
      <c r="AU43" s="1186"/>
      <c r="AV43" s="1186"/>
      <c r="AW43" s="1186"/>
      <c r="AX43" s="1186"/>
      <c r="AY43" s="1186"/>
      <c r="AZ43" s="1186"/>
      <c r="BA43" s="1186"/>
      <c r="BB43" s="1186"/>
      <c r="BC43" s="1186"/>
      <c r="BD43" s="1186"/>
      <c r="BE43" s="1186"/>
      <c r="BF43" s="1186"/>
      <c r="BG43" s="1186"/>
      <c r="BH43" s="1186"/>
      <c r="BI43" s="1186"/>
      <c r="BJ43" s="1186"/>
      <c r="BK43" s="1186"/>
      <c r="BL43" s="1186"/>
      <c r="BM43" s="1186"/>
      <c r="BN43" s="1186"/>
      <c r="BO43" s="1186"/>
      <c r="BP43" s="1186"/>
      <c r="BQ43" s="1186"/>
      <c r="BR43" s="1186"/>
      <c r="BS43" s="1186"/>
      <c r="BT43" s="1186"/>
      <c r="BU43" s="1186"/>
      <c r="BV43" s="1186"/>
      <c r="BW43" s="1186"/>
      <c r="BX43" s="1186"/>
      <c r="BY43" s="1186"/>
      <c r="BZ43" s="1186"/>
      <c r="CA43" s="1186"/>
      <c r="CB43" s="1186"/>
      <c r="CC43" s="1186"/>
      <c r="CD43" s="1186"/>
      <c r="CE43" s="1186"/>
      <c r="CF43" s="1186"/>
      <c r="CG43" s="1186"/>
      <c r="CH43" s="1186"/>
      <c r="CI43" s="1186"/>
      <c r="CJ43" s="1186"/>
      <c r="CK43" s="1186"/>
      <c r="CL43" s="1186"/>
      <c r="CM43" s="1186"/>
      <c r="CN43" s="1186"/>
      <c r="CO43" s="1186"/>
      <c r="CP43" s="1186"/>
      <c r="CQ43" s="1186"/>
      <c r="CR43" s="1186"/>
      <c r="CS43" s="1186"/>
      <c r="CT43" s="1186"/>
      <c r="CU43" s="1186"/>
      <c r="CV43" s="1186"/>
      <c r="CW43" s="1186"/>
      <c r="CX43" s="1186"/>
      <c r="CY43" s="1186"/>
      <c r="CZ43" s="1186"/>
      <c r="DA43" s="1186"/>
      <c r="DB43" s="1186"/>
      <c r="DC43" s="1186"/>
      <c r="DD43" s="1186"/>
      <c r="DE43" s="1186"/>
      <c r="DF43" s="1186"/>
      <c r="DG43" s="1186"/>
      <c r="DH43" s="1186"/>
      <c r="DI43" s="1186"/>
      <c r="DJ43" s="1186"/>
      <c r="DK43" s="1186"/>
      <c r="DL43" s="1186"/>
      <c r="DM43" s="1186"/>
      <c r="DN43" s="1186"/>
      <c r="DO43" s="1186"/>
      <c r="DP43" s="1186"/>
      <c r="DQ43" s="1186"/>
      <c r="DR43" s="1186"/>
      <c r="DS43" s="1186"/>
      <c r="DT43" s="1186"/>
      <c r="DU43" s="1186"/>
      <c r="DV43" s="1186"/>
      <c r="DW43" s="1186"/>
      <c r="DX43" s="1186"/>
      <c r="DY43" s="1186"/>
      <c r="DZ43" s="1186"/>
      <c r="EA43" s="1186"/>
      <c r="EB43" s="1186"/>
      <c r="EC43" s="1186"/>
      <c r="ED43" s="1186"/>
      <c r="EE43" s="1186"/>
      <c r="EF43" s="1186"/>
      <c r="EG43" s="1186"/>
      <c r="EH43" s="1186"/>
      <c r="EI43" s="1186"/>
      <c r="EJ43" s="1186"/>
      <c r="EK43" s="1186"/>
      <c r="EL43" s="1186"/>
      <c r="EM43" s="1186"/>
      <c r="EN43" s="1186"/>
      <c r="EO43" s="1186"/>
      <c r="EP43" s="1186"/>
      <c r="EQ43" s="1186"/>
      <c r="ER43" s="1186"/>
      <c r="ES43" s="1186"/>
      <c r="ET43" s="1186"/>
      <c r="EU43" s="1186"/>
      <c r="EV43" s="1186"/>
      <c r="EW43" s="1186"/>
      <c r="EX43" s="1186"/>
      <c r="EY43" s="1186"/>
      <c r="EZ43" s="1186"/>
      <c r="FA43" s="1186"/>
      <c r="FB43" s="1186"/>
      <c r="FC43" s="1186"/>
      <c r="FD43" s="1186"/>
      <c r="FE43" s="1186"/>
      <c r="FF43" s="1186"/>
      <c r="FG43" s="1186"/>
      <c r="FH43" s="1186"/>
      <c r="FI43" s="1186"/>
      <c r="FJ43" s="1186"/>
      <c r="FK43" s="1186"/>
      <c r="FL43" s="1186"/>
      <c r="FM43" s="1186"/>
      <c r="FN43" s="1186"/>
      <c r="FO43" s="1186"/>
      <c r="FP43" s="1186"/>
      <c r="FQ43" s="1186"/>
      <c r="FR43" s="1186"/>
      <c r="FS43" s="1186"/>
      <c r="FT43" s="1186"/>
      <c r="FU43" s="1186"/>
      <c r="FV43" s="1186"/>
      <c r="FW43" s="1186"/>
      <c r="FX43" s="1186"/>
      <c r="FY43" s="1186"/>
      <c r="FZ43" s="1186"/>
      <c r="GA43" s="1186"/>
      <c r="GB43" s="1186"/>
      <c r="GC43" s="1186"/>
      <c r="GD43" s="1186"/>
      <c r="GE43" s="1186"/>
      <c r="GF43" s="1186"/>
      <c r="GG43" s="1186"/>
      <c r="GH43" s="1186"/>
      <c r="GI43" s="1186"/>
      <c r="GJ43" s="1186"/>
      <c r="GK43" s="1186"/>
      <c r="GL43" s="1186"/>
      <c r="GM43" s="1186"/>
      <c r="GN43" s="1186"/>
      <c r="GO43" s="1186"/>
      <c r="GP43" s="1186"/>
      <c r="GQ43" s="1186"/>
      <c r="GR43" s="1186"/>
      <c r="GS43" s="1186"/>
      <c r="GT43" s="1186"/>
      <c r="GU43" s="1186"/>
      <c r="GV43" s="1186"/>
      <c r="GW43" s="1186"/>
      <c r="GX43" s="1186"/>
      <c r="GY43" s="1186"/>
      <c r="GZ43" s="1186"/>
      <c r="HA43" s="1186"/>
      <c r="HB43" s="1186"/>
      <c r="HC43" s="1186"/>
      <c r="HD43" s="1186"/>
      <c r="HE43" s="1186"/>
      <c r="HF43" s="1186"/>
      <c r="HG43" s="1186"/>
      <c r="HH43" s="1186"/>
      <c r="HI43" s="1186"/>
      <c r="HJ43" s="1186"/>
      <c r="HK43" s="1186"/>
      <c r="HL43" s="1186"/>
      <c r="HM43" s="1186"/>
      <c r="HN43" s="1186"/>
      <c r="HO43" s="1186"/>
      <c r="HP43" s="1186"/>
      <c r="HQ43" s="1186"/>
      <c r="HR43" s="1186"/>
      <c r="HS43" s="1186"/>
      <c r="HT43" s="1186"/>
      <c r="HU43" s="1186"/>
      <c r="HV43" s="1186"/>
      <c r="HW43" s="1186"/>
      <c r="HX43" s="1186"/>
      <c r="HY43" s="1186"/>
      <c r="HZ43" s="1186"/>
      <c r="IA43" s="1186"/>
      <c r="IB43" s="1186"/>
      <c r="IC43" s="1186"/>
      <c r="ID43" s="1186"/>
      <c r="IE43" s="1186"/>
      <c r="IF43" s="1186"/>
      <c r="IG43" s="1186"/>
      <c r="IH43" s="1186"/>
      <c r="II43" s="1186"/>
      <c r="IJ43" s="1186"/>
      <c r="IK43" s="1186"/>
      <c r="IL43" s="1186"/>
      <c r="IM43" s="1186"/>
      <c r="IN43" s="1186"/>
      <c r="IO43" s="1186"/>
      <c r="IP43" s="1186"/>
      <c r="IQ43" s="1186"/>
      <c r="IR43" s="1186"/>
      <c r="IS43" s="1186"/>
      <c r="IT43" s="1186"/>
      <c r="IU43" s="1186"/>
      <c r="IV43" s="1186"/>
      <c r="IW43" s="1186"/>
      <c r="IX43" s="1186"/>
      <c r="IY43" s="1186"/>
      <c r="IZ43" s="1186"/>
      <c r="JA43" s="1186"/>
      <c r="JB43" s="1186"/>
      <c r="JC43" s="1186"/>
      <c r="JD43" s="1186"/>
      <c r="JE43" s="1186"/>
      <c r="JF43" s="1186"/>
      <c r="JG43" s="1186"/>
      <c r="JH43" s="1186"/>
      <c r="JI43" s="1186"/>
      <c r="JJ43" s="1186"/>
      <c r="JK43" s="1186"/>
      <c r="JL43" s="1186"/>
      <c r="JM43" s="1186"/>
      <c r="JN43" s="1186"/>
      <c r="JO43" s="1186"/>
      <c r="JP43" s="1186"/>
      <c r="JQ43" s="1186"/>
      <c r="JR43" s="1186"/>
      <c r="JS43" s="1186"/>
      <c r="JT43" s="1186"/>
      <c r="JU43" s="1186"/>
      <c r="JV43" s="1186"/>
      <c r="JW43" s="1186"/>
      <c r="JX43" s="1186"/>
      <c r="JY43" s="1186"/>
      <c r="JZ43" s="1186"/>
      <c r="KA43" s="1186"/>
      <c r="KB43" s="1186"/>
      <c r="KC43" s="1186"/>
      <c r="KD43" s="1186"/>
      <c r="KE43" s="1186"/>
      <c r="KF43" s="1186"/>
      <c r="KG43" s="1186"/>
      <c r="KH43" s="1186"/>
      <c r="KI43" s="1186"/>
      <c r="KJ43" s="1186"/>
      <c r="KK43" s="1186"/>
      <c r="KL43" s="1186"/>
      <c r="KM43" s="1186"/>
      <c r="KN43" s="1186"/>
      <c r="KO43" s="1186"/>
      <c r="KP43" s="1186"/>
      <c r="KQ43" s="1186"/>
      <c r="KR43" s="1186"/>
      <c r="KS43" s="1186"/>
      <c r="KT43" s="1186"/>
      <c r="KU43" s="1186"/>
      <c r="KV43" s="1186"/>
      <c r="KW43" s="1186"/>
      <c r="KX43" s="1186"/>
      <c r="KY43" s="1186"/>
      <c r="KZ43" s="1186"/>
      <c r="LA43" s="1186"/>
      <c r="LB43" s="1186"/>
      <c r="LC43" s="1186"/>
      <c r="LD43" s="1186"/>
      <c r="LE43" s="1186"/>
      <c r="LF43" s="1186"/>
      <c r="LG43" s="1186"/>
      <c r="LH43" s="1186"/>
      <c r="LI43" s="1186"/>
      <c r="LJ43" s="1187"/>
    </row>
    <row r="44" spans="2:322" ht="3.65" customHeight="1">
      <c r="B44" s="1185"/>
      <c r="C44" s="1186"/>
      <c r="D44" s="1186"/>
      <c r="E44" s="1186"/>
      <c r="F44" s="1186"/>
      <c r="G44" s="1186"/>
      <c r="H44" s="1186"/>
      <c r="I44" s="1186"/>
      <c r="J44" s="1186"/>
      <c r="K44" s="1186"/>
      <c r="L44" s="1186"/>
      <c r="M44" s="1186"/>
      <c r="N44" s="1186"/>
      <c r="O44" s="1186"/>
      <c r="P44" s="1186"/>
      <c r="Q44" s="1186"/>
      <c r="R44" s="1186"/>
      <c r="S44" s="1186"/>
      <c r="T44" s="1186"/>
      <c r="U44" s="1186"/>
      <c r="V44" s="1186"/>
      <c r="W44" s="1186"/>
      <c r="X44" s="1186"/>
      <c r="Y44" s="1186"/>
      <c r="Z44" s="1186"/>
      <c r="AA44" s="1186"/>
      <c r="AB44" s="1186"/>
      <c r="AC44" s="1186"/>
      <c r="AD44" s="1186"/>
      <c r="AE44" s="1186"/>
      <c r="AF44" s="1186"/>
      <c r="AG44" s="1186"/>
      <c r="AH44" s="1186"/>
      <c r="AI44" s="1186"/>
      <c r="AJ44" s="1186"/>
      <c r="AK44" s="1186"/>
      <c r="AL44" s="1186"/>
      <c r="AM44" s="1186"/>
      <c r="AN44" s="1186"/>
      <c r="AO44" s="1186"/>
      <c r="AP44" s="1186"/>
      <c r="AQ44" s="1186"/>
      <c r="AR44" s="1186"/>
      <c r="AS44" s="1186"/>
      <c r="AT44" s="1186"/>
      <c r="AU44" s="1186"/>
      <c r="AV44" s="1186"/>
      <c r="AW44" s="1186"/>
      <c r="AX44" s="1186"/>
      <c r="AY44" s="1186"/>
      <c r="AZ44" s="1186"/>
      <c r="BA44" s="1186"/>
      <c r="BB44" s="1186"/>
      <c r="BC44" s="1186"/>
      <c r="BD44" s="1186"/>
      <c r="BE44" s="1186"/>
      <c r="BF44" s="1186"/>
      <c r="BG44" s="1186"/>
      <c r="BH44" s="1186"/>
      <c r="BI44" s="1186"/>
      <c r="BJ44" s="1186"/>
      <c r="BK44" s="1186"/>
      <c r="BL44" s="1186"/>
      <c r="BM44" s="1186"/>
      <c r="BN44" s="1186"/>
      <c r="BO44" s="1186"/>
      <c r="BP44" s="1186"/>
      <c r="BQ44" s="1186"/>
      <c r="BR44" s="1186"/>
      <c r="BS44" s="1186"/>
      <c r="BT44" s="1186"/>
      <c r="BU44" s="1186"/>
      <c r="BV44" s="1186"/>
      <c r="BW44" s="1186"/>
      <c r="BX44" s="1186"/>
      <c r="BY44" s="1186"/>
      <c r="BZ44" s="1186"/>
      <c r="CA44" s="1186"/>
      <c r="CB44" s="1186"/>
      <c r="CC44" s="1186"/>
      <c r="CD44" s="1186"/>
      <c r="CE44" s="1186"/>
      <c r="CF44" s="1186"/>
      <c r="CG44" s="1186"/>
      <c r="CH44" s="1186"/>
      <c r="CI44" s="1186"/>
      <c r="CJ44" s="1186"/>
      <c r="CK44" s="1186"/>
      <c r="CL44" s="1186"/>
      <c r="CM44" s="1186"/>
      <c r="CN44" s="1186"/>
      <c r="CO44" s="1186"/>
      <c r="CP44" s="1186"/>
      <c r="CQ44" s="1186"/>
      <c r="CR44" s="1186"/>
      <c r="CS44" s="1186"/>
      <c r="CT44" s="1186"/>
      <c r="CU44" s="1186"/>
      <c r="CV44" s="1186"/>
      <c r="CW44" s="1186"/>
      <c r="CX44" s="1186"/>
      <c r="CY44" s="1186"/>
      <c r="CZ44" s="1186"/>
      <c r="DA44" s="1186"/>
      <c r="DB44" s="1186"/>
      <c r="DC44" s="1186"/>
      <c r="DD44" s="1186"/>
      <c r="DE44" s="1186"/>
      <c r="DF44" s="1186"/>
      <c r="DG44" s="1186"/>
      <c r="DH44" s="1186"/>
      <c r="DI44" s="1186"/>
      <c r="DJ44" s="1186"/>
      <c r="DK44" s="1186"/>
      <c r="DL44" s="1186"/>
      <c r="DM44" s="1186"/>
      <c r="DN44" s="1186"/>
      <c r="DO44" s="1186"/>
      <c r="DP44" s="1186"/>
      <c r="DQ44" s="1186"/>
      <c r="DR44" s="1186"/>
      <c r="DS44" s="1186"/>
      <c r="DT44" s="1186"/>
      <c r="DU44" s="1186"/>
      <c r="DV44" s="1186"/>
      <c r="DW44" s="1186"/>
      <c r="DX44" s="1186"/>
      <c r="DY44" s="1186"/>
      <c r="DZ44" s="1186"/>
      <c r="EA44" s="1186"/>
      <c r="EB44" s="1186"/>
      <c r="EC44" s="1186"/>
      <c r="ED44" s="1186"/>
      <c r="EE44" s="1186"/>
      <c r="EF44" s="1186"/>
      <c r="EG44" s="1186"/>
      <c r="EH44" s="1186"/>
      <c r="EI44" s="1186"/>
      <c r="EJ44" s="1186"/>
      <c r="EK44" s="1186"/>
      <c r="EL44" s="1186"/>
      <c r="EM44" s="1186"/>
      <c r="EN44" s="1186"/>
      <c r="EO44" s="1186"/>
      <c r="EP44" s="1186"/>
      <c r="EQ44" s="1186"/>
      <c r="ER44" s="1186"/>
      <c r="ES44" s="1186"/>
      <c r="ET44" s="1186"/>
      <c r="EU44" s="1186"/>
      <c r="EV44" s="1186"/>
      <c r="EW44" s="1186"/>
      <c r="EX44" s="1186"/>
      <c r="EY44" s="1186"/>
      <c r="EZ44" s="1186"/>
      <c r="FA44" s="1186"/>
      <c r="FB44" s="1186"/>
      <c r="FC44" s="1186"/>
      <c r="FD44" s="1186"/>
      <c r="FE44" s="1186"/>
      <c r="FF44" s="1186"/>
      <c r="FG44" s="1186"/>
      <c r="FH44" s="1186"/>
      <c r="FI44" s="1186"/>
      <c r="FJ44" s="1186"/>
      <c r="FK44" s="1186"/>
      <c r="FL44" s="1186"/>
      <c r="FM44" s="1186"/>
      <c r="FN44" s="1186"/>
      <c r="FO44" s="1186"/>
      <c r="FP44" s="1186"/>
      <c r="FQ44" s="1186"/>
      <c r="FR44" s="1186"/>
      <c r="FS44" s="1186"/>
      <c r="FT44" s="1186"/>
      <c r="FU44" s="1186"/>
      <c r="FV44" s="1186"/>
      <c r="FW44" s="1186"/>
      <c r="FX44" s="1186"/>
      <c r="FY44" s="1186"/>
      <c r="FZ44" s="1186"/>
      <c r="GA44" s="1186"/>
      <c r="GB44" s="1186"/>
      <c r="GC44" s="1186"/>
      <c r="GD44" s="1186"/>
      <c r="GE44" s="1186"/>
      <c r="GF44" s="1186"/>
      <c r="GG44" s="1186"/>
      <c r="GH44" s="1186"/>
      <c r="GI44" s="1186"/>
      <c r="GJ44" s="1186"/>
      <c r="GK44" s="1186"/>
      <c r="GL44" s="1186"/>
      <c r="GM44" s="1186"/>
      <c r="GN44" s="1186"/>
      <c r="GO44" s="1186"/>
      <c r="GP44" s="1186"/>
      <c r="GQ44" s="1186"/>
      <c r="GR44" s="1186"/>
      <c r="GS44" s="1186"/>
      <c r="GT44" s="1186"/>
      <c r="GU44" s="1186"/>
      <c r="GV44" s="1186"/>
      <c r="GW44" s="1186"/>
      <c r="GX44" s="1186"/>
      <c r="GY44" s="1186"/>
      <c r="GZ44" s="1186"/>
      <c r="HA44" s="1186"/>
      <c r="HB44" s="1186"/>
      <c r="HC44" s="1186"/>
      <c r="HD44" s="1186"/>
      <c r="HE44" s="1186"/>
      <c r="HF44" s="1186"/>
      <c r="HG44" s="1186"/>
      <c r="HH44" s="1186"/>
      <c r="HI44" s="1186"/>
      <c r="HJ44" s="1186"/>
      <c r="HK44" s="1186"/>
      <c r="HL44" s="1186"/>
      <c r="HM44" s="1186"/>
      <c r="HN44" s="1186"/>
      <c r="HO44" s="1186"/>
      <c r="HP44" s="1186"/>
      <c r="HQ44" s="1186"/>
      <c r="HR44" s="1186"/>
      <c r="HS44" s="1186"/>
      <c r="HT44" s="1186"/>
      <c r="HU44" s="1186"/>
      <c r="HV44" s="1186"/>
      <c r="HW44" s="1186"/>
      <c r="HX44" s="1186"/>
      <c r="HY44" s="1186"/>
      <c r="HZ44" s="1186"/>
      <c r="IA44" s="1186"/>
      <c r="IB44" s="1186"/>
      <c r="IC44" s="1186"/>
      <c r="ID44" s="1186"/>
      <c r="IE44" s="1186"/>
      <c r="IF44" s="1186"/>
      <c r="IG44" s="1186"/>
      <c r="IH44" s="1186"/>
      <c r="II44" s="1186"/>
      <c r="IJ44" s="1186"/>
      <c r="IK44" s="1186"/>
      <c r="IL44" s="1186"/>
      <c r="IM44" s="1186"/>
      <c r="IN44" s="1186"/>
      <c r="IO44" s="1186"/>
      <c r="IP44" s="1186"/>
      <c r="IQ44" s="1186"/>
      <c r="IR44" s="1186"/>
      <c r="IS44" s="1186"/>
      <c r="IT44" s="1186"/>
      <c r="IU44" s="1186"/>
      <c r="IV44" s="1186"/>
      <c r="IW44" s="1186"/>
      <c r="IX44" s="1186"/>
      <c r="IY44" s="1186"/>
      <c r="IZ44" s="1186"/>
      <c r="JA44" s="1186"/>
      <c r="JB44" s="1186"/>
      <c r="JC44" s="1186"/>
      <c r="JD44" s="1186"/>
      <c r="JE44" s="1186"/>
      <c r="JF44" s="1186"/>
      <c r="JG44" s="1186"/>
      <c r="JH44" s="1186"/>
      <c r="JI44" s="1186"/>
      <c r="JJ44" s="1186"/>
      <c r="JK44" s="1186"/>
      <c r="JL44" s="1186"/>
      <c r="JM44" s="1186"/>
      <c r="JN44" s="1186"/>
      <c r="JO44" s="1186"/>
      <c r="JP44" s="1186"/>
      <c r="JQ44" s="1186"/>
      <c r="JR44" s="1186"/>
      <c r="JS44" s="1186"/>
      <c r="JT44" s="1186"/>
      <c r="JU44" s="1186"/>
      <c r="JV44" s="1186"/>
      <c r="JW44" s="1186"/>
      <c r="JX44" s="1186"/>
      <c r="JY44" s="1186"/>
      <c r="JZ44" s="1186"/>
      <c r="KA44" s="1186"/>
      <c r="KB44" s="1186"/>
      <c r="KC44" s="1186"/>
      <c r="KD44" s="1186"/>
      <c r="KE44" s="1186"/>
      <c r="KF44" s="1186"/>
      <c r="KG44" s="1186"/>
      <c r="KH44" s="1186"/>
      <c r="KI44" s="1186"/>
      <c r="KJ44" s="1186"/>
      <c r="KK44" s="1186"/>
      <c r="KL44" s="1186"/>
      <c r="KM44" s="1186"/>
      <c r="KN44" s="1186"/>
      <c r="KO44" s="1186"/>
      <c r="KP44" s="1186"/>
      <c r="KQ44" s="1186"/>
      <c r="KR44" s="1186"/>
      <c r="KS44" s="1186"/>
      <c r="KT44" s="1186"/>
      <c r="KU44" s="1186"/>
      <c r="KV44" s="1186"/>
      <c r="KW44" s="1186"/>
      <c r="KX44" s="1186"/>
      <c r="KY44" s="1186"/>
      <c r="KZ44" s="1186"/>
      <c r="LA44" s="1186"/>
      <c r="LB44" s="1186"/>
      <c r="LC44" s="1186"/>
      <c r="LD44" s="1186"/>
      <c r="LE44" s="1186"/>
      <c r="LF44" s="1186"/>
      <c r="LG44" s="1186"/>
      <c r="LH44" s="1186"/>
      <c r="LI44" s="1186"/>
      <c r="LJ44" s="1187"/>
    </row>
    <row r="45" spans="2:322" ht="3.65" customHeight="1">
      <c r="B45" s="1185"/>
      <c r="C45" s="1186"/>
      <c r="D45" s="1186"/>
      <c r="E45" s="1186"/>
      <c r="F45" s="1186"/>
      <c r="G45" s="1186"/>
      <c r="H45" s="1186"/>
      <c r="I45" s="1186"/>
      <c r="J45" s="1186"/>
      <c r="K45" s="1186"/>
      <c r="L45" s="1186"/>
      <c r="M45" s="1186"/>
      <c r="N45" s="1186"/>
      <c r="O45" s="1186"/>
      <c r="P45" s="1186"/>
      <c r="Q45" s="1186"/>
      <c r="R45" s="1186"/>
      <c r="S45" s="1186"/>
      <c r="T45" s="1186"/>
      <c r="U45" s="1186"/>
      <c r="V45" s="1186"/>
      <c r="W45" s="1186"/>
      <c r="X45" s="1186"/>
      <c r="Y45" s="1186"/>
      <c r="Z45" s="1186"/>
      <c r="AA45" s="1186"/>
      <c r="AB45" s="1186"/>
      <c r="AC45" s="1186"/>
      <c r="AD45" s="1186"/>
      <c r="AE45" s="1186"/>
      <c r="AF45" s="1186"/>
      <c r="AG45" s="1186"/>
      <c r="AH45" s="1186"/>
      <c r="AI45" s="1186"/>
      <c r="AJ45" s="1186"/>
      <c r="AK45" s="1186"/>
      <c r="AL45" s="1186"/>
      <c r="AM45" s="1186"/>
      <c r="AN45" s="1186"/>
      <c r="AO45" s="1186"/>
      <c r="AP45" s="1186"/>
      <c r="AQ45" s="1186"/>
      <c r="AR45" s="1186"/>
      <c r="AS45" s="1186"/>
      <c r="AT45" s="1186"/>
      <c r="AU45" s="1186"/>
      <c r="AV45" s="1186"/>
      <c r="AW45" s="1186"/>
      <c r="AX45" s="1186"/>
      <c r="AY45" s="1186"/>
      <c r="AZ45" s="1186"/>
      <c r="BA45" s="1186"/>
      <c r="BB45" s="1186"/>
      <c r="BC45" s="1186"/>
      <c r="BD45" s="1186"/>
      <c r="BE45" s="1186"/>
      <c r="BF45" s="1186"/>
      <c r="BG45" s="1186"/>
      <c r="BH45" s="1186"/>
      <c r="BI45" s="1186"/>
      <c r="BJ45" s="1186"/>
      <c r="BK45" s="1186"/>
      <c r="BL45" s="1186"/>
      <c r="BM45" s="1186"/>
      <c r="BN45" s="1186"/>
      <c r="BO45" s="1186"/>
      <c r="BP45" s="1186"/>
      <c r="BQ45" s="1186"/>
      <c r="BR45" s="1186"/>
      <c r="BS45" s="1186"/>
      <c r="BT45" s="1186"/>
      <c r="BU45" s="1186"/>
      <c r="BV45" s="1186"/>
      <c r="BW45" s="1186"/>
      <c r="BX45" s="1186"/>
      <c r="BY45" s="1186"/>
      <c r="BZ45" s="1186"/>
      <c r="CA45" s="1186"/>
      <c r="CB45" s="1186"/>
      <c r="CC45" s="1186"/>
      <c r="CD45" s="1186"/>
      <c r="CE45" s="1186"/>
      <c r="CF45" s="1186"/>
      <c r="CG45" s="1186"/>
      <c r="CH45" s="1186"/>
      <c r="CI45" s="1186"/>
      <c r="CJ45" s="1186"/>
      <c r="CK45" s="1186"/>
      <c r="CL45" s="1186"/>
      <c r="CM45" s="1186"/>
      <c r="CN45" s="1186"/>
      <c r="CO45" s="1186"/>
      <c r="CP45" s="1186"/>
      <c r="CQ45" s="1186"/>
      <c r="CR45" s="1186"/>
      <c r="CS45" s="1186"/>
      <c r="CT45" s="1186"/>
      <c r="CU45" s="1186"/>
      <c r="CV45" s="1186"/>
      <c r="CW45" s="1186"/>
      <c r="CX45" s="1186"/>
      <c r="CY45" s="1186"/>
      <c r="CZ45" s="1186"/>
      <c r="DA45" s="1186"/>
      <c r="DB45" s="1186"/>
      <c r="DC45" s="1186"/>
      <c r="DD45" s="1186"/>
      <c r="DE45" s="1186"/>
      <c r="DF45" s="1186"/>
      <c r="DG45" s="1186"/>
      <c r="DH45" s="1186"/>
      <c r="DI45" s="1186"/>
      <c r="DJ45" s="1186"/>
      <c r="DK45" s="1186"/>
      <c r="DL45" s="1186"/>
      <c r="DM45" s="1186"/>
      <c r="DN45" s="1186"/>
      <c r="DO45" s="1186"/>
      <c r="DP45" s="1186"/>
      <c r="DQ45" s="1186"/>
      <c r="DR45" s="1186"/>
      <c r="DS45" s="1186"/>
      <c r="DT45" s="1186"/>
      <c r="DU45" s="1186"/>
      <c r="DV45" s="1186"/>
      <c r="DW45" s="1186"/>
      <c r="DX45" s="1186"/>
      <c r="DY45" s="1186"/>
      <c r="DZ45" s="1186"/>
      <c r="EA45" s="1186"/>
      <c r="EB45" s="1186"/>
      <c r="EC45" s="1186"/>
      <c r="ED45" s="1186"/>
      <c r="EE45" s="1186"/>
      <c r="EF45" s="1186"/>
      <c r="EG45" s="1186"/>
      <c r="EH45" s="1186"/>
      <c r="EI45" s="1186"/>
      <c r="EJ45" s="1186"/>
      <c r="EK45" s="1186"/>
      <c r="EL45" s="1186"/>
      <c r="EM45" s="1186"/>
      <c r="EN45" s="1186"/>
      <c r="EO45" s="1186"/>
      <c r="EP45" s="1186"/>
      <c r="EQ45" s="1186"/>
      <c r="ER45" s="1186"/>
      <c r="ES45" s="1186"/>
      <c r="ET45" s="1186"/>
      <c r="EU45" s="1186"/>
      <c r="EV45" s="1186"/>
      <c r="EW45" s="1186"/>
      <c r="EX45" s="1186"/>
      <c r="EY45" s="1186"/>
      <c r="EZ45" s="1186"/>
      <c r="FA45" s="1186"/>
      <c r="FB45" s="1186"/>
      <c r="FC45" s="1186"/>
      <c r="FD45" s="1186"/>
      <c r="FE45" s="1186"/>
      <c r="FF45" s="1186"/>
      <c r="FG45" s="1186"/>
      <c r="FH45" s="1186"/>
      <c r="FI45" s="1186"/>
      <c r="FJ45" s="1186"/>
      <c r="FK45" s="1186"/>
      <c r="FL45" s="1186"/>
      <c r="FM45" s="1186"/>
      <c r="FN45" s="1186"/>
      <c r="FO45" s="1186"/>
      <c r="FP45" s="1186"/>
      <c r="FQ45" s="1186"/>
      <c r="FR45" s="1186"/>
      <c r="FS45" s="1186"/>
      <c r="FT45" s="1186"/>
      <c r="FU45" s="1186"/>
      <c r="FV45" s="1186"/>
      <c r="FW45" s="1186"/>
      <c r="FX45" s="1186"/>
      <c r="FY45" s="1186"/>
      <c r="FZ45" s="1186"/>
      <c r="GA45" s="1186"/>
      <c r="GB45" s="1186"/>
      <c r="GC45" s="1186"/>
      <c r="GD45" s="1186"/>
      <c r="GE45" s="1186"/>
      <c r="GF45" s="1186"/>
      <c r="GG45" s="1186"/>
      <c r="GH45" s="1186"/>
      <c r="GI45" s="1186"/>
      <c r="GJ45" s="1186"/>
      <c r="GK45" s="1186"/>
      <c r="GL45" s="1186"/>
      <c r="GM45" s="1186"/>
      <c r="GN45" s="1186"/>
      <c r="GO45" s="1186"/>
      <c r="GP45" s="1186"/>
      <c r="GQ45" s="1186"/>
      <c r="GR45" s="1186"/>
      <c r="GS45" s="1186"/>
      <c r="GT45" s="1186"/>
      <c r="GU45" s="1186"/>
      <c r="GV45" s="1186"/>
      <c r="GW45" s="1186"/>
      <c r="GX45" s="1186"/>
      <c r="GY45" s="1186"/>
      <c r="GZ45" s="1186"/>
      <c r="HA45" s="1186"/>
      <c r="HB45" s="1186"/>
      <c r="HC45" s="1186"/>
      <c r="HD45" s="1186"/>
      <c r="HE45" s="1186"/>
      <c r="HF45" s="1186"/>
      <c r="HG45" s="1186"/>
      <c r="HH45" s="1186"/>
      <c r="HI45" s="1186"/>
      <c r="HJ45" s="1186"/>
      <c r="HK45" s="1186"/>
      <c r="HL45" s="1186"/>
      <c r="HM45" s="1186"/>
      <c r="HN45" s="1186"/>
      <c r="HO45" s="1186"/>
      <c r="HP45" s="1186"/>
      <c r="HQ45" s="1186"/>
      <c r="HR45" s="1186"/>
      <c r="HS45" s="1186"/>
      <c r="HT45" s="1186"/>
      <c r="HU45" s="1186"/>
      <c r="HV45" s="1186"/>
      <c r="HW45" s="1186"/>
      <c r="HX45" s="1186"/>
      <c r="HY45" s="1186"/>
      <c r="HZ45" s="1186"/>
      <c r="IA45" s="1186"/>
      <c r="IB45" s="1186"/>
      <c r="IC45" s="1186"/>
      <c r="ID45" s="1186"/>
      <c r="IE45" s="1186"/>
      <c r="IF45" s="1186"/>
      <c r="IG45" s="1186"/>
      <c r="IH45" s="1186"/>
      <c r="II45" s="1186"/>
      <c r="IJ45" s="1186"/>
      <c r="IK45" s="1186"/>
      <c r="IL45" s="1186"/>
      <c r="IM45" s="1186"/>
      <c r="IN45" s="1186"/>
      <c r="IO45" s="1186"/>
      <c r="IP45" s="1186"/>
      <c r="IQ45" s="1186"/>
      <c r="IR45" s="1186"/>
      <c r="IS45" s="1186"/>
      <c r="IT45" s="1186"/>
      <c r="IU45" s="1186"/>
      <c r="IV45" s="1186"/>
      <c r="IW45" s="1186"/>
      <c r="IX45" s="1186"/>
      <c r="IY45" s="1186"/>
      <c r="IZ45" s="1186"/>
      <c r="JA45" s="1186"/>
      <c r="JB45" s="1186"/>
      <c r="JC45" s="1186"/>
      <c r="JD45" s="1186"/>
      <c r="JE45" s="1186"/>
      <c r="JF45" s="1186"/>
      <c r="JG45" s="1186"/>
      <c r="JH45" s="1186"/>
      <c r="JI45" s="1186"/>
      <c r="JJ45" s="1186"/>
      <c r="JK45" s="1186"/>
      <c r="JL45" s="1186"/>
      <c r="JM45" s="1186"/>
      <c r="JN45" s="1186"/>
      <c r="JO45" s="1186"/>
      <c r="JP45" s="1186"/>
      <c r="JQ45" s="1186"/>
      <c r="JR45" s="1186"/>
      <c r="JS45" s="1186"/>
      <c r="JT45" s="1186"/>
      <c r="JU45" s="1186"/>
      <c r="JV45" s="1186"/>
      <c r="JW45" s="1186"/>
      <c r="JX45" s="1186"/>
      <c r="JY45" s="1186"/>
      <c r="JZ45" s="1186"/>
      <c r="KA45" s="1186"/>
      <c r="KB45" s="1186"/>
      <c r="KC45" s="1186"/>
      <c r="KD45" s="1186"/>
      <c r="KE45" s="1186"/>
      <c r="KF45" s="1186"/>
      <c r="KG45" s="1186"/>
      <c r="KH45" s="1186"/>
      <c r="KI45" s="1186"/>
      <c r="KJ45" s="1186"/>
      <c r="KK45" s="1186"/>
      <c r="KL45" s="1186"/>
      <c r="KM45" s="1186"/>
      <c r="KN45" s="1186"/>
      <c r="KO45" s="1186"/>
      <c r="KP45" s="1186"/>
      <c r="KQ45" s="1186"/>
      <c r="KR45" s="1186"/>
      <c r="KS45" s="1186"/>
      <c r="KT45" s="1186"/>
      <c r="KU45" s="1186"/>
      <c r="KV45" s="1186"/>
      <c r="KW45" s="1186"/>
      <c r="KX45" s="1186"/>
      <c r="KY45" s="1186"/>
      <c r="KZ45" s="1186"/>
      <c r="LA45" s="1186"/>
      <c r="LB45" s="1186"/>
      <c r="LC45" s="1186"/>
      <c r="LD45" s="1186"/>
      <c r="LE45" s="1186"/>
      <c r="LF45" s="1186"/>
      <c r="LG45" s="1186"/>
      <c r="LH45" s="1186"/>
      <c r="LI45" s="1186"/>
      <c r="LJ45" s="1187"/>
    </row>
    <row r="46" spans="2:322" ht="3.65" customHeight="1">
      <c r="B46" s="1185"/>
      <c r="C46" s="1186"/>
      <c r="D46" s="1186"/>
      <c r="E46" s="1186"/>
      <c r="F46" s="1186"/>
      <c r="G46" s="1186"/>
      <c r="H46" s="1186"/>
      <c r="I46" s="1186"/>
      <c r="J46" s="1186"/>
      <c r="K46" s="1186"/>
      <c r="L46" s="1186"/>
      <c r="M46" s="1186"/>
      <c r="N46" s="1186"/>
      <c r="O46" s="1186"/>
      <c r="P46" s="1186"/>
      <c r="Q46" s="1186"/>
      <c r="R46" s="1186"/>
      <c r="S46" s="1186"/>
      <c r="T46" s="1186"/>
      <c r="U46" s="1186"/>
      <c r="V46" s="1186"/>
      <c r="W46" s="1186"/>
      <c r="X46" s="1186"/>
      <c r="Y46" s="1186"/>
      <c r="Z46" s="1186"/>
      <c r="AA46" s="1186"/>
      <c r="AB46" s="1186"/>
      <c r="AC46" s="1186"/>
      <c r="AD46" s="1186"/>
      <c r="AE46" s="1186"/>
      <c r="AF46" s="1186"/>
      <c r="AG46" s="1186"/>
      <c r="AH46" s="1186"/>
      <c r="AI46" s="1186"/>
      <c r="AJ46" s="1186"/>
      <c r="AK46" s="1186"/>
      <c r="AL46" s="1186"/>
      <c r="AM46" s="1186"/>
      <c r="AN46" s="1186"/>
      <c r="AO46" s="1186"/>
      <c r="AP46" s="1186"/>
      <c r="AQ46" s="1186"/>
      <c r="AR46" s="1186"/>
      <c r="AS46" s="1186"/>
      <c r="AT46" s="1186"/>
      <c r="AU46" s="1186"/>
      <c r="AV46" s="1186"/>
      <c r="AW46" s="1186"/>
      <c r="AX46" s="1186"/>
      <c r="AY46" s="1186"/>
      <c r="AZ46" s="1186"/>
      <c r="BA46" s="1186"/>
      <c r="BB46" s="1186"/>
      <c r="BC46" s="1186"/>
      <c r="BD46" s="1186"/>
      <c r="BE46" s="1186"/>
      <c r="BF46" s="1186"/>
      <c r="BG46" s="1186"/>
      <c r="BH46" s="1186"/>
      <c r="BI46" s="1186"/>
      <c r="BJ46" s="1186"/>
      <c r="BK46" s="1186"/>
      <c r="BL46" s="1186"/>
      <c r="BM46" s="1186"/>
      <c r="BN46" s="1186"/>
      <c r="BO46" s="1186"/>
      <c r="BP46" s="1186"/>
      <c r="BQ46" s="1186"/>
      <c r="BR46" s="1186"/>
      <c r="BS46" s="1186"/>
      <c r="BT46" s="1186"/>
      <c r="BU46" s="1186"/>
      <c r="BV46" s="1186"/>
      <c r="BW46" s="1186"/>
      <c r="BX46" s="1186"/>
      <c r="BY46" s="1186"/>
      <c r="BZ46" s="1186"/>
      <c r="CA46" s="1186"/>
      <c r="CB46" s="1186"/>
      <c r="CC46" s="1186"/>
      <c r="CD46" s="1186"/>
      <c r="CE46" s="1186"/>
      <c r="CF46" s="1186"/>
      <c r="CG46" s="1186"/>
      <c r="CH46" s="1186"/>
      <c r="CI46" s="1186"/>
      <c r="CJ46" s="1186"/>
      <c r="CK46" s="1186"/>
      <c r="CL46" s="1186"/>
      <c r="CM46" s="1186"/>
      <c r="CN46" s="1186"/>
      <c r="CO46" s="1186"/>
      <c r="CP46" s="1186"/>
      <c r="CQ46" s="1186"/>
      <c r="CR46" s="1186"/>
      <c r="CS46" s="1186"/>
      <c r="CT46" s="1186"/>
      <c r="CU46" s="1186"/>
      <c r="CV46" s="1186"/>
      <c r="CW46" s="1186"/>
      <c r="CX46" s="1186"/>
      <c r="CY46" s="1186"/>
      <c r="CZ46" s="1186"/>
      <c r="DA46" s="1186"/>
      <c r="DB46" s="1186"/>
      <c r="DC46" s="1186"/>
      <c r="DD46" s="1186"/>
      <c r="DE46" s="1186"/>
      <c r="DF46" s="1186"/>
      <c r="DG46" s="1186"/>
      <c r="DH46" s="1186"/>
      <c r="DI46" s="1186"/>
      <c r="DJ46" s="1186"/>
      <c r="DK46" s="1186"/>
      <c r="DL46" s="1186"/>
      <c r="DM46" s="1186"/>
      <c r="DN46" s="1186"/>
      <c r="DO46" s="1186"/>
      <c r="DP46" s="1186"/>
      <c r="DQ46" s="1186"/>
      <c r="DR46" s="1186"/>
      <c r="DS46" s="1186"/>
      <c r="DT46" s="1186"/>
      <c r="DU46" s="1186"/>
      <c r="DV46" s="1186"/>
      <c r="DW46" s="1186"/>
      <c r="DX46" s="1186"/>
      <c r="DY46" s="1186"/>
      <c r="DZ46" s="1186"/>
      <c r="EA46" s="1186"/>
      <c r="EB46" s="1186"/>
      <c r="EC46" s="1186"/>
      <c r="ED46" s="1186"/>
      <c r="EE46" s="1186"/>
      <c r="EF46" s="1186"/>
      <c r="EG46" s="1186"/>
      <c r="EH46" s="1186"/>
      <c r="EI46" s="1186"/>
      <c r="EJ46" s="1186"/>
      <c r="EK46" s="1186"/>
      <c r="EL46" s="1186"/>
      <c r="EM46" s="1186"/>
      <c r="EN46" s="1186"/>
      <c r="EO46" s="1186"/>
      <c r="EP46" s="1186"/>
      <c r="EQ46" s="1186"/>
      <c r="ER46" s="1186"/>
      <c r="ES46" s="1186"/>
      <c r="ET46" s="1186"/>
      <c r="EU46" s="1186"/>
      <c r="EV46" s="1186"/>
      <c r="EW46" s="1186"/>
      <c r="EX46" s="1186"/>
      <c r="EY46" s="1186"/>
      <c r="EZ46" s="1186"/>
      <c r="FA46" s="1186"/>
      <c r="FB46" s="1186"/>
      <c r="FC46" s="1186"/>
      <c r="FD46" s="1186"/>
      <c r="FE46" s="1186"/>
      <c r="FF46" s="1186"/>
      <c r="FG46" s="1186"/>
      <c r="FH46" s="1186"/>
      <c r="FI46" s="1186"/>
      <c r="FJ46" s="1186"/>
      <c r="FK46" s="1186"/>
      <c r="FL46" s="1186"/>
      <c r="FM46" s="1186"/>
      <c r="FN46" s="1186"/>
      <c r="FO46" s="1186"/>
      <c r="FP46" s="1186"/>
      <c r="FQ46" s="1186"/>
      <c r="FR46" s="1186"/>
      <c r="FS46" s="1186"/>
      <c r="FT46" s="1186"/>
      <c r="FU46" s="1186"/>
      <c r="FV46" s="1186"/>
      <c r="FW46" s="1186"/>
      <c r="FX46" s="1186"/>
      <c r="FY46" s="1186"/>
      <c r="FZ46" s="1186"/>
      <c r="GA46" s="1186"/>
      <c r="GB46" s="1186"/>
      <c r="GC46" s="1186"/>
      <c r="GD46" s="1186"/>
      <c r="GE46" s="1186"/>
      <c r="GF46" s="1186"/>
      <c r="GG46" s="1186"/>
      <c r="GH46" s="1186"/>
      <c r="GI46" s="1186"/>
      <c r="GJ46" s="1186"/>
      <c r="GK46" s="1186"/>
      <c r="GL46" s="1186"/>
      <c r="GM46" s="1186"/>
      <c r="GN46" s="1186"/>
      <c r="GO46" s="1186"/>
      <c r="GP46" s="1186"/>
      <c r="GQ46" s="1186"/>
      <c r="GR46" s="1186"/>
      <c r="GS46" s="1186"/>
      <c r="GT46" s="1186"/>
      <c r="GU46" s="1186"/>
      <c r="GV46" s="1186"/>
      <c r="GW46" s="1186"/>
      <c r="GX46" s="1186"/>
      <c r="GY46" s="1186"/>
      <c r="GZ46" s="1186"/>
      <c r="HA46" s="1186"/>
      <c r="HB46" s="1186"/>
      <c r="HC46" s="1186"/>
      <c r="HD46" s="1186"/>
      <c r="HE46" s="1186"/>
      <c r="HF46" s="1186"/>
      <c r="HG46" s="1186"/>
      <c r="HH46" s="1186"/>
      <c r="HI46" s="1186"/>
      <c r="HJ46" s="1186"/>
      <c r="HK46" s="1186"/>
      <c r="HL46" s="1186"/>
      <c r="HM46" s="1186"/>
      <c r="HN46" s="1186"/>
      <c r="HO46" s="1186"/>
      <c r="HP46" s="1186"/>
      <c r="HQ46" s="1186"/>
      <c r="HR46" s="1186"/>
      <c r="HS46" s="1186"/>
      <c r="HT46" s="1186"/>
      <c r="HU46" s="1186"/>
      <c r="HV46" s="1186"/>
      <c r="HW46" s="1186"/>
      <c r="HX46" s="1186"/>
      <c r="HY46" s="1186"/>
      <c r="HZ46" s="1186"/>
      <c r="IA46" s="1186"/>
      <c r="IB46" s="1186"/>
      <c r="IC46" s="1186"/>
      <c r="ID46" s="1186"/>
      <c r="IE46" s="1186"/>
      <c r="IF46" s="1186"/>
      <c r="IG46" s="1186"/>
      <c r="IH46" s="1186"/>
      <c r="II46" s="1186"/>
      <c r="IJ46" s="1186"/>
      <c r="IK46" s="1186"/>
      <c r="IL46" s="1186"/>
      <c r="IM46" s="1186"/>
      <c r="IN46" s="1186"/>
      <c r="IO46" s="1186"/>
      <c r="IP46" s="1186"/>
      <c r="IQ46" s="1186"/>
      <c r="IR46" s="1186"/>
      <c r="IS46" s="1186"/>
      <c r="IT46" s="1186"/>
      <c r="IU46" s="1186"/>
      <c r="IV46" s="1186"/>
      <c r="IW46" s="1186"/>
      <c r="IX46" s="1186"/>
      <c r="IY46" s="1186"/>
      <c r="IZ46" s="1186"/>
      <c r="JA46" s="1186"/>
      <c r="JB46" s="1186"/>
      <c r="JC46" s="1186"/>
      <c r="JD46" s="1186"/>
      <c r="JE46" s="1186"/>
      <c r="JF46" s="1186"/>
      <c r="JG46" s="1186"/>
      <c r="JH46" s="1186"/>
      <c r="JI46" s="1186"/>
      <c r="JJ46" s="1186"/>
      <c r="JK46" s="1186"/>
      <c r="JL46" s="1186"/>
      <c r="JM46" s="1186"/>
      <c r="JN46" s="1186"/>
      <c r="JO46" s="1186"/>
      <c r="JP46" s="1186"/>
      <c r="JQ46" s="1186"/>
      <c r="JR46" s="1186"/>
      <c r="JS46" s="1186"/>
      <c r="JT46" s="1186"/>
      <c r="JU46" s="1186"/>
      <c r="JV46" s="1186"/>
      <c r="JW46" s="1186"/>
      <c r="JX46" s="1186"/>
      <c r="JY46" s="1186"/>
      <c r="JZ46" s="1186"/>
      <c r="KA46" s="1186"/>
      <c r="KB46" s="1186"/>
      <c r="KC46" s="1186"/>
      <c r="KD46" s="1186"/>
      <c r="KE46" s="1186"/>
      <c r="KF46" s="1186"/>
      <c r="KG46" s="1186"/>
      <c r="KH46" s="1186"/>
      <c r="KI46" s="1186"/>
      <c r="KJ46" s="1186"/>
      <c r="KK46" s="1186"/>
      <c r="KL46" s="1186"/>
      <c r="KM46" s="1186"/>
      <c r="KN46" s="1186"/>
      <c r="KO46" s="1186"/>
      <c r="KP46" s="1186"/>
      <c r="KQ46" s="1186"/>
      <c r="KR46" s="1186"/>
      <c r="KS46" s="1186"/>
      <c r="KT46" s="1186"/>
      <c r="KU46" s="1186"/>
      <c r="KV46" s="1186"/>
      <c r="KW46" s="1186"/>
      <c r="KX46" s="1186"/>
      <c r="KY46" s="1186"/>
      <c r="KZ46" s="1186"/>
      <c r="LA46" s="1186"/>
      <c r="LB46" s="1186"/>
      <c r="LC46" s="1186"/>
      <c r="LD46" s="1186"/>
      <c r="LE46" s="1186"/>
      <c r="LF46" s="1186"/>
      <c r="LG46" s="1186"/>
      <c r="LH46" s="1186"/>
      <c r="LI46" s="1186"/>
      <c r="LJ46" s="1187"/>
    </row>
    <row r="47" spans="2:322" ht="3.65" customHeight="1">
      <c r="B47" s="1185"/>
      <c r="C47" s="1186"/>
      <c r="D47" s="1186"/>
      <c r="E47" s="1186"/>
      <c r="F47" s="1186"/>
      <c r="G47" s="1186"/>
      <c r="H47" s="1186"/>
      <c r="I47" s="1186"/>
      <c r="J47" s="1186"/>
      <c r="K47" s="1186"/>
      <c r="L47" s="1186"/>
      <c r="M47" s="1186"/>
      <c r="N47" s="1186"/>
      <c r="O47" s="1186"/>
      <c r="P47" s="1186"/>
      <c r="Q47" s="1186"/>
      <c r="R47" s="1186"/>
      <c r="S47" s="1186"/>
      <c r="T47" s="1186"/>
      <c r="U47" s="1186"/>
      <c r="V47" s="1186"/>
      <c r="W47" s="1186"/>
      <c r="X47" s="1186"/>
      <c r="Y47" s="1186"/>
      <c r="Z47" s="1186"/>
      <c r="AA47" s="1186"/>
      <c r="AB47" s="1186"/>
      <c r="AC47" s="1186"/>
      <c r="AD47" s="1186"/>
      <c r="AE47" s="1186"/>
      <c r="AF47" s="1186"/>
      <c r="AG47" s="1186"/>
      <c r="AH47" s="1186"/>
      <c r="AI47" s="1186"/>
      <c r="AJ47" s="1186"/>
      <c r="AK47" s="1186"/>
      <c r="AL47" s="1186"/>
      <c r="AM47" s="1186"/>
      <c r="AN47" s="1186"/>
      <c r="AO47" s="1186"/>
      <c r="AP47" s="1186"/>
      <c r="AQ47" s="1186"/>
      <c r="AR47" s="1186"/>
      <c r="AS47" s="1186"/>
      <c r="AT47" s="1186"/>
      <c r="AU47" s="1186"/>
      <c r="AV47" s="1186"/>
      <c r="AW47" s="1186"/>
      <c r="AX47" s="1186"/>
      <c r="AY47" s="1186"/>
      <c r="AZ47" s="1186"/>
      <c r="BA47" s="1186"/>
      <c r="BB47" s="1186"/>
      <c r="BC47" s="1186"/>
      <c r="BD47" s="1186"/>
      <c r="BE47" s="1186"/>
      <c r="BF47" s="1186"/>
      <c r="BG47" s="1186"/>
      <c r="BH47" s="1186"/>
      <c r="BI47" s="1186"/>
      <c r="BJ47" s="1186"/>
      <c r="BK47" s="1186"/>
      <c r="BL47" s="1186"/>
      <c r="BM47" s="1186"/>
      <c r="BN47" s="1186"/>
      <c r="BO47" s="1186"/>
      <c r="BP47" s="1186"/>
      <c r="BQ47" s="1186"/>
      <c r="BR47" s="1186"/>
      <c r="BS47" s="1186"/>
      <c r="BT47" s="1186"/>
      <c r="BU47" s="1186"/>
      <c r="BV47" s="1186"/>
      <c r="BW47" s="1186"/>
      <c r="BX47" s="1186"/>
      <c r="BY47" s="1186"/>
      <c r="BZ47" s="1186"/>
      <c r="CA47" s="1186"/>
      <c r="CB47" s="1186"/>
      <c r="CC47" s="1186"/>
      <c r="CD47" s="1186"/>
      <c r="CE47" s="1186"/>
      <c r="CF47" s="1186"/>
      <c r="CG47" s="1186"/>
      <c r="CH47" s="1186"/>
      <c r="CI47" s="1186"/>
      <c r="CJ47" s="1186"/>
      <c r="CK47" s="1186"/>
      <c r="CL47" s="1186"/>
      <c r="CM47" s="1186"/>
      <c r="CN47" s="1186"/>
      <c r="CO47" s="1186"/>
      <c r="CP47" s="1186"/>
      <c r="CQ47" s="1186"/>
      <c r="CR47" s="1186"/>
      <c r="CS47" s="1186"/>
      <c r="CT47" s="1186"/>
      <c r="CU47" s="1186"/>
      <c r="CV47" s="1186"/>
      <c r="CW47" s="1186"/>
      <c r="CX47" s="1186"/>
      <c r="CY47" s="1186"/>
      <c r="CZ47" s="1186"/>
      <c r="DA47" s="1186"/>
      <c r="DB47" s="1186"/>
      <c r="DC47" s="1186"/>
      <c r="DD47" s="1186"/>
      <c r="DE47" s="1186"/>
      <c r="DF47" s="1186"/>
      <c r="DG47" s="1186"/>
      <c r="DH47" s="1186"/>
      <c r="DI47" s="1186"/>
      <c r="DJ47" s="1186"/>
      <c r="DK47" s="1186"/>
      <c r="DL47" s="1186"/>
      <c r="DM47" s="1186"/>
      <c r="DN47" s="1186"/>
      <c r="DO47" s="1186"/>
      <c r="DP47" s="1186"/>
      <c r="DQ47" s="1186"/>
      <c r="DR47" s="1186"/>
      <c r="DS47" s="1186"/>
      <c r="DT47" s="1186"/>
      <c r="DU47" s="1186"/>
      <c r="DV47" s="1186"/>
      <c r="DW47" s="1186"/>
      <c r="DX47" s="1186"/>
      <c r="DY47" s="1186"/>
      <c r="DZ47" s="1186"/>
      <c r="EA47" s="1186"/>
      <c r="EB47" s="1186"/>
      <c r="EC47" s="1186"/>
      <c r="ED47" s="1186"/>
      <c r="EE47" s="1186"/>
      <c r="EF47" s="1186"/>
      <c r="EG47" s="1186"/>
      <c r="EH47" s="1186"/>
      <c r="EI47" s="1186"/>
      <c r="EJ47" s="1186"/>
      <c r="EK47" s="1186"/>
      <c r="EL47" s="1186"/>
      <c r="EM47" s="1186"/>
      <c r="EN47" s="1186"/>
      <c r="EO47" s="1186"/>
      <c r="EP47" s="1186"/>
      <c r="EQ47" s="1186"/>
      <c r="ER47" s="1186"/>
      <c r="ES47" s="1186"/>
      <c r="ET47" s="1186"/>
      <c r="EU47" s="1186"/>
      <c r="EV47" s="1186"/>
      <c r="EW47" s="1186"/>
      <c r="EX47" s="1186"/>
      <c r="EY47" s="1186"/>
      <c r="EZ47" s="1186"/>
      <c r="FA47" s="1186"/>
      <c r="FB47" s="1186"/>
      <c r="FC47" s="1186"/>
      <c r="FD47" s="1186"/>
      <c r="FE47" s="1186"/>
      <c r="FF47" s="1186"/>
      <c r="FG47" s="1186"/>
      <c r="FH47" s="1186"/>
      <c r="FI47" s="1186"/>
      <c r="FJ47" s="1186"/>
      <c r="FK47" s="1186"/>
      <c r="FL47" s="1186"/>
      <c r="FM47" s="1186"/>
      <c r="FN47" s="1186"/>
      <c r="FO47" s="1186"/>
      <c r="FP47" s="1186"/>
      <c r="FQ47" s="1186"/>
      <c r="FR47" s="1186"/>
      <c r="FS47" s="1186"/>
      <c r="FT47" s="1186"/>
      <c r="FU47" s="1186"/>
      <c r="FV47" s="1186"/>
      <c r="FW47" s="1186"/>
      <c r="FX47" s="1186"/>
      <c r="FY47" s="1186"/>
      <c r="FZ47" s="1186"/>
      <c r="GA47" s="1186"/>
      <c r="GB47" s="1186"/>
      <c r="GC47" s="1186"/>
      <c r="GD47" s="1186"/>
      <c r="GE47" s="1186"/>
      <c r="GF47" s="1186"/>
      <c r="GG47" s="1186"/>
      <c r="GH47" s="1186"/>
      <c r="GI47" s="1186"/>
      <c r="GJ47" s="1186"/>
      <c r="GK47" s="1186"/>
      <c r="GL47" s="1186"/>
      <c r="GM47" s="1186"/>
      <c r="GN47" s="1186"/>
      <c r="GO47" s="1186"/>
      <c r="GP47" s="1186"/>
      <c r="GQ47" s="1186"/>
      <c r="GR47" s="1186"/>
      <c r="GS47" s="1186"/>
      <c r="GT47" s="1186"/>
      <c r="GU47" s="1186"/>
      <c r="GV47" s="1186"/>
      <c r="GW47" s="1186"/>
      <c r="GX47" s="1186"/>
      <c r="GY47" s="1186"/>
      <c r="GZ47" s="1186"/>
      <c r="HA47" s="1186"/>
      <c r="HB47" s="1186"/>
      <c r="HC47" s="1186"/>
      <c r="HD47" s="1186"/>
      <c r="HE47" s="1186"/>
      <c r="HF47" s="1186"/>
      <c r="HG47" s="1186"/>
      <c r="HH47" s="1186"/>
      <c r="HI47" s="1186"/>
      <c r="HJ47" s="1186"/>
      <c r="HK47" s="1186"/>
      <c r="HL47" s="1186"/>
      <c r="HM47" s="1186"/>
      <c r="HN47" s="1186"/>
      <c r="HO47" s="1186"/>
      <c r="HP47" s="1186"/>
      <c r="HQ47" s="1186"/>
      <c r="HR47" s="1186"/>
      <c r="HS47" s="1186"/>
      <c r="HT47" s="1186"/>
      <c r="HU47" s="1186"/>
      <c r="HV47" s="1186"/>
      <c r="HW47" s="1186"/>
      <c r="HX47" s="1186"/>
      <c r="HY47" s="1186"/>
      <c r="HZ47" s="1186"/>
      <c r="IA47" s="1186"/>
      <c r="IB47" s="1186"/>
      <c r="IC47" s="1186"/>
      <c r="ID47" s="1186"/>
      <c r="IE47" s="1186"/>
      <c r="IF47" s="1186"/>
      <c r="IG47" s="1186"/>
      <c r="IH47" s="1186"/>
      <c r="II47" s="1186"/>
      <c r="IJ47" s="1186"/>
      <c r="IK47" s="1186"/>
      <c r="IL47" s="1186"/>
      <c r="IM47" s="1186"/>
      <c r="IN47" s="1186"/>
      <c r="IO47" s="1186"/>
      <c r="IP47" s="1186"/>
      <c r="IQ47" s="1186"/>
      <c r="IR47" s="1186"/>
      <c r="IS47" s="1186"/>
      <c r="IT47" s="1186"/>
      <c r="IU47" s="1186"/>
      <c r="IV47" s="1186"/>
      <c r="IW47" s="1186"/>
      <c r="IX47" s="1186"/>
      <c r="IY47" s="1186"/>
      <c r="IZ47" s="1186"/>
      <c r="JA47" s="1186"/>
      <c r="JB47" s="1186"/>
      <c r="JC47" s="1186"/>
      <c r="JD47" s="1186"/>
      <c r="JE47" s="1186"/>
      <c r="JF47" s="1186"/>
      <c r="JG47" s="1186"/>
      <c r="JH47" s="1186"/>
      <c r="JI47" s="1186"/>
      <c r="JJ47" s="1186"/>
      <c r="JK47" s="1186"/>
      <c r="JL47" s="1186"/>
      <c r="JM47" s="1186"/>
      <c r="JN47" s="1186"/>
      <c r="JO47" s="1186"/>
      <c r="JP47" s="1186"/>
      <c r="JQ47" s="1186"/>
      <c r="JR47" s="1186"/>
      <c r="JS47" s="1186"/>
      <c r="JT47" s="1186"/>
      <c r="JU47" s="1186"/>
      <c r="JV47" s="1186"/>
      <c r="JW47" s="1186"/>
      <c r="JX47" s="1186"/>
      <c r="JY47" s="1186"/>
      <c r="JZ47" s="1186"/>
      <c r="KA47" s="1186"/>
      <c r="KB47" s="1186"/>
      <c r="KC47" s="1186"/>
      <c r="KD47" s="1186"/>
      <c r="KE47" s="1186"/>
      <c r="KF47" s="1186"/>
      <c r="KG47" s="1186"/>
      <c r="KH47" s="1186"/>
      <c r="KI47" s="1186"/>
      <c r="KJ47" s="1186"/>
      <c r="KK47" s="1186"/>
      <c r="KL47" s="1186"/>
      <c r="KM47" s="1186"/>
      <c r="KN47" s="1186"/>
      <c r="KO47" s="1186"/>
      <c r="KP47" s="1186"/>
      <c r="KQ47" s="1186"/>
      <c r="KR47" s="1186"/>
      <c r="KS47" s="1186"/>
      <c r="KT47" s="1186"/>
      <c r="KU47" s="1186"/>
      <c r="KV47" s="1186"/>
      <c r="KW47" s="1186"/>
      <c r="KX47" s="1186"/>
      <c r="KY47" s="1186"/>
      <c r="KZ47" s="1186"/>
      <c r="LA47" s="1186"/>
      <c r="LB47" s="1186"/>
      <c r="LC47" s="1186"/>
      <c r="LD47" s="1186"/>
      <c r="LE47" s="1186"/>
      <c r="LF47" s="1186"/>
      <c r="LG47" s="1186"/>
      <c r="LH47" s="1186"/>
      <c r="LI47" s="1186"/>
      <c r="LJ47" s="1187"/>
    </row>
    <row r="48" spans="2:322" ht="3.65" customHeight="1">
      <c r="B48" s="1185"/>
      <c r="C48" s="1186"/>
      <c r="D48" s="1186"/>
      <c r="E48" s="1186"/>
      <c r="F48" s="1186"/>
      <c r="G48" s="1186"/>
      <c r="H48" s="1186"/>
      <c r="I48" s="1186"/>
      <c r="J48" s="1186"/>
      <c r="K48" s="1186"/>
      <c r="L48" s="1186"/>
      <c r="M48" s="1186"/>
      <c r="N48" s="1186"/>
      <c r="O48" s="1186"/>
      <c r="P48" s="1186"/>
      <c r="Q48" s="1186"/>
      <c r="R48" s="1186"/>
      <c r="S48" s="1186"/>
      <c r="T48" s="1186"/>
      <c r="U48" s="1186"/>
      <c r="V48" s="1186"/>
      <c r="W48" s="1186"/>
      <c r="X48" s="1186"/>
      <c r="Y48" s="1186"/>
      <c r="Z48" s="1186"/>
      <c r="AA48" s="1186"/>
      <c r="AB48" s="1186"/>
      <c r="AC48" s="1186"/>
      <c r="AD48" s="1186"/>
      <c r="AE48" s="1186"/>
      <c r="AF48" s="1186"/>
      <c r="AG48" s="1186"/>
      <c r="AH48" s="1186"/>
      <c r="AI48" s="1186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186"/>
      <c r="AU48" s="1186"/>
      <c r="AV48" s="1186"/>
      <c r="AW48" s="1186"/>
      <c r="AX48" s="1186"/>
      <c r="AY48" s="1186"/>
      <c r="AZ48" s="1186"/>
      <c r="BA48" s="1186"/>
      <c r="BB48" s="1186"/>
      <c r="BC48" s="1186"/>
      <c r="BD48" s="1186"/>
      <c r="BE48" s="1186"/>
      <c r="BF48" s="1186"/>
      <c r="BG48" s="1186"/>
      <c r="BH48" s="1186"/>
      <c r="BI48" s="1186"/>
      <c r="BJ48" s="1186"/>
      <c r="BK48" s="1186"/>
      <c r="BL48" s="1186"/>
      <c r="BM48" s="1186"/>
      <c r="BN48" s="1186"/>
      <c r="BO48" s="1186"/>
      <c r="BP48" s="1186"/>
      <c r="BQ48" s="1186"/>
      <c r="BR48" s="1186"/>
      <c r="BS48" s="1186"/>
      <c r="BT48" s="1186"/>
      <c r="BU48" s="1186"/>
      <c r="BV48" s="1186"/>
      <c r="BW48" s="1186"/>
      <c r="BX48" s="1186"/>
      <c r="BY48" s="1186"/>
      <c r="BZ48" s="1186"/>
      <c r="CA48" s="1186"/>
      <c r="CB48" s="1186"/>
      <c r="CC48" s="1186"/>
      <c r="CD48" s="1186"/>
      <c r="CE48" s="1186"/>
      <c r="CF48" s="1186"/>
      <c r="CG48" s="1186"/>
      <c r="CH48" s="1186"/>
      <c r="CI48" s="1186"/>
      <c r="CJ48" s="1186"/>
      <c r="CK48" s="1186"/>
      <c r="CL48" s="1186"/>
      <c r="CM48" s="1186"/>
      <c r="CN48" s="1186"/>
      <c r="CO48" s="1186"/>
      <c r="CP48" s="1186"/>
      <c r="CQ48" s="1186"/>
      <c r="CR48" s="1186"/>
      <c r="CS48" s="1186"/>
      <c r="CT48" s="1186"/>
      <c r="CU48" s="1186"/>
      <c r="CV48" s="1186"/>
      <c r="CW48" s="1186"/>
      <c r="CX48" s="1186"/>
      <c r="CY48" s="1186"/>
      <c r="CZ48" s="1186"/>
      <c r="DA48" s="1186"/>
      <c r="DB48" s="1186"/>
      <c r="DC48" s="1186"/>
      <c r="DD48" s="1186"/>
      <c r="DE48" s="1186"/>
      <c r="DF48" s="1186"/>
      <c r="DG48" s="1186"/>
      <c r="DH48" s="1186"/>
      <c r="DI48" s="1186"/>
      <c r="DJ48" s="1186"/>
      <c r="DK48" s="1186"/>
      <c r="DL48" s="1186"/>
      <c r="DM48" s="1186"/>
      <c r="DN48" s="1186"/>
      <c r="DO48" s="1186"/>
      <c r="DP48" s="1186"/>
      <c r="DQ48" s="1186"/>
      <c r="DR48" s="1186"/>
      <c r="DS48" s="1186"/>
      <c r="DT48" s="1186"/>
      <c r="DU48" s="1186"/>
      <c r="DV48" s="1186"/>
      <c r="DW48" s="1186"/>
      <c r="DX48" s="1186"/>
      <c r="DY48" s="1186"/>
      <c r="DZ48" s="1186"/>
      <c r="EA48" s="1186"/>
      <c r="EB48" s="1186"/>
      <c r="EC48" s="1186"/>
      <c r="ED48" s="1186"/>
      <c r="EE48" s="1186"/>
      <c r="EF48" s="1186"/>
      <c r="EG48" s="1186"/>
      <c r="EH48" s="1186"/>
      <c r="EI48" s="1186"/>
      <c r="EJ48" s="1186"/>
      <c r="EK48" s="1186"/>
      <c r="EL48" s="1186"/>
      <c r="EM48" s="1186"/>
      <c r="EN48" s="1186"/>
      <c r="EO48" s="1186"/>
      <c r="EP48" s="1186"/>
      <c r="EQ48" s="1186"/>
      <c r="ER48" s="1186"/>
      <c r="ES48" s="1186"/>
      <c r="ET48" s="1186"/>
      <c r="EU48" s="1186"/>
      <c r="EV48" s="1186"/>
      <c r="EW48" s="1186"/>
      <c r="EX48" s="1186"/>
      <c r="EY48" s="1186"/>
      <c r="EZ48" s="1186"/>
      <c r="FA48" s="1186"/>
      <c r="FB48" s="1186"/>
      <c r="FC48" s="1186"/>
      <c r="FD48" s="1186"/>
      <c r="FE48" s="1186"/>
      <c r="FF48" s="1186"/>
      <c r="FG48" s="1186"/>
      <c r="FH48" s="1186"/>
      <c r="FI48" s="1186"/>
      <c r="FJ48" s="1186"/>
      <c r="FK48" s="1186"/>
      <c r="FL48" s="1186"/>
      <c r="FM48" s="1186"/>
      <c r="FN48" s="1186"/>
      <c r="FO48" s="1186"/>
      <c r="FP48" s="1186"/>
      <c r="FQ48" s="1186"/>
      <c r="FR48" s="1186"/>
      <c r="FS48" s="1186"/>
      <c r="FT48" s="1186"/>
      <c r="FU48" s="1186"/>
      <c r="FV48" s="1186"/>
      <c r="FW48" s="1186"/>
      <c r="FX48" s="1186"/>
      <c r="FY48" s="1186"/>
      <c r="FZ48" s="1186"/>
      <c r="GA48" s="1186"/>
      <c r="GB48" s="1186"/>
      <c r="GC48" s="1186"/>
      <c r="GD48" s="1186"/>
      <c r="GE48" s="1186"/>
      <c r="GF48" s="1186"/>
      <c r="GG48" s="1186"/>
      <c r="GH48" s="1186"/>
      <c r="GI48" s="1186"/>
      <c r="GJ48" s="1186"/>
      <c r="GK48" s="1186"/>
      <c r="GL48" s="1186"/>
      <c r="GM48" s="1186"/>
      <c r="GN48" s="1186"/>
      <c r="GO48" s="1186"/>
      <c r="GP48" s="1186"/>
      <c r="GQ48" s="1186"/>
      <c r="GR48" s="1186"/>
      <c r="GS48" s="1186"/>
      <c r="GT48" s="1186"/>
      <c r="GU48" s="1186"/>
      <c r="GV48" s="1186"/>
      <c r="GW48" s="1186"/>
      <c r="GX48" s="1186"/>
      <c r="GY48" s="1186"/>
      <c r="GZ48" s="1186"/>
      <c r="HA48" s="1186"/>
      <c r="HB48" s="1186"/>
      <c r="HC48" s="1186"/>
      <c r="HD48" s="1186"/>
      <c r="HE48" s="1186"/>
      <c r="HF48" s="1186"/>
      <c r="HG48" s="1186"/>
      <c r="HH48" s="1186"/>
      <c r="HI48" s="1186"/>
      <c r="HJ48" s="1186"/>
      <c r="HK48" s="1186"/>
      <c r="HL48" s="1186"/>
      <c r="HM48" s="1186"/>
      <c r="HN48" s="1186"/>
      <c r="HO48" s="1186"/>
      <c r="HP48" s="1186"/>
      <c r="HQ48" s="1186"/>
      <c r="HR48" s="1186"/>
      <c r="HS48" s="1186"/>
      <c r="HT48" s="1186"/>
      <c r="HU48" s="1186"/>
      <c r="HV48" s="1186"/>
      <c r="HW48" s="1186"/>
      <c r="HX48" s="1186"/>
      <c r="HY48" s="1186"/>
      <c r="HZ48" s="1186"/>
      <c r="IA48" s="1186"/>
      <c r="IB48" s="1186"/>
      <c r="IC48" s="1186"/>
      <c r="ID48" s="1186"/>
      <c r="IE48" s="1186"/>
      <c r="IF48" s="1186"/>
      <c r="IG48" s="1186"/>
      <c r="IH48" s="1186"/>
      <c r="II48" s="1186"/>
      <c r="IJ48" s="1186"/>
      <c r="IK48" s="1186"/>
      <c r="IL48" s="1186"/>
      <c r="IM48" s="1186"/>
      <c r="IN48" s="1186"/>
      <c r="IO48" s="1186"/>
      <c r="IP48" s="1186"/>
      <c r="IQ48" s="1186"/>
      <c r="IR48" s="1186"/>
      <c r="IS48" s="1186"/>
      <c r="IT48" s="1186"/>
      <c r="IU48" s="1186"/>
      <c r="IV48" s="1186"/>
      <c r="IW48" s="1186"/>
      <c r="IX48" s="1186"/>
      <c r="IY48" s="1186"/>
      <c r="IZ48" s="1186"/>
      <c r="JA48" s="1186"/>
      <c r="JB48" s="1186"/>
      <c r="JC48" s="1186"/>
      <c r="JD48" s="1186"/>
      <c r="JE48" s="1186"/>
      <c r="JF48" s="1186"/>
      <c r="JG48" s="1186"/>
      <c r="JH48" s="1186"/>
      <c r="JI48" s="1186"/>
      <c r="JJ48" s="1186"/>
      <c r="JK48" s="1186"/>
      <c r="JL48" s="1186"/>
      <c r="JM48" s="1186"/>
      <c r="JN48" s="1186"/>
      <c r="JO48" s="1186"/>
      <c r="JP48" s="1186"/>
      <c r="JQ48" s="1186"/>
      <c r="JR48" s="1186"/>
      <c r="JS48" s="1186"/>
      <c r="JT48" s="1186"/>
      <c r="JU48" s="1186"/>
      <c r="JV48" s="1186"/>
      <c r="JW48" s="1186"/>
      <c r="JX48" s="1186"/>
      <c r="JY48" s="1186"/>
      <c r="JZ48" s="1186"/>
      <c r="KA48" s="1186"/>
      <c r="KB48" s="1186"/>
      <c r="KC48" s="1186"/>
      <c r="KD48" s="1186"/>
      <c r="KE48" s="1186"/>
      <c r="KF48" s="1186"/>
      <c r="KG48" s="1186"/>
      <c r="KH48" s="1186"/>
      <c r="KI48" s="1186"/>
      <c r="KJ48" s="1186"/>
      <c r="KK48" s="1186"/>
      <c r="KL48" s="1186"/>
      <c r="KM48" s="1186"/>
      <c r="KN48" s="1186"/>
      <c r="KO48" s="1186"/>
      <c r="KP48" s="1186"/>
      <c r="KQ48" s="1186"/>
      <c r="KR48" s="1186"/>
      <c r="KS48" s="1186"/>
      <c r="KT48" s="1186"/>
      <c r="KU48" s="1186"/>
      <c r="KV48" s="1186"/>
      <c r="KW48" s="1186"/>
      <c r="KX48" s="1186"/>
      <c r="KY48" s="1186"/>
      <c r="KZ48" s="1186"/>
      <c r="LA48" s="1186"/>
      <c r="LB48" s="1186"/>
      <c r="LC48" s="1186"/>
      <c r="LD48" s="1186"/>
      <c r="LE48" s="1186"/>
      <c r="LF48" s="1186"/>
      <c r="LG48" s="1186"/>
      <c r="LH48" s="1186"/>
      <c r="LI48" s="1186"/>
      <c r="LJ48" s="1187"/>
    </row>
    <row r="49" spans="2:322" ht="3.65" customHeight="1">
      <c r="B49" s="1185"/>
      <c r="C49" s="1186"/>
      <c r="D49" s="1186"/>
      <c r="E49" s="1186"/>
      <c r="F49" s="1186"/>
      <c r="G49" s="1186"/>
      <c r="H49" s="1186"/>
      <c r="I49" s="1186"/>
      <c r="J49" s="1186"/>
      <c r="K49" s="1186"/>
      <c r="L49" s="1186"/>
      <c r="M49" s="1186"/>
      <c r="N49" s="1186"/>
      <c r="O49" s="1186"/>
      <c r="P49" s="1186"/>
      <c r="Q49" s="1186"/>
      <c r="R49" s="1186"/>
      <c r="S49" s="1186"/>
      <c r="T49" s="1186"/>
      <c r="U49" s="1186"/>
      <c r="V49" s="1186"/>
      <c r="W49" s="1186"/>
      <c r="X49" s="1186"/>
      <c r="Y49" s="1186"/>
      <c r="Z49" s="1186"/>
      <c r="AA49" s="1186"/>
      <c r="AB49" s="1186"/>
      <c r="AC49" s="1186"/>
      <c r="AD49" s="1186"/>
      <c r="AE49" s="1186"/>
      <c r="AF49" s="1186"/>
      <c r="AG49" s="1186"/>
      <c r="AH49" s="1186"/>
      <c r="AI49" s="1186"/>
      <c r="AJ49" s="1186"/>
      <c r="AK49" s="1186"/>
      <c r="AL49" s="1186"/>
      <c r="AM49" s="1186"/>
      <c r="AN49" s="1186"/>
      <c r="AO49" s="1186"/>
      <c r="AP49" s="1186"/>
      <c r="AQ49" s="1186"/>
      <c r="AR49" s="1186"/>
      <c r="AS49" s="1186"/>
      <c r="AT49" s="1186"/>
      <c r="AU49" s="1186"/>
      <c r="AV49" s="1186"/>
      <c r="AW49" s="1186"/>
      <c r="AX49" s="1186"/>
      <c r="AY49" s="1186"/>
      <c r="AZ49" s="1186"/>
      <c r="BA49" s="1186"/>
      <c r="BB49" s="1186"/>
      <c r="BC49" s="1186"/>
      <c r="BD49" s="1186"/>
      <c r="BE49" s="1186"/>
      <c r="BF49" s="1186"/>
      <c r="BG49" s="1186"/>
      <c r="BH49" s="1186"/>
      <c r="BI49" s="1186"/>
      <c r="BJ49" s="1186"/>
      <c r="BK49" s="1186"/>
      <c r="BL49" s="1186"/>
      <c r="BM49" s="1186"/>
      <c r="BN49" s="1186"/>
      <c r="BO49" s="1186"/>
      <c r="BP49" s="1186"/>
      <c r="BQ49" s="1186"/>
      <c r="BR49" s="1186"/>
      <c r="BS49" s="1186"/>
      <c r="BT49" s="1186"/>
      <c r="BU49" s="1186"/>
      <c r="BV49" s="1186"/>
      <c r="BW49" s="1186"/>
      <c r="BX49" s="1186"/>
      <c r="BY49" s="1186"/>
      <c r="BZ49" s="1186"/>
      <c r="CA49" s="1186"/>
      <c r="CB49" s="1186"/>
      <c r="CC49" s="1186"/>
      <c r="CD49" s="1186"/>
      <c r="CE49" s="1186"/>
      <c r="CF49" s="1186"/>
      <c r="CG49" s="1186"/>
      <c r="CH49" s="1186"/>
      <c r="CI49" s="1186"/>
      <c r="CJ49" s="1186"/>
      <c r="CK49" s="1186"/>
      <c r="CL49" s="1186"/>
      <c r="CM49" s="1186"/>
      <c r="CN49" s="1186"/>
      <c r="CO49" s="1186"/>
      <c r="CP49" s="1186"/>
      <c r="CQ49" s="1186"/>
      <c r="CR49" s="1186"/>
      <c r="CS49" s="1186"/>
      <c r="CT49" s="1186"/>
      <c r="CU49" s="1186"/>
      <c r="CV49" s="1186"/>
      <c r="CW49" s="1186"/>
      <c r="CX49" s="1186"/>
      <c r="CY49" s="1186"/>
      <c r="CZ49" s="1186"/>
      <c r="DA49" s="1186"/>
      <c r="DB49" s="1186"/>
      <c r="DC49" s="1186"/>
      <c r="DD49" s="1186"/>
      <c r="DE49" s="1186"/>
      <c r="DF49" s="1186"/>
      <c r="DG49" s="1186"/>
      <c r="DH49" s="1186"/>
      <c r="DI49" s="1186"/>
      <c r="DJ49" s="1186"/>
      <c r="DK49" s="1186"/>
      <c r="DL49" s="1186"/>
      <c r="DM49" s="1186"/>
      <c r="DN49" s="1186"/>
      <c r="DO49" s="1186"/>
      <c r="DP49" s="1186"/>
      <c r="DQ49" s="1186"/>
      <c r="DR49" s="1186"/>
      <c r="DS49" s="1186"/>
      <c r="DT49" s="1186"/>
      <c r="DU49" s="1186"/>
      <c r="DV49" s="1186"/>
      <c r="DW49" s="1186"/>
      <c r="DX49" s="1186"/>
      <c r="DY49" s="1186"/>
      <c r="DZ49" s="1186"/>
      <c r="EA49" s="1186"/>
      <c r="EB49" s="1186"/>
      <c r="EC49" s="1186"/>
      <c r="ED49" s="1186"/>
      <c r="EE49" s="1186"/>
      <c r="EF49" s="1186"/>
      <c r="EG49" s="1186"/>
      <c r="EH49" s="1186"/>
      <c r="EI49" s="1186"/>
      <c r="EJ49" s="1186"/>
      <c r="EK49" s="1186"/>
      <c r="EL49" s="1186"/>
      <c r="EM49" s="1186"/>
      <c r="EN49" s="1186"/>
      <c r="EO49" s="1186"/>
      <c r="EP49" s="1186"/>
      <c r="EQ49" s="1186"/>
      <c r="ER49" s="1186"/>
      <c r="ES49" s="1186"/>
      <c r="ET49" s="1186"/>
      <c r="EU49" s="1186"/>
      <c r="EV49" s="1186"/>
      <c r="EW49" s="1186"/>
      <c r="EX49" s="1186"/>
      <c r="EY49" s="1186"/>
      <c r="EZ49" s="1186"/>
      <c r="FA49" s="1186"/>
      <c r="FB49" s="1186"/>
      <c r="FC49" s="1186"/>
      <c r="FD49" s="1186"/>
      <c r="FE49" s="1186"/>
      <c r="FF49" s="1186"/>
      <c r="FG49" s="1186"/>
      <c r="FH49" s="1186"/>
      <c r="FI49" s="1186"/>
      <c r="FJ49" s="1186"/>
      <c r="FK49" s="1186"/>
      <c r="FL49" s="1186"/>
      <c r="FM49" s="1186"/>
      <c r="FN49" s="1186"/>
      <c r="FO49" s="1186"/>
      <c r="FP49" s="1186"/>
      <c r="FQ49" s="1186"/>
      <c r="FR49" s="1186"/>
      <c r="FS49" s="1186"/>
      <c r="FT49" s="1186"/>
      <c r="FU49" s="1186"/>
      <c r="FV49" s="1186"/>
      <c r="FW49" s="1186"/>
      <c r="FX49" s="1186"/>
      <c r="FY49" s="1186"/>
      <c r="FZ49" s="1186"/>
      <c r="GA49" s="1186"/>
      <c r="GB49" s="1186"/>
      <c r="GC49" s="1186"/>
      <c r="GD49" s="1186"/>
      <c r="GE49" s="1186"/>
      <c r="GF49" s="1186"/>
      <c r="GG49" s="1186"/>
      <c r="GH49" s="1186"/>
      <c r="GI49" s="1186"/>
      <c r="GJ49" s="1186"/>
      <c r="GK49" s="1186"/>
      <c r="GL49" s="1186"/>
      <c r="GM49" s="1186"/>
      <c r="GN49" s="1186"/>
      <c r="GO49" s="1186"/>
      <c r="GP49" s="1186"/>
      <c r="GQ49" s="1186"/>
      <c r="GR49" s="1186"/>
      <c r="GS49" s="1186"/>
      <c r="GT49" s="1186"/>
      <c r="GU49" s="1186"/>
      <c r="GV49" s="1186"/>
      <c r="GW49" s="1186"/>
      <c r="GX49" s="1186"/>
      <c r="GY49" s="1186"/>
      <c r="GZ49" s="1186"/>
      <c r="HA49" s="1186"/>
      <c r="HB49" s="1186"/>
      <c r="HC49" s="1186"/>
      <c r="HD49" s="1186"/>
      <c r="HE49" s="1186"/>
      <c r="HF49" s="1186"/>
      <c r="HG49" s="1186"/>
      <c r="HH49" s="1186"/>
      <c r="HI49" s="1186"/>
      <c r="HJ49" s="1186"/>
      <c r="HK49" s="1186"/>
      <c r="HL49" s="1186"/>
      <c r="HM49" s="1186"/>
      <c r="HN49" s="1186"/>
      <c r="HO49" s="1186"/>
      <c r="HP49" s="1186"/>
      <c r="HQ49" s="1186"/>
      <c r="HR49" s="1186"/>
      <c r="HS49" s="1186"/>
      <c r="HT49" s="1186"/>
      <c r="HU49" s="1186"/>
      <c r="HV49" s="1186"/>
      <c r="HW49" s="1186"/>
      <c r="HX49" s="1186"/>
      <c r="HY49" s="1186"/>
      <c r="HZ49" s="1186"/>
      <c r="IA49" s="1186"/>
      <c r="IB49" s="1186"/>
      <c r="IC49" s="1186"/>
      <c r="ID49" s="1186"/>
      <c r="IE49" s="1186"/>
      <c r="IF49" s="1186"/>
      <c r="IG49" s="1186"/>
      <c r="IH49" s="1186"/>
      <c r="II49" s="1186"/>
      <c r="IJ49" s="1186"/>
      <c r="IK49" s="1186"/>
      <c r="IL49" s="1186"/>
      <c r="IM49" s="1186"/>
      <c r="IN49" s="1186"/>
      <c r="IO49" s="1186"/>
      <c r="IP49" s="1186"/>
      <c r="IQ49" s="1186"/>
      <c r="IR49" s="1186"/>
      <c r="IS49" s="1186"/>
      <c r="IT49" s="1186"/>
      <c r="IU49" s="1186"/>
      <c r="IV49" s="1186"/>
      <c r="IW49" s="1186"/>
      <c r="IX49" s="1186"/>
      <c r="IY49" s="1186"/>
      <c r="IZ49" s="1186"/>
      <c r="JA49" s="1186"/>
      <c r="JB49" s="1186"/>
      <c r="JC49" s="1186"/>
      <c r="JD49" s="1186"/>
      <c r="JE49" s="1186"/>
      <c r="JF49" s="1186"/>
      <c r="JG49" s="1186"/>
      <c r="JH49" s="1186"/>
      <c r="JI49" s="1186"/>
      <c r="JJ49" s="1186"/>
      <c r="JK49" s="1186"/>
      <c r="JL49" s="1186"/>
      <c r="JM49" s="1186"/>
      <c r="JN49" s="1186"/>
      <c r="JO49" s="1186"/>
      <c r="JP49" s="1186"/>
      <c r="JQ49" s="1186"/>
      <c r="JR49" s="1186"/>
      <c r="JS49" s="1186"/>
      <c r="JT49" s="1186"/>
      <c r="JU49" s="1186"/>
      <c r="JV49" s="1186"/>
      <c r="JW49" s="1186"/>
      <c r="JX49" s="1186"/>
      <c r="JY49" s="1186"/>
      <c r="JZ49" s="1186"/>
      <c r="KA49" s="1186"/>
      <c r="KB49" s="1186"/>
      <c r="KC49" s="1186"/>
      <c r="KD49" s="1186"/>
      <c r="KE49" s="1186"/>
      <c r="KF49" s="1186"/>
      <c r="KG49" s="1186"/>
      <c r="KH49" s="1186"/>
      <c r="KI49" s="1186"/>
      <c r="KJ49" s="1186"/>
      <c r="KK49" s="1186"/>
      <c r="KL49" s="1186"/>
      <c r="KM49" s="1186"/>
      <c r="KN49" s="1186"/>
      <c r="KO49" s="1186"/>
      <c r="KP49" s="1186"/>
      <c r="KQ49" s="1186"/>
      <c r="KR49" s="1186"/>
      <c r="KS49" s="1186"/>
      <c r="KT49" s="1186"/>
      <c r="KU49" s="1186"/>
      <c r="KV49" s="1186"/>
      <c r="KW49" s="1186"/>
      <c r="KX49" s="1186"/>
      <c r="KY49" s="1186"/>
      <c r="KZ49" s="1186"/>
      <c r="LA49" s="1186"/>
      <c r="LB49" s="1186"/>
      <c r="LC49" s="1186"/>
      <c r="LD49" s="1186"/>
      <c r="LE49" s="1186"/>
      <c r="LF49" s="1186"/>
      <c r="LG49" s="1186"/>
      <c r="LH49" s="1186"/>
      <c r="LI49" s="1186"/>
      <c r="LJ49" s="1187"/>
    </row>
    <row r="50" spans="2:322" ht="3.65" customHeight="1">
      <c r="B50" s="1185"/>
      <c r="C50" s="1186"/>
      <c r="D50" s="1186"/>
      <c r="E50" s="1186"/>
      <c r="F50" s="1186"/>
      <c r="G50" s="1186"/>
      <c r="H50" s="1186"/>
      <c r="I50" s="1186"/>
      <c r="J50" s="1186"/>
      <c r="K50" s="1186"/>
      <c r="L50" s="1186"/>
      <c r="M50" s="1186"/>
      <c r="N50" s="1186"/>
      <c r="O50" s="1186"/>
      <c r="P50" s="1186"/>
      <c r="Q50" s="1186"/>
      <c r="R50" s="1186"/>
      <c r="S50" s="1186"/>
      <c r="T50" s="1186"/>
      <c r="U50" s="1186"/>
      <c r="V50" s="1186"/>
      <c r="W50" s="1186"/>
      <c r="X50" s="1186"/>
      <c r="Y50" s="1186"/>
      <c r="Z50" s="1186"/>
      <c r="AA50" s="1186"/>
      <c r="AB50" s="1186"/>
      <c r="AC50" s="1186"/>
      <c r="AD50" s="1186"/>
      <c r="AE50" s="1186"/>
      <c r="AF50" s="1186"/>
      <c r="AG50" s="1186"/>
      <c r="AH50" s="1186"/>
      <c r="AI50" s="1186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186"/>
      <c r="AU50" s="1186"/>
      <c r="AV50" s="1186"/>
      <c r="AW50" s="1186"/>
      <c r="AX50" s="1186"/>
      <c r="AY50" s="1186"/>
      <c r="AZ50" s="1186"/>
      <c r="BA50" s="1186"/>
      <c r="BB50" s="1186"/>
      <c r="BC50" s="1186"/>
      <c r="BD50" s="1186"/>
      <c r="BE50" s="1186"/>
      <c r="BF50" s="1186"/>
      <c r="BG50" s="1186"/>
      <c r="BH50" s="1186"/>
      <c r="BI50" s="1186"/>
      <c r="BJ50" s="1186"/>
      <c r="BK50" s="1186"/>
      <c r="BL50" s="1186"/>
      <c r="BM50" s="1186"/>
      <c r="BN50" s="1186"/>
      <c r="BO50" s="1186"/>
      <c r="BP50" s="1186"/>
      <c r="BQ50" s="1186"/>
      <c r="BR50" s="1186"/>
      <c r="BS50" s="1186"/>
      <c r="BT50" s="1186"/>
      <c r="BU50" s="1186"/>
      <c r="BV50" s="1186"/>
      <c r="BW50" s="1186"/>
      <c r="BX50" s="1186"/>
      <c r="BY50" s="1186"/>
      <c r="BZ50" s="1186"/>
      <c r="CA50" s="1186"/>
      <c r="CB50" s="1186"/>
      <c r="CC50" s="1186"/>
      <c r="CD50" s="1186"/>
      <c r="CE50" s="1186"/>
      <c r="CF50" s="1186"/>
      <c r="CG50" s="1186"/>
      <c r="CH50" s="1186"/>
      <c r="CI50" s="1186"/>
      <c r="CJ50" s="1186"/>
      <c r="CK50" s="1186"/>
      <c r="CL50" s="1186"/>
      <c r="CM50" s="1186"/>
      <c r="CN50" s="1186"/>
      <c r="CO50" s="1186"/>
      <c r="CP50" s="1186"/>
      <c r="CQ50" s="1186"/>
      <c r="CR50" s="1186"/>
      <c r="CS50" s="1186"/>
      <c r="CT50" s="1186"/>
      <c r="CU50" s="1186"/>
      <c r="CV50" s="1186"/>
      <c r="CW50" s="1186"/>
      <c r="CX50" s="1186"/>
      <c r="CY50" s="1186"/>
      <c r="CZ50" s="1186"/>
      <c r="DA50" s="1186"/>
      <c r="DB50" s="1186"/>
      <c r="DC50" s="1186"/>
      <c r="DD50" s="1186"/>
      <c r="DE50" s="1186"/>
      <c r="DF50" s="1186"/>
      <c r="DG50" s="1186"/>
      <c r="DH50" s="1186"/>
      <c r="DI50" s="1186"/>
      <c r="DJ50" s="1186"/>
      <c r="DK50" s="1186"/>
      <c r="DL50" s="1186"/>
      <c r="DM50" s="1186"/>
      <c r="DN50" s="1186"/>
      <c r="DO50" s="1186"/>
      <c r="DP50" s="1186"/>
      <c r="DQ50" s="1186"/>
      <c r="DR50" s="1186"/>
      <c r="DS50" s="1186"/>
      <c r="DT50" s="1186"/>
      <c r="DU50" s="1186"/>
      <c r="DV50" s="1186"/>
      <c r="DW50" s="1186"/>
      <c r="DX50" s="1186"/>
      <c r="DY50" s="1186"/>
      <c r="DZ50" s="1186"/>
      <c r="EA50" s="1186"/>
      <c r="EB50" s="1186"/>
      <c r="EC50" s="1186"/>
      <c r="ED50" s="1186"/>
      <c r="EE50" s="1186"/>
      <c r="EF50" s="1186"/>
      <c r="EG50" s="1186"/>
      <c r="EH50" s="1186"/>
      <c r="EI50" s="1186"/>
      <c r="EJ50" s="1186"/>
      <c r="EK50" s="1186"/>
      <c r="EL50" s="1186"/>
      <c r="EM50" s="1186"/>
      <c r="EN50" s="1186"/>
      <c r="EO50" s="1186"/>
      <c r="EP50" s="1186"/>
      <c r="EQ50" s="1186"/>
      <c r="ER50" s="1186"/>
      <c r="ES50" s="1186"/>
      <c r="ET50" s="1186"/>
      <c r="EU50" s="1186"/>
      <c r="EV50" s="1186"/>
      <c r="EW50" s="1186"/>
      <c r="EX50" s="1186"/>
      <c r="EY50" s="1186"/>
      <c r="EZ50" s="1186"/>
      <c r="FA50" s="1186"/>
      <c r="FB50" s="1186"/>
      <c r="FC50" s="1186"/>
      <c r="FD50" s="1186"/>
      <c r="FE50" s="1186"/>
      <c r="FF50" s="1186"/>
      <c r="FG50" s="1186"/>
      <c r="FH50" s="1186"/>
      <c r="FI50" s="1186"/>
      <c r="FJ50" s="1186"/>
      <c r="FK50" s="1186"/>
      <c r="FL50" s="1186"/>
      <c r="FM50" s="1186"/>
      <c r="FN50" s="1186"/>
      <c r="FO50" s="1186"/>
      <c r="FP50" s="1186"/>
      <c r="FQ50" s="1186"/>
      <c r="FR50" s="1186"/>
      <c r="FS50" s="1186"/>
      <c r="FT50" s="1186"/>
      <c r="FU50" s="1186"/>
      <c r="FV50" s="1186"/>
      <c r="FW50" s="1186"/>
      <c r="FX50" s="1186"/>
      <c r="FY50" s="1186"/>
      <c r="FZ50" s="1186"/>
      <c r="GA50" s="1186"/>
      <c r="GB50" s="1186"/>
      <c r="GC50" s="1186"/>
      <c r="GD50" s="1186"/>
      <c r="GE50" s="1186"/>
      <c r="GF50" s="1186"/>
      <c r="GG50" s="1186"/>
      <c r="GH50" s="1186"/>
      <c r="GI50" s="1186"/>
      <c r="GJ50" s="1186"/>
      <c r="GK50" s="1186"/>
      <c r="GL50" s="1186"/>
      <c r="GM50" s="1186"/>
      <c r="GN50" s="1186"/>
      <c r="GO50" s="1186"/>
      <c r="GP50" s="1186"/>
      <c r="GQ50" s="1186"/>
      <c r="GR50" s="1186"/>
      <c r="GS50" s="1186"/>
      <c r="GT50" s="1186"/>
      <c r="GU50" s="1186"/>
      <c r="GV50" s="1186"/>
      <c r="GW50" s="1186"/>
      <c r="GX50" s="1186"/>
      <c r="GY50" s="1186"/>
      <c r="GZ50" s="1186"/>
      <c r="HA50" s="1186"/>
      <c r="HB50" s="1186"/>
      <c r="HC50" s="1186"/>
      <c r="HD50" s="1186"/>
      <c r="HE50" s="1186"/>
      <c r="HF50" s="1186"/>
      <c r="HG50" s="1186"/>
      <c r="HH50" s="1186"/>
      <c r="HI50" s="1186"/>
      <c r="HJ50" s="1186"/>
      <c r="HK50" s="1186"/>
      <c r="HL50" s="1186"/>
      <c r="HM50" s="1186"/>
      <c r="HN50" s="1186"/>
      <c r="HO50" s="1186"/>
      <c r="HP50" s="1186"/>
      <c r="HQ50" s="1186"/>
      <c r="HR50" s="1186"/>
      <c r="HS50" s="1186"/>
      <c r="HT50" s="1186"/>
      <c r="HU50" s="1186"/>
      <c r="HV50" s="1186"/>
      <c r="HW50" s="1186"/>
      <c r="HX50" s="1186"/>
      <c r="HY50" s="1186"/>
      <c r="HZ50" s="1186"/>
      <c r="IA50" s="1186"/>
      <c r="IB50" s="1186"/>
      <c r="IC50" s="1186"/>
      <c r="ID50" s="1186"/>
      <c r="IE50" s="1186"/>
      <c r="IF50" s="1186"/>
      <c r="IG50" s="1186"/>
      <c r="IH50" s="1186"/>
      <c r="II50" s="1186"/>
      <c r="IJ50" s="1186"/>
      <c r="IK50" s="1186"/>
      <c r="IL50" s="1186"/>
      <c r="IM50" s="1186"/>
      <c r="IN50" s="1186"/>
      <c r="IO50" s="1186"/>
      <c r="IP50" s="1186"/>
      <c r="IQ50" s="1186"/>
      <c r="IR50" s="1186"/>
      <c r="IS50" s="1186"/>
      <c r="IT50" s="1186"/>
      <c r="IU50" s="1186"/>
      <c r="IV50" s="1186"/>
      <c r="IW50" s="1186"/>
      <c r="IX50" s="1186"/>
      <c r="IY50" s="1186"/>
      <c r="IZ50" s="1186"/>
      <c r="JA50" s="1186"/>
      <c r="JB50" s="1186"/>
      <c r="JC50" s="1186"/>
      <c r="JD50" s="1186"/>
      <c r="JE50" s="1186"/>
      <c r="JF50" s="1186"/>
      <c r="JG50" s="1186"/>
      <c r="JH50" s="1186"/>
      <c r="JI50" s="1186"/>
      <c r="JJ50" s="1186"/>
      <c r="JK50" s="1186"/>
      <c r="JL50" s="1186"/>
      <c r="JM50" s="1186"/>
      <c r="JN50" s="1186"/>
      <c r="JO50" s="1186"/>
      <c r="JP50" s="1186"/>
      <c r="JQ50" s="1186"/>
      <c r="JR50" s="1186"/>
      <c r="JS50" s="1186"/>
      <c r="JT50" s="1186"/>
      <c r="JU50" s="1186"/>
      <c r="JV50" s="1186"/>
      <c r="JW50" s="1186"/>
      <c r="JX50" s="1186"/>
      <c r="JY50" s="1186"/>
      <c r="JZ50" s="1186"/>
      <c r="KA50" s="1186"/>
      <c r="KB50" s="1186"/>
      <c r="KC50" s="1186"/>
      <c r="KD50" s="1186"/>
      <c r="KE50" s="1186"/>
      <c r="KF50" s="1186"/>
      <c r="KG50" s="1186"/>
      <c r="KH50" s="1186"/>
      <c r="KI50" s="1186"/>
      <c r="KJ50" s="1186"/>
      <c r="KK50" s="1186"/>
      <c r="KL50" s="1186"/>
      <c r="KM50" s="1186"/>
      <c r="KN50" s="1186"/>
      <c r="KO50" s="1186"/>
      <c r="KP50" s="1186"/>
      <c r="KQ50" s="1186"/>
      <c r="KR50" s="1186"/>
      <c r="KS50" s="1186"/>
      <c r="KT50" s="1186"/>
      <c r="KU50" s="1186"/>
      <c r="KV50" s="1186"/>
      <c r="KW50" s="1186"/>
      <c r="KX50" s="1186"/>
      <c r="KY50" s="1186"/>
      <c r="KZ50" s="1186"/>
      <c r="LA50" s="1186"/>
      <c r="LB50" s="1186"/>
      <c r="LC50" s="1186"/>
      <c r="LD50" s="1186"/>
      <c r="LE50" s="1186"/>
      <c r="LF50" s="1186"/>
      <c r="LG50" s="1186"/>
      <c r="LH50" s="1186"/>
      <c r="LI50" s="1186"/>
      <c r="LJ50" s="1187"/>
    </row>
    <row r="51" spans="2:322" ht="3.65" customHeight="1">
      <c r="B51" s="1185"/>
      <c r="C51" s="1186"/>
      <c r="D51" s="1186"/>
      <c r="E51" s="1186"/>
      <c r="F51" s="1186"/>
      <c r="G51" s="1186"/>
      <c r="H51" s="1186"/>
      <c r="I51" s="1186"/>
      <c r="J51" s="1186"/>
      <c r="K51" s="1186"/>
      <c r="L51" s="1186"/>
      <c r="M51" s="1186"/>
      <c r="N51" s="1186"/>
      <c r="O51" s="1186"/>
      <c r="P51" s="1186"/>
      <c r="Q51" s="1186"/>
      <c r="R51" s="1186"/>
      <c r="S51" s="1186"/>
      <c r="T51" s="1186"/>
      <c r="U51" s="1186"/>
      <c r="V51" s="1186"/>
      <c r="W51" s="1186"/>
      <c r="X51" s="1186"/>
      <c r="Y51" s="1186"/>
      <c r="Z51" s="1186"/>
      <c r="AA51" s="1186"/>
      <c r="AB51" s="1186"/>
      <c r="AC51" s="1186"/>
      <c r="AD51" s="1186"/>
      <c r="AE51" s="1186"/>
      <c r="AF51" s="1186"/>
      <c r="AG51" s="1186"/>
      <c r="AH51" s="1186"/>
      <c r="AI51" s="1186"/>
      <c r="AJ51" s="1186"/>
      <c r="AK51" s="1186"/>
      <c r="AL51" s="1186"/>
      <c r="AM51" s="1186"/>
      <c r="AN51" s="1186"/>
      <c r="AO51" s="1186"/>
      <c r="AP51" s="1186"/>
      <c r="AQ51" s="1186"/>
      <c r="AR51" s="1186"/>
      <c r="AS51" s="1186"/>
      <c r="AT51" s="1186"/>
      <c r="AU51" s="1186"/>
      <c r="AV51" s="1186"/>
      <c r="AW51" s="1186"/>
      <c r="AX51" s="1186"/>
      <c r="AY51" s="1186"/>
      <c r="AZ51" s="1186"/>
      <c r="BA51" s="1186"/>
      <c r="BB51" s="1186"/>
      <c r="BC51" s="1186"/>
      <c r="BD51" s="1186"/>
      <c r="BE51" s="1186"/>
      <c r="BF51" s="1186"/>
      <c r="BG51" s="1186"/>
      <c r="BH51" s="1186"/>
      <c r="BI51" s="1186"/>
      <c r="BJ51" s="1186"/>
      <c r="BK51" s="1186"/>
      <c r="BL51" s="1186"/>
      <c r="BM51" s="1186"/>
      <c r="BN51" s="1186"/>
      <c r="BO51" s="1186"/>
      <c r="BP51" s="1186"/>
      <c r="BQ51" s="1186"/>
      <c r="BR51" s="1186"/>
      <c r="BS51" s="1186"/>
      <c r="BT51" s="1186"/>
      <c r="BU51" s="1186"/>
      <c r="BV51" s="1186"/>
      <c r="BW51" s="1186"/>
      <c r="BX51" s="1186"/>
      <c r="BY51" s="1186"/>
      <c r="BZ51" s="1186"/>
      <c r="CA51" s="1186"/>
      <c r="CB51" s="1186"/>
      <c r="CC51" s="1186"/>
      <c r="CD51" s="1186"/>
      <c r="CE51" s="1186"/>
      <c r="CF51" s="1186"/>
      <c r="CG51" s="1186"/>
      <c r="CH51" s="1186"/>
      <c r="CI51" s="1186"/>
      <c r="CJ51" s="1186"/>
      <c r="CK51" s="1186"/>
      <c r="CL51" s="1186"/>
      <c r="CM51" s="1186"/>
      <c r="CN51" s="1186"/>
      <c r="CO51" s="1186"/>
      <c r="CP51" s="1186"/>
      <c r="CQ51" s="1186"/>
      <c r="CR51" s="1186"/>
      <c r="CS51" s="1186"/>
      <c r="CT51" s="1186"/>
      <c r="CU51" s="1186"/>
      <c r="CV51" s="1186"/>
      <c r="CW51" s="1186"/>
      <c r="CX51" s="1186"/>
      <c r="CY51" s="1186"/>
      <c r="CZ51" s="1186"/>
      <c r="DA51" s="1186"/>
      <c r="DB51" s="1186"/>
      <c r="DC51" s="1186"/>
      <c r="DD51" s="1186"/>
      <c r="DE51" s="1186"/>
      <c r="DF51" s="1186"/>
      <c r="DG51" s="1186"/>
      <c r="DH51" s="1186"/>
      <c r="DI51" s="1186"/>
      <c r="DJ51" s="1186"/>
      <c r="DK51" s="1186"/>
      <c r="DL51" s="1186"/>
      <c r="DM51" s="1186"/>
      <c r="DN51" s="1186"/>
      <c r="DO51" s="1186"/>
      <c r="DP51" s="1186"/>
      <c r="DQ51" s="1186"/>
      <c r="DR51" s="1186"/>
      <c r="DS51" s="1186"/>
      <c r="DT51" s="1186"/>
      <c r="DU51" s="1186"/>
      <c r="DV51" s="1186"/>
      <c r="DW51" s="1186"/>
      <c r="DX51" s="1186"/>
      <c r="DY51" s="1186"/>
      <c r="DZ51" s="1186"/>
      <c r="EA51" s="1186"/>
      <c r="EB51" s="1186"/>
      <c r="EC51" s="1186"/>
      <c r="ED51" s="1186"/>
      <c r="EE51" s="1186"/>
      <c r="EF51" s="1186"/>
      <c r="EG51" s="1186"/>
      <c r="EH51" s="1186"/>
      <c r="EI51" s="1186"/>
      <c r="EJ51" s="1186"/>
      <c r="EK51" s="1186"/>
      <c r="EL51" s="1186"/>
      <c r="EM51" s="1186"/>
      <c r="EN51" s="1186"/>
      <c r="EO51" s="1186"/>
      <c r="EP51" s="1186"/>
      <c r="EQ51" s="1186"/>
      <c r="ER51" s="1186"/>
      <c r="ES51" s="1186"/>
      <c r="ET51" s="1186"/>
      <c r="EU51" s="1186"/>
      <c r="EV51" s="1186"/>
      <c r="EW51" s="1186"/>
      <c r="EX51" s="1186"/>
      <c r="EY51" s="1186"/>
      <c r="EZ51" s="1186"/>
      <c r="FA51" s="1186"/>
      <c r="FB51" s="1186"/>
      <c r="FC51" s="1186"/>
      <c r="FD51" s="1186"/>
      <c r="FE51" s="1186"/>
      <c r="FF51" s="1186"/>
      <c r="FG51" s="1186"/>
      <c r="FH51" s="1186"/>
      <c r="FI51" s="1186"/>
      <c r="FJ51" s="1186"/>
      <c r="FK51" s="1186"/>
      <c r="FL51" s="1186"/>
      <c r="FM51" s="1186"/>
      <c r="FN51" s="1186"/>
      <c r="FO51" s="1186"/>
      <c r="FP51" s="1186"/>
      <c r="FQ51" s="1186"/>
      <c r="FR51" s="1186"/>
      <c r="FS51" s="1186"/>
      <c r="FT51" s="1186"/>
      <c r="FU51" s="1186"/>
      <c r="FV51" s="1186"/>
      <c r="FW51" s="1186"/>
      <c r="FX51" s="1186"/>
      <c r="FY51" s="1186"/>
      <c r="FZ51" s="1186"/>
      <c r="GA51" s="1186"/>
      <c r="GB51" s="1186"/>
      <c r="GC51" s="1186"/>
      <c r="GD51" s="1186"/>
      <c r="GE51" s="1186"/>
      <c r="GF51" s="1186"/>
      <c r="GG51" s="1186"/>
      <c r="GH51" s="1186"/>
      <c r="GI51" s="1186"/>
      <c r="GJ51" s="1186"/>
      <c r="GK51" s="1186"/>
      <c r="GL51" s="1186"/>
      <c r="GM51" s="1186"/>
      <c r="GN51" s="1186"/>
      <c r="GO51" s="1186"/>
      <c r="GP51" s="1186"/>
      <c r="GQ51" s="1186"/>
      <c r="GR51" s="1186"/>
      <c r="GS51" s="1186"/>
      <c r="GT51" s="1186"/>
      <c r="GU51" s="1186"/>
      <c r="GV51" s="1186"/>
      <c r="GW51" s="1186"/>
      <c r="GX51" s="1186"/>
      <c r="GY51" s="1186"/>
      <c r="GZ51" s="1186"/>
      <c r="HA51" s="1186"/>
      <c r="HB51" s="1186"/>
      <c r="HC51" s="1186"/>
      <c r="HD51" s="1186"/>
      <c r="HE51" s="1186"/>
      <c r="HF51" s="1186"/>
      <c r="HG51" s="1186"/>
      <c r="HH51" s="1186"/>
      <c r="HI51" s="1186"/>
      <c r="HJ51" s="1186"/>
      <c r="HK51" s="1186"/>
      <c r="HL51" s="1186"/>
      <c r="HM51" s="1186"/>
      <c r="HN51" s="1186"/>
      <c r="HO51" s="1186"/>
      <c r="HP51" s="1186"/>
      <c r="HQ51" s="1186"/>
      <c r="HR51" s="1186"/>
      <c r="HS51" s="1186"/>
      <c r="HT51" s="1186"/>
      <c r="HU51" s="1186"/>
      <c r="HV51" s="1186"/>
      <c r="HW51" s="1186"/>
      <c r="HX51" s="1186"/>
      <c r="HY51" s="1186"/>
      <c r="HZ51" s="1186"/>
      <c r="IA51" s="1186"/>
      <c r="IB51" s="1186"/>
      <c r="IC51" s="1186"/>
      <c r="ID51" s="1186"/>
      <c r="IE51" s="1186"/>
      <c r="IF51" s="1186"/>
      <c r="IG51" s="1186"/>
      <c r="IH51" s="1186"/>
      <c r="II51" s="1186"/>
      <c r="IJ51" s="1186"/>
      <c r="IK51" s="1186"/>
      <c r="IL51" s="1186"/>
      <c r="IM51" s="1186"/>
      <c r="IN51" s="1186"/>
      <c r="IO51" s="1186"/>
      <c r="IP51" s="1186"/>
      <c r="IQ51" s="1186"/>
      <c r="IR51" s="1186"/>
      <c r="IS51" s="1186"/>
      <c r="IT51" s="1186"/>
      <c r="IU51" s="1186"/>
      <c r="IV51" s="1186"/>
      <c r="IW51" s="1186"/>
      <c r="IX51" s="1186"/>
      <c r="IY51" s="1186"/>
      <c r="IZ51" s="1186"/>
      <c r="JA51" s="1186"/>
      <c r="JB51" s="1186"/>
      <c r="JC51" s="1186"/>
      <c r="JD51" s="1186"/>
      <c r="JE51" s="1186"/>
      <c r="JF51" s="1186"/>
      <c r="JG51" s="1186"/>
      <c r="JH51" s="1186"/>
      <c r="JI51" s="1186"/>
      <c r="JJ51" s="1186"/>
      <c r="JK51" s="1186"/>
      <c r="JL51" s="1186"/>
      <c r="JM51" s="1186"/>
      <c r="JN51" s="1186"/>
      <c r="JO51" s="1186"/>
      <c r="JP51" s="1186"/>
      <c r="JQ51" s="1186"/>
      <c r="JR51" s="1186"/>
      <c r="JS51" s="1186"/>
      <c r="JT51" s="1186"/>
      <c r="JU51" s="1186"/>
      <c r="JV51" s="1186"/>
      <c r="JW51" s="1186"/>
      <c r="JX51" s="1186"/>
      <c r="JY51" s="1186"/>
      <c r="JZ51" s="1186"/>
      <c r="KA51" s="1186"/>
      <c r="KB51" s="1186"/>
      <c r="KC51" s="1186"/>
      <c r="KD51" s="1186"/>
      <c r="KE51" s="1186"/>
      <c r="KF51" s="1186"/>
      <c r="KG51" s="1186"/>
      <c r="KH51" s="1186"/>
      <c r="KI51" s="1186"/>
      <c r="KJ51" s="1186"/>
      <c r="KK51" s="1186"/>
      <c r="KL51" s="1186"/>
      <c r="KM51" s="1186"/>
      <c r="KN51" s="1186"/>
      <c r="KO51" s="1186"/>
      <c r="KP51" s="1186"/>
      <c r="KQ51" s="1186"/>
      <c r="KR51" s="1186"/>
      <c r="KS51" s="1186"/>
      <c r="KT51" s="1186"/>
      <c r="KU51" s="1186"/>
      <c r="KV51" s="1186"/>
      <c r="KW51" s="1186"/>
      <c r="KX51" s="1186"/>
      <c r="KY51" s="1186"/>
      <c r="KZ51" s="1186"/>
      <c r="LA51" s="1186"/>
      <c r="LB51" s="1186"/>
      <c r="LC51" s="1186"/>
      <c r="LD51" s="1186"/>
      <c r="LE51" s="1186"/>
      <c r="LF51" s="1186"/>
      <c r="LG51" s="1186"/>
      <c r="LH51" s="1186"/>
      <c r="LI51" s="1186"/>
      <c r="LJ51" s="1187"/>
    </row>
    <row r="52" spans="2:322" ht="3.65" customHeight="1">
      <c r="B52" s="1185"/>
      <c r="C52" s="1186"/>
      <c r="D52" s="1186"/>
      <c r="E52" s="1186"/>
      <c r="F52" s="1186"/>
      <c r="G52" s="1186"/>
      <c r="H52" s="1186"/>
      <c r="I52" s="1186"/>
      <c r="J52" s="1186"/>
      <c r="K52" s="1186"/>
      <c r="L52" s="1186"/>
      <c r="M52" s="1186"/>
      <c r="N52" s="1186"/>
      <c r="O52" s="1186"/>
      <c r="P52" s="1186"/>
      <c r="Q52" s="1186"/>
      <c r="R52" s="1186"/>
      <c r="S52" s="1186"/>
      <c r="T52" s="1186"/>
      <c r="U52" s="1186"/>
      <c r="V52" s="1186"/>
      <c r="W52" s="1186"/>
      <c r="X52" s="1186"/>
      <c r="Y52" s="1186"/>
      <c r="Z52" s="1186"/>
      <c r="AA52" s="1186"/>
      <c r="AB52" s="1186"/>
      <c r="AC52" s="1186"/>
      <c r="AD52" s="1186"/>
      <c r="AE52" s="1186"/>
      <c r="AF52" s="1186"/>
      <c r="AG52" s="1186"/>
      <c r="AH52" s="1186"/>
      <c r="AI52" s="1186"/>
      <c r="AJ52" s="1186"/>
      <c r="AK52" s="1186"/>
      <c r="AL52" s="1186"/>
      <c r="AM52" s="1186"/>
      <c r="AN52" s="1186"/>
      <c r="AO52" s="1186"/>
      <c r="AP52" s="1186"/>
      <c r="AQ52" s="1186"/>
      <c r="AR52" s="1186"/>
      <c r="AS52" s="1186"/>
      <c r="AT52" s="1186"/>
      <c r="AU52" s="1186"/>
      <c r="AV52" s="1186"/>
      <c r="AW52" s="1186"/>
      <c r="AX52" s="1186"/>
      <c r="AY52" s="1186"/>
      <c r="AZ52" s="1186"/>
      <c r="BA52" s="1186"/>
      <c r="BB52" s="1186"/>
      <c r="BC52" s="1186"/>
      <c r="BD52" s="1186"/>
      <c r="BE52" s="1186"/>
      <c r="BF52" s="1186"/>
      <c r="BG52" s="1186"/>
      <c r="BH52" s="1186"/>
      <c r="BI52" s="1186"/>
      <c r="BJ52" s="1186"/>
      <c r="BK52" s="1186"/>
      <c r="BL52" s="1186"/>
      <c r="BM52" s="1186"/>
      <c r="BN52" s="1186"/>
      <c r="BO52" s="1186"/>
      <c r="BP52" s="1186"/>
      <c r="BQ52" s="1186"/>
      <c r="BR52" s="1186"/>
      <c r="BS52" s="1186"/>
      <c r="BT52" s="1186"/>
      <c r="BU52" s="1186"/>
      <c r="BV52" s="1186"/>
      <c r="BW52" s="1186"/>
      <c r="BX52" s="1186"/>
      <c r="BY52" s="1186"/>
      <c r="BZ52" s="1186"/>
      <c r="CA52" s="1186"/>
      <c r="CB52" s="1186"/>
      <c r="CC52" s="1186"/>
      <c r="CD52" s="1186"/>
      <c r="CE52" s="1186"/>
      <c r="CF52" s="1186"/>
      <c r="CG52" s="1186"/>
      <c r="CH52" s="1186"/>
      <c r="CI52" s="1186"/>
      <c r="CJ52" s="1186"/>
      <c r="CK52" s="1186"/>
      <c r="CL52" s="1186"/>
      <c r="CM52" s="1186"/>
      <c r="CN52" s="1186"/>
      <c r="CO52" s="1186"/>
      <c r="CP52" s="1186"/>
      <c r="CQ52" s="1186"/>
      <c r="CR52" s="1186"/>
      <c r="CS52" s="1186"/>
      <c r="CT52" s="1186"/>
      <c r="CU52" s="1186"/>
      <c r="CV52" s="1186"/>
      <c r="CW52" s="1186"/>
      <c r="CX52" s="1186"/>
      <c r="CY52" s="1186"/>
      <c r="CZ52" s="1186"/>
      <c r="DA52" s="1186"/>
      <c r="DB52" s="1186"/>
      <c r="DC52" s="1186"/>
      <c r="DD52" s="1186"/>
      <c r="DE52" s="1186"/>
      <c r="DF52" s="1186"/>
      <c r="DG52" s="1186"/>
      <c r="DH52" s="1186"/>
      <c r="DI52" s="1186"/>
      <c r="DJ52" s="1186"/>
      <c r="DK52" s="1186"/>
      <c r="DL52" s="1186"/>
      <c r="DM52" s="1186"/>
      <c r="DN52" s="1186"/>
      <c r="DO52" s="1186"/>
      <c r="DP52" s="1186"/>
      <c r="DQ52" s="1186"/>
      <c r="DR52" s="1186"/>
      <c r="DS52" s="1186"/>
      <c r="DT52" s="1186"/>
      <c r="DU52" s="1186"/>
      <c r="DV52" s="1186"/>
      <c r="DW52" s="1186"/>
      <c r="DX52" s="1186"/>
      <c r="DY52" s="1186"/>
      <c r="DZ52" s="1186"/>
      <c r="EA52" s="1186"/>
      <c r="EB52" s="1186"/>
      <c r="EC52" s="1186"/>
      <c r="ED52" s="1186"/>
      <c r="EE52" s="1186"/>
      <c r="EF52" s="1186"/>
      <c r="EG52" s="1186"/>
      <c r="EH52" s="1186"/>
      <c r="EI52" s="1186"/>
      <c r="EJ52" s="1186"/>
      <c r="EK52" s="1186"/>
      <c r="EL52" s="1186"/>
      <c r="EM52" s="1186"/>
      <c r="EN52" s="1186"/>
      <c r="EO52" s="1186"/>
      <c r="EP52" s="1186"/>
      <c r="EQ52" s="1186"/>
      <c r="ER52" s="1186"/>
      <c r="ES52" s="1186"/>
      <c r="ET52" s="1186"/>
      <c r="EU52" s="1186"/>
      <c r="EV52" s="1186"/>
      <c r="EW52" s="1186"/>
      <c r="EX52" s="1186"/>
      <c r="EY52" s="1186"/>
      <c r="EZ52" s="1186"/>
      <c r="FA52" s="1186"/>
      <c r="FB52" s="1186"/>
      <c r="FC52" s="1186"/>
      <c r="FD52" s="1186"/>
      <c r="FE52" s="1186"/>
      <c r="FF52" s="1186"/>
      <c r="FG52" s="1186"/>
      <c r="FH52" s="1186"/>
      <c r="FI52" s="1186"/>
      <c r="FJ52" s="1186"/>
      <c r="FK52" s="1186"/>
      <c r="FL52" s="1186"/>
      <c r="FM52" s="1186"/>
      <c r="FN52" s="1186"/>
      <c r="FO52" s="1186"/>
      <c r="FP52" s="1186"/>
      <c r="FQ52" s="1186"/>
      <c r="FR52" s="1186"/>
      <c r="FS52" s="1186"/>
      <c r="FT52" s="1186"/>
      <c r="FU52" s="1186"/>
      <c r="FV52" s="1186"/>
      <c r="FW52" s="1186"/>
      <c r="FX52" s="1186"/>
      <c r="FY52" s="1186"/>
      <c r="FZ52" s="1186"/>
      <c r="GA52" s="1186"/>
      <c r="GB52" s="1186"/>
      <c r="GC52" s="1186"/>
      <c r="GD52" s="1186"/>
      <c r="GE52" s="1186"/>
      <c r="GF52" s="1186"/>
      <c r="GG52" s="1186"/>
      <c r="GH52" s="1186"/>
      <c r="GI52" s="1186"/>
      <c r="GJ52" s="1186"/>
      <c r="GK52" s="1186"/>
      <c r="GL52" s="1186"/>
      <c r="GM52" s="1186"/>
      <c r="GN52" s="1186"/>
      <c r="GO52" s="1186"/>
      <c r="GP52" s="1186"/>
      <c r="GQ52" s="1186"/>
      <c r="GR52" s="1186"/>
      <c r="GS52" s="1186"/>
      <c r="GT52" s="1186"/>
      <c r="GU52" s="1186"/>
      <c r="GV52" s="1186"/>
      <c r="GW52" s="1186"/>
      <c r="GX52" s="1186"/>
      <c r="GY52" s="1186"/>
      <c r="GZ52" s="1186"/>
      <c r="HA52" s="1186"/>
      <c r="HB52" s="1186"/>
      <c r="HC52" s="1186"/>
      <c r="HD52" s="1186"/>
      <c r="HE52" s="1186"/>
      <c r="HF52" s="1186"/>
      <c r="HG52" s="1186"/>
      <c r="HH52" s="1186"/>
      <c r="HI52" s="1186"/>
      <c r="HJ52" s="1186"/>
      <c r="HK52" s="1186"/>
      <c r="HL52" s="1186"/>
      <c r="HM52" s="1186"/>
      <c r="HN52" s="1186"/>
      <c r="HO52" s="1186"/>
      <c r="HP52" s="1186"/>
      <c r="HQ52" s="1186"/>
      <c r="HR52" s="1186"/>
      <c r="HS52" s="1186"/>
      <c r="HT52" s="1186"/>
      <c r="HU52" s="1186"/>
      <c r="HV52" s="1186"/>
      <c r="HW52" s="1186"/>
      <c r="HX52" s="1186"/>
      <c r="HY52" s="1186"/>
      <c r="HZ52" s="1186"/>
      <c r="IA52" s="1186"/>
      <c r="IB52" s="1186"/>
      <c r="IC52" s="1186"/>
      <c r="ID52" s="1186"/>
      <c r="IE52" s="1186"/>
      <c r="IF52" s="1186"/>
      <c r="IG52" s="1186"/>
      <c r="IH52" s="1186"/>
      <c r="II52" s="1186"/>
      <c r="IJ52" s="1186"/>
      <c r="IK52" s="1186"/>
      <c r="IL52" s="1186"/>
      <c r="IM52" s="1186"/>
      <c r="IN52" s="1186"/>
      <c r="IO52" s="1186"/>
      <c r="IP52" s="1186"/>
      <c r="IQ52" s="1186"/>
      <c r="IR52" s="1186"/>
      <c r="IS52" s="1186"/>
      <c r="IT52" s="1186"/>
      <c r="IU52" s="1186"/>
      <c r="IV52" s="1186"/>
      <c r="IW52" s="1186"/>
      <c r="IX52" s="1186"/>
      <c r="IY52" s="1186"/>
      <c r="IZ52" s="1186"/>
      <c r="JA52" s="1186"/>
      <c r="JB52" s="1186"/>
      <c r="JC52" s="1186"/>
      <c r="JD52" s="1186"/>
      <c r="JE52" s="1186"/>
      <c r="JF52" s="1186"/>
      <c r="JG52" s="1186"/>
      <c r="JH52" s="1186"/>
      <c r="JI52" s="1186"/>
      <c r="JJ52" s="1186"/>
      <c r="JK52" s="1186"/>
      <c r="JL52" s="1186"/>
      <c r="JM52" s="1186"/>
      <c r="JN52" s="1186"/>
      <c r="JO52" s="1186"/>
      <c r="JP52" s="1186"/>
      <c r="JQ52" s="1186"/>
      <c r="JR52" s="1186"/>
      <c r="JS52" s="1186"/>
      <c r="JT52" s="1186"/>
      <c r="JU52" s="1186"/>
      <c r="JV52" s="1186"/>
      <c r="JW52" s="1186"/>
      <c r="JX52" s="1186"/>
      <c r="JY52" s="1186"/>
      <c r="JZ52" s="1186"/>
      <c r="KA52" s="1186"/>
      <c r="KB52" s="1186"/>
      <c r="KC52" s="1186"/>
      <c r="KD52" s="1186"/>
      <c r="KE52" s="1186"/>
      <c r="KF52" s="1186"/>
      <c r="KG52" s="1186"/>
      <c r="KH52" s="1186"/>
      <c r="KI52" s="1186"/>
      <c r="KJ52" s="1186"/>
      <c r="KK52" s="1186"/>
      <c r="KL52" s="1186"/>
      <c r="KM52" s="1186"/>
      <c r="KN52" s="1186"/>
      <c r="KO52" s="1186"/>
      <c r="KP52" s="1186"/>
      <c r="KQ52" s="1186"/>
      <c r="KR52" s="1186"/>
      <c r="KS52" s="1186"/>
      <c r="KT52" s="1186"/>
      <c r="KU52" s="1186"/>
      <c r="KV52" s="1186"/>
      <c r="KW52" s="1186"/>
      <c r="KX52" s="1186"/>
      <c r="KY52" s="1186"/>
      <c r="KZ52" s="1186"/>
      <c r="LA52" s="1186"/>
      <c r="LB52" s="1186"/>
      <c r="LC52" s="1186"/>
      <c r="LD52" s="1186"/>
      <c r="LE52" s="1186"/>
      <c r="LF52" s="1186"/>
      <c r="LG52" s="1186"/>
      <c r="LH52" s="1186"/>
      <c r="LI52" s="1186"/>
      <c r="LJ52" s="1187"/>
    </row>
    <row r="53" spans="2:322" ht="3.65" customHeight="1">
      <c r="B53" s="1185"/>
      <c r="C53" s="1186"/>
      <c r="D53" s="1186"/>
      <c r="E53" s="1186"/>
      <c r="F53" s="1186"/>
      <c r="G53" s="1186"/>
      <c r="H53" s="1186"/>
      <c r="I53" s="1186"/>
      <c r="J53" s="1186"/>
      <c r="K53" s="1186"/>
      <c r="L53" s="1186"/>
      <c r="M53" s="1186"/>
      <c r="N53" s="1186"/>
      <c r="O53" s="1186"/>
      <c r="P53" s="1186"/>
      <c r="Q53" s="1186"/>
      <c r="R53" s="1186"/>
      <c r="S53" s="1186"/>
      <c r="T53" s="1186"/>
      <c r="U53" s="1186"/>
      <c r="V53" s="1186"/>
      <c r="W53" s="1186"/>
      <c r="X53" s="1186"/>
      <c r="Y53" s="1186"/>
      <c r="Z53" s="1186"/>
      <c r="AA53" s="1186"/>
      <c r="AB53" s="1186"/>
      <c r="AC53" s="1186"/>
      <c r="AD53" s="1186"/>
      <c r="AE53" s="1186"/>
      <c r="AF53" s="1186"/>
      <c r="AG53" s="1186"/>
      <c r="AH53" s="1186"/>
      <c r="AI53" s="1186"/>
      <c r="AJ53" s="1186"/>
      <c r="AK53" s="1186"/>
      <c r="AL53" s="1186"/>
      <c r="AM53" s="1186"/>
      <c r="AN53" s="1186"/>
      <c r="AO53" s="1186"/>
      <c r="AP53" s="1186"/>
      <c r="AQ53" s="1186"/>
      <c r="AR53" s="1186"/>
      <c r="AS53" s="1186"/>
      <c r="AT53" s="1186"/>
      <c r="AU53" s="1186"/>
      <c r="AV53" s="1186"/>
      <c r="AW53" s="1186"/>
      <c r="AX53" s="1186"/>
      <c r="AY53" s="1186"/>
      <c r="AZ53" s="1186"/>
      <c r="BA53" s="1186"/>
      <c r="BB53" s="1186"/>
      <c r="BC53" s="1186"/>
      <c r="BD53" s="1186"/>
      <c r="BE53" s="1186"/>
      <c r="BF53" s="1186"/>
      <c r="BG53" s="1186"/>
      <c r="BH53" s="1186"/>
      <c r="BI53" s="1186"/>
      <c r="BJ53" s="1186"/>
      <c r="BK53" s="1186"/>
      <c r="BL53" s="1186"/>
      <c r="BM53" s="1186"/>
      <c r="BN53" s="1186"/>
      <c r="BO53" s="1186"/>
      <c r="BP53" s="1186"/>
      <c r="BQ53" s="1186"/>
      <c r="BR53" s="1186"/>
      <c r="BS53" s="1186"/>
      <c r="BT53" s="1186"/>
      <c r="BU53" s="1186"/>
      <c r="BV53" s="1186"/>
      <c r="BW53" s="1186"/>
      <c r="BX53" s="1186"/>
      <c r="BY53" s="1186"/>
      <c r="BZ53" s="1186"/>
      <c r="CA53" s="1186"/>
      <c r="CB53" s="1186"/>
      <c r="CC53" s="1186"/>
      <c r="CD53" s="1186"/>
      <c r="CE53" s="1186"/>
      <c r="CF53" s="1186"/>
      <c r="CG53" s="1186"/>
      <c r="CH53" s="1186"/>
      <c r="CI53" s="1186"/>
      <c r="CJ53" s="1186"/>
      <c r="CK53" s="1186"/>
      <c r="CL53" s="1186"/>
      <c r="CM53" s="1186"/>
      <c r="CN53" s="1186"/>
      <c r="CO53" s="1186"/>
      <c r="CP53" s="1186"/>
      <c r="CQ53" s="1186"/>
      <c r="CR53" s="1186"/>
      <c r="CS53" s="1186"/>
      <c r="CT53" s="1186"/>
      <c r="CU53" s="1186"/>
      <c r="CV53" s="1186"/>
      <c r="CW53" s="1186"/>
      <c r="CX53" s="1186"/>
      <c r="CY53" s="1186"/>
      <c r="CZ53" s="1186"/>
      <c r="DA53" s="1186"/>
      <c r="DB53" s="1186"/>
      <c r="DC53" s="1186"/>
      <c r="DD53" s="1186"/>
      <c r="DE53" s="1186"/>
      <c r="DF53" s="1186"/>
      <c r="DG53" s="1186"/>
      <c r="DH53" s="1186"/>
      <c r="DI53" s="1186"/>
      <c r="DJ53" s="1186"/>
      <c r="DK53" s="1186"/>
      <c r="DL53" s="1186"/>
      <c r="DM53" s="1186"/>
      <c r="DN53" s="1186"/>
      <c r="DO53" s="1186"/>
      <c r="DP53" s="1186"/>
      <c r="DQ53" s="1186"/>
      <c r="DR53" s="1186"/>
      <c r="DS53" s="1186"/>
      <c r="DT53" s="1186"/>
      <c r="DU53" s="1186"/>
      <c r="DV53" s="1186"/>
      <c r="DW53" s="1186"/>
      <c r="DX53" s="1186"/>
      <c r="DY53" s="1186"/>
      <c r="DZ53" s="1186"/>
      <c r="EA53" s="1186"/>
      <c r="EB53" s="1186"/>
      <c r="EC53" s="1186"/>
      <c r="ED53" s="1186"/>
      <c r="EE53" s="1186"/>
      <c r="EF53" s="1186"/>
      <c r="EG53" s="1186"/>
      <c r="EH53" s="1186"/>
      <c r="EI53" s="1186"/>
      <c r="EJ53" s="1186"/>
      <c r="EK53" s="1186"/>
      <c r="EL53" s="1186"/>
      <c r="EM53" s="1186"/>
      <c r="EN53" s="1186"/>
      <c r="EO53" s="1186"/>
      <c r="EP53" s="1186"/>
      <c r="EQ53" s="1186"/>
      <c r="ER53" s="1186"/>
      <c r="ES53" s="1186"/>
      <c r="ET53" s="1186"/>
      <c r="EU53" s="1186"/>
      <c r="EV53" s="1186"/>
      <c r="EW53" s="1186"/>
      <c r="EX53" s="1186"/>
      <c r="EY53" s="1186"/>
      <c r="EZ53" s="1186"/>
      <c r="FA53" s="1186"/>
      <c r="FB53" s="1186"/>
      <c r="FC53" s="1186"/>
      <c r="FD53" s="1186"/>
      <c r="FE53" s="1186"/>
      <c r="FF53" s="1186"/>
      <c r="FG53" s="1186"/>
      <c r="FH53" s="1186"/>
      <c r="FI53" s="1186"/>
      <c r="FJ53" s="1186"/>
      <c r="FK53" s="1186"/>
      <c r="FL53" s="1186"/>
      <c r="FM53" s="1186"/>
      <c r="FN53" s="1186"/>
      <c r="FO53" s="1186"/>
      <c r="FP53" s="1186"/>
      <c r="FQ53" s="1186"/>
      <c r="FR53" s="1186"/>
      <c r="FS53" s="1186"/>
      <c r="FT53" s="1186"/>
      <c r="FU53" s="1186"/>
      <c r="FV53" s="1186"/>
      <c r="FW53" s="1186"/>
      <c r="FX53" s="1186"/>
      <c r="FY53" s="1186"/>
      <c r="FZ53" s="1186"/>
      <c r="GA53" s="1186"/>
      <c r="GB53" s="1186"/>
      <c r="GC53" s="1186"/>
      <c r="GD53" s="1186"/>
      <c r="GE53" s="1186"/>
      <c r="GF53" s="1186"/>
      <c r="GG53" s="1186"/>
      <c r="GH53" s="1186"/>
      <c r="GI53" s="1186"/>
      <c r="GJ53" s="1186"/>
      <c r="GK53" s="1186"/>
      <c r="GL53" s="1186"/>
      <c r="GM53" s="1186"/>
      <c r="GN53" s="1186"/>
      <c r="GO53" s="1186"/>
      <c r="GP53" s="1186"/>
      <c r="GQ53" s="1186"/>
      <c r="GR53" s="1186"/>
      <c r="GS53" s="1186"/>
      <c r="GT53" s="1186"/>
      <c r="GU53" s="1186"/>
      <c r="GV53" s="1186"/>
      <c r="GW53" s="1186"/>
      <c r="GX53" s="1186"/>
      <c r="GY53" s="1186"/>
      <c r="GZ53" s="1186"/>
      <c r="HA53" s="1186"/>
      <c r="HB53" s="1186"/>
      <c r="HC53" s="1186"/>
      <c r="HD53" s="1186"/>
      <c r="HE53" s="1186"/>
      <c r="HF53" s="1186"/>
      <c r="HG53" s="1186"/>
      <c r="HH53" s="1186"/>
      <c r="HI53" s="1186"/>
      <c r="HJ53" s="1186"/>
      <c r="HK53" s="1186"/>
      <c r="HL53" s="1186"/>
      <c r="HM53" s="1186"/>
      <c r="HN53" s="1186"/>
      <c r="HO53" s="1186"/>
      <c r="HP53" s="1186"/>
      <c r="HQ53" s="1186"/>
      <c r="HR53" s="1186"/>
      <c r="HS53" s="1186"/>
      <c r="HT53" s="1186"/>
      <c r="HU53" s="1186"/>
      <c r="HV53" s="1186"/>
      <c r="HW53" s="1186"/>
      <c r="HX53" s="1186"/>
      <c r="HY53" s="1186"/>
      <c r="HZ53" s="1186"/>
      <c r="IA53" s="1186"/>
      <c r="IB53" s="1186"/>
      <c r="IC53" s="1186"/>
      <c r="ID53" s="1186"/>
      <c r="IE53" s="1186"/>
      <c r="IF53" s="1186"/>
      <c r="IG53" s="1186"/>
      <c r="IH53" s="1186"/>
      <c r="II53" s="1186"/>
      <c r="IJ53" s="1186"/>
      <c r="IK53" s="1186"/>
      <c r="IL53" s="1186"/>
      <c r="IM53" s="1186"/>
      <c r="IN53" s="1186"/>
      <c r="IO53" s="1186"/>
      <c r="IP53" s="1186"/>
      <c r="IQ53" s="1186"/>
      <c r="IR53" s="1186"/>
      <c r="IS53" s="1186"/>
      <c r="IT53" s="1186"/>
      <c r="IU53" s="1186"/>
      <c r="IV53" s="1186"/>
      <c r="IW53" s="1186"/>
      <c r="IX53" s="1186"/>
      <c r="IY53" s="1186"/>
      <c r="IZ53" s="1186"/>
      <c r="JA53" s="1186"/>
      <c r="JB53" s="1186"/>
      <c r="JC53" s="1186"/>
      <c r="JD53" s="1186"/>
      <c r="JE53" s="1186"/>
      <c r="JF53" s="1186"/>
      <c r="JG53" s="1186"/>
      <c r="JH53" s="1186"/>
      <c r="JI53" s="1186"/>
      <c r="JJ53" s="1186"/>
      <c r="JK53" s="1186"/>
      <c r="JL53" s="1186"/>
      <c r="JM53" s="1186"/>
      <c r="JN53" s="1186"/>
      <c r="JO53" s="1186"/>
      <c r="JP53" s="1186"/>
      <c r="JQ53" s="1186"/>
      <c r="JR53" s="1186"/>
      <c r="JS53" s="1186"/>
      <c r="JT53" s="1186"/>
      <c r="JU53" s="1186"/>
      <c r="JV53" s="1186"/>
      <c r="JW53" s="1186"/>
      <c r="JX53" s="1186"/>
      <c r="JY53" s="1186"/>
      <c r="JZ53" s="1186"/>
      <c r="KA53" s="1186"/>
      <c r="KB53" s="1186"/>
      <c r="KC53" s="1186"/>
      <c r="KD53" s="1186"/>
      <c r="KE53" s="1186"/>
      <c r="KF53" s="1186"/>
      <c r="KG53" s="1186"/>
      <c r="KH53" s="1186"/>
      <c r="KI53" s="1186"/>
      <c r="KJ53" s="1186"/>
      <c r="KK53" s="1186"/>
      <c r="KL53" s="1186"/>
      <c r="KM53" s="1186"/>
      <c r="KN53" s="1186"/>
      <c r="KO53" s="1186"/>
      <c r="KP53" s="1186"/>
      <c r="KQ53" s="1186"/>
      <c r="KR53" s="1186"/>
      <c r="KS53" s="1186"/>
      <c r="KT53" s="1186"/>
      <c r="KU53" s="1186"/>
      <c r="KV53" s="1186"/>
      <c r="KW53" s="1186"/>
      <c r="KX53" s="1186"/>
      <c r="KY53" s="1186"/>
      <c r="KZ53" s="1186"/>
      <c r="LA53" s="1186"/>
      <c r="LB53" s="1186"/>
      <c r="LC53" s="1186"/>
      <c r="LD53" s="1186"/>
      <c r="LE53" s="1186"/>
      <c r="LF53" s="1186"/>
      <c r="LG53" s="1186"/>
      <c r="LH53" s="1186"/>
      <c r="LI53" s="1186"/>
      <c r="LJ53" s="1187"/>
    </row>
    <row r="54" spans="2:322" ht="3.65" customHeight="1">
      <c r="B54" s="1185"/>
      <c r="C54" s="1186"/>
      <c r="D54" s="1186"/>
      <c r="E54" s="1186"/>
      <c r="F54" s="1186"/>
      <c r="G54" s="1186"/>
      <c r="H54" s="1186"/>
      <c r="I54" s="1186"/>
      <c r="J54" s="1186"/>
      <c r="K54" s="1186"/>
      <c r="L54" s="1186"/>
      <c r="M54" s="1186"/>
      <c r="N54" s="1186"/>
      <c r="O54" s="1186"/>
      <c r="P54" s="1186"/>
      <c r="Q54" s="1186"/>
      <c r="R54" s="1186"/>
      <c r="S54" s="1186"/>
      <c r="T54" s="1186"/>
      <c r="U54" s="1186"/>
      <c r="V54" s="1186"/>
      <c r="W54" s="1186"/>
      <c r="X54" s="1186"/>
      <c r="Y54" s="1186"/>
      <c r="Z54" s="1186"/>
      <c r="AA54" s="1186"/>
      <c r="AB54" s="1186"/>
      <c r="AC54" s="1186"/>
      <c r="AD54" s="1186"/>
      <c r="AE54" s="1186"/>
      <c r="AF54" s="1186"/>
      <c r="AG54" s="1186"/>
      <c r="AH54" s="1186"/>
      <c r="AI54" s="1186"/>
      <c r="AJ54" s="1186"/>
      <c r="AK54" s="1186"/>
      <c r="AL54" s="1186"/>
      <c r="AM54" s="1186"/>
      <c r="AN54" s="1186"/>
      <c r="AO54" s="1186"/>
      <c r="AP54" s="1186"/>
      <c r="AQ54" s="1186"/>
      <c r="AR54" s="1186"/>
      <c r="AS54" s="1186"/>
      <c r="AT54" s="1186"/>
      <c r="AU54" s="1186"/>
      <c r="AV54" s="1186"/>
      <c r="AW54" s="1186"/>
      <c r="AX54" s="1186"/>
      <c r="AY54" s="1186"/>
      <c r="AZ54" s="1186"/>
      <c r="BA54" s="1186"/>
      <c r="BB54" s="1186"/>
      <c r="BC54" s="1186"/>
      <c r="BD54" s="1186"/>
      <c r="BE54" s="1186"/>
      <c r="BF54" s="1186"/>
      <c r="BG54" s="1186"/>
      <c r="BH54" s="1186"/>
      <c r="BI54" s="1186"/>
      <c r="BJ54" s="1186"/>
      <c r="BK54" s="1186"/>
      <c r="BL54" s="1186"/>
      <c r="BM54" s="1186"/>
      <c r="BN54" s="1186"/>
      <c r="BO54" s="1186"/>
      <c r="BP54" s="1186"/>
      <c r="BQ54" s="1186"/>
      <c r="BR54" s="1186"/>
      <c r="BS54" s="1186"/>
      <c r="BT54" s="1186"/>
      <c r="BU54" s="1186"/>
      <c r="BV54" s="1186"/>
      <c r="BW54" s="1186"/>
      <c r="BX54" s="1186"/>
      <c r="BY54" s="1186"/>
      <c r="BZ54" s="1186"/>
      <c r="CA54" s="1186"/>
      <c r="CB54" s="1186"/>
      <c r="CC54" s="1186"/>
      <c r="CD54" s="1186"/>
      <c r="CE54" s="1186"/>
      <c r="CF54" s="1186"/>
      <c r="CG54" s="1186"/>
      <c r="CH54" s="1186"/>
      <c r="CI54" s="1186"/>
      <c r="CJ54" s="1186"/>
      <c r="CK54" s="1186"/>
      <c r="CL54" s="1186"/>
      <c r="CM54" s="1186"/>
      <c r="CN54" s="1186"/>
      <c r="CO54" s="1186"/>
      <c r="CP54" s="1186"/>
      <c r="CQ54" s="1186"/>
      <c r="CR54" s="1186"/>
      <c r="CS54" s="1186"/>
      <c r="CT54" s="1186"/>
      <c r="CU54" s="1186"/>
      <c r="CV54" s="1186"/>
      <c r="CW54" s="1186"/>
      <c r="CX54" s="1186"/>
      <c r="CY54" s="1186"/>
      <c r="CZ54" s="1186"/>
      <c r="DA54" s="1186"/>
      <c r="DB54" s="1186"/>
      <c r="DC54" s="1186"/>
      <c r="DD54" s="1186"/>
      <c r="DE54" s="1186"/>
      <c r="DF54" s="1186"/>
      <c r="DG54" s="1186"/>
      <c r="DH54" s="1186"/>
      <c r="DI54" s="1186"/>
      <c r="DJ54" s="1186"/>
      <c r="DK54" s="1186"/>
      <c r="DL54" s="1186"/>
      <c r="DM54" s="1186"/>
      <c r="DN54" s="1186"/>
      <c r="DO54" s="1186"/>
      <c r="DP54" s="1186"/>
      <c r="DQ54" s="1186"/>
      <c r="DR54" s="1186"/>
      <c r="DS54" s="1186"/>
      <c r="DT54" s="1186"/>
      <c r="DU54" s="1186"/>
      <c r="DV54" s="1186"/>
      <c r="DW54" s="1186"/>
      <c r="DX54" s="1186"/>
      <c r="DY54" s="1186"/>
      <c r="DZ54" s="1186"/>
      <c r="EA54" s="1186"/>
      <c r="EB54" s="1186"/>
      <c r="EC54" s="1186"/>
      <c r="ED54" s="1186"/>
      <c r="EE54" s="1186"/>
      <c r="EF54" s="1186"/>
      <c r="EG54" s="1186"/>
      <c r="EH54" s="1186"/>
      <c r="EI54" s="1186"/>
      <c r="EJ54" s="1186"/>
      <c r="EK54" s="1186"/>
      <c r="EL54" s="1186"/>
      <c r="EM54" s="1186"/>
      <c r="EN54" s="1186"/>
      <c r="EO54" s="1186"/>
      <c r="EP54" s="1186"/>
      <c r="EQ54" s="1186"/>
      <c r="ER54" s="1186"/>
      <c r="ES54" s="1186"/>
      <c r="ET54" s="1186"/>
      <c r="EU54" s="1186"/>
      <c r="EV54" s="1186"/>
      <c r="EW54" s="1186"/>
      <c r="EX54" s="1186"/>
      <c r="EY54" s="1186"/>
      <c r="EZ54" s="1186"/>
      <c r="FA54" s="1186"/>
      <c r="FB54" s="1186"/>
      <c r="FC54" s="1186"/>
      <c r="FD54" s="1186"/>
      <c r="FE54" s="1186"/>
      <c r="FF54" s="1186"/>
      <c r="FG54" s="1186"/>
      <c r="FH54" s="1186"/>
      <c r="FI54" s="1186"/>
      <c r="FJ54" s="1186"/>
      <c r="FK54" s="1186"/>
      <c r="FL54" s="1186"/>
      <c r="FM54" s="1186"/>
      <c r="FN54" s="1186"/>
      <c r="FO54" s="1186"/>
      <c r="FP54" s="1186"/>
      <c r="FQ54" s="1186"/>
      <c r="FR54" s="1186"/>
      <c r="FS54" s="1186"/>
      <c r="FT54" s="1186"/>
      <c r="FU54" s="1186"/>
      <c r="FV54" s="1186"/>
      <c r="FW54" s="1186"/>
      <c r="FX54" s="1186"/>
      <c r="FY54" s="1186"/>
      <c r="FZ54" s="1186"/>
      <c r="GA54" s="1186"/>
      <c r="GB54" s="1186"/>
      <c r="GC54" s="1186"/>
      <c r="GD54" s="1186"/>
      <c r="GE54" s="1186"/>
      <c r="GF54" s="1186"/>
      <c r="GG54" s="1186"/>
      <c r="GH54" s="1186"/>
      <c r="GI54" s="1186"/>
      <c r="GJ54" s="1186"/>
      <c r="GK54" s="1186"/>
      <c r="GL54" s="1186"/>
      <c r="GM54" s="1186"/>
      <c r="GN54" s="1186"/>
      <c r="GO54" s="1186"/>
      <c r="GP54" s="1186"/>
      <c r="GQ54" s="1186"/>
      <c r="GR54" s="1186"/>
      <c r="GS54" s="1186"/>
      <c r="GT54" s="1186"/>
      <c r="GU54" s="1186"/>
      <c r="GV54" s="1186"/>
      <c r="GW54" s="1186"/>
      <c r="GX54" s="1186"/>
      <c r="GY54" s="1186"/>
      <c r="GZ54" s="1186"/>
      <c r="HA54" s="1186"/>
      <c r="HB54" s="1186"/>
      <c r="HC54" s="1186"/>
      <c r="HD54" s="1186"/>
      <c r="HE54" s="1186"/>
      <c r="HF54" s="1186"/>
      <c r="HG54" s="1186"/>
      <c r="HH54" s="1186"/>
      <c r="HI54" s="1186"/>
      <c r="HJ54" s="1186"/>
      <c r="HK54" s="1186"/>
      <c r="HL54" s="1186"/>
      <c r="HM54" s="1186"/>
      <c r="HN54" s="1186"/>
      <c r="HO54" s="1186"/>
      <c r="HP54" s="1186"/>
      <c r="HQ54" s="1186"/>
      <c r="HR54" s="1186"/>
      <c r="HS54" s="1186"/>
      <c r="HT54" s="1186"/>
      <c r="HU54" s="1186"/>
      <c r="HV54" s="1186"/>
      <c r="HW54" s="1186"/>
      <c r="HX54" s="1186"/>
      <c r="HY54" s="1186"/>
      <c r="HZ54" s="1186"/>
      <c r="IA54" s="1186"/>
      <c r="IB54" s="1186"/>
      <c r="IC54" s="1186"/>
      <c r="ID54" s="1186"/>
      <c r="IE54" s="1186"/>
      <c r="IF54" s="1186"/>
      <c r="IG54" s="1186"/>
      <c r="IH54" s="1186"/>
      <c r="II54" s="1186"/>
      <c r="IJ54" s="1186"/>
      <c r="IK54" s="1186"/>
      <c r="IL54" s="1186"/>
      <c r="IM54" s="1186"/>
      <c r="IN54" s="1186"/>
      <c r="IO54" s="1186"/>
      <c r="IP54" s="1186"/>
      <c r="IQ54" s="1186"/>
      <c r="IR54" s="1186"/>
      <c r="IS54" s="1186"/>
      <c r="IT54" s="1186"/>
      <c r="IU54" s="1186"/>
      <c r="IV54" s="1186"/>
      <c r="IW54" s="1186"/>
      <c r="IX54" s="1186"/>
      <c r="IY54" s="1186"/>
      <c r="IZ54" s="1186"/>
      <c r="JA54" s="1186"/>
      <c r="JB54" s="1186"/>
      <c r="JC54" s="1186"/>
      <c r="JD54" s="1186"/>
      <c r="JE54" s="1186"/>
      <c r="JF54" s="1186"/>
      <c r="JG54" s="1186"/>
      <c r="JH54" s="1186"/>
      <c r="JI54" s="1186"/>
      <c r="JJ54" s="1186"/>
      <c r="JK54" s="1186"/>
      <c r="JL54" s="1186"/>
      <c r="JM54" s="1186"/>
      <c r="JN54" s="1186"/>
      <c r="JO54" s="1186"/>
      <c r="JP54" s="1186"/>
      <c r="JQ54" s="1186"/>
      <c r="JR54" s="1186"/>
      <c r="JS54" s="1186"/>
      <c r="JT54" s="1186"/>
      <c r="JU54" s="1186"/>
      <c r="JV54" s="1186"/>
      <c r="JW54" s="1186"/>
      <c r="JX54" s="1186"/>
      <c r="JY54" s="1186"/>
      <c r="JZ54" s="1186"/>
      <c r="KA54" s="1186"/>
      <c r="KB54" s="1186"/>
      <c r="KC54" s="1186"/>
      <c r="KD54" s="1186"/>
      <c r="KE54" s="1186"/>
      <c r="KF54" s="1186"/>
      <c r="KG54" s="1186"/>
      <c r="KH54" s="1186"/>
      <c r="KI54" s="1186"/>
      <c r="KJ54" s="1186"/>
      <c r="KK54" s="1186"/>
      <c r="KL54" s="1186"/>
      <c r="KM54" s="1186"/>
      <c r="KN54" s="1186"/>
      <c r="KO54" s="1186"/>
      <c r="KP54" s="1186"/>
      <c r="KQ54" s="1186"/>
      <c r="KR54" s="1186"/>
      <c r="KS54" s="1186"/>
      <c r="KT54" s="1186"/>
      <c r="KU54" s="1186"/>
      <c r="KV54" s="1186"/>
      <c r="KW54" s="1186"/>
      <c r="KX54" s="1186"/>
      <c r="KY54" s="1186"/>
      <c r="KZ54" s="1186"/>
      <c r="LA54" s="1186"/>
      <c r="LB54" s="1186"/>
      <c r="LC54" s="1186"/>
      <c r="LD54" s="1186"/>
      <c r="LE54" s="1186"/>
      <c r="LF54" s="1186"/>
      <c r="LG54" s="1186"/>
      <c r="LH54" s="1186"/>
      <c r="LI54" s="1186"/>
      <c r="LJ54" s="1187"/>
    </row>
    <row r="55" spans="2:322" ht="3.65" customHeight="1">
      <c r="B55" s="1185"/>
      <c r="C55" s="1186"/>
      <c r="D55" s="1186"/>
      <c r="E55" s="1186"/>
      <c r="F55" s="1186"/>
      <c r="G55" s="1186"/>
      <c r="H55" s="1186"/>
      <c r="I55" s="1186"/>
      <c r="J55" s="1186"/>
      <c r="K55" s="1186"/>
      <c r="L55" s="1186"/>
      <c r="M55" s="1186"/>
      <c r="N55" s="1186"/>
      <c r="O55" s="1186"/>
      <c r="P55" s="1186"/>
      <c r="Q55" s="1186"/>
      <c r="R55" s="1186"/>
      <c r="S55" s="1186"/>
      <c r="T55" s="1186"/>
      <c r="U55" s="1186"/>
      <c r="V55" s="1186"/>
      <c r="W55" s="1186"/>
      <c r="X55" s="1186"/>
      <c r="Y55" s="1186"/>
      <c r="Z55" s="1186"/>
      <c r="AA55" s="1186"/>
      <c r="AB55" s="1186"/>
      <c r="AC55" s="1186"/>
      <c r="AD55" s="1186"/>
      <c r="AE55" s="1186"/>
      <c r="AF55" s="1186"/>
      <c r="AG55" s="1186"/>
      <c r="AH55" s="1186"/>
      <c r="AI55" s="1186"/>
      <c r="AJ55" s="1186"/>
      <c r="AK55" s="1186"/>
      <c r="AL55" s="1186"/>
      <c r="AM55" s="1186"/>
      <c r="AN55" s="1186"/>
      <c r="AO55" s="1186"/>
      <c r="AP55" s="1186"/>
      <c r="AQ55" s="1186"/>
      <c r="AR55" s="1186"/>
      <c r="AS55" s="1186"/>
      <c r="AT55" s="1186"/>
      <c r="AU55" s="1186"/>
      <c r="AV55" s="1186"/>
      <c r="AW55" s="1186"/>
      <c r="AX55" s="1186"/>
      <c r="AY55" s="1186"/>
      <c r="AZ55" s="1186"/>
      <c r="BA55" s="1186"/>
      <c r="BB55" s="1186"/>
      <c r="BC55" s="1186"/>
      <c r="BD55" s="1186"/>
      <c r="BE55" s="1186"/>
      <c r="BF55" s="1186"/>
      <c r="BG55" s="1186"/>
      <c r="BH55" s="1186"/>
      <c r="BI55" s="1186"/>
      <c r="BJ55" s="1186"/>
      <c r="BK55" s="1186"/>
      <c r="BL55" s="1186"/>
      <c r="BM55" s="1186"/>
      <c r="BN55" s="1186"/>
      <c r="BO55" s="1186"/>
      <c r="BP55" s="1186"/>
      <c r="BQ55" s="1186"/>
      <c r="BR55" s="1186"/>
      <c r="BS55" s="1186"/>
      <c r="BT55" s="1186"/>
      <c r="BU55" s="1186"/>
      <c r="BV55" s="1186"/>
      <c r="BW55" s="1186"/>
      <c r="BX55" s="1186"/>
      <c r="BY55" s="1186"/>
      <c r="BZ55" s="1186"/>
      <c r="CA55" s="1186"/>
      <c r="CB55" s="1186"/>
      <c r="CC55" s="1186"/>
      <c r="CD55" s="1186"/>
      <c r="CE55" s="1186"/>
      <c r="CF55" s="1186"/>
      <c r="CG55" s="1186"/>
      <c r="CH55" s="1186"/>
      <c r="CI55" s="1186"/>
      <c r="CJ55" s="1186"/>
      <c r="CK55" s="1186"/>
      <c r="CL55" s="1186"/>
      <c r="CM55" s="1186"/>
      <c r="CN55" s="1186"/>
      <c r="CO55" s="1186"/>
      <c r="CP55" s="1186"/>
      <c r="CQ55" s="1186"/>
      <c r="CR55" s="1186"/>
      <c r="CS55" s="1186"/>
      <c r="CT55" s="1186"/>
      <c r="CU55" s="1186"/>
      <c r="CV55" s="1186"/>
      <c r="CW55" s="1186"/>
      <c r="CX55" s="1186"/>
      <c r="CY55" s="1186"/>
      <c r="CZ55" s="1186"/>
      <c r="DA55" s="1186"/>
      <c r="DB55" s="1186"/>
      <c r="DC55" s="1186"/>
      <c r="DD55" s="1186"/>
      <c r="DE55" s="1186"/>
      <c r="DF55" s="1186"/>
      <c r="DG55" s="1186"/>
      <c r="DH55" s="1186"/>
      <c r="DI55" s="1186"/>
      <c r="DJ55" s="1186"/>
      <c r="DK55" s="1186"/>
      <c r="DL55" s="1186"/>
      <c r="DM55" s="1186"/>
      <c r="DN55" s="1186"/>
      <c r="DO55" s="1186"/>
      <c r="DP55" s="1186"/>
      <c r="DQ55" s="1186"/>
      <c r="DR55" s="1186"/>
      <c r="DS55" s="1186"/>
      <c r="DT55" s="1186"/>
      <c r="DU55" s="1186"/>
      <c r="DV55" s="1186"/>
      <c r="DW55" s="1186"/>
      <c r="DX55" s="1186"/>
      <c r="DY55" s="1186"/>
      <c r="DZ55" s="1186"/>
      <c r="EA55" s="1186"/>
      <c r="EB55" s="1186"/>
      <c r="EC55" s="1186"/>
      <c r="ED55" s="1186"/>
      <c r="EE55" s="1186"/>
      <c r="EF55" s="1186"/>
      <c r="EG55" s="1186"/>
      <c r="EH55" s="1186"/>
      <c r="EI55" s="1186"/>
      <c r="EJ55" s="1186"/>
      <c r="EK55" s="1186"/>
      <c r="EL55" s="1186"/>
      <c r="EM55" s="1186"/>
      <c r="EN55" s="1186"/>
      <c r="EO55" s="1186"/>
      <c r="EP55" s="1186"/>
      <c r="EQ55" s="1186"/>
      <c r="ER55" s="1186"/>
      <c r="ES55" s="1186"/>
      <c r="ET55" s="1186"/>
      <c r="EU55" s="1186"/>
      <c r="EV55" s="1186"/>
      <c r="EW55" s="1186"/>
      <c r="EX55" s="1186"/>
      <c r="EY55" s="1186"/>
      <c r="EZ55" s="1186"/>
      <c r="FA55" s="1186"/>
      <c r="FB55" s="1186"/>
      <c r="FC55" s="1186"/>
      <c r="FD55" s="1186"/>
      <c r="FE55" s="1186"/>
      <c r="FF55" s="1186"/>
      <c r="FG55" s="1186"/>
      <c r="FH55" s="1186"/>
      <c r="FI55" s="1186"/>
      <c r="FJ55" s="1186"/>
      <c r="FK55" s="1186"/>
      <c r="FL55" s="1186"/>
      <c r="FM55" s="1186"/>
      <c r="FN55" s="1186"/>
      <c r="FO55" s="1186"/>
      <c r="FP55" s="1186"/>
      <c r="FQ55" s="1186"/>
      <c r="FR55" s="1186"/>
      <c r="FS55" s="1186"/>
      <c r="FT55" s="1186"/>
      <c r="FU55" s="1186"/>
      <c r="FV55" s="1186"/>
      <c r="FW55" s="1186"/>
      <c r="FX55" s="1186"/>
      <c r="FY55" s="1186"/>
      <c r="FZ55" s="1186"/>
      <c r="GA55" s="1186"/>
      <c r="GB55" s="1186"/>
      <c r="GC55" s="1186"/>
      <c r="GD55" s="1186"/>
      <c r="GE55" s="1186"/>
      <c r="GF55" s="1186"/>
      <c r="GG55" s="1186"/>
      <c r="GH55" s="1186"/>
      <c r="GI55" s="1186"/>
      <c r="GJ55" s="1186"/>
      <c r="GK55" s="1186"/>
      <c r="GL55" s="1186"/>
      <c r="GM55" s="1186"/>
      <c r="GN55" s="1186"/>
      <c r="GO55" s="1186"/>
      <c r="GP55" s="1186"/>
      <c r="GQ55" s="1186"/>
      <c r="GR55" s="1186"/>
      <c r="GS55" s="1186"/>
      <c r="GT55" s="1186"/>
      <c r="GU55" s="1186"/>
      <c r="GV55" s="1186"/>
      <c r="GW55" s="1186"/>
      <c r="GX55" s="1186"/>
      <c r="GY55" s="1186"/>
      <c r="GZ55" s="1186"/>
      <c r="HA55" s="1186"/>
      <c r="HB55" s="1186"/>
      <c r="HC55" s="1186"/>
      <c r="HD55" s="1186"/>
      <c r="HE55" s="1186"/>
      <c r="HF55" s="1186"/>
      <c r="HG55" s="1186"/>
      <c r="HH55" s="1186"/>
      <c r="HI55" s="1186"/>
      <c r="HJ55" s="1186"/>
      <c r="HK55" s="1186"/>
      <c r="HL55" s="1186"/>
      <c r="HM55" s="1186"/>
      <c r="HN55" s="1186"/>
      <c r="HO55" s="1186"/>
      <c r="HP55" s="1186"/>
      <c r="HQ55" s="1186"/>
      <c r="HR55" s="1186"/>
      <c r="HS55" s="1186"/>
      <c r="HT55" s="1186"/>
      <c r="HU55" s="1186"/>
      <c r="HV55" s="1186"/>
      <c r="HW55" s="1186"/>
      <c r="HX55" s="1186"/>
      <c r="HY55" s="1186"/>
      <c r="HZ55" s="1186"/>
      <c r="IA55" s="1186"/>
      <c r="IB55" s="1186"/>
      <c r="IC55" s="1186"/>
      <c r="ID55" s="1186"/>
      <c r="IE55" s="1186"/>
      <c r="IF55" s="1186"/>
      <c r="IG55" s="1186"/>
      <c r="IH55" s="1186"/>
      <c r="II55" s="1186"/>
      <c r="IJ55" s="1186"/>
      <c r="IK55" s="1186"/>
      <c r="IL55" s="1186"/>
      <c r="IM55" s="1186"/>
      <c r="IN55" s="1186"/>
      <c r="IO55" s="1186"/>
      <c r="IP55" s="1186"/>
      <c r="IQ55" s="1186"/>
      <c r="IR55" s="1186"/>
      <c r="IS55" s="1186"/>
      <c r="IT55" s="1186"/>
      <c r="IU55" s="1186"/>
      <c r="IV55" s="1186"/>
      <c r="IW55" s="1186"/>
      <c r="IX55" s="1186"/>
      <c r="IY55" s="1186"/>
      <c r="IZ55" s="1186"/>
      <c r="JA55" s="1186"/>
      <c r="JB55" s="1186"/>
      <c r="JC55" s="1186"/>
      <c r="JD55" s="1186"/>
      <c r="JE55" s="1186"/>
      <c r="JF55" s="1186"/>
      <c r="JG55" s="1186"/>
      <c r="JH55" s="1186"/>
      <c r="JI55" s="1186"/>
      <c r="JJ55" s="1186"/>
      <c r="JK55" s="1186"/>
      <c r="JL55" s="1186"/>
      <c r="JM55" s="1186"/>
      <c r="JN55" s="1186"/>
      <c r="JO55" s="1186"/>
      <c r="JP55" s="1186"/>
      <c r="JQ55" s="1186"/>
      <c r="JR55" s="1186"/>
      <c r="JS55" s="1186"/>
      <c r="JT55" s="1186"/>
      <c r="JU55" s="1186"/>
      <c r="JV55" s="1186"/>
      <c r="JW55" s="1186"/>
      <c r="JX55" s="1186"/>
      <c r="JY55" s="1186"/>
      <c r="JZ55" s="1186"/>
      <c r="KA55" s="1186"/>
      <c r="KB55" s="1186"/>
      <c r="KC55" s="1186"/>
      <c r="KD55" s="1186"/>
      <c r="KE55" s="1186"/>
      <c r="KF55" s="1186"/>
      <c r="KG55" s="1186"/>
      <c r="KH55" s="1186"/>
      <c r="KI55" s="1186"/>
      <c r="KJ55" s="1186"/>
      <c r="KK55" s="1186"/>
      <c r="KL55" s="1186"/>
      <c r="KM55" s="1186"/>
      <c r="KN55" s="1186"/>
      <c r="KO55" s="1186"/>
      <c r="KP55" s="1186"/>
      <c r="KQ55" s="1186"/>
      <c r="KR55" s="1186"/>
      <c r="KS55" s="1186"/>
      <c r="KT55" s="1186"/>
      <c r="KU55" s="1186"/>
      <c r="KV55" s="1186"/>
      <c r="KW55" s="1186"/>
      <c r="KX55" s="1186"/>
      <c r="KY55" s="1186"/>
      <c r="KZ55" s="1186"/>
      <c r="LA55" s="1186"/>
      <c r="LB55" s="1186"/>
      <c r="LC55" s="1186"/>
      <c r="LD55" s="1186"/>
      <c r="LE55" s="1186"/>
      <c r="LF55" s="1186"/>
      <c r="LG55" s="1186"/>
      <c r="LH55" s="1186"/>
      <c r="LI55" s="1186"/>
      <c r="LJ55" s="1187"/>
    </row>
    <row r="56" spans="2:322" ht="3.65" customHeight="1">
      <c r="B56" s="1185"/>
      <c r="C56" s="1186"/>
      <c r="D56" s="1186"/>
      <c r="E56" s="1186"/>
      <c r="F56" s="1186"/>
      <c r="G56" s="1186"/>
      <c r="H56" s="1186"/>
      <c r="I56" s="1186"/>
      <c r="J56" s="1186"/>
      <c r="K56" s="1186"/>
      <c r="L56" s="1186"/>
      <c r="M56" s="1186"/>
      <c r="N56" s="1186"/>
      <c r="O56" s="1186"/>
      <c r="P56" s="1186"/>
      <c r="Q56" s="1186"/>
      <c r="R56" s="1186"/>
      <c r="S56" s="1186"/>
      <c r="T56" s="1186"/>
      <c r="U56" s="1186"/>
      <c r="V56" s="1186"/>
      <c r="W56" s="1186"/>
      <c r="X56" s="1186"/>
      <c r="Y56" s="1186"/>
      <c r="Z56" s="1186"/>
      <c r="AA56" s="1186"/>
      <c r="AB56" s="1186"/>
      <c r="AC56" s="1186"/>
      <c r="AD56" s="1186"/>
      <c r="AE56" s="1186"/>
      <c r="AF56" s="1186"/>
      <c r="AG56" s="1186"/>
      <c r="AH56" s="1186"/>
      <c r="AI56" s="1186"/>
      <c r="AJ56" s="1186"/>
      <c r="AK56" s="1186"/>
      <c r="AL56" s="1186"/>
      <c r="AM56" s="1186"/>
      <c r="AN56" s="1186"/>
      <c r="AO56" s="1186"/>
      <c r="AP56" s="1186"/>
      <c r="AQ56" s="1186"/>
      <c r="AR56" s="1186"/>
      <c r="AS56" s="1186"/>
      <c r="AT56" s="1186"/>
      <c r="AU56" s="1186"/>
      <c r="AV56" s="1186"/>
      <c r="AW56" s="1186"/>
      <c r="AX56" s="1186"/>
      <c r="AY56" s="1186"/>
      <c r="AZ56" s="1186"/>
      <c r="BA56" s="1186"/>
      <c r="BB56" s="1186"/>
      <c r="BC56" s="1186"/>
      <c r="BD56" s="1186"/>
      <c r="BE56" s="1186"/>
      <c r="BF56" s="1186"/>
      <c r="BG56" s="1186"/>
      <c r="BH56" s="1186"/>
      <c r="BI56" s="1186"/>
      <c r="BJ56" s="1186"/>
      <c r="BK56" s="1186"/>
      <c r="BL56" s="1186"/>
      <c r="BM56" s="1186"/>
      <c r="BN56" s="1186"/>
      <c r="BO56" s="1186"/>
      <c r="BP56" s="1186"/>
      <c r="BQ56" s="1186"/>
      <c r="BR56" s="1186"/>
      <c r="BS56" s="1186"/>
      <c r="BT56" s="1186"/>
      <c r="BU56" s="1186"/>
      <c r="BV56" s="1186"/>
      <c r="BW56" s="1186"/>
      <c r="BX56" s="1186"/>
      <c r="BY56" s="1186"/>
      <c r="BZ56" s="1186"/>
      <c r="CA56" s="1186"/>
      <c r="CB56" s="1186"/>
      <c r="CC56" s="1186"/>
      <c r="CD56" s="1186"/>
      <c r="CE56" s="1186"/>
      <c r="CF56" s="1186"/>
      <c r="CG56" s="1186"/>
      <c r="CH56" s="1186"/>
      <c r="CI56" s="1186"/>
      <c r="CJ56" s="1186"/>
      <c r="CK56" s="1186"/>
      <c r="CL56" s="1186"/>
      <c r="CM56" s="1186"/>
      <c r="CN56" s="1186"/>
      <c r="CO56" s="1186"/>
      <c r="CP56" s="1186"/>
      <c r="CQ56" s="1186"/>
      <c r="CR56" s="1186"/>
      <c r="CS56" s="1186"/>
      <c r="CT56" s="1186"/>
      <c r="CU56" s="1186"/>
      <c r="CV56" s="1186"/>
      <c r="CW56" s="1186"/>
      <c r="CX56" s="1186"/>
      <c r="CY56" s="1186"/>
      <c r="CZ56" s="1186"/>
      <c r="DA56" s="1186"/>
      <c r="DB56" s="1186"/>
      <c r="DC56" s="1186"/>
      <c r="DD56" s="1186"/>
      <c r="DE56" s="1186"/>
      <c r="DF56" s="1186"/>
      <c r="DG56" s="1186"/>
      <c r="DH56" s="1186"/>
      <c r="DI56" s="1186"/>
      <c r="DJ56" s="1186"/>
      <c r="DK56" s="1186"/>
      <c r="DL56" s="1186"/>
      <c r="DM56" s="1186"/>
      <c r="DN56" s="1186"/>
      <c r="DO56" s="1186"/>
      <c r="DP56" s="1186"/>
      <c r="DQ56" s="1186"/>
      <c r="DR56" s="1186"/>
      <c r="DS56" s="1186"/>
      <c r="DT56" s="1186"/>
      <c r="DU56" s="1186"/>
      <c r="DV56" s="1186"/>
      <c r="DW56" s="1186"/>
      <c r="DX56" s="1186"/>
      <c r="DY56" s="1186"/>
      <c r="DZ56" s="1186"/>
      <c r="EA56" s="1186"/>
      <c r="EB56" s="1186"/>
      <c r="EC56" s="1186"/>
      <c r="ED56" s="1186"/>
      <c r="EE56" s="1186"/>
      <c r="EF56" s="1186"/>
      <c r="EG56" s="1186"/>
      <c r="EH56" s="1186"/>
      <c r="EI56" s="1186"/>
      <c r="EJ56" s="1186"/>
      <c r="EK56" s="1186"/>
      <c r="EL56" s="1186"/>
      <c r="EM56" s="1186"/>
      <c r="EN56" s="1186"/>
      <c r="EO56" s="1186"/>
      <c r="EP56" s="1186"/>
      <c r="EQ56" s="1186"/>
      <c r="ER56" s="1186"/>
      <c r="ES56" s="1186"/>
      <c r="ET56" s="1186"/>
      <c r="EU56" s="1186"/>
      <c r="EV56" s="1186"/>
      <c r="EW56" s="1186"/>
      <c r="EX56" s="1186"/>
      <c r="EY56" s="1186"/>
      <c r="EZ56" s="1186"/>
      <c r="FA56" s="1186"/>
      <c r="FB56" s="1186"/>
      <c r="FC56" s="1186"/>
      <c r="FD56" s="1186"/>
      <c r="FE56" s="1186"/>
      <c r="FF56" s="1186"/>
      <c r="FG56" s="1186"/>
      <c r="FH56" s="1186"/>
      <c r="FI56" s="1186"/>
      <c r="FJ56" s="1186"/>
      <c r="FK56" s="1186"/>
      <c r="FL56" s="1186"/>
      <c r="FM56" s="1186"/>
      <c r="FN56" s="1186"/>
      <c r="FO56" s="1186"/>
      <c r="FP56" s="1186"/>
      <c r="FQ56" s="1186"/>
      <c r="FR56" s="1186"/>
      <c r="FS56" s="1186"/>
      <c r="FT56" s="1186"/>
      <c r="FU56" s="1186"/>
      <c r="FV56" s="1186"/>
      <c r="FW56" s="1186"/>
      <c r="FX56" s="1186"/>
      <c r="FY56" s="1186"/>
      <c r="FZ56" s="1186"/>
      <c r="GA56" s="1186"/>
      <c r="GB56" s="1186"/>
      <c r="GC56" s="1186"/>
      <c r="GD56" s="1186"/>
      <c r="GE56" s="1186"/>
      <c r="GF56" s="1186"/>
      <c r="GG56" s="1186"/>
      <c r="GH56" s="1186"/>
      <c r="GI56" s="1186"/>
      <c r="GJ56" s="1186"/>
      <c r="GK56" s="1186"/>
      <c r="GL56" s="1186"/>
      <c r="GM56" s="1186"/>
      <c r="GN56" s="1186"/>
      <c r="GO56" s="1186"/>
      <c r="GP56" s="1186"/>
      <c r="GQ56" s="1186"/>
      <c r="GR56" s="1186"/>
      <c r="GS56" s="1186"/>
      <c r="GT56" s="1186"/>
      <c r="GU56" s="1186"/>
      <c r="GV56" s="1186"/>
      <c r="GW56" s="1186"/>
      <c r="GX56" s="1186"/>
      <c r="GY56" s="1186"/>
      <c r="GZ56" s="1186"/>
      <c r="HA56" s="1186"/>
      <c r="HB56" s="1186"/>
      <c r="HC56" s="1186"/>
      <c r="HD56" s="1186"/>
      <c r="HE56" s="1186"/>
      <c r="HF56" s="1186"/>
      <c r="HG56" s="1186"/>
      <c r="HH56" s="1186"/>
      <c r="HI56" s="1186"/>
      <c r="HJ56" s="1186"/>
      <c r="HK56" s="1186"/>
      <c r="HL56" s="1186"/>
      <c r="HM56" s="1186"/>
      <c r="HN56" s="1186"/>
      <c r="HO56" s="1186"/>
      <c r="HP56" s="1186"/>
      <c r="HQ56" s="1186"/>
      <c r="HR56" s="1186"/>
      <c r="HS56" s="1186"/>
      <c r="HT56" s="1186"/>
      <c r="HU56" s="1186"/>
      <c r="HV56" s="1186"/>
      <c r="HW56" s="1186"/>
      <c r="HX56" s="1186"/>
      <c r="HY56" s="1186"/>
      <c r="HZ56" s="1186"/>
      <c r="IA56" s="1186"/>
      <c r="IB56" s="1186"/>
      <c r="IC56" s="1186"/>
      <c r="ID56" s="1186"/>
      <c r="IE56" s="1186"/>
      <c r="IF56" s="1186"/>
      <c r="IG56" s="1186"/>
      <c r="IH56" s="1186"/>
      <c r="II56" s="1186"/>
      <c r="IJ56" s="1186"/>
      <c r="IK56" s="1186"/>
      <c r="IL56" s="1186"/>
      <c r="IM56" s="1186"/>
      <c r="IN56" s="1186"/>
      <c r="IO56" s="1186"/>
      <c r="IP56" s="1186"/>
      <c r="IQ56" s="1186"/>
      <c r="IR56" s="1186"/>
      <c r="IS56" s="1186"/>
      <c r="IT56" s="1186"/>
      <c r="IU56" s="1186"/>
      <c r="IV56" s="1186"/>
      <c r="IW56" s="1186"/>
      <c r="IX56" s="1186"/>
      <c r="IY56" s="1186"/>
      <c r="IZ56" s="1186"/>
      <c r="JA56" s="1186"/>
      <c r="JB56" s="1186"/>
      <c r="JC56" s="1186"/>
      <c r="JD56" s="1186"/>
      <c r="JE56" s="1186"/>
      <c r="JF56" s="1186"/>
      <c r="JG56" s="1186"/>
      <c r="JH56" s="1186"/>
      <c r="JI56" s="1186"/>
      <c r="JJ56" s="1186"/>
      <c r="JK56" s="1186"/>
      <c r="JL56" s="1186"/>
      <c r="JM56" s="1186"/>
      <c r="JN56" s="1186"/>
      <c r="JO56" s="1186"/>
      <c r="JP56" s="1186"/>
      <c r="JQ56" s="1186"/>
      <c r="JR56" s="1186"/>
      <c r="JS56" s="1186"/>
      <c r="JT56" s="1186"/>
      <c r="JU56" s="1186"/>
      <c r="JV56" s="1186"/>
      <c r="JW56" s="1186"/>
      <c r="JX56" s="1186"/>
      <c r="JY56" s="1186"/>
      <c r="JZ56" s="1186"/>
      <c r="KA56" s="1186"/>
      <c r="KB56" s="1186"/>
      <c r="KC56" s="1186"/>
      <c r="KD56" s="1186"/>
      <c r="KE56" s="1186"/>
      <c r="KF56" s="1186"/>
      <c r="KG56" s="1186"/>
      <c r="KH56" s="1186"/>
      <c r="KI56" s="1186"/>
      <c r="KJ56" s="1186"/>
      <c r="KK56" s="1186"/>
      <c r="KL56" s="1186"/>
      <c r="KM56" s="1186"/>
      <c r="KN56" s="1186"/>
      <c r="KO56" s="1186"/>
      <c r="KP56" s="1186"/>
      <c r="KQ56" s="1186"/>
      <c r="KR56" s="1186"/>
      <c r="KS56" s="1186"/>
      <c r="KT56" s="1186"/>
      <c r="KU56" s="1186"/>
      <c r="KV56" s="1186"/>
      <c r="KW56" s="1186"/>
      <c r="KX56" s="1186"/>
      <c r="KY56" s="1186"/>
      <c r="KZ56" s="1186"/>
      <c r="LA56" s="1186"/>
      <c r="LB56" s="1186"/>
      <c r="LC56" s="1186"/>
      <c r="LD56" s="1186"/>
      <c r="LE56" s="1186"/>
      <c r="LF56" s="1186"/>
      <c r="LG56" s="1186"/>
      <c r="LH56" s="1186"/>
      <c r="LI56" s="1186"/>
      <c r="LJ56" s="1187"/>
    </row>
    <row r="57" spans="2:322" ht="3.65" customHeight="1">
      <c r="B57" s="1185"/>
      <c r="C57" s="1186"/>
      <c r="D57" s="1186"/>
      <c r="E57" s="1186"/>
      <c r="F57" s="1186"/>
      <c r="G57" s="1186"/>
      <c r="H57" s="1186"/>
      <c r="I57" s="1186"/>
      <c r="J57" s="1186"/>
      <c r="K57" s="1186"/>
      <c r="L57" s="1186"/>
      <c r="M57" s="1186"/>
      <c r="N57" s="1186"/>
      <c r="O57" s="1186"/>
      <c r="P57" s="1186"/>
      <c r="Q57" s="1186"/>
      <c r="R57" s="1186"/>
      <c r="S57" s="1186"/>
      <c r="T57" s="1186"/>
      <c r="U57" s="1186"/>
      <c r="V57" s="1186"/>
      <c r="W57" s="1186"/>
      <c r="X57" s="1186"/>
      <c r="Y57" s="1186"/>
      <c r="Z57" s="1186"/>
      <c r="AA57" s="1186"/>
      <c r="AB57" s="1186"/>
      <c r="AC57" s="1186"/>
      <c r="AD57" s="1186"/>
      <c r="AE57" s="1186"/>
      <c r="AF57" s="1186"/>
      <c r="AG57" s="1186"/>
      <c r="AH57" s="1186"/>
      <c r="AI57" s="1186"/>
      <c r="AJ57" s="1186"/>
      <c r="AK57" s="1186"/>
      <c r="AL57" s="1186"/>
      <c r="AM57" s="1186"/>
      <c r="AN57" s="1186"/>
      <c r="AO57" s="1186"/>
      <c r="AP57" s="1186"/>
      <c r="AQ57" s="1186"/>
      <c r="AR57" s="1186"/>
      <c r="AS57" s="1186"/>
      <c r="AT57" s="1186"/>
      <c r="AU57" s="1186"/>
      <c r="AV57" s="1186"/>
      <c r="AW57" s="1186"/>
      <c r="AX57" s="1186"/>
      <c r="AY57" s="1186"/>
      <c r="AZ57" s="1186"/>
      <c r="BA57" s="1186"/>
      <c r="BB57" s="1186"/>
      <c r="BC57" s="1186"/>
      <c r="BD57" s="1186"/>
      <c r="BE57" s="1186"/>
      <c r="BF57" s="1186"/>
      <c r="BG57" s="1186"/>
      <c r="BH57" s="1186"/>
      <c r="BI57" s="1186"/>
      <c r="BJ57" s="1186"/>
      <c r="BK57" s="1186"/>
      <c r="BL57" s="1186"/>
      <c r="BM57" s="1186"/>
      <c r="BN57" s="1186"/>
      <c r="BO57" s="1186"/>
      <c r="BP57" s="1186"/>
      <c r="BQ57" s="1186"/>
      <c r="BR57" s="1186"/>
      <c r="BS57" s="1186"/>
      <c r="BT57" s="1186"/>
      <c r="BU57" s="1186"/>
      <c r="BV57" s="1186"/>
      <c r="BW57" s="1186"/>
      <c r="BX57" s="1186"/>
      <c r="BY57" s="1186"/>
      <c r="BZ57" s="1186"/>
      <c r="CA57" s="1186"/>
      <c r="CB57" s="1186"/>
      <c r="CC57" s="1186"/>
      <c r="CD57" s="1186"/>
      <c r="CE57" s="1186"/>
      <c r="CF57" s="1186"/>
      <c r="CG57" s="1186"/>
      <c r="CH57" s="1186"/>
      <c r="CI57" s="1186"/>
      <c r="CJ57" s="1186"/>
      <c r="CK57" s="1186"/>
      <c r="CL57" s="1186"/>
      <c r="CM57" s="1186"/>
      <c r="CN57" s="1186"/>
      <c r="CO57" s="1186"/>
      <c r="CP57" s="1186"/>
      <c r="CQ57" s="1186"/>
      <c r="CR57" s="1186"/>
      <c r="CS57" s="1186"/>
      <c r="CT57" s="1186"/>
      <c r="CU57" s="1186"/>
      <c r="CV57" s="1186"/>
      <c r="CW57" s="1186"/>
      <c r="CX57" s="1186"/>
      <c r="CY57" s="1186"/>
      <c r="CZ57" s="1186"/>
      <c r="DA57" s="1186"/>
      <c r="DB57" s="1186"/>
      <c r="DC57" s="1186"/>
      <c r="DD57" s="1186"/>
      <c r="DE57" s="1186"/>
      <c r="DF57" s="1186"/>
      <c r="DG57" s="1186"/>
      <c r="DH57" s="1186"/>
      <c r="DI57" s="1186"/>
      <c r="DJ57" s="1186"/>
      <c r="DK57" s="1186"/>
      <c r="DL57" s="1186"/>
      <c r="DM57" s="1186"/>
      <c r="DN57" s="1186"/>
      <c r="DO57" s="1186"/>
      <c r="DP57" s="1186"/>
      <c r="DQ57" s="1186"/>
      <c r="DR57" s="1186"/>
      <c r="DS57" s="1186"/>
      <c r="DT57" s="1186"/>
      <c r="DU57" s="1186"/>
      <c r="DV57" s="1186"/>
      <c r="DW57" s="1186"/>
      <c r="DX57" s="1186"/>
      <c r="DY57" s="1186"/>
      <c r="DZ57" s="1186"/>
      <c r="EA57" s="1186"/>
      <c r="EB57" s="1186"/>
      <c r="EC57" s="1186"/>
      <c r="ED57" s="1186"/>
      <c r="EE57" s="1186"/>
      <c r="EF57" s="1186"/>
      <c r="EG57" s="1186"/>
      <c r="EH57" s="1186"/>
      <c r="EI57" s="1186"/>
      <c r="EJ57" s="1186"/>
      <c r="EK57" s="1186"/>
      <c r="EL57" s="1186"/>
      <c r="EM57" s="1186"/>
      <c r="EN57" s="1186"/>
      <c r="EO57" s="1186"/>
      <c r="EP57" s="1186"/>
      <c r="EQ57" s="1186"/>
      <c r="ER57" s="1186"/>
      <c r="ES57" s="1186"/>
      <c r="ET57" s="1186"/>
      <c r="EU57" s="1186"/>
      <c r="EV57" s="1186"/>
      <c r="EW57" s="1186"/>
      <c r="EX57" s="1186"/>
      <c r="EY57" s="1186"/>
      <c r="EZ57" s="1186"/>
      <c r="FA57" s="1186"/>
      <c r="FB57" s="1186"/>
      <c r="FC57" s="1186"/>
      <c r="FD57" s="1186"/>
      <c r="FE57" s="1186"/>
      <c r="FF57" s="1186"/>
      <c r="FG57" s="1186"/>
      <c r="FH57" s="1186"/>
      <c r="FI57" s="1186"/>
      <c r="FJ57" s="1186"/>
      <c r="FK57" s="1186"/>
      <c r="FL57" s="1186"/>
      <c r="FM57" s="1186"/>
      <c r="FN57" s="1186"/>
      <c r="FO57" s="1186"/>
      <c r="FP57" s="1186"/>
      <c r="FQ57" s="1186"/>
      <c r="FR57" s="1186"/>
      <c r="FS57" s="1186"/>
      <c r="FT57" s="1186"/>
      <c r="FU57" s="1186"/>
      <c r="FV57" s="1186"/>
      <c r="FW57" s="1186"/>
      <c r="FX57" s="1186"/>
      <c r="FY57" s="1186"/>
      <c r="FZ57" s="1186"/>
      <c r="GA57" s="1186"/>
      <c r="GB57" s="1186"/>
      <c r="GC57" s="1186"/>
      <c r="GD57" s="1186"/>
      <c r="GE57" s="1186"/>
      <c r="GF57" s="1186"/>
      <c r="GG57" s="1186"/>
      <c r="GH57" s="1186"/>
      <c r="GI57" s="1186"/>
      <c r="GJ57" s="1186"/>
      <c r="GK57" s="1186"/>
      <c r="GL57" s="1186"/>
      <c r="GM57" s="1186"/>
      <c r="GN57" s="1186"/>
      <c r="GO57" s="1186"/>
      <c r="GP57" s="1186"/>
      <c r="GQ57" s="1186"/>
      <c r="GR57" s="1186"/>
      <c r="GS57" s="1186"/>
      <c r="GT57" s="1186"/>
      <c r="GU57" s="1186"/>
      <c r="GV57" s="1186"/>
      <c r="GW57" s="1186"/>
      <c r="GX57" s="1186"/>
      <c r="GY57" s="1186"/>
      <c r="GZ57" s="1186"/>
      <c r="HA57" s="1186"/>
      <c r="HB57" s="1186"/>
      <c r="HC57" s="1186"/>
      <c r="HD57" s="1186"/>
      <c r="HE57" s="1186"/>
      <c r="HF57" s="1186"/>
      <c r="HG57" s="1186"/>
      <c r="HH57" s="1186"/>
      <c r="HI57" s="1186"/>
      <c r="HJ57" s="1186"/>
      <c r="HK57" s="1186"/>
      <c r="HL57" s="1186"/>
      <c r="HM57" s="1186"/>
      <c r="HN57" s="1186"/>
      <c r="HO57" s="1186"/>
      <c r="HP57" s="1186"/>
      <c r="HQ57" s="1186"/>
      <c r="HR57" s="1186"/>
      <c r="HS57" s="1186"/>
      <c r="HT57" s="1186"/>
      <c r="HU57" s="1186"/>
      <c r="HV57" s="1186"/>
      <c r="HW57" s="1186"/>
      <c r="HX57" s="1186"/>
      <c r="HY57" s="1186"/>
      <c r="HZ57" s="1186"/>
      <c r="IA57" s="1186"/>
      <c r="IB57" s="1186"/>
      <c r="IC57" s="1186"/>
      <c r="ID57" s="1186"/>
      <c r="IE57" s="1186"/>
      <c r="IF57" s="1186"/>
      <c r="IG57" s="1186"/>
      <c r="IH57" s="1186"/>
      <c r="II57" s="1186"/>
      <c r="IJ57" s="1186"/>
      <c r="IK57" s="1186"/>
      <c r="IL57" s="1186"/>
      <c r="IM57" s="1186"/>
      <c r="IN57" s="1186"/>
      <c r="IO57" s="1186"/>
      <c r="IP57" s="1186"/>
      <c r="IQ57" s="1186"/>
      <c r="IR57" s="1186"/>
      <c r="IS57" s="1186"/>
      <c r="IT57" s="1186"/>
      <c r="IU57" s="1186"/>
      <c r="IV57" s="1186"/>
      <c r="IW57" s="1186"/>
      <c r="IX57" s="1186"/>
      <c r="IY57" s="1186"/>
      <c r="IZ57" s="1186"/>
      <c r="JA57" s="1186"/>
      <c r="JB57" s="1186"/>
      <c r="JC57" s="1186"/>
      <c r="JD57" s="1186"/>
      <c r="JE57" s="1186"/>
      <c r="JF57" s="1186"/>
      <c r="JG57" s="1186"/>
      <c r="JH57" s="1186"/>
      <c r="JI57" s="1186"/>
      <c r="JJ57" s="1186"/>
      <c r="JK57" s="1186"/>
      <c r="JL57" s="1186"/>
      <c r="JM57" s="1186"/>
      <c r="JN57" s="1186"/>
      <c r="JO57" s="1186"/>
      <c r="JP57" s="1186"/>
      <c r="JQ57" s="1186"/>
      <c r="JR57" s="1186"/>
      <c r="JS57" s="1186"/>
      <c r="JT57" s="1186"/>
      <c r="JU57" s="1186"/>
      <c r="JV57" s="1186"/>
      <c r="JW57" s="1186"/>
      <c r="JX57" s="1186"/>
      <c r="JY57" s="1186"/>
      <c r="JZ57" s="1186"/>
      <c r="KA57" s="1186"/>
      <c r="KB57" s="1186"/>
      <c r="KC57" s="1186"/>
      <c r="KD57" s="1186"/>
      <c r="KE57" s="1186"/>
      <c r="KF57" s="1186"/>
      <c r="KG57" s="1186"/>
      <c r="KH57" s="1186"/>
      <c r="KI57" s="1186"/>
      <c r="KJ57" s="1186"/>
      <c r="KK57" s="1186"/>
      <c r="KL57" s="1186"/>
      <c r="KM57" s="1186"/>
      <c r="KN57" s="1186"/>
      <c r="KO57" s="1186"/>
      <c r="KP57" s="1186"/>
      <c r="KQ57" s="1186"/>
      <c r="KR57" s="1186"/>
      <c r="KS57" s="1186"/>
      <c r="KT57" s="1186"/>
      <c r="KU57" s="1186"/>
      <c r="KV57" s="1186"/>
      <c r="KW57" s="1186"/>
      <c r="KX57" s="1186"/>
      <c r="KY57" s="1186"/>
      <c r="KZ57" s="1186"/>
      <c r="LA57" s="1186"/>
      <c r="LB57" s="1186"/>
      <c r="LC57" s="1186"/>
      <c r="LD57" s="1186"/>
      <c r="LE57" s="1186"/>
      <c r="LF57" s="1186"/>
      <c r="LG57" s="1186"/>
      <c r="LH57" s="1186"/>
      <c r="LI57" s="1186"/>
      <c r="LJ57" s="1187"/>
    </row>
    <row r="58" spans="2:322" ht="3.65" customHeight="1">
      <c r="B58" s="1185"/>
      <c r="C58" s="1186"/>
      <c r="D58" s="1186"/>
      <c r="E58" s="1186"/>
      <c r="F58" s="1186"/>
      <c r="G58" s="1186"/>
      <c r="H58" s="1186"/>
      <c r="I58" s="1186"/>
      <c r="J58" s="1186"/>
      <c r="K58" s="1186"/>
      <c r="L58" s="1186"/>
      <c r="M58" s="1186"/>
      <c r="N58" s="1186"/>
      <c r="O58" s="1186"/>
      <c r="P58" s="1186"/>
      <c r="Q58" s="1186"/>
      <c r="R58" s="1186"/>
      <c r="S58" s="1186"/>
      <c r="T58" s="1186"/>
      <c r="U58" s="1186"/>
      <c r="V58" s="1186"/>
      <c r="W58" s="1186"/>
      <c r="X58" s="1186"/>
      <c r="Y58" s="1186"/>
      <c r="Z58" s="1186"/>
      <c r="AA58" s="1186"/>
      <c r="AB58" s="1186"/>
      <c r="AC58" s="1186"/>
      <c r="AD58" s="1186"/>
      <c r="AE58" s="1186"/>
      <c r="AF58" s="1186"/>
      <c r="AG58" s="1186"/>
      <c r="AH58" s="1186"/>
      <c r="AI58" s="1186"/>
      <c r="AJ58" s="1186"/>
      <c r="AK58" s="1186"/>
      <c r="AL58" s="1186"/>
      <c r="AM58" s="1186"/>
      <c r="AN58" s="1186"/>
      <c r="AO58" s="1186"/>
      <c r="AP58" s="1186"/>
      <c r="AQ58" s="1186"/>
      <c r="AR58" s="1186"/>
      <c r="AS58" s="1186"/>
      <c r="AT58" s="1186"/>
      <c r="AU58" s="1186"/>
      <c r="AV58" s="1186"/>
      <c r="AW58" s="1186"/>
      <c r="AX58" s="1186"/>
      <c r="AY58" s="1186"/>
      <c r="AZ58" s="1186"/>
      <c r="BA58" s="1186"/>
      <c r="BB58" s="1186"/>
      <c r="BC58" s="1186"/>
      <c r="BD58" s="1186"/>
      <c r="BE58" s="1186"/>
      <c r="BF58" s="1186"/>
      <c r="BG58" s="1186"/>
      <c r="BH58" s="1186"/>
      <c r="BI58" s="1186"/>
      <c r="BJ58" s="1186"/>
      <c r="BK58" s="1186"/>
      <c r="BL58" s="1186"/>
      <c r="BM58" s="1186"/>
      <c r="BN58" s="1186"/>
      <c r="BO58" s="1186"/>
      <c r="BP58" s="1186"/>
      <c r="BQ58" s="1186"/>
      <c r="BR58" s="1186"/>
      <c r="BS58" s="1186"/>
      <c r="BT58" s="1186"/>
      <c r="BU58" s="1186"/>
      <c r="BV58" s="1186"/>
      <c r="BW58" s="1186"/>
      <c r="BX58" s="1186"/>
      <c r="BY58" s="1186"/>
      <c r="BZ58" s="1186"/>
      <c r="CA58" s="1186"/>
      <c r="CB58" s="1186"/>
      <c r="CC58" s="1186"/>
      <c r="CD58" s="1186"/>
      <c r="CE58" s="1186"/>
      <c r="CF58" s="1186"/>
      <c r="CG58" s="1186"/>
      <c r="CH58" s="1186"/>
      <c r="CI58" s="1186"/>
      <c r="CJ58" s="1186"/>
      <c r="CK58" s="1186"/>
      <c r="CL58" s="1186"/>
      <c r="CM58" s="1186"/>
      <c r="CN58" s="1186"/>
      <c r="CO58" s="1186"/>
      <c r="CP58" s="1186"/>
      <c r="CQ58" s="1186"/>
      <c r="CR58" s="1186"/>
      <c r="CS58" s="1186"/>
      <c r="CT58" s="1186"/>
      <c r="CU58" s="1186"/>
      <c r="CV58" s="1186"/>
      <c r="CW58" s="1186"/>
      <c r="CX58" s="1186"/>
      <c r="CY58" s="1186"/>
      <c r="CZ58" s="1186"/>
      <c r="DA58" s="1186"/>
      <c r="DB58" s="1186"/>
      <c r="DC58" s="1186"/>
      <c r="DD58" s="1186"/>
      <c r="DE58" s="1186"/>
      <c r="DF58" s="1186"/>
      <c r="DG58" s="1186"/>
      <c r="DH58" s="1186"/>
      <c r="DI58" s="1186"/>
      <c r="DJ58" s="1186"/>
      <c r="DK58" s="1186"/>
      <c r="DL58" s="1186"/>
      <c r="DM58" s="1186"/>
      <c r="DN58" s="1186"/>
      <c r="DO58" s="1186"/>
      <c r="DP58" s="1186"/>
      <c r="DQ58" s="1186"/>
      <c r="DR58" s="1186"/>
      <c r="DS58" s="1186"/>
      <c r="DT58" s="1186"/>
      <c r="DU58" s="1186"/>
      <c r="DV58" s="1186"/>
      <c r="DW58" s="1186"/>
      <c r="DX58" s="1186"/>
      <c r="DY58" s="1186"/>
      <c r="DZ58" s="1186"/>
      <c r="EA58" s="1186"/>
      <c r="EB58" s="1186"/>
      <c r="EC58" s="1186"/>
      <c r="ED58" s="1186"/>
      <c r="EE58" s="1186"/>
      <c r="EF58" s="1186"/>
      <c r="EG58" s="1186"/>
      <c r="EH58" s="1186"/>
      <c r="EI58" s="1186"/>
      <c r="EJ58" s="1186"/>
      <c r="EK58" s="1186"/>
      <c r="EL58" s="1186"/>
      <c r="EM58" s="1186"/>
      <c r="EN58" s="1186"/>
      <c r="EO58" s="1186"/>
      <c r="EP58" s="1186"/>
      <c r="EQ58" s="1186"/>
      <c r="ER58" s="1186"/>
      <c r="ES58" s="1186"/>
      <c r="ET58" s="1186"/>
      <c r="EU58" s="1186"/>
      <c r="EV58" s="1186"/>
      <c r="EW58" s="1186"/>
      <c r="EX58" s="1186"/>
      <c r="EY58" s="1186"/>
      <c r="EZ58" s="1186"/>
      <c r="FA58" s="1186"/>
      <c r="FB58" s="1186"/>
      <c r="FC58" s="1186"/>
      <c r="FD58" s="1186"/>
      <c r="FE58" s="1186"/>
      <c r="FF58" s="1186"/>
      <c r="FG58" s="1186"/>
      <c r="FH58" s="1186"/>
      <c r="FI58" s="1186"/>
      <c r="FJ58" s="1186"/>
      <c r="FK58" s="1186"/>
      <c r="FL58" s="1186"/>
      <c r="FM58" s="1186"/>
      <c r="FN58" s="1186"/>
      <c r="FO58" s="1186"/>
      <c r="FP58" s="1186"/>
      <c r="FQ58" s="1186"/>
      <c r="FR58" s="1186"/>
      <c r="FS58" s="1186"/>
      <c r="FT58" s="1186"/>
      <c r="FU58" s="1186"/>
      <c r="FV58" s="1186"/>
      <c r="FW58" s="1186"/>
      <c r="FX58" s="1186"/>
      <c r="FY58" s="1186"/>
      <c r="FZ58" s="1186"/>
      <c r="GA58" s="1186"/>
      <c r="GB58" s="1186"/>
      <c r="GC58" s="1186"/>
      <c r="GD58" s="1186"/>
      <c r="GE58" s="1186"/>
      <c r="GF58" s="1186"/>
      <c r="GG58" s="1186"/>
      <c r="GH58" s="1186"/>
      <c r="GI58" s="1186"/>
      <c r="GJ58" s="1186"/>
      <c r="GK58" s="1186"/>
      <c r="GL58" s="1186"/>
      <c r="GM58" s="1186"/>
      <c r="GN58" s="1186"/>
      <c r="GO58" s="1186"/>
      <c r="GP58" s="1186"/>
      <c r="GQ58" s="1186"/>
      <c r="GR58" s="1186"/>
      <c r="GS58" s="1186"/>
      <c r="GT58" s="1186"/>
      <c r="GU58" s="1186"/>
      <c r="GV58" s="1186"/>
      <c r="GW58" s="1186"/>
      <c r="GX58" s="1186"/>
      <c r="GY58" s="1186"/>
      <c r="GZ58" s="1186"/>
      <c r="HA58" s="1186"/>
      <c r="HB58" s="1186"/>
      <c r="HC58" s="1186"/>
      <c r="HD58" s="1186"/>
      <c r="HE58" s="1186"/>
      <c r="HF58" s="1186"/>
      <c r="HG58" s="1186"/>
      <c r="HH58" s="1186"/>
      <c r="HI58" s="1186"/>
      <c r="HJ58" s="1186"/>
      <c r="HK58" s="1186"/>
      <c r="HL58" s="1186"/>
      <c r="HM58" s="1186"/>
      <c r="HN58" s="1186"/>
      <c r="HO58" s="1186"/>
      <c r="HP58" s="1186"/>
      <c r="HQ58" s="1186"/>
      <c r="HR58" s="1186"/>
      <c r="HS58" s="1186"/>
      <c r="HT58" s="1186"/>
      <c r="HU58" s="1186"/>
      <c r="HV58" s="1186"/>
      <c r="HW58" s="1186"/>
      <c r="HX58" s="1186"/>
      <c r="HY58" s="1186"/>
      <c r="HZ58" s="1186"/>
      <c r="IA58" s="1186"/>
      <c r="IB58" s="1186"/>
      <c r="IC58" s="1186"/>
      <c r="ID58" s="1186"/>
      <c r="IE58" s="1186"/>
      <c r="IF58" s="1186"/>
      <c r="IG58" s="1186"/>
      <c r="IH58" s="1186"/>
      <c r="II58" s="1186"/>
      <c r="IJ58" s="1186"/>
      <c r="IK58" s="1186"/>
      <c r="IL58" s="1186"/>
      <c r="IM58" s="1186"/>
      <c r="IN58" s="1186"/>
      <c r="IO58" s="1186"/>
      <c r="IP58" s="1186"/>
      <c r="IQ58" s="1186"/>
      <c r="IR58" s="1186"/>
      <c r="IS58" s="1186"/>
      <c r="IT58" s="1186"/>
      <c r="IU58" s="1186"/>
      <c r="IV58" s="1186"/>
      <c r="IW58" s="1186"/>
      <c r="IX58" s="1186"/>
      <c r="IY58" s="1186"/>
      <c r="IZ58" s="1186"/>
      <c r="JA58" s="1186"/>
      <c r="JB58" s="1186"/>
      <c r="JC58" s="1186"/>
      <c r="JD58" s="1186"/>
      <c r="JE58" s="1186"/>
      <c r="JF58" s="1186"/>
      <c r="JG58" s="1186"/>
      <c r="JH58" s="1186"/>
      <c r="JI58" s="1186"/>
      <c r="JJ58" s="1186"/>
      <c r="JK58" s="1186"/>
      <c r="JL58" s="1186"/>
      <c r="JM58" s="1186"/>
      <c r="JN58" s="1186"/>
      <c r="JO58" s="1186"/>
      <c r="JP58" s="1186"/>
      <c r="JQ58" s="1186"/>
      <c r="JR58" s="1186"/>
      <c r="JS58" s="1186"/>
      <c r="JT58" s="1186"/>
      <c r="JU58" s="1186"/>
      <c r="JV58" s="1186"/>
      <c r="JW58" s="1186"/>
      <c r="JX58" s="1186"/>
      <c r="JY58" s="1186"/>
      <c r="JZ58" s="1186"/>
      <c r="KA58" s="1186"/>
      <c r="KB58" s="1186"/>
      <c r="KC58" s="1186"/>
      <c r="KD58" s="1186"/>
      <c r="KE58" s="1186"/>
      <c r="KF58" s="1186"/>
      <c r="KG58" s="1186"/>
      <c r="KH58" s="1186"/>
      <c r="KI58" s="1186"/>
      <c r="KJ58" s="1186"/>
      <c r="KK58" s="1186"/>
      <c r="KL58" s="1186"/>
      <c r="KM58" s="1186"/>
      <c r="KN58" s="1186"/>
      <c r="KO58" s="1186"/>
      <c r="KP58" s="1186"/>
      <c r="KQ58" s="1186"/>
      <c r="KR58" s="1186"/>
      <c r="KS58" s="1186"/>
      <c r="KT58" s="1186"/>
      <c r="KU58" s="1186"/>
      <c r="KV58" s="1186"/>
      <c r="KW58" s="1186"/>
      <c r="KX58" s="1186"/>
      <c r="KY58" s="1186"/>
      <c r="KZ58" s="1186"/>
      <c r="LA58" s="1186"/>
      <c r="LB58" s="1186"/>
      <c r="LC58" s="1186"/>
      <c r="LD58" s="1186"/>
      <c r="LE58" s="1186"/>
      <c r="LF58" s="1186"/>
      <c r="LG58" s="1186"/>
      <c r="LH58" s="1186"/>
      <c r="LI58" s="1186"/>
      <c r="LJ58" s="1187"/>
    </row>
    <row r="59" spans="2:322" ht="3.65" customHeight="1">
      <c r="B59" s="1185"/>
      <c r="C59" s="1186"/>
      <c r="D59" s="1186"/>
      <c r="E59" s="1186"/>
      <c r="F59" s="1186"/>
      <c r="G59" s="1186"/>
      <c r="H59" s="1186"/>
      <c r="I59" s="1186"/>
      <c r="J59" s="1186"/>
      <c r="K59" s="1186"/>
      <c r="L59" s="1186"/>
      <c r="M59" s="1186"/>
      <c r="N59" s="1186"/>
      <c r="O59" s="1186"/>
      <c r="P59" s="1186"/>
      <c r="Q59" s="1186"/>
      <c r="R59" s="1186"/>
      <c r="S59" s="1186"/>
      <c r="T59" s="1186"/>
      <c r="U59" s="1186"/>
      <c r="V59" s="1186"/>
      <c r="W59" s="1186"/>
      <c r="X59" s="1186"/>
      <c r="Y59" s="1186"/>
      <c r="Z59" s="1186"/>
      <c r="AA59" s="1186"/>
      <c r="AB59" s="1186"/>
      <c r="AC59" s="1186"/>
      <c r="AD59" s="1186"/>
      <c r="AE59" s="1186"/>
      <c r="AF59" s="1186"/>
      <c r="AG59" s="1186"/>
      <c r="AH59" s="1186"/>
      <c r="AI59" s="1186"/>
      <c r="AJ59" s="1186"/>
      <c r="AK59" s="1186"/>
      <c r="AL59" s="1186"/>
      <c r="AM59" s="1186"/>
      <c r="AN59" s="1186"/>
      <c r="AO59" s="1186"/>
      <c r="AP59" s="1186"/>
      <c r="AQ59" s="1186"/>
      <c r="AR59" s="1186"/>
      <c r="AS59" s="1186"/>
      <c r="AT59" s="1186"/>
      <c r="AU59" s="1186"/>
      <c r="AV59" s="1186"/>
      <c r="AW59" s="1186"/>
      <c r="AX59" s="1186"/>
      <c r="AY59" s="1186"/>
      <c r="AZ59" s="1186"/>
      <c r="BA59" s="1186"/>
      <c r="BB59" s="1186"/>
      <c r="BC59" s="1186"/>
      <c r="BD59" s="1186"/>
      <c r="BE59" s="1186"/>
      <c r="BF59" s="1186"/>
      <c r="BG59" s="1186"/>
      <c r="BH59" s="1186"/>
      <c r="BI59" s="1186"/>
      <c r="BJ59" s="1186"/>
      <c r="BK59" s="1186"/>
      <c r="BL59" s="1186"/>
      <c r="BM59" s="1186"/>
      <c r="BN59" s="1186"/>
      <c r="BO59" s="1186"/>
      <c r="BP59" s="1186"/>
      <c r="BQ59" s="1186"/>
      <c r="BR59" s="1186"/>
      <c r="BS59" s="1186"/>
      <c r="BT59" s="1186"/>
      <c r="BU59" s="1186"/>
      <c r="BV59" s="1186"/>
      <c r="BW59" s="1186"/>
      <c r="BX59" s="1186"/>
      <c r="BY59" s="1186"/>
      <c r="BZ59" s="1186"/>
      <c r="CA59" s="1186"/>
      <c r="CB59" s="1186"/>
      <c r="CC59" s="1186"/>
      <c r="CD59" s="1186"/>
      <c r="CE59" s="1186"/>
      <c r="CF59" s="1186"/>
      <c r="CG59" s="1186"/>
      <c r="CH59" s="1186"/>
      <c r="CI59" s="1186"/>
      <c r="CJ59" s="1186"/>
      <c r="CK59" s="1186"/>
      <c r="CL59" s="1186"/>
      <c r="CM59" s="1186"/>
      <c r="CN59" s="1186"/>
      <c r="CO59" s="1186"/>
      <c r="CP59" s="1186"/>
      <c r="CQ59" s="1186"/>
      <c r="CR59" s="1186"/>
      <c r="CS59" s="1186"/>
      <c r="CT59" s="1186"/>
      <c r="CU59" s="1186"/>
      <c r="CV59" s="1186"/>
      <c r="CW59" s="1186"/>
      <c r="CX59" s="1186"/>
      <c r="CY59" s="1186"/>
      <c r="CZ59" s="1186"/>
      <c r="DA59" s="1186"/>
      <c r="DB59" s="1186"/>
      <c r="DC59" s="1186"/>
      <c r="DD59" s="1186"/>
      <c r="DE59" s="1186"/>
      <c r="DF59" s="1186"/>
      <c r="DG59" s="1186"/>
      <c r="DH59" s="1186"/>
      <c r="DI59" s="1186"/>
      <c r="DJ59" s="1186"/>
      <c r="DK59" s="1186"/>
      <c r="DL59" s="1186"/>
      <c r="DM59" s="1186"/>
      <c r="DN59" s="1186"/>
      <c r="DO59" s="1186"/>
      <c r="DP59" s="1186"/>
      <c r="DQ59" s="1186"/>
      <c r="DR59" s="1186"/>
      <c r="DS59" s="1186"/>
      <c r="DT59" s="1186"/>
      <c r="DU59" s="1186"/>
      <c r="DV59" s="1186"/>
      <c r="DW59" s="1186"/>
      <c r="DX59" s="1186"/>
      <c r="DY59" s="1186"/>
      <c r="DZ59" s="1186"/>
      <c r="EA59" s="1186"/>
      <c r="EB59" s="1186"/>
      <c r="EC59" s="1186"/>
      <c r="ED59" s="1186"/>
      <c r="EE59" s="1186"/>
      <c r="EF59" s="1186"/>
      <c r="EG59" s="1186"/>
      <c r="EH59" s="1186"/>
      <c r="EI59" s="1186"/>
      <c r="EJ59" s="1186"/>
      <c r="EK59" s="1186"/>
      <c r="EL59" s="1186"/>
      <c r="EM59" s="1186"/>
      <c r="EN59" s="1186"/>
      <c r="EO59" s="1186"/>
      <c r="EP59" s="1186"/>
      <c r="EQ59" s="1186"/>
      <c r="ER59" s="1186"/>
      <c r="ES59" s="1186"/>
      <c r="ET59" s="1186"/>
      <c r="EU59" s="1186"/>
      <c r="EV59" s="1186"/>
      <c r="EW59" s="1186"/>
      <c r="EX59" s="1186"/>
      <c r="EY59" s="1186"/>
      <c r="EZ59" s="1186"/>
      <c r="FA59" s="1186"/>
      <c r="FB59" s="1186"/>
      <c r="FC59" s="1186"/>
      <c r="FD59" s="1186"/>
      <c r="FE59" s="1186"/>
      <c r="FF59" s="1186"/>
      <c r="FG59" s="1186"/>
      <c r="FH59" s="1186"/>
      <c r="FI59" s="1186"/>
      <c r="FJ59" s="1186"/>
      <c r="FK59" s="1186"/>
      <c r="FL59" s="1186"/>
      <c r="FM59" s="1186"/>
      <c r="FN59" s="1186"/>
      <c r="FO59" s="1186"/>
      <c r="FP59" s="1186"/>
      <c r="FQ59" s="1186"/>
      <c r="FR59" s="1186"/>
      <c r="FS59" s="1186"/>
      <c r="FT59" s="1186"/>
      <c r="FU59" s="1186"/>
      <c r="FV59" s="1186"/>
      <c r="FW59" s="1186"/>
      <c r="FX59" s="1186"/>
      <c r="FY59" s="1186"/>
      <c r="FZ59" s="1186"/>
      <c r="GA59" s="1186"/>
      <c r="GB59" s="1186"/>
      <c r="GC59" s="1186"/>
      <c r="GD59" s="1186"/>
      <c r="GE59" s="1186"/>
      <c r="GF59" s="1186"/>
      <c r="GG59" s="1186"/>
      <c r="GH59" s="1186"/>
      <c r="GI59" s="1186"/>
      <c r="GJ59" s="1186"/>
      <c r="GK59" s="1186"/>
      <c r="GL59" s="1186"/>
      <c r="GM59" s="1186"/>
      <c r="GN59" s="1186"/>
      <c r="GO59" s="1186"/>
      <c r="GP59" s="1186"/>
      <c r="GQ59" s="1186"/>
      <c r="GR59" s="1186"/>
      <c r="GS59" s="1186"/>
      <c r="GT59" s="1186"/>
      <c r="GU59" s="1186"/>
      <c r="GV59" s="1186"/>
      <c r="GW59" s="1186"/>
      <c r="GX59" s="1186"/>
      <c r="GY59" s="1186"/>
      <c r="GZ59" s="1186"/>
      <c r="HA59" s="1186"/>
      <c r="HB59" s="1186"/>
      <c r="HC59" s="1186"/>
      <c r="HD59" s="1186"/>
      <c r="HE59" s="1186"/>
      <c r="HF59" s="1186"/>
      <c r="HG59" s="1186"/>
      <c r="HH59" s="1186"/>
      <c r="HI59" s="1186"/>
      <c r="HJ59" s="1186"/>
      <c r="HK59" s="1186"/>
      <c r="HL59" s="1186"/>
      <c r="HM59" s="1186"/>
      <c r="HN59" s="1186"/>
      <c r="HO59" s="1186"/>
      <c r="HP59" s="1186"/>
      <c r="HQ59" s="1186"/>
      <c r="HR59" s="1186"/>
      <c r="HS59" s="1186"/>
      <c r="HT59" s="1186"/>
      <c r="HU59" s="1186"/>
      <c r="HV59" s="1186"/>
      <c r="HW59" s="1186"/>
      <c r="HX59" s="1186"/>
      <c r="HY59" s="1186"/>
      <c r="HZ59" s="1186"/>
      <c r="IA59" s="1186"/>
      <c r="IB59" s="1186"/>
      <c r="IC59" s="1186"/>
      <c r="ID59" s="1186"/>
      <c r="IE59" s="1186"/>
      <c r="IF59" s="1186"/>
      <c r="IG59" s="1186"/>
      <c r="IH59" s="1186"/>
      <c r="II59" s="1186"/>
      <c r="IJ59" s="1186"/>
      <c r="IK59" s="1186"/>
      <c r="IL59" s="1186"/>
      <c r="IM59" s="1186"/>
      <c r="IN59" s="1186"/>
      <c r="IO59" s="1186"/>
      <c r="IP59" s="1186"/>
      <c r="IQ59" s="1186"/>
      <c r="IR59" s="1186"/>
      <c r="IS59" s="1186"/>
      <c r="IT59" s="1186"/>
      <c r="IU59" s="1186"/>
      <c r="IV59" s="1186"/>
      <c r="IW59" s="1186"/>
      <c r="IX59" s="1186"/>
      <c r="IY59" s="1186"/>
      <c r="IZ59" s="1186"/>
      <c r="JA59" s="1186"/>
      <c r="JB59" s="1186"/>
      <c r="JC59" s="1186"/>
      <c r="JD59" s="1186"/>
      <c r="JE59" s="1186"/>
      <c r="JF59" s="1186"/>
      <c r="JG59" s="1186"/>
      <c r="JH59" s="1186"/>
      <c r="JI59" s="1186"/>
      <c r="JJ59" s="1186"/>
      <c r="JK59" s="1186"/>
      <c r="JL59" s="1186"/>
      <c r="JM59" s="1186"/>
      <c r="JN59" s="1186"/>
      <c r="JO59" s="1186"/>
      <c r="JP59" s="1186"/>
      <c r="JQ59" s="1186"/>
      <c r="JR59" s="1186"/>
      <c r="JS59" s="1186"/>
      <c r="JT59" s="1186"/>
      <c r="JU59" s="1186"/>
      <c r="JV59" s="1186"/>
      <c r="JW59" s="1186"/>
      <c r="JX59" s="1186"/>
      <c r="JY59" s="1186"/>
      <c r="JZ59" s="1186"/>
      <c r="KA59" s="1186"/>
      <c r="KB59" s="1186"/>
      <c r="KC59" s="1186"/>
      <c r="KD59" s="1186"/>
      <c r="KE59" s="1186"/>
      <c r="KF59" s="1186"/>
      <c r="KG59" s="1186"/>
      <c r="KH59" s="1186"/>
      <c r="KI59" s="1186"/>
      <c r="KJ59" s="1186"/>
      <c r="KK59" s="1186"/>
      <c r="KL59" s="1186"/>
      <c r="KM59" s="1186"/>
      <c r="KN59" s="1186"/>
      <c r="KO59" s="1186"/>
      <c r="KP59" s="1186"/>
      <c r="KQ59" s="1186"/>
      <c r="KR59" s="1186"/>
      <c r="KS59" s="1186"/>
      <c r="KT59" s="1186"/>
      <c r="KU59" s="1186"/>
      <c r="KV59" s="1186"/>
      <c r="KW59" s="1186"/>
      <c r="KX59" s="1186"/>
      <c r="KY59" s="1186"/>
      <c r="KZ59" s="1186"/>
      <c r="LA59" s="1186"/>
      <c r="LB59" s="1186"/>
      <c r="LC59" s="1186"/>
      <c r="LD59" s="1186"/>
      <c r="LE59" s="1186"/>
      <c r="LF59" s="1186"/>
      <c r="LG59" s="1186"/>
      <c r="LH59" s="1186"/>
      <c r="LI59" s="1186"/>
      <c r="LJ59" s="1187"/>
    </row>
    <row r="60" spans="2:322" ht="3.65" customHeight="1">
      <c r="B60" s="1185"/>
      <c r="C60" s="1186"/>
      <c r="D60" s="1186"/>
      <c r="E60" s="1186"/>
      <c r="F60" s="1186"/>
      <c r="G60" s="1186"/>
      <c r="H60" s="1186"/>
      <c r="I60" s="1186"/>
      <c r="J60" s="1186"/>
      <c r="K60" s="1186"/>
      <c r="L60" s="1186"/>
      <c r="M60" s="1186"/>
      <c r="N60" s="1186"/>
      <c r="O60" s="1186"/>
      <c r="P60" s="1186"/>
      <c r="Q60" s="1186"/>
      <c r="R60" s="1186"/>
      <c r="S60" s="1186"/>
      <c r="T60" s="1186"/>
      <c r="U60" s="1186"/>
      <c r="V60" s="1186"/>
      <c r="W60" s="1186"/>
      <c r="X60" s="1186"/>
      <c r="Y60" s="1186"/>
      <c r="Z60" s="1186"/>
      <c r="AA60" s="1186"/>
      <c r="AB60" s="1186"/>
      <c r="AC60" s="1186"/>
      <c r="AD60" s="1186"/>
      <c r="AE60" s="1186"/>
      <c r="AF60" s="1186"/>
      <c r="AG60" s="1186"/>
      <c r="AH60" s="1186"/>
      <c r="AI60" s="1186"/>
      <c r="AJ60" s="1186"/>
      <c r="AK60" s="1186"/>
      <c r="AL60" s="1186"/>
      <c r="AM60" s="1186"/>
      <c r="AN60" s="1186"/>
      <c r="AO60" s="1186"/>
      <c r="AP60" s="1186"/>
      <c r="AQ60" s="1186"/>
      <c r="AR60" s="1186"/>
      <c r="AS60" s="1186"/>
      <c r="AT60" s="1186"/>
      <c r="AU60" s="1186"/>
      <c r="AV60" s="1186"/>
      <c r="AW60" s="1186"/>
      <c r="AX60" s="1186"/>
      <c r="AY60" s="1186"/>
      <c r="AZ60" s="1186"/>
      <c r="BA60" s="1186"/>
      <c r="BB60" s="1186"/>
      <c r="BC60" s="1186"/>
      <c r="BD60" s="1186"/>
      <c r="BE60" s="1186"/>
      <c r="BF60" s="1186"/>
      <c r="BG60" s="1186"/>
      <c r="BH60" s="1186"/>
      <c r="BI60" s="1186"/>
      <c r="BJ60" s="1186"/>
      <c r="BK60" s="1186"/>
      <c r="BL60" s="1186"/>
      <c r="BM60" s="1186"/>
      <c r="BN60" s="1186"/>
      <c r="BO60" s="1186"/>
      <c r="BP60" s="1186"/>
      <c r="BQ60" s="1186"/>
      <c r="BR60" s="1186"/>
      <c r="BS60" s="1186"/>
      <c r="BT60" s="1186"/>
      <c r="BU60" s="1186"/>
      <c r="BV60" s="1186"/>
      <c r="BW60" s="1186"/>
      <c r="BX60" s="1186"/>
      <c r="BY60" s="1186"/>
      <c r="BZ60" s="1186"/>
      <c r="CA60" s="1186"/>
      <c r="CB60" s="1186"/>
      <c r="CC60" s="1186"/>
      <c r="CD60" s="1186"/>
      <c r="CE60" s="1186"/>
      <c r="CF60" s="1186"/>
      <c r="CG60" s="1186"/>
      <c r="CH60" s="1186"/>
      <c r="CI60" s="1186"/>
      <c r="CJ60" s="1186"/>
      <c r="CK60" s="1186"/>
      <c r="CL60" s="1186"/>
      <c r="CM60" s="1186"/>
      <c r="CN60" s="1186"/>
      <c r="CO60" s="1186"/>
      <c r="CP60" s="1186"/>
      <c r="CQ60" s="1186"/>
      <c r="CR60" s="1186"/>
      <c r="CS60" s="1186"/>
      <c r="CT60" s="1186"/>
      <c r="CU60" s="1186"/>
      <c r="CV60" s="1186"/>
      <c r="CW60" s="1186"/>
      <c r="CX60" s="1186"/>
      <c r="CY60" s="1186"/>
      <c r="CZ60" s="1186"/>
      <c r="DA60" s="1186"/>
      <c r="DB60" s="1186"/>
      <c r="DC60" s="1186"/>
      <c r="DD60" s="1186"/>
      <c r="DE60" s="1186"/>
      <c r="DF60" s="1186"/>
      <c r="DG60" s="1186"/>
      <c r="DH60" s="1186"/>
      <c r="DI60" s="1186"/>
      <c r="DJ60" s="1186"/>
      <c r="DK60" s="1186"/>
      <c r="DL60" s="1186"/>
      <c r="DM60" s="1186"/>
      <c r="DN60" s="1186"/>
      <c r="DO60" s="1186"/>
      <c r="DP60" s="1186"/>
      <c r="DQ60" s="1186"/>
      <c r="DR60" s="1186"/>
      <c r="DS60" s="1186"/>
      <c r="DT60" s="1186"/>
      <c r="DU60" s="1186"/>
      <c r="DV60" s="1186"/>
      <c r="DW60" s="1186"/>
      <c r="DX60" s="1186"/>
      <c r="DY60" s="1186"/>
      <c r="DZ60" s="1186"/>
      <c r="EA60" s="1186"/>
      <c r="EB60" s="1186"/>
      <c r="EC60" s="1186"/>
      <c r="ED60" s="1186"/>
      <c r="EE60" s="1186"/>
      <c r="EF60" s="1186"/>
      <c r="EG60" s="1186"/>
      <c r="EH60" s="1186"/>
      <c r="EI60" s="1186"/>
      <c r="EJ60" s="1186"/>
      <c r="EK60" s="1186"/>
      <c r="EL60" s="1186"/>
      <c r="EM60" s="1186"/>
      <c r="EN60" s="1186"/>
      <c r="EO60" s="1186"/>
      <c r="EP60" s="1186"/>
      <c r="EQ60" s="1186"/>
      <c r="ER60" s="1186"/>
      <c r="ES60" s="1186"/>
      <c r="ET60" s="1186"/>
      <c r="EU60" s="1186"/>
      <c r="EV60" s="1186"/>
      <c r="EW60" s="1186"/>
      <c r="EX60" s="1186"/>
      <c r="EY60" s="1186"/>
      <c r="EZ60" s="1186"/>
      <c r="FA60" s="1186"/>
      <c r="FB60" s="1186"/>
      <c r="FC60" s="1186"/>
      <c r="FD60" s="1186"/>
      <c r="FE60" s="1186"/>
      <c r="FF60" s="1186"/>
      <c r="FG60" s="1186"/>
      <c r="FH60" s="1186"/>
      <c r="FI60" s="1186"/>
      <c r="FJ60" s="1186"/>
      <c r="FK60" s="1186"/>
      <c r="FL60" s="1186"/>
      <c r="FM60" s="1186"/>
      <c r="FN60" s="1186"/>
      <c r="FO60" s="1186"/>
      <c r="FP60" s="1186"/>
      <c r="FQ60" s="1186"/>
      <c r="FR60" s="1186"/>
      <c r="FS60" s="1186"/>
      <c r="FT60" s="1186"/>
      <c r="FU60" s="1186"/>
      <c r="FV60" s="1186"/>
      <c r="FW60" s="1186"/>
      <c r="FX60" s="1186"/>
      <c r="FY60" s="1186"/>
      <c r="FZ60" s="1186"/>
      <c r="GA60" s="1186"/>
      <c r="GB60" s="1186"/>
      <c r="GC60" s="1186"/>
      <c r="GD60" s="1186"/>
      <c r="GE60" s="1186"/>
      <c r="GF60" s="1186"/>
      <c r="GG60" s="1186"/>
      <c r="GH60" s="1186"/>
      <c r="GI60" s="1186"/>
      <c r="GJ60" s="1186"/>
      <c r="GK60" s="1186"/>
      <c r="GL60" s="1186"/>
      <c r="GM60" s="1186"/>
      <c r="GN60" s="1186"/>
      <c r="GO60" s="1186"/>
      <c r="GP60" s="1186"/>
      <c r="GQ60" s="1186"/>
      <c r="GR60" s="1186"/>
      <c r="GS60" s="1186"/>
      <c r="GT60" s="1186"/>
      <c r="GU60" s="1186"/>
      <c r="GV60" s="1186"/>
      <c r="GW60" s="1186"/>
      <c r="GX60" s="1186"/>
      <c r="GY60" s="1186"/>
      <c r="GZ60" s="1186"/>
      <c r="HA60" s="1186"/>
      <c r="HB60" s="1186"/>
      <c r="HC60" s="1186"/>
      <c r="HD60" s="1186"/>
      <c r="HE60" s="1186"/>
      <c r="HF60" s="1186"/>
      <c r="HG60" s="1186"/>
      <c r="HH60" s="1186"/>
      <c r="HI60" s="1186"/>
      <c r="HJ60" s="1186"/>
      <c r="HK60" s="1186"/>
      <c r="HL60" s="1186"/>
      <c r="HM60" s="1186"/>
      <c r="HN60" s="1186"/>
      <c r="HO60" s="1186"/>
      <c r="HP60" s="1186"/>
      <c r="HQ60" s="1186"/>
      <c r="HR60" s="1186"/>
      <c r="HS60" s="1186"/>
      <c r="HT60" s="1186"/>
      <c r="HU60" s="1186"/>
      <c r="HV60" s="1186"/>
      <c r="HW60" s="1186"/>
      <c r="HX60" s="1186"/>
      <c r="HY60" s="1186"/>
      <c r="HZ60" s="1186"/>
      <c r="IA60" s="1186"/>
      <c r="IB60" s="1186"/>
      <c r="IC60" s="1186"/>
      <c r="ID60" s="1186"/>
      <c r="IE60" s="1186"/>
      <c r="IF60" s="1186"/>
      <c r="IG60" s="1186"/>
      <c r="IH60" s="1186"/>
      <c r="II60" s="1186"/>
      <c r="IJ60" s="1186"/>
      <c r="IK60" s="1186"/>
      <c r="IL60" s="1186"/>
      <c r="IM60" s="1186"/>
      <c r="IN60" s="1186"/>
      <c r="IO60" s="1186"/>
      <c r="IP60" s="1186"/>
      <c r="IQ60" s="1186"/>
      <c r="IR60" s="1186"/>
      <c r="IS60" s="1186"/>
      <c r="IT60" s="1186"/>
      <c r="IU60" s="1186"/>
      <c r="IV60" s="1186"/>
      <c r="IW60" s="1186"/>
      <c r="IX60" s="1186"/>
      <c r="IY60" s="1186"/>
      <c r="IZ60" s="1186"/>
      <c r="JA60" s="1186"/>
      <c r="JB60" s="1186"/>
      <c r="JC60" s="1186"/>
      <c r="JD60" s="1186"/>
      <c r="JE60" s="1186"/>
      <c r="JF60" s="1186"/>
      <c r="JG60" s="1186"/>
      <c r="JH60" s="1186"/>
      <c r="JI60" s="1186"/>
      <c r="JJ60" s="1186"/>
      <c r="JK60" s="1186"/>
      <c r="JL60" s="1186"/>
      <c r="JM60" s="1186"/>
      <c r="JN60" s="1186"/>
      <c r="JO60" s="1186"/>
      <c r="JP60" s="1186"/>
      <c r="JQ60" s="1186"/>
      <c r="JR60" s="1186"/>
      <c r="JS60" s="1186"/>
      <c r="JT60" s="1186"/>
      <c r="JU60" s="1186"/>
      <c r="JV60" s="1186"/>
      <c r="JW60" s="1186"/>
      <c r="JX60" s="1186"/>
      <c r="JY60" s="1186"/>
      <c r="JZ60" s="1186"/>
      <c r="KA60" s="1186"/>
      <c r="KB60" s="1186"/>
      <c r="KC60" s="1186"/>
      <c r="KD60" s="1186"/>
      <c r="KE60" s="1186"/>
      <c r="KF60" s="1186"/>
      <c r="KG60" s="1186"/>
      <c r="KH60" s="1186"/>
      <c r="KI60" s="1186"/>
      <c r="KJ60" s="1186"/>
      <c r="KK60" s="1186"/>
      <c r="KL60" s="1186"/>
      <c r="KM60" s="1186"/>
      <c r="KN60" s="1186"/>
      <c r="KO60" s="1186"/>
      <c r="KP60" s="1186"/>
      <c r="KQ60" s="1186"/>
      <c r="KR60" s="1186"/>
      <c r="KS60" s="1186"/>
      <c r="KT60" s="1186"/>
      <c r="KU60" s="1186"/>
      <c r="KV60" s="1186"/>
      <c r="KW60" s="1186"/>
      <c r="KX60" s="1186"/>
      <c r="KY60" s="1186"/>
      <c r="KZ60" s="1186"/>
      <c r="LA60" s="1186"/>
      <c r="LB60" s="1186"/>
      <c r="LC60" s="1186"/>
      <c r="LD60" s="1186"/>
      <c r="LE60" s="1186"/>
      <c r="LF60" s="1186"/>
      <c r="LG60" s="1186"/>
      <c r="LH60" s="1186"/>
      <c r="LI60" s="1186"/>
      <c r="LJ60" s="1187"/>
    </row>
    <row r="61" spans="2:322" ht="3.65" customHeight="1">
      <c r="B61" s="1185"/>
      <c r="C61" s="1186"/>
      <c r="D61" s="1186"/>
      <c r="E61" s="1186"/>
      <c r="F61" s="1186"/>
      <c r="G61" s="1186"/>
      <c r="H61" s="1186"/>
      <c r="I61" s="1186"/>
      <c r="J61" s="1186"/>
      <c r="K61" s="1186"/>
      <c r="L61" s="1186"/>
      <c r="M61" s="1186"/>
      <c r="N61" s="1186"/>
      <c r="O61" s="1186"/>
      <c r="P61" s="1186"/>
      <c r="Q61" s="1186"/>
      <c r="R61" s="1186"/>
      <c r="S61" s="1186"/>
      <c r="T61" s="1186"/>
      <c r="U61" s="1186"/>
      <c r="V61" s="1186"/>
      <c r="W61" s="1186"/>
      <c r="X61" s="1186"/>
      <c r="Y61" s="1186"/>
      <c r="Z61" s="1186"/>
      <c r="AA61" s="1186"/>
      <c r="AB61" s="1186"/>
      <c r="AC61" s="1186"/>
      <c r="AD61" s="1186"/>
      <c r="AE61" s="1186"/>
      <c r="AF61" s="1186"/>
      <c r="AG61" s="1186"/>
      <c r="AH61" s="1186"/>
      <c r="AI61" s="1186"/>
      <c r="AJ61" s="1186"/>
      <c r="AK61" s="1186"/>
      <c r="AL61" s="1186"/>
      <c r="AM61" s="1186"/>
      <c r="AN61" s="1186"/>
      <c r="AO61" s="1186"/>
      <c r="AP61" s="1186"/>
      <c r="AQ61" s="1186"/>
      <c r="AR61" s="1186"/>
      <c r="AS61" s="1186"/>
      <c r="AT61" s="1186"/>
      <c r="AU61" s="1186"/>
      <c r="AV61" s="1186"/>
      <c r="AW61" s="1186"/>
      <c r="AX61" s="1186"/>
      <c r="AY61" s="1186"/>
      <c r="AZ61" s="1186"/>
      <c r="BA61" s="1186"/>
      <c r="BB61" s="1186"/>
      <c r="BC61" s="1186"/>
      <c r="BD61" s="1186"/>
      <c r="BE61" s="1186"/>
      <c r="BF61" s="1186"/>
      <c r="BG61" s="1186"/>
      <c r="BH61" s="1186"/>
      <c r="BI61" s="1186"/>
      <c r="BJ61" s="1186"/>
      <c r="BK61" s="1186"/>
      <c r="BL61" s="1186"/>
      <c r="BM61" s="1186"/>
      <c r="BN61" s="1186"/>
      <c r="BO61" s="1186"/>
      <c r="BP61" s="1186"/>
      <c r="BQ61" s="1186"/>
      <c r="BR61" s="1186"/>
      <c r="BS61" s="1186"/>
      <c r="BT61" s="1186"/>
      <c r="BU61" s="1186"/>
      <c r="BV61" s="1186"/>
      <c r="BW61" s="1186"/>
      <c r="BX61" s="1186"/>
      <c r="BY61" s="1186"/>
      <c r="BZ61" s="1186"/>
      <c r="CA61" s="1186"/>
      <c r="CB61" s="1186"/>
      <c r="CC61" s="1186"/>
      <c r="CD61" s="1186"/>
      <c r="CE61" s="1186"/>
      <c r="CF61" s="1186"/>
      <c r="CG61" s="1186"/>
      <c r="CH61" s="1186"/>
      <c r="CI61" s="1186"/>
      <c r="CJ61" s="1186"/>
      <c r="CK61" s="1186"/>
      <c r="CL61" s="1186"/>
      <c r="CM61" s="1186"/>
      <c r="CN61" s="1186"/>
      <c r="CO61" s="1186"/>
      <c r="CP61" s="1186"/>
      <c r="CQ61" s="1186"/>
      <c r="CR61" s="1186"/>
      <c r="CS61" s="1186"/>
      <c r="CT61" s="1186"/>
      <c r="CU61" s="1186"/>
      <c r="CV61" s="1186"/>
      <c r="CW61" s="1186"/>
      <c r="CX61" s="1186"/>
      <c r="CY61" s="1186"/>
      <c r="CZ61" s="1186"/>
      <c r="DA61" s="1186"/>
      <c r="DB61" s="1186"/>
      <c r="DC61" s="1186"/>
      <c r="DD61" s="1186"/>
      <c r="DE61" s="1186"/>
      <c r="DF61" s="1186"/>
      <c r="DG61" s="1186"/>
      <c r="DH61" s="1186"/>
      <c r="DI61" s="1186"/>
      <c r="DJ61" s="1186"/>
      <c r="DK61" s="1186"/>
      <c r="DL61" s="1186"/>
      <c r="DM61" s="1186"/>
      <c r="DN61" s="1186"/>
      <c r="DO61" s="1186"/>
      <c r="DP61" s="1186"/>
      <c r="DQ61" s="1186"/>
      <c r="DR61" s="1186"/>
      <c r="DS61" s="1186"/>
      <c r="DT61" s="1186"/>
      <c r="DU61" s="1186"/>
      <c r="DV61" s="1186"/>
      <c r="DW61" s="1186"/>
      <c r="DX61" s="1186"/>
      <c r="DY61" s="1186"/>
      <c r="DZ61" s="1186"/>
      <c r="EA61" s="1186"/>
      <c r="EB61" s="1186"/>
      <c r="EC61" s="1186"/>
      <c r="ED61" s="1186"/>
      <c r="EE61" s="1186"/>
      <c r="EF61" s="1186"/>
      <c r="EG61" s="1186"/>
      <c r="EH61" s="1186"/>
      <c r="EI61" s="1186"/>
      <c r="EJ61" s="1186"/>
      <c r="EK61" s="1186"/>
      <c r="EL61" s="1186"/>
      <c r="EM61" s="1186"/>
      <c r="EN61" s="1186"/>
      <c r="EO61" s="1186"/>
      <c r="EP61" s="1186"/>
      <c r="EQ61" s="1186"/>
      <c r="ER61" s="1186"/>
      <c r="ES61" s="1186"/>
      <c r="ET61" s="1186"/>
      <c r="EU61" s="1186"/>
      <c r="EV61" s="1186"/>
      <c r="EW61" s="1186"/>
      <c r="EX61" s="1186"/>
      <c r="EY61" s="1186"/>
      <c r="EZ61" s="1186"/>
      <c r="FA61" s="1186"/>
      <c r="FB61" s="1186"/>
      <c r="FC61" s="1186"/>
      <c r="FD61" s="1186"/>
      <c r="FE61" s="1186"/>
      <c r="FF61" s="1186"/>
      <c r="FG61" s="1186"/>
      <c r="FH61" s="1186"/>
      <c r="FI61" s="1186"/>
      <c r="FJ61" s="1186"/>
      <c r="FK61" s="1186"/>
      <c r="FL61" s="1186"/>
      <c r="FM61" s="1186"/>
      <c r="FN61" s="1186"/>
      <c r="FO61" s="1186"/>
      <c r="FP61" s="1186"/>
      <c r="FQ61" s="1186"/>
      <c r="FR61" s="1186"/>
      <c r="FS61" s="1186"/>
      <c r="FT61" s="1186"/>
      <c r="FU61" s="1186"/>
      <c r="FV61" s="1186"/>
      <c r="FW61" s="1186"/>
      <c r="FX61" s="1186"/>
      <c r="FY61" s="1186"/>
      <c r="FZ61" s="1186"/>
      <c r="GA61" s="1186"/>
      <c r="GB61" s="1186"/>
      <c r="GC61" s="1186"/>
      <c r="GD61" s="1186"/>
      <c r="GE61" s="1186"/>
      <c r="GF61" s="1186"/>
      <c r="GG61" s="1186"/>
      <c r="GH61" s="1186"/>
      <c r="GI61" s="1186"/>
      <c r="GJ61" s="1186"/>
      <c r="GK61" s="1186"/>
      <c r="GL61" s="1186"/>
      <c r="GM61" s="1186"/>
      <c r="GN61" s="1186"/>
      <c r="GO61" s="1186"/>
      <c r="GP61" s="1186"/>
      <c r="GQ61" s="1186"/>
      <c r="GR61" s="1186"/>
      <c r="GS61" s="1186"/>
      <c r="GT61" s="1186"/>
      <c r="GU61" s="1186"/>
      <c r="GV61" s="1186"/>
      <c r="GW61" s="1186"/>
      <c r="GX61" s="1186"/>
      <c r="GY61" s="1186"/>
      <c r="GZ61" s="1186"/>
      <c r="HA61" s="1186"/>
      <c r="HB61" s="1186"/>
      <c r="HC61" s="1186"/>
      <c r="HD61" s="1186"/>
      <c r="HE61" s="1186"/>
      <c r="HF61" s="1186"/>
      <c r="HG61" s="1186"/>
      <c r="HH61" s="1186"/>
      <c r="HI61" s="1186"/>
      <c r="HJ61" s="1186"/>
      <c r="HK61" s="1186"/>
      <c r="HL61" s="1186"/>
      <c r="HM61" s="1186"/>
      <c r="HN61" s="1186"/>
      <c r="HO61" s="1186"/>
      <c r="HP61" s="1186"/>
      <c r="HQ61" s="1186"/>
      <c r="HR61" s="1186"/>
      <c r="HS61" s="1186"/>
      <c r="HT61" s="1186"/>
      <c r="HU61" s="1186"/>
      <c r="HV61" s="1186"/>
      <c r="HW61" s="1186"/>
      <c r="HX61" s="1186"/>
      <c r="HY61" s="1186"/>
      <c r="HZ61" s="1186"/>
      <c r="IA61" s="1186"/>
      <c r="IB61" s="1186"/>
      <c r="IC61" s="1186"/>
      <c r="ID61" s="1186"/>
      <c r="IE61" s="1186"/>
      <c r="IF61" s="1186"/>
      <c r="IG61" s="1186"/>
      <c r="IH61" s="1186"/>
      <c r="II61" s="1186"/>
      <c r="IJ61" s="1186"/>
      <c r="IK61" s="1186"/>
      <c r="IL61" s="1186"/>
      <c r="IM61" s="1186"/>
      <c r="IN61" s="1186"/>
      <c r="IO61" s="1186"/>
      <c r="IP61" s="1186"/>
      <c r="IQ61" s="1186"/>
      <c r="IR61" s="1186"/>
      <c r="IS61" s="1186"/>
      <c r="IT61" s="1186"/>
      <c r="IU61" s="1186"/>
      <c r="IV61" s="1186"/>
      <c r="IW61" s="1186"/>
      <c r="IX61" s="1186"/>
      <c r="IY61" s="1186"/>
      <c r="IZ61" s="1186"/>
      <c r="JA61" s="1186"/>
      <c r="JB61" s="1186"/>
      <c r="JC61" s="1186"/>
      <c r="JD61" s="1186"/>
      <c r="JE61" s="1186"/>
      <c r="JF61" s="1186"/>
      <c r="JG61" s="1186"/>
      <c r="JH61" s="1186"/>
      <c r="JI61" s="1186"/>
      <c r="JJ61" s="1186"/>
      <c r="JK61" s="1186"/>
      <c r="JL61" s="1186"/>
      <c r="JM61" s="1186"/>
      <c r="JN61" s="1186"/>
      <c r="JO61" s="1186"/>
      <c r="JP61" s="1186"/>
      <c r="JQ61" s="1186"/>
      <c r="JR61" s="1186"/>
      <c r="JS61" s="1186"/>
      <c r="JT61" s="1186"/>
      <c r="JU61" s="1186"/>
      <c r="JV61" s="1186"/>
      <c r="JW61" s="1186"/>
      <c r="JX61" s="1186"/>
      <c r="JY61" s="1186"/>
      <c r="JZ61" s="1186"/>
      <c r="KA61" s="1186"/>
      <c r="KB61" s="1186"/>
      <c r="KC61" s="1186"/>
      <c r="KD61" s="1186"/>
      <c r="KE61" s="1186"/>
      <c r="KF61" s="1186"/>
      <c r="KG61" s="1186"/>
      <c r="KH61" s="1186"/>
      <c r="KI61" s="1186"/>
      <c r="KJ61" s="1186"/>
      <c r="KK61" s="1186"/>
      <c r="KL61" s="1186"/>
      <c r="KM61" s="1186"/>
      <c r="KN61" s="1186"/>
      <c r="KO61" s="1186"/>
      <c r="KP61" s="1186"/>
      <c r="KQ61" s="1186"/>
      <c r="KR61" s="1186"/>
      <c r="KS61" s="1186"/>
      <c r="KT61" s="1186"/>
      <c r="KU61" s="1186"/>
      <c r="KV61" s="1186"/>
      <c r="KW61" s="1186"/>
      <c r="KX61" s="1186"/>
      <c r="KY61" s="1186"/>
      <c r="KZ61" s="1186"/>
      <c r="LA61" s="1186"/>
      <c r="LB61" s="1186"/>
      <c r="LC61" s="1186"/>
      <c r="LD61" s="1186"/>
      <c r="LE61" s="1186"/>
      <c r="LF61" s="1186"/>
      <c r="LG61" s="1186"/>
      <c r="LH61" s="1186"/>
      <c r="LI61" s="1186"/>
      <c r="LJ61" s="1187"/>
    </row>
    <row r="62" spans="2:322" ht="3.65" customHeight="1">
      <c r="B62" s="1185"/>
      <c r="C62" s="1186"/>
      <c r="D62" s="1186"/>
      <c r="E62" s="1186"/>
      <c r="F62" s="1186"/>
      <c r="G62" s="1186"/>
      <c r="H62" s="1186"/>
      <c r="I62" s="1186"/>
      <c r="J62" s="1186"/>
      <c r="K62" s="1186"/>
      <c r="L62" s="1186"/>
      <c r="M62" s="1186"/>
      <c r="N62" s="1186"/>
      <c r="O62" s="1186"/>
      <c r="P62" s="1186"/>
      <c r="Q62" s="1186"/>
      <c r="R62" s="1186"/>
      <c r="S62" s="1186"/>
      <c r="T62" s="1186"/>
      <c r="U62" s="1186"/>
      <c r="V62" s="1186"/>
      <c r="W62" s="1186"/>
      <c r="X62" s="1186"/>
      <c r="Y62" s="1186"/>
      <c r="Z62" s="1186"/>
      <c r="AA62" s="1186"/>
      <c r="AB62" s="1186"/>
      <c r="AC62" s="1186"/>
      <c r="AD62" s="1186"/>
      <c r="AE62" s="1186"/>
      <c r="AF62" s="1186"/>
      <c r="AG62" s="1186"/>
      <c r="AH62" s="1186"/>
      <c r="AI62" s="1186"/>
      <c r="AJ62" s="1186"/>
      <c r="AK62" s="1186"/>
      <c r="AL62" s="1186"/>
      <c r="AM62" s="1186"/>
      <c r="AN62" s="1186"/>
      <c r="AO62" s="1186"/>
      <c r="AP62" s="1186"/>
      <c r="AQ62" s="1186"/>
      <c r="AR62" s="1186"/>
      <c r="AS62" s="1186"/>
      <c r="AT62" s="1186"/>
      <c r="AU62" s="1186"/>
      <c r="AV62" s="1186"/>
      <c r="AW62" s="1186"/>
      <c r="AX62" s="1186"/>
      <c r="AY62" s="1186"/>
      <c r="AZ62" s="1186"/>
      <c r="BA62" s="1186"/>
      <c r="BB62" s="1186"/>
      <c r="BC62" s="1186"/>
      <c r="BD62" s="1186"/>
      <c r="BE62" s="1186"/>
      <c r="BF62" s="1186"/>
      <c r="BG62" s="1186"/>
      <c r="BH62" s="1186"/>
      <c r="BI62" s="1186"/>
      <c r="BJ62" s="1186"/>
      <c r="BK62" s="1186"/>
      <c r="BL62" s="1186"/>
      <c r="BM62" s="1186"/>
      <c r="BN62" s="1186"/>
      <c r="BO62" s="1186"/>
      <c r="BP62" s="1186"/>
      <c r="BQ62" s="1186"/>
      <c r="BR62" s="1186"/>
      <c r="BS62" s="1186"/>
      <c r="BT62" s="1186"/>
      <c r="BU62" s="1186"/>
      <c r="BV62" s="1186"/>
      <c r="BW62" s="1186"/>
      <c r="BX62" s="1186"/>
      <c r="BY62" s="1186"/>
      <c r="BZ62" s="1186"/>
      <c r="CA62" s="1186"/>
      <c r="CB62" s="1186"/>
      <c r="CC62" s="1186"/>
      <c r="CD62" s="1186"/>
      <c r="CE62" s="1186"/>
      <c r="CF62" s="1186"/>
      <c r="CG62" s="1186"/>
      <c r="CH62" s="1186"/>
      <c r="CI62" s="1186"/>
      <c r="CJ62" s="1186"/>
      <c r="CK62" s="1186"/>
      <c r="CL62" s="1186"/>
      <c r="CM62" s="1186"/>
      <c r="CN62" s="1186"/>
      <c r="CO62" s="1186"/>
      <c r="CP62" s="1186"/>
      <c r="CQ62" s="1186"/>
      <c r="CR62" s="1186"/>
      <c r="CS62" s="1186"/>
      <c r="CT62" s="1186"/>
      <c r="CU62" s="1186"/>
      <c r="CV62" s="1186"/>
      <c r="CW62" s="1186"/>
      <c r="CX62" s="1186"/>
      <c r="CY62" s="1186"/>
      <c r="CZ62" s="1186"/>
      <c r="DA62" s="1186"/>
      <c r="DB62" s="1186"/>
      <c r="DC62" s="1186"/>
      <c r="DD62" s="1186"/>
      <c r="DE62" s="1186"/>
      <c r="DF62" s="1186"/>
      <c r="DG62" s="1186"/>
      <c r="DH62" s="1186"/>
      <c r="DI62" s="1186"/>
      <c r="DJ62" s="1186"/>
      <c r="DK62" s="1186"/>
      <c r="DL62" s="1186"/>
      <c r="DM62" s="1186"/>
      <c r="DN62" s="1186"/>
      <c r="DO62" s="1186"/>
      <c r="DP62" s="1186"/>
      <c r="DQ62" s="1186"/>
      <c r="DR62" s="1186"/>
      <c r="DS62" s="1186"/>
      <c r="DT62" s="1186"/>
      <c r="DU62" s="1186"/>
      <c r="DV62" s="1186"/>
      <c r="DW62" s="1186"/>
      <c r="DX62" s="1186"/>
      <c r="DY62" s="1186"/>
      <c r="DZ62" s="1186"/>
      <c r="EA62" s="1186"/>
      <c r="EB62" s="1186"/>
      <c r="EC62" s="1186"/>
      <c r="ED62" s="1186"/>
      <c r="EE62" s="1186"/>
      <c r="EF62" s="1186"/>
      <c r="EG62" s="1186"/>
      <c r="EH62" s="1186"/>
      <c r="EI62" s="1186"/>
      <c r="EJ62" s="1186"/>
      <c r="EK62" s="1186"/>
      <c r="EL62" s="1186"/>
      <c r="EM62" s="1186"/>
      <c r="EN62" s="1186"/>
      <c r="EO62" s="1186"/>
      <c r="EP62" s="1186"/>
      <c r="EQ62" s="1186"/>
      <c r="ER62" s="1186"/>
      <c r="ES62" s="1186"/>
      <c r="ET62" s="1186"/>
      <c r="EU62" s="1186"/>
      <c r="EV62" s="1186"/>
      <c r="EW62" s="1186"/>
      <c r="EX62" s="1186"/>
      <c r="EY62" s="1186"/>
      <c r="EZ62" s="1186"/>
      <c r="FA62" s="1186"/>
      <c r="FB62" s="1186"/>
      <c r="FC62" s="1186"/>
      <c r="FD62" s="1186"/>
      <c r="FE62" s="1186"/>
      <c r="FF62" s="1186"/>
      <c r="FG62" s="1186"/>
      <c r="FH62" s="1186"/>
      <c r="FI62" s="1186"/>
      <c r="FJ62" s="1186"/>
      <c r="FK62" s="1186"/>
      <c r="FL62" s="1186"/>
      <c r="FM62" s="1186"/>
      <c r="FN62" s="1186"/>
      <c r="FO62" s="1186"/>
      <c r="FP62" s="1186"/>
      <c r="FQ62" s="1186"/>
      <c r="FR62" s="1186"/>
      <c r="FS62" s="1186"/>
      <c r="FT62" s="1186"/>
      <c r="FU62" s="1186"/>
      <c r="FV62" s="1186"/>
      <c r="FW62" s="1186"/>
      <c r="FX62" s="1186"/>
      <c r="FY62" s="1186"/>
      <c r="FZ62" s="1186"/>
      <c r="GA62" s="1186"/>
      <c r="GB62" s="1186"/>
      <c r="GC62" s="1186"/>
      <c r="GD62" s="1186"/>
      <c r="GE62" s="1186"/>
      <c r="GF62" s="1186"/>
      <c r="GG62" s="1186"/>
      <c r="GH62" s="1186"/>
      <c r="GI62" s="1186"/>
      <c r="GJ62" s="1186"/>
      <c r="GK62" s="1186"/>
      <c r="GL62" s="1186"/>
      <c r="GM62" s="1186"/>
      <c r="GN62" s="1186"/>
      <c r="GO62" s="1186"/>
      <c r="GP62" s="1186"/>
      <c r="GQ62" s="1186"/>
      <c r="GR62" s="1186"/>
      <c r="GS62" s="1186"/>
      <c r="GT62" s="1186"/>
      <c r="GU62" s="1186"/>
      <c r="GV62" s="1186"/>
      <c r="GW62" s="1186"/>
      <c r="GX62" s="1186"/>
      <c r="GY62" s="1186"/>
      <c r="GZ62" s="1186"/>
      <c r="HA62" s="1186"/>
      <c r="HB62" s="1186"/>
      <c r="HC62" s="1186"/>
      <c r="HD62" s="1186"/>
      <c r="HE62" s="1186"/>
      <c r="HF62" s="1186"/>
      <c r="HG62" s="1186"/>
      <c r="HH62" s="1186"/>
      <c r="HI62" s="1186"/>
      <c r="HJ62" s="1186"/>
      <c r="HK62" s="1186"/>
      <c r="HL62" s="1186"/>
      <c r="HM62" s="1186"/>
      <c r="HN62" s="1186"/>
      <c r="HO62" s="1186"/>
      <c r="HP62" s="1186"/>
      <c r="HQ62" s="1186"/>
      <c r="HR62" s="1186"/>
      <c r="HS62" s="1186"/>
      <c r="HT62" s="1186"/>
      <c r="HU62" s="1186"/>
      <c r="HV62" s="1186"/>
      <c r="HW62" s="1186"/>
      <c r="HX62" s="1186"/>
      <c r="HY62" s="1186"/>
      <c r="HZ62" s="1186"/>
      <c r="IA62" s="1186"/>
      <c r="IB62" s="1186"/>
      <c r="IC62" s="1186"/>
      <c r="ID62" s="1186"/>
      <c r="IE62" s="1186"/>
      <c r="IF62" s="1186"/>
      <c r="IG62" s="1186"/>
      <c r="IH62" s="1186"/>
      <c r="II62" s="1186"/>
      <c r="IJ62" s="1186"/>
      <c r="IK62" s="1186"/>
      <c r="IL62" s="1186"/>
      <c r="IM62" s="1186"/>
      <c r="IN62" s="1186"/>
      <c r="IO62" s="1186"/>
      <c r="IP62" s="1186"/>
      <c r="IQ62" s="1186"/>
      <c r="IR62" s="1186"/>
      <c r="IS62" s="1186"/>
      <c r="IT62" s="1186"/>
      <c r="IU62" s="1186"/>
      <c r="IV62" s="1186"/>
      <c r="IW62" s="1186"/>
      <c r="IX62" s="1186"/>
      <c r="IY62" s="1186"/>
      <c r="IZ62" s="1186"/>
      <c r="JA62" s="1186"/>
      <c r="JB62" s="1186"/>
      <c r="JC62" s="1186"/>
      <c r="JD62" s="1186"/>
      <c r="JE62" s="1186"/>
      <c r="JF62" s="1186"/>
      <c r="JG62" s="1186"/>
      <c r="JH62" s="1186"/>
      <c r="JI62" s="1186"/>
      <c r="JJ62" s="1186"/>
      <c r="JK62" s="1186"/>
      <c r="JL62" s="1186"/>
      <c r="JM62" s="1186"/>
      <c r="JN62" s="1186"/>
      <c r="JO62" s="1186"/>
      <c r="JP62" s="1186"/>
      <c r="JQ62" s="1186"/>
      <c r="JR62" s="1186"/>
      <c r="JS62" s="1186"/>
      <c r="JT62" s="1186"/>
      <c r="JU62" s="1186"/>
      <c r="JV62" s="1186"/>
      <c r="JW62" s="1186"/>
      <c r="JX62" s="1186"/>
      <c r="JY62" s="1186"/>
      <c r="JZ62" s="1186"/>
      <c r="KA62" s="1186"/>
      <c r="KB62" s="1186"/>
      <c r="KC62" s="1186"/>
      <c r="KD62" s="1186"/>
      <c r="KE62" s="1186"/>
      <c r="KF62" s="1186"/>
      <c r="KG62" s="1186"/>
      <c r="KH62" s="1186"/>
      <c r="KI62" s="1186"/>
      <c r="KJ62" s="1186"/>
      <c r="KK62" s="1186"/>
      <c r="KL62" s="1186"/>
      <c r="KM62" s="1186"/>
      <c r="KN62" s="1186"/>
      <c r="KO62" s="1186"/>
      <c r="KP62" s="1186"/>
      <c r="KQ62" s="1186"/>
      <c r="KR62" s="1186"/>
      <c r="KS62" s="1186"/>
      <c r="KT62" s="1186"/>
      <c r="KU62" s="1186"/>
      <c r="KV62" s="1186"/>
      <c r="KW62" s="1186"/>
      <c r="KX62" s="1186"/>
      <c r="KY62" s="1186"/>
      <c r="KZ62" s="1186"/>
      <c r="LA62" s="1186"/>
      <c r="LB62" s="1186"/>
      <c r="LC62" s="1186"/>
      <c r="LD62" s="1186"/>
      <c r="LE62" s="1186"/>
      <c r="LF62" s="1186"/>
      <c r="LG62" s="1186"/>
      <c r="LH62" s="1186"/>
      <c r="LI62" s="1186"/>
      <c r="LJ62" s="1187"/>
    </row>
    <row r="63" spans="2:322" ht="3.65" customHeight="1">
      <c r="B63" s="1185"/>
      <c r="C63" s="1186"/>
      <c r="D63" s="1186"/>
      <c r="E63" s="1186"/>
      <c r="F63" s="1186"/>
      <c r="G63" s="1186"/>
      <c r="H63" s="1186"/>
      <c r="I63" s="1186"/>
      <c r="J63" s="1186"/>
      <c r="K63" s="1186"/>
      <c r="L63" s="1186"/>
      <c r="M63" s="1186"/>
      <c r="N63" s="1186"/>
      <c r="O63" s="1186"/>
      <c r="P63" s="1186"/>
      <c r="Q63" s="1186"/>
      <c r="R63" s="1186"/>
      <c r="S63" s="1186"/>
      <c r="T63" s="1186"/>
      <c r="U63" s="1186"/>
      <c r="V63" s="1186"/>
      <c r="W63" s="1186"/>
      <c r="X63" s="1186"/>
      <c r="Y63" s="1186"/>
      <c r="Z63" s="1186"/>
      <c r="AA63" s="1186"/>
      <c r="AB63" s="1186"/>
      <c r="AC63" s="1186"/>
      <c r="AD63" s="1186"/>
      <c r="AE63" s="1186"/>
      <c r="AF63" s="1186"/>
      <c r="AG63" s="1186"/>
      <c r="AH63" s="1186"/>
      <c r="AI63" s="1186"/>
      <c r="AJ63" s="1186"/>
      <c r="AK63" s="1186"/>
      <c r="AL63" s="1186"/>
      <c r="AM63" s="1186"/>
      <c r="AN63" s="1186"/>
      <c r="AO63" s="1186"/>
      <c r="AP63" s="1186"/>
      <c r="AQ63" s="1186"/>
      <c r="AR63" s="1186"/>
      <c r="AS63" s="1186"/>
      <c r="AT63" s="1186"/>
      <c r="AU63" s="1186"/>
      <c r="AV63" s="1186"/>
      <c r="AW63" s="1186"/>
      <c r="AX63" s="1186"/>
      <c r="AY63" s="1186"/>
      <c r="AZ63" s="1186"/>
      <c r="BA63" s="1186"/>
      <c r="BB63" s="1186"/>
      <c r="BC63" s="1186"/>
      <c r="BD63" s="1186"/>
      <c r="BE63" s="1186"/>
      <c r="BF63" s="1186"/>
      <c r="BG63" s="1186"/>
      <c r="BH63" s="1186"/>
      <c r="BI63" s="1186"/>
      <c r="BJ63" s="1186"/>
      <c r="BK63" s="1186"/>
      <c r="BL63" s="1186"/>
      <c r="BM63" s="1186"/>
      <c r="BN63" s="1186"/>
      <c r="BO63" s="1186"/>
      <c r="BP63" s="1186"/>
      <c r="BQ63" s="1186"/>
      <c r="BR63" s="1186"/>
      <c r="BS63" s="1186"/>
      <c r="BT63" s="1186"/>
      <c r="BU63" s="1186"/>
      <c r="BV63" s="1186"/>
      <c r="BW63" s="1186"/>
      <c r="BX63" s="1186"/>
      <c r="BY63" s="1186"/>
      <c r="BZ63" s="1186"/>
      <c r="CA63" s="1186"/>
      <c r="CB63" s="1186"/>
      <c r="CC63" s="1186"/>
      <c r="CD63" s="1186"/>
      <c r="CE63" s="1186"/>
      <c r="CF63" s="1186"/>
      <c r="CG63" s="1186"/>
      <c r="CH63" s="1186"/>
      <c r="CI63" s="1186"/>
      <c r="CJ63" s="1186"/>
      <c r="CK63" s="1186"/>
      <c r="CL63" s="1186"/>
      <c r="CM63" s="1186"/>
      <c r="CN63" s="1186"/>
      <c r="CO63" s="1186"/>
      <c r="CP63" s="1186"/>
      <c r="CQ63" s="1186"/>
      <c r="CR63" s="1186"/>
      <c r="CS63" s="1186"/>
      <c r="CT63" s="1186"/>
      <c r="CU63" s="1186"/>
      <c r="CV63" s="1186"/>
      <c r="CW63" s="1186"/>
      <c r="CX63" s="1186"/>
      <c r="CY63" s="1186"/>
      <c r="CZ63" s="1186"/>
      <c r="DA63" s="1186"/>
      <c r="DB63" s="1186"/>
      <c r="DC63" s="1186"/>
      <c r="DD63" s="1186"/>
      <c r="DE63" s="1186"/>
      <c r="DF63" s="1186"/>
      <c r="DG63" s="1186"/>
      <c r="DH63" s="1186"/>
      <c r="DI63" s="1186"/>
      <c r="DJ63" s="1186"/>
      <c r="DK63" s="1186"/>
      <c r="DL63" s="1186"/>
      <c r="DM63" s="1186"/>
      <c r="DN63" s="1186"/>
      <c r="DO63" s="1186"/>
      <c r="DP63" s="1186"/>
      <c r="DQ63" s="1186"/>
      <c r="DR63" s="1186"/>
      <c r="DS63" s="1186"/>
      <c r="DT63" s="1186"/>
      <c r="DU63" s="1186"/>
      <c r="DV63" s="1186"/>
      <c r="DW63" s="1186"/>
      <c r="DX63" s="1186"/>
      <c r="DY63" s="1186"/>
      <c r="DZ63" s="1186"/>
      <c r="EA63" s="1186"/>
      <c r="EB63" s="1186"/>
      <c r="EC63" s="1186"/>
      <c r="ED63" s="1186"/>
      <c r="EE63" s="1186"/>
      <c r="EF63" s="1186"/>
      <c r="EG63" s="1186"/>
      <c r="EH63" s="1186"/>
      <c r="EI63" s="1186"/>
      <c r="EJ63" s="1186"/>
      <c r="EK63" s="1186"/>
      <c r="EL63" s="1186"/>
      <c r="EM63" s="1186"/>
      <c r="EN63" s="1186"/>
      <c r="EO63" s="1186"/>
      <c r="EP63" s="1186"/>
      <c r="EQ63" s="1186"/>
      <c r="ER63" s="1186"/>
      <c r="ES63" s="1186"/>
      <c r="ET63" s="1186"/>
      <c r="EU63" s="1186"/>
      <c r="EV63" s="1186"/>
      <c r="EW63" s="1186"/>
      <c r="EX63" s="1186"/>
      <c r="EY63" s="1186"/>
      <c r="EZ63" s="1186"/>
      <c r="FA63" s="1186"/>
      <c r="FB63" s="1186"/>
      <c r="FC63" s="1186"/>
      <c r="FD63" s="1186"/>
      <c r="FE63" s="1186"/>
      <c r="FF63" s="1186"/>
      <c r="FG63" s="1186"/>
      <c r="FH63" s="1186"/>
      <c r="FI63" s="1186"/>
      <c r="FJ63" s="1186"/>
      <c r="FK63" s="1186"/>
      <c r="FL63" s="1186"/>
      <c r="FM63" s="1186"/>
      <c r="FN63" s="1186"/>
      <c r="FO63" s="1186"/>
      <c r="FP63" s="1186"/>
      <c r="FQ63" s="1186"/>
      <c r="FR63" s="1186"/>
      <c r="FS63" s="1186"/>
      <c r="FT63" s="1186"/>
      <c r="FU63" s="1186"/>
      <c r="FV63" s="1186"/>
      <c r="FW63" s="1186"/>
      <c r="FX63" s="1186"/>
      <c r="FY63" s="1186"/>
      <c r="FZ63" s="1186"/>
      <c r="GA63" s="1186"/>
      <c r="GB63" s="1186"/>
      <c r="GC63" s="1186"/>
      <c r="GD63" s="1186"/>
      <c r="GE63" s="1186"/>
      <c r="GF63" s="1186"/>
      <c r="GG63" s="1186"/>
      <c r="GH63" s="1186"/>
      <c r="GI63" s="1186"/>
      <c r="GJ63" s="1186"/>
      <c r="GK63" s="1186"/>
      <c r="GL63" s="1186"/>
      <c r="GM63" s="1186"/>
      <c r="GN63" s="1186"/>
      <c r="GO63" s="1186"/>
      <c r="GP63" s="1186"/>
      <c r="GQ63" s="1186"/>
      <c r="GR63" s="1186"/>
      <c r="GS63" s="1186"/>
      <c r="GT63" s="1186"/>
      <c r="GU63" s="1186"/>
      <c r="GV63" s="1186"/>
      <c r="GW63" s="1186"/>
      <c r="GX63" s="1186"/>
      <c r="GY63" s="1186"/>
      <c r="GZ63" s="1186"/>
      <c r="HA63" s="1186"/>
      <c r="HB63" s="1186"/>
      <c r="HC63" s="1186"/>
      <c r="HD63" s="1186"/>
      <c r="HE63" s="1186"/>
      <c r="HF63" s="1186"/>
      <c r="HG63" s="1186"/>
      <c r="HH63" s="1186"/>
      <c r="HI63" s="1186"/>
      <c r="HJ63" s="1186"/>
      <c r="HK63" s="1186"/>
      <c r="HL63" s="1186"/>
      <c r="HM63" s="1186"/>
      <c r="HN63" s="1186"/>
      <c r="HO63" s="1186"/>
      <c r="HP63" s="1186"/>
      <c r="HQ63" s="1186"/>
      <c r="HR63" s="1186"/>
      <c r="HS63" s="1186"/>
      <c r="HT63" s="1186"/>
      <c r="HU63" s="1186"/>
      <c r="HV63" s="1186"/>
      <c r="HW63" s="1186"/>
      <c r="HX63" s="1186"/>
      <c r="HY63" s="1186"/>
      <c r="HZ63" s="1186"/>
      <c r="IA63" s="1186"/>
      <c r="IB63" s="1186"/>
      <c r="IC63" s="1186"/>
      <c r="ID63" s="1186"/>
      <c r="IE63" s="1186"/>
      <c r="IF63" s="1186"/>
      <c r="IG63" s="1186"/>
      <c r="IH63" s="1186"/>
      <c r="II63" s="1186"/>
      <c r="IJ63" s="1186"/>
      <c r="IK63" s="1186"/>
      <c r="IL63" s="1186"/>
      <c r="IM63" s="1186"/>
      <c r="IN63" s="1186"/>
      <c r="IO63" s="1186"/>
      <c r="IP63" s="1186"/>
      <c r="IQ63" s="1186"/>
      <c r="IR63" s="1186"/>
      <c r="IS63" s="1186"/>
      <c r="IT63" s="1186"/>
      <c r="IU63" s="1186"/>
      <c r="IV63" s="1186"/>
      <c r="IW63" s="1186"/>
      <c r="IX63" s="1186"/>
      <c r="IY63" s="1186"/>
      <c r="IZ63" s="1186"/>
      <c r="JA63" s="1186"/>
      <c r="JB63" s="1186"/>
      <c r="JC63" s="1186"/>
      <c r="JD63" s="1186"/>
      <c r="JE63" s="1186"/>
      <c r="JF63" s="1186"/>
      <c r="JG63" s="1186"/>
      <c r="JH63" s="1186"/>
      <c r="JI63" s="1186"/>
      <c r="JJ63" s="1186"/>
      <c r="JK63" s="1186"/>
      <c r="JL63" s="1186"/>
      <c r="JM63" s="1186"/>
      <c r="JN63" s="1186"/>
      <c r="JO63" s="1186"/>
      <c r="JP63" s="1186"/>
      <c r="JQ63" s="1186"/>
      <c r="JR63" s="1186"/>
      <c r="JS63" s="1186"/>
      <c r="JT63" s="1186"/>
      <c r="JU63" s="1186"/>
      <c r="JV63" s="1186"/>
      <c r="JW63" s="1186"/>
      <c r="JX63" s="1186"/>
      <c r="JY63" s="1186"/>
      <c r="JZ63" s="1186"/>
      <c r="KA63" s="1186"/>
      <c r="KB63" s="1186"/>
      <c r="KC63" s="1186"/>
      <c r="KD63" s="1186"/>
      <c r="KE63" s="1186"/>
      <c r="KF63" s="1186"/>
      <c r="KG63" s="1186"/>
      <c r="KH63" s="1186"/>
      <c r="KI63" s="1186"/>
      <c r="KJ63" s="1186"/>
      <c r="KK63" s="1186"/>
      <c r="KL63" s="1186"/>
      <c r="KM63" s="1186"/>
      <c r="KN63" s="1186"/>
      <c r="KO63" s="1186"/>
      <c r="KP63" s="1186"/>
      <c r="KQ63" s="1186"/>
      <c r="KR63" s="1186"/>
      <c r="KS63" s="1186"/>
      <c r="KT63" s="1186"/>
      <c r="KU63" s="1186"/>
      <c r="KV63" s="1186"/>
      <c r="KW63" s="1186"/>
      <c r="KX63" s="1186"/>
      <c r="KY63" s="1186"/>
      <c r="KZ63" s="1186"/>
      <c r="LA63" s="1186"/>
      <c r="LB63" s="1186"/>
      <c r="LC63" s="1186"/>
      <c r="LD63" s="1186"/>
      <c r="LE63" s="1186"/>
      <c r="LF63" s="1186"/>
      <c r="LG63" s="1186"/>
      <c r="LH63" s="1186"/>
      <c r="LI63" s="1186"/>
      <c r="LJ63" s="1187"/>
    </row>
    <row r="64" spans="2:322" ht="3.65" customHeight="1">
      <c r="B64" s="1185"/>
      <c r="C64" s="1186"/>
      <c r="D64" s="1186"/>
      <c r="E64" s="1186"/>
      <c r="F64" s="1186"/>
      <c r="G64" s="1186"/>
      <c r="H64" s="1186"/>
      <c r="I64" s="1186"/>
      <c r="J64" s="1186"/>
      <c r="K64" s="1186"/>
      <c r="L64" s="1186"/>
      <c r="M64" s="1186"/>
      <c r="N64" s="1186"/>
      <c r="O64" s="1186"/>
      <c r="P64" s="1186"/>
      <c r="Q64" s="1186"/>
      <c r="R64" s="1186"/>
      <c r="S64" s="1186"/>
      <c r="T64" s="1186"/>
      <c r="U64" s="1186"/>
      <c r="V64" s="1186"/>
      <c r="W64" s="1186"/>
      <c r="X64" s="1186"/>
      <c r="Y64" s="1186"/>
      <c r="Z64" s="1186"/>
      <c r="AA64" s="1186"/>
      <c r="AB64" s="1186"/>
      <c r="AC64" s="1186"/>
      <c r="AD64" s="1186"/>
      <c r="AE64" s="1186"/>
      <c r="AF64" s="1186"/>
      <c r="AG64" s="1186"/>
      <c r="AH64" s="1186"/>
      <c r="AI64" s="1186"/>
      <c r="AJ64" s="1186"/>
      <c r="AK64" s="1186"/>
      <c r="AL64" s="1186"/>
      <c r="AM64" s="1186"/>
      <c r="AN64" s="1186"/>
      <c r="AO64" s="1186"/>
      <c r="AP64" s="1186"/>
      <c r="AQ64" s="1186"/>
      <c r="AR64" s="1186"/>
      <c r="AS64" s="1186"/>
      <c r="AT64" s="1186"/>
      <c r="AU64" s="1186"/>
      <c r="AV64" s="1186"/>
      <c r="AW64" s="1186"/>
      <c r="AX64" s="1186"/>
      <c r="AY64" s="1186"/>
      <c r="AZ64" s="1186"/>
      <c r="BA64" s="1186"/>
      <c r="BB64" s="1186"/>
      <c r="BC64" s="1186"/>
      <c r="BD64" s="1186"/>
      <c r="BE64" s="1186"/>
      <c r="BF64" s="1186"/>
      <c r="BG64" s="1186"/>
      <c r="BH64" s="1186"/>
      <c r="BI64" s="1186"/>
      <c r="BJ64" s="1186"/>
      <c r="BK64" s="1186"/>
      <c r="BL64" s="1186"/>
      <c r="BM64" s="1186"/>
      <c r="BN64" s="1186"/>
      <c r="BO64" s="1186"/>
      <c r="BP64" s="1186"/>
      <c r="BQ64" s="1186"/>
      <c r="BR64" s="1186"/>
      <c r="BS64" s="1186"/>
      <c r="BT64" s="1186"/>
      <c r="BU64" s="1186"/>
      <c r="BV64" s="1186"/>
      <c r="BW64" s="1186"/>
      <c r="BX64" s="1186"/>
      <c r="BY64" s="1186"/>
      <c r="BZ64" s="1186"/>
      <c r="CA64" s="1186"/>
      <c r="CB64" s="1186"/>
      <c r="CC64" s="1186"/>
      <c r="CD64" s="1186"/>
      <c r="CE64" s="1186"/>
      <c r="CF64" s="1186"/>
      <c r="CG64" s="1186"/>
      <c r="CH64" s="1186"/>
      <c r="CI64" s="1186"/>
      <c r="CJ64" s="1186"/>
      <c r="CK64" s="1186"/>
      <c r="CL64" s="1186"/>
      <c r="CM64" s="1186"/>
      <c r="CN64" s="1186"/>
      <c r="CO64" s="1186"/>
      <c r="CP64" s="1186"/>
      <c r="CQ64" s="1186"/>
      <c r="CR64" s="1186"/>
      <c r="CS64" s="1186"/>
      <c r="CT64" s="1186"/>
      <c r="CU64" s="1186"/>
      <c r="CV64" s="1186"/>
      <c r="CW64" s="1186"/>
      <c r="CX64" s="1186"/>
      <c r="CY64" s="1186"/>
      <c r="CZ64" s="1186"/>
      <c r="DA64" s="1186"/>
      <c r="DB64" s="1186"/>
      <c r="DC64" s="1186"/>
      <c r="DD64" s="1186"/>
      <c r="DE64" s="1186"/>
      <c r="DF64" s="1186"/>
      <c r="DG64" s="1186"/>
      <c r="DH64" s="1186"/>
      <c r="DI64" s="1186"/>
      <c r="DJ64" s="1186"/>
      <c r="DK64" s="1186"/>
      <c r="DL64" s="1186"/>
      <c r="DM64" s="1186"/>
      <c r="DN64" s="1186"/>
      <c r="DO64" s="1186"/>
      <c r="DP64" s="1186"/>
      <c r="DQ64" s="1186"/>
      <c r="DR64" s="1186"/>
      <c r="DS64" s="1186"/>
      <c r="DT64" s="1186"/>
      <c r="DU64" s="1186"/>
      <c r="DV64" s="1186"/>
      <c r="DW64" s="1186"/>
      <c r="DX64" s="1186"/>
      <c r="DY64" s="1186"/>
      <c r="DZ64" s="1186"/>
      <c r="EA64" s="1186"/>
      <c r="EB64" s="1186"/>
      <c r="EC64" s="1186"/>
      <c r="ED64" s="1186"/>
      <c r="EE64" s="1186"/>
      <c r="EF64" s="1186"/>
      <c r="EG64" s="1186"/>
      <c r="EH64" s="1186"/>
      <c r="EI64" s="1186"/>
      <c r="EJ64" s="1186"/>
      <c r="EK64" s="1186"/>
      <c r="EL64" s="1186"/>
      <c r="EM64" s="1186"/>
      <c r="EN64" s="1186"/>
      <c r="EO64" s="1186"/>
      <c r="EP64" s="1186"/>
      <c r="EQ64" s="1186"/>
      <c r="ER64" s="1186"/>
      <c r="ES64" s="1186"/>
      <c r="ET64" s="1186"/>
      <c r="EU64" s="1186"/>
      <c r="EV64" s="1186"/>
      <c r="EW64" s="1186"/>
      <c r="EX64" s="1186"/>
      <c r="EY64" s="1186"/>
      <c r="EZ64" s="1186"/>
      <c r="FA64" s="1186"/>
      <c r="FB64" s="1186"/>
      <c r="FC64" s="1186"/>
      <c r="FD64" s="1186"/>
      <c r="FE64" s="1186"/>
      <c r="FF64" s="1186"/>
      <c r="FG64" s="1186"/>
      <c r="FH64" s="1186"/>
      <c r="FI64" s="1186"/>
      <c r="FJ64" s="1186"/>
      <c r="FK64" s="1186"/>
      <c r="FL64" s="1186"/>
      <c r="FM64" s="1186"/>
      <c r="FN64" s="1186"/>
      <c r="FO64" s="1186"/>
      <c r="FP64" s="1186"/>
      <c r="FQ64" s="1186"/>
      <c r="FR64" s="1186"/>
      <c r="FS64" s="1186"/>
      <c r="FT64" s="1186"/>
      <c r="FU64" s="1186"/>
      <c r="FV64" s="1186"/>
      <c r="FW64" s="1186"/>
      <c r="FX64" s="1186"/>
      <c r="FY64" s="1186"/>
      <c r="FZ64" s="1186"/>
      <c r="GA64" s="1186"/>
      <c r="GB64" s="1186"/>
      <c r="GC64" s="1186"/>
      <c r="GD64" s="1186"/>
      <c r="GE64" s="1186"/>
      <c r="GF64" s="1186"/>
      <c r="GG64" s="1186"/>
      <c r="GH64" s="1186"/>
      <c r="GI64" s="1186"/>
      <c r="GJ64" s="1186"/>
      <c r="GK64" s="1186"/>
      <c r="GL64" s="1186"/>
      <c r="GM64" s="1186"/>
      <c r="GN64" s="1186"/>
      <c r="GO64" s="1186"/>
      <c r="GP64" s="1186"/>
      <c r="GQ64" s="1186"/>
      <c r="GR64" s="1186"/>
      <c r="GS64" s="1186"/>
      <c r="GT64" s="1186"/>
      <c r="GU64" s="1186"/>
      <c r="GV64" s="1186"/>
      <c r="GW64" s="1186"/>
      <c r="GX64" s="1186"/>
      <c r="GY64" s="1186"/>
      <c r="GZ64" s="1186"/>
      <c r="HA64" s="1186"/>
      <c r="HB64" s="1186"/>
      <c r="HC64" s="1186"/>
      <c r="HD64" s="1186"/>
      <c r="HE64" s="1186"/>
      <c r="HF64" s="1186"/>
      <c r="HG64" s="1186"/>
      <c r="HH64" s="1186"/>
      <c r="HI64" s="1186"/>
      <c r="HJ64" s="1186"/>
      <c r="HK64" s="1186"/>
      <c r="HL64" s="1186"/>
      <c r="HM64" s="1186"/>
      <c r="HN64" s="1186"/>
      <c r="HO64" s="1186"/>
      <c r="HP64" s="1186"/>
      <c r="HQ64" s="1186"/>
      <c r="HR64" s="1186"/>
      <c r="HS64" s="1186"/>
      <c r="HT64" s="1186"/>
      <c r="HU64" s="1186"/>
      <c r="HV64" s="1186"/>
      <c r="HW64" s="1186"/>
      <c r="HX64" s="1186"/>
      <c r="HY64" s="1186"/>
      <c r="HZ64" s="1186"/>
      <c r="IA64" s="1186"/>
      <c r="IB64" s="1186"/>
      <c r="IC64" s="1186"/>
      <c r="ID64" s="1186"/>
      <c r="IE64" s="1186"/>
      <c r="IF64" s="1186"/>
      <c r="IG64" s="1186"/>
      <c r="IH64" s="1186"/>
      <c r="II64" s="1186"/>
      <c r="IJ64" s="1186"/>
      <c r="IK64" s="1186"/>
      <c r="IL64" s="1186"/>
      <c r="IM64" s="1186"/>
      <c r="IN64" s="1186"/>
      <c r="IO64" s="1186"/>
      <c r="IP64" s="1186"/>
      <c r="IQ64" s="1186"/>
      <c r="IR64" s="1186"/>
      <c r="IS64" s="1186"/>
      <c r="IT64" s="1186"/>
      <c r="IU64" s="1186"/>
      <c r="IV64" s="1186"/>
      <c r="IW64" s="1186"/>
      <c r="IX64" s="1186"/>
      <c r="IY64" s="1186"/>
      <c r="IZ64" s="1186"/>
      <c r="JA64" s="1186"/>
      <c r="JB64" s="1186"/>
      <c r="JC64" s="1186"/>
      <c r="JD64" s="1186"/>
      <c r="JE64" s="1186"/>
      <c r="JF64" s="1186"/>
      <c r="JG64" s="1186"/>
      <c r="JH64" s="1186"/>
      <c r="JI64" s="1186"/>
      <c r="JJ64" s="1186"/>
      <c r="JK64" s="1186"/>
      <c r="JL64" s="1186"/>
      <c r="JM64" s="1186"/>
      <c r="JN64" s="1186"/>
      <c r="JO64" s="1186"/>
      <c r="JP64" s="1186"/>
      <c r="JQ64" s="1186"/>
      <c r="JR64" s="1186"/>
      <c r="JS64" s="1186"/>
      <c r="JT64" s="1186"/>
      <c r="JU64" s="1186"/>
      <c r="JV64" s="1186"/>
      <c r="JW64" s="1186"/>
      <c r="JX64" s="1186"/>
      <c r="JY64" s="1186"/>
      <c r="JZ64" s="1186"/>
      <c r="KA64" s="1186"/>
      <c r="KB64" s="1186"/>
      <c r="KC64" s="1186"/>
      <c r="KD64" s="1186"/>
      <c r="KE64" s="1186"/>
      <c r="KF64" s="1186"/>
      <c r="KG64" s="1186"/>
      <c r="KH64" s="1186"/>
      <c r="KI64" s="1186"/>
      <c r="KJ64" s="1186"/>
      <c r="KK64" s="1186"/>
      <c r="KL64" s="1186"/>
      <c r="KM64" s="1186"/>
      <c r="KN64" s="1186"/>
      <c r="KO64" s="1186"/>
      <c r="KP64" s="1186"/>
      <c r="KQ64" s="1186"/>
      <c r="KR64" s="1186"/>
      <c r="KS64" s="1186"/>
      <c r="KT64" s="1186"/>
      <c r="KU64" s="1186"/>
      <c r="KV64" s="1186"/>
      <c r="KW64" s="1186"/>
      <c r="KX64" s="1186"/>
      <c r="KY64" s="1186"/>
      <c r="KZ64" s="1186"/>
      <c r="LA64" s="1186"/>
      <c r="LB64" s="1186"/>
      <c r="LC64" s="1186"/>
      <c r="LD64" s="1186"/>
      <c r="LE64" s="1186"/>
      <c r="LF64" s="1186"/>
      <c r="LG64" s="1186"/>
      <c r="LH64" s="1186"/>
      <c r="LI64" s="1186"/>
      <c r="LJ64" s="1187"/>
    </row>
    <row r="65" spans="2:322" ht="3.65" customHeight="1">
      <c r="B65" s="1185"/>
      <c r="C65" s="1186"/>
      <c r="D65" s="1186"/>
      <c r="E65" s="1186"/>
      <c r="F65" s="1186"/>
      <c r="G65" s="1186"/>
      <c r="H65" s="1186"/>
      <c r="I65" s="1186"/>
      <c r="J65" s="1186"/>
      <c r="K65" s="1186"/>
      <c r="L65" s="1186"/>
      <c r="M65" s="1186"/>
      <c r="N65" s="1186"/>
      <c r="O65" s="1186"/>
      <c r="P65" s="1186"/>
      <c r="Q65" s="1186"/>
      <c r="R65" s="1186"/>
      <c r="S65" s="1186"/>
      <c r="T65" s="1186"/>
      <c r="U65" s="1186"/>
      <c r="V65" s="1186"/>
      <c r="W65" s="1186"/>
      <c r="X65" s="1186"/>
      <c r="Y65" s="1186"/>
      <c r="Z65" s="1186"/>
      <c r="AA65" s="1186"/>
      <c r="AB65" s="1186"/>
      <c r="AC65" s="1186"/>
      <c r="AD65" s="1186"/>
      <c r="AE65" s="1186"/>
      <c r="AF65" s="1186"/>
      <c r="AG65" s="1186"/>
      <c r="AH65" s="1186"/>
      <c r="AI65" s="1186"/>
      <c r="AJ65" s="1186"/>
      <c r="AK65" s="1186"/>
      <c r="AL65" s="1186"/>
      <c r="AM65" s="1186"/>
      <c r="AN65" s="1186"/>
      <c r="AO65" s="1186"/>
      <c r="AP65" s="1186"/>
      <c r="AQ65" s="1186"/>
      <c r="AR65" s="1186"/>
      <c r="AS65" s="1186"/>
      <c r="AT65" s="1186"/>
      <c r="AU65" s="1186"/>
      <c r="AV65" s="1186"/>
      <c r="AW65" s="1186"/>
      <c r="AX65" s="1186"/>
      <c r="AY65" s="1186"/>
      <c r="AZ65" s="1186"/>
      <c r="BA65" s="1186"/>
      <c r="BB65" s="1186"/>
      <c r="BC65" s="1186"/>
      <c r="BD65" s="1186"/>
      <c r="BE65" s="1186"/>
      <c r="BF65" s="1186"/>
      <c r="BG65" s="1186"/>
      <c r="BH65" s="1186"/>
      <c r="BI65" s="1186"/>
      <c r="BJ65" s="1186"/>
      <c r="BK65" s="1186"/>
      <c r="BL65" s="1186"/>
      <c r="BM65" s="1186"/>
      <c r="BN65" s="1186"/>
      <c r="BO65" s="1186"/>
      <c r="BP65" s="1186"/>
      <c r="BQ65" s="1186"/>
      <c r="BR65" s="1186"/>
      <c r="BS65" s="1186"/>
      <c r="BT65" s="1186"/>
      <c r="BU65" s="1186"/>
      <c r="BV65" s="1186"/>
      <c r="BW65" s="1186"/>
      <c r="BX65" s="1186"/>
      <c r="BY65" s="1186"/>
      <c r="BZ65" s="1186"/>
      <c r="CA65" s="1186"/>
      <c r="CB65" s="1186"/>
      <c r="CC65" s="1186"/>
      <c r="CD65" s="1186"/>
      <c r="CE65" s="1186"/>
      <c r="CF65" s="1186"/>
      <c r="CG65" s="1186"/>
      <c r="CH65" s="1186"/>
      <c r="CI65" s="1186"/>
      <c r="CJ65" s="1186"/>
      <c r="CK65" s="1186"/>
      <c r="CL65" s="1186"/>
      <c r="CM65" s="1186"/>
      <c r="CN65" s="1186"/>
      <c r="CO65" s="1186"/>
      <c r="CP65" s="1186"/>
      <c r="CQ65" s="1186"/>
      <c r="CR65" s="1186"/>
      <c r="CS65" s="1186"/>
      <c r="CT65" s="1186"/>
      <c r="CU65" s="1186"/>
      <c r="CV65" s="1186"/>
      <c r="CW65" s="1186"/>
      <c r="CX65" s="1186"/>
      <c r="CY65" s="1186"/>
      <c r="CZ65" s="1186"/>
      <c r="DA65" s="1186"/>
      <c r="DB65" s="1186"/>
      <c r="DC65" s="1186"/>
      <c r="DD65" s="1186"/>
      <c r="DE65" s="1186"/>
      <c r="DF65" s="1186"/>
      <c r="DG65" s="1186"/>
      <c r="DH65" s="1186"/>
      <c r="DI65" s="1186"/>
      <c r="DJ65" s="1186"/>
      <c r="DK65" s="1186"/>
      <c r="DL65" s="1186"/>
      <c r="DM65" s="1186"/>
      <c r="DN65" s="1186"/>
      <c r="DO65" s="1186"/>
      <c r="DP65" s="1186"/>
      <c r="DQ65" s="1186"/>
      <c r="DR65" s="1186"/>
      <c r="DS65" s="1186"/>
      <c r="DT65" s="1186"/>
      <c r="DU65" s="1186"/>
      <c r="DV65" s="1186"/>
      <c r="DW65" s="1186"/>
      <c r="DX65" s="1186"/>
      <c r="DY65" s="1186"/>
      <c r="DZ65" s="1186"/>
      <c r="EA65" s="1186"/>
      <c r="EB65" s="1186"/>
      <c r="EC65" s="1186"/>
      <c r="ED65" s="1186"/>
      <c r="EE65" s="1186"/>
      <c r="EF65" s="1186"/>
      <c r="EG65" s="1186"/>
      <c r="EH65" s="1186"/>
      <c r="EI65" s="1186"/>
      <c r="EJ65" s="1186"/>
      <c r="EK65" s="1186"/>
      <c r="EL65" s="1186"/>
      <c r="EM65" s="1186"/>
      <c r="EN65" s="1186"/>
      <c r="EO65" s="1186"/>
      <c r="EP65" s="1186"/>
      <c r="EQ65" s="1186"/>
      <c r="ER65" s="1186"/>
      <c r="ES65" s="1186"/>
      <c r="ET65" s="1186"/>
      <c r="EU65" s="1186"/>
      <c r="EV65" s="1186"/>
      <c r="EW65" s="1186"/>
      <c r="EX65" s="1186"/>
      <c r="EY65" s="1186"/>
      <c r="EZ65" s="1186"/>
      <c r="FA65" s="1186"/>
      <c r="FB65" s="1186"/>
      <c r="FC65" s="1186"/>
      <c r="FD65" s="1186"/>
      <c r="FE65" s="1186"/>
      <c r="FF65" s="1186"/>
      <c r="FG65" s="1186"/>
      <c r="FH65" s="1186"/>
      <c r="FI65" s="1186"/>
      <c r="FJ65" s="1186"/>
      <c r="FK65" s="1186"/>
      <c r="FL65" s="1186"/>
      <c r="FM65" s="1186"/>
      <c r="FN65" s="1186"/>
      <c r="FO65" s="1186"/>
      <c r="FP65" s="1186"/>
      <c r="FQ65" s="1186"/>
      <c r="FR65" s="1186"/>
      <c r="FS65" s="1186"/>
      <c r="FT65" s="1186"/>
      <c r="FU65" s="1186"/>
      <c r="FV65" s="1186"/>
      <c r="FW65" s="1186"/>
      <c r="FX65" s="1186"/>
      <c r="FY65" s="1186"/>
      <c r="FZ65" s="1186"/>
      <c r="GA65" s="1186"/>
      <c r="GB65" s="1186"/>
      <c r="GC65" s="1186"/>
      <c r="GD65" s="1186"/>
      <c r="GE65" s="1186"/>
      <c r="GF65" s="1186"/>
      <c r="GG65" s="1186"/>
      <c r="GH65" s="1186"/>
      <c r="GI65" s="1186"/>
      <c r="GJ65" s="1186"/>
      <c r="GK65" s="1186"/>
      <c r="GL65" s="1186"/>
      <c r="GM65" s="1186"/>
      <c r="GN65" s="1186"/>
      <c r="GO65" s="1186"/>
      <c r="GP65" s="1186"/>
      <c r="GQ65" s="1186"/>
      <c r="GR65" s="1186"/>
      <c r="GS65" s="1186"/>
      <c r="GT65" s="1186"/>
      <c r="GU65" s="1186"/>
      <c r="GV65" s="1186"/>
      <c r="GW65" s="1186"/>
      <c r="GX65" s="1186"/>
      <c r="GY65" s="1186"/>
      <c r="GZ65" s="1186"/>
      <c r="HA65" s="1186"/>
      <c r="HB65" s="1186"/>
      <c r="HC65" s="1186"/>
      <c r="HD65" s="1186"/>
      <c r="HE65" s="1186"/>
      <c r="HF65" s="1186"/>
      <c r="HG65" s="1186"/>
      <c r="HH65" s="1186"/>
      <c r="HI65" s="1186"/>
      <c r="HJ65" s="1186"/>
      <c r="HK65" s="1186"/>
      <c r="HL65" s="1186"/>
      <c r="HM65" s="1186"/>
      <c r="HN65" s="1186"/>
      <c r="HO65" s="1186"/>
      <c r="HP65" s="1186"/>
      <c r="HQ65" s="1186"/>
      <c r="HR65" s="1186"/>
      <c r="HS65" s="1186"/>
      <c r="HT65" s="1186"/>
      <c r="HU65" s="1186"/>
      <c r="HV65" s="1186"/>
      <c r="HW65" s="1186"/>
      <c r="HX65" s="1186"/>
      <c r="HY65" s="1186"/>
      <c r="HZ65" s="1186"/>
      <c r="IA65" s="1186"/>
      <c r="IB65" s="1186"/>
      <c r="IC65" s="1186"/>
      <c r="ID65" s="1186"/>
      <c r="IE65" s="1186"/>
      <c r="IF65" s="1186"/>
      <c r="IG65" s="1186"/>
      <c r="IH65" s="1186"/>
      <c r="II65" s="1186"/>
      <c r="IJ65" s="1186"/>
      <c r="IK65" s="1186"/>
      <c r="IL65" s="1186"/>
      <c r="IM65" s="1186"/>
      <c r="IN65" s="1186"/>
      <c r="IO65" s="1186"/>
      <c r="IP65" s="1186"/>
      <c r="IQ65" s="1186"/>
      <c r="IR65" s="1186"/>
      <c r="IS65" s="1186"/>
      <c r="IT65" s="1186"/>
      <c r="IU65" s="1186"/>
      <c r="IV65" s="1186"/>
      <c r="IW65" s="1186"/>
      <c r="IX65" s="1186"/>
      <c r="IY65" s="1186"/>
      <c r="IZ65" s="1186"/>
      <c r="JA65" s="1186"/>
      <c r="JB65" s="1186"/>
      <c r="JC65" s="1186"/>
      <c r="JD65" s="1186"/>
      <c r="JE65" s="1186"/>
      <c r="JF65" s="1186"/>
      <c r="JG65" s="1186"/>
      <c r="JH65" s="1186"/>
      <c r="JI65" s="1186"/>
      <c r="JJ65" s="1186"/>
      <c r="JK65" s="1186"/>
      <c r="JL65" s="1186"/>
      <c r="JM65" s="1186"/>
      <c r="JN65" s="1186"/>
      <c r="JO65" s="1186"/>
      <c r="JP65" s="1186"/>
      <c r="JQ65" s="1186"/>
      <c r="JR65" s="1186"/>
      <c r="JS65" s="1186"/>
      <c r="JT65" s="1186"/>
      <c r="JU65" s="1186"/>
      <c r="JV65" s="1186"/>
      <c r="JW65" s="1186"/>
      <c r="JX65" s="1186"/>
      <c r="JY65" s="1186"/>
      <c r="JZ65" s="1186"/>
      <c r="KA65" s="1186"/>
      <c r="KB65" s="1186"/>
      <c r="KC65" s="1186"/>
      <c r="KD65" s="1186"/>
      <c r="KE65" s="1186"/>
      <c r="KF65" s="1186"/>
      <c r="KG65" s="1186"/>
      <c r="KH65" s="1186"/>
      <c r="KI65" s="1186"/>
      <c r="KJ65" s="1186"/>
      <c r="KK65" s="1186"/>
      <c r="KL65" s="1186"/>
      <c r="KM65" s="1186"/>
      <c r="KN65" s="1186"/>
      <c r="KO65" s="1186"/>
      <c r="KP65" s="1186"/>
      <c r="KQ65" s="1186"/>
      <c r="KR65" s="1186"/>
      <c r="KS65" s="1186"/>
      <c r="KT65" s="1186"/>
      <c r="KU65" s="1186"/>
      <c r="KV65" s="1186"/>
      <c r="KW65" s="1186"/>
      <c r="KX65" s="1186"/>
      <c r="KY65" s="1186"/>
      <c r="KZ65" s="1186"/>
      <c r="LA65" s="1186"/>
      <c r="LB65" s="1186"/>
      <c r="LC65" s="1186"/>
      <c r="LD65" s="1186"/>
      <c r="LE65" s="1186"/>
      <c r="LF65" s="1186"/>
      <c r="LG65" s="1186"/>
      <c r="LH65" s="1186"/>
      <c r="LI65" s="1186"/>
      <c r="LJ65" s="1187"/>
    </row>
    <row r="66" spans="2:322" ht="3.65" customHeight="1">
      <c r="B66" s="1185"/>
      <c r="C66" s="1186"/>
      <c r="D66" s="1186"/>
      <c r="E66" s="1186"/>
      <c r="F66" s="1186"/>
      <c r="G66" s="1186"/>
      <c r="H66" s="1186"/>
      <c r="I66" s="1186"/>
      <c r="J66" s="1186"/>
      <c r="K66" s="1186"/>
      <c r="L66" s="1186"/>
      <c r="M66" s="1186"/>
      <c r="N66" s="1186"/>
      <c r="O66" s="1186"/>
      <c r="P66" s="1186"/>
      <c r="Q66" s="1186"/>
      <c r="R66" s="1186"/>
      <c r="S66" s="1186"/>
      <c r="T66" s="1186"/>
      <c r="U66" s="1186"/>
      <c r="V66" s="1186"/>
      <c r="W66" s="1186"/>
      <c r="X66" s="1186"/>
      <c r="Y66" s="1186"/>
      <c r="Z66" s="1186"/>
      <c r="AA66" s="1186"/>
      <c r="AB66" s="1186"/>
      <c r="AC66" s="1186"/>
      <c r="AD66" s="1186"/>
      <c r="AE66" s="1186"/>
      <c r="AF66" s="1186"/>
      <c r="AG66" s="1186"/>
      <c r="AH66" s="1186"/>
      <c r="AI66" s="1186"/>
      <c r="AJ66" s="1186"/>
      <c r="AK66" s="1186"/>
      <c r="AL66" s="1186"/>
      <c r="AM66" s="1186"/>
      <c r="AN66" s="1186"/>
      <c r="AO66" s="1186"/>
      <c r="AP66" s="1186"/>
      <c r="AQ66" s="1186"/>
      <c r="AR66" s="1186"/>
      <c r="AS66" s="1186"/>
      <c r="AT66" s="1186"/>
      <c r="AU66" s="1186"/>
      <c r="AV66" s="1186"/>
      <c r="AW66" s="1186"/>
      <c r="AX66" s="1186"/>
      <c r="AY66" s="1186"/>
      <c r="AZ66" s="1186"/>
      <c r="BA66" s="1186"/>
      <c r="BB66" s="1186"/>
      <c r="BC66" s="1186"/>
      <c r="BD66" s="1186"/>
      <c r="BE66" s="1186"/>
      <c r="BF66" s="1186"/>
      <c r="BG66" s="1186"/>
      <c r="BH66" s="1186"/>
      <c r="BI66" s="1186"/>
      <c r="BJ66" s="1186"/>
      <c r="BK66" s="1186"/>
      <c r="BL66" s="1186"/>
      <c r="BM66" s="1186"/>
      <c r="BN66" s="1186"/>
      <c r="BO66" s="1186"/>
      <c r="BP66" s="1186"/>
      <c r="BQ66" s="1186"/>
      <c r="BR66" s="1186"/>
      <c r="BS66" s="1186"/>
      <c r="BT66" s="1186"/>
      <c r="BU66" s="1186"/>
      <c r="BV66" s="1186"/>
      <c r="BW66" s="1186"/>
      <c r="BX66" s="1186"/>
      <c r="BY66" s="1186"/>
      <c r="BZ66" s="1186"/>
      <c r="CA66" s="1186"/>
      <c r="CB66" s="1186"/>
      <c r="CC66" s="1186"/>
      <c r="CD66" s="1186"/>
      <c r="CE66" s="1186"/>
      <c r="CF66" s="1186"/>
      <c r="CG66" s="1186"/>
      <c r="CH66" s="1186"/>
      <c r="CI66" s="1186"/>
      <c r="CJ66" s="1186"/>
      <c r="CK66" s="1186"/>
      <c r="CL66" s="1186"/>
      <c r="CM66" s="1186"/>
      <c r="CN66" s="1186"/>
      <c r="CO66" s="1186"/>
      <c r="CP66" s="1186"/>
      <c r="CQ66" s="1186"/>
      <c r="CR66" s="1186"/>
      <c r="CS66" s="1186"/>
      <c r="CT66" s="1186"/>
      <c r="CU66" s="1186"/>
      <c r="CV66" s="1186"/>
      <c r="CW66" s="1186"/>
      <c r="CX66" s="1186"/>
      <c r="CY66" s="1186"/>
      <c r="CZ66" s="1186"/>
      <c r="DA66" s="1186"/>
      <c r="DB66" s="1186"/>
      <c r="DC66" s="1186"/>
      <c r="DD66" s="1186"/>
      <c r="DE66" s="1186"/>
      <c r="DF66" s="1186"/>
      <c r="DG66" s="1186"/>
      <c r="DH66" s="1186"/>
      <c r="DI66" s="1186"/>
      <c r="DJ66" s="1186"/>
      <c r="DK66" s="1186"/>
      <c r="DL66" s="1186"/>
      <c r="DM66" s="1186"/>
      <c r="DN66" s="1186"/>
      <c r="DO66" s="1186"/>
      <c r="DP66" s="1186"/>
      <c r="DQ66" s="1186"/>
      <c r="DR66" s="1186"/>
      <c r="DS66" s="1186"/>
      <c r="DT66" s="1186"/>
      <c r="DU66" s="1186"/>
      <c r="DV66" s="1186"/>
      <c r="DW66" s="1186"/>
      <c r="DX66" s="1186"/>
      <c r="DY66" s="1186"/>
      <c r="DZ66" s="1186"/>
      <c r="EA66" s="1186"/>
      <c r="EB66" s="1186"/>
      <c r="EC66" s="1186"/>
      <c r="ED66" s="1186"/>
      <c r="EE66" s="1186"/>
      <c r="EF66" s="1186"/>
      <c r="EG66" s="1186"/>
      <c r="EH66" s="1186"/>
      <c r="EI66" s="1186"/>
      <c r="EJ66" s="1186"/>
      <c r="EK66" s="1186"/>
      <c r="EL66" s="1186"/>
      <c r="EM66" s="1186"/>
      <c r="EN66" s="1186"/>
      <c r="EO66" s="1186"/>
      <c r="EP66" s="1186"/>
      <c r="EQ66" s="1186"/>
      <c r="ER66" s="1186"/>
      <c r="ES66" s="1186"/>
      <c r="ET66" s="1186"/>
      <c r="EU66" s="1186"/>
      <c r="EV66" s="1186"/>
      <c r="EW66" s="1186"/>
      <c r="EX66" s="1186"/>
      <c r="EY66" s="1186"/>
      <c r="EZ66" s="1186"/>
      <c r="FA66" s="1186"/>
      <c r="FB66" s="1186"/>
      <c r="FC66" s="1186"/>
      <c r="FD66" s="1186"/>
      <c r="FE66" s="1186"/>
      <c r="FF66" s="1186"/>
      <c r="FG66" s="1186"/>
      <c r="FH66" s="1186"/>
      <c r="FI66" s="1186"/>
      <c r="FJ66" s="1186"/>
      <c r="FK66" s="1186"/>
      <c r="FL66" s="1186"/>
      <c r="FM66" s="1186"/>
      <c r="FN66" s="1186"/>
      <c r="FO66" s="1186"/>
      <c r="FP66" s="1186"/>
      <c r="FQ66" s="1186"/>
      <c r="FR66" s="1186"/>
      <c r="FS66" s="1186"/>
      <c r="FT66" s="1186"/>
      <c r="FU66" s="1186"/>
      <c r="FV66" s="1186"/>
      <c r="FW66" s="1186"/>
      <c r="FX66" s="1186"/>
      <c r="FY66" s="1186"/>
      <c r="FZ66" s="1186"/>
      <c r="GA66" s="1186"/>
      <c r="GB66" s="1186"/>
      <c r="GC66" s="1186"/>
      <c r="GD66" s="1186"/>
      <c r="GE66" s="1186"/>
      <c r="GF66" s="1186"/>
      <c r="GG66" s="1186"/>
      <c r="GH66" s="1186"/>
      <c r="GI66" s="1186"/>
      <c r="GJ66" s="1186"/>
      <c r="GK66" s="1186"/>
      <c r="GL66" s="1186"/>
      <c r="GM66" s="1186"/>
      <c r="GN66" s="1186"/>
      <c r="GO66" s="1186"/>
      <c r="GP66" s="1186"/>
      <c r="GQ66" s="1186"/>
      <c r="GR66" s="1186"/>
      <c r="GS66" s="1186"/>
      <c r="GT66" s="1186"/>
      <c r="GU66" s="1186"/>
      <c r="GV66" s="1186"/>
      <c r="GW66" s="1186"/>
      <c r="GX66" s="1186"/>
      <c r="GY66" s="1186"/>
      <c r="GZ66" s="1186"/>
      <c r="HA66" s="1186"/>
      <c r="HB66" s="1186"/>
      <c r="HC66" s="1186"/>
      <c r="HD66" s="1186"/>
      <c r="HE66" s="1186"/>
      <c r="HF66" s="1186"/>
      <c r="HG66" s="1186"/>
      <c r="HH66" s="1186"/>
      <c r="HI66" s="1186"/>
      <c r="HJ66" s="1186"/>
      <c r="HK66" s="1186"/>
      <c r="HL66" s="1186"/>
      <c r="HM66" s="1186"/>
      <c r="HN66" s="1186"/>
      <c r="HO66" s="1186"/>
      <c r="HP66" s="1186"/>
      <c r="HQ66" s="1186"/>
      <c r="HR66" s="1186"/>
      <c r="HS66" s="1186"/>
      <c r="HT66" s="1186"/>
      <c r="HU66" s="1186"/>
      <c r="HV66" s="1186"/>
      <c r="HW66" s="1186"/>
      <c r="HX66" s="1186"/>
      <c r="HY66" s="1186"/>
      <c r="HZ66" s="1186"/>
      <c r="IA66" s="1186"/>
      <c r="IB66" s="1186"/>
      <c r="IC66" s="1186"/>
      <c r="ID66" s="1186"/>
      <c r="IE66" s="1186"/>
      <c r="IF66" s="1186"/>
      <c r="IG66" s="1186"/>
      <c r="IH66" s="1186"/>
      <c r="II66" s="1186"/>
      <c r="IJ66" s="1186"/>
      <c r="IK66" s="1186"/>
      <c r="IL66" s="1186"/>
      <c r="IM66" s="1186"/>
      <c r="IN66" s="1186"/>
      <c r="IO66" s="1186"/>
      <c r="IP66" s="1186"/>
      <c r="IQ66" s="1186"/>
      <c r="IR66" s="1186"/>
      <c r="IS66" s="1186"/>
      <c r="IT66" s="1186"/>
      <c r="IU66" s="1186"/>
      <c r="IV66" s="1186"/>
      <c r="IW66" s="1186"/>
      <c r="IX66" s="1186"/>
      <c r="IY66" s="1186"/>
      <c r="IZ66" s="1186"/>
      <c r="JA66" s="1186"/>
      <c r="JB66" s="1186"/>
      <c r="JC66" s="1186"/>
      <c r="JD66" s="1186"/>
      <c r="JE66" s="1186"/>
      <c r="JF66" s="1186"/>
      <c r="JG66" s="1186"/>
      <c r="JH66" s="1186"/>
      <c r="JI66" s="1186"/>
      <c r="JJ66" s="1186"/>
      <c r="JK66" s="1186"/>
      <c r="JL66" s="1186"/>
      <c r="JM66" s="1186"/>
      <c r="JN66" s="1186"/>
      <c r="JO66" s="1186"/>
      <c r="JP66" s="1186"/>
      <c r="JQ66" s="1186"/>
      <c r="JR66" s="1186"/>
      <c r="JS66" s="1186"/>
      <c r="JT66" s="1186"/>
      <c r="JU66" s="1186"/>
      <c r="JV66" s="1186"/>
      <c r="JW66" s="1186"/>
      <c r="JX66" s="1186"/>
      <c r="JY66" s="1186"/>
      <c r="JZ66" s="1186"/>
      <c r="KA66" s="1186"/>
      <c r="KB66" s="1186"/>
      <c r="KC66" s="1186"/>
      <c r="KD66" s="1186"/>
      <c r="KE66" s="1186"/>
      <c r="KF66" s="1186"/>
      <c r="KG66" s="1186"/>
      <c r="KH66" s="1186"/>
      <c r="KI66" s="1186"/>
      <c r="KJ66" s="1186"/>
      <c r="KK66" s="1186"/>
      <c r="KL66" s="1186"/>
      <c r="KM66" s="1186"/>
      <c r="KN66" s="1186"/>
      <c r="KO66" s="1186"/>
      <c r="KP66" s="1186"/>
      <c r="KQ66" s="1186"/>
      <c r="KR66" s="1186"/>
      <c r="KS66" s="1186"/>
      <c r="KT66" s="1186"/>
      <c r="KU66" s="1186"/>
      <c r="KV66" s="1186"/>
      <c r="KW66" s="1186"/>
      <c r="KX66" s="1186"/>
      <c r="KY66" s="1186"/>
      <c r="KZ66" s="1186"/>
      <c r="LA66" s="1186"/>
      <c r="LB66" s="1186"/>
      <c r="LC66" s="1186"/>
      <c r="LD66" s="1186"/>
      <c r="LE66" s="1186"/>
      <c r="LF66" s="1186"/>
      <c r="LG66" s="1186"/>
      <c r="LH66" s="1186"/>
      <c r="LI66" s="1186"/>
      <c r="LJ66" s="1187"/>
    </row>
    <row r="67" spans="2:322" ht="3.65" customHeight="1">
      <c r="B67" s="1185"/>
      <c r="C67" s="1186"/>
      <c r="D67" s="1186"/>
      <c r="E67" s="1186"/>
      <c r="F67" s="1186"/>
      <c r="G67" s="1186"/>
      <c r="H67" s="1186"/>
      <c r="I67" s="1186"/>
      <c r="J67" s="1186"/>
      <c r="K67" s="1186"/>
      <c r="L67" s="1186"/>
      <c r="M67" s="1186"/>
      <c r="N67" s="1186"/>
      <c r="O67" s="1186"/>
      <c r="P67" s="1186"/>
      <c r="Q67" s="1186"/>
      <c r="R67" s="1186"/>
      <c r="S67" s="1186"/>
      <c r="T67" s="1186"/>
      <c r="U67" s="1186"/>
      <c r="V67" s="1186"/>
      <c r="W67" s="1186"/>
      <c r="X67" s="1186"/>
      <c r="Y67" s="1186"/>
      <c r="Z67" s="1186"/>
      <c r="AA67" s="1186"/>
      <c r="AB67" s="1186"/>
      <c r="AC67" s="1186"/>
      <c r="AD67" s="1186"/>
      <c r="AE67" s="1186"/>
      <c r="AF67" s="1186"/>
      <c r="AG67" s="1186"/>
      <c r="AH67" s="1186"/>
      <c r="AI67" s="1186"/>
      <c r="AJ67" s="1186"/>
      <c r="AK67" s="1186"/>
      <c r="AL67" s="1186"/>
      <c r="AM67" s="1186"/>
      <c r="AN67" s="1186"/>
      <c r="AO67" s="1186"/>
      <c r="AP67" s="1186"/>
      <c r="AQ67" s="1186"/>
      <c r="AR67" s="1186"/>
      <c r="AS67" s="1186"/>
      <c r="AT67" s="1186"/>
      <c r="AU67" s="1186"/>
      <c r="AV67" s="1186"/>
      <c r="AW67" s="1186"/>
      <c r="AX67" s="1186"/>
      <c r="AY67" s="1186"/>
      <c r="AZ67" s="1186"/>
      <c r="BA67" s="1186"/>
      <c r="BB67" s="1186"/>
      <c r="BC67" s="1186"/>
      <c r="BD67" s="1186"/>
      <c r="BE67" s="1186"/>
      <c r="BF67" s="1186"/>
      <c r="BG67" s="1186"/>
      <c r="BH67" s="1186"/>
      <c r="BI67" s="1186"/>
      <c r="BJ67" s="1186"/>
      <c r="BK67" s="1186"/>
      <c r="BL67" s="1186"/>
      <c r="BM67" s="1186"/>
      <c r="BN67" s="1186"/>
      <c r="BO67" s="1186"/>
      <c r="BP67" s="1186"/>
      <c r="BQ67" s="1186"/>
      <c r="BR67" s="1186"/>
      <c r="BS67" s="1186"/>
      <c r="BT67" s="1186"/>
      <c r="BU67" s="1186"/>
      <c r="BV67" s="1186"/>
      <c r="BW67" s="1186"/>
      <c r="BX67" s="1186"/>
      <c r="BY67" s="1186"/>
      <c r="BZ67" s="1186"/>
      <c r="CA67" s="1186"/>
      <c r="CB67" s="1186"/>
      <c r="CC67" s="1186"/>
      <c r="CD67" s="1186"/>
      <c r="CE67" s="1186"/>
      <c r="CF67" s="1186"/>
      <c r="CG67" s="1186"/>
      <c r="CH67" s="1186"/>
      <c r="CI67" s="1186"/>
      <c r="CJ67" s="1186"/>
      <c r="CK67" s="1186"/>
      <c r="CL67" s="1186"/>
      <c r="CM67" s="1186"/>
      <c r="CN67" s="1186"/>
      <c r="CO67" s="1186"/>
      <c r="CP67" s="1186"/>
      <c r="CQ67" s="1186"/>
      <c r="CR67" s="1186"/>
      <c r="CS67" s="1186"/>
      <c r="CT67" s="1186"/>
      <c r="CU67" s="1186"/>
      <c r="CV67" s="1186"/>
      <c r="CW67" s="1186"/>
      <c r="CX67" s="1186"/>
      <c r="CY67" s="1186"/>
      <c r="CZ67" s="1186"/>
      <c r="DA67" s="1186"/>
      <c r="DB67" s="1186"/>
      <c r="DC67" s="1186"/>
      <c r="DD67" s="1186"/>
      <c r="DE67" s="1186"/>
      <c r="DF67" s="1186"/>
      <c r="DG67" s="1186"/>
      <c r="DH67" s="1186"/>
      <c r="DI67" s="1186"/>
      <c r="DJ67" s="1186"/>
      <c r="DK67" s="1186"/>
      <c r="DL67" s="1186"/>
      <c r="DM67" s="1186"/>
      <c r="DN67" s="1186"/>
      <c r="DO67" s="1186"/>
      <c r="DP67" s="1186"/>
      <c r="DQ67" s="1186"/>
      <c r="DR67" s="1186"/>
      <c r="DS67" s="1186"/>
      <c r="DT67" s="1186"/>
      <c r="DU67" s="1186"/>
      <c r="DV67" s="1186"/>
      <c r="DW67" s="1186"/>
      <c r="DX67" s="1186"/>
      <c r="DY67" s="1186"/>
      <c r="DZ67" s="1186"/>
      <c r="EA67" s="1186"/>
      <c r="EB67" s="1186"/>
      <c r="EC67" s="1186"/>
      <c r="ED67" s="1186"/>
      <c r="EE67" s="1186"/>
      <c r="EF67" s="1186"/>
      <c r="EG67" s="1186"/>
      <c r="EH67" s="1186"/>
      <c r="EI67" s="1186"/>
      <c r="EJ67" s="1186"/>
      <c r="EK67" s="1186"/>
      <c r="EL67" s="1186"/>
      <c r="EM67" s="1186"/>
      <c r="EN67" s="1186"/>
      <c r="EO67" s="1186"/>
      <c r="EP67" s="1186"/>
      <c r="EQ67" s="1186"/>
      <c r="ER67" s="1186"/>
      <c r="ES67" s="1186"/>
      <c r="ET67" s="1186"/>
      <c r="EU67" s="1186"/>
      <c r="EV67" s="1186"/>
      <c r="EW67" s="1186"/>
      <c r="EX67" s="1186"/>
      <c r="EY67" s="1186"/>
      <c r="EZ67" s="1186"/>
      <c r="FA67" s="1186"/>
      <c r="FB67" s="1186"/>
      <c r="FC67" s="1186"/>
      <c r="FD67" s="1186"/>
      <c r="FE67" s="1186"/>
      <c r="FF67" s="1186"/>
      <c r="FG67" s="1186"/>
      <c r="FH67" s="1186"/>
      <c r="FI67" s="1186"/>
      <c r="FJ67" s="1186"/>
      <c r="FK67" s="1186"/>
      <c r="FL67" s="1186"/>
      <c r="FM67" s="1186"/>
      <c r="FN67" s="1186"/>
      <c r="FO67" s="1186"/>
      <c r="FP67" s="1186"/>
      <c r="FQ67" s="1186"/>
      <c r="FR67" s="1186"/>
      <c r="FS67" s="1186"/>
      <c r="FT67" s="1186"/>
      <c r="FU67" s="1186"/>
      <c r="FV67" s="1186"/>
      <c r="FW67" s="1186"/>
      <c r="FX67" s="1186"/>
      <c r="FY67" s="1186"/>
      <c r="FZ67" s="1186"/>
      <c r="GA67" s="1186"/>
      <c r="GB67" s="1186"/>
      <c r="GC67" s="1186"/>
      <c r="GD67" s="1186"/>
      <c r="GE67" s="1186"/>
      <c r="GF67" s="1186"/>
      <c r="GG67" s="1186"/>
      <c r="GH67" s="1186"/>
      <c r="GI67" s="1186"/>
      <c r="GJ67" s="1186"/>
      <c r="GK67" s="1186"/>
      <c r="GL67" s="1186"/>
      <c r="GM67" s="1186"/>
      <c r="GN67" s="1186"/>
      <c r="GO67" s="1186"/>
      <c r="GP67" s="1186"/>
      <c r="GQ67" s="1186"/>
      <c r="GR67" s="1186"/>
      <c r="GS67" s="1186"/>
      <c r="GT67" s="1186"/>
      <c r="GU67" s="1186"/>
      <c r="GV67" s="1186"/>
      <c r="GW67" s="1186"/>
      <c r="GX67" s="1186"/>
      <c r="GY67" s="1186"/>
      <c r="GZ67" s="1186"/>
      <c r="HA67" s="1186"/>
      <c r="HB67" s="1186"/>
      <c r="HC67" s="1186"/>
      <c r="HD67" s="1186"/>
      <c r="HE67" s="1186"/>
      <c r="HF67" s="1186"/>
      <c r="HG67" s="1186"/>
      <c r="HH67" s="1186"/>
      <c r="HI67" s="1186"/>
      <c r="HJ67" s="1186"/>
      <c r="HK67" s="1186"/>
      <c r="HL67" s="1186"/>
      <c r="HM67" s="1186"/>
      <c r="HN67" s="1186"/>
      <c r="HO67" s="1186"/>
      <c r="HP67" s="1186"/>
      <c r="HQ67" s="1186"/>
      <c r="HR67" s="1186"/>
      <c r="HS67" s="1186"/>
      <c r="HT67" s="1186"/>
      <c r="HU67" s="1186"/>
      <c r="HV67" s="1186"/>
      <c r="HW67" s="1186"/>
      <c r="HX67" s="1186"/>
      <c r="HY67" s="1186"/>
      <c r="HZ67" s="1186"/>
      <c r="IA67" s="1186"/>
      <c r="IB67" s="1186"/>
      <c r="IC67" s="1186"/>
      <c r="ID67" s="1186"/>
      <c r="IE67" s="1186"/>
      <c r="IF67" s="1186"/>
      <c r="IG67" s="1186"/>
      <c r="IH67" s="1186"/>
      <c r="II67" s="1186"/>
      <c r="IJ67" s="1186"/>
      <c r="IK67" s="1186"/>
      <c r="IL67" s="1186"/>
      <c r="IM67" s="1186"/>
      <c r="IN67" s="1186"/>
      <c r="IO67" s="1186"/>
      <c r="IP67" s="1186"/>
      <c r="IQ67" s="1186"/>
      <c r="IR67" s="1186"/>
      <c r="IS67" s="1186"/>
      <c r="IT67" s="1186"/>
      <c r="IU67" s="1186"/>
      <c r="IV67" s="1186"/>
      <c r="IW67" s="1186"/>
      <c r="IX67" s="1186"/>
      <c r="IY67" s="1186"/>
      <c r="IZ67" s="1186"/>
      <c r="JA67" s="1186"/>
      <c r="JB67" s="1186"/>
      <c r="JC67" s="1186"/>
      <c r="JD67" s="1186"/>
      <c r="JE67" s="1186"/>
      <c r="JF67" s="1186"/>
      <c r="JG67" s="1186"/>
      <c r="JH67" s="1186"/>
      <c r="JI67" s="1186"/>
      <c r="JJ67" s="1186"/>
      <c r="JK67" s="1186"/>
      <c r="JL67" s="1186"/>
      <c r="JM67" s="1186"/>
      <c r="JN67" s="1186"/>
      <c r="JO67" s="1186"/>
      <c r="JP67" s="1186"/>
      <c r="JQ67" s="1186"/>
      <c r="JR67" s="1186"/>
      <c r="JS67" s="1186"/>
      <c r="JT67" s="1186"/>
      <c r="JU67" s="1186"/>
      <c r="JV67" s="1186"/>
      <c r="JW67" s="1186"/>
      <c r="JX67" s="1186"/>
      <c r="JY67" s="1186"/>
      <c r="JZ67" s="1186"/>
      <c r="KA67" s="1186"/>
      <c r="KB67" s="1186"/>
      <c r="KC67" s="1186"/>
      <c r="KD67" s="1186"/>
      <c r="KE67" s="1186"/>
      <c r="KF67" s="1186"/>
      <c r="KG67" s="1186"/>
      <c r="KH67" s="1186"/>
      <c r="KI67" s="1186"/>
      <c r="KJ67" s="1186"/>
      <c r="KK67" s="1186"/>
      <c r="KL67" s="1186"/>
      <c r="KM67" s="1186"/>
      <c r="KN67" s="1186"/>
      <c r="KO67" s="1186"/>
      <c r="KP67" s="1186"/>
      <c r="KQ67" s="1186"/>
      <c r="KR67" s="1186"/>
      <c r="KS67" s="1186"/>
      <c r="KT67" s="1186"/>
      <c r="KU67" s="1186"/>
      <c r="KV67" s="1186"/>
      <c r="KW67" s="1186"/>
      <c r="KX67" s="1186"/>
      <c r="KY67" s="1186"/>
      <c r="KZ67" s="1186"/>
      <c r="LA67" s="1186"/>
      <c r="LB67" s="1186"/>
      <c r="LC67" s="1186"/>
      <c r="LD67" s="1186"/>
      <c r="LE67" s="1186"/>
      <c r="LF67" s="1186"/>
      <c r="LG67" s="1186"/>
      <c r="LH67" s="1186"/>
      <c r="LI67" s="1186"/>
      <c r="LJ67" s="1187"/>
    </row>
    <row r="68" spans="2:322" ht="3.65" customHeight="1">
      <c r="B68" s="1185"/>
      <c r="C68" s="1186"/>
      <c r="D68" s="1186"/>
      <c r="E68" s="1186"/>
      <c r="F68" s="1186"/>
      <c r="G68" s="1186"/>
      <c r="H68" s="1186"/>
      <c r="I68" s="1186"/>
      <c r="J68" s="1186"/>
      <c r="K68" s="1186"/>
      <c r="L68" s="1186"/>
      <c r="M68" s="1186"/>
      <c r="N68" s="1186"/>
      <c r="O68" s="1186"/>
      <c r="P68" s="1186"/>
      <c r="Q68" s="1186"/>
      <c r="R68" s="1186"/>
      <c r="S68" s="1186"/>
      <c r="T68" s="1186"/>
      <c r="U68" s="1186"/>
      <c r="V68" s="1186"/>
      <c r="W68" s="1186"/>
      <c r="X68" s="1186"/>
      <c r="Y68" s="1186"/>
      <c r="Z68" s="1186"/>
      <c r="AA68" s="1186"/>
      <c r="AB68" s="1186"/>
      <c r="AC68" s="1186"/>
      <c r="AD68" s="1186"/>
      <c r="AE68" s="1186"/>
      <c r="AF68" s="1186"/>
      <c r="AG68" s="1186"/>
      <c r="AH68" s="1186"/>
      <c r="AI68" s="1186"/>
      <c r="AJ68" s="1186"/>
      <c r="AK68" s="1186"/>
      <c r="AL68" s="1186"/>
      <c r="AM68" s="1186"/>
      <c r="AN68" s="1186"/>
      <c r="AO68" s="1186"/>
      <c r="AP68" s="1186"/>
      <c r="AQ68" s="1186"/>
      <c r="AR68" s="1186"/>
      <c r="AS68" s="1186"/>
      <c r="AT68" s="1186"/>
      <c r="AU68" s="1186"/>
      <c r="AV68" s="1186"/>
      <c r="AW68" s="1186"/>
      <c r="AX68" s="1186"/>
      <c r="AY68" s="1186"/>
      <c r="AZ68" s="1186"/>
      <c r="BA68" s="1186"/>
      <c r="BB68" s="1186"/>
      <c r="BC68" s="1186"/>
      <c r="BD68" s="1186"/>
      <c r="BE68" s="1186"/>
      <c r="BF68" s="1186"/>
      <c r="BG68" s="1186"/>
      <c r="BH68" s="1186"/>
      <c r="BI68" s="1186"/>
      <c r="BJ68" s="1186"/>
      <c r="BK68" s="1186"/>
      <c r="BL68" s="1186"/>
      <c r="BM68" s="1186"/>
      <c r="BN68" s="1186"/>
      <c r="BO68" s="1186"/>
      <c r="BP68" s="1186"/>
      <c r="BQ68" s="1186"/>
      <c r="BR68" s="1186"/>
      <c r="BS68" s="1186"/>
      <c r="BT68" s="1186"/>
      <c r="BU68" s="1186"/>
      <c r="BV68" s="1186"/>
      <c r="BW68" s="1186"/>
      <c r="BX68" s="1186"/>
      <c r="BY68" s="1186"/>
      <c r="BZ68" s="1186"/>
      <c r="CA68" s="1186"/>
      <c r="CB68" s="1186"/>
      <c r="CC68" s="1186"/>
      <c r="CD68" s="1186"/>
      <c r="CE68" s="1186"/>
      <c r="CF68" s="1186"/>
      <c r="CG68" s="1186"/>
      <c r="CH68" s="1186"/>
      <c r="CI68" s="1186"/>
      <c r="CJ68" s="1186"/>
      <c r="CK68" s="1186"/>
      <c r="CL68" s="1186"/>
      <c r="CM68" s="1186"/>
      <c r="CN68" s="1186"/>
      <c r="CO68" s="1186"/>
      <c r="CP68" s="1186"/>
      <c r="CQ68" s="1186"/>
      <c r="CR68" s="1186"/>
      <c r="CS68" s="1186"/>
      <c r="CT68" s="1186"/>
      <c r="CU68" s="1186"/>
      <c r="CV68" s="1186"/>
      <c r="CW68" s="1186"/>
      <c r="CX68" s="1186"/>
      <c r="CY68" s="1186"/>
      <c r="CZ68" s="1186"/>
      <c r="DA68" s="1186"/>
      <c r="DB68" s="1186"/>
      <c r="DC68" s="1186"/>
      <c r="DD68" s="1186"/>
      <c r="DE68" s="1186"/>
      <c r="DF68" s="1186"/>
      <c r="DG68" s="1186"/>
      <c r="DH68" s="1186"/>
      <c r="DI68" s="1186"/>
      <c r="DJ68" s="1186"/>
      <c r="DK68" s="1186"/>
      <c r="DL68" s="1186"/>
      <c r="DM68" s="1186"/>
      <c r="DN68" s="1186"/>
      <c r="DO68" s="1186"/>
      <c r="DP68" s="1186"/>
      <c r="DQ68" s="1186"/>
      <c r="DR68" s="1186"/>
      <c r="DS68" s="1186"/>
      <c r="DT68" s="1186"/>
      <c r="DU68" s="1186"/>
      <c r="DV68" s="1186"/>
      <c r="DW68" s="1186"/>
      <c r="DX68" s="1186"/>
      <c r="DY68" s="1186"/>
      <c r="DZ68" s="1186"/>
      <c r="EA68" s="1186"/>
      <c r="EB68" s="1186"/>
      <c r="EC68" s="1186"/>
      <c r="ED68" s="1186"/>
      <c r="EE68" s="1186"/>
      <c r="EF68" s="1186"/>
      <c r="EG68" s="1186"/>
      <c r="EH68" s="1186"/>
      <c r="EI68" s="1186"/>
      <c r="EJ68" s="1186"/>
      <c r="EK68" s="1186"/>
      <c r="EL68" s="1186"/>
      <c r="EM68" s="1186"/>
      <c r="EN68" s="1186"/>
      <c r="EO68" s="1186"/>
      <c r="EP68" s="1186"/>
      <c r="EQ68" s="1186"/>
      <c r="ER68" s="1186"/>
      <c r="ES68" s="1186"/>
      <c r="ET68" s="1186"/>
      <c r="EU68" s="1186"/>
      <c r="EV68" s="1186"/>
      <c r="EW68" s="1186"/>
      <c r="EX68" s="1186"/>
      <c r="EY68" s="1186"/>
      <c r="EZ68" s="1186"/>
      <c r="FA68" s="1186"/>
      <c r="FB68" s="1186"/>
      <c r="FC68" s="1186"/>
      <c r="FD68" s="1186"/>
      <c r="FE68" s="1186"/>
      <c r="FF68" s="1186"/>
      <c r="FG68" s="1186"/>
      <c r="FH68" s="1186"/>
      <c r="FI68" s="1186"/>
      <c r="FJ68" s="1186"/>
      <c r="FK68" s="1186"/>
      <c r="FL68" s="1186"/>
      <c r="FM68" s="1186"/>
      <c r="FN68" s="1186"/>
      <c r="FO68" s="1186"/>
      <c r="FP68" s="1186"/>
      <c r="FQ68" s="1186"/>
      <c r="FR68" s="1186"/>
      <c r="FS68" s="1186"/>
      <c r="FT68" s="1186"/>
      <c r="FU68" s="1186"/>
      <c r="FV68" s="1186"/>
      <c r="FW68" s="1186"/>
      <c r="FX68" s="1186"/>
      <c r="FY68" s="1186"/>
      <c r="FZ68" s="1186"/>
      <c r="GA68" s="1186"/>
      <c r="GB68" s="1186"/>
      <c r="GC68" s="1186"/>
      <c r="GD68" s="1186"/>
      <c r="GE68" s="1186"/>
      <c r="GF68" s="1186"/>
      <c r="GG68" s="1186"/>
      <c r="GH68" s="1186"/>
      <c r="GI68" s="1186"/>
      <c r="GJ68" s="1186"/>
      <c r="GK68" s="1186"/>
      <c r="GL68" s="1186"/>
      <c r="GM68" s="1186"/>
      <c r="GN68" s="1186"/>
      <c r="GO68" s="1186"/>
      <c r="GP68" s="1186"/>
      <c r="GQ68" s="1186"/>
      <c r="GR68" s="1186"/>
      <c r="GS68" s="1186"/>
      <c r="GT68" s="1186"/>
      <c r="GU68" s="1186"/>
      <c r="GV68" s="1186"/>
      <c r="GW68" s="1186"/>
      <c r="GX68" s="1186"/>
      <c r="GY68" s="1186"/>
      <c r="GZ68" s="1186"/>
      <c r="HA68" s="1186"/>
      <c r="HB68" s="1186"/>
      <c r="HC68" s="1186"/>
      <c r="HD68" s="1186"/>
      <c r="HE68" s="1186"/>
      <c r="HF68" s="1186"/>
      <c r="HG68" s="1186"/>
      <c r="HH68" s="1186"/>
      <c r="HI68" s="1186"/>
      <c r="HJ68" s="1186"/>
      <c r="HK68" s="1186"/>
      <c r="HL68" s="1186"/>
      <c r="HM68" s="1186"/>
      <c r="HN68" s="1186"/>
      <c r="HO68" s="1186"/>
      <c r="HP68" s="1186"/>
      <c r="HQ68" s="1186"/>
      <c r="HR68" s="1186"/>
      <c r="HS68" s="1186"/>
      <c r="HT68" s="1186"/>
      <c r="HU68" s="1186"/>
      <c r="HV68" s="1186"/>
      <c r="HW68" s="1186"/>
      <c r="HX68" s="1186"/>
      <c r="HY68" s="1186"/>
      <c r="HZ68" s="1186"/>
      <c r="IA68" s="1186"/>
      <c r="IB68" s="1186"/>
      <c r="IC68" s="1186"/>
      <c r="ID68" s="1186"/>
      <c r="IE68" s="1186"/>
      <c r="IF68" s="1186"/>
      <c r="IG68" s="1186"/>
      <c r="IH68" s="1186"/>
      <c r="II68" s="1186"/>
      <c r="IJ68" s="1186"/>
      <c r="IK68" s="1186"/>
      <c r="IL68" s="1186"/>
      <c r="IM68" s="1186"/>
      <c r="IN68" s="1186"/>
      <c r="IO68" s="1186"/>
      <c r="IP68" s="1186"/>
      <c r="IQ68" s="1186"/>
      <c r="IR68" s="1186"/>
      <c r="IS68" s="1186"/>
      <c r="IT68" s="1186"/>
      <c r="IU68" s="1186"/>
      <c r="IV68" s="1186"/>
      <c r="IW68" s="1186"/>
      <c r="IX68" s="1186"/>
      <c r="IY68" s="1186"/>
      <c r="IZ68" s="1186"/>
      <c r="JA68" s="1186"/>
      <c r="JB68" s="1186"/>
      <c r="JC68" s="1186"/>
      <c r="JD68" s="1186"/>
      <c r="JE68" s="1186"/>
      <c r="JF68" s="1186"/>
      <c r="JG68" s="1186"/>
      <c r="JH68" s="1186"/>
      <c r="JI68" s="1186"/>
      <c r="JJ68" s="1186"/>
      <c r="JK68" s="1186"/>
      <c r="JL68" s="1186"/>
      <c r="JM68" s="1186"/>
      <c r="JN68" s="1186"/>
      <c r="JO68" s="1186"/>
      <c r="JP68" s="1186"/>
      <c r="JQ68" s="1186"/>
      <c r="JR68" s="1186"/>
      <c r="JS68" s="1186"/>
      <c r="JT68" s="1186"/>
      <c r="JU68" s="1186"/>
      <c r="JV68" s="1186"/>
      <c r="JW68" s="1186"/>
      <c r="JX68" s="1186"/>
      <c r="JY68" s="1186"/>
      <c r="JZ68" s="1186"/>
      <c r="KA68" s="1186"/>
      <c r="KB68" s="1186"/>
      <c r="KC68" s="1186"/>
      <c r="KD68" s="1186"/>
      <c r="KE68" s="1186"/>
      <c r="KF68" s="1186"/>
      <c r="KG68" s="1186"/>
      <c r="KH68" s="1186"/>
      <c r="KI68" s="1186"/>
      <c r="KJ68" s="1186"/>
      <c r="KK68" s="1186"/>
      <c r="KL68" s="1186"/>
      <c r="KM68" s="1186"/>
      <c r="KN68" s="1186"/>
      <c r="KO68" s="1186"/>
      <c r="KP68" s="1186"/>
      <c r="KQ68" s="1186"/>
      <c r="KR68" s="1186"/>
      <c r="KS68" s="1186"/>
      <c r="KT68" s="1186"/>
      <c r="KU68" s="1186"/>
      <c r="KV68" s="1186"/>
      <c r="KW68" s="1186"/>
      <c r="KX68" s="1186"/>
      <c r="KY68" s="1186"/>
      <c r="KZ68" s="1186"/>
      <c r="LA68" s="1186"/>
      <c r="LB68" s="1186"/>
      <c r="LC68" s="1186"/>
      <c r="LD68" s="1186"/>
      <c r="LE68" s="1186"/>
      <c r="LF68" s="1186"/>
      <c r="LG68" s="1186"/>
      <c r="LH68" s="1186"/>
      <c r="LI68" s="1186"/>
      <c r="LJ68" s="1187"/>
    </row>
    <row r="69" spans="2:322" ht="3.65" customHeight="1">
      <c r="B69" s="1185"/>
      <c r="C69" s="1186"/>
      <c r="D69" s="1186"/>
      <c r="E69" s="1186"/>
      <c r="F69" s="1186"/>
      <c r="G69" s="1186"/>
      <c r="H69" s="1186"/>
      <c r="I69" s="1186"/>
      <c r="J69" s="1186"/>
      <c r="K69" s="1186"/>
      <c r="L69" s="1186"/>
      <c r="M69" s="1186"/>
      <c r="N69" s="1186"/>
      <c r="O69" s="1186"/>
      <c r="P69" s="1186"/>
      <c r="Q69" s="1186"/>
      <c r="R69" s="1186"/>
      <c r="S69" s="1186"/>
      <c r="T69" s="1186"/>
      <c r="U69" s="1186"/>
      <c r="V69" s="1186"/>
      <c r="W69" s="1186"/>
      <c r="X69" s="1186"/>
      <c r="Y69" s="1186"/>
      <c r="Z69" s="1186"/>
      <c r="AA69" s="1186"/>
      <c r="AB69" s="1186"/>
      <c r="AC69" s="1186"/>
      <c r="AD69" s="1186"/>
      <c r="AE69" s="1186"/>
      <c r="AF69" s="1186"/>
      <c r="AG69" s="1186"/>
      <c r="AH69" s="1186"/>
      <c r="AI69" s="1186"/>
      <c r="AJ69" s="1186"/>
      <c r="AK69" s="1186"/>
      <c r="AL69" s="1186"/>
      <c r="AM69" s="1186"/>
      <c r="AN69" s="1186"/>
      <c r="AO69" s="1186"/>
      <c r="AP69" s="1186"/>
      <c r="AQ69" s="1186"/>
      <c r="AR69" s="1186"/>
      <c r="AS69" s="1186"/>
      <c r="AT69" s="1186"/>
      <c r="AU69" s="1186"/>
      <c r="AV69" s="1186"/>
      <c r="AW69" s="1186"/>
      <c r="AX69" s="1186"/>
      <c r="AY69" s="1186"/>
      <c r="AZ69" s="1186"/>
      <c r="BA69" s="1186"/>
      <c r="BB69" s="1186"/>
      <c r="BC69" s="1186"/>
      <c r="BD69" s="1186"/>
      <c r="BE69" s="1186"/>
      <c r="BF69" s="1186"/>
      <c r="BG69" s="1186"/>
      <c r="BH69" s="1186"/>
      <c r="BI69" s="1186"/>
      <c r="BJ69" s="1186"/>
      <c r="BK69" s="1186"/>
      <c r="BL69" s="1186"/>
      <c r="BM69" s="1186"/>
      <c r="BN69" s="1186"/>
      <c r="BO69" s="1186"/>
      <c r="BP69" s="1186"/>
      <c r="BQ69" s="1186"/>
      <c r="BR69" s="1186"/>
      <c r="BS69" s="1186"/>
      <c r="BT69" s="1186"/>
      <c r="BU69" s="1186"/>
      <c r="BV69" s="1186"/>
      <c r="BW69" s="1186"/>
      <c r="BX69" s="1186"/>
      <c r="BY69" s="1186"/>
      <c r="BZ69" s="1186"/>
      <c r="CA69" s="1186"/>
      <c r="CB69" s="1186"/>
      <c r="CC69" s="1186"/>
      <c r="CD69" s="1186"/>
      <c r="CE69" s="1186"/>
      <c r="CF69" s="1186"/>
      <c r="CG69" s="1186"/>
      <c r="CH69" s="1186"/>
      <c r="CI69" s="1186"/>
      <c r="CJ69" s="1186"/>
      <c r="CK69" s="1186"/>
      <c r="CL69" s="1186"/>
      <c r="CM69" s="1186"/>
      <c r="CN69" s="1186"/>
      <c r="CO69" s="1186"/>
      <c r="CP69" s="1186"/>
      <c r="CQ69" s="1186"/>
      <c r="CR69" s="1186"/>
      <c r="CS69" s="1186"/>
      <c r="CT69" s="1186"/>
      <c r="CU69" s="1186"/>
      <c r="CV69" s="1186"/>
      <c r="CW69" s="1186"/>
      <c r="CX69" s="1186"/>
      <c r="CY69" s="1186"/>
      <c r="CZ69" s="1186"/>
      <c r="DA69" s="1186"/>
      <c r="DB69" s="1186"/>
      <c r="DC69" s="1186"/>
      <c r="DD69" s="1186"/>
      <c r="DE69" s="1186"/>
      <c r="DF69" s="1186"/>
      <c r="DG69" s="1186"/>
      <c r="DH69" s="1186"/>
      <c r="DI69" s="1186"/>
      <c r="DJ69" s="1186"/>
      <c r="DK69" s="1186"/>
      <c r="DL69" s="1186"/>
      <c r="DM69" s="1186"/>
      <c r="DN69" s="1186"/>
      <c r="DO69" s="1186"/>
      <c r="DP69" s="1186"/>
      <c r="DQ69" s="1186"/>
      <c r="DR69" s="1186"/>
      <c r="DS69" s="1186"/>
      <c r="DT69" s="1186"/>
      <c r="DU69" s="1186"/>
      <c r="DV69" s="1186"/>
      <c r="DW69" s="1186"/>
      <c r="DX69" s="1186"/>
      <c r="DY69" s="1186"/>
      <c r="DZ69" s="1186"/>
      <c r="EA69" s="1186"/>
      <c r="EB69" s="1186"/>
      <c r="EC69" s="1186"/>
      <c r="ED69" s="1186"/>
      <c r="EE69" s="1186"/>
      <c r="EF69" s="1186"/>
      <c r="EG69" s="1186"/>
      <c r="EH69" s="1186"/>
      <c r="EI69" s="1186"/>
      <c r="EJ69" s="1186"/>
      <c r="EK69" s="1186"/>
      <c r="EL69" s="1186"/>
      <c r="EM69" s="1186"/>
      <c r="EN69" s="1186"/>
      <c r="EO69" s="1186"/>
      <c r="EP69" s="1186"/>
      <c r="EQ69" s="1186"/>
      <c r="ER69" s="1186"/>
      <c r="ES69" s="1186"/>
      <c r="ET69" s="1186"/>
      <c r="EU69" s="1186"/>
      <c r="EV69" s="1186"/>
      <c r="EW69" s="1186"/>
      <c r="EX69" s="1186"/>
      <c r="EY69" s="1186"/>
      <c r="EZ69" s="1186"/>
      <c r="FA69" s="1186"/>
      <c r="FB69" s="1186"/>
      <c r="FC69" s="1186"/>
      <c r="FD69" s="1186"/>
      <c r="FE69" s="1186"/>
      <c r="FF69" s="1186"/>
      <c r="FG69" s="1186"/>
      <c r="FH69" s="1186"/>
      <c r="FI69" s="1186"/>
      <c r="FJ69" s="1186"/>
      <c r="FK69" s="1186"/>
      <c r="FL69" s="1186"/>
      <c r="FM69" s="1186"/>
      <c r="FN69" s="1186"/>
      <c r="FO69" s="1186"/>
      <c r="FP69" s="1186"/>
      <c r="FQ69" s="1186"/>
      <c r="FR69" s="1186"/>
      <c r="FS69" s="1186"/>
      <c r="FT69" s="1186"/>
      <c r="FU69" s="1186"/>
      <c r="FV69" s="1186"/>
      <c r="FW69" s="1186"/>
      <c r="FX69" s="1186"/>
      <c r="FY69" s="1186"/>
      <c r="FZ69" s="1186"/>
      <c r="GA69" s="1186"/>
      <c r="GB69" s="1186"/>
      <c r="GC69" s="1186"/>
      <c r="GD69" s="1186"/>
      <c r="GE69" s="1186"/>
      <c r="GF69" s="1186"/>
      <c r="GG69" s="1186"/>
      <c r="GH69" s="1186"/>
      <c r="GI69" s="1186"/>
      <c r="GJ69" s="1186"/>
      <c r="GK69" s="1186"/>
      <c r="GL69" s="1186"/>
      <c r="GM69" s="1186"/>
      <c r="GN69" s="1186"/>
      <c r="GO69" s="1186"/>
      <c r="GP69" s="1186"/>
      <c r="GQ69" s="1186"/>
      <c r="GR69" s="1186"/>
      <c r="GS69" s="1186"/>
      <c r="GT69" s="1186"/>
      <c r="GU69" s="1186"/>
      <c r="GV69" s="1186"/>
      <c r="GW69" s="1186"/>
      <c r="GX69" s="1186"/>
      <c r="GY69" s="1186"/>
      <c r="GZ69" s="1186"/>
      <c r="HA69" s="1186"/>
      <c r="HB69" s="1186"/>
      <c r="HC69" s="1186"/>
      <c r="HD69" s="1186"/>
      <c r="HE69" s="1186"/>
      <c r="HF69" s="1186"/>
      <c r="HG69" s="1186"/>
      <c r="HH69" s="1186"/>
      <c r="HI69" s="1186"/>
      <c r="HJ69" s="1186"/>
      <c r="HK69" s="1186"/>
      <c r="HL69" s="1186"/>
      <c r="HM69" s="1186"/>
      <c r="HN69" s="1186"/>
      <c r="HO69" s="1186"/>
      <c r="HP69" s="1186"/>
      <c r="HQ69" s="1186"/>
      <c r="HR69" s="1186"/>
      <c r="HS69" s="1186"/>
      <c r="HT69" s="1186"/>
      <c r="HU69" s="1186"/>
      <c r="HV69" s="1186"/>
      <c r="HW69" s="1186"/>
      <c r="HX69" s="1186"/>
      <c r="HY69" s="1186"/>
      <c r="HZ69" s="1186"/>
      <c r="IA69" s="1186"/>
      <c r="IB69" s="1186"/>
      <c r="IC69" s="1186"/>
      <c r="ID69" s="1186"/>
      <c r="IE69" s="1186"/>
      <c r="IF69" s="1186"/>
      <c r="IG69" s="1186"/>
      <c r="IH69" s="1186"/>
      <c r="II69" s="1186"/>
      <c r="IJ69" s="1186"/>
      <c r="IK69" s="1186"/>
      <c r="IL69" s="1186"/>
      <c r="IM69" s="1186"/>
      <c r="IN69" s="1186"/>
      <c r="IO69" s="1186"/>
      <c r="IP69" s="1186"/>
      <c r="IQ69" s="1186"/>
      <c r="IR69" s="1186"/>
      <c r="IS69" s="1186"/>
      <c r="IT69" s="1186"/>
      <c r="IU69" s="1186"/>
      <c r="IV69" s="1186"/>
      <c r="IW69" s="1186"/>
      <c r="IX69" s="1186"/>
      <c r="IY69" s="1186"/>
      <c r="IZ69" s="1186"/>
      <c r="JA69" s="1186"/>
      <c r="JB69" s="1186"/>
      <c r="JC69" s="1186"/>
      <c r="JD69" s="1186"/>
      <c r="JE69" s="1186"/>
      <c r="JF69" s="1186"/>
      <c r="JG69" s="1186"/>
      <c r="JH69" s="1186"/>
      <c r="JI69" s="1186"/>
      <c r="JJ69" s="1186"/>
      <c r="JK69" s="1186"/>
      <c r="JL69" s="1186"/>
      <c r="JM69" s="1186"/>
      <c r="JN69" s="1186"/>
      <c r="JO69" s="1186"/>
      <c r="JP69" s="1186"/>
      <c r="JQ69" s="1186"/>
      <c r="JR69" s="1186"/>
      <c r="JS69" s="1186"/>
      <c r="JT69" s="1186"/>
      <c r="JU69" s="1186"/>
      <c r="JV69" s="1186"/>
      <c r="JW69" s="1186"/>
      <c r="JX69" s="1186"/>
      <c r="JY69" s="1186"/>
      <c r="JZ69" s="1186"/>
      <c r="KA69" s="1186"/>
      <c r="KB69" s="1186"/>
      <c r="KC69" s="1186"/>
      <c r="KD69" s="1186"/>
      <c r="KE69" s="1186"/>
      <c r="KF69" s="1186"/>
      <c r="KG69" s="1186"/>
      <c r="KH69" s="1186"/>
      <c r="KI69" s="1186"/>
      <c r="KJ69" s="1186"/>
      <c r="KK69" s="1186"/>
      <c r="KL69" s="1186"/>
      <c r="KM69" s="1186"/>
      <c r="KN69" s="1186"/>
      <c r="KO69" s="1186"/>
      <c r="KP69" s="1186"/>
      <c r="KQ69" s="1186"/>
      <c r="KR69" s="1186"/>
      <c r="KS69" s="1186"/>
      <c r="KT69" s="1186"/>
      <c r="KU69" s="1186"/>
      <c r="KV69" s="1186"/>
      <c r="KW69" s="1186"/>
      <c r="KX69" s="1186"/>
      <c r="KY69" s="1186"/>
      <c r="KZ69" s="1186"/>
      <c r="LA69" s="1186"/>
      <c r="LB69" s="1186"/>
      <c r="LC69" s="1186"/>
      <c r="LD69" s="1186"/>
      <c r="LE69" s="1186"/>
      <c r="LF69" s="1186"/>
      <c r="LG69" s="1186"/>
      <c r="LH69" s="1186"/>
      <c r="LI69" s="1186"/>
      <c r="LJ69" s="1187"/>
    </row>
    <row r="70" spans="2:322" ht="3.65" customHeight="1">
      <c r="B70" s="1185"/>
      <c r="C70" s="1186"/>
      <c r="D70" s="1186"/>
      <c r="E70" s="1186"/>
      <c r="F70" s="1186"/>
      <c r="G70" s="1186"/>
      <c r="H70" s="1186"/>
      <c r="I70" s="1186"/>
      <c r="J70" s="1186"/>
      <c r="K70" s="1186"/>
      <c r="L70" s="1186"/>
      <c r="M70" s="1186"/>
      <c r="N70" s="1186"/>
      <c r="O70" s="1186"/>
      <c r="P70" s="1186"/>
      <c r="Q70" s="1186"/>
      <c r="R70" s="1186"/>
      <c r="S70" s="1186"/>
      <c r="T70" s="1186"/>
      <c r="U70" s="1186"/>
      <c r="V70" s="1186"/>
      <c r="W70" s="1186"/>
      <c r="X70" s="1186"/>
      <c r="Y70" s="1186"/>
      <c r="Z70" s="1186"/>
      <c r="AA70" s="1186"/>
      <c r="AB70" s="1186"/>
      <c r="AC70" s="1186"/>
      <c r="AD70" s="1186"/>
      <c r="AE70" s="1186"/>
      <c r="AF70" s="1186"/>
      <c r="AG70" s="1186"/>
      <c r="AH70" s="1186"/>
      <c r="AI70" s="1186"/>
      <c r="AJ70" s="1186"/>
      <c r="AK70" s="1186"/>
      <c r="AL70" s="1186"/>
      <c r="AM70" s="1186"/>
      <c r="AN70" s="1186"/>
      <c r="AO70" s="1186"/>
      <c r="AP70" s="1186"/>
      <c r="AQ70" s="1186"/>
      <c r="AR70" s="1186"/>
      <c r="AS70" s="1186"/>
      <c r="AT70" s="1186"/>
      <c r="AU70" s="1186"/>
      <c r="AV70" s="1186"/>
      <c r="AW70" s="1186"/>
      <c r="AX70" s="1186"/>
      <c r="AY70" s="1186"/>
      <c r="AZ70" s="1186"/>
      <c r="BA70" s="1186"/>
      <c r="BB70" s="1186"/>
      <c r="BC70" s="1186"/>
      <c r="BD70" s="1186"/>
      <c r="BE70" s="1186"/>
      <c r="BF70" s="1186"/>
      <c r="BG70" s="1186"/>
      <c r="BH70" s="1186"/>
      <c r="BI70" s="1186"/>
      <c r="BJ70" s="1186"/>
      <c r="BK70" s="1186"/>
      <c r="BL70" s="1186"/>
      <c r="BM70" s="1186"/>
      <c r="BN70" s="1186"/>
      <c r="BO70" s="1186"/>
      <c r="BP70" s="1186"/>
      <c r="BQ70" s="1186"/>
      <c r="BR70" s="1186"/>
      <c r="BS70" s="1186"/>
      <c r="BT70" s="1186"/>
      <c r="BU70" s="1186"/>
      <c r="BV70" s="1186"/>
      <c r="BW70" s="1186"/>
      <c r="BX70" s="1186"/>
      <c r="BY70" s="1186"/>
      <c r="BZ70" s="1186"/>
      <c r="CA70" s="1186"/>
      <c r="CB70" s="1186"/>
      <c r="CC70" s="1186"/>
      <c r="CD70" s="1186"/>
      <c r="CE70" s="1186"/>
      <c r="CF70" s="1186"/>
      <c r="CG70" s="1186"/>
      <c r="CH70" s="1186"/>
      <c r="CI70" s="1186"/>
      <c r="CJ70" s="1186"/>
      <c r="CK70" s="1186"/>
      <c r="CL70" s="1186"/>
      <c r="CM70" s="1186"/>
      <c r="CN70" s="1186"/>
      <c r="CO70" s="1186"/>
      <c r="CP70" s="1186"/>
      <c r="CQ70" s="1186"/>
      <c r="CR70" s="1186"/>
      <c r="CS70" s="1186"/>
      <c r="CT70" s="1186"/>
      <c r="CU70" s="1186"/>
      <c r="CV70" s="1186"/>
      <c r="CW70" s="1186"/>
      <c r="CX70" s="1186"/>
      <c r="CY70" s="1186"/>
      <c r="CZ70" s="1186"/>
      <c r="DA70" s="1186"/>
      <c r="DB70" s="1186"/>
      <c r="DC70" s="1186"/>
      <c r="DD70" s="1186"/>
      <c r="DE70" s="1186"/>
      <c r="DF70" s="1186"/>
      <c r="DG70" s="1186"/>
      <c r="DH70" s="1186"/>
      <c r="DI70" s="1186"/>
      <c r="DJ70" s="1186"/>
      <c r="DK70" s="1186"/>
      <c r="DL70" s="1186"/>
      <c r="DM70" s="1186"/>
      <c r="DN70" s="1186"/>
      <c r="DO70" s="1186"/>
      <c r="DP70" s="1186"/>
      <c r="DQ70" s="1186"/>
      <c r="DR70" s="1186"/>
      <c r="DS70" s="1186"/>
      <c r="DT70" s="1186"/>
      <c r="DU70" s="1186"/>
      <c r="DV70" s="1186"/>
      <c r="DW70" s="1186"/>
      <c r="DX70" s="1186"/>
      <c r="DY70" s="1186"/>
      <c r="DZ70" s="1186"/>
      <c r="EA70" s="1186"/>
      <c r="EB70" s="1186"/>
      <c r="EC70" s="1186"/>
      <c r="ED70" s="1186"/>
      <c r="EE70" s="1186"/>
      <c r="EF70" s="1186"/>
      <c r="EG70" s="1186"/>
      <c r="EH70" s="1186"/>
      <c r="EI70" s="1186"/>
      <c r="EJ70" s="1186"/>
      <c r="EK70" s="1186"/>
      <c r="EL70" s="1186"/>
      <c r="EM70" s="1186"/>
      <c r="EN70" s="1186"/>
      <c r="EO70" s="1186"/>
      <c r="EP70" s="1186"/>
      <c r="EQ70" s="1186"/>
      <c r="ER70" s="1186"/>
      <c r="ES70" s="1186"/>
      <c r="ET70" s="1186"/>
      <c r="EU70" s="1186"/>
      <c r="EV70" s="1186"/>
      <c r="EW70" s="1186"/>
      <c r="EX70" s="1186"/>
      <c r="EY70" s="1186"/>
      <c r="EZ70" s="1186"/>
      <c r="FA70" s="1186"/>
      <c r="FB70" s="1186"/>
      <c r="FC70" s="1186"/>
      <c r="FD70" s="1186"/>
      <c r="FE70" s="1186"/>
      <c r="FF70" s="1186"/>
      <c r="FG70" s="1186"/>
      <c r="FH70" s="1186"/>
      <c r="FI70" s="1186"/>
      <c r="FJ70" s="1186"/>
      <c r="FK70" s="1186"/>
      <c r="FL70" s="1186"/>
      <c r="FM70" s="1186"/>
      <c r="FN70" s="1186"/>
      <c r="FO70" s="1186"/>
      <c r="FP70" s="1186"/>
      <c r="FQ70" s="1186"/>
      <c r="FR70" s="1186"/>
      <c r="FS70" s="1186"/>
      <c r="FT70" s="1186"/>
      <c r="FU70" s="1186"/>
      <c r="FV70" s="1186"/>
      <c r="FW70" s="1186"/>
      <c r="FX70" s="1186"/>
      <c r="FY70" s="1186"/>
      <c r="FZ70" s="1186"/>
      <c r="GA70" s="1186"/>
      <c r="GB70" s="1186"/>
      <c r="GC70" s="1186"/>
      <c r="GD70" s="1186"/>
      <c r="GE70" s="1186"/>
      <c r="GF70" s="1186"/>
      <c r="GG70" s="1186"/>
      <c r="GH70" s="1186"/>
      <c r="GI70" s="1186"/>
      <c r="GJ70" s="1186"/>
      <c r="GK70" s="1186"/>
      <c r="GL70" s="1186"/>
      <c r="GM70" s="1186"/>
      <c r="GN70" s="1186"/>
      <c r="GO70" s="1186"/>
      <c r="GP70" s="1186"/>
      <c r="GQ70" s="1186"/>
      <c r="GR70" s="1186"/>
      <c r="GS70" s="1186"/>
      <c r="GT70" s="1186"/>
      <c r="GU70" s="1186"/>
      <c r="GV70" s="1186"/>
      <c r="GW70" s="1186"/>
      <c r="GX70" s="1186"/>
      <c r="GY70" s="1186"/>
      <c r="GZ70" s="1186"/>
      <c r="HA70" s="1186"/>
      <c r="HB70" s="1186"/>
      <c r="HC70" s="1186"/>
      <c r="HD70" s="1186"/>
      <c r="HE70" s="1186"/>
      <c r="HF70" s="1186"/>
      <c r="HG70" s="1186"/>
      <c r="HH70" s="1186"/>
      <c r="HI70" s="1186"/>
      <c r="HJ70" s="1186"/>
      <c r="HK70" s="1186"/>
      <c r="HL70" s="1186"/>
      <c r="HM70" s="1186"/>
      <c r="HN70" s="1186"/>
      <c r="HO70" s="1186"/>
      <c r="HP70" s="1186"/>
      <c r="HQ70" s="1186"/>
      <c r="HR70" s="1186"/>
      <c r="HS70" s="1186"/>
      <c r="HT70" s="1186"/>
      <c r="HU70" s="1186"/>
      <c r="HV70" s="1186"/>
      <c r="HW70" s="1186"/>
      <c r="HX70" s="1186"/>
      <c r="HY70" s="1186"/>
      <c r="HZ70" s="1186"/>
      <c r="IA70" s="1186"/>
      <c r="IB70" s="1186"/>
      <c r="IC70" s="1186"/>
      <c r="ID70" s="1186"/>
      <c r="IE70" s="1186"/>
      <c r="IF70" s="1186"/>
      <c r="IG70" s="1186"/>
      <c r="IH70" s="1186"/>
      <c r="II70" s="1186"/>
      <c r="IJ70" s="1186"/>
      <c r="IK70" s="1186"/>
      <c r="IL70" s="1186"/>
      <c r="IM70" s="1186"/>
      <c r="IN70" s="1186"/>
      <c r="IO70" s="1186"/>
      <c r="IP70" s="1186"/>
      <c r="IQ70" s="1186"/>
      <c r="IR70" s="1186"/>
      <c r="IS70" s="1186"/>
      <c r="IT70" s="1186"/>
      <c r="IU70" s="1186"/>
      <c r="IV70" s="1186"/>
      <c r="IW70" s="1186"/>
      <c r="IX70" s="1186"/>
      <c r="IY70" s="1186"/>
      <c r="IZ70" s="1186"/>
      <c r="JA70" s="1186"/>
      <c r="JB70" s="1186"/>
      <c r="JC70" s="1186"/>
      <c r="JD70" s="1186"/>
      <c r="JE70" s="1186"/>
      <c r="JF70" s="1186"/>
      <c r="JG70" s="1186"/>
      <c r="JH70" s="1186"/>
      <c r="JI70" s="1186"/>
      <c r="JJ70" s="1186"/>
      <c r="JK70" s="1186"/>
      <c r="JL70" s="1186"/>
      <c r="JM70" s="1186"/>
      <c r="JN70" s="1186"/>
      <c r="JO70" s="1186"/>
      <c r="JP70" s="1186"/>
      <c r="JQ70" s="1186"/>
      <c r="JR70" s="1186"/>
      <c r="JS70" s="1186"/>
      <c r="JT70" s="1186"/>
      <c r="JU70" s="1186"/>
      <c r="JV70" s="1186"/>
      <c r="JW70" s="1186"/>
      <c r="JX70" s="1186"/>
      <c r="JY70" s="1186"/>
      <c r="JZ70" s="1186"/>
      <c r="KA70" s="1186"/>
      <c r="KB70" s="1186"/>
      <c r="KC70" s="1186"/>
      <c r="KD70" s="1186"/>
      <c r="KE70" s="1186"/>
      <c r="KF70" s="1186"/>
      <c r="KG70" s="1186"/>
      <c r="KH70" s="1186"/>
      <c r="KI70" s="1186"/>
      <c r="KJ70" s="1186"/>
      <c r="KK70" s="1186"/>
      <c r="KL70" s="1186"/>
      <c r="KM70" s="1186"/>
      <c r="KN70" s="1186"/>
      <c r="KO70" s="1186"/>
      <c r="KP70" s="1186"/>
      <c r="KQ70" s="1186"/>
      <c r="KR70" s="1186"/>
      <c r="KS70" s="1186"/>
      <c r="KT70" s="1186"/>
      <c r="KU70" s="1186"/>
      <c r="KV70" s="1186"/>
      <c r="KW70" s="1186"/>
      <c r="KX70" s="1186"/>
      <c r="KY70" s="1186"/>
      <c r="KZ70" s="1186"/>
      <c r="LA70" s="1186"/>
      <c r="LB70" s="1186"/>
      <c r="LC70" s="1186"/>
      <c r="LD70" s="1186"/>
      <c r="LE70" s="1186"/>
      <c r="LF70" s="1186"/>
      <c r="LG70" s="1186"/>
      <c r="LH70" s="1186"/>
      <c r="LI70" s="1186"/>
      <c r="LJ70" s="1187"/>
    </row>
    <row r="71" spans="2:322" ht="3.65" customHeight="1">
      <c r="B71" s="1185"/>
      <c r="C71" s="1186"/>
      <c r="D71" s="1186"/>
      <c r="E71" s="1186"/>
      <c r="F71" s="1186"/>
      <c r="G71" s="1186"/>
      <c r="H71" s="1186"/>
      <c r="I71" s="1186"/>
      <c r="J71" s="1186"/>
      <c r="K71" s="1186"/>
      <c r="L71" s="1186"/>
      <c r="M71" s="1186"/>
      <c r="N71" s="1186"/>
      <c r="O71" s="1186"/>
      <c r="P71" s="1186"/>
      <c r="Q71" s="1186"/>
      <c r="R71" s="1186"/>
      <c r="S71" s="1186"/>
      <c r="T71" s="1186"/>
      <c r="U71" s="1186"/>
      <c r="V71" s="1186"/>
      <c r="W71" s="1186"/>
      <c r="X71" s="1186"/>
      <c r="Y71" s="1186"/>
      <c r="Z71" s="1186"/>
      <c r="AA71" s="1186"/>
      <c r="AB71" s="1186"/>
      <c r="AC71" s="1186"/>
      <c r="AD71" s="1186"/>
      <c r="AE71" s="1186"/>
      <c r="AF71" s="1186"/>
      <c r="AG71" s="1186"/>
      <c r="AH71" s="1186"/>
      <c r="AI71" s="1186"/>
      <c r="AJ71" s="1186"/>
      <c r="AK71" s="1186"/>
      <c r="AL71" s="1186"/>
      <c r="AM71" s="1186"/>
      <c r="AN71" s="1186"/>
      <c r="AO71" s="1186"/>
      <c r="AP71" s="1186"/>
      <c r="AQ71" s="1186"/>
      <c r="AR71" s="1186"/>
      <c r="AS71" s="1186"/>
      <c r="AT71" s="1186"/>
      <c r="AU71" s="1186"/>
      <c r="AV71" s="1186"/>
      <c r="AW71" s="1186"/>
      <c r="AX71" s="1186"/>
      <c r="AY71" s="1186"/>
      <c r="AZ71" s="1186"/>
      <c r="BA71" s="1186"/>
      <c r="BB71" s="1186"/>
      <c r="BC71" s="1186"/>
      <c r="BD71" s="1186"/>
      <c r="BE71" s="1186"/>
      <c r="BF71" s="1186"/>
      <c r="BG71" s="1186"/>
      <c r="BH71" s="1186"/>
      <c r="BI71" s="1186"/>
      <c r="BJ71" s="1186"/>
      <c r="BK71" s="1186"/>
      <c r="BL71" s="1186"/>
      <c r="BM71" s="1186"/>
      <c r="BN71" s="1186"/>
      <c r="BO71" s="1186"/>
      <c r="BP71" s="1186"/>
      <c r="BQ71" s="1186"/>
      <c r="BR71" s="1186"/>
      <c r="BS71" s="1186"/>
      <c r="BT71" s="1186"/>
      <c r="BU71" s="1186"/>
      <c r="BV71" s="1186"/>
      <c r="BW71" s="1186"/>
      <c r="BX71" s="1186"/>
      <c r="BY71" s="1186"/>
      <c r="BZ71" s="1186"/>
      <c r="CA71" s="1186"/>
      <c r="CB71" s="1186"/>
      <c r="CC71" s="1186"/>
      <c r="CD71" s="1186"/>
      <c r="CE71" s="1186"/>
      <c r="CF71" s="1186"/>
      <c r="CG71" s="1186"/>
      <c r="CH71" s="1186"/>
      <c r="CI71" s="1186"/>
      <c r="CJ71" s="1186"/>
      <c r="CK71" s="1186"/>
      <c r="CL71" s="1186"/>
      <c r="CM71" s="1186"/>
      <c r="CN71" s="1186"/>
      <c r="CO71" s="1186"/>
      <c r="CP71" s="1186"/>
      <c r="CQ71" s="1186"/>
      <c r="CR71" s="1186"/>
      <c r="CS71" s="1186"/>
      <c r="CT71" s="1186"/>
      <c r="CU71" s="1186"/>
      <c r="CV71" s="1186"/>
      <c r="CW71" s="1186"/>
      <c r="CX71" s="1186"/>
      <c r="CY71" s="1186"/>
      <c r="CZ71" s="1186"/>
      <c r="DA71" s="1186"/>
      <c r="DB71" s="1186"/>
      <c r="DC71" s="1186"/>
      <c r="DD71" s="1186"/>
      <c r="DE71" s="1186"/>
      <c r="DF71" s="1186"/>
      <c r="DG71" s="1186"/>
      <c r="DH71" s="1186"/>
      <c r="DI71" s="1186"/>
      <c r="DJ71" s="1186"/>
      <c r="DK71" s="1186"/>
      <c r="DL71" s="1186"/>
      <c r="DM71" s="1186"/>
      <c r="DN71" s="1186"/>
      <c r="DO71" s="1186"/>
      <c r="DP71" s="1186"/>
      <c r="DQ71" s="1186"/>
      <c r="DR71" s="1186"/>
      <c r="DS71" s="1186"/>
      <c r="DT71" s="1186"/>
      <c r="DU71" s="1186"/>
      <c r="DV71" s="1186"/>
      <c r="DW71" s="1186"/>
      <c r="DX71" s="1186"/>
      <c r="DY71" s="1186"/>
      <c r="DZ71" s="1186"/>
      <c r="EA71" s="1186"/>
      <c r="EB71" s="1186"/>
      <c r="EC71" s="1186"/>
      <c r="ED71" s="1186"/>
      <c r="EE71" s="1186"/>
      <c r="EF71" s="1186"/>
      <c r="EG71" s="1186"/>
      <c r="EH71" s="1186"/>
      <c r="EI71" s="1186"/>
      <c r="EJ71" s="1186"/>
      <c r="EK71" s="1186"/>
      <c r="EL71" s="1186"/>
      <c r="EM71" s="1186"/>
      <c r="EN71" s="1186"/>
      <c r="EO71" s="1186"/>
      <c r="EP71" s="1186"/>
      <c r="EQ71" s="1186"/>
      <c r="ER71" s="1186"/>
      <c r="ES71" s="1186"/>
      <c r="ET71" s="1186"/>
      <c r="EU71" s="1186"/>
      <c r="EV71" s="1186"/>
      <c r="EW71" s="1186"/>
      <c r="EX71" s="1186"/>
      <c r="EY71" s="1186"/>
      <c r="EZ71" s="1186"/>
      <c r="FA71" s="1186"/>
      <c r="FB71" s="1186"/>
      <c r="FC71" s="1186"/>
      <c r="FD71" s="1186"/>
      <c r="FE71" s="1186"/>
      <c r="FF71" s="1186"/>
      <c r="FG71" s="1186"/>
      <c r="FH71" s="1186"/>
      <c r="FI71" s="1186"/>
      <c r="FJ71" s="1186"/>
      <c r="FK71" s="1186"/>
      <c r="FL71" s="1186"/>
      <c r="FM71" s="1186"/>
      <c r="FN71" s="1186"/>
      <c r="FO71" s="1186"/>
      <c r="FP71" s="1186"/>
      <c r="FQ71" s="1186"/>
      <c r="FR71" s="1186"/>
      <c r="FS71" s="1186"/>
      <c r="FT71" s="1186"/>
      <c r="FU71" s="1186"/>
      <c r="FV71" s="1186"/>
      <c r="FW71" s="1186"/>
      <c r="FX71" s="1186"/>
      <c r="FY71" s="1186"/>
      <c r="FZ71" s="1186"/>
      <c r="GA71" s="1186"/>
      <c r="GB71" s="1186"/>
      <c r="GC71" s="1186"/>
      <c r="GD71" s="1186"/>
      <c r="GE71" s="1186"/>
      <c r="GF71" s="1186"/>
      <c r="GG71" s="1186"/>
      <c r="GH71" s="1186"/>
      <c r="GI71" s="1186"/>
      <c r="GJ71" s="1186"/>
      <c r="GK71" s="1186"/>
      <c r="GL71" s="1186"/>
      <c r="GM71" s="1186"/>
      <c r="GN71" s="1186"/>
      <c r="GO71" s="1186"/>
      <c r="GP71" s="1186"/>
      <c r="GQ71" s="1186"/>
      <c r="GR71" s="1186"/>
      <c r="GS71" s="1186"/>
      <c r="GT71" s="1186"/>
      <c r="GU71" s="1186"/>
      <c r="GV71" s="1186"/>
      <c r="GW71" s="1186"/>
      <c r="GX71" s="1186"/>
      <c r="GY71" s="1186"/>
      <c r="GZ71" s="1186"/>
      <c r="HA71" s="1186"/>
      <c r="HB71" s="1186"/>
      <c r="HC71" s="1186"/>
      <c r="HD71" s="1186"/>
      <c r="HE71" s="1186"/>
      <c r="HF71" s="1186"/>
      <c r="HG71" s="1186"/>
      <c r="HH71" s="1186"/>
      <c r="HI71" s="1186"/>
      <c r="HJ71" s="1186"/>
      <c r="HK71" s="1186"/>
      <c r="HL71" s="1186"/>
      <c r="HM71" s="1186"/>
      <c r="HN71" s="1186"/>
      <c r="HO71" s="1186"/>
      <c r="HP71" s="1186"/>
      <c r="HQ71" s="1186"/>
      <c r="HR71" s="1186"/>
      <c r="HS71" s="1186"/>
      <c r="HT71" s="1186"/>
      <c r="HU71" s="1186"/>
      <c r="HV71" s="1186"/>
      <c r="HW71" s="1186"/>
      <c r="HX71" s="1186"/>
      <c r="HY71" s="1186"/>
      <c r="HZ71" s="1186"/>
      <c r="IA71" s="1186"/>
      <c r="IB71" s="1186"/>
      <c r="IC71" s="1186"/>
      <c r="ID71" s="1186"/>
      <c r="IE71" s="1186"/>
      <c r="IF71" s="1186"/>
      <c r="IG71" s="1186"/>
      <c r="IH71" s="1186"/>
      <c r="II71" s="1186"/>
      <c r="IJ71" s="1186"/>
      <c r="IK71" s="1186"/>
      <c r="IL71" s="1186"/>
      <c r="IM71" s="1186"/>
      <c r="IN71" s="1186"/>
      <c r="IO71" s="1186"/>
      <c r="IP71" s="1186"/>
      <c r="IQ71" s="1186"/>
      <c r="IR71" s="1186"/>
      <c r="IS71" s="1186"/>
      <c r="IT71" s="1186"/>
      <c r="IU71" s="1186"/>
      <c r="IV71" s="1186"/>
      <c r="IW71" s="1186"/>
      <c r="IX71" s="1186"/>
      <c r="IY71" s="1186"/>
      <c r="IZ71" s="1186"/>
      <c r="JA71" s="1186"/>
      <c r="JB71" s="1186"/>
      <c r="JC71" s="1186"/>
      <c r="JD71" s="1186"/>
      <c r="JE71" s="1186"/>
      <c r="JF71" s="1186"/>
      <c r="JG71" s="1186"/>
      <c r="JH71" s="1186"/>
      <c r="JI71" s="1186"/>
      <c r="JJ71" s="1186"/>
      <c r="JK71" s="1186"/>
      <c r="JL71" s="1186"/>
      <c r="JM71" s="1186"/>
      <c r="JN71" s="1186"/>
      <c r="JO71" s="1186"/>
      <c r="JP71" s="1186"/>
      <c r="JQ71" s="1186"/>
      <c r="JR71" s="1186"/>
      <c r="JS71" s="1186"/>
      <c r="JT71" s="1186"/>
      <c r="JU71" s="1186"/>
      <c r="JV71" s="1186"/>
      <c r="JW71" s="1186"/>
      <c r="JX71" s="1186"/>
      <c r="JY71" s="1186"/>
      <c r="JZ71" s="1186"/>
      <c r="KA71" s="1186"/>
      <c r="KB71" s="1186"/>
      <c r="KC71" s="1186"/>
      <c r="KD71" s="1186"/>
      <c r="KE71" s="1186"/>
      <c r="KF71" s="1186"/>
      <c r="KG71" s="1186"/>
      <c r="KH71" s="1186"/>
      <c r="KI71" s="1186"/>
      <c r="KJ71" s="1186"/>
      <c r="KK71" s="1186"/>
      <c r="KL71" s="1186"/>
      <c r="KM71" s="1186"/>
      <c r="KN71" s="1186"/>
      <c r="KO71" s="1186"/>
      <c r="KP71" s="1186"/>
      <c r="KQ71" s="1186"/>
      <c r="KR71" s="1186"/>
      <c r="KS71" s="1186"/>
      <c r="KT71" s="1186"/>
      <c r="KU71" s="1186"/>
      <c r="KV71" s="1186"/>
      <c r="KW71" s="1186"/>
      <c r="KX71" s="1186"/>
      <c r="KY71" s="1186"/>
      <c r="KZ71" s="1186"/>
      <c r="LA71" s="1186"/>
      <c r="LB71" s="1186"/>
      <c r="LC71" s="1186"/>
      <c r="LD71" s="1186"/>
      <c r="LE71" s="1186"/>
      <c r="LF71" s="1186"/>
      <c r="LG71" s="1186"/>
      <c r="LH71" s="1186"/>
      <c r="LI71" s="1186"/>
      <c r="LJ71" s="1187"/>
    </row>
    <row r="72" spans="2:322" ht="3.65" customHeight="1">
      <c r="B72" s="1185"/>
      <c r="C72" s="1186"/>
      <c r="D72" s="1186"/>
      <c r="E72" s="1186"/>
      <c r="F72" s="1186"/>
      <c r="G72" s="1186"/>
      <c r="H72" s="1186"/>
      <c r="I72" s="1186"/>
      <c r="J72" s="1186"/>
      <c r="K72" s="1186"/>
      <c r="L72" s="1186"/>
      <c r="M72" s="1186"/>
      <c r="N72" s="1186"/>
      <c r="O72" s="1186"/>
      <c r="P72" s="1186"/>
      <c r="Q72" s="1186"/>
      <c r="R72" s="1186"/>
      <c r="S72" s="1186"/>
      <c r="T72" s="1186"/>
      <c r="U72" s="1186"/>
      <c r="V72" s="1186"/>
      <c r="W72" s="1186"/>
      <c r="X72" s="1186"/>
      <c r="Y72" s="1186"/>
      <c r="Z72" s="1186"/>
      <c r="AA72" s="1186"/>
      <c r="AB72" s="1186"/>
      <c r="AC72" s="1186"/>
      <c r="AD72" s="1186"/>
      <c r="AE72" s="1186"/>
      <c r="AF72" s="1186"/>
      <c r="AG72" s="1186"/>
      <c r="AH72" s="1186"/>
      <c r="AI72" s="1186"/>
      <c r="AJ72" s="1186"/>
      <c r="AK72" s="1186"/>
      <c r="AL72" s="1186"/>
      <c r="AM72" s="1186"/>
      <c r="AN72" s="1186"/>
      <c r="AO72" s="1186"/>
      <c r="AP72" s="1186"/>
      <c r="AQ72" s="1186"/>
      <c r="AR72" s="1186"/>
      <c r="AS72" s="1186"/>
      <c r="AT72" s="1186"/>
      <c r="AU72" s="1186"/>
      <c r="AV72" s="1186"/>
      <c r="AW72" s="1186"/>
      <c r="AX72" s="1186"/>
      <c r="AY72" s="1186"/>
      <c r="AZ72" s="1186"/>
      <c r="BA72" s="1186"/>
      <c r="BB72" s="1186"/>
      <c r="BC72" s="1186"/>
      <c r="BD72" s="1186"/>
      <c r="BE72" s="1186"/>
      <c r="BF72" s="1186"/>
      <c r="BG72" s="1186"/>
      <c r="BH72" s="1186"/>
      <c r="BI72" s="1186"/>
      <c r="BJ72" s="1186"/>
      <c r="BK72" s="1186"/>
      <c r="BL72" s="1186"/>
      <c r="BM72" s="1186"/>
      <c r="BN72" s="1186"/>
      <c r="BO72" s="1186"/>
      <c r="BP72" s="1186"/>
      <c r="BQ72" s="1186"/>
      <c r="BR72" s="1186"/>
      <c r="BS72" s="1186"/>
      <c r="BT72" s="1186"/>
      <c r="BU72" s="1186"/>
      <c r="BV72" s="1186"/>
      <c r="BW72" s="1186"/>
      <c r="BX72" s="1186"/>
      <c r="BY72" s="1186"/>
      <c r="BZ72" s="1186"/>
      <c r="CA72" s="1186"/>
      <c r="CB72" s="1186"/>
      <c r="CC72" s="1186"/>
      <c r="CD72" s="1186"/>
      <c r="CE72" s="1186"/>
      <c r="CF72" s="1186"/>
      <c r="CG72" s="1186"/>
      <c r="CH72" s="1186"/>
      <c r="CI72" s="1186"/>
      <c r="CJ72" s="1186"/>
      <c r="CK72" s="1186"/>
      <c r="CL72" s="1186"/>
      <c r="CM72" s="1186"/>
      <c r="CN72" s="1186"/>
      <c r="CO72" s="1186"/>
      <c r="CP72" s="1186"/>
      <c r="CQ72" s="1186"/>
      <c r="CR72" s="1186"/>
      <c r="CS72" s="1186"/>
      <c r="CT72" s="1186"/>
      <c r="CU72" s="1186"/>
      <c r="CV72" s="1186"/>
      <c r="CW72" s="1186"/>
      <c r="CX72" s="1186"/>
      <c r="CY72" s="1186"/>
      <c r="CZ72" s="1186"/>
      <c r="DA72" s="1186"/>
      <c r="DB72" s="1186"/>
      <c r="DC72" s="1186"/>
      <c r="DD72" s="1186"/>
      <c r="DE72" s="1186"/>
      <c r="DF72" s="1186"/>
      <c r="DG72" s="1186"/>
      <c r="DH72" s="1186"/>
      <c r="DI72" s="1186"/>
      <c r="DJ72" s="1186"/>
      <c r="DK72" s="1186"/>
      <c r="DL72" s="1186"/>
      <c r="DM72" s="1186"/>
      <c r="DN72" s="1186"/>
      <c r="DO72" s="1186"/>
      <c r="DP72" s="1186"/>
      <c r="DQ72" s="1186"/>
      <c r="DR72" s="1186"/>
      <c r="DS72" s="1186"/>
      <c r="DT72" s="1186"/>
      <c r="DU72" s="1186"/>
      <c r="DV72" s="1186"/>
      <c r="DW72" s="1186"/>
      <c r="DX72" s="1186"/>
      <c r="DY72" s="1186"/>
      <c r="DZ72" s="1186"/>
      <c r="EA72" s="1186"/>
      <c r="EB72" s="1186"/>
      <c r="EC72" s="1186"/>
      <c r="ED72" s="1186"/>
      <c r="EE72" s="1186"/>
      <c r="EF72" s="1186"/>
      <c r="EG72" s="1186"/>
      <c r="EH72" s="1186"/>
      <c r="EI72" s="1186"/>
      <c r="EJ72" s="1186"/>
      <c r="EK72" s="1186"/>
      <c r="EL72" s="1186"/>
      <c r="EM72" s="1186"/>
      <c r="EN72" s="1186"/>
      <c r="EO72" s="1186"/>
      <c r="EP72" s="1186"/>
      <c r="EQ72" s="1186"/>
      <c r="ER72" s="1186"/>
      <c r="ES72" s="1186"/>
      <c r="ET72" s="1186"/>
      <c r="EU72" s="1186"/>
      <c r="EV72" s="1186"/>
      <c r="EW72" s="1186"/>
      <c r="EX72" s="1186"/>
      <c r="EY72" s="1186"/>
      <c r="EZ72" s="1186"/>
      <c r="FA72" s="1186"/>
      <c r="FB72" s="1186"/>
      <c r="FC72" s="1186"/>
      <c r="FD72" s="1186"/>
      <c r="FE72" s="1186"/>
      <c r="FF72" s="1186"/>
      <c r="FG72" s="1186"/>
      <c r="FH72" s="1186"/>
      <c r="FI72" s="1186"/>
      <c r="FJ72" s="1186"/>
      <c r="FK72" s="1186"/>
      <c r="FL72" s="1186"/>
      <c r="FM72" s="1186"/>
      <c r="FN72" s="1186"/>
      <c r="FO72" s="1186"/>
      <c r="FP72" s="1186"/>
      <c r="FQ72" s="1186"/>
      <c r="FR72" s="1186"/>
      <c r="FS72" s="1186"/>
      <c r="FT72" s="1186"/>
      <c r="FU72" s="1186"/>
      <c r="FV72" s="1186"/>
      <c r="FW72" s="1186"/>
      <c r="FX72" s="1186"/>
      <c r="FY72" s="1186"/>
      <c r="FZ72" s="1186"/>
      <c r="GA72" s="1186"/>
      <c r="GB72" s="1186"/>
      <c r="GC72" s="1186"/>
      <c r="GD72" s="1186"/>
      <c r="GE72" s="1186"/>
      <c r="GF72" s="1186"/>
      <c r="GG72" s="1186"/>
      <c r="GH72" s="1186"/>
      <c r="GI72" s="1186"/>
      <c r="GJ72" s="1186"/>
      <c r="GK72" s="1186"/>
      <c r="GL72" s="1186"/>
      <c r="GM72" s="1186"/>
      <c r="GN72" s="1186"/>
      <c r="GO72" s="1186"/>
      <c r="GP72" s="1186"/>
      <c r="GQ72" s="1186"/>
      <c r="GR72" s="1186"/>
      <c r="GS72" s="1186"/>
      <c r="GT72" s="1186"/>
      <c r="GU72" s="1186"/>
      <c r="GV72" s="1186"/>
      <c r="GW72" s="1186"/>
      <c r="GX72" s="1186"/>
      <c r="GY72" s="1186"/>
      <c r="GZ72" s="1186"/>
      <c r="HA72" s="1186"/>
      <c r="HB72" s="1186"/>
      <c r="HC72" s="1186"/>
      <c r="HD72" s="1186"/>
      <c r="HE72" s="1186"/>
      <c r="HF72" s="1186"/>
      <c r="HG72" s="1186"/>
      <c r="HH72" s="1186"/>
      <c r="HI72" s="1186"/>
      <c r="HJ72" s="1186"/>
      <c r="HK72" s="1186"/>
      <c r="HL72" s="1186"/>
      <c r="HM72" s="1186"/>
      <c r="HN72" s="1186"/>
      <c r="HO72" s="1186"/>
      <c r="HP72" s="1186"/>
      <c r="HQ72" s="1186"/>
      <c r="HR72" s="1186"/>
      <c r="HS72" s="1186"/>
      <c r="HT72" s="1186"/>
      <c r="HU72" s="1186"/>
      <c r="HV72" s="1186"/>
      <c r="HW72" s="1186"/>
      <c r="HX72" s="1186"/>
      <c r="HY72" s="1186"/>
      <c r="HZ72" s="1186"/>
      <c r="IA72" s="1186"/>
      <c r="IB72" s="1186"/>
      <c r="IC72" s="1186"/>
      <c r="ID72" s="1186"/>
      <c r="IE72" s="1186"/>
      <c r="IF72" s="1186"/>
      <c r="IG72" s="1186"/>
      <c r="IH72" s="1186"/>
      <c r="II72" s="1186"/>
      <c r="IJ72" s="1186"/>
      <c r="IK72" s="1186"/>
      <c r="IL72" s="1186"/>
      <c r="IM72" s="1186"/>
      <c r="IN72" s="1186"/>
      <c r="IO72" s="1186"/>
      <c r="IP72" s="1186"/>
      <c r="IQ72" s="1186"/>
      <c r="IR72" s="1186"/>
      <c r="IS72" s="1186"/>
      <c r="IT72" s="1186"/>
      <c r="IU72" s="1186"/>
      <c r="IV72" s="1186"/>
      <c r="IW72" s="1186"/>
      <c r="IX72" s="1186"/>
      <c r="IY72" s="1186"/>
      <c r="IZ72" s="1186"/>
      <c r="JA72" s="1186"/>
      <c r="JB72" s="1186"/>
      <c r="JC72" s="1186"/>
      <c r="JD72" s="1186"/>
      <c r="JE72" s="1186"/>
      <c r="JF72" s="1186"/>
      <c r="JG72" s="1186"/>
      <c r="JH72" s="1186"/>
      <c r="JI72" s="1186"/>
      <c r="JJ72" s="1186"/>
      <c r="JK72" s="1186"/>
      <c r="JL72" s="1186"/>
      <c r="JM72" s="1186"/>
      <c r="JN72" s="1186"/>
      <c r="JO72" s="1186"/>
      <c r="JP72" s="1186"/>
      <c r="JQ72" s="1186"/>
      <c r="JR72" s="1186"/>
      <c r="JS72" s="1186"/>
      <c r="JT72" s="1186"/>
      <c r="JU72" s="1186"/>
      <c r="JV72" s="1186"/>
      <c r="JW72" s="1186"/>
      <c r="JX72" s="1186"/>
      <c r="JY72" s="1186"/>
      <c r="JZ72" s="1186"/>
      <c r="KA72" s="1186"/>
      <c r="KB72" s="1186"/>
      <c r="KC72" s="1186"/>
      <c r="KD72" s="1186"/>
      <c r="KE72" s="1186"/>
      <c r="KF72" s="1186"/>
      <c r="KG72" s="1186"/>
      <c r="KH72" s="1186"/>
      <c r="KI72" s="1186"/>
      <c r="KJ72" s="1186"/>
      <c r="KK72" s="1186"/>
      <c r="KL72" s="1186"/>
      <c r="KM72" s="1186"/>
      <c r="KN72" s="1186"/>
      <c r="KO72" s="1186"/>
      <c r="KP72" s="1186"/>
      <c r="KQ72" s="1186"/>
      <c r="KR72" s="1186"/>
      <c r="KS72" s="1186"/>
      <c r="KT72" s="1186"/>
      <c r="KU72" s="1186"/>
      <c r="KV72" s="1186"/>
      <c r="KW72" s="1186"/>
      <c r="KX72" s="1186"/>
      <c r="KY72" s="1186"/>
      <c r="KZ72" s="1186"/>
      <c r="LA72" s="1186"/>
      <c r="LB72" s="1186"/>
      <c r="LC72" s="1186"/>
      <c r="LD72" s="1186"/>
      <c r="LE72" s="1186"/>
      <c r="LF72" s="1186"/>
      <c r="LG72" s="1186"/>
      <c r="LH72" s="1186"/>
      <c r="LI72" s="1186"/>
      <c r="LJ72" s="1187"/>
    </row>
    <row r="73" spans="2:322" ht="3.65" customHeight="1">
      <c r="B73" s="1185"/>
      <c r="C73" s="1186"/>
      <c r="D73" s="1186"/>
      <c r="E73" s="1186"/>
      <c r="F73" s="1186"/>
      <c r="G73" s="1186"/>
      <c r="H73" s="1186"/>
      <c r="I73" s="1186"/>
      <c r="J73" s="1186"/>
      <c r="K73" s="1186"/>
      <c r="L73" s="1186"/>
      <c r="M73" s="1186"/>
      <c r="N73" s="1186"/>
      <c r="O73" s="1186"/>
      <c r="P73" s="1186"/>
      <c r="Q73" s="1186"/>
      <c r="R73" s="1186"/>
      <c r="S73" s="1186"/>
      <c r="T73" s="1186"/>
      <c r="U73" s="1186"/>
      <c r="V73" s="1186"/>
      <c r="W73" s="1186"/>
      <c r="X73" s="1186"/>
      <c r="Y73" s="1186"/>
      <c r="Z73" s="1186"/>
      <c r="AA73" s="1186"/>
      <c r="AB73" s="1186"/>
      <c r="AC73" s="1186"/>
      <c r="AD73" s="1186"/>
      <c r="AE73" s="1186"/>
      <c r="AF73" s="1186"/>
      <c r="AG73" s="1186"/>
      <c r="AH73" s="1186"/>
      <c r="AI73" s="1186"/>
      <c r="AJ73" s="1186"/>
      <c r="AK73" s="1186"/>
      <c r="AL73" s="1186"/>
      <c r="AM73" s="1186"/>
      <c r="AN73" s="1186"/>
      <c r="AO73" s="1186"/>
      <c r="AP73" s="1186"/>
      <c r="AQ73" s="1186"/>
      <c r="AR73" s="1186"/>
      <c r="AS73" s="1186"/>
      <c r="AT73" s="1186"/>
      <c r="AU73" s="1186"/>
      <c r="AV73" s="1186"/>
      <c r="AW73" s="1186"/>
      <c r="AX73" s="1186"/>
      <c r="AY73" s="1186"/>
      <c r="AZ73" s="1186"/>
      <c r="BA73" s="1186"/>
      <c r="BB73" s="1186"/>
      <c r="BC73" s="1186"/>
      <c r="BD73" s="1186"/>
      <c r="BE73" s="1186"/>
      <c r="BF73" s="1186"/>
      <c r="BG73" s="1186"/>
      <c r="BH73" s="1186"/>
      <c r="BI73" s="1186"/>
      <c r="BJ73" s="1186"/>
      <c r="BK73" s="1186"/>
      <c r="BL73" s="1186"/>
      <c r="BM73" s="1186"/>
      <c r="BN73" s="1186"/>
      <c r="BO73" s="1186"/>
      <c r="BP73" s="1186"/>
      <c r="BQ73" s="1186"/>
      <c r="BR73" s="1186"/>
      <c r="BS73" s="1186"/>
      <c r="BT73" s="1186"/>
      <c r="BU73" s="1186"/>
      <c r="BV73" s="1186"/>
      <c r="BW73" s="1186"/>
      <c r="BX73" s="1186"/>
      <c r="BY73" s="1186"/>
      <c r="BZ73" s="1186"/>
      <c r="CA73" s="1186"/>
      <c r="CB73" s="1186"/>
      <c r="CC73" s="1186"/>
      <c r="CD73" s="1186"/>
      <c r="CE73" s="1186"/>
      <c r="CF73" s="1186"/>
      <c r="CG73" s="1186"/>
      <c r="CH73" s="1186"/>
      <c r="CI73" s="1186"/>
      <c r="CJ73" s="1186"/>
      <c r="CK73" s="1186"/>
      <c r="CL73" s="1186"/>
      <c r="CM73" s="1186"/>
      <c r="CN73" s="1186"/>
      <c r="CO73" s="1186"/>
      <c r="CP73" s="1186"/>
      <c r="CQ73" s="1186"/>
      <c r="CR73" s="1186"/>
      <c r="CS73" s="1186"/>
      <c r="CT73" s="1186"/>
      <c r="CU73" s="1186"/>
      <c r="CV73" s="1186"/>
      <c r="CW73" s="1186"/>
      <c r="CX73" s="1186"/>
      <c r="CY73" s="1186"/>
      <c r="CZ73" s="1186"/>
      <c r="DA73" s="1186"/>
      <c r="DB73" s="1186"/>
      <c r="DC73" s="1186"/>
      <c r="DD73" s="1186"/>
      <c r="DE73" s="1186"/>
      <c r="DF73" s="1186"/>
      <c r="DG73" s="1186"/>
      <c r="DH73" s="1186"/>
      <c r="DI73" s="1186"/>
      <c r="DJ73" s="1186"/>
      <c r="DK73" s="1186"/>
      <c r="DL73" s="1186"/>
      <c r="DM73" s="1186"/>
      <c r="DN73" s="1186"/>
      <c r="DO73" s="1186"/>
      <c r="DP73" s="1186"/>
      <c r="DQ73" s="1186"/>
      <c r="DR73" s="1186"/>
      <c r="DS73" s="1186"/>
      <c r="DT73" s="1186"/>
      <c r="DU73" s="1186"/>
      <c r="DV73" s="1186"/>
      <c r="DW73" s="1186"/>
      <c r="DX73" s="1186"/>
      <c r="DY73" s="1186"/>
      <c r="DZ73" s="1186"/>
      <c r="EA73" s="1186"/>
      <c r="EB73" s="1186"/>
      <c r="EC73" s="1186"/>
      <c r="ED73" s="1186"/>
      <c r="EE73" s="1186"/>
      <c r="EF73" s="1186"/>
      <c r="EG73" s="1186"/>
      <c r="EH73" s="1186"/>
      <c r="EI73" s="1186"/>
      <c r="EJ73" s="1186"/>
      <c r="EK73" s="1186"/>
      <c r="EL73" s="1186"/>
      <c r="EM73" s="1186"/>
      <c r="EN73" s="1186"/>
      <c r="EO73" s="1186"/>
      <c r="EP73" s="1186"/>
      <c r="EQ73" s="1186"/>
      <c r="ER73" s="1186"/>
      <c r="ES73" s="1186"/>
      <c r="ET73" s="1186"/>
      <c r="EU73" s="1186"/>
      <c r="EV73" s="1186"/>
      <c r="EW73" s="1186"/>
      <c r="EX73" s="1186"/>
      <c r="EY73" s="1186"/>
      <c r="EZ73" s="1186"/>
      <c r="FA73" s="1186"/>
      <c r="FB73" s="1186"/>
      <c r="FC73" s="1186"/>
      <c r="FD73" s="1186"/>
      <c r="FE73" s="1186"/>
      <c r="FF73" s="1186"/>
      <c r="FG73" s="1186"/>
      <c r="FH73" s="1186"/>
      <c r="FI73" s="1186"/>
      <c r="FJ73" s="1186"/>
      <c r="FK73" s="1186"/>
      <c r="FL73" s="1186"/>
      <c r="FM73" s="1186"/>
      <c r="FN73" s="1186"/>
      <c r="FO73" s="1186"/>
      <c r="FP73" s="1186"/>
      <c r="FQ73" s="1186"/>
      <c r="FR73" s="1186"/>
      <c r="FS73" s="1186"/>
      <c r="FT73" s="1186"/>
      <c r="FU73" s="1186"/>
      <c r="FV73" s="1186"/>
      <c r="FW73" s="1186"/>
      <c r="FX73" s="1186"/>
      <c r="FY73" s="1186"/>
      <c r="FZ73" s="1186"/>
      <c r="GA73" s="1186"/>
      <c r="GB73" s="1186"/>
      <c r="GC73" s="1186"/>
      <c r="GD73" s="1186"/>
      <c r="GE73" s="1186"/>
      <c r="GF73" s="1186"/>
      <c r="GG73" s="1186"/>
      <c r="GH73" s="1186"/>
      <c r="GI73" s="1186"/>
      <c r="GJ73" s="1186"/>
      <c r="GK73" s="1186"/>
      <c r="GL73" s="1186"/>
      <c r="GM73" s="1186"/>
      <c r="GN73" s="1186"/>
      <c r="GO73" s="1186"/>
      <c r="GP73" s="1186"/>
      <c r="GQ73" s="1186"/>
      <c r="GR73" s="1186"/>
      <c r="GS73" s="1186"/>
      <c r="GT73" s="1186"/>
      <c r="GU73" s="1186"/>
      <c r="GV73" s="1186"/>
      <c r="GW73" s="1186"/>
      <c r="GX73" s="1186"/>
      <c r="GY73" s="1186"/>
      <c r="GZ73" s="1186"/>
      <c r="HA73" s="1186"/>
      <c r="HB73" s="1186"/>
      <c r="HC73" s="1186"/>
      <c r="HD73" s="1186"/>
      <c r="HE73" s="1186"/>
      <c r="HF73" s="1186"/>
      <c r="HG73" s="1186"/>
      <c r="HH73" s="1186"/>
      <c r="HI73" s="1186"/>
      <c r="HJ73" s="1186"/>
      <c r="HK73" s="1186"/>
      <c r="HL73" s="1186"/>
      <c r="HM73" s="1186"/>
      <c r="HN73" s="1186"/>
      <c r="HO73" s="1186"/>
      <c r="HP73" s="1186"/>
      <c r="HQ73" s="1186"/>
      <c r="HR73" s="1186"/>
      <c r="HS73" s="1186"/>
      <c r="HT73" s="1186"/>
      <c r="HU73" s="1186"/>
      <c r="HV73" s="1186"/>
      <c r="HW73" s="1186"/>
      <c r="HX73" s="1186"/>
      <c r="HY73" s="1186"/>
      <c r="HZ73" s="1186"/>
      <c r="IA73" s="1186"/>
      <c r="IB73" s="1186"/>
      <c r="IC73" s="1186"/>
      <c r="ID73" s="1186"/>
      <c r="IE73" s="1186"/>
      <c r="IF73" s="1186"/>
      <c r="IG73" s="1186"/>
      <c r="IH73" s="1186"/>
      <c r="II73" s="1186"/>
      <c r="IJ73" s="1186"/>
      <c r="IK73" s="1186"/>
      <c r="IL73" s="1186"/>
      <c r="IM73" s="1186"/>
      <c r="IN73" s="1186"/>
      <c r="IO73" s="1186"/>
      <c r="IP73" s="1186"/>
      <c r="IQ73" s="1186"/>
      <c r="IR73" s="1186"/>
      <c r="IS73" s="1186"/>
      <c r="IT73" s="1186"/>
      <c r="IU73" s="1186"/>
      <c r="IV73" s="1186"/>
      <c r="IW73" s="1186"/>
      <c r="IX73" s="1186"/>
      <c r="IY73" s="1186"/>
      <c r="IZ73" s="1186"/>
      <c r="JA73" s="1186"/>
      <c r="JB73" s="1186"/>
      <c r="JC73" s="1186"/>
      <c r="JD73" s="1186"/>
      <c r="JE73" s="1186"/>
      <c r="JF73" s="1186"/>
      <c r="JG73" s="1186"/>
      <c r="JH73" s="1186"/>
      <c r="JI73" s="1186"/>
      <c r="JJ73" s="1186"/>
      <c r="JK73" s="1186"/>
      <c r="JL73" s="1186"/>
      <c r="JM73" s="1186"/>
      <c r="JN73" s="1186"/>
      <c r="JO73" s="1186"/>
      <c r="JP73" s="1186"/>
      <c r="JQ73" s="1186"/>
      <c r="JR73" s="1186"/>
      <c r="JS73" s="1186"/>
      <c r="JT73" s="1186"/>
      <c r="JU73" s="1186"/>
      <c r="JV73" s="1186"/>
      <c r="JW73" s="1186"/>
      <c r="JX73" s="1186"/>
      <c r="JY73" s="1186"/>
      <c r="JZ73" s="1186"/>
      <c r="KA73" s="1186"/>
      <c r="KB73" s="1186"/>
      <c r="KC73" s="1186"/>
      <c r="KD73" s="1186"/>
      <c r="KE73" s="1186"/>
      <c r="KF73" s="1186"/>
      <c r="KG73" s="1186"/>
      <c r="KH73" s="1186"/>
      <c r="KI73" s="1186"/>
      <c r="KJ73" s="1186"/>
      <c r="KK73" s="1186"/>
      <c r="KL73" s="1186"/>
      <c r="KM73" s="1186"/>
      <c r="KN73" s="1186"/>
      <c r="KO73" s="1186"/>
      <c r="KP73" s="1186"/>
      <c r="KQ73" s="1186"/>
      <c r="KR73" s="1186"/>
      <c r="KS73" s="1186"/>
      <c r="KT73" s="1186"/>
      <c r="KU73" s="1186"/>
      <c r="KV73" s="1186"/>
      <c r="KW73" s="1186"/>
      <c r="KX73" s="1186"/>
      <c r="KY73" s="1186"/>
      <c r="KZ73" s="1186"/>
      <c r="LA73" s="1186"/>
      <c r="LB73" s="1186"/>
      <c r="LC73" s="1186"/>
      <c r="LD73" s="1186"/>
      <c r="LE73" s="1186"/>
      <c r="LF73" s="1186"/>
      <c r="LG73" s="1186"/>
      <c r="LH73" s="1186"/>
      <c r="LI73" s="1186"/>
      <c r="LJ73" s="1187"/>
    </row>
    <row r="74" spans="2:322" ht="3.65" customHeight="1">
      <c r="B74" s="1185"/>
      <c r="C74" s="1186"/>
      <c r="D74" s="1186"/>
      <c r="E74" s="1186"/>
      <c r="F74" s="1186"/>
      <c r="G74" s="1186"/>
      <c r="H74" s="1186"/>
      <c r="I74" s="1186"/>
      <c r="J74" s="1186"/>
      <c r="K74" s="1186"/>
      <c r="L74" s="1186"/>
      <c r="M74" s="1186"/>
      <c r="N74" s="1186"/>
      <c r="O74" s="1186"/>
      <c r="P74" s="1186"/>
      <c r="Q74" s="1186"/>
      <c r="R74" s="1186"/>
      <c r="S74" s="1186"/>
      <c r="T74" s="1186"/>
      <c r="U74" s="1186"/>
      <c r="V74" s="1186"/>
      <c r="W74" s="1186"/>
      <c r="X74" s="1186"/>
      <c r="Y74" s="1186"/>
      <c r="Z74" s="1186"/>
      <c r="AA74" s="1186"/>
      <c r="AB74" s="1186"/>
      <c r="AC74" s="1186"/>
      <c r="AD74" s="1186"/>
      <c r="AE74" s="1186"/>
      <c r="AF74" s="1186"/>
      <c r="AG74" s="1186"/>
      <c r="AH74" s="1186"/>
      <c r="AI74" s="1186"/>
      <c r="AJ74" s="1186"/>
      <c r="AK74" s="1186"/>
      <c r="AL74" s="1186"/>
      <c r="AM74" s="1186"/>
      <c r="AN74" s="1186"/>
      <c r="AO74" s="1186"/>
      <c r="AP74" s="1186"/>
      <c r="AQ74" s="1186"/>
      <c r="AR74" s="1186"/>
      <c r="AS74" s="1186"/>
      <c r="AT74" s="1186"/>
      <c r="AU74" s="1186"/>
      <c r="AV74" s="1186"/>
      <c r="AW74" s="1186"/>
      <c r="AX74" s="1186"/>
      <c r="AY74" s="1186"/>
      <c r="AZ74" s="1186"/>
      <c r="BA74" s="1186"/>
      <c r="BB74" s="1186"/>
      <c r="BC74" s="1186"/>
      <c r="BD74" s="1186"/>
      <c r="BE74" s="1186"/>
      <c r="BF74" s="1186"/>
      <c r="BG74" s="1186"/>
      <c r="BH74" s="1186"/>
      <c r="BI74" s="1186"/>
      <c r="BJ74" s="1186"/>
      <c r="BK74" s="1186"/>
      <c r="BL74" s="1186"/>
      <c r="BM74" s="1186"/>
      <c r="BN74" s="1186"/>
      <c r="BO74" s="1186"/>
      <c r="BP74" s="1186"/>
      <c r="BQ74" s="1186"/>
      <c r="BR74" s="1186"/>
      <c r="BS74" s="1186"/>
      <c r="BT74" s="1186"/>
      <c r="BU74" s="1186"/>
      <c r="BV74" s="1186"/>
      <c r="BW74" s="1186"/>
      <c r="BX74" s="1186"/>
      <c r="BY74" s="1186"/>
      <c r="BZ74" s="1186"/>
      <c r="CA74" s="1186"/>
      <c r="CB74" s="1186"/>
      <c r="CC74" s="1186"/>
      <c r="CD74" s="1186"/>
      <c r="CE74" s="1186"/>
      <c r="CF74" s="1186"/>
      <c r="CG74" s="1186"/>
      <c r="CH74" s="1186"/>
      <c r="CI74" s="1186"/>
      <c r="CJ74" s="1186"/>
      <c r="CK74" s="1186"/>
      <c r="CL74" s="1186"/>
      <c r="CM74" s="1186"/>
      <c r="CN74" s="1186"/>
      <c r="CO74" s="1186"/>
      <c r="CP74" s="1186"/>
      <c r="CQ74" s="1186"/>
      <c r="CR74" s="1186"/>
      <c r="CS74" s="1186"/>
      <c r="CT74" s="1186"/>
      <c r="CU74" s="1186"/>
      <c r="CV74" s="1186"/>
      <c r="CW74" s="1186"/>
      <c r="CX74" s="1186"/>
      <c r="CY74" s="1186"/>
      <c r="CZ74" s="1186"/>
      <c r="DA74" s="1186"/>
      <c r="DB74" s="1186"/>
      <c r="DC74" s="1186"/>
      <c r="DD74" s="1186"/>
      <c r="DE74" s="1186"/>
      <c r="DF74" s="1186"/>
      <c r="DG74" s="1186"/>
      <c r="DH74" s="1186"/>
      <c r="DI74" s="1186"/>
      <c r="DJ74" s="1186"/>
      <c r="DK74" s="1186"/>
      <c r="DL74" s="1186"/>
      <c r="DM74" s="1186"/>
      <c r="DN74" s="1186"/>
      <c r="DO74" s="1186"/>
      <c r="DP74" s="1186"/>
      <c r="DQ74" s="1186"/>
      <c r="DR74" s="1186"/>
      <c r="DS74" s="1186"/>
      <c r="DT74" s="1186"/>
      <c r="DU74" s="1186"/>
      <c r="DV74" s="1186"/>
      <c r="DW74" s="1186"/>
      <c r="DX74" s="1186"/>
      <c r="DY74" s="1186"/>
      <c r="DZ74" s="1186"/>
      <c r="EA74" s="1186"/>
      <c r="EB74" s="1186"/>
      <c r="EC74" s="1186"/>
      <c r="ED74" s="1186"/>
      <c r="EE74" s="1186"/>
      <c r="EF74" s="1186"/>
      <c r="EG74" s="1186"/>
      <c r="EH74" s="1186"/>
      <c r="EI74" s="1186"/>
      <c r="EJ74" s="1186"/>
      <c r="EK74" s="1186"/>
      <c r="EL74" s="1186"/>
      <c r="EM74" s="1186"/>
      <c r="EN74" s="1186"/>
      <c r="EO74" s="1186"/>
      <c r="EP74" s="1186"/>
      <c r="EQ74" s="1186"/>
      <c r="ER74" s="1186"/>
      <c r="ES74" s="1186"/>
      <c r="ET74" s="1186"/>
      <c r="EU74" s="1186"/>
      <c r="EV74" s="1186"/>
      <c r="EW74" s="1186"/>
      <c r="EX74" s="1186"/>
      <c r="EY74" s="1186"/>
      <c r="EZ74" s="1186"/>
      <c r="FA74" s="1186"/>
      <c r="FB74" s="1186"/>
      <c r="FC74" s="1186"/>
      <c r="FD74" s="1186"/>
      <c r="FE74" s="1186"/>
      <c r="FF74" s="1186"/>
      <c r="FG74" s="1186"/>
      <c r="FH74" s="1186"/>
      <c r="FI74" s="1186"/>
      <c r="FJ74" s="1186"/>
      <c r="FK74" s="1186"/>
      <c r="FL74" s="1186"/>
      <c r="FM74" s="1186"/>
      <c r="FN74" s="1186"/>
      <c r="FO74" s="1186"/>
      <c r="FP74" s="1186"/>
      <c r="FQ74" s="1186"/>
      <c r="FR74" s="1186"/>
      <c r="FS74" s="1186"/>
      <c r="FT74" s="1186"/>
      <c r="FU74" s="1186"/>
      <c r="FV74" s="1186"/>
      <c r="FW74" s="1186"/>
      <c r="FX74" s="1186"/>
      <c r="FY74" s="1186"/>
      <c r="FZ74" s="1186"/>
      <c r="GA74" s="1186"/>
      <c r="GB74" s="1186"/>
      <c r="GC74" s="1186"/>
      <c r="GD74" s="1186"/>
      <c r="GE74" s="1186"/>
      <c r="GF74" s="1186"/>
      <c r="GG74" s="1186"/>
      <c r="GH74" s="1186"/>
      <c r="GI74" s="1186"/>
      <c r="GJ74" s="1186"/>
      <c r="GK74" s="1186"/>
      <c r="GL74" s="1186"/>
      <c r="GM74" s="1186"/>
      <c r="GN74" s="1186"/>
      <c r="GO74" s="1186"/>
      <c r="GP74" s="1186"/>
      <c r="GQ74" s="1186"/>
      <c r="GR74" s="1186"/>
      <c r="GS74" s="1186"/>
      <c r="GT74" s="1186"/>
      <c r="GU74" s="1186"/>
      <c r="GV74" s="1186"/>
      <c r="GW74" s="1186"/>
      <c r="GX74" s="1186"/>
      <c r="GY74" s="1186"/>
      <c r="GZ74" s="1186"/>
      <c r="HA74" s="1186"/>
      <c r="HB74" s="1186"/>
      <c r="HC74" s="1186"/>
      <c r="HD74" s="1186"/>
      <c r="HE74" s="1186"/>
      <c r="HF74" s="1186"/>
      <c r="HG74" s="1186"/>
      <c r="HH74" s="1186"/>
      <c r="HI74" s="1186"/>
      <c r="HJ74" s="1186"/>
      <c r="HK74" s="1186"/>
      <c r="HL74" s="1186"/>
      <c r="HM74" s="1186"/>
      <c r="HN74" s="1186"/>
      <c r="HO74" s="1186"/>
      <c r="HP74" s="1186"/>
      <c r="HQ74" s="1186"/>
      <c r="HR74" s="1186"/>
      <c r="HS74" s="1186"/>
      <c r="HT74" s="1186"/>
      <c r="HU74" s="1186"/>
      <c r="HV74" s="1186"/>
      <c r="HW74" s="1186"/>
      <c r="HX74" s="1186"/>
      <c r="HY74" s="1186"/>
      <c r="HZ74" s="1186"/>
      <c r="IA74" s="1186"/>
      <c r="IB74" s="1186"/>
      <c r="IC74" s="1186"/>
      <c r="ID74" s="1186"/>
      <c r="IE74" s="1186"/>
      <c r="IF74" s="1186"/>
      <c r="IG74" s="1186"/>
      <c r="IH74" s="1186"/>
      <c r="II74" s="1186"/>
      <c r="IJ74" s="1186"/>
      <c r="IK74" s="1186"/>
      <c r="IL74" s="1186"/>
      <c r="IM74" s="1186"/>
      <c r="IN74" s="1186"/>
      <c r="IO74" s="1186"/>
      <c r="IP74" s="1186"/>
      <c r="IQ74" s="1186"/>
      <c r="IR74" s="1186"/>
      <c r="IS74" s="1186"/>
      <c r="IT74" s="1186"/>
      <c r="IU74" s="1186"/>
      <c r="IV74" s="1186"/>
      <c r="IW74" s="1186"/>
      <c r="IX74" s="1186"/>
      <c r="IY74" s="1186"/>
      <c r="IZ74" s="1186"/>
      <c r="JA74" s="1186"/>
      <c r="JB74" s="1186"/>
      <c r="JC74" s="1186"/>
      <c r="JD74" s="1186"/>
      <c r="JE74" s="1186"/>
      <c r="JF74" s="1186"/>
      <c r="JG74" s="1186"/>
      <c r="JH74" s="1186"/>
      <c r="JI74" s="1186"/>
      <c r="JJ74" s="1186"/>
      <c r="JK74" s="1186"/>
      <c r="JL74" s="1186"/>
      <c r="JM74" s="1186"/>
      <c r="JN74" s="1186"/>
      <c r="JO74" s="1186"/>
      <c r="JP74" s="1186"/>
      <c r="JQ74" s="1186"/>
      <c r="JR74" s="1186"/>
      <c r="JS74" s="1186"/>
      <c r="JT74" s="1186"/>
      <c r="JU74" s="1186"/>
      <c r="JV74" s="1186"/>
      <c r="JW74" s="1186"/>
      <c r="JX74" s="1186"/>
      <c r="JY74" s="1186"/>
      <c r="JZ74" s="1186"/>
      <c r="KA74" s="1186"/>
      <c r="KB74" s="1186"/>
      <c r="KC74" s="1186"/>
      <c r="KD74" s="1186"/>
      <c r="KE74" s="1186"/>
      <c r="KF74" s="1186"/>
      <c r="KG74" s="1186"/>
      <c r="KH74" s="1186"/>
      <c r="KI74" s="1186"/>
      <c r="KJ74" s="1186"/>
      <c r="KK74" s="1186"/>
      <c r="KL74" s="1186"/>
      <c r="KM74" s="1186"/>
      <c r="KN74" s="1186"/>
      <c r="KO74" s="1186"/>
      <c r="KP74" s="1186"/>
      <c r="KQ74" s="1186"/>
      <c r="KR74" s="1186"/>
      <c r="KS74" s="1186"/>
      <c r="KT74" s="1186"/>
      <c r="KU74" s="1186"/>
      <c r="KV74" s="1186"/>
      <c r="KW74" s="1186"/>
      <c r="KX74" s="1186"/>
      <c r="KY74" s="1186"/>
      <c r="KZ74" s="1186"/>
      <c r="LA74" s="1186"/>
      <c r="LB74" s="1186"/>
      <c r="LC74" s="1186"/>
      <c r="LD74" s="1186"/>
      <c r="LE74" s="1186"/>
      <c r="LF74" s="1186"/>
      <c r="LG74" s="1186"/>
      <c r="LH74" s="1186"/>
      <c r="LI74" s="1186"/>
      <c r="LJ74" s="1187"/>
    </row>
    <row r="75" spans="2:322" ht="3.65" customHeight="1">
      <c r="B75" s="1185"/>
      <c r="C75" s="1186"/>
      <c r="D75" s="1186"/>
      <c r="E75" s="1186"/>
      <c r="F75" s="1186"/>
      <c r="G75" s="1186"/>
      <c r="H75" s="1186"/>
      <c r="I75" s="1186"/>
      <c r="J75" s="1186"/>
      <c r="K75" s="1186"/>
      <c r="L75" s="1186"/>
      <c r="M75" s="1186"/>
      <c r="N75" s="1186"/>
      <c r="O75" s="1186"/>
      <c r="P75" s="1186"/>
      <c r="Q75" s="1186"/>
      <c r="R75" s="1186"/>
      <c r="S75" s="1186"/>
      <c r="T75" s="1186"/>
      <c r="U75" s="1186"/>
      <c r="V75" s="1186"/>
      <c r="W75" s="1186"/>
      <c r="X75" s="1186"/>
      <c r="Y75" s="1186"/>
      <c r="Z75" s="1186"/>
      <c r="AA75" s="1186"/>
      <c r="AB75" s="1186"/>
      <c r="AC75" s="1186"/>
      <c r="AD75" s="1186"/>
      <c r="AE75" s="1186"/>
      <c r="AF75" s="1186"/>
      <c r="AG75" s="1186"/>
      <c r="AH75" s="1186"/>
      <c r="AI75" s="1186"/>
      <c r="AJ75" s="1186"/>
      <c r="AK75" s="1186"/>
      <c r="AL75" s="1186"/>
      <c r="AM75" s="1186"/>
      <c r="AN75" s="1186"/>
      <c r="AO75" s="1186"/>
      <c r="AP75" s="1186"/>
      <c r="AQ75" s="1186"/>
      <c r="AR75" s="1186"/>
      <c r="AS75" s="1186"/>
      <c r="AT75" s="1186"/>
      <c r="AU75" s="1186"/>
      <c r="AV75" s="1186"/>
      <c r="AW75" s="1186"/>
      <c r="AX75" s="1186"/>
      <c r="AY75" s="1186"/>
      <c r="AZ75" s="1186"/>
      <c r="BA75" s="1186"/>
      <c r="BB75" s="1186"/>
      <c r="BC75" s="1186"/>
      <c r="BD75" s="1186"/>
      <c r="BE75" s="1186"/>
      <c r="BF75" s="1186"/>
      <c r="BG75" s="1186"/>
      <c r="BH75" s="1186"/>
      <c r="BI75" s="1186"/>
      <c r="BJ75" s="1186"/>
      <c r="BK75" s="1186"/>
      <c r="BL75" s="1186"/>
      <c r="BM75" s="1186"/>
      <c r="BN75" s="1186"/>
      <c r="BO75" s="1186"/>
      <c r="BP75" s="1186"/>
      <c r="BQ75" s="1186"/>
      <c r="BR75" s="1186"/>
      <c r="BS75" s="1186"/>
      <c r="BT75" s="1186"/>
      <c r="BU75" s="1186"/>
      <c r="BV75" s="1186"/>
      <c r="BW75" s="1186"/>
      <c r="BX75" s="1186"/>
      <c r="BY75" s="1186"/>
      <c r="BZ75" s="1186"/>
      <c r="CA75" s="1186"/>
      <c r="CB75" s="1186"/>
      <c r="CC75" s="1186"/>
      <c r="CD75" s="1186"/>
      <c r="CE75" s="1186"/>
      <c r="CF75" s="1186"/>
      <c r="CG75" s="1186"/>
      <c r="CH75" s="1186"/>
      <c r="CI75" s="1186"/>
      <c r="CJ75" s="1186"/>
      <c r="CK75" s="1186"/>
      <c r="CL75" s="1186"/>
      <c r="CM75" s="1186"/>
      <c r="CN75" s="1186"/>
      <c r="CO75" s="1186"/>
      <c r="CP75" s="1186"/>
      <c r="CQ75" s="1186"/>
      <c r="CR75" s="1186"/>
      <c r="CS75" s="1186"/>
      <c r="CT75" s="1186"/>
      <c r="CU75" s="1186"/>
      <c r="CV75" s="1186"/>
      <c r="CW75" s="1186"/>
      <c r="CX75" s="1186"/>
      <c r="CY75" s="1186"/>
      <c r="CZ75" s="1186"/>
      <c r="DA75" s="1186"/>
      <c r="DB75" s="1186"/>
      <c r="DC75" s="1186"/>
      <c r="DD75" s="1186"/>
      <c r="DE75" s="1186"/>
      <c r="DF75" s="1186"/>
      <c r="DG75" s="1186"/>
      <c r="DH75" s="1186"/>
      <c r="DI75" s="1186"/>
      <c r="DJ75" s="1186"/>
      <c r="DK75" s="1186"/>
      <c r="DL75" s="1186"/>
      <c r="DM75" s="1186"/>
      <c r="DN75" s="1186"/>
      <c r="DO75" s="1186"/>
      <c r="DP75" s="1186"/>
      <c r="DQ75" s="1186"/>
      <c r="DR75" s="1186"/>
      <c r="DS75" s="1186"/>
      <c r="DT75" s="1186"/>
      <c r="DU75" s="1186"/>
      <c r="DV75" s="1186"/>
      <c r="DW75" s="1186"/>
      <c r="DX75" s="1186"/>
      <c r="DY75" s="1186"/>
      <c r="DZ75" s="1186"/>
      <c r="EA75" s="1186"/>
      <c r="EB75" s="1186"/>
      <c r="EC75" s="1186"/>
      <c r="ED75" s="1186"/>
      <c r="EE75" s="1186"/>
      <c r="EF75" s="1186"/>
      <c r="EG75" s="1186"/>
      <c r="EH75" s="1186"/>
      <c r="EI75" s="1186"/>
      <c r="EJ75" s="1186"/>
      <c r="EK75" s="1186"/>
      <c r="EL75" s="1186"/>
      <c r="EM75" s="1186"/>
      <c r="EN75" s="1186"/>
      <c r="EO75" s="1186"/>
      <c r="EP75" s="1186"/>
      <c r="EQ75" s="1186"/>
      <c r="ER75" s="1186"/>
      <c r="ES75" s="1186"/>
      <c r="ET75" s="1186"/>
      <c r="EU75" s="1186"/>
      <c r="EV75" s="1186"/>
      <c r="EW75" s="1186"/>
      <c r="EX75" s="1186"/>
      <c r="EY75" s="1186"/>
      <c r="EZ75" s="1186"/>
      <c r="FA75" s="1186"/>
      <c r="FB75" s="1186"/>
      <c r="FC75" s="1186"/>
      <c r="FD75" s="1186"/>
      <c r="FE75" s="1186"/>
      <c r="FF75" s="1186"/>
      <c r="FG75" s="1186"/>
      <c r="FH75" s="1186"/>
      <c r="FI75" s="1186"/>
      <c r="FJ75" s="1186"/>
      <c r="FK75" s="1186"/>
      <c r="FL75" s="1186"/>
      <c r="FM75" s="1186"/>
      <c r="FN75" s="1186"/>
      <c r="FO75" s="1186"/>
      <c r="FP75" s="1186"/>
      <c r="FQ75" s="1186"/>
      <c r="FR75" s="1186"/>
      <c r="FS75" s="1186"/>
      <c r="FT75" s="1186"/>
      <c r="FU75" s="1186"/>
      <c r="FV75" s="1186"/>
      <c r="FW75" s="1186"/>
      <c r="FX75" s="1186"/>
      <c r="FY75" s="1186"/>
      <c r="FZ75" s="1186"/>
      <c r="GA75" s="1186"/>
      <c r="GB75" s="1186"/>
      <c r="GC75" s="1186"/>
      <c r="GD75" s="1186"/>
      <c r="GE75" s="1186"/>
      <c r="GF75" s="1186"/>
      <c r="GG75" s="1186"/>
      <c r="GH75" s="1186"/>
      <c r="GI75" s="1186"/>
      <c r="GJ75" s="1186"/>
      <c r="GK75" s="1186"/>
      <c r="GL75" s="1186"/>
      <c r="GM75" s="1186"/>
      <c r="GN75" s="1186"/>
      <c r="GO75" s="1186"/>
      <c r="GP75" s="1186"/>
      <c r="GQ75" s="1186"/>
      <c r="GR75" s="1186"/>
      <c r="GS75" s="1186"/>
      <c r="GT75" s="1186"/>
      <c r="GU75" s="1186"/>
      <c r="GV75" s="1186"/>
      <c r="GW75" s="1186"/>
      <c r="GX75" s="1186"/>
      <c r="GY75" s="1186"/>
      <c r="GZ75" s="1186"/>
      <c r="HA75" s="1186"/>
      <c r="HB75" s="1186"/>
      <c r="HC75" s="1186"/>
      <c r="HD75" s="1186"/>
      <c r="HE75" s="1186"/>
      <c r="HF75" s="1186"/>
      <c r="HG75" s="1186"/>
      <c r="HH75" s="1186"/>
      <c r="HI75" s="1186"/>
      <c r="HJ75" s="1186"/>
      <c r="HK75" s="1186"/>
      <c r="HL75" s="1186"/>
      <c r="HM75" s="1186"/>
      <c r="HN75" s="1186"/>
      <c r="HO75" s="1186"/>
      <c r="HP75" s="1186"/>
      <c r="HQ75" s="1186"/>
      <c r="HR75" s="1186"/>
      <c r="HS75" s="1186"/>
      <c r="HT75" s="1186"/>
      <c r="HU75" s="1186"/>
      <c r="HV75" s="1186"/>
      <c r="HW75" s="1186"/>
      <c r="HX75" s="1186"/>
      <c r="HY75" s="1186"/>
      <c r="HZ75" s="1186"/>
      <c r="IA75" s="1186"/>
      <c r="IB75" s="1186"/>
      <c r="IC75" s="1186"/>
      <c r="ID75" s="1186"/>
      <c r="IE75" s="1186"/>
      <c r="IF75" s="1186"/>
      <c r="IG75" s="1186"/>
      <c r="IH75" s="1186"/>
      <c r="II75" s="1186"/>
      <c r="IJ75" s="1186"/>
      <c r="IK75" s="1186"/>
      <c r="IL75" s="1186"/>
      <c r="IM75" s="1186"/>
      <c r="IN75" s="1186"/>
      <c r="IO75" s="1186"/>
      <c r="IP75" s="1186"/>
      <c r="IQ75" s="1186"/>
      <c r="IR75" s="1186"/>
      <c r="IS75" s="1186"/>
      <c r="IT75" s="1186"/>
      <c r="IU75" s="1186"/>
      <c r="IV75" s="1186"/>
      <c r="IW75" s="1186"/>
      <c r="IX75" s="1186"/>
      <c r="IY75" s="1186"/>
      <c r="IZ75" s="1186"/>
      <c r="JA75" s="1186"/>
      <c r="JB75" s="1186"/>
      <c r="JC75" s="1186"/>
      <c r="JD75" s="1186"/>
      <c r="JE75" s="1186"/>
      <c r="JF75" s="1186"/>
      <c r="JG75" s="1186"/>
      <c r="JH75" s="1186"/>
      <c r="JI75" s="1186"/>
      <c r="JJ75" s="1186"/>
      <c r="JK75" s="1186"/>
      <c r="JL75" s="1186"/>
      <c r="JM75" s="1186"/>
      <c r="JN75" s="1186"/>
      <c r="JO75" s="1186"/>
      <c r="JP75" s="1186"/>
      <c r="JQ75" s="1186"/>
      <c r="JR75" s="1186"/>
      <c r="JS75" s="1186"/>
      <c r="JT75" s="1186"/>
      <c r="JU75" s="1186"/>
      <c r="JV75" s="1186"/>
      <c r="JW75" s="1186"/>
      <c r="JX75" s="1186"/>
      <c r="JY75" s="1186"/>
      <c r="JZ75" s="1186"/>
      <c r="KA75" s="1186"/>
      <c r="KB75" s="1186"/>
      <c r="KC75" s="1186"/>
      <c r="KD75" s="1186"/>
      <c r="KE75" s="1186"/>
      <c r="KF75" s="1186"/>
      <c r="KG75" s="1186"/>
      <c r="KH75" s="1186"/>
      <c r="KI75" s="1186"/>
      <c r="KJ75" s="1186"/>
      <c r="KK75" s="1186"/>
      <c r="KL75" s="1186"/>
      <c r="KM75" s="1186"/>
      <c r="KN75" s="1186"/>
      <c r="KO75" s="1186"/>
      <c r="KP75" s="1186"/>
      <c r="KQ75" s="1186"/>
      <c r="KR75" s="1186"/>
      <c r="KS75" s="1186"/>
      <c r="KT75" s="1186"/>
      <c r="KU75" s="1186"/>
      <c r="KV75" s="1186"/>
      <c r="KW75" s="1186"/>
      <c r="KX75" s="1186"/>
      <c r="KY75" s="1186"/>
      <c r="KZ75" s="1186"/>
      <c r="LA75" s="1186"/>
      <c r="LB75" s="1186"/>
      <c r="LC75" s="1186"/>
      <c r="LD75" s="1186"/>
      <c r="LE75" s="1186"/>
      <c r="LF75" s="1186"/>
      <c r="LG75" s="1186"/>
      <c r="LH75" s="1186"/>
      <c r="LI75" s="1186"/>
      <c r="LJ75" s="1187"/>
    </row>
    <row r="76" spans="2:322" ht="3.65" customHeight="1">
      <c r="B76" s="1185"/>
      <c r="C76" s="1186"/>
      <c r="D76" s="1186"/>
      <c r="E76" s="1186"/>
      <c r="F76" s="1186"/>
      <c r="G76" s="1186"/>
      <c r="H76" s="1186"/>
      <c r="I76" s="1186"/>
      <c r="J76" s="1186"/>
      <c r="K76" s="1186"/>
      <c r="L76" s="1186"/>
      <c r="M76" s="1186"/>
      <c r="N76" s="1186"/>
      <c r="O76" s="1186"/>
      <c r="P76" s="1186"/>
      <c r="Q76" s="1186"/>
      <c r="R76" s="1186"/>
      <c r="S76" s="1186"/>
      <c r="T76" s="1186"/>
      <c r="U76" s="1186"/>
      <c r="V76" s="1186"/>
      <c r="W76" s="1186"/>
      <c r="X76" s="1186"/>
      <c r="Y76" s="1186"/>
      <c r="Z76" s="1186"/>
      <c r="AA76" s="1186"/>
      <c r="AB76" s="1186"/>
      <c r="AC76" s="1186"/>
      <c r="AD76" s="1186"/>
      <c r="AE76" s="1186"/>
      <c r="AF76" s="1186"/>
      <c r="AG76" s="1186"/>
      <c r="AH76" s="1186"/>
      <c r="AI76" s="1186"/>
      <c r="AJ76" s="1186"/>
      <c r="AK76" s="1186"/>
      <c r="AL76" s="1186"/>
      <c r="AM76" s="1186"/>
      <c r="AN76" s="1186"/>
      <c r="AO76" s="1186"/>
      <c r="AP76" s="1186"/>
      <c r="AQ76" s="1186"/>
      <c r="AR76" s="1186"/>
      <c r="AS76" s="1186"/>
      <c r="AT76" s="1186"/>
      <c r="AU76" s="1186"/>
      <c r="AV76" s="1186"/>
      <c r="AW76" s="1186"/>
      <c r="AX76" s="1186"/>
      <c r="AY76" s="1186"/>
      <c r="AZ76" s="1186"/>
      <c r="BA76" s="1186"/>
      <c r="BB76" s="1186"/>
      <c r="BC76" s="1186"/>
      <c r="BD76" s="1186"/>
      <c r="BE76" s="1186"/>
      <c r="BF76" s="1186"/>
      <c r="BG76" s="1186"/>
      <c r="BH76" s="1186"/>
      <c r="BI76" s="1186"/>
      <c r="BJ76" s="1186"/>
      <c r="BK76" s="1186"/>
      <c r="BL76" s="1186"/>
      <c r="BM76" s="1186"/>
      <c r="BN76" s="1186"/>
      <c r="BO76" s="1186"/>
      <c r="BP76" s="1186"/>
      <c r="BQ76" s="1186"/>
      <c r="BR76" s="1186"/>
      <c r="BS76" s="1186"/>
      <c r="BT76" s="1186"/>
      <c r="BU76" s="1186"/>
      <c r="BV76" s="1186"/>
      <c r="BW76" s="1186"/>
      <c r="BX76" s="1186"/>
      <c r="BY76" s="1186"/>
      <c r="BZ76" s="1186"/>
      <c r="CA76" s="1186"/>
      <c r="CB76" s="1186"/>
      <c r="CC76" s="1186"/>
      <c r="CD76" s="1186"/>
      <c r="CE76" s="1186"/>
      <c r="CF76" s="1186"/>
      <c r="CG76" s="1186"/>
      <c r="CH76" s="1186"/>
      <c r="CI76" s="1186"/>
      <c r="CJ76" s="1186"/>
      <c r="CK76" s="1186"/>
      <c r="CL76" s="1186"/>
      <c r="CM76" s="1186"/>
      <c r="CN76" s="1186"/>
      <c r="CO76" s="1186"/>
      <c r="CP76" s="1186"/>
      <c r="CQ76" s="1186"/>
      <c r="CR76" s="1186"/>
      <c r="CS76" s="1186"/>
      <c r="CT76" s="1186"/>
      <c r="CU76" s="1186"/>
      <c r="CV76" s="1186"/>
      <c r="CW76" s="1186"/>
      <c r="CX76" s="1186"/>
      <c r="CY76" s="1186"/>
      <c r="CZ76" s="1186"/>
      <c r="DA76" s="1186"/>
      <c r="DB76" s="1186"/>
      <c r="DC76" s="1186"/>
      <c r="DD76" s="1186"/>
      <c r="DE76" s="1186"/>
      <c r="DF76" s="1186"/>
      <c r="DG76" s="1186"/>
      <c r="DH76" s="1186"/>
      <c r="DI76" s="1186"/>
      <c r="DJ76" s="1186"/>
      <c r="DK76" s="1186"/>
      <c r="DL76" s="1186"/>
      <c r="DM76" s="1186"/>
      <c r="DN76" s="1186"/>
      <c r="DO76" s="1186"/>
      <c r="DP76" s="1186"/>
      <c r="DQ76" s="1186"/>
      <c r="DR76" s="1186"/>
      <c r="DS76" s="1186"/>
      <c r="DT76" s="1186"/>
      <c r="DU76" s="1186"/>
      <c r="DV76" s="1186"/>
      <c r="DW76" s="1186"/>
      <c r="DX76" s="1186"/>
      <c r="DY76" s="1186"/>
      <c r="DZ76" s="1186"/>
      <c r="EA76" s="1186"/>
      <c r="EB76" s="1186"/>
      <c r="EC76" s="1186"/>
      <c r="ED76" s="1186"/>
      <c r="EE76" s="1186"/>
      <c r="EF76" s="1186"/>
      <c r="EG76" s="1186"/>
      <c r="EH76" s="1186"/>
      <c r="EI76" s="1186"/>
      <c r="EJ76" s="1186"/>
      <c r="EK76" s="1186"/>
      <c r="EL76" s="1186"/>
      <c r="EM76" s="1186"/>
      <c r="EN76" s="1186"/>
      <c r="EO76" s="1186"/>
      <c r="EP76" s="1186"/>
      <c r="EQ76" s="1186"/>
      <c r="ER76" s="1186"/>
      <c r="ES76" s="1186"/>
      <c r="ET76" s="1186"/>
      <c r="EU76" s="1186"/>
      <c r="EV76" s="1186"/>
      <c r="EW76" s="1186"/>
      <c r="EX76" s="1186"/>
      <c r="EY76" s="1186"/>
      <c r="EZ76" s="1186"/>
      <c r="FA76" s="1186"/>
      <c r="FB76" s="1186"/>
      <c r="FC76" s="1186"/>
      <c r="FD76" s="1186"/>
      <c r="FE76" s="1186"/>
      <c r="FF76" s="1186"/>
      <c r="FG76" s="1186"/>
      <c r="FH76" s="1186"/>
      <c r="FI76" s="1186"/>
      <c r="FJ76" s="1186"/>
      <c r="FK76" s="1186"/>
      <c r="FL76" s="1186"/>
      <c r="FM76" s="1186"/>
      <c r="FN76" s="1186"/>
      <c r="FO76" s="1186"/>
      <c r="FP76" s="1186"/>
      <c r="FQ76" s="1186"/>
      <c r="FR76" s="1186"/>
      <c r="FS76" s="1186"/>
      <c r="FT76" s="1186"/>
      <c r="FU76" s="1186"/>
      <c r="FV76" s="1186"/>
      <c r="FW76" s="1186"/>
      <c r="FX76" s="1186"/>
      <c r="FY76" s="1186"/>
      <c r="FZ76" s="1186"/>
      <c r="GA76" s="1186"/>
      <c r="GB76" s="1186"/>
      <c r="GC76" s="1186"/>
      <c r="GD76" s="1186"/>
      <c r="GE76" s="1186"/>
      <c r="GF76" s="1186"/>
      <c r="GG76" s="1186"/>
      <c r="GH76" s="1186"/>
      <c r="GI76" s="1186"/>
      <c r="GJ76" s="1186"/>
      <c r="GK76" s="1186"/>
      <c r="GL76" s="1186"/>
      <c r="GM76" s="1186"/>
      <c r="GN76" s="1186"/>
      <c r="GO76" s="1186"/>
      <c r="GP76" s="1186"/>
      <c r="GQ76" s="1186"/>
      <c r="GR76" s="1186"/>
      <c r="GS76" s="1186"/>
      <c r="GT76" s="1186"/>
      <c r="GU76" s="1186"/>
      <c r="GV76" s="1186"/>
      <c r="GW76" s="1186"/>
      <c r="GX76" s="1186"/>
      <c r="GY76" s="1186"/>
      <c r="GZ76" s="1186"/>
      <c r="HA76" s="1186"/>
      <c r="HB76" s="1186"/>
      <c r="HC76" s="1186"/>
      <c r="HD76" s="1186"/>
      <c r="HE76" s="1186"/>
      <c r="HF76" s="1186"/>
      <c r="HG76" s="1186"/>
      <c r="HH76" s="1186"/>
      <c r="HI76" s="1186"/>
      <c r="HJ76" s="1186"/>
      <c r="HK76" s="1186"/>
      <c r="HL76" s="1186"/>
      <c r="HM76" s="1186"/>
      <c r="HN76" s="1186"/>
      <c r="HO76" s="1186"/>
      <c r="HP76" s="1186"/>
      <c r="HQ76" s="1186"/>
      <c r="HR76" s="1186"/>
      <c r="HS76" s="1186"/>
      <c r="HT76" s="1186"/>
      <c r="HU76" s="1186"/>
      <c r="HV76" s="1186"/>
      <c r="HW76" s="1186"/>
      <c r="HX76" s="1186"/>
      <c r="HY76" s="1186"/>
      <c r="HZ76" s="1186"/>
      <c r="IA76" s="1186"/>
      <c r="IB76" s="1186"/>
      <c r="IC76" s="1186"/>
      <c r="ID76" s="1186"/>
      <c r="IE76" s="1186"/>
      <c r="IF76" s="1186"/>
      <c r="IG76" s="1186"/>
      <c r="IH76" s="1186"/>
      <c r="II76" s="1186"/>
      <c r="IJ76" s="1186"/>
      <c r="IK76" s="1186"/>
      <c r="IL76" s="1186"/>
      <c r="IM76" s="1186"/>
      <c r="IN76" s="1186"/>
      <c r="IO76" s="1186"/>
      <c r="IP76" s="1186"/>
      <c r="IQ76" s="1186"/>
      <c r="IR76" s="1186"/>
      <c r="IS76" s="1186"/>
      <c r="IT76" s="1186"/>
      <c r="IU76" s="1186"/>
      <c r="IV76" s="1186"/>
      <c r="IW76" s="1186"/>
      <c r="IX76" s="1186"/>
      <c r="IY76" s="1186"/>
      <c r="IZ76" s="1186"/>
      <c r="JA76" s="1186"/>
      <c r="JB76" s="1186"/>
      <c r="JC76" s="1186"/>
      <c r="JD76" s="1186"/>
      <c r="JE76" s="1186"/>
      <c r="JF76" s="1186"/>
      <c r="JG76" s="1186"/>
      <c r="JH76" s="1186"/>
      <c r="JI76" s="1186"/>
      <c r="JJ76" s="1186"/>
      <c r="JK76" s="1186"/>
      <c r="JL76" s="1186"/>
      <c r="JM76" s="1186"/>
      <c r="JN76" s="1186"/>
      <c r="JO76" s="1186"/>
      <c r="JP76" s="1186"/>
      <c r="JQ76" s="1186"/>
      <c r="JR76" s="1186"/>
      <c r="JS76" s="1186"/>
      <c r="JT76" s="1186"/>
      <c r="JU76" s="1186"/>
      <c r="JV76" s="1186"/>
      <c r="JW76" s="1186"/>
      <c r="JX76" s="1186"/>
      <c r="JY76" s="1186"/>
      <c r="JZ76" s="1186"/>
      <c r="KA76" s="1186"/>
      <c r="KB76" s="1186"/>
      <c r="KC76" s="1186"/>
      <c r="KD76" s="1186"/>
      <c r="KE76" s="1186"/>
      <c r="KF76" s="1186"/>
      <c r="KG76" s="1186"/>
      <c r="KH76" s="1186"/>
      <c r="KI76" s="1186"/>
      <c r="KJ76" s="1186"/>
      <c r="KK76" s="1186"/>
      <c r="KL76" s="1186"/>
      <c r="KM76" s="1186"/>
      <c r="KN76" s="1186"/>
      <c r="KO76" s="1186"/>
      <c r="KP76" s="1186"/>
      <c r="KQ76" s="1186"/>
      <c r="KR76" s="1186"/>
      <c r="KS76" s="1186"/>
      <c r="KT76" s="1186"/>
      <c r="KU76" s="1186"/>
      <c r="KV76" s="1186"/>
      <c r="KW76" s="1186"/>
      <c r="KX76" s="1186"/>
      <c r="KY76" s="1186"/>
      <c r="KZ76" s="1186"/>
      <c r="LA76" s="1186"/>
      <c r="LB76" s="1186"/>
      <c r="LC76" s="1186"/>
      <c r="LD76" s="1186"/>
      <c r="LE76" s="1186"/>
      <c r="LF76" s="1186"/>
      <c r="LG76" s="1186"/>
      <c r="LH76" s="1186"/>
      <c r="LI76" s="1186"/>
      <c r="LJ76" s="1187"/>
    </row>
    <row r="77" spans="2:322" ht="3.65" customHeight="1">
      <c r="B77" s="1185"/>
      <c r="C77" s="1186"/>
      <c r="D77" s="1186"/>
      <c r="E77" s="1186"/>
      <c r="F77" s="1186"/>
      <c r="G77" s="1186"/>
      <c r="H77" s="1186"/>
      <c r="I77" s="1186"/>
      <c r="J77" s="1186"/>
      <c r="K77" s="1186"/>
      <c r="L77" s="1186"/>
      <c r="M77" s="1186"/>
      <c r="N77" s="1186"/>
      <c r="O77" s="1186"/>
      <c r="P77" s="1186"/>
      <c r="Q77" s="1186"/>
      <c r="R77" s="1186"/>
      <c r="S77" s="1186"/>
      <c r="T77" s="1186"/>
      <c r="U77" s="1186"/>
      <c r="V77" s="1186"/>
      <c r="W77" s="1186"/>
      <c r="X77" s="1186"/>
      <c r="Y77" s="1186"/>
      <c r="Z77" s="1186"/>
      <c r="AA77" s="1186"/>
      <c r="AB77" s="1186"/>
      <c r="AC77" s="1186"/>
      <c r="AD77" s="1186"/>
      <c r="AE77" s="1186"/>
      <c r="AF77" s="1186"/>
      <c r="AG77" s="1186"/>
      <c r="AH77" s="1186"/>
      <c r="AI77" s="1186"/>
      <c r="AJ77" s="1186"/>
      <c r="AK77" s="1186"/>
      <c r="AL77" s="1186"/>
      <c r="AM77" s="1186"/>
      <c r="AN77" s="1186"/>
      <c r="AO77" s="1186"/>
      <c r="AP77" s="1186"/>
      <c r="AQ77" s="1186"/>
      <c r="AR77" s="1186"/>
      <c r="AS77" s="1186"/>
      <c r="AT77" s="1186"/>
      <c r="AU77" s="1186"/>
      <c r="AV77" s="1186"/>
      <c r="AW77" s="1186"/>
      <c r="AX77" s="1186"/>
      <c r="AY77" s="1186"/>
      <c r="AZ77" s="1186"/>
      <c r="BA77" s="1186"/>
      <c r="BB77" s="1186"/>
      <c r="BC77" s="1186"/>
      <c r="BD77" s="1186"/>
      <c r="BE77" s="1186"/>
      <c r="BF77" s="1186"/>
      <c r="BG77" s="1186"/>
      <c r="BH77" s="1186"/>
      <c r="BI77" s="1186"/>
      <c r="BJ77" s="1186"/>
      <c r="BK77" s="1186"/>
      <c r="BL77" s="1186"/>
      <c r="BM77" s="1186"/>
      <c r="BN77" s="1186"/>
      <c r="BO77" s="1186"/>
      <c r="BP77" s="1186"/>
      <c r="BQ77" s="1186"/>
      <c r="BR77" s="1186"/>
      <c r="BS77" s="1186"/>
      <c r="BT77" s="1186"/>
      <c r="BU77" s="1186"/>
      <c r="BV77" s="1186"/>
      <c r="BW77" s="1186"/>
      <c r="BX77" s="1186"/>
      <c r="BY77" s="1186"/>
      <c r="BZ77" s="1186"/>
      <c r="CA77" s="1186"/>
      <c r="CB77" s="1186"/>
      <c r="CC77" s="1186"/>
      <c r="CD77" s="1186"/>
      <c r="CE77" s="1186"/>
      <c r="CF77" s="1186"/>
      <c r="CG77" s="1186"/>
      <c r="CH77" s="1186"/>
      <c r="CI77" s="1186"/>
      <c r="CJ77" s="1186"/>
      <c r="CK77" s="1186"/>
      <c r="CL77" s="1186"/>
      <c r="CM77" s="1186"/>
      <c r="CN77" s="1186"/>
      <c r="CO77" s="1186"/>
      <c r="CP77" s="1186"/>
      <c r="CQ77" s="1186"/>
      <c r="CR77" s="1186"/>
      <c r="CS77" s="1186"/>
      <c r="CT77" s="1186"/>
      <c r="CU77" s="1186"/>
      <c r="CV77" s="1186"/>
      <c r="CW77" s="1186"/>
      <c r="CX77" s="1186"/>
      <c r="CY77" s="1186"/>
      <c r="CZ77" s="1186"/>
      <c r="DA77" s="1186"/>
      <c r="DB77" s="1186"/>
      <c r="DC77" s="1186"/>
      <c r="DD77" s="1186"/>
      <c r="DE77" s="1186"/>
      <c r="DF77" s="1186"/>
      <c r="DG77" s="1186"/>
      <c r="DH77" s="1186"/>
      <c r="DI77" s="1186"/>
      <c r="DJ77" s="1186"/>
      <c r="DK77" s="1186"/>
      <c r="DL77" s="1186"/>
      <c r="DM77" s="1186"/>
      <c r="DN77" s="1186"/>
      <c r="DO77" s="1186"/>
      <c r="DP77" s="1186"/>
      <c r="DQ77" s="1186"/>
      <c r="DR77" s="1186"/>
      <c r="DS77" s="1186"/>
      <c r="DT77" s="1186"/>
      <c r="DU77" s="1186"/>
      <c r="DV77" s="1186"/>
      <c r="DW77" s="1186"/>
      <c r="DX77" s="1186"/>
      <c r="DY77" s="1186"/>
      <c r="DZ77" s="1186"/>
      <c r="EA77" s="1186"/>
      <c r="EB77" s="1186"/>
      <c r="EC77" s="1186"/>
      <c r="ED77" s="1186"/>
      <c r="EE77" s="1186"/>
      <c r="EF77" s="1186"/>
      <c r="EG77" s="1186"/>
      <c r="EH77" s="1186"/>
      <c r="EI77" s="1186"/>
      <c r="EJ77" s="1186"/>
      <c r="EK77" s="1186"/>
      <c r="EL77" s="1186"/>
      <c r="EM77" s="1186"/>
      <c r="EN77" s="1186"/>
      <c r="EO77" s="1186"/>
      <c r="EP77" s="1186"/>
      <c r="EQ77" s="1186"/>
      <c r="ER77" s="1186"/>
      <c r="ES77" s="1186"/>
      <c r="ET77" s="1186"/>
      <c r="EU77" s="1186"/>
      <c r="EV77" s="1186"/>
      <c r="EW77" s="1186"/>
      <c r="EX77" s="1186"/>
      <c r="EY77" s="1186"/>
      <c r="EZ77" s="1186"/>
      <c r="FA77" s="1186"/>
      <c r="FB77" s="1186"/>
      <c r="FC77" s="1186"/>
      <c r="FD77" s="1186"/>
      <c r="FE77" s="1186"/>
      <c r="FF77" s="1186"/>
      <c r="FG77" s="1186"/>
      <c r="FH77" s="1186"/>
      <c r="FI77" s="1186"/>
      <c r="FJ77" s="1186"/>
      <c r="FK77" s="1186"/>
      <c r="FL77" s="1186"/>
      <c r="FM77" s="1186"/>
      <c r="FN77" s="1186"/>
      <c r="FO77" s="1186"/>
      <c r="FP77" s="1186"/>
      <c r="FQ77" s="1186"/>
      <c r="FR77" s="1186"/>
      <c r="FS77" s="1186"/>
      <c r="FT77" s="1186"/>
      <c r="FU77" s="1186"/>
      <c r="FV77" s="1186"/>
      <c r="FW77" s="1186"/>
      <c r="FX77" s="1186"/>
      <c r="FY77" s="1186"/>
      <c r="FZ77" s="1186"/>
      <c r="GA77" s="1186"/>
      <c r="GB77" s="1186"/>
      <c r="GC77" s="1186"/>
      <c r="GD77" s="1186"/>
      <c r="GE77" s="1186"/>
      <c r="GF77" s="1186"/>
      <c r="GG77" s="1186"/>
      <c r="GH77" s="1186"/>
      <c r="GI77" s="1186"/>
      <c r="GJ77" s="1186"/>
      <c r="GK77" s="1186"/>
      <c r="GL77" s="1186"/>
      <c r="GM77" s="1186"/>
      <c r="GN77" s="1186"/>
      <c r="GO77" s="1186"/>
      <c r="GP77" s="1186"/>
      <c r="GQ77" s="1186"/>
      <c r="GR77" s="1186"/>
      <c r="GS77" s="1186"/>
      <c r="GT77" s="1186"/>
      <c r="GU77" s="1186"/>
      <c r="GV77" s="1186"/>
      <c r="GW77" s="1186"/>
      <c r="GX77" s="1186"/>
      <c r="GY77" s="1186"/>
      <c r="GZ77" s="1186"/>
      <c r="HA77" s="1186"/>
      <c r="HB77" s="1186"/>
      <c r="HC77" s="1186"/>
      <c r="HD77" s="1186"/>
      <c r="HE77" s="1186"/>
      <c r="HF77" s="1186"/>
      <c r="HG77" s="1186"/>
      <c r="HH77" s="1186"/>
      <c r="HI77" s="1186"/>
      <c r="HJ77" s="1186"/>
      <c r="HK77" s="1186"/>
      <c r="HL77" s="1186"/>
      <c r="HM77" s="1186"/>
      <c r="HN77" s="1186"/>
      <c r="HO77" s="1186"/>
      <c r="HP77" s="1186"/>
      <c r="HQ77" s="1186"/>
      <c r="HR77" s="1186"/>
      <c r="HS77" s="1186"/>
      <c r="HT77" s="1186"/>
      <c r="HU77" s="1186"/>
      <c r="HV77" s="1186"/>
      <c r="HW77" s="1186"/>
      <c r="HX77" s="1186"/>
      <c r="HY77" s="1186"/>
      <c r="HZ77" s="1186"/>
      <c r="IA77" s="1186"/>
      <c r="IB77" s="1186"/>
      <c r="IC77" s="1186"/>
      <c r="ID77" s="1186"/>
      <c r="IE77" s="1186"/>
      <c r="IF77" s="1186"/>
      <c r="IG77" s="1186"/>
      <c r="IH77" s="1186"/>
      <c r="II77" s="1186"/>
      <c r="IJ77" s="1186"/>
      <c r="IK77" s="1186"/>
      <c r="IL77" s="1186"/>
      <c r="IM77" s="1186"/>
      <c r="IN77" s="1186"/>
      <c r="IO77" s="1186"/>
      <c r="IP77" s="1186"/>
      <c r="IQ77" s="1186"/>
      <c r="IR77" s="1186"/>
      <c r="IS77" s="1186"/>
      <c r="IT77" s="1186"/>
      <c r="IU77" s="1186"/>
      <c r="IV77" s="1186"/>
      <c r="IW77" s="1186"/>
      <c r="IX77" s="1186"/>
      <c r="IY77" s="1186"/>
      <c r="IZ77" s="1186"/>
      <c r="JA77" s="1186"/>
      <c r="JB77" s="1186"/>
      <c r="JC77" s="1186"/>
      <c r="JD77" s="1186"/>
      <c r="JE77" s="1186"/>
      <c r="JF77" s="1186"/>
      <c r="JG77" s="1186"/>
      <c r="JH77" s="1186"/>
      <c r="JI77" s="1186"/>
      <c r="JJ77" s="1186"/>
      <c r="JK77" s="1186"/>
      <c r="JL77" s="1186"/>
      <c r="JM77" s="1186"/>
      <c r="JN77" s="1186"/>
      <c r="JO77" s="1186"/>
      <c r="JP77" s="1186"/>
      <c r="JQ77" s="1186"/>
      <c r="JR77" s="1186"/>
      <c r="JS77" s="1186"/>
      <c r="JT77" s="1186"/>
      <c r="JU77" s="1186"/>
      <c r="JV77" s="1186"/>
      <c r="JW77" s="1186"/>
      <c r="JX77" s="1186"/>
      <c r="JY77" s="1186"/>
      <c r="JZ77" s="1186"/>
      <c r="KA77" s="1186"/>
      <c r="KB77" s="1186"/>
      <c r="KC77" s="1186"/>
      <c r="KD77" s="1186"/>
      <c r="KE77" s="1186"/>
      <c r="KF77" s="1186"/>
      <c r="KG77" s="1186"/>
      <c r="KH77" s="1186"/>
      <c r="KI77" s="1186"/>
      <c r="KJ77" s="1186"/>
      <c r="KK77" s="1186"/>
      <c r="KL77" s="1186"/>
      <c r="KM77" s="1186"/>
      <c r="KN77" s="1186"/>
      <c r="KO77" s="1186"/>
      <c r="KP77" s="1186"/>
      <c r="KQ77" s="1186"/>
      <c r="KR77" s="1186"/>
      <c r="KS77" s="1186"/>
      <c r="KT77" s="1186"/>
      <c r="KU77" s="1186"/>
      <c r="KV77" s="1186"/>
      <c r="KW77" s="1186"/>
      <c r="KX77" s="1186"/>
      <c r="KY77" s="1186"/>
      <c r="KZ77" s="1186"/>
      <c r="LA77" s="1186"/>
      <c r="LB77" s="1186"/>
      <c r="LC77" s="1186"/>
      <c r="LD77" s="1186"/>
      <c r="LE77" s="1186"/>
      <c r="LF77" s="1186"/>
      <c r="LG77" s="1186"/>
      <c r="LH77" s="1186"/>
      <c r="LI77" s="1186"/>
      <c r="LJ77" s="1187"/>
    </row>
    <row r="78" spans="2:322" ht="3.65" customHeight="1">
      <c r="B78" s="1185"/>
      <c r="C78" s="1186"/>
      <c r="D78" s="1186"/>
      <c r="E78" s="1186"/>
      <c r="F78" s="1186"/>
      <c r="G78" s="1186"/>
      <c r="H78" s="1186"/>
      <c r="I78" s="1186"/>
      <c r="J78" s="1186"/>
      <c r="K78" s="1186"/>
      <c r="L78" s="1186"/>
      <c r="M78" s="1186"/>
      <c r="N78" s="1186"/>
      <c r="O78" s="1186"/>
      <c r="P78" s="1186"/>
      <c r="Q78" s="1186"/>
      <c r="R78" s="1186"/>
      <c r="S78" s="1186"/>
      <c r="T78" s="1186"/>
      <c r="U78" s="1186"/>
      <c r="V78" s="1186"/>
      <c r="W78" s="1186"/>
      <c r="X78" s="1186"/>
      <c r="Y78" s="1186"/>
      <c r="Z78" s="1186"/>
      <c r="AA78" s="1186"/>
      <c r="AB78" s="1186"/>
      <c r="AC78" s="1186"/>
      <c r="AD78" s="1186"/>
      <c r="AE78" s="1186"/>
      <c r="AF78" s="1186"/>
      <c r="AG78" s="1186"/>
      <c r="AH78" s="1186"/>
      <c r="AI78" s="1186"/>
      <c r="AJ78" s="1186"/>
      <c r="AK78" s="1186"/>
      <c r="AL78" s="1186"/>
      <c r="AM78" s="1186"/>
      <c r="AN78" s="1186"/>
      <c r="AO78" s="1186"/>
      <c r="AP78" s="1186"/>
      <c r="AQ78" s="1186"/>
      <c r="AR78" s="1186"/>
      <c r="AS78" s="1186"/>
      <c r="AT78" s="1186"/>
      <c r="AU78" s="1186"/>
      <c r="AV78" s="1186"/>
      <c r="AW78" s="1186"/>
      <c r="AX78" s="1186"/>
      <c r="AY78" s="1186"/>
      <c r="AZ78" s="1186"/>
      <c r="BA78" s="1186"/>
      <c r="BB78" s="1186"/>
      <c r="BC78" s="1186"/>
      <c r="BD78" s="1186"/>
      <c r="BE78" s="1186"/>
      <c r="BF78" s="1186"/>
      <c r="BG78" s="1186"/>
      <c r="BH78" s="1186"/>
      <c r="BI78" s="1186"/>
      <c r="BJ78" s="1186"/>
      <c r="BK78" s="1186"/>
      <c r="BL78" s="1186"/>
      <c r="BM78" s="1186"/>
      <c r="BN78" s="1186"/>
      <c r="BO78" s="1186"/>
      <c r="BP78" s="1186"/>
      <c r="BQ78" s="1186"/>
      <c r="BR78" s="1186"/>
      <c r="BS78" s="1186"/>
      <c r="BT78" s="1186"/>
      <c r="BU78" s="1186"/>
      <c r="BV78" s="1186"/>
      <c r="BW78" s="1186"/>
      <c r="BX78" s="1186"/>
      <c r="BY78" s="1186"/>
      <c r="BZ78" s="1186"/>
      <c r="CA78" s="1186"/>
      <c r="CB78" s="1186"/>
      <c r="CC78" s="1186"/>
      <c r="CD78" s="1186"/>
      <c r="CE78" s="1186"/>
      <c r="CF78" s="1186"/>
      <c r="CG78" s="1186"/>
      <c r="CH78" s="1186"/>
      <c r="CI78" s="1186"/>
      <c r="CJ78" s="1186"/>
      <c r="CK78" s="1186"/>
      <c r="CL78" s="1186"/>
      <c r="CM78" s="1186"/>
      <c r="CN78" s="1186"/>
      <c r="CO78" s="1186"/>
      <c r="CP78" s="1186"/>
      <c r="CQ78" s="1186"/>
      <c r="CR78" s="1186"/>
      <c r="CS78" s="1186"/>
      <c r="CT78" s="1186"/>
      <c r="CU78" s="1186"/>
      <c r="CV78" s="1186"/>
      <c r="CW78" s="1186"/>
      <c r="CX78" s="1186"/>
      <c r="CY78" s="1186"/>
      <c r="CZ78" s="1186"/>
      <c r="DA78" s="1186"/>
      <c r="DB78" s="1186"/>
      <c r="DC78" s="1186"/>
      <c r="DD78" s="1186"/>
      <c r="DE78" s="1186"/>
      <c r="DF78" s="1186"/>
      <c r="DG78" s="1186"/>
      <c r="DH78" s="1186"/>
      <c r="DI78" s="1186"/>
      <c r="DJ78" s="1186"/>
      <c r="DK78" s="1186"/>
      <c r="DL78" s="1186"/>
      <c r="DM78" s="1186"/>
      <c r="DN78" s="1186"/>
      <c r="DO78" s="1186"/>
      <c r="DP78" s="1186"/>
      <c r="DQ78" s="1186"/>
      <c r="DR78" s="1186"/>
      <c r="DS78" s="1186"/>
      <c r="DT78" s="1186"/>
      <c r="DU78" s="1186"/>
      <c r="DV78" s="1186"/>
      <c r="DW78" s="1186"/>
      <c r="DX78" s="1186"/>
      <c r="DY78" s="1186"/>
      <c r="DZ78" s="1186"/>
      <c r="EA78" s="1186"/>
      <c r="EB78" s="1186"/>
      <c r="EC78" s="1186"/>
      <c r="ED78" s="1186"/>
      <c r="EE78" s="1186"/>
      <c r="EF78" s="1186"/>
      <c r="EG78" s="1186"/>
      <c r="EH78" s="1186"/>
      <c r="EI78" s="1186"/>
      <c r="EJ78" s="1186"/>
      <c r="EK78" s="1186"/>
      <c r="EL78" s="1186"/>
      <c r="EM78" s="1186"/>
      <c r="EN78" s="1186"/>
      <c r="EO78" s="1186"/>
      <c r="EP78" s="1186"/>
      <c r="EQ78" s="1186"/>
      <c r="ER78" s="1186"/>
      <c r="ES78" s="1186"/>
      <c r="ET78" s="1186"/>
      <c r="EU78" s="1186"/>
      <c r="EV78" s="1186"/>
      <c r="EW78" s="1186"/>
      <c r="EX78" s="1186"/>
      <c r="EY78" s="1186"/>
      <c r="EZ78" s="1186"/>
      <c r="FA78" s="1186"/>
      <c r="FB78" s="1186"/>
      <c r="FC78" s="1186"/>
      <c r="FD78" s="1186"/>
      <c r="FE78" s="1186"/>
      <c r="FF78" s="1186"/>
      <c r="FG78" s="1186"/>
      <c r="FH78" s="1186"/>
      <c r="FI78" s="1186"/>
      <c r="FJ78" s="1186"/>
      <c r="FK78" s="1186"/>
      <c r="FL78" s="1186"/>
      <c r="FM78" s="1186"/>
      <c r="FN78" s="1186"/>
      <c r="FO78" s="1186"/>
      <c r="FP78" s="1186"/>
      <c r="FQ78" s="1186"/>
      <c r="FR78" s="1186"/>
      <c r="FS78" s="1186"/>
      <c r="FT78" s="1186"/>
      <c r="FU78" s="1186"/>
      <c r="FV78" s="1186"/>
      <c r="FW78" s="1186"/>
      <c r="FX78" s="1186"/>
      <c r="FY78" s="1186"/>
      <c r="FZ78" s="1186"/>
      <c r="GA78" s="1186"/>
      <c r="GB78" s="1186"/>
      <c r="GC78" s="1186"/>
      <c r="GD78" s="1186"/>
      <c r="GE78" s="1186"/>
      <c r="GF78" s="1186"/>
      <c r="GG78" s="1186"/>
      <c r="GH78" s="1186"/>
      <c r="GI78" s="1186"/>
      <c r="GJ78" s="1186"/>
      <c r="GK78" s="1186"/>
      <c r="GL78" s="1186"/>
      <c r="GM78" s="1186"/>
      <c r="GN78" s="1186"/>
      <c r="GO78" s="1186"/>
      <c r="GP78" s="1186"/>
      <c r="GQ78" s="1186"/>
      <c r="GR78" s="1186"/>
      <c r="GS78" s="1186"/>
      <c r="GT78" s="1186"/>
      <c r="GU78" s="1186"/>
      <c r="GV78" s="1186"/>
      <c r="GW78" s="1186"/>
      <c r="GX78" s="1186"/>
      <c r="GY78" s="1186"/>
      <c r="GZ78" s="1186"/>
      <c r="HA78" s="1186"/>
      <c r="HB78" s="1186"/>
      <c r="HC78" s="1186"/>
      <c r="HD78" s="1186"/>
      <c r="HE78" s="1186"/>
      <c r="HF78" s="1186"/>
      <c r="HG78" s="1186"/>
      <c r="HH78" s="1186"/>
      <c r="HI78" s="1186"/>
      <c r="HJ78" s="1186"/>
      <c r="HK78" s="1186"/>
      <c r="HL78" s="1186"/>
      <c r="HM78" s="1186"/>
      <c r="HN78" s="1186"/>
      <c r="HO78" s="1186"/>
      <c r="HP78" s="1186"/>
      <c r="HQ78" s="1186"/>
      <c r="HR78" s="1186"/>
      <c r="HS78" s="1186"/>
      <c r="HT78" s="1186"/>
      <c r="HU78" s="1186"/>
      <c r="HV78" s="1186"/>
      <c r="HW78" s="1186"/>
      <c r="HX78" s="1186"/>
      <c r="HY78" s="1186"/>
      <c r="HZ78" s="1186"/>
      <c r="IA78" s="1186"/>
      <c r="IB78" s="1186"/>
      <c r="IC78" s="1186"/>
      <c r="ID78" s="1186"/>
      <c r="IE78" s="1186"/>
      <c r="IF78" s="1186"/>
      <c r="IG78" s="1186"/>
      <c r="IH78" s="1186"/>
      <c r="II78" s="1186"/>
      <c r="IJ78" s="1186"/>
      <c r="IK78" s="1186"/>
      <c r="IL78" s="1186"/>
      <c r="IM78" s="1186"/>
      <c r="IN78" s="1186"/>
      <c r="IO78" s="1186"/>
      <c r="IP78" s="1186"/>
      <c r="IQ78" s="1186"/>
      <c r="IR78" s="1186"/>
      <c r="IS78" s="1186"/>
      <c r="IT78" s="1186"/>
      <c r="IU78" s="1186"/>
      <c r="IV78" s="1186"/>
      <c r="IW78" s="1186"/>
      <c r="IX78" s="1186"/>
      <c r="IY78" s="1186"/>
      <c r="IZ78" s="1186"/>
      <c r="JA78" s="1186"/>
      <c r="JB78" s="1186"/>
      <c r="JC78" s="1186"/>
      <c r="JD78" s="1186"/>
      <c r="JE78" s="1186"/>
      <c r="JF78" s="1186"/>
      <c r="JG78" s="1186"/>
      <c r="JH78" s="1186"/>
      <c r="JI78" s="1186"/>
      <c r="JJ78" s="1186"/>
      <c r="JK78" s="1186"/>
      <c r="JL78" s="1186"/>
      <c r="JM78" s="1186"/>
      <c r="JN78" s="1186"/>
      <c r="JO78" s="1186"/>
      <c r="JP78" s="1186"/>
      <c r="JQ78" s="1186"/>
      <c r="JR78" s="1186"/>
      <c r="JS78" s="1186"/>
      <c r="JT78" s="1186"/>
      <c r="JU78" s="1186"/>
      <c r="JV78" s="1186"/>
      <c r="JW78" s="1186"/>
      <c r="JX78" s="1186"/>
      <c r="JY78" s="1186"/>
      <c r="JZ78" s="1186"/>
      <c r="KA78" s="1186"/>
      <c r="KB78" s="1186"/>
      <c r="KC78" s="1186"/>
      <c r="KD78" s="1186"/>
      <c r="KE78" s="1186"/>
      <c r="KF78" s="1186"/>
      <c r="KG78" s="1186"/>
      <c r="KH78" s="1186"/>
      <c r="KI78" s="1186"/>
      <c r="KJ78" s="1186"/>
      <c r="KK78" s="1186"/>
      <c r="KL78" s="1186"/>
      <c r="KM78" s="1186"/>
      <c r="KN78" s="1186"/>
      <c r="KO78" s="1186"/>
      <c r="KP78" s="1186"/>
      <c r="KQ78" s="1186"/>
      <c r="KR78" s="1186"/>
      <c r="KS78" s="1186"/>
      <c r="KT78" s="1186"/>
      <c r="KU78" s="1186"/>
      <c r="KV78" s="1186"/>
      <c r="KW78" s="1186"/>
      <c r="KX78" s="1186"/>
      <c r="KY78" s="1186"/>
      <c r="KZ78" s="1186"/>
      <c r="LA78" s="1186"/>
      <c r="LB78" s="1186"/>
      <c r="LC78" s="1186"/>
      <c r="LD78" s="1186"/>
      <c r="LE78" s="1186"/>
      <c r="LF78" s="1186"/>
      <c r="LG78" s="1186"/>
      <c r="LH78" s="1186"/>
      <c r="LI78" s="1186"/>
      <c r="LJ78" s="1187"/>
    </row>
    <row r="79" spans="2:322" ht="3.65" customHeight="1">
      <c r="B79" s="1185"/>
      <c r="C79" s="1186"/>
      <c r="D79" s="1186"/>
      <c r="E79" s="1186"/>
      <c r="F79" s="1186"/>
      <c r="G79" s="1186"/>
      <c r="H79" s="1186"/>
      <c r="I79" s="1186"/>
      <c r="J79" s="1186"/>
      <c r="K79" s="1186"/>
      <c r="L79" s="1186"/>
      <c r="M79" s="1186"/>
      <c r="N79" s="1186"/>
      <c r="O79" s="1186"/>
      <c r="P79" s="1186"/>
      <c r="Q79" s="1186"/>
      <c r="R79" s="1186"/>
      <c r="S79" s="1186"/>
      <c r="T79" s="1186"/>
      <c r="U79" s="1186"/>
      <c r="V79" s="1186"/>
      <c r="W79" s="1186"/>
      <c r="X79" s="1186"/>
      <c r="Y79" s="1186"/>
      <c r="Z79" s="1186"/>
      <c r="AA79" s="1186"/>
      <c r="AB79" s="1186"/>
      <c r="AC79" s="1186"/>
      <c r="AD79" s="1186"/>
      <c r="AE79" s="1186"/>
      <c r="AF79" s="1186"/>
      <c r="AG79" s="1186"/>
      <c r="AH79" s="1186"/>
      <c r="AI79" s="1186"/>
      <c r="AJ79" s="1186"/>
      <c r="AK79" s="1186"/>
      <c r="AL79" s="1186"/>
      <c r="AM79" s="1186"/>
      <c r="AN79" s="1186"/>
      <c r="AO79" s="1186"/>
      <c r="AP79" s="1186"/>
      <c r="AQ79" s="1186"/>
      <c r="AR79" s="1186"/>
      <c r="AS79" s="1186"/>
      <c r="AT79" s="1186"/>
      <c r="AU79" s="1186"/>
      <c r="AV79" s="1186"/>
      <c r="AW79" s="1186"/>
      <c r="AX79" s="1186"/>
      <c r="AY79" s="1186"/>
      <c r="AZ79" s="1186"/>
      <c r="BA79" s="1186"/>
      <c r="BB79" s="1186"/>
      <c r="BC79" s="1186"/>
      <c r="BD79" s="1186"/>
      <c r="BE79" s="1186"/>
      <c r="BF79" s="1186"/>
      <c r="BG79" s="1186"/>
      <c r="BH79" s="1186"/>
      <c r="BI79" s="1186"/>
      <c r="BJ79" s="1186"/>
      <c r="BK79" s="1186"/>
      <c r="BL79" s="1186"/>
      <c r="BM79" s="1186"/>
      <c r="BN79" s="1186"/>
      <c r="BO79" s="1186"/>
      <c r="BP79" s="1186"/>
      <c r="BQ79" s="1186"/>
      <c r="BR79" s="1186"/>
      <c r="BS79" s="1186"/>
      <c r="BT79" s="1186"/>
      <c r="BU79" s="1186"/>
      <c r="BV79" s="1186"/>
      <c r="BW79" s="1186"/>
      <c r="BX79" s="1186"/>
      <c r="BY79" s="1186"/>
      <c r="BZ79" s="1186"/>
      <c r="CA79" s="1186"/>
      <c r="CB79" s="1186"/>
      <c r="CC79" s="1186"/>
      <c r="CD79" s="1186"/>
      <c r="CE79" s="1186"/>
      <c r="CF79" s="1186"/>
      <c r="CG79" s="1186"/>
      <c r="CH79" s="1186"/>
      <c r="CI79" s="1186"/>
      <c r="CJ79" s="1186"/>
      <c r="CK79" s="1186"/>
      <c r="CL79" s="1186"/>
      <c r="CM79" s="1186"/>
      <c r="CN79" s="1186"/>
      <c r="CO79" s="1186"/>
      <c r="CP79" s="1186"/>
      <c r="CQ79" s="1186"/>
      <c r="CR79" s="1186"/>
      <c r="CS79" s="1186"/>
      <c r="CT79" s="1186"/>
      <c r="CU79" s="1186"/>
      <c r="CV79" s="1186"/>
      <c r="CW79" s="1186"/>
      <c r="CX79" s="1186"/>
      <c r="CY79" s="1186"/>
      <c r="CZ79" s="1186"/>
      <c r="DA79" s="1186"/>
      <c r="DB79" s="1186"/>
      <c r="DC79" s="1186"/>
      <c r="DD79" s="1186"/>
      <c r="DE79" s="1186"/>
      <c r="DF79" s="1186"/>
      <c r="DG79" s="1186"/>
      <c r="DH79" s="1186"/>
      <c r="DI79" s="1186"/>
      <c r="DJ79" s="1186"/>
      <c r="DK79" s="1186"/>
      <c r="DL79" s="1186"/>
      <c r="DM79" s="1186"/>
      <c r="DN79" s="1186"/>
      <c r="DO79" s="1186"/>
      <c r="DP79" s="1186"/>
      <c r="DQ79" s="1186"/>
      <c r="DR79" s="1186"/>
      <c r="DS79" s="1186"/>
      <c r="DT79" s="1186"/>
      <c r="DU79" s="1186"/>
      <c r="DV79" s="1186"/>
      <c r="DW79" s="1186"/>
      <c r="DX79" s="1186"/>
      <c r="DY79" s="1186"/>
      <c r="DZ79" s="1186"/>
      <c r="EA79" s="1186"/>
      <c r="EB79" s="1186"/>
      <c r="EC79" s="1186"/>
      <c r="ED79" s="1186"/>
      <c r="EE79" s="1186"/>
      <c r="EF79" s="1186"/>
      <c r="EG79" s="1186"/>
      <c r="EH79" s="1186"/>
      <c r="EI79" s="1186"/>
      <c r="EJ79" s="1186"/>
      <c r="EK79" s="1186"/>
      <c r="EL79" s="1186"/>
      <c r="EM79" s="1186"/>
      <c r="EN79" s="1186"/>
      <c r="EO79" s="1186"/>
      <c r="EP79" s="1186"/>
      <c r="EQ79" s="1186"/>
      <c r="ER79" s="1186"/>
      <c r="ES79" s="1186"/>
      <c r="ET79" s="1186"/>
      <c r="EU79" s="1186"/>
      <c r="EV79" s="1186"/>
      <c r="EW79" s="1186"/>
      <c r="EX79" s="1186"/>
      <c r="EY79" s="1186"/>
      <c r="EZ79" s="1186"/>
      <c r="FA79" s="1186"/>
      <c r="FB79" s="1186"/>
      <c r="FC79" s="1186"/>
      <c r="FD79" s="1186"/>
      <c r="FE79" s="1186"/>
      <c r="FF79" s="1186"/>
      <c r="FG79" s="1186"/>
      <c r="FH79" s="1186"/>
      <c r="FI79" s="1186"/>
      <c r="FJ79" s="1186"/>
      <c r="FK79" s="1186"/>
      <c r="FL79" s="1186"/>
      <c r="FM79" s="1186"/>
      <c r="FN79" s="1186"/>
      <c r="FO79" s="1186"/>
      <c r="FP79" s="1186"/>
      <c r="FQ79" s="1186"/>
      <c r="FR79" s="1186"/>
      <c r="FS79" s="1186"/>
      <c r="FT79" s="1186"/>
      <c r="FU79" s="1186"/>
      <c r="FV79" s="1186"/>
      <c r="FW79" s="1186"/>
      <c r="FX79" s="1186"/>
      <c r="FY79" s="1186"/>
      <c r="FZ79" s="1186"/>
      <c r="GA79" s="1186"/>
      <c r="GB79" s="1186"/>
      <c r="GC79" s="1186"/>
      <c r="GD79" s="1186"/>
      <c r="GE79" s="1186"/>
      <c r="GF79" s="1186"/>
      <c r="GG79" s="1186"/>
      <c r="GH79" s="1186"/>
      <c r="GI79" s="1186"/>
      <c r="GJ79" s="1186"/>
      <c r="GK79" s="1186"/>
      <c r="GL79" s="1186"/>
      <c r="GM79" s="1186"/>
      <c r="GN79" s="1186"/>
      <c r="GO79" s="1186"/>
      <c r="GP79" s="1186"/>
      <c r="GQ79" s="1186"/>
      <c r="GR79" s="1186"/>
      <c r="GS79" s="1186"/>
      <c r="GT79" s="1186"/>
      <c r="GU79" s="1186"/>
      <c r="GV79" s="1186"/>
      <c r="GW79" s="1186"/>
      <c r="GX79" s="1186"/>
      <c r="GY79" s="1186"/>
      <c r="GZ79" s="1186"/>
      <c r="HA79" s="1186"/>
      <c r="HB79" s="1186"/>
      <c r="HC79" s="1186"/>
      <c r="HD79" s="1186"/>
      <c r="HE79" s="1186"/>
      <c r="HF79" s="1186"/>
      <c r="HG79" s="1186"/>
      <c r="HH79" s="1186"/>
      <c r="HI79" s="1186"/>
      <c r="HJ79" s="1186"/>
      <c r="HK79" s="1186"/>
      <c r="HL79" s="1186"/>
      <c r="HM79" s="1186"/>
      <c r="HN79" s="1186"/>
      <c r="HO79" s="1186"/>
      <c r="HP79" s="1186"/>
      <c r="HQ79" s="1186"/>
      <c r="HR79" s="1186"/>
      <c r="HS79" s="1186"/>
      <c r="HT79" s="1186"/>
      <c r="HU79" s="1186"/>
      <c r="HV79" s="1186"/>
      <c r="HW79" s="1186"/>
      <c r="HX79" s="1186"/>
      <c r="HY79" s="1186"/>
      <c r="HZ79" s="1186"/>
      <c r="IA79" s="1186"/>
      <c r="IB79" s="1186"/>
      <c r="IC79" s="1186"/>
      <c r="ID79" s="1186"/>
      <c r="IE79" s="1186"/>
      <c r="IF79" s="1186"/>
      <c r="IG79" s="1186"/>
      <c r="IH79" s="1186"/>
      <c r="II79" s="1186"/>
      <c r="IJ79" s="1186"/>
      <c r="IK79" s="1186"/>
      <c r="IL79" s="1186"/>
      <c r="IM79" s="1186"/>
      <c r="IN79" s="1186"/>
      <c r="IO79" s="1186"/>
      <c r="IP79" s="1186"/>
      <c r="IQ79" s="1186"/>
      <c r="IR79" s="1186"/>
      <c r="IS79" s="1186"/>
      <c r="IT79" s="1186"/>
      <c r="IU79" s="1186"/>
      <c r="IV79" s="1186"/>
      <c r="IW79" s="1186"/>
      <c r="IX79" s="1186"/>
      <c r="IY79" s="1186"/>
      <c r="IZ79" s="1186"/>
      <c r="JA79" s="1186"/>
      <c r="JB79" s="1186"/>
      <c r="JC79" s="1186"/>
      <c r="JD79" s="1186"/>
      <c r="JE79" s="1186"/>
      <c r="JF79" s="1186"/>
      <c r="JG79" s="1186"/>
      <c r="JH79" s="1186"/>
      <c r="JI79" s="1186"/>
      <c r="JJ79" s="1186"/>
      <c r="JK79" s="1186"/>
      <c r="JL79" s="1186"/>
      <c r="JM79" s="1186"/>
      <c r="JN79" s="1186"/>
      <c r="JO79" s="1186"/>
      <c r="JP79" s="1186"/>
      <c r="JQ79" s="1186"/>
      <c r="JR79" s="1186"/>
      <c r="JS79" s="1186"/>
      <c r="JT79" s="1186"/>
      <c r="JU79" s="1186"/>
      <c r="JV79" s="1186"/>
      <c r="JW79" s="1186"/>
      <c r="JX79" s="1186"/>
      <c r="JY79" s="1186"/>
      <c r="JZ79" s="1186"/>
      <c r="KA79" s="1186"/>
      <c r="KB79" s="1186"/>
      <c r="KC79" s="1186"/>
      <c r="KD79" s="1186"/>
      <c r="KE79" s="1186"/>
      <c r="KF79" s="1186"/>
      <c r="KG79" s="1186"/>
      <c r="KH79" s="1186"/>
      <c r="KI79" s="1186"/>
      <c r="KJ79" s="1186"/>
      <c r="KK79" s="1186"/>
      <c r="KL79" s="1186"/>
      <c r="KM79" s="1186"/>
      <c r="KN79" s="1186"/>
      <c r="KO79" s="1186"/>
      <c r="KP79" s="1186"/>
      <c r="KQ79" s="1186"/>
      <c r="KR79" s="1186"/>
      <c r="KS79" s="1186"/>
      <c r="KT79" s="1186"/>
      <c r="KU79" s="1186"/>
      <c r="KV79" s="1186"/>
      <c r="KW79" s="1186"/>
      <c r="KX79" s="1186"/>
      <c r="KY79" s="1186"/>
      <c r="KZ79" s="1186"/>
      <c r="LA79" s="1186"/>
      <c r="LB79" s="1186"/>
      <c r="LC79" s="1186"/>
      <c r="LD79" s="1186"/>
      <c r="LE79" s="1186"/>
      <c r="LF79" s="1186"/>
      <c r="LG79" s="1186"/>
      <c r="LH79" s="1186"/>
      <c r="LI79" s="1186"/>
      <c r="LJ79" s="1187"/>
    </row>
    <row r="80" spans="2:322" ht="3.65" customHeight="1">
      <c r="B80" s="1185"/>
      <c r="C80" s="1186"/>
      <c r="D80" s="1186"/>
      <c r="E80" s="1186"/>
      <c r="F80" s="1186"/>
      <c r="G80" s="1186"/>
      <c r="H80" s="1186"/>
      <c r="I80" s="1186"/>
      <c r="J80" s="1186"/>
      <c r="K80" s="1186"/>
      <c r="L80" s="1186"/>
      <c r="M80" s="1186"/>
      <c r="N80" s="1186"/>
      <c r="O80" s="1186"/>
      <c r="P80" s="1186"/>
      <c r="Q80" s="1186"/>
      <c r="R80" s="1186"/>
      <c r="S80" s="1186"/>
      <c r="T80" s="1186"/>
      <c r="U80" s="1186"/>
      <c r="V80" s="1186"/>
      <c r="W80" s="1186"/>
      <c r="X80" s="1186"/>
      <c r="Y80" s="1186"/>
      <c r="Z80" s="1186"/>
      <c r="AA80" s="1186"/>
      <c r="AB80" s="1186"/>
      <c r="AC80" s="1186"/>
      <c r="AD80" s="1186"/>
      <c r="AE80" s="1186"/>
      <c r="AF80" s="1186"/>
      <c r="AG80" s="1186"/>
      <c r="AH80" s="1186"/>
      <c r="AI80" s="1186"/>
      <c r="AJ80" s="1186"/>
      <c r="AK80" s="1186"/>
      <c r="AL80" s="1186"/>
      <c r="AM80" s="1186"/>
      <c r="AN80" s="1186"/>
      <c r="AO80" s="1186"/>
      <c r="AP80" s="1186"/>
      <c r="AQ80" s="1186"/>
      <c r="AR80" s="1186"/>
      <c r="AS80" s="1186"/>
      <c r="AT80" s="1186"/>
      <c r="AU80" s="1186"/>
      <c r="AV80" s="1186"/>
      <c r="AW80" s="1186"/>
      <c r="AX80" s="1186"/>
      <c r="AY80" s="1186"/>
      <c r="AZ80" s="1186"/>
      <c r="BA80" s="1186"/>
      <c r="BB80" s="1186"/>
      <c r="BC80" s="1186"/>
      <c r="BD80" s="1186"/>
      <c r="BE80" s="1186"/>
      <c r="BF80" s="1186"/>
      <c r="BG80" s="1186"/>
      <c r="BH80" s="1186"/>
      <c r="BI80" s="1186"/>
      <c r="BJ80" s="1186"/>
      <c r="BK80" s="1186"/>
      <c r="BL80" s="1186"/>
      <c r="BM80" s="1186"/>
      <c r="BN80" s="1186"/>
      <c r="BO80" s="1186"/>
      <c r="BP80" s="1186"/>
      <c r="BQ80" s="1186"/>
      <c r="BR80" s="1186"/>
      <c r="BS80" s="1186"/>
      <c r="BT80" s="1186"/>
      <c r="BU80" s="1186"/>
      <c r="BV80" s="1186"/>
      <c r="BW80" s="1186"/>
      <c r="BX80" s="1186"/>
      <c r="BY80" s="1186"/>
      <c r="BZ80" s="1186"/>
      <c r="CA80" s="1186"/>
      <c r="CB80" s="1186"/>
      <c r="CC80" s="1186"/>
      <c r="CD80" s="1186"/>
      <c r="CE80" s="1186"/>
      <c r="CF80" s="1186"/>
      <c r="CG80" s="1186"/>
      <c r="CH80" s="1186"/>
      <c r="CI80" s="1186"/>
      <c r="CJ80" s="1186"/>
      <c r="CK80" s="1186"/>
      <c r="CL80" s="1186"/>
      <c r="CM80" s="1186"/>
      <c r="CN80" s="1186"/>
      <c r="CO80" s="1186"/>
      <c r="CP80" s="1186"/>
      <c r="CQ80" s="1186"/>
      <c r="CR80" s="1186"/>
      <c r="CS80" s="1186"/>
      <c r="CT80" s="1186"/>
      <c r="CU80" s="1186"/>
      <c r="CV80" s="1186"/>
      <c r="CW80" s="1186"/>
      <c r="CX80" s="1186"/>
      <c r="CY80" s="1186"/>
      <c r="CZ80" s="1186"/>
      <c r="DA80" s="1186"/>
      <c r="DB80" s="1186"/>
      <c r="DC80" s="1186"/>
      <c r="DD80" s="1186"/>
      <c r="DE80" s="1186"/>
      <c r="DF80" s="1186"/>
      <c r="DG80" s="1186"/>
      <c r="DH80" s="1186"/>
      <c r="DI80" s="1186"/>
      <c r="DJ80" s="1186"/>
      <c r="DK80" s="1186"/>
      <c r="DL80" s="1186"/>
      <c r="DM80" s="1186"/>
      <c r="DN80" s="1186"/>
      <c r="DO80" s="1186"/>
      <c r="DP80" s="1186"/>
      <c r="DQ80" s="1186"/>
      <c r="DR80" s="1186"/>
      <c r="DS80" s="1186"/>
      <c r="DT80" s="1186"/>
      <c r="DU80" s="1186"/>
      <c r="DV80" s="1186"/>
      <c r="DW80" s="1186"/>
      <c r="DX80" s="1186"/>
      <c r="DY80" s="1186"/>
      <c r="DZ80" s="1186"/>
      <c r="EA80" s="1186"/>
      <c r="EB80" s="1186"/>
      <c r="EC80" s="1186"/>
      <c r="ED80" s="1186"/>
      <c r="EE80" s="1186"/>
      <c r="EF80" s="1186"/>
      <c r="EG80" s="1186"/>
      <c r="EH80" s="1186"/>
      <c r="EI80" s="1186"/>
      <c r="EJ80" s="1186"/>
      <c r="EK80" s="1186"/>
      <c r="EL80" s="1186"/>
      <c r="EM80" s="1186"/>
      <c r="EN80" s="1186"/>
      <c r="EO80" s="1186"/>
      <c r="EP80" s="1186"/>
      <c r="EQ80" s="1186"/>
      <c r="ER80" s="1186"/>
      <c r="ES80" s="1186"/>
      <c r="ET80" s="1186"/>
      <c r="EU80" s="1186"/>
      <c r="EV80" s="1186"/>
      <c r="EW80" s="1186"/>
      <c r="EX80" s="1186"/>
      <c r="EY80" s="1186"/>
      <c r="EZ80" s="1186"/>
      <c r="FA80" s="1186"/>
      <c r="FB80" s="1186"/>
      <c r="FC80" s="1186"/>
      <c r="FD80" s="1186"/>
      <c r="FE80" s="1186"/>
      <c r="FF80" s="1186"/>
      <c r="FG80" s="1186"/>
      <c r="FH80" s="1186"/>
      <c r="FI80" s="1186"/>
      <c r="FJ80" s="1186"/>
      <c r="FK80" s="1186"/>
      <c r="FL80" s="1186"/>
      <c r="FM80" s="1186"/>
      <c r="FN80" s="1186"/>
      <c r="FO80" s="1186"/>
      <c r="FP80" s="1186"/>
      <c r="FQ80" s="1186"/>
      <c r="FR80" s="1186"/>
      <c r="FS80" s="1186"/>
      <c r="FT80" s="1186"/>
      <c r="FU80" s="1186"/>
      <c r="FV80" s="1186"/>
      <c r="FW80" s="1186"/>
      <c r="FX80" s="1186"/>
      <c r="FY80" s="1186"/>
      <c r="FZ80" s="1186"/>
      <c r="GA80" s="1186"/>
      <c r="GB80" s="1186"/>
      <c r="GC80" s="1186"/>
      <c r="GD80" s="1186"/>
      <c r="GE80" s="1186"/>
      <c r="GF80" s="1186"/>
      <c r="GG80" s="1186"/>
      <c r="GH80" s="1186"/>
      <c r="GI80" s="1186"/>
      <c r="GJ80" s="1186"/>
      <c r="GK80" s="1186"/>
      <c r="GL80" s="1186"/>
      <c r="GM80" s="1186"/>
      <c r="GN80" s="1186"/>
      <c r="GO80" s="1186"/>
      <c r="GP80" s="1186"/>
      <c r="GQ80" s="1186"/>
      <c r="GR80" s="1186"/>
      <c r="GS80" s="1186"/>
      <c r="GT80" s="1186"/>
      <c r="GU80" s="1186"/>
      <c r="GV80" s="1186"/>
      <c r="GW80" s="1186"/>
      <c r="GX80" s="1186"/>
      <c r="GY80" s="1186"/>
      <c r="GZ80" s="1186"/>
      <c r="HA80" s="1186"/>
      <c r="HB80" s="1186"/>
      <c r="HC80" s="1186"/>
      <c r="HD80" s="1186"/>
      <c r="HE80" s="1186"/>
      <c r="HF80" s="1186"/>
      <c r="HG80" s="1186"/>
      <c r="HH80" s="1186"/>
      <c r="HI80" s="1186"/>
      <c r="HJ80" s="1186"/>
      <c r="HK80" s="1186"/>
      <c r="HL80" s="1186"/>
      <c r="HM80" s="1186"/>
      <c r="HN80" s="1186"/>
      <c r="HO80" s="1186"/>
      <c r="HP80" s="1186"/>
      <c r="HQ80" s="1186"/>
      <c r="HR80" s="1186"/>
      <c r="HS80" s="1186"/>
      <c r="HT80" s="1186"/>
      <c r="HU80" s="1186"/>
      <c r="HV80" s="1186"/>
      <c r="HW80" s="1186"/>
      <c r="HX80" s="1186"/>
      <c r="HY80" s="1186"/>
      <c r="HZ80" s="1186"/>
      <c r="IA80" s="1186"/>
      <c r="IB80" s="1186"/>
      <c r="IC80" s="1186"/>
      <c r="ID80" s="1186"/>
      <c r="IE80" s="1186"/>
      <c r="IF80" s="1186"/>
      <c r="IG80" s="1186"/>
      <c r="IH80" s="1186"/>
      <c r="II80" s="1186"/>
      <c r="IJ80" s="1186"/>
      <c r="IK80" s="1186"/>
      <c r="IL80" s="1186"/>
      <c r="IM80" s="1186"/>
      <c r="IN80" s="1186"/>
      <c r="IO80" s="1186"/>
      <c r="IP80" s="1186"/>
      <c r="IQ80" s="1186"/>
      <c r="IR80" s="1186"/>
      <c r="IS80" s="1186"/>
      <c r="IT80" s="1186"/>
      <c r="IU80" s="1186"/>
      <c r="IV80" s="1186"/>
      <c r="IW80" s="1186"/>
      <c r="IX80" s="1186"/>
      <c r="IY80" s="1186"/>
      <c r="IZ80" s="1186"/>
      <c r="JA80" s="1186"/>
      <c r="JB80" s="1186"/>
      <c r="JC80" s="1186"/>
      <c r="JD80" s="1186"/>
      <c r="JE80" s="1186"/>
      <c r="JF80" s="1186"/>
      <c r="JG80" s="1186"/>
      <c r="JH80" s="1186"/>
      <c r="JI80" s="1186"/>
      <c r="JJ80" s="1186"/>
      <c r="JK80" s="1186"/>
      <c r="JL80" s="1186"/>
      <c r="JM80" s="1186"/>
      <c r="JN80" s="1186"/>
      <c r="JO80" s="1186"/>
      <c r="JP80" s="1186"/>
      <c r="JQ80" s="1186"/>
      <c r="JR80" s="1186"/>
      <c r="JS80" s="1186"/>
      <c r="JT80" s="1186"/>
      <c r="JU80" s="1186"/>
      <c r="JV80" s="1186"/>
      <c r="JW80" s="1186"/>
      <c r="JX80" s="1186"/>
      <c r="JY80" s="1186"/>
      <c r="JZ80" s="1186"/>
      <c r="KA80" s="1186"/>
      <c r="KB80" s="1186"/>
      <c r="KC80" s="1186"/>
      <c r="KD80" s="1186"/>
      <c r="KE80" s="1186"/>
      <c r="KF80" s="1186"/>
      <c r="KG80" s="1186"/>
      <c r="KH80" s="1186"/>
      <c r="KI80" s="1186"/>
      <c r="KJ80" s="1186"/>
      <c r="KK80" s="1186"/>
      <c r="KL80" s="1186"/>
      <c r="KM80" s="1186"/>
      <c r="KN80" s="1186"/>
      <c r="KO80" s="1186"/>
      <c r="KP80" s="1186"/>
      <c r="KQ80" s="1186"/>
      <c r="KR80" s="1186"/>
      <c r="KS80" s="1186"/>
      <c r="KT80" s="1186"/>
      <c r="KU80" s="1186"/>
      <c r="KV80" s="1186"/>
      <c r="KW80" s="1186"/>
      <c r="KX80" s="1186"/>
      <c r="KY80" s="1186"/>
      <c r="KZ80" s="1186"/>
      <c r="LA80" s="1186"/>
      <c r="LB80" s="1186"/>
      <c r="LC80" s="1186"/>
      <c r="LD80" s="1186"/>
      <c r="LE80" s="1186"/>
      <c r="LF80" s="1186"/>
      <c r="LG80" s="1186"/>
      <c r="LH80" s="1186"/>
      <c r="LI80" s="1186"/>
      <c r="LJ80" s="1187"/>
    </row>
    <row r="81" spans="2:322" ht="3.65" customHeight="1">
      <c r="B81" s="1185"/>
      <c r="C81" s="1186"/>
      <c r="D81" s="1186"/>
      <c r="E81" s="1186"/>
      <c r="F81" s="1186"/>
      <c r="G81" s="1186"/>
      <c r="H81" s="1186"/>
      <c r="I81" s="1186"/>
      <c r="J81" s="1186"/>
      <c r="K81" s="1186"/>
      <c r="L81" s="1186"/>
      <c r="M81" s="1186"/>
      <c r="N81" s="1186"/>
      <c r="O81" s="1186"/>
      <c r="P81" s="1186"/>
      <c r="Q81" s="1186"/>
      <c r="R81" s="1186"/>
      <c r="S81" s="1186"/>
      <c r="T81" s="1186"/>
      <c r="U81" s="1186"/>
      <c r="V81" s="1186"/>
      <c r="W81" s="1186"/>
      <c r="X81" s="1186"/>
      <c r="Y81" s="1186"/>
      <c r="Z81" s="1186"/>
      <c r="AA81" s="1186"/>
      <c r="AB81" s="1186"/>
      <c r="AC81" s="1186"/>
      <c r="AD81" s="1186"/>
      <c r="AE81" s="1186"/>
      <c r="AF81" s="1186"/>
      <c r="AG81" s="1186"/>
      <c r="AH81" s="1186"/>
      <c r="AI81" s="1186"/>
      <c r="AJ81" s="1186"/>
      <c r="AK81" s="1186"/>
      <c r="AL81" s="1186"/>
      <c r="AM81" s="1186"/>
      <c r="AN81" s="1186"/>
      <c r="AO81" s="1186"/>
      <c r="AP81" s="1186"/>
      <c r="AQ81" s="1186"/>
      <c r="AR81" s="1186"/>
      <c r="AS81" s="1186"/>
      <c r="AT81" s="1186"/>
      <c r="AU81" s="1186"/>
      <c r="AV81" s="1186"/>
      <c r="AW81" s="1186"/>
      <c r="AX81" s="1186"/>
      <c r="AY81" s="1186"/>
      <c r="AZ81" s="1186"/>
      <c r="BA81" s="1186"/>
      <c r="BB81" s="1186"/>
      <c r="BC81" s="1186"/>
      <c r="BD81" s="1186"/>
      <c r="BE81" s="1186"/>
      <c r="BF81" s="1186"/>
      <c r="BG81" s="1186"/>
      <c r="BH81" s="1186"/>
      <c r="BI81" s="1186"/>
      <c r="BJ81" s="1186"/>
      <c r="BK81" s="1186"/>
      <c r="BL81" s="1186"/>
      <c r="BM81" s="1186"/>
      <c r="BN81" s="1186"/>
      <c r="BO81" s="1186"/>
      <c r="BP81" s="1186"/>
      <c r="BQ81" s="1186"/>
      <c r="BR81" s="1186"/>
      <c r="BS81" s="1186"/>
      <c r="BT81" s="1186"/>
      <c r="BU81" s="1186"/>
      <c r="BV81" s="1186"/>
      <c r="BW81" s="1186"/>
      <c r="BX81" s="1186"/>
      <c r="BY81" s="1186"/>
      <c r="BZ81" s="1186"/>
      <c r="CA81" s="1186"/>
      <c r="CB81" s="1186"/>
      <c r="CC81" s="1186"/>
      <c r="CD81" s="1186"/>
      <c r="CE81" s="1186"/>
      <c r="CF81" s="1186"/>
      <c r="CG81" s="1186"/>
      <c r="CH81" s="1186"/>
      <c r="CI81" s="1186"/>
      <c r="CJ81" s="1186"/>
      <c r="CK81" s="1186"/>
      <c r="CL81" s="1186"/>
      <c r="CM81" s="1186"/>
      <c r="CN81" s="1186"/>
      <c r="CO81" s="1186"/>
      <c r="CP81" s="1186"/>
      <c r="CQ81" s="1186"/>
      <c r="CR81" s="1186"/>
      <c r="CS81" s="1186"/>
      <c r="CT81" s="1186"/>
      <c r="CU81" s="1186"/>
      <c r="CV81" s="1186"/>
      <c r="CW81" s="1186"/>
      <c r="CX81" s="1186"/>
      <c r="CY81" s="1186"/>
      <c r="CZ81" s="1186"/>
      <c r="DA81" s="1186"/>
      <c r="DB81" s="1186"/>
      <c r="DC81" s="1186"/>
      <c r="DD81" s="1186"/>
      <c r="DE81" s="1186"/>
      <c r="DF81" s="1186"/>
      <c r="DG81" s="1186"/>
      <c r="DH81" s="1186"/>
      <c r="DI81" s="1186"/>
      <c r="DJ81" s="1186"/>
      <c r="DK81" s="1186"/>
      <c r="DL81" s="1186"/>
      <c r="DM81" s="1186"/>
      <c r="DN81" s="1186"/>
      <c r="DO81" s="1186"/>
      <c r="DP81" s="1186"/>
      <c r="DQ81" s="1186"/>
      <c r="DR81" s="1186"/>
      <c r="DS81" s="1186"/>
      <c r="DT81" s="1186"/>
      <c r="DU81" s="1186"/>
      <c r="DV81" s="1186"/>
      <c r="DW81" s="1186"/>
      <c r="DX81" s="1186"/>
      <c r="DY81" s="1186"/>
      <c r="DZ81" s="1186"/>
      <c r="EA81" s="1186"/>
      <c r="EB81" s="1186"/>
      <c r="EC81" s="1186"/>
      <c r="ED81" s="1186"/>
      <c r="EE81" s="1186"/>
      <c r="EF81" s="1186"/>
      <c r="EG81" s="1186"/>
      <c r="EH81" s="1186"/>
      <c r="EI81" s="1186"/>
      <c r="EJ81" s="1186"/>
      <c r="EK81" s="1186"/>
      <c r="EL81" s="1186"/>
      <c r="EM81" s="1186"/>
      <c r="EN81" s="1186"/>
      <c r="EO81" s="1186"/>
      <c r="EP81" s="1186"/>
      <c r="EQ81" s="1186"/>
      <c r="ER81" s="1186"/>
      <c r="ES81" s="1186"/>
      <c r="ET81" s="1186"/>
      <c r="EU81" s="1186"/>
      <c r="EV81" s="1186"/>
      <c r="EW81" s="1186"/>
      <c r="EX81" s="1186"/>
      <c r="EY81" s="1186"/>
      <c r="EZ81" s="1186"/>
      <c r="FA81" s="1186"/>
      <c r="FB81" s="1186"/>
      <c r="FC81" s="1186"/>
      <c r="FD81" s="1186"/>
      <c r="FE81" s="1186"/>
      <c r="FF81" s="1186"/>
      <c r="FG81" s="1186"/>
      <c r="FH81" s="1186"/>
      <c r="FI81" s="1186"/>
      <c r="FJ81" s="1186"/>
      <c r="FK81" s="1186"/>
      <c r="FL81" s="1186"/>
      <c r="FM81" s="1186"/>
      <c r="FN81" s="1186"/>
      <c r="FO81" s="1186"/>
      <c r="FP81" s="1186"/>
      <c r="FQ81" s="1186"/>
      <c r="FR81" s="1186"/>
      <c r="FS81" s="1186"/>
      <c r="FT81" s="1186"/>
      <c r="FU81" s="1186"/>
      <c r="FV81" s="1186"/>
      <c r="FW81" s="1186"/>
      <c r="FX81" s="1186"/>
      <c r="FY81" s="1186"/>
      <c r="FZ81" s="1186"/>
      <c r="GA81" s="1186"/>
      <c r="GB81" s="1186"/>
      <c r="GC81" s="1186"/>
      <c r="GD81" s="1186"/>
      <c r="GE81" s="1186"/>
      <c r="GF81" s="1186"/>
      <c r="GG81" s="1186"/>
      <c r="GH81" s="1186"/>
      <c r="GI81" s="1186"/>
      <c r="GJ81" s="1186"/>
      <c r="GK81" s="1186"/>
      <c r="GL81" s="1186"/>
      <c r="GM81" s="1186"/>
      <c r="GN81" s="1186"/>
      <c r="GO81" s="1186"/>
      <c r="GP81" s="1186"/>
      <c r="GQ81" s="1186"/>
      <c r="GR81" s="1186"/>
      <c r="GS81" s="1186"/>
      <c r="GT81" s="1186"/>
      <c r="GU81" s="1186"/>
      <c r="GV81" s="1186"/>
      <c r="GW81" s="1186"/>
      <c r="GX81" s="1186"/>
      <c r="GY81" s="1186"/>
      <c r="GZ81" s="1186"/>
      <c r="HA81" s="1186"/>
      <c r="HB81" s="1186"/>
      <c r="HC81" s="1186"/>
      <c r="HD81" s="1186"/>
      <c r="HE81" s="1186"/>
      <c r="HF81" s="1186"/>
      <c r="HG81" s="1186"/>
      <c r="HH81" s="1186"/>
      <c r="HI81" s="1186"/>
      <c r="HJ81" s="1186"/>
      <c r="HK81" s="1186"/>
      <c r="HL81" s="1186"/>
      <c r="HM81" s="1186"/>
      <c r="HN81" s="1186"/>
      <c r="HO81" s="1186"/>
      <c r="HP81" s="1186"/>
      <c r="HQ81" s="1186"/>
      <c r="HR81" s="1186"/>
      <c r="HS81" s="1186"/>
      <c r="HT81" s="1186"/>
      <c r="HU81" s="1186"/>
      <c r="HV81" s="1186"/>
      <c r="HW81" s="1186"/>
      <c r="HX81" s="1186"/>
      <c r="HY81" s="1186"/>
      <c r="HZ81" s="1186"/>
      <c r="IA81" s="1186"/>
      <c r="IB81" s="1186"/>
      <c r="IC81" s="1186"/>
      <c r="ID81" s="1186"/>
      <c r="IE81" s="1186"/>
      <c r="IF81" s="1186"/>
      <c r="IG81" s="1186"/>
      <c r="IH81" s="1186"/>
      <c r="II81" s="1186"/>
      <c r="IJ81" s="1186"/>
      <c r="IK81" s="1186"/>
      <c r="IL81" s="1186"/>
      <c r="IM81" s="1186"/>
      <c r="IN81" s="1186"/>
      <c r="IO81" s="1186"/>
      <c r="IP81" s="1186"/>
      <c r="IQ81" s="1186"/>
      <c r="IR81" s="1186"/>
      <c r="IS81" s="1186"/>
      <c r="IT81" s="1186"/>
      <c r="IU81" s="1186"/>
      <c r="IV81" s="1186"/>
      <c r="IW81" s="1186"/>
      <c r="IX81" s="1186"/>
      <c r="IY81" s="1186"/>
      <c r="IZ81" s="1186"/>
      <c r="JA81" s="1186"/>
      <c r="JB81" s="1186"/>
      <c r="JC81" s="1186"/>
      <c r="JD81" s="1186"/>
      <c r="JE81" s="1186"/>
      <c r="JF81" s="1186"/>
      <c r="JG81" s="1186"/>
      <c r="JH81" s="1186"/>
      <c r="JI81" s="1186"/>
      <c r="JJ81" s="1186"/>
      <c r="JK81" s="1186"/>
      <c r="JL81" s="1186"/>
      <c r="JM81" s="1186"/>
      <c r="JN81" s="1186"/>
      <c r="JO81" s="1186"/>
      <c r="JP81" s="1186"/>
      <c r="JQ81" s="1186"/>
      <c r="JR81" s="1186"/>
      <c r="JS81" s="1186"/>
      <c r="JT81" s="1186"/>
      <c r="JU81" s="1186"/>
      <c r="JV81" s="1186"/>
      <c r="JW81" s="1186"/>
      <c r="JX81" s="1186"/>
      <c r="JY81" s="1186"/>
      <c r="JZ81" s="1186"/>
      <c r="KA81" s="1186"/>
      <c r="KB81" s="1186"/>
      <c r="KC81" s="1186"/>
      <c r="KD81" s="1186"/>
      <c r="KE81" s="1186"/>
      <c r="KF81" s="1186"/>
      <c r="KG81" s="1186"/>
      <c r="KH81" s="1186"/>
      <c r="KI81" s="1186"/>
      <c r="KJ81" s="1186"/>
      <c r="KK81" s="1186"/>
      <c r="KL81" s="1186"/>
      <c r="KM81" s="1186"/>
      <c r="KN81" s="1186"/>
      <c r="KO81" s="1186"/>
      <c r="KP81" s="1186"/>
      <c r="KQ81" s="1186"/>
      <c r="KR81" s="1186"/>
      <c r="KS81" s="1186"/>
      <c r="KT81" s="1186"/>
      <c r="KU81" s="1186"/>
      <c r="KV81" s="1186"/>
      <c r="KW81" s="1186"/>
      <c r="KX81" s="1186"/>
      <c r="KY81" s="1186"/>
      <c r="KZ81" s="1186"/>
      <c r="LA81" s="1186"/>
      <c r="LB81" s="1186"/>
      <c r="LC81" s="1186"/>
      <c r="LD81" s="1186"/>
      <c r="LE81" s="1186"/>
      <c r="LF81" s="1186"/>
      <c r="LG81" s="1186"/>
      <c r="LH81" s="1186"/>
      <c r="LI81" s="1186"/>
      <c r="LJ81" s="1187"/>
    </row>
    <row r="82" spans="2:322" ht="3.65" customHeight="1">
      <c r="B82" s="1185"/>
      <c r="C82" s="1186"/>
      <c r="D82" s="1186"/>
      <c r="E82" s="1186"/>
      <c r="F82" s="1186"/>
      <c r="G82" s="1186"/>
      <c r="H82" s="1186"/>
      <c r="I82" s="1186"/>
      <c r="J82" s="1186"/>
      <c r="K82" s="1186"/>
      <c r="L82" s="1186"/>
      <c r="M82" s="1186"/>
      <c r="N82" s="1186"/>
      <c r="O82" s="1186"/>
      <c r="P82" s="1186"/>
      <c r="Q82" s="1186"/>
      <c r="R82" s="1186"/>
      <c r="S82" s="1186"/>
      <c r="T82" s="1186"/>
      <c r="U82" s="1186"/>
      <c r="V82" s="1186"/>
      <c r="W82" s="1186"/>
      <c r="X82" s="1186"/>
      <c r="Y82" s="1186"/>
      <c r="Z82" s="1186"/>
      <c r="AA82" s="1186"/>
      <c r="AB82" s="1186"/>
      <c r="AC82" s="1186"/>
      <c r="AD82" s="1186"/>
      <c r="AE82" s="1186"/>
      <c r="AF82" s="1186"/>
      <c r="AG82" s="1186"/>
      <c r="AH82" s="1186"/>
      <c r="AI82" s="1186"/>
      <c r="AJ82" s="1186"/>
      <c r="AK82" s="1186"/>
      <c r="AL82" s="1186"/>
      <c r="AM82" s="1186"/>
      <c r="AN82" s="1186"/>
      <c r="AO82" s="1186"/>
      <c r="AP82" s="1186"/>
      <c r="AQ82" s="1186"/>
      <c r="AR82" s="1186"/>
      <c r="AS82" s="1186"/>
      <c r="AT82" s="1186"/>
      <c r="AU82" s="1186"/>
      <c r="AV82" s="1186"/>
      <c r="AW82" s="1186"/>
      <c r="AX82" s="1186"/>
      <c r="AY82" s="1186"/>
      <c r="AZ82" s="1186"/>
      <c r="BA82" s="1186"/>
      <c r="BB82" s="1186"/>
      <c r="BC82" s="1186"/>
      <c r="BD82" s="1186"/>
      <c r="BE82" s="1186"/>
      <c r="BF82" s="1186"/>
      <c r="BG82" s="1186"/>
      <c r="BH82" s="1186"/>
      <c r="BI82" s="1186"/>
      <c r="BJ82" s="1186"/>
      <c r="BK82" s="1186"/>
      <c r="BL82" s="1186"/>
      <c r="BM82" s="1186"/>
      <c r="BN82" s="1186"/>
      <c r="BO82" s="1186"/>
      <c r="BP82" s="1186"/>
      <c r="BQ82" s="1186"/>
      <c r="BR82" s="1186"/>
      <c r="BS82" s="1186"/>
      <c r="BT82" s="1186"/>
      <c r="BU82" s="1186"/>
      <c r="BV82" s="1186"/>
      <c r="BW82" s="1186"/>
      <c r="BX82" s="1186"/>
      <c r="BY82" s="1186"/>
      <c r="BZ82" s="1186"/>
      <c r="CA82" s="1186"/>
      <c r="CB82" s="1186"/>
      <c r="CC82" s="1186"/>
      <c r="CD82" s="1186"/>
      <c r="CE82" s="1186"/>
      <c r="CF82" s="1186"/>
      <c r="CG82" s="1186"/>
      <c r="CH82" s="1186"/>
      <c r="CI82" s="1186"/>
      <c r="CJ82" s="1186"/>
      <c r="CK82" s="1186"/>
      <c r="CL82" s="1186"/>
      <c r="CM82" s="1186"/>
      <c r="CN82" s="1186"/>
      <c r="CO82" s="1186"/>
      <c r="CP82" s="1186"/>
      <c r="CQ82" s="1186"/>
      <c r="CR82" s="1186"/>
      <c r="CS82" s="1186"/>
      <c r="CT82" s="1186"/>
      <c r="CU82" s="1186"/>
      <c r="CV82" s="1186"/>
      <c r="CW82" s="1186"/>
      <c r="CX82" s="1186"/>
      <c r="CY82" s="1186"/>
      <c r="CZ82" s="1186"/>
      <c r="DA82" s="1186"/>
      <c r="DB82" s="1186"/>
      <c r="DC82" s="1186"/>
      <c r="DD82" s="1186"/>
      <c r="DE82" s="1186"/>
      <c r="DF82" s="1186"/>
      <c r="DG82" s="1186"/>
      <c r="DH82" s="1186"/>
      <c r="DI82" s="1186"/>
      <c r="DJ82" s="1186"/>
      <c r="DK82" s="1186"/>
      <c r="DL82" s="1186"/>
      <c r="DM82" s="1186"/>
      <c r="DN82" s="1186"/>
      <c r="DO82" s="1186"/>
      <c r="DP82" s="1186"/>
      <c r="DQ82" s="1186"/>
      <c r="DR82" s="1186"/>
      <c r="DS82" s="1186"/>
      <c r="DT82" s="1186"/>
      <c r="DU82" s="1186"/>
      <c r="DV82" s="1186"/>
      <c r="DW82" s="1186"/>
      <c r="DX82" s="1186"/>
      <c r="DY82" s="1186"/>
      <c r="DZ82" s="1186"/>
      <c r="EA82" s="1186"/>
      <c r="EB82" s="1186"/>
      <c r="EC82" s="1186"/>
      <c r="ED82" s="1186"/>
      <c r="EE82" s="1186"/>
      <c r="EF82" s="1186"/>
      <c r="EG82" s="1186"/>
      <c r="EH82" s="1186"/>
      <c r="EI82" s="1186"/>
      <c r="EJ82" s="1186"/>
      <c r="EK82" s="1186"/>
      <c r="EL82" s="1186"/>
      <c r="EM82" s="1186"/>
      <c r="EN82" s="1186"/>
      <c r="EO82" s="1186"/>
      <c r="EP82" s="1186"/>
      <c r="EQ82" s="1186"/>
      <c r="ER82" s="1186"/>
      <c r="ES82" s="1186"/>
      <c r="ET82" s="1186"/>
      <c r="EU82" s="1186"/>
      <c r="EV82" s="1186"/>
      <c r="EW82" s="1186"/>
      <c r="EX82" s="1186"/>
      <c r="EY82" s="1186"/>
      <c r="EZ82" s="1186"/>
      <c r="FA82" s="1186"/>
      <c r="FB82" s="1186"/>
      <c r="FC82" s="1186"/>
      <c r="FD82" s="1186"/>
      <c r="FE82" s="1186"/>
      <c r="FF82" s="1186"/>
      <c r="FG82" s="1186"/>
      <c r="FH82" s="1186"/>
      <c r="FI82" s="1186"/>
      <c r="FJ82" s="1186"/>
      <c r="FK82" s="1186"/>
      <c r="FL82" s="1186"/>
      <c r="FM82" s="1186"/>
      <c r="FN82" s="1186"/>
      <c r="FO82" s="1186"/>
      <c r="FP82" s="1186"/>
      <c r="FQ82" s="1186"/>
      <c r="FR82" s="1186"/>
      <c r="FS82" s="1186"/>
      <c r="FT82" s="1186"/>
      <c r="FU82" s="1186"/>
      <c r="FV82" s="1186"/>
      <c r="FW82" s="1186"/>
      <c r="FX82" s="1186"/>
      <c r="FY82" s="1186"/>
      <c r="FZ82" s="1186"/>
      <c r="GA82" s="1186"/>
      <c r="GB82" s="1186"/>
      <c r="GC82" s="1186"/>
      <c r="GD82" s="1186"/>
      <c r="GE82" s="1186"/>
      <c r="GF82" s="1186"/>
      <c r="GG82" s="1186"/>
      <c r="GH82" s="1186"/>
      <c r="GI82" s="1186"/>
      <c r="GJ82" s="1186"/>
      <c r="GK82" s="1186"/>
      <c r="GL82" s="1186"/>
      <c r="GM82" s="1186"/>
      <c r="GN82" s="1186"/>
      <c r="GO82" s="1186"/>
      <c r="GP82" s="1186"/>
      <c r="GQ82" s="1186"/>
      <c r="GR82" s="1186"/>
      <c r="GS82" s="1186"/>
      <c r="GT82" s="1186"/>
      <c r="GU82" s="1186"/>
      <c r="GV82" s="1186"/>
      <c r="GW82" s="1186"/>
      <c r="GX82" s="1186"/>
      <c r="GY82" s="1186"/>
      <c r="GZ82" s="1186"/>
      <c r="HA82" s="1186"/>
      <c r="HB82" s="1186"/>
      <c r="HC82" s="1186"/>
      <c r="HD82" s="1186"/>
      <c r="HE82" s="1186"/>
      <c r="HF82" s="1186"/>
      <c r="HG82" s="1186"/>
      <c r="HH82" s="1186"/>
      <c r="HI82" s="1186"/>
      <c r="HJ82" s="1186"/>
      <c r="HK82" s="1186"/>
      <c r="HL82" s="1186"/>
      <c r="HM82" s="1186"/>
      <c r="HN82" s="1186"/>
      <c r="HO82" s="1186"/>
      <c r="HP82" s="1186"/>
      <c r="HQ82" s="1186"/>
      <c r="HR82" s="1186"/>
      <c r="HS82" s="1186"/>
      <c r="HT82" s="1186"/>
      <c r="HU82" s="1186"/>
      <c r="HV82" s="1186"/>
      <c r="HW82" s="1186"/>
      <c r="HX82" s="1186"/>
      <c r="HY82" s="1186"/>
      <c r="HZ82" s="1186"/>
      <c r="IA82" s="1186"/>
      <c r="IB82" s="1186"/>
      <c r="IC82" s="1186"/>
      <c r="ID82" s="1186"/>
      <c r="IE82" s="1186"/>
      <c r="IF82" s="1186"/>
      <c r="IG82" s="1186"/>
      <c r="IH82" s="1186"/>
      <c r="II82" s="1186"/>
      <c r="IJ82" s="1186"/>
      <c r="IK82" s="1186"/>
      <c r="IL82" s="1186"/>
      <c r="IM82" s="1186"/>
      <c r="IN82" s="1186"/>
      <c r="IO82" s="1186"/>
      <c r="IP82" s="1186"/>
      <c r="IQ82" s="1186"/>
      <c r="IR82" s="1186"/>
      <c r="IS82" s="1186"/>
      <c r="IT82" s="1186"/>
      <c r="IU82" s="1186"/>
      <c r="IV82" s="1186"/>
      <c r="IW82" s="1186"/>
      <c r="IX82" s="1186"/>
      <c r="IY82" s="1186"/>
      <c r="IZ82" s="1186"/>
      <c r="JA82" s="1186"/>
      <c r="JB82" s="1186"/>
      <c r="JC82" s="1186"/>
      <c r="JD82" s="1186"/>
      <c r="JE82" s="1186"/>
      <c r="JF82" s="1186"/>
      <c r="JG82" s="1186"/>
      <c r="JH82" s="1186"/>
      <c r="JI82" s="1186"/>
      <c r="JJ82" s="1186"/>
      <c r="JK82" s="1186"/>
      <c r="JL82" s="1186"/>
      <c r="JM82" s="1186"/>
      <c r="JN82" s="1186"/>
      <c r="JO82" s="1186"/>
      <c r="JP82" s="1186"/>
      <c r="JQ82" s="1186"/>
      <c r="JR82" s="1186"/>
      <c r="JS82" s="1186"/>
      <c r="JT82" s="1186"/>
      <c r="JU82" s="1186"/>
      <c r="JV82" s="1186"/>
      <c r="JW82" s="1186"/>
      <c r="JX82" s="1186"/>
      <c r="JY82" s="1186"/>
      <c r="JZ82" s="1186"/>
      <c r="KA82" s="1186"/>
      <c r="KB82" s="1186"/>
      <c r="KC82" s="1186"/>
      <c r="KD82" s="1186"/>
      <c r="KE82" s="1186"/>
      <c r="KF82" s="1186"/>
      <c r="KG82" s="1186"/>
      <c r="KH82" s="1186"/>
      <c r="KI82" s="1186"/>
      <c r="KJ82" s="1186"/>
      <c r="KK82" s="1186"/>
      <c r="KL82" s="1186"/>
      <c r="KM82" s="1186"/>
      <c r="KN82" s="1186"/>
      <c r="KO82" s="1186"/>
      <c r="KP82" s="1186"/>
      <c r="KQ82" s="1186"/>
      <c r="KR82" s="1186"/>
      <c r="KS82" s="1186"/>
      <c r="KT82" s="1186"/>
      <c r="KU82" s="1186"/>
      <c r="KV82" s="1186"/>
      <c r="KW82" s="1186"/>
      <c r="KX82" s="1186"/>
      <c r="KY82" s="1186"/>
      <c r="KZ82" s="1186"/>
      <c r="LA82" s="1186"/>
      <c r="LB82" s="1186"/>
      <c r="LC82" s="1186"/>
      <c r="LD82" s="1186"/>
      <c r="LE82" s="1186"/>
      <c r="LF82" s="1186"/>
      <c r="LG82" s="1186"/>
      <c r="LH82" s="1186"/>
      <c r="LI82" s="1186"/>
      <c r="LJ82" s="1187"/>
    </row>
    <row r="83" spans="2:322" ht="3.65" customHeight="1">
      <c r="B83" s="1185"/>
      <c r="C83" s="1186"/>
      <c r="D83" s="1186"/>
      <c r="E83" s="1186"/>
      <c r="F83" s="1186"/>
      <c r="G83" s="1186"/>
      <c r="H83" s="1186"/>
      <c r="I83" s="1186"/>
      <c r="J83" s="1186"/>
      <c r="K83" s="1186"/>
      <c r="L83" s="1186"/>
      <c r="M83" s="1186"/>
      <c r="N83" s="1186"/>
      <c r="O83" s="1186"/>
      <c r="P83" s="1186"/>
      <c r="Q83" s="1186"/>
      <c r="R83" s="1186"/>
      <c r="S83" s="1186"/>
      <c r="T83" s="1186"/>
      <c r="U83" s="1186"/>
      <c r="V83" s="1186"/>
      <c r="W83" s="1186"/>
      <c r="X83" s="1186"/>
      <c r="Y83" s="1186"/>
      <c r="Z83" s="1186"/>
      <c r="AA83" s="1186"/>
      <c r="AB83" s="1186"/>
      <c r="AC83" s="1186"/>
      <c r="AD83" s="1186"/>
      <c r="AE83" s="1186"/>
      <c r="AF83" s="1186"/>
      <c r="AG83" s="1186"/>
      <c r="AH83" s="1186"/>
      <c r="AI83" s="1186"/>
      <c r="AJ83" s="1186"/>
      <c r="AK83" s="1186"/>
      <c r="AL83" s="1186"/>
      <c r="AM83" s="1186"/>
      <c r="AN83" s="1186"/>
      <c r="AO83" s="1186"/>
      <c r="AP83" s="1186"/>
      <c r="AQ83" s="1186"/>
      <c r="AR83" s="1186"/>
      <c r="AS83" s="1186"/>
      <c r="AT83" s="1186"/>
      <c r="AU83" s="1186"/>
      <c r="AV83" s="1186"/>
      <c r="AW83" s="1186"/>
      <c r="AX83" s="1186"/>
      <c r="AY83" s="1186"/>
      <c r="AZ83" s="1186"/>
      <c r="BA83" s="1186"/>
      <c r="BB83" s="1186"/>
      <c r="BC83" s="1186"/>
      <c r="BD83" s="1186"/>
      <c r="BE83" s="1186"/>
      <c r="BF83" s="1186"/>
      <c r="BG83" s="1186"/>
      <c r="BH83" s="1186"/>
      <c r="BI83" s="1186"/>
      <c r="BJ83" s="1186"/>
      <c r="BK83" s="1186"/>
      <c r="BL83" s="1186"/>
      <c r="BM83" s="1186"/>
      <c r="BN83" s="1186"/>
      <c r="BO83" s="1186"/>
      <c r="BP83" s="1186"/>
      <c r="BQ83" s="1186"/>
      <c r="BR83" s="1186"/>
      <c r="BS83" s="1186"/>
      <c r="BT83" s="1186"/>
      <c r="BU83" s="1186"/>
      <c r="BV83" s="1186"/>
      <c r="BW83" s="1186"/>
      <c r="BX83" s="1186"/>
      <c r="BY83" s="1186"/>
      <c r="BZ83" s="1186"/>
      <c r="CA83" s="1186"/>
      <c r="CB83" s="1186"/>
      <c r="CC83" s="1186"/>
      <c r="CD83" s="1186"/>
      <c r="CE83" s="1186"/>
      <c r="CF83" s="1186"/>
      <c r="CG83" s="1186"/>
      <c r="CH83" s="1186"/>
      <c r="CI83" s="1186"/>
      <c r="CJ83" s="1186"/>
      <c r="CK83" s="1186"/>
      <c r="CL83" s="1186"/>
      <c r="CM83" s="1186"/>
      <c r="CN83" s="1186"/>
      <c r="CO83" s="1186"/>
      <c r="CP83" s="1186"/>
      <c r="CQ83" s="1186"/>
      <c r="CR83" s="1186"/>
      <c r="CS83" s="1186"/>
      <c r="CT83" s="1186"/>
      <c r="CU83" s="1186"/>
      <c r="CV83" s="1186"/>
      <c r="CW83" s="1186"/>
      <c r="CX83" s="1186"/>
      <c r="CY83" s="1186"/>
      <c r="CZ83" s="1186"/>
      <c r="DA83" s="1186"/>
      <c r="DB83" s="1186"/>
      <c r="DC83" s="1186"/>
      <c r="DD83" s="1186"/>
      <c r="DE83" s="1186"/>
      <c r="DF83" s="1186"/>
      <c r="DG83" s="1186"/>
      <c r="DH83" s="1186"/>
      <c r="DI83" s="1186"/>
      <c r="DJ83" s="1186"/>
      <c r="DK83" s="1186"/>
      <c r="DL83" s="1186"/>
      <c r="DM83" s="1186"/>
      <c r="DN83" s="1186"/>
      <c r="DO83" s="1186"/>
      <c r="DP83" s="1186"/>
      <c r="DQ83" s="1186"/>
      <c r="DR83" s="1186"/>
      <c r="DS83" s="1186"/>
      <c r="DT83" s="1186"/>
      <c r="DU83" s="1186"/>
      <c r="DV83" s="1186"/>
      <c r="DW83" s="1186"/>
      <c r="DX83" s="1186"/>
      <c r="DY83" s="1186"/>
      <c r="DZ83" s="1186"/>
      <c r="EA83" s="1186"/>
      <c r="EB83" s="1186"/>
      <c r="EC83" s="1186"/>
      <c r="ED83" s="1186"/>
      <c r="EE83" s="1186"/>
      <c r="EF83" s="1186"/>
      <c r="EG83" s="1186"/>
      <c r="EH83" s="1186"/>
      <c r="EI83" s="1186"/>
      <c r="EJ83" s="1186"/>
      <c r="EK83" s="1186"/>
      <c r="EL83" s="1186"/>
      <c r="EM83" s="1186"/>
      <c r="EN83" s="1186"/>
      <c r="EO83" s="1186"/>
      <c r="EP83" s="1186"/>
      <c r="EQ83" s="1186"/>
      <c r="ER83" s="1186"/>
      <c r="ES83" s="1186"/>
      <c r="ET83" s="1186"/>
      <c r="EU83" s="1186"/>
      <c r="EV83" s="1186"/>
      <c r="EW83" s="1186"/>
      <c r="EX83" s="1186"/>
      <c r="EY83" s="1186"/>
      <c r="EZ83" s="1186"/>
      <c r="FA83" s="1186"/>
      <c r="FB83" s="1186"/>
      <c r="FC83" s="1186"/>
      <c r="FD83" s="1186"/>
      <c r="FE83" s="1186"/>
      <c r="FF83" s="1186"/>
      <c r="FG83" s="1186"/>
      <c r="FH83" s="1186"/>
      <c r="FI83" s="1186"/>
      <c r="FJ83" s="1186"/>
      <c r="FK83" s="1186"/>
      <c r="FL83" s="1186"/>
      <c r="FM83" s="1186"/>
      <c r="FN83" s="1186"/>
      <c r="FO83" s="1186"/>
      <c r="FP83" s="1186"/>
      <c r="FQ83" s="1186"/>
      <c r="FR83" s="1186"/>
      <c r="FS83" s="1186"/>
      <c r="FT83" s="1186"/>
      <c r="FU83" s="1186"/>
      <c r="FV83" s="1186"/>
      <c r="FW83" s="1186"/>
      <c r="FX83" s="1186"/>
      <c r="FY83" s="1186"/>
      <c r="FZ83" s="1186"/>
      <c r="GA83" s="1186"/>
      <c r="GB83" s="1186"/>
      <c r="GC83" s="1186"/>
      <c r="GD83" s="1186"/>
      <c r="GE83" s="1186"/>
      <c r="GF83" s="1186"/>
      <c r="GG83" s="1186"/>
      <c r="GH83" s="1186"/>
      <c r="GI83" s="1186"/>
      <c r="GJ83" s="1186"/>
      <c r="GK83" s="1186"/>
      <c r="GL83" s="1186"/>
      <c r="GM83" s="1186"/>
      <c r="GN83" s="1186"/>
      <c r="GO83" s="1186"/>
      <c r="GP83" s="1186"/>
      <c r="GQ83" s="1186"/>
      <c r="GR83" s="1186"/>
      <c r="GS83" s="1186"/>
      <c r="GT83" s="1186"/>
      <c r="GU83" s="1186"/>
      <c r="GV83" s="1186"/>
      <c r="GW83" s="1186"/>
      <c r="GX83" s="1186"/>
      <c r="GY83" s="1186"/>
      <c r="GZ83" s="1186"/>
      <c r="HA83" s="1186"/>
      <c r="HB83" s="1186"/>
      <c r="HC83" s="1186"/>
      <c r="HD83" s="1186"/>
      <c r="HE83" s="1186"/>
      <c r="HF83" s="1186"/>
      <c r="HG83" s="1186"/>
      <c r="HH83" s="1186"/>
      <c r="HI83" s="1186"/>
      <c r="HJ83" s="1186"/>
      <c r="HK83" s="1186"/>
      <c r="HL83" s="1186"/>
      <c r="HM83" s="1186"/>
      <c r="HN83" s="1186"/>
      <c r="HO83" s="1186"/>
      <c r="HP83" s="1186"/>
      <c r="HQ83" s="1186"/>
      <c r="HR83" s="1186"/>
      <c r="HS83" s="1186"/>
      <c r="HT83" s="1186"/>
      <c r="HU83" s="1186"/>
      <c r="HV83" s="1186"/>
      <c r="HW83" s="1186"/>
      <c r="HX83" s="1186"/>
      <c r="HY83" s="1186"/>
      <c r="HZ83" s="1186"/>
      <c r="IA83" s="1186"/>
      <c r="IB83" s="1186"/>
      <c r="IC83" s="1186"/>
      <c r="ID83" s="1186"/>
      <c r="IE83" s="1186"/>
      <c r="IF83" s="1186"/>
      <c r="IG83" s="1186"/>
      <c r="IH83" s="1186"/>
      <c r="II83" s="1186"/>
      <c r="IJ83" s="1186"/>
      <c r="IK83" s="1186"/>
      <c r="IL83" s="1186"/>
      <c r="IM83" s="1186"/>
      <c r="IN83" s="1186"/>
      <c r="IO83" s="1186"/>
      <c r="IP83" s="1186"/>
      <c r="IQ83" s="1186"/>
      <c r="IR83" s="1186"/>
      <c r="IS83" s="1186"/>
      <c r="IT83" s="1186"/>
      <c r="IU83" s="1186"/>
      <c r="IV83" s="1186"/>
      <c r="IW83" s="1186"/>
      <c r="IX83" s="1186"/>
      <c r="IY83" s="1186"/>
      <c r="IZ83" s="1186"/>
      <c r="JA83" s="1186"/>
      <c r="JB83" s="1186"/>
      <c r="JC83" s="1186"/>
      <c r="JD83" s="1186"/>
      <c r="JE83" s="1186"/>
      <c r="JF83" s="1186"/>
      <c r="JG83" s="1186"/>
      <c r="JH83" s="1186"/>
      <c r="JI83" s="1186"/>
      <c r="JJ83" s="1186"/>
      <c r="JK83" s="1186"/>
      <c r="JL83" s="1186"/>
      <c r="JM83" s="1186"/>
      <c r="JN83" s="1186"/>
      <c r="JO83" s="1186"/>
      <c r="JP83" s="1186"/>
      <c r="JQ83" s="1186"/>
      <c r="JR83" s="1186"/>
      <c r="JS83" s="1186"/>
      <c r="JT83" s="1186"/>
      <c r="JU83" s="1186"/>
      <c r="JV83" s="1186"/>
      <c r="JW83" s="1186"/>
      <c r="JX83" s="1186"/>
      <c r="JY83" s="1186"/>
      <c r="JZ83" s="1186"/>
      <c r="KA83" s="1186"/>
      <c r="KB83" s="1186"/>
      <c r="KC83" s="1186"/>
      <c r="KD83" s="1186"/>
      <c r="KE83" s="1186"/>
      <c r="KF83" s="1186"/>
      <c r="KG83" s="1186"/>
      <c r="KH83" s="1186"/>
      <c r="KI83" s="1186"/>
      <c r="KJ83" s="1186"/>
      <c r="KK83" s="1186"/>
      <c r="KL83" s="1186"/>
      <c r="KM83" s="1186"/>
      <c r="KN83" s="1186"/>
      <c r="KO83" s="1186"/>
      <c r="KP83" s="1186"/>
      <c r="KQ83" s="1186"/>
      <c r="KR83" s="1186"/>
      <c r="KS83" s="1186"/>
      <c r="KT83" s="1186"/>
      <c r="KU83" s="1186"/>
      <c r="KV83" s="1186"/>
      <c r="KW83" s="1186"/>
      <c r="KX83" s="1186"/>
      <c r="KY83" s="1186"/>
      <c r="KZ83" s="1186"/>
      <c r="LA83" s="1186"/>
      <c r="LB83" s="1186"/>
      <c r="LC83" s="1186"/>
      <c r="LD83" s="1186"/>
      <c r="LE83" s="1186"/>
      <c r="LF83" s="1186"/>
      <c r="LG83" s="1186"/>
      <c r="LH83" s="1186"/>
      <c r="LI83" s="1186"/>
      <c r="LJ83" s="1187"/>
    </row>
    <row r="84" spans="2:322" ht="3.65" customHeight="1">
      <c r="B84" s="1185"/>
      <c r="C84" s="1186"/>
      <c r="D84" s="1186"/>
      <c r="E84" s="1186"/>
      <c r="F84" s="1186"/>
      <c r="G84" s="1186"/>
      <c r="H84" s="1186"/>
      <c r="I84" s="1186"/>
      <c r="J84" s="1186"/>
      <c r="K84" s="1186"/>
      <c r="L84" s="1186"/>
      <c r="M84" s="1186"/>
      <c r="N84" s="1186"/>
      <c r="O84" s="1186"/>
      <c r="P84" s="1186"/>
      <c r="Q84" s="1186"/>
      <c r="R84" s="1186"/>
      <c r="S84" s="1186"/>
      <c r="T84" s="1186"/>
      <c r="U84" s="1186"/>
      <c r="V84" s="1186"/>
      <c r="W84" s="1186"/>
      <c r="X84" s="1186"/>
      <c r="Y84" s="1186"/>
      <c r="Z84" s="1186"/>
      <c r="AA84" s="1186"/>
      <c r="AB84" s="1186"/>
      <c r="AC84" s="1186"/>
      <c r="AD84" s="1186"/>
      <c r="AE84" s="1186"/>
      <c r="AF84" s="1186"/>
      <c r="AG84" s="1186"/>
      <c r="AH84" s="1186"/>
      <c r="AI84" s="1186"/>
      <c r="AJ84" s="1186"/>
      <c r="AK84" s="1186"/>
      <c r="AL84" s="1186"/>
      <c r="AM84" s="1186"/>
      <c r="AN84" s="1186"/>
      <c r="AO84" s="1186"/>
      <c r="AP84" s="1186"/>
      <c r="AQ84" s="1186"/>
      <c r="AR84" s="1186"/>
      <c r="AS84" s="1186"/>
      <c r="AT84" s="1186"/>
      <c r="AU84" s="1186"/>
      <c r="AV84" s="1186"/>
      <c r="AW84" s="1186"/>
      <c r="AX84" s="1186"/>
      <c r="AY84" s="1186"/>
      <c r="AZ84" s="1186"/>
      <c r="BA84" s="1186"/>
      <c r="BB84" s="1186"/>
      <c r="BC84" s="1186"/>
      <c r="BD84" s="1186"/>
      <c r="BE84" s="1186"/>
      <c r="BF84" s="1186"/>
      <c r="BG84" s="1186"/>
      <c r="BH84" s="1186"/>
      <c r="BI84" s="1186"/>
      <c r="BJ84" s="1186"/>
      <c r="BK84" s="1186"/>
      <c r="BL84" s="1186"/>
      <c r="BM84" s="1186"/>
      <c r="BN84" s="1186"/>
      <c r="BO84" s="1186"/>
      <c r="BP84" s="1186"/>
      <c r="BQ84" s="1186"/>
      <c r="BR84" s="1186"/>
      <c r="BS84" s="1186"/>
      <c r="BT84" s="1186"/>
      <c r="BU84" s="1186"/>
      <c r="BV84" s="1186"/>
      <c r="BW84" s="1186"/>
      <c r="BX84" s="1186"/>
      <c r="BY84" s="1186"/>
      <c r="BZ84" s="1186"/>
      <c r="CA84" s="1186"/>
      <c r="CB84" s="1186"/>
      <c r="CC84" s="1186"/>
      <c r="CD84" s="1186"/>
      <c r="CE84" s="1186"/>
      <c r="CF84" s="1186"/>
      <c r="CG84" s="1186"/>
      <c r="CH84" s="1186"/>
      <c r="CI84" s="1186"/>
      <c r="CJ84" s="1186"/>
      <c r="CK84" s="1186"/>
      <c r="CL84" s="1186"/>
      <c r="CM84" s="1186"/>
      <c r="CN84" s="1186"/>
      <c r="CO84" s="1186"/>
      <c r="CP84" s="1186"/>
      <c r="CQ84" s="1186"/>
      <c r="CR84" s="1186"/>
      <c r="CS84" s="1186"/>
      <c r="CT84" s="1186"/>
      <c r="CU84" s="1186"/>
      <c r="CV84" s="1186"/>
      <c r="CW84" s="1186"/>
      <c r="CX84" s="1186"/>
      <c r="CY84" s="1186"/>
      <c r="CZ84" s="1186"/>
      <c r="DA84" s="1186"/>
      <c r="DB84" s="1186"/>
      <c r="DC84" s="1186"/>
      <c r="DD84" s="1186"/>
      <c r="DE84" s="1186"/>
      <c r="DF84" s="1186"/>
      <c r="DG84" s="1186"/>
      <c r="DH84" s="1186"/>
      <c r="DI84" s="1186"/>
      <c r="DJ84" s="1186"/>
      <c r="DK84" s="1186"/>
      <c r="DL84" s="1186"/>
      <c r="DM84" s="1186"/>
      <c r="DN84" s="1186"/>
      <c r="DO84" s="1186"/>
      <c r="DP84" s="1186"/>
      <c r="DQ84" s="1186"/>
      <c r="DR84" s="1186"/>
      <c r="DS84" s="1186"/>
      <c r="DT84" s="1186"/>
      <c r="DU84" s="1186"/>
      <c r="DV84" s="1186"/>
      <c r="DW84" s="1186"/>
      <c r="DX84" s="1186"/>
      <c r="DY84" s="1186"/>
      <c r="DZ84" s="1186"/>
      <c r="EA84" s="1186"/>
      <c r="EB84" s="1186"/>
      <c r="EC84" s="1186"/>
      <c r="ED84" s="1186"/>
      <c r="EE84" s="1186"/>
      <c r="EF84" s="1186"/>
      <c r="EG84" s="1186"/>
      <c r="EH84" s="1186"/>
      <c r="EI84" s="1186"/>
      <c r="EJ84" s="1186"/>
      <c r="EK84" s="1186"/>
      <c r="EL84" s="1186"/>
      <c r="EM84" s="1186"/>
      <c r="EN84" s="1186"/>
      <c r="EO84" s="1186"/>
      <c r="EP84" s="1186"/>
      <c r="EQ84" s="1186"/>
      <c r="ER84" s="1186"/>
      <c r="ES84" s="1186"/>
      <c r="ET84" s="1186"/>
      <c r="EU84" s="1186"/>
      <c r="EV84" s="1186"/>
      <c r="EW84" s="1186"/>
      <c r="EX84" s="1186"/>
      <c r="EY84" s="1186"/>
      <c r="EZ84" s="1186"/>
      <c r="FA84" s="1186"/>
      <c r="FB84" s="1186"/>
      <c r="FC84" s="1186"/>
      <c r="FD84" s="1186"/>
      <c r="FE84" s="1186"/>
      <c r="FF84" s="1186"/>
      <c r="FG84" s="1186"/>
      <c r="FH84" s="1186"/>
      <c r="FI84" s="1186"/>
      <c r="FJ84" s="1186"/>
      <c r="FK84" s="1186"/>
      <c r="FL84" s="1186"/>
      <c r="FM84" s="1186"/>
      <c r="FN84" s="1186"/>
      <c r="FO84" s="1186"/>
      <c r="FP84" s="1186"/>
      <c r="FQ84" s="1186"/>
      <c r="FR84" s="1186"/>
      <c r="FS84" s="1186"/>
      <c r="FT84" s="1186"/>
      <c r="FU84" s="1186"/>
      <c r="FV84" s="1186"/>
      <c r="FW84" s="1186"/>
      <c r="FX84" s="1186"/>
      <c r="FY84" s="1186"/>
      <c r="FZ84" s="1186"/>
      <c r="GA84" s="1186"/>
      <c r="GB84" s="1186"/>
      <c r="GC84" s="1186"/>
      <c r="GD84" s="1186"/>
      <c r="GE84" s="1186"/>
      <c r="GF84" s="1186"/>
      <c r="GG84" s="1186"/>
      <c r="GH84" s="1186"/>
      <c r="GI84" s="1186"/>
      <c r="GJ84" s="1186"/>
      <c r="GK84" s="1186"/>
      <c r="GL84" s="1186"/>
      <c r="GM84" s="1186"/>
      <c r="GN84" s="1186"/>
      <c r="GO84" s="1186"/>
      <c r="GP84" s="1186"/>
      <c r="GQ84" s="1186"/>
      <c r="GR84" s="1186"/>
      <c r="GS84" s="1186"/>
      <c r="GT84" s="1186"/>
      <c r="GU84" s="1186"/>
      <c r="GV84" s="1186"/>
      <c r="GW84" s="1186"/>
      <c r="GX84" s="1186"/>
      <c r="GY84" s="1186"/>
      <c r="GZ84" s="1186"/>
      <c r="HA84" s="1186"/>
      <c r="HB84" s="1186"/>
      <c r="HC84" s="1186"/>
      <c r="HD84" s="1186"/>
      <c r="HE84" s="1186"/>
      <c r="HF84" s="1186"/>
      <c r="HG84" s="1186"/>
      <c r="HH84" s="1186"/>
      <c r="HI84" s="1186"/>
      <c r="HJ84" s="1186"/>
      <c r="HK84" s="1186"/>
      <c r="HL84" s="1186"/>
      <c r="HM84" s="1186"/>
      <c r="HN84" s="1186"/>
      <c r="HO84" s="1186"/>
      <c r="HP84" s="1186"/>
      <c r="HQ84" s="1186"/>
      <c r="HR84" s="1186"/>
      <c r="HS84" s="1186"/>
      <c r="HT84" s="1186"/>
      <c r="HU84" s="1186"/>
      <c r="HV84" s="1186"/>
      <c r="HW84" s="1186"/>
      <c r="HX84" s="1186"/>
      <c r="HY84" s="1186"/>
      <c r="HZ84" s="1186"/>
      <c r="IA84" s="1186"/>
      <c r="IB84" s="1186"/>
      <c r="IC84" s="1186"/>
      <c r="ID84" s="1186"/>
      <c r="IE84" s="1186"/>
      <c r="IF84" s="1186"/>
      <c r="IG84" s="1186"/>
      <c r="IH84" s="1186"/>
      <c r="II84" s="1186"/>
      <c r="IJ84" s="1186"/>
      <c r="IK84" s="1186"/>
      <c r="IL84" s="1186"/>
      <c r="IM84" s="1186"/>
      <c r="IN84" s="1186"/>
      <c r="IO84" s="1186"/>
      <c r="IP84" s="1186"/>
      <c r="IQ84" s="1186"/>
      <c r="IR84" s="1186"/>
      <c r="IS84" s="1186"/>
      <c r="IT84" s="1186"/>
      <c r="IU84" s="1186"/>
      <c r="IV84" s="1186"/>
      <c r="IW84" s="1186"/>
      <c r="IX84" s="1186"/>
      <c r="IY84" s="1186"/>
      <c r="IZ84" s="1186"/>
      <c r="JA84" s="1186"/>
      <c r="JB84" s="1186"/>
      <c r="JC84" s="1186"/>
      <c r="JD84" s="1186"/>
      <c r="JE84" s="1186"/>
      <c r="JF84" s="1186"/>
      <c r="JG84" s="1186"/>
      <c r="JH84" s="1186"/>
      <c r="JI84" s="1186"/>
      <c r="JJ84" s="1186"/>
      <c r="JK84" s="1186"/>
      <c r="JL84" s="1186"/>
      <c r="JM84" s="1186"/>
      <c r="JN84" s="1186"/>
      <c r="JO84" s="1186"/>
      <c r="JP84" s="1186"/>
      <c r="JQ84" s="1186"/>
      <c r="JR84" s="1186"/>
      <c r="JS84" s="1186"/>
      <c r="JT84" s="1186"/>
      <c r="JU84" s="1186"/>
      <c r="JV84" s="1186"/>
      <c r="JW84" s="1186"/>
      <c r="JX84" s="1186"/>
      <c r="JY84" s="1186"/>
      <c r="JZ84" s="1186"/>
      <c r="KA84" s="1186"/>
      <c r="KB84" s="1186"/>
      <c r="KC84" s="1186"/>
      <c r="KD84" s="1186"/>
      <c r="KE84" s="1186"/>
      <c r="KF84" s="1186"/>
      <c r="KG84" s="1186"/>
      <c r="KH84" s="1186"/>
      <c r="KI84" s="1186"/>
      <c r="KJ84" s="1186"/>
      <c r="KK84" s="1186"/>
      <c r="KL84" s="1186"/>
      <c r="KM84" s="1186"/>
      <c r="KN84" s="1186"/>
      <c r="KO84" s="1186"/>
      <c r="KP84" s="1186"/>
      <c r="KQ84" s="1186"/>
      <c r="KR84" s="1186"/>
      <c r="KS84" s="1186"/>
      <c r="KT84" s="1186"/>
      <c r="KU84" s="1186"/>
      <c r="KV84" s="1186"/>
      <c r="KW84" s="1186"/>
      <c r="KX84" s="1186"/>
      <c r="KY84" s="1186"/>
      <c r="KZ84" s="1186"/>
      <c r="LA84" s="1186"/>
      <c r="LB84" s="1186"/>
      <c r="LC84" s="1186"/>
      <c r="LD84" s="1186"/>
      <c r="LE84" s="1186"/>
      <c r="LF84" s="1186"/>
      <c r="LG84" s="1186"/>
      <c r="LH84" s="1186"/>
      <c r="LI84" s="1186"/>
      <c r="LJ84" s="1187"/>
    </row>
    <row r="85" spans="2:322" ht="3.65" customHeight="1">
      <c r="B85" s="1185"/>
      <c r="C85" s="1186"/>
      <c r="D85" s="1186"/>
      <c r="E85" s="1186"/>
      <c r="F85" s="1186"/>
      <c r="G85" s="1186"/>
      <c r="H85" s="1186"/>
      <c r="I85" s="1186"/>
      <c r="J85" s="1186"/>
      <c r="K85" s="1186"/>
      <c r="L85" s="1186"/>
      <c r="M85" s="1186"/>
      <c r="N85" s="1186"/>
      <c r="O85" s="1186"/>
      <c r="P85" s="1186"/>
      <c r="Q85" s="1186"/>
      <c r="R85" s="1186"/>
      <c r="S85" s="1186"/>
      <c r="T85" s="1186"/>
      <c r="U85" s="1186"/>
      <c r="V85" s="1186"/>
      <c r="W85" s="1186"/>
      <c r="X85" s="1186"/>
      <c r="Y85" s="1186"/>
      <c r="Z85" s="1186"/>
      <c r="AA85" s="1186"/>
      <c r="AB85" s="1186"/>
      <c r="AC85" s="1186"/>
      <c r="AD85" s="1186"/>
      <c r="AE85" s="1186"/>
      <c r="AF85" s="1186"/>
      <c r="AG85" s="1186"/>
      <c r="AH85" s="1186"/>
      <c r="AI85" s="1186"/>
      <c r="AJ85" s="1186"/>
      <c r="AK85" s="1186"/>
      <c r="AL85" s="1186"/>
      <c r="AM85" s="1186"/>
      <c r="AN85" s="1186"/>
      <c r="AO85" s="1186"/>
      <c r="AP85" s="1186"/>
      <c r="AQ85" s="1186"/>
      <c r="AR85" s="1186"/>
      <c r="AS85" s="1186"/>
      <c r="AT85" s="1186"/>
      <c r="AU85" s="1186"/>
      <c r="AV85" s="1186"/>
      <c r="AW85" s="1186"/>
      <c r="AX85" s="1186"/>
      <c r="AY85" s="1186"/>
      <c r="AZ85" s="1186"/>
      <c r="BA85" s="1186"/>
      <c r="BB85" s="1186"/>
      <c r="BC85" s="1186"/>
      <c r="BD85" s="1186"/>
      <c r="BE85" s="1186"/>
      <c r="BF85" s="1186"/>
      <c r="BG85" s="1186"/>
      <c r="BH85" s="1186"/>
      <c r="BI85" s="1186"/>
      <c r="BJ85" s="1186"/>
      <c r="BK85" s="1186"/>
      <c r="BL85" s="1186"/>
      <c r="BM85" s="1186"/>
      <c r="BN85" s="1186"/>
      <c r="BO85" s="1186"/>
      <c r="BP85" s="1186"/>
      <c r="BQ85" s="1186"/>
      <c r="BR85" s="1186"/>
      <c r="BS85" s="1186"/>
      <c r="BT85" s="1186"/>
      <c r="BU85" s="1186"/>
      <c r="BV85" s="1186"/>
      <c r="BW85" s="1186"/>
      <c r="BX85" s="1186"/>
      <c r="BY85" s="1186"/>
      <c r="BZ85" s="1186"/>
      <c r="CA85" s="1186"/>
      <c r="CB85" s="1186"/>
      <c r="CC85" s="1186"/>
      <c r="CD85" s="1186"/>
      <c r="CE85" s="1186"/>
      <c r="CF85" s="1186"/>
      <c r="CG85" s="1186"/>
      <c r="CH85" s="1186"/>
      <c r="CI85" s="1186"/>
      <c r="CJ85" s="1186"/>
      <c r="CK85" s="1186"/>
      <c r="CL85" s="1186"/>
      <c r="CM85" s="1186"/>
      <c r="CN85" s="1186"/>
      <c r="CO85" s="1186"/>
      <c r="CP85" s="1186"/>
      <c r="CQ85" s="1186"/>
      <c r="CR85" s="1186"/>
      <c r="CS85" s="1186"/>
      <c r="CT85" s="1186"/>
      <c r="CU85" s="1186"/>
      <c r="CV85" s="1186"/>
      <c r="CW85" s="1186"/>
      <c r="CX85" s="1186"/>
      <c r="CY85" s="1186"/>
      <c r="CZ85" s="1186"/>
      <c r="DA85" s="1186"/>
      <c r="DB85" s="1186"/>
      <c r="DC85" s="1186"/>
      <c r="DD85" s="1186"/>
      <c r="DE85" s="1186"/>
      <c r="DF85" s="1186"/>
      <c r="DG85" s="1186"/>
      <c r="DH85" s="1186"/>
      <c r="DI85" s="1186"/>
      <c r="DJ85" s="1186"/>
      <c r="DK85" s="1186"/>
      <c r="DL85" s="1186"/>
      <c r="DM85" s="1186"/>
      <c r="DN85" s="1186"/>
      <c r="DO85" s="1186"/>
      <c r="DP85" s="1186"/>
      <c r="DQ85" s="1186"/>
      <c r="DR85" s="1186"/>
      <c r="DS85" s="1186"/>
      <c r="DT85" s="1186"/>
      <c r="DU85" s="1186"/>
      <c r="DV85" s="1186"/>
      <c r="DW85" s="1186"/>
      <c r="DX85" s="1186"/>
      <c r="DY85" s="1186"/>
      <c r="DZ85" s="1186"/>
      <c r="EA85" s="1186"/>
      <c r="EB85" s="1186"/>
      <c r="EC85" s="1186"/>
      <c r="ED85" s="1186"/>
      <c r="EE85" s="1186"/>
      <c r="EF85" s="1186"/>
      <c r="EG85" s="1186"/>
      <c r="EH85" s="1186"/>
      <c r="EI85" s="1186"/>
      <c r="EJ85" s="1186"/>
      <c r="EK85" s="1186"/>
      <c r="EL85" s="1186"/>
      <c r="EM85" s="1186"/>
      <c r="EN85" s="1186"/>
      <c r="EO85" s="1186"/>
      <c r="EP85" s="1186"/>
      <c r="EQ85" s="1186"/>
      <c r="ER85" s="1186"/>
      <c r="ES85" s="1186"/>
      <c r="ET85" s="1186"/>
      <c r="EU85" s="1186"/>
      <c r="EV85" s="1186"/>
      <c r="EW85" s="1186"/>
      <c r="EX85" s="1186"/>
      <c r="EY85" s="1186"/>
      <c r="EZ85" s="1186"/>
      <c r="FA85" s="1186"/>
      <c r="FB85" s="1186"/>
      <c r="FC85" s="1186"/>
      <c r="FD85" s="1186"/>
      <c r="FE85" s="1186"/>
      <c r="FF85" s="1186"/>
      <c r="FG85" s="1186"/>
      <c r="FH85" s="1186"/>
      <c r="FI85" s="1186"/>
      <c r="FJ85" s="1186"/>
      <c r="FK85" s="1186"/>
      <c r="FL85" s="1186"/>
      <c r="FM85" s="1186"/>
      <c r="FN85" s="1186"/>
      <c r="FO85" s="1186"/>
      <c r="FP85" s="1186"/>
      <c r="FQ85" s="1186"/>
      <c r="FR85" s="1186"/>
      <c r="FS85" s="1186"/>
      <c r="FT85" s="1186"/>
      <c r="FU85" s="1186"/>
      <c r="FV85" s="1186"/>
      <c r="FW85" s="1186"/>
      <c r="FX85" s="1186"/>
      <c r="FY85" s="1186"/>
      <c r="FZ85" s="1186"/>
      <c r="GA85" s="1186"/>
      <c r="GB85" s="1186"/>
      <c r="GC85" s="1186"/>
      <c r="GD85" s="1186"/>
      <c r="GE85" s="1186"/>
      <c r="GF85" s="1186"/>
      <c r="GG85" s="1186"/>
      <c r="GH85" s="1186"/>
      <c r="GI85" s="1186"/>
      <c r="GJ85" s="1186"/>
      <c r="GK85" s="1186"/>
      <c r="GL85" s="1186"/>
      <c r="GM85" s="1186"/>
      <c r="GN85" s="1186"/>
      <c r="GO85" s="1186"/>
      <c r="GP85" s="1186"/>
      <c r="GQ85" s="1186"/>
      <c r="GR85" s="1186"/>
      <c r="GS85" s="1186"/>
      <c r="GT85" s="1186"/>
      <c r="GU85" s="1186"/>
      <c r="GV85" s="1186"/>
      <c r="GW85" s="1186"/>
      <c r="GX85" s="1186"/>
      <c r="GY85" s="1186"/>
      <c r="GZ85" s="1186"/>
      <c r="HA85" s="1186"/>
      <c r="HB85" s="1186"/>
      <c r="HC85" s="1186"/>
      <c r="HD85" s="1186"/>
      <c r="HE85" s="1186"/>
      <c r="HF85" s="1186"/>
      <c r="HG85" s="1186"/>
      <c r="HH85" s="1186"/>
      <c r="HI85" s="1186"/>
      <c r="HJ85" s="1186"/>
      <c r="HK85" s="1186"/>
      <c r="HL85" s="1186"/>
      <c r="HM85" s="1186"/>
      <c r="HN85" s="1186"/>
      <c r="HO85" s="1186"/>
      <c r="HP85" s="1186"/>
      <c r="HQ85" s="1186"/>
      <c r="HR85" s="1186"/>
      <c r="HS85" s="1186"/>
      <c r="HT85" s="1186"/>
      <c r="HU85" s="1186"/>
      <c r="HV85" s="1186"/>
      <c r="HW85" s="1186"/>
      <c r="HX85" s="1186"/>
      <c r="HY85" s="1186"/>
      <c r="HZ85" s="1186"/>
      <c r="IA85" s="1186"/>
      <c r="IB85" s="1186"/>
      <c r="IC85" s="1186"/>
      <c r="ID85" s="1186"/>
      <c r="IE85" s="1186"/>
      <c r="IF85" s="1186"/>
      <c r="IG85" s="1186"/>
      <c r="IH85" s="1186"/>
      <c r="II85" s="1186"/>
      <c r="IJ85" s="1186"/>
      <c r="IK85" s="1186"/>
      <c r="IL85" s="1186"/>
      <c r="IM85" s="1186"/>
      <c r="IN85" s="1186"/>
      <c r="IO85" s="1186"/>
      <c r="IP85" s="1186"/>
      <c r="IQ85" s="1186"/>
      <c r="IR85" s="1186"/>
      <c r="IS85" s="1186"/>
      <c r="IT85" s="1186"/>
      <c r="IU85" s="1186"/>
      <c r="IV85" s="1186"/>
      <c r="IW85" s="1186"/>
      <c r="IX85" s="1186"/>
      <c r="IY85" s="1186"/>
      <c r="IZ85" s="1186"/>
      <c r="JA85" s="1186"/>
      <c r="JB85" s="1186"/>
      <c r="JC85" s="1186"/>
      <c r="JD85" s="1186"/>
      <c r="JE85" s="1186"/>
      <c r="JF85" s="1186"/>
      <c r="JG85" s="1186"/>
      <c r="JH85" s="1186"/>
      <c r="JI85" s="1186"/>
      <c r="JJ85" s="1186"/>
      <c r="JK85" s="1186"/>
      <c r="JL85" s="1186"/>
      <c r="JM85" s="1186"/>
      <c r="JN85" s="1186"/>
      <c r="JO85" s="1186"/>
      <c r="JP85" s="1186"/>
      <c r="JQ85" s="1186"/>
      <c r="JR85" s="1186"/>
      <c r="JS85" s="1186"/>
      <c r="JT85" s="1186"/>
      <c r="JU85" s="1186"/>
      <c r="JV85" s="1186"/>
      <c r="JW85" s="1186"/>
      <c r="JX85" s="1186"/>
      <c r="JY85" s="1186"/>
      <c r="JZ85" s="1186"/>
      <c r="KA85" s="1186"/>
      <c r="KB85" s="1186"/>
      <c r="KC85" s="1186"/>
      <c r="KD85" s="1186"/>
      <c r="KE85" s="1186"/>
      <c r="KF85" s="1186"/>
      <c r="KG85" s="1186"/>
      <c r="KH85" s="1186"/>
      <c r="KI85" s="1186"/>
      <c r="KJ85" s="1186"/>
      <c r="KK85" s="1186"/>
      <c r="KL85" s="1186"/>
      <c r="KM85" s="1186"/>
      <c r="KN85" s="1186"/>
      <c r="KO85" s="1186"/>
      <c r="KP85" s="1186"/>
      <c r="KQ85" s="1186"/>
      <c r="KR85" s="1186"/>
      <c r="KS85" s="1186"/>
      <c r="KT85" s="1186"/>
      <c r="KU85" s="1186"/>
      <c r="KV85" s="1186"/>
      <c r="KW85" s="1186"/>
      <c r="KX85" s="1186"/>
      <c r="KY85" s="1186"/>
      <c r="KZ85" s="1186"/>
      <c r="LA85" s="1186"/>
      <c r="LB85" s="1186"/>
      <c r="LC85" s="1186"/>
      <c r="LD85" s="1186"/>
      <c r="LE85" s="1186"/>
      <c r="LF85" s="1186"/>
      <c r="LG85" s="1186"/>
      <c r="LH85" s="1186"/>
      <c r="LI85" s="1186"/>
      <c r="LJ85" s="1187"/>
    </row>
    <row r="86" spans="2:322" ht="3.65" customHeight="1">
      <c r="B86" s="1185"/>
      <c r="C86" s="1186"/>
      <c r="D86" s="1186"/>
      <c r="E86" s="1186"/>
      <c r="F86" s="1186"/>
      <c r="G86" s="1186"/>
      <c r="H86" s="1186"/>
      <c r="I86" s="1186"/>
      <c r="J86" s="1186"/>
      <c r="K86" s="1186"/>
      <c r="L86" s="1186"/>
      <c r="M86" s="1186"/>
      <c r="N86" s="1186"/>
      <c r="O86" s="1186"/>
      <c r="P86" s="1186"/>
      <c r="Q86" s="1186"/>
      <c r="R86" s="1186"/>
      <c r="S86" s="1186"/>
      <c r="T86" s="1186"/>
      <c r="U86" s="1186"/>
      <c r="V86" s="1186"/>
      <c r="W86" s="1186"/>
      <c r="X86" s="1186"/>
      <c r="Y86" s="1186"/>
      <c r="Z86" s="1186"/>
      <c r="AA86" s="1186"/>
      <c r="AB86" s="1186"/>
      <c r="AC86" s="1186"/>
      <c r="AD86" s="1186"/>
      <c r="AE86" s="1186"/>
      <c r="AF86" s="1186"/>
      <c r="AG86" s="1186"/>
      <c r="AH86" s="1186"/>
      <c r="AI86" s="1186"/>
      <c r="AJ86" s="1186"/>
      <c r="AK86" s="1186"/>
      <c r="AL86" s="1186"/>
      <c r="AM86" s="1186"/>
      <c r="AN86" s="1186"/>
      <c r="AO86" s="1186"/>
      <c r="AP86" s="1186"/>
      <c r="AQ86" s="1186"/>
      <c r="AR86" s="1186"/>
      <c r="AS86" s="1186"/>
      <c r="AT86" s="1186"/>
      <c r="AU86" s="1186"/>
      <c r="AV86" s="1186"/>
      <c r="AW86" s="1186"/>
      <c r="AX86" s="1186"/>
      <c r="AY86" s="1186"/>
      <c r="AZ86" s="1186"/>
      <c r="BA86" s="1186"/>
      <c r="BB86" s="1186"/>
      <c r="BC86" s="1186"/>
      <c r="BD86" s="1186"/>
      <c r="BE86" s="1186"/>
      <c r="BF86" s="1186"/>
      <c r="BG86" s="1186"/>
      <c r="BH86" s="1186"/>
      <c r="BI86" s="1186"/>
      <c r="BJ86" s="1186"/>
      <c r="BK86" s="1186"/>
      <c r="BL86" s="1186"/>
      <c r="BM86" s="1186"/>
      <c r="BN86" s="1186"/>
      <c r="BO86" s="1186"/>
      <c r="BP86" s="1186"/>
      <c r="BQ86" s="1186"/>
      <c r="BR86" s="1186"/>
      <c r="BS86" s="1186"/>
      <c r="BT86" s="1186"/>
      <c r="BU86" s="1186"/>
      <c r="BV86" s="1186"/>
      <c r="BW86" s="1186"/>
      <c r="BX86" s="1186"/>
      <c r="BY86" s="1186"/>
      <c r="BZ86" s="1186"/>
      <c r="CA86" s="1186"/>
      <c r="CB86" s="1186"/>
      <c r="CC86" s="1186"/>
      <c r="CD86" s="1186"/>
      <c r="CE86" s="1186"/>
      <c r="CF86" s="1186"/>
      <c r="CG86" s="1186"/>
      <c r="CH86" s="1186"/>
      <c r="CI86" s="1186"/>
      <c r="CJ86" s="1186"/>
      <c r="CK86" s="1186"/>
      <c r="CL86" s="1186"/>
      <c r="CM86" s="1186"/>
      <c r="CN86" s="1186"/>
      <c r="CO86" s="1186"/>
      <c r="CP86" s="1186"/>
      <c r="CQ86" s="1186"/>
      <c r="CR86" s="1186"/>
      <c r="CS86" s="1186"/>
      <c r="CT86" s="1186"/>
      <c r="CU86" s="1186"/>
      <c r="CV86" s="1186"/>
      <c r="CW86" s="1186"/>
      <c r="CX86" s="1186"/>
      <c r="CY86" s="1186"/>
      <c r="CZ86" s="1186"/>
      <c r="DA86" s="1186"/>
      <c r="DB86" s="1186"/>
      <c r="DC86" s="1186"/>
      <c r="DD86" s="1186"/>
      <c r="DE86" s="1186"/>
      <c r="DF86" s="1186"/>
      <c r="DG86" s="1186"/>
      <c r="DH86" s="1186"/>
      <c r="DI86" s="1186"/>
      <c r="DJ86" s="1186"/>
      <c r="DK86" s="1186"/>
      <c r="DL86" s="1186"/>
      <c r="DM86" s="1186"/>
      <c r="DN86" s="1186"/>
      <c r="DO86" s="1186"/>
      <c r="DP86" s="1186"/>
      <c r="DQ86" s="1186"/>
      <c r="DR86" s="1186"/>
      <c r="DS86" s="1186"/>
      <c r="DT86" s="1186"/>
      <c r="DU86" s="1186"/>
      <c r="DV86" s="1186"/>
      <c r="DW86" s="1186"/>
      <c r="DX86" s="1186"/>
      <c r="DY86" s="1186"/>
      <c r="DZ86" s="1186"/>
      <c r="EA86" s="1186"/>
      <c r="EB86" s="1186"/>
      <c r="EC86" s="1186"/>
      <c r="ED86" s="1186"/>
      <c r="EE86" s="1186"/>
      <c r="EF86" s="1186"/>
      <c r="EG86" s="1186"/>
      <c r="EH86" s="1186"/>
      <c r="EI86" s="1186"/>
      <c r="EJ86" s="1186"/>
      <c r="EK86" s="1186"/>
      <c r="EL86" s="1186"/>
      <c r="EM86" s="1186"/>
      <c r="EN86" s="1186"/>
      <c r="EO86" s="1186"/>
      <c r="EP86" s="1186"/>
      <c r="EQ86" s="1186"/>
      <c r="ER86" s="1186"/>
      <c r="ES86" s="1186"/>
      <c r="ET86" s="1186"/>
      <c r="EU86" s="1186"/>
      <c r="EV86" s="1186"/>
      <c r="EW86" s="1186"/>
      <c r="EX86" s="1186"/>
      <c r="EY86" s="1186"/>
      <c r="EZ86" s="1186"/>
      <c r="FA86" s="1186"/>
      <c r="FB86" s="1186"/>
      <c r="FC86" s="1186"/>
      <c r="FD86" s="1186"/>
      <c r="FE86" s="1186"/>
      <c r="FF86" s="1186"/>
      <c r="FG86" s="1186"/>
      <c r="FH86" s="1186"/>
      <c r="FI86" s="1186"/>
      <c r="FJ86" s="1186"/>
      <c r="FK86" s="1186"/>
      <c r="FL86" s="1186"/>
      <c r="FM86" s="1186"/>
      <c r="FN86" s="1186"/>
      <c r="FO86" s="1186"/>
      <c r="FP86" s="1186"/>
      <c r="FQ86" s="1186"/>
      <c r="FR86" s="1186"/>
      <c r="FS86" s="1186"/>
      <c r="FT86" s="1186"/>
      <c r="FU86" s="1186"/>
      <c r="FV86" s="1186"/>
      <c r="FW86" s="1186"/>
      <c r="FX86" s="1186"/>
      <c r="FY86" s="1186"/>
      <c r="FZ86" s="1186"/>
      <c r="GA86" s="1186"/>
      <c r="GB86" s="1186"/>
      <c r="GC86" s="1186"/>
      <c r="GD86" s="1186"/>
      <c r="GE86" s="1186"/>
      <c r="GF86" s="1186"/>
      <c r="GG86" s="1186"/>
      <c r="GH86" s="1186"/>
      <c r="GI86" s="1186"/>
      <c r="GJ86" s="1186"/>
      <c r="GK86" s="1186"/>
      <c r="GL86" s="1186"/>
      <c r="GM86" s="1186"/>
      <c r="GN86" s="1186"/>
      <c r="GO86" s="1186"/>
      <c r="GP86" s="1186"/>
      <c r="GQ86" s="1186"/>
      <c r="GR86" s="1186"/>
      <c r="GS86" s="1186"/>
      <c r="GT86" s="1186"/>
      <c r="GU86" s="1186"/>
      <c r="GV86" s="1186"/>
      <c r="GW86" s="1186"/>
      <c r="GX86" s="1186"/>
      <c r="GY86" s="1186"/>
      <c r="GZ86" s="1186"/>
      <c r="HA86" s="1186"/>
      <c r="HB86" s="1186"/>
      <c r="HC86" s="1186"/>
      <c r="HD86" s="1186"/>
      <c r="HE86" s="1186"/>
      <c r="HF86" s="1186"/>
      <c r="HG86" s="1186"/>
      <c r="HH86" s="1186"/>
      <c r="HI86" s="1186"/>
      <c r="HJ86" s="1186"/>
      <c r="HK86" s="1186"/>
      <c r="HL86" s="1186"/>
      <c r="HM86" s="1186"/>
      <c r="HN86" s="1186"/>
      <c r="HO86" s="1186"/>
      <c r="HP86" s="1186"/>
      <c r="HQ86" s="1186"/>
      <c r="HR86" s="1186"/>
      <c r="HS86" s="1186"/>
      <c r="HT86" s="1186"/>
      <c r="HU86" s="1186"/>
      <c r="HV86" s="1186"/>
      <c r="HW86" s="1186"/>
      <c r="HX86" s="1186"/>
      <c r="HY86" s="1186"/>
      <c r="HZ86" s="1186"/>
      <c r="IA86" s="1186"/>
      <c r="IB86" s="1186"/>
      <c r="IC86" s="1186"/>
      <c r="ID86" s="1186"/>
      <c r="IE86" s="1186"/>
      <c r="IF86" s="1186"/>
      <c r="IG86" s="1186"/>
      <c r="IH86" s="1186"/>
      <c r="II86" s="1186"/>
      <c r="IJ86" s="1186"/>
      <c r="IK86" s="1186"/>
      <c r="IL86" s="1186"/>
      <c r="IM86" s="1186"/>
      <c r="IN86" s="1186"/>
      <c r="IO86" s="1186"/>
      <c r="IP86" s="1186"/>
      <c r="IQ86" s="1186"/>
      <c r="IR86" s="1186"/>
      <c r="IS86" s="1186"/>
      <c r="IT86" s="1186"/>
      <c r="IU86" s="1186"/>
      <c r="IV86" s="1186"/>
      <c r="IW86" s="1186"/>
      <c r="IX86" s="1186"/>
      <c r="IY86" s="1186"/>
      <c r="IZ86" s="1186"/>
      <c r="JA86" s="1186"/>
      <c r="JB86" s="1186"/>
      <c r="JC86" s="1186"/>
      <c r="JD86" s="1186"/>
      <c r="JE86" s="1186"/>
      <c r="JF86" s="1186"/>
      <c r="JG86" s="1186"/>
      <c r="JH86" s="1186"/>
      <c r="JI86" s="1186"/>
      <c r="JJ86" s="1186"/>
      <c r="JK86" s="1186"/>
      <c r="JL86" s="1186"/>
      <c r="JM86" s="1186"/>
      <c r="JN86" s="1186"/>
      <c r="JO86" s="1186"/>
      <c r="JP86" s="1186"/>
      <c r="JQ86" s="1186"/>
      <c r="JR86" s="1186"/>
      <c r="JS86" s="1186"/>
      <c r="JT86" s="1186"/>
      <c r="JU86" s="1186"/>
      <c r="JV86" s="1186"/>
      <c r="JW86" s="1186"/>
      <c r="JX86" s="1186"/>
      <c r="JY86" s="1186"/>
      <c r="JZ86" s="1186"/>
      <c r="KA86" s="1186"/>
      <c r="KB86" s="1186"/>
      <c r="KC86" s="1186"/>
      <c r="KD86" s="1186"/>
      <c r="KE86" s="1186"/>
      <c r="KF86" s="1186"/>
      <c r="KG86" s="1186"/>
      <c r="KH86" s="1186"/>
      <c r="KI86" s="1186"/>
      <c r="KJ86" s="1186"/>
      <c r="KK86" s="1186"/>
      <c r="KL86" s="1186"/>
      <c r="KM86" s="1186"/>
      <c r="KN86" s="1186"/>
      <c r="KO86" s="1186"/>
      <c r="KP86" s="1186"/>
      <c r="KQ86" s="1186"/>
      <c r="KR86" s="1186"/>
      <c r="KS86" s="1186"/>
      <c r="KT86" s="1186"/>
      <c r="KU86" s="1186"/>
      <c r="KV86" s="1186"/>
      <c r="KW86" s="1186"/>
      <c r="KX86" s="1186"/>
      <c r="KY86" s="1186"/>
      <c r="KZ86" s="1186"/>
      <c r="LA86" s="1186"/>
      <c r="LB86" s="1186"/>
      <c r="LC86" s="1186"/>
      <c r="LD86" s="1186"/>
      <c r="LE86" s="1186"/>
      <c r="LF86" s="1186"/>
      <c r="LG86" s="1186"/>
      <c r="LH86" s="1186"/>
      <c r="LI86" s="1186"/>
      <c r="LJ86" s="1187"/>
    </row>
    <row r="87" spans="2:322" ht="3.65" customHeight="1">
      <c r="B87" s="1185"/>
      <c r="C87" s="1186"/>
      <c r="D87" s="1186"/>
      <c r="E87" s="1186"/>
      <c r="F87" s="1186"/>
      <c r="G87" s="1186"/>
      <c r="H87" s="1186"/>
      <c r="I87" s="1186"/>
      <c r="J87" s="1186"/>
      <c r="K87" s="1186"/>
      <c r="L87" s="1186"/>
      <c r="M87" s="1186"/>
      <c r="N87" s="1186"/>
      <c r="O87" s="1186"/>
      <c r="P87" s="1186"/>
      <c r="Q87" s="1186"/>
      <c r="R87" s="1186"/>
      <c r="S87" s="1186"/>
      <c r="T87" s="1186"/>
      <c r="U87" s="1186"/>
      <c r="V87" s="1186"/>
      <c r="W87" s="1186"/>
      <c r="X87" s="1186"/>
      <c r="Y87" s="1186"/>
      <c r="Z87" s="1186"/>
      <c r="AA87" s="1186"/>
      <c r="AB87" s="1186"/>
      <c r="AC87" s="1186"/>
      <c r="AD87" s="1186"/>
      <c r="AE87" s="1186"/>
      <c r="AF87" s="1186"/>
      <c r="AG87" s="1186"/>
      <c r="AH87" s="1186"/>
      <c r="AI87" s="1186"/>
      <c r="AJ87" s="1186"/>
      <c r="AK87" s="1186"/>
      <c r="AL87" s="1186"/>
      <c r="AM87" s="1186"/>
      <c r="AN87" s="1186"/>
      <c r="AO87" s="1186"/>
      <c r="AP87" s="1186"/>
      <c r="AQ87" s="1186"/>
      <c r="AR87" s="1186"/>
      <c r="AS87" s="1186"/>
      <c r="AT87" s="1186"/>
      <c r="AU87" s="1186"/>
      <c r="AV87" s="1186"/>
      <c r="AW87" s="1186"/>
      <c r="AX87" s="1186"/>
      <c r="AY87" s="1186"/>
      <c r="AZ87" s="1186"/>
      <c r="BA87" s="1186"/>
      <c r="BB87" s="1186"/>
      <c r="BC87" s="1186"/>
      <c r="BD87" s="1186"/>
      <c r="BE87" s="1186"/>
      <c r="BF87" s="1186"/>
      <c r="BG87" s="1186"/>
      <c r="BH87" s="1186"/>
      <c r="BI87" s="1186"/>
      <c r="BJ87" s="1186"/>
      <c r="BK87" s="1186"/>
      <c r="BL87" s="1186"/>
      <c r="BM87" s="1186"/>
      <c r="BN87" s="1186"/>
      <c r="BO87" s="1186"/>
      <c r="BP87" s="1186"/>
      <c r="BQ87" s="1186"/>
      <c r="BR87" s="1186"/>
      <c r="BS87" s="1186"/>
      <c r="BT87" s="1186"/>
      <c r="BU87" s="1186"/>
      <c r="BV87" s="1186"/>
      <c r="BW87" s="1186"/>
      <c r="BX87" s="1186"/>
      <c r="BY87" s="1186"/>
      <c r="BZ87" s="1186"/>
      <c r="CA87" s="1186"/>
      <c r="CB87" s="1186"/>
      <c r="CC87" s="1186"/>
      <c r="CD87" s="1186"/>
      <c r="CE87" s="1186"/>
      <c r="CF87" s="1186"/>
      <c r="CG87" s="1186"/>
      <c r="CH87" s="1186"/>
      <c r="CI87" s="1186"/>
      <c r="CJ87" s="1186"/>
      <c r="CK87" s="1186"/>
      <c r="CL87" s="1186"/>
      <c r="CM87" s="1186"/>
      <c r="CN87" s="1186"/>
      <c r="CO87" s="1186"/>
      <c r="CP87" s="1186"/>
      <c r="CQ87" s="1186"/>
      <c r="CR87" s="1186"/>
      <c r="CS87" s="1186"/>
      <c r="CT87" s="1186"/>
      <c r="CU87" s="1186"/>
      <c r="CV87" s="1186"/>
      <c r="CW87" s="1186"/>
      <c r="CX87" s="1186"/>
      <c r="CY87" s="1186"/>
      <c r="CZ87" s="1186"/>
      <c r="DA87" s="1186"/>
      <c r="DB87" s="1186"/>
      <c r="DC87" s="1186"/>
      <c r="DD87" s="1186"/>
      <c r="DE87" s="1186"/>
      <c r="DF87" s="1186"/>
      <c r="DG87" s="1186"/>
      <c r="DH87" s="1186"/>
      <c r="DI87" s="1186"/>
      <c r="DJ87" s="1186"/>
      <c r="DK87" s="1186"/>
      <c r="DL87" s="1186"/>
      <c r="DM87" s="1186"/>
      <c r="DN87" s="1186"/>
      <c r="DO87" s="1186"/>
      <c r="DP87" s="1186"/>
      <c r="DQ87" s="1186"/>
      <c r="DR87" s="1186"/>
      <c r="DS87" s="1186"/>
      <c r="DT87" s="1186"/>
      <c r="DU87" s="1186"/>
      <c r="DV87" s="1186"/>
      <c r="DW87" s="1186"/>
      <c r="DX87" s="1186"/>
      <c r="DY87" s="1186"/>
      <c r="DZ87" s="1186"/>
      <c r="EA87" s="1186"/>
      <c r="EB87" s="1186"/>
      <c r="EC87" s="1186"/>
      <c r="ED87" s="1186"/>
      <c r="EE87" s="1186"/>
      <c r="EF87" s="1186"/>
      <c r="EG87" s="1186"/>
      <c r="EH87" s="1186"/>
      <c r="EI87" s="1186"/>
      <c r="EJ87" s="1186"/>
      <c r="EK87" s="1186"/>
      <c r="EL87" s="1186"/>
      <c r="EM87" s="1186"/>
      <c r="EN87" s="1186"/>
      <c r="EO87" s="1186"/>
      <c r="EP87" s="1186"/>
      <c r="EQ87" s="1186"/>
      <c r="ER87" s="1186"/>
      <c r="ES87" s="1186"/>
      <c r="ET87" s="1186"/>
      <c r="EU87" s="1186"/>
      <c r="EV87" s="1186"/>
      <c r="EW87" s="1186"/>
      <c r="EX87" s="1186"/>
      <c r="EY87" s="1186"/>
      <c r="EZ87" s="1186"/>
      <c r="FA87" s="1186"/>
      <c r="FB87" s="1186"/>
      <c r="FC87" s="1186"/>
      <c r="FD87" s="1186"/>
      <c r="FE87" s="1186"/>
      <c r="FF87" s="1186"/>
      <c r="FG87" s="1186"/>
      <c r="FH87" s="1186"/>
      <c r="FI87" s="1186"/>
      <c r="FJ87" s="1186"/>
      <c r="FK87" s="1186"/>
      <c r="FL87" s="1186"/>
      <c r="FM87" s="1186"/>
      <c r="FN87" s="1186"/>
      <c r="FO87" s="1186"/>
      <c r="FP87" s="1186"/>
      <c r="FQ87" s="1186"/>
      <c r="FR87" s="1186"/>
      <c r="FS87" s="1186"/>
      <c r="FT87" s="1186"/>
      <c r="FU87" s="1186"/>
      <c r="FV87" s="1186"/>
      <c r="FW87" s="1186"/>
      <c r="FX87" s="1186"/>
      <c r="FY87" s="1186"/>
      <c r="FZ87" s="1186"/>
      <c r="GA87" s="1186"/>
      <c r="GB87" s="1186"/>
      <c r="GC87" s="1186"/>
      <c r="GD87" s="1186"/>
      <c r="GE87" s="1186"/>
      <c r="GF87" s="1186"/>
      <c r="GG87" s="1186"/>
      <c r="GH87" s="1186"/>
      <c r="GI87" s="1186"/>
      <c r="GJ87" s="1186"/>
      <c r="GK87" s="1186"/>
      <c r="GL87" s="1186"/>
      <c r="GM87" s="1186"/>
      <c r="GN87" s="1186"/>
      <c r="GO87" s="1186"/>
      <c r="GP87" s="1186"/>
      <c r="GQ87" s="1186"/>
      <c r="GR87" s="1186"/>
      <c r="GS87" s="1186"/>
      <c r="GT87" s="1186"/>
      <c r="GU87" s="1186"/>
      <c r="GV87" s="1186"/>
      <c r="GW87" s="1186"/>
      <c r="GX87" s="1186"/>
      <c r="GY87" s="1186"/>
      <c r="GZ87" s="1186"/>
      <c r="HA87" s="1186"/>
      <c r="HB87" s="1186"/>
      <c r="HC87" s="1186"/>
      <c r="HD87" s="1186"/>
      <c r="HE87" s="1186"/>
      <c r="HF87" s="1186"/>
      <c r="HG87" s="1186"/>
      <c r="HH87" s="1186"/>
      <c r="HI87" s="1186"/>
      <c r="HJ87" s="1186"/>
      <c r="HK87" s="1186"/>
      <c r="HL87" s="1186"/>
      <c r="HM87" s="1186"/>
      <c r="HN87" s="1186"/>
      <c r="HO87" s="1186"/>
      <c r="HP87" s="1186"/>
      <c r="HQ87" s="1186"/>
      <c r="HR87" s="1186"/>
      <c r="HS87" s="1186"/>
      <c r="HT87" s="1186"/>
      <c r="HU87" s="1186"/>
      <c r="HV87" s="1186"/>
      <c r="HW87" s="1186"/>
      <c r="HX87" s="1186"/>
      <c r="HY87" s="1186"/>
      <c r="HZ87" s="1186"/>
      <c r="IA87" s="1186"/>
      <c r="IB87" s="1186"/>
      <c r="IC87" s="1186"/>
      <c r="ID87" s="1186"/>
      <c r="IE87" s="1186"/>
      <c r="IF87" s="1186"/>
      <c r="IG87" s="1186"/>
      <c r="IH87" s="1186"/>
      <c r="II87" s="1186"/>
      <c r="IJ87" s="1186"/>
      <c r="IK87" s="1186"/>
      <c r="IL87" s="1186"/>
      <c r="IM87" s="1186"/>
      <c r="IN87" s="1186"/>
      <c r="IO87" s="1186"/>
      <c r="IP87" s="1186"/>
      <c r="IQ87" s="1186"/>
      <c r="IR87" s="1186"/>
      <c r="IS87" s="1186"/>
      <c r="IT87" s="1186"/>
      <c r="IU87" s="1186"/>
      <c r="IV87" s="1186"/>
      <c r="IW87" s="1186"/>
      <c r="IX87" s="1186"/>
      <c r="IY87" s="1186"/>
      <c r="IZ87" s="1186"/>
      <c r="JA87" s="1186"/>
      <c r="JB87" s="1186"/>
      <c r="JC87" s="1186"/>
      <c r="JD87" s="1186"/>
      <c r="JE87" s="1186"/>
      <c r="JF87" s="1186"/>
      <c r="JG87" s="1186"/>
      <c r="JH87" s="1186"/>
      <c r="JI87" s="1186"/>
      <c r="JJ87" s="1186"/>
      <c r="JK87" s="1186"/>
      <c r="JL87" s="1186"/>
      <c r="JM87" s="1186"/>
      <c r="JN87" s="1186"/>
      <c r="JO87" s="1186"/>
      <c r="JP87" s="1186"/>
      <c r="JQ87" s="1186"/>
      <c r="JR87" s="1186"/>
      <c r="JS87" s="1186"/>
      <c r="JT87" s="1186"/>
      <c r="JU87" s="1186"/>
      <c r="JV87" s="1186"/>
      <c r="JW87" s="1186"/>
      <c r="JX87" s="1186"/>
      <c r="JY87" s="1186"/>
      <c r="JZ87" s="1186"/>
      <c r="KA87" s="1186"/>
      <c r="KB87" s="1186"/>
      <c r="KC87" s="1186"/>
      <c r="KD87" s="1186"/>
      <c r="KE87" s="1186"/>
      <c r="KF87" s="1186"/>
      <c r="KG87" s="1186"/>
      <c r="KH87" s="1186"/>
      <c r="KI87" s="1186"/>
      <c r="KJ87" s="1186"/>
      <c r="KK87" s="1186"/>
      <c r="KL87" s="1186"/>
      <c r="KM87" s="1186"/>
      <c r="KN87" s="1186"/>
      <c r="KO87" s="1186"/>
      <c r="KP87" s="1186"/>
      <c r="KQ87" s="1186"/>
      <c r="KR87" s="1186"/>
      <c r="KS87" s="1186"/>
      <c r="KT87" s="1186"/>
      <c r="KU87" s="1186"/>
      <c r="KV87" s="1186"/>
      <c r="KW87" s="1186"/>
      <c r="KX87" s="1186"/>
      <c r="KY87" s="1186"/>
      <c r="KZ87" s="1186"/>
      <c r="LA87" s="1186"/>
      <c r="LB87" s="1186"/>
      <c r="LC87" s="1186"/>
      <c r="LD87" s="1186"/>
      <c r="LE87" s="1186"/>
      <c r="LF87" s="1186"/>
      <c r="LG87" s="1186"/>
      <c r="LH87" s="1186"/>
      <c r="LI87" s="1186"/>
      <c r="LJ87" s="1187"/>
    </row>
    <row r="88" spans="2:322" ht="3.65" customHeight="1">
      <c r="B88" s="1185"/>
      <c r="C88" s="1186"/>
      <c r="D88" s="1186"/>
      <c r="E88" s="1186"/>
      <c r="F88" s="1186"/>
      <c r="G88" s="1186"/>
      <c r="H88" s="1186"/>
      <c r="I88" s="1186"/>
      <c r="J88" s="1186"/>
      <c r="K88" s="1186"/>
      <c r="L88" s="1186"/>
      <c r="M88" s="1186"/>
      <c r="N88" s="1186"/>
      <c r="O88" s="1186"/>
      <c r="P88" s="1186"/>
      <c r="Q88" s="1186"/>
      <c r="R88" s="1186"/>
      <c r="S88" s="1186"/>
      <c r="T88" s="1186"/>
      <c r="U88" s="1186"/>
      <c r="V88" s="1186"/>
      <c r="W88" s="1186"/>
      <c r="X88" s="1186"/>
      <c r="Y88" s="1186"/>
      <c r="Z88" s="1186"/>
      <c r="AA88" s="1186"/>
      <c r="AB88" s="1186"/>
      <c r="AC88" s="1186"/>
      <c r="AD88" s="1186"/>
      <c r="AE88" s="1186"/>
      <c r="AF88" s="1186"/>
      <c r="AG88" s="1186"/>
      <c r="AH88" s="1186"/>
      <c r="AI88" s="1186"/>
      <c r="AJ88" s="1186"/>
      <c r="AK88" s="1186"/>
      <c r="AL88" s="1186"/>
      <c r="AM88" s="1186"/>
      <c r="AN88" s="1186"/>
      <c r="AO88" s="1186"/>
      <c r="AP88" s="1186"/>
      <c r="AQ88" s="1186"/>
      <c r="AR88" s="1186"/>
      <c r="AS88" s="1186"/>
      <c r="AT88" s="1186"/>
      <c r="AU88" s="1186"/>
      <c r="AV88" s="1186"/>
      <c r="AW88" s="1186"/>
      <c r="AX88" s="1186"/>
      <c r="AY88" s="1186"/>
      <c r="AZ88" s="1186"/>
      <c r="BA88" s="1186"/>
      <c r="BB88" s="1186"/>
      <c r="BC88" s="1186"/>
      <c r="BD88" s="1186"/>
      <c r="BE88" s="1186"/>
      <c r="BF88" s="1186"/>
      <c r="BG88" s="1186"/>
      <c r="BH88" s="1186"/>
      <c r="BI88" s="1186"/>
      <c r="BJ88" s="1186"/>
      <c r="BK88" s="1186"/>
      <c r="BL88" s="1186"/>
      <c r="BM88" s="1186"/>
      <c r="BN88" s="1186"/>
      <c r="BO88" s="1186"/>
      <c r="BP88" s="1186"/>
      <c r="BQ88" s="1186"/>
      <c r="BR88" s="1186"/>
      <c r="BS88" s="1186"/>
      <c r="BT88" s="1186"/>
      <c r="BU88" s="1186"/>
      <c r="BV88" s="1186"/>
      <c r="BW88" s="1186"/>
      <c r="BX88" s="1186"/>
      <c r="BY88" s="1186"/>
      <c r="BZ88" s="1186"/>
      <c r="CA88" s="1186"/>
      <c r="CB88" s="1186"/>
      <c r="CC88" s="1186"/>
      <c r="CD88" s="1186"/>
      <c r="CE88" s="1186"/>
      <c r="CF88" s="1186"/>
      <c r="CG88" s="1186"/>
      <c r="CH88" s="1186"/>
      <c r="CI88" s="1186"/>
      <c r="CJ88" s="1186"/>
      <c r="CK88" s="1186"/>
      <c r="CL88" s="1186"/>
      <c r="CM88" s="1186"/>
      <c r="CN88" s="1186"/>
      <c r="CO88" s="1186"/>
      <c r="CP88" s="1186"/>
      <c r="CQ88" s="1186"/>
      <c r="CR88" s="1186"/>
      <c r="CS88" s="1186"/>
      <c r="CT88" s="1186"/>
      <c r="CU88" s="1186"/>
      <c r="CV88" s="1186"/>
      <c r="CW88" s="1186"/>
      <c r="CX88" s="1186"/>
      <c r="CY88" s="1186"/>
      <c r="CZ88" s="1186"/>
      <c r="DA88" s="1186"/>
      <c r="DB88" s="1186"/>
      <c r="DC88" s="1186"/>
      <c r="DD88" s="1186"/>
      <c r="DE88" s="1186"/>
      <c r="DF88" s="1186"/>
      <c r="DG88" s="1186"/>
      <c r="DH88" s="1186"/>
      <c r="DI88" s="1186"/>
      <c r="DJ88" s="1186"/>
      <c r="DK88" s="1186"/>
      <c r="DL88" s="1186"/>
      <c r="DM88" s="1186"/>
      <c r="DN88" s="1186"/>
      <c r="DO88" s="1186"/>
      <c r="DP88" s="1186"/>
      <c r="DQ88" s="1186"/>
      <c r="DR88" s="1186"/>
      <c r="DS88" s="1186"/>
      <c r="DT88" s="1186"/>
      <c r="DU88" s="1186"/>
      <c r="DV88" s="1186"/>
      <c r="DW88" s="1186"/>
      <c r="DX88" s="1186"/>
      <c r="DY88" s="1186"/>
      <c r="DZ88" s="1186"/>
      <c r="EA88" s="1186"/>
      <c r="EB88" s="1186"/>
      <c r="EC88" s="1186"/>
      <c r="ED88" s="1186"/>
      <c r="EE88" s="1186"/>
      <c r="EF88" s="1186"/>
      <c r="EG88" s="1186"/>
      <c r="EH88" s="1186"/>
      <c r="EI88" s="1186"/>
      <c r="EJ88" s="1186"/>
      <c r="EK88" s="1186"/>
      <c r="EL88" s="1186"/>
      <c r="EM88" s="1186"/>
      <c r="EN88" s="1186"/>
      <c r="EO88" s="1186"/>
      <c r="EP88" s="1186"/>
      <c r="EQ88" s="1186"/>
      <c r="ER88" s="1186"/>
      <c r="ES88" s="1186"/>
      <c r="ET88" s="1186"/>
      <c r="EU88" s="1186"/>
      <c r="EV88" s="1186"/>
      <c r="EW88" s="1186"/>
      <c r="EX88" s="1186"/>
      <c r="EY88" s="1186"/>
      <c r="EZ88" s="1186"/>
      <c r="FA88" s="1186"/>
      <c r="FB88" s="1186"/>
      <c r="FC88" s="1186"/>
      <c r="FD88" s="1186"/>
      <c r="FE88" s="1186"/>
      <c r="FF88" s="1186"/>
      <c r="FG88" s="1186"/>
      <c r="FH88" s="1186"/>
      <c r="FI88" s="1186"/>
      <c r="FJ88" s="1186"/>
      <c r="FK88" s="1186"/>
      <c r="FL88" s="1186"/>
      <c r="FM88" s="1186"/>
      <c r="FN88" s="1186"/>
      <c r="FO88" s="1186"/>
      <c r="FP88" s="1186"/>
      <c r="FQ88" s="1186"/>
      <c r="FR88" s="1186"/>
      <c r="FS88" s="1186"/>
      <c r="FT88" s="1186"/>
      <c r="FU88" s="1186"/>
      <c r="FV88" s="1186"/>
      <c r="FW88" s="1186"/>
      <c r="FX88" s="1186"/>
      <c r="FY88" s="1186"/>
      <c r="FZ88" s="1186"/>
      <c r="GA88" s="1186"/>
      <c r="GB88" s="1186"/>
      <c r="GC88" s="1186"/>
      <c r="GD88" s="1186"/>
      <c r="GE88" s="1186"/>
      <c r="GF88" s="1186"/>
      <c r="GG88" s="1186"/>
      <c r="GH88" s="1186"/>
      <c r="GI88" s="1186"/>
      <c r="GJ88" s="1186"/>
      <c r="GK88" s="1186"/>
      <c r="GL88" s="1186"/>
      <c r="GM88" s="1186"/>
      <c r="GN88" s="1186"/>
      <c r="GO88" s="1186"/>
      <c r="GP88" s="1186"/>
      <c r="GQ88" s="1186"/>
      <c r="GR88" s="1186"/>
      <c r="GS88" s="1186"/>
      <c r="GT88" s="1186"/>
      <c r="GU88" s="1186"/>
      <c r="GV88" s="1186"/>
      <c r="GW88" s="1186"/>
      <c r="GX88" s="1186"/>
      <c r="GY88" s="1186"/>
      <c r="GZ88" s="1186"/>
      <c r="HA88" s="1186"/>
      <c r="HB88" s="1186"/>
      <c r="HC88" s="1186"/>
      <c r="HD88" s="1186"/>
      <c r="HE88" s="1186"/>
      <c r="HF88" s="1186"/>
      <c r="HG88" s="1186"/>
      <c r="HH88" s="1186"/>
      <c r="HI88" s="1186"/>
      <c r="HJ88" s="1186"/>
      <c r="HK88" s="1186"/>
      <c r="HL88" s="1186"/>
      <c r="HM88" s="1186"/>
      <c r="HN88" s="1186"/>
      <c r="HO88" s="1186"/>
      <c r="HP88" s="1186"/>
      <c r="HQ88" s="1186"/>
      <c r="HR88" s="1186"/>
      <c r="HS88" s="1186"/>
      <c r="HT88" s="1186"/>
      <c r="HU88" s="1186"/>
      <c r="HV88" s="1186"/>
      <c r="HW88" s="1186"/>
      <c r="HX88" s="1186"/>
      <c r="HY88" s="1186"/>
      <c r="HZ88" s="1186"/>
      <c r="IA88" s="1186"/>
      <c r="IB88" s="1186"/>
      <c r="IC88" s="1186"/>
      <c r="ID88" s="1186"/>
      <c r="IE88" s="1186"/>
      <c r="IF88" s="1186"/>
      <c r="IG88" s="1186"/>
      <c r="IH88" s="1186"/>
      <c r="II88" s="1186"/>
      <c r="IJ88" s="1186"/>
      <c r="IK88" s="1186"/>
      <c r="IL88" s="1186"/>
      <c r="IM88" s="1186"/>
      <c r="IN88" s="1186"/>
      <c r="IO88" s="1186"/>
      <c r="IP88" s="1186"/>
      <c r="IQ88" s="1186"/>
      <c r="IR88" s="1186"/>
      <c r="IS88" s="1186"/>
      <c r="IT88" s="1186"/>
      <c r="IU88" s="1186"/>
      <c r="IV88" s="1186"/>
      <c r="IW88" s="1186"/>
      <c r="IX88" s="1186"/>
      <c r="IY88" s="1186"/>
      <c r="IZ88" s="1186"/>
      <c r="JA88" s="1186"/>
      <c r="JB88" s="1186"/>
      <c r="JC88" s="1186"/>
      <c r="JD88" s="1186"/>
      <c r="JE88" s="1186"/>
      <c r="JF88" s="1186"/>
      <c r="JG88" s="1186"/>
      <c r="JH88" s="1186"/>
      <c r="JI88" s="1186"/>
      <c r="JJ88" s="1186"/>
      <c r="JK88" s="1186"/>
      <c r="JL88" s="1186"/>
      <c r="JM88" s="1186"/>
      <c r="JN88" s="1186"/>
      <c r="JO88" s="1186"/>
      <c r="JP88" s="1186"/>
      <c r="JQ88" s="1186"/>
      <c r="JR88" s="1186"/>
      <c r="JS88" s="1186"/>
      <c r="JT88" s="1186"/>
      <c r="JU88" s="1186"/>
      <c r="JV88" s="1186"/>
      <c r="JW88" s="1186"/>
      <c r="JX88" s="1186"/>
      <c r="JY88" s="1186"/>
      <c r="JZ88" s="1186"/>
      <c r="KA88" s="1186"/>
      <c r="KB88" s="1186"/>
      <c r="KC88" s="1186"/>
      <c r="KD88" s="1186"/>
      <c r="KE88" s="1186"/>
      <c r="KF88" s="1186"/>
      <c r="KG88" s="1186"/>
      <c r="KH88" s="1186"/>
      <c r="KI88" s="1186"/>
      <c r="KJ88" s="1186"/>
      <c r="KK88" s="1186"/>
      <c r="KL88" s="1186"/>
      <c r="KM88" s="1186"/>
      <c r="KN88" s="1186"/>
      <c r="KO88" s="1186"/>
      <c r="KP88" s="1186"/>
      <c r="KQ88" s="1186"/>
      <c r="KR88" s="1186"/>
      <c r="KS88" s="1186"/>
      <c r="KT88" s="1186"/>
      <c r="KU88" s="1186"/>
      <c r="KV88" s="1186"/>
      <c r="KW88" s="1186"/>
      <c r="KX88" s="1186"/>
      <c r="KY88" s="1186"/>
      <c r="KZ88" s="1186"/>
      <c r="LA88" s="1186"/>
      <c r="LB88" s="1186"/>
      <c r="LC88" s="1186"/>
      <c r="LD88" s="1186"/>
      <c r="LE88" s="1186"/>
      <c r="LF88" s="1186"/>
      <c r="LG88" s="1186"/>
      <c r="LH88" s="1186"/>
      <c r="LI88" s="1186"/>
      <c r="LJ88" s="1187"/>
    </row>
    <row r="89" spans="2:322" ht="3.65" customHeight="1">
      <c r="B89" s="1185"/>
      <c r="C89" s="1186"/>
      <c r="D89" s="1186"/>
      <c r="E89" s="1186"/>
      <c r="F89" s="1186"/>
      <c r="G89" s="1186"/>
      <c r="H89" s="1186"/>
      <c r="I89" s="1186"/>
      <c r="J89" s="1186"/>
      <c r="K89" s="1186"/>
      <c r="L89" s="1186"/>
      <c r="M89" s="1186"/>
      <c r="N89" s="1186"/>
      <c r="O89" s="1186"/>
      <c r="P89" s="1186"/>
      <c r="Q89" s="1186"/>
      <c r="R89" s="1186"/>
      <c r="S89" s="1186"/>
      <c r="T89" s="1186"/>
      <c r="U89" s="1186"/>
      <c r="V89" s="1186"/>
      <c r="W89" s="1186"/>
      <c r="X89" s="1186"/>
      <c r="Y89" s="1186"/>
      <c r="Z89" s="1186"/>
      <c r="AA89" s="1186"/>
      <c r="AB89" s="1186"/>
      <c r="AC89" s="1186"/>
      <c r="AD89" s="1186"/>
      <c r="AE89" s="1186"/>
      <c r="AF89" s="1186"/>
      <c r="AG89" s="1186"/>
      <c r="AH89" s="1186"/>
      <c r="AI89" s="1186"/>
      <c r="AJ89" s="1186"/>
      <c r="AK89" s="1186"/>
      <c r="AL89" s="1186"/>
      <c r="AM89" s="1186"/>
      <c r="AN89" s="1186"/>
      <c r="AO89" s="1186"/>
      <c r="AP89" s="1186"/>
      <c r="AQ89" s="1186"/>
      <c r="AR89" s="1186"/>
      <c r="AS89" s="1186"/>
      <c r="AT89" s="1186"/>
      <c r="AU89" s="1186"/>
      <c r="AV89" s="1186"/>
      <c r="AW89" s="1186"/>
      <c r="AX89" s="1186"/>
      <c r="AY89" s="1186"/>
      <c r="AZ89" s="1186"/>
      <c r="BA89" s="1186"/>
      <c r="BB89" s="1186"/>
      <c r="BC89" s="1186"/>
      <c r="BD89" s="1186"/>
      <c r="BE89" s="1186"/>
      <c r="BF89" s="1186"/>
      <c r="BG89" s="1186"/>
      <c r="BH89" s="1186"/>
      <c r="BI89" s="1186"/>
      <c r="BJ89" s="1186"/>
      <c r="BK89" s="1186"/>
      <c r="BL89" s="1186"/>
      <c r="BM89" s="1186"/>
      <c r="BN89" s="1186"/>
      <c r="BO89" s="1186"/>
      <c r="BP89" s="1186"/>
      <c r="BQ89" s="1186"/>
      <c r="BR89" s="1186"/>
      <c r="BS89" s="1186"/>
      <c r="BT89" s="1186"/>
      <c r="BU89" s="1186"/>
      <c r="BV89" s="1186"/>
      <c r="BW89" s="1186"/>
      <c r="BX89" s="1186"/>
      <c r="BY89" s="1186"/>
      <c r="BZ89" s="1186"/>
      <c r="CA89" s="1186"/>
      <c r="CB89" s="1186"/>
      <c r="CC89" s="1186"/>
      <c r="CD89" s="1186"/>
      <c r="CE89" s="1186"/>
      <c r="CF89" s="1186"/>
      <c r="CG89" s="1186"/>
      <c r="CH89" s="1186"/>
      <c r="CI89" s="1186"/>
      <c r="CJ89" s="1186"/>
      <c r="CK89" s="1186"/>
      <c r="CL89" s="1186"/>
      <c r="CM89" s="1186"/>
      <c r="CN89" s="1186"/>
      <c r="CO89" s="1186"/>
      <c r="CP89" s="1186"/>
      <c r="CQ89" s="1186"/>
      <c r="CR89" s="1186"/>
      <c r="CS89" s="1186"/>
      <c r="CT89" s="1186"/>
      <c r="CU89" s="1186"/>
      <c r="CV89" s="1186"/>
      <c r="CW89" s="1186"/>
      <c r="CX89" s="1186"/>
      <c r="CY89" s="1186"/>
      <c r="CZ89" s="1186"/>
      <c r="DA89" s="1186"/>
      <c r="DB89" s="1186"/>
      <c r="DC89" s="1186"/>
      <c r="DD89" s="1186"/>
      <c r="DE89" s="1186"/>
      <c r="DF89" s="1186"/>
      <c r="DG89" s="1186"/>
      <c r="DH89" s="1186"/>
      <c r="DI89" s="1186"/>
      <c r="DJ89" s="1186"/>
      <c r="DK89" s="1186"/>
      <c r="DL89" s="1186"/>
      <c r="DM89" s="1186"/>
      <c r="DN89" s="1186"/>
      <c r="DO89" s="1186"/>
      <c r="DP89" s="1186"/>
      <c r="DQ89" s="1186"/>
      <c r="DR89" s="1186"/>
      <c r="DS89" s="1186"/>
      <c r="DT89" s="1186"/>
      <c r="DU89" s="1186"/>
      <c r="DV89" s="1186"/>
      <c r="DW89" s="1186"/>
      <c r="DX89" s="1186"/>
      <c r="DY89" s="1186"/>
      <c r="DZ89" s="1186"/>
      <c r="EA89" s="1186"/>
      <c r="EB89" s="1186"/>
      <c r="EC89" s="1186"/>
      <c r="ED89" s="1186"/>
      <c r="EE89" s="1186"/>
      <c r="EF89" s="1186"/>
      <c r="EG89" s="1186"/>
      <c r="EH89" s="1186"/>
      <c r="EI89" s="1186"/>
      <c r="EJ89" s="1186"/>
      <c r="EK89" s="1186"/>
      <c r="EL89" s="1186"/>
      <c r="EM89" s="1186"/>
      <c r="EN89" s="1186"/>
      <c r="EO89" s="1186"/>
      <c r="EP89" s="1186"/>
      <c r="EQ89" s="1186"/>
      <c r="ER89" s="1186"/>
      <c r="ES89" s="1186"/>
      <c r="ET89" s="1186"/>
      <c r="EU89" s="1186"/>
      <c r="EV89" s="1186"/>
      <c r="EW89" s="1186"/>
      <c r="EX89" s="1186"/>
      <c r="EY89" s="1186"/>
      <c r="EZ89" s="1186"/>
      <c r="FA89" s="1186"/>
      <c r="FB89" s="1186"/>
      <c r="FC89" s="1186"/>
      <c r="FD89" s="1186"/>
      <c r="FE89" s="1186"/>
      <c r="FF89" s="1186"/>
      <c r="FG89" s="1186"/>
      <c r="FH89" s="1186"/>
      <c r="FI89" s="1186"/>
      <c r="FJ89" s="1186"/>
      <c r="FK89" s="1186"/>
      <c r="FL89" s="1186"/>
      <c r="FM89" s="1186"/>
      <c r="FN89" s="1186"/>
      <c r="FO89" s="1186"/>
      <c r="FP89" s="1186"/>
      <c r="FQ89" s="1186"/>
      <c r="FR89" s="1186"/>
      <c r="FS89" s="1186"/>
      <c r="FT89" s="1186"/>
      <c r="FU89" s="1186"/>
      <c r="FV89" s="1186"/>
      <c r="FW89" s="1186"/>
      <c r="FX89" s="1186"/>
      <c r="FY89" s="1186"/>
      <c r="FZ89" s="1186"/>
      <c r="GA89" s="1186"/>
      <c r="GB89" s="1186"/>
      <c r="GC89" s="1186"/>
      <c r="GD89" s="1186"/>
      <c r="GE89" s="1186"/>
      <c r="GF89" s="1186"/>
      <c r="GG89" s="1186"/>
      <c r="GH89" s="1186"/>
      <c r="GI89" s="1186"/>
      <c r="GJ89" s="1186"/>
      <c r="GK89" s="1186"/>
      <c r="GL89" s="1186"/>
      <c r="GM89" s="1186"/>
      <c r="GN89" s="1186"/>
      <c r="GO89" s="1186"/>
      <c r="GP89" s="1186"/>
      <c r="GQ89" s="1186"/>
      <c r="GR89" s="1186"/>
      <c r="GS89" s="1186"/>
      <c r="GT89" s="1186"/>
      <c r="GU89" s="1186"/>
      <c r="GV89" s="1186"/>
      <c r="GW89" s="1186"/>
      <c r="GX89" s="1186"/>
      <c r="GY89" s="1186"/>
      <c r="GZ89" s="1186"/>
      <c r="HA89" s="1186"/>
      <c r="HB89" s="1186"/>
      <c r="HC89" s="1186"/>
      <c r="HD89" s="1186"/>
      <c r="HE89" s="1186"/>
      <c r="HF89" s="1186"/>
      <c r="HG89" s="1186"/>
      <c r="HH89" s="1186"/>
      <c r="HI89" s="1186"/>
      <c r="HJ89" s="1186"/>
      <c r="HK89" s="1186"/>
      <c r="HL89" s="1186"/>
      <c r="HM89" s="1186"/>
      <c r="HN89" s="1186"/>
      <c r="HO89" s="1186"/>
      <c r="HP89" s="1186"/>
      <c r="HQ89" s="1186"/>
      <c r="HR89" s="1186"/>
      <c r="HS89" s="1186"/>
      <c r="HT89" s="1186"/>
      <c r="HU89" s="1186"/>
      <c r="HV89" s="1186"/>
      <c r="HW89" s="1186"/>
      <c r="HX89" s="1186"/>
      <c r="HY89" s="1186"/>
      <c r="HZ89" s="1186"/>
      <c r="IA89" s="1186"/>
      <c r="IB89" s="1186"/>
      <c r="IC89" s="1186"/>
      <c r="ID89" s="1186"/>
      <c r="IE89" s="1186"/>
      <c r="IF89" s="1186"/>
      <c r="IG89" s="1186"/>
      <c r="IH89" s="1186"/>
      <c r="II89" s="1186"/>
      <c r="IJ89" s="1186"/>
      <c r="IK89" s="1186"/>
      <c r="IL89" s="1186"/>
      <c r="IM89" s="1186"/>
      <c r="IN89" s="1186"/>
      <c r="IO89" s="1186"/>
      <c r="IP89" s="1186"/>
      <c r="IQ89" s="1186"/>
      <c r="IR89" s="1186"/>
      <c r="IS89" s="1186"/>
      <c r="IT89" s="1186"/>
      <c r="IU89" s="1186"/>
      <c r="IV89" s="1186"/>
      <c r="IW89" s="1186"/>
      <c r="IX89" s="1186"/>
      <c r="IY89" s="1186"/>
      <c r="IZ89" s="1186"/>
      <c r="JA89" s="1186"/>
      <c r="JB89" s="1186"/>
      <c r="JC89" s="1186"/>
      <c r="JD89" s="1186"/>
      <c r="JE89" s="1186"/>
      <c r="JF89" s="1186"/>
      <c r="JG89" s="1186"/>
      <c r="JH89" s="1186"/>
      <c r="JI89" s="1186"/>
      <c r="JJ89" s="1186"/>
      <c r="JK89" s="1186"/>
      <c r="JL89" s="1186"/>
      <c r="JM89" s="1186"/>
      <c r="JN89" s="1186"/>
      <c r="JO89" s="1186"/>
      <c r="JP89" s="1186"/>
      <c r="JQ89" s="1186"/>
      <c r="JR89" s="1186"/>
      <c r="JS89" s="1186"/>
      <c r="JT89" s="1186"/>
      <c r="JU89" s="1186"/>
      <c r="JV89" s="1186"/>
      <c r="JW89" s="1186"/>
      <c r="JX89" s="1186"/>
      <c r="JY89" s="1186"/>
      <c r="JZ89" s="1186"/>
      <c r="KA89" s="1186"/>
      <c r="KB89" s="1186"/>
      <c r="KC89" s="1186"/>
      <c r="KD89" s="1186"/>
      <c r="KE89" s="1186"/>
      <c r="KF89" s="1186"/>
      <c r="KG89" s="1186"/>
      <c r="KH89" s="1186"/>
      <c r="KI89" s="1186"/>
      <c r="KJ89" s="1186"/>
      <c r="KK89" s="1186"/>
      <c r="KL89" s="1186"/>
      <c r="KM89" s="1186"/>
      <c r="KN89" s="1186"/>
      <c r="KO89" s="1186"/>
      <c r="KP89" s="1186"/>
      <c r="KQ89" s="1186"/>
      <c r="KR89" s="1186"/>
      <c r="KS89" s="1186"/>
      <c r="KT89" s="1186"/>
      <c r="KU89" s="1186"/>
      <c r="KV89" s="1186"/>
      <c r="KW89" s="1186"/>
      <c r="KX89" s="1186"/>
      <c r="KY89" s="1186"/>
      <c r="KZ89" s="1186"/>
      <c r="LA89" s="1186"/>
      <c r="LB89" s="1186"/>
      <c r="LC89" s="1186"/>
      <c r="LD89" s="1186"/>
      <c r="LE89" s="1186"/>
      <c r="LF89" s="1186"/>
      <c r="LG89" s="1186"/>
      <c r="LH89" s="1186"/>
      <c r="LI89" s="1186"/>
      <c r="LJ89" s="1187"/>
    </row>
    <row r="90" spans="2:322" ht="3.65" customHeight="1">
      <c r="B90" s="1185"/>
      <c r="C90" s="1186"/>
      <c r="D90" s="1186"/>
      <c r="E90" s="1186"/>
      <c r="F90" s="1186"/>
      <c r="G90" s="1186"/>
      <c r="H90" s="1186"/>
      <c r="I90" s="1186"/>
      <c r="J90" s="1186"/>
      <c r="K90" s="1186"/>
      <c r="L90" s="1186"/>
      <c r="M90" s="1186"/>
      <c r="N90" s="1186"/>
      <c r="O90" s="1186"/>
      <c r="P90" s="1186"/>
      <c r="Q90" s="1186"/>
      <c r="R90" s="1186"/>
      <c r="S90" s="1186"/>
      <c r="T90" s="1186"/>
      <c r="U90" s="1186"/>
      <c r="V90" s="1186"/>
      <c r="W90" s="1186"/>
      <c r="X90" s="1186"/>
      <c r="Y90" s="1186"/>
      <c r="Z90" s="1186"/>
      <c r="AA90" s="1186"/>
      <c r="AB90" s="1186"/>
      <c r="AC90" s="1186"/>
      <c r="AD90" s="1186"/>
      <c r="AE90" s="1186"/>
      <c r="AF90" s="1186"/>
      <c r="AG90" s="1186"/>
      <c r="AH90" s="1186"/>
      <c r="AI90" s="1186"/>
      <c r="AJ90" s="1186"/>
      <c r="AK90" s="1186"/>
      <c r="AL90" s="1186"/>
      <c r="AM90" s="1186"/>
      <c r="AN90" s="1186"/>
      <c r="AO90" s="1186"/>
      <c r="AP90" s="1186"/>
      <c r="AQ90" s="1186"/>
      <c r="AR90" s="1186"/>
      <c r="AS90" s="1186"/>
      <c r="AT90" s="1186"/>
      <c r="AU90" s="1186"/>
      <c r="AV90" s="1186"/>
      <c r="AW90" s="1186"/>
      <c r="AX90" s="1186"/>
      <c r="AY90" s="1186"/>
      <c r="AZ90" s="1186"/>
      <c r="BA90" s="1186"/>
      <c r="BB90" s="1186"/>
      <c r="BC90" s="1186"/>
      <c r="BD90" s="1186"/>
      <c r="BE90" s="1186"/>
      <c r="BF90" s="1186"/>
      <c r="BG90" s="1186"/>
      <c r="BH90" s="1186"/>
      <c r="BI90" s="1186"/>
      <c r="BJ90" s="1186"/>
      <c r="BK90" s="1186"/>
      <c r="BL90" s="1186"/>
      <c r="BM90" s="1186"/>
      <c r="BN90" s="1186"/>
      <c r="BO90" s="1186"/>
      <c r="BP90" s="1186"/>
      <c r="BQ90" s="1186"/>
      <c r="BR90" s="1186"/>
      <c r="BS90" s="1186"/>
      <c r="BT90" s="1186"/>
      <c r="BU90" s="1186"/>
      <c r="BV90" s="1186"/>
      <c r="BW90" s="1186"/>
      <c r="BX90" s="1186"/>
      <c r="BY90" s="1186"/>
      <c r="BZ90" s="1186"/>
      <c r="CA90" s="1186"/>
      <c r="CB90" s="1186"/>
      <c r="CC90" s="1186"/>
      <c r="CD90" s="1186"/>
      <c r="CE90" s="1186"/>
      <c r="CF90" s="1186"/>
      <c r="CG90" s="1186"/>
      <c r="CH90" s="1186"/>
      <c r="CI90" s="1186"/>
      <c r="CJ90" s="1186"/>
      <c r="CK90" s="1186"/>
      <c r="CL90" s="1186"/>
      <c r="CM90" s="1186"/>
      <c r="CN90" s="1186"/>
      <c r="CO90" s="1186"/>
      <c r="CP90" s="1186"/>
      <c r="CQ90" s="1186"/>
      <c r="CR90" s="1186"/>
      <c r="CS90" s="1186"/>
      <c r="CT90" s="1186"/>
      <c r="CU90" s="1186"/>
      <c r="CV90" s="1186"/>
      <c r="CW90" s="1186"/>
      <c r="CX90" s="1186"/>
      <c r="CY90" s="1186"/>
      <c r="CZ90" s="1186"/>
      <c r="DA90" s="1186"/>
      <c r="DB90" s="1186"/>
      <c r="DC90" s="1186"/>
      <c r="DD90" s="1186"/>
      <c r="DE90" s="1186"/>
      <c r="DF90" s="1186"/>
      <c r="DG90" s="1186"/>
      <c r="DH90" s="1186"/>
      <c r="DI90" s="1186"/>
      <c r="DJ90" s="1186"/>
      <c r="DK90" s="1186"/>
      <c r="DL90" s="1186"/>
      <c r="DM90" s="1186"/>
      <c r="DN90" s="1186"/>
      <c r="DO90" s="1186"/>
      <c r="DP90" s="1186"/>
      <c r="DQ90" s="1186"/>
      <c r="DR90" s="1186"/>
      <c r="DS90" s="1186"/>
      <c r="DT90" s="1186"/>
      <c r="DU90" s="1186"/>
      <c r="DV90" s="1186"/>
      <c r="DW90" s="1186"/>
      <c r="DX90" s="1186"/>
      <c r="DY90" s="1186"/>
      <c r="DZ90" s="1186"/>
      <c r="EA90" s="1186"/>
      <c r="EB90" s="1186"/>
      <c r="EC90" s="1186"/>
      <c r="ED90" s="1186"/>
      <c r="EE90" s="1186"/>
      <c r="EF90" s="1186"/>
      <c r="EG90" s="1186"/>
      <c r="EH90" s="1186"/>
      <c r="EI90" s="1186"/>
      <c r="EJ90" s="1186"/>
      <c r="EK90" s="1186"/>
      <c r="EL90" s="1186"/>
      <c r="EM90" s="1186"/>
      <c r="EN90" s="1186"/>
      <c r="EO90" s="1186"/>
      <c r="EP90" s="1186"/>
      <c r="EQ90" s="1186"/>
      <c r="ER90" s="1186"/>
      <c r="ES90" s="1186"/>
      <c r="ET90" s="1186"/>
      <c r="EU90" s="1186"/>
      <c r="EV90" s="1186"/>
      <c r="EW90" s="1186"/>
      <c r="EX90" s="1186"/>
      <c r="EY90" s="1186"/>
      <c r="EZ90" s="1186"/>
      <c r="FA90" s="1186"/>
      <c r="FB90" s="1186"/>
      <c r="FC90" s="1186"/>
      <c r="FD90" s="1186"/>
      <c r="FE90" s="1186"/>
      <c r="FF90" s="1186"/>
      <c r="FG90" s="1186"/>
      <c r="FH90" s="1186"/>
      <c r="FI90" s="1186"/>
      <c r="FJ90" s="1186"/>
      <c r="FK90" s="1186"/>
      <c r="FL90" s="1186"/>
      <c r="FM90" s="1186"/>
      <c r="FN90" s="1186"/>
      <c r="FO90" s="1186"/>
      <c r="FP90" s="1186"/>
      <c r="FQ90" s="1186"/>
      <c r="FR90" s="1186"/>
      <c r="FS90" s="1186"/>
      <c r="FT90" s="1186"/>
      <c r="FU90" s="1186"/>
      <c r="FV90" s="1186"/>
      <c r="FW90" s="1186"/>
      <c r="FX90" s="1186"/>
      <c r="FY90" s="1186"/>
      <c r="FZ90" s="1186"/>
      <c r="GA90" s="1186"/>
      <c r="GB90" s="1186"/>
      <c r="GC90" s="1186"/>
      <c r="GD90" s="1186"/>
      <c r="GE90" s="1186"/>
      <c r="GF90" s="1186"/>
      <c r="GG90" s="1186"/>
      <c r="GH90" s="1186"/>
      <c r="GI90" s="1186"/>
      <c r="GJ90" s="1186"/>
      <c r="GK90" s="1186"/>
      <c r="GL90" s="1186"/>
      <c r="GM90" s="1186"/>
      <c r="GN90" s="1186"/>
      <c r="GO90" s="1186"/>
      <c r="GP90" s="1186"/>
      <c r="GQ90" s="1186"/>
      <c r="GR90" s="1186"/>
      <c r="GS90" s="1186"/>
      <c r="GT90" s="1186"/>
      <c r="GU90" s="1186"/>
      <c r="GV90" s="1186"/>
      <c r="GW90" s="1186"/>
      <c r="GX90" s="1186"/>
      <c r="GY90" s="1186"/>
      <c r="GZ90" s="1186"/>
      <c r="HA90" s="1186"/>
      <c r="HB90" s="1186"/>
      <c r="HC90" s="1186"/>
      <c r="HD90" s="1186"/>
      <c r="HE90" s="1186"/>
      <c r="HF90" s="1186"/>
      <c r="HG90" s="1186"/>
      <c r="HH90" s="1186"/>
      <c r="HI90" s="1186"/>
      <c r="HJ90" s="1186"/>
      <c r="HK90" s="1186"/>
      <c r="HL90" s="1186"/>
      <c r="HM90" s="1186"/>
      <c r="HN90" s="1186"/>
      <c r="HO90" s="1186"/>
      <c r="HP90" s="1186"/>
      <c r="HQ90" s="1186"/>
      <c r="HR90" s="1186"/>
      <c r="HS90" s="1186"/>
      <c r="HT90" s="1186"/>
      <c r="HU90" s="1186"/>
      <c r="HV90" s="1186"/>
      <c r="HW90" s="1186"/>
      <c r="HX90" s="1186"/>
      <c r="HY90" s="1186"/>
      <c r="HZ90" s="1186"/>
      <c r="IA90" s="1186"/>
      <c r="IB90" s="1186"/>
      <c r="IC90" s="1186"/>
      <c r="ID90" s="1186"/>
      <c r="IE90" s="1186"/>
      <c r="IF90" s="1186"/>
      <c r="IG90" s="1186"/>
      <c r="IH90" s="1186"/>
      <c r="II90" s="1186"/>
      <c r="IJ90" s="1186"/>
      <c r="IK90" s="1186"/>
      <c r="IL90" s="1186"/>
      <c r="IM90" s="1186"/>
      <c r="IN90" s="1186"/>
      <c r="IO90" s="1186"/>
      <c r="IP90" s="1186"/>
      <c r="IQ90" s="1186"/>
      <c r="IR90" s="1186"/>
      <c r="IS90" s="1186"/>
      <c r="IT90" s="1186"/>
      <c r="IU90" s="1186"/>
      <c r="IV90" s="1186"/>
      <c r="IW90" s="1186"/>
      <c r="IX90" s="1186"/>
      <c r="IY90" s="1186"/>
      <c r="IZ90" s="1186"/>
      <c r="JA90" s="1186"/>
      <c r="JB90" s="1186"/>
      <c r="JC90" s="1186"/>
      <c r="JD90" s="1186"/>
      <c r="JE90" s="1186"/>
      <c r="JF90" s="1186"/>
      <c r="JG90" s="1186"/>
      <c r="JH90" s="1186"/>
      <c r="JI90" s="1186"/>
      <c r="JJ90" s="1186"/>
      <c r="JK90" s="1186"/>
      <c r="JL90" s="1186"/>
      <c r="JM90" s="1186"/>
      <c r="JN90" s="1186"/>
      <c r="JO90" s="1186"/>
      <c r="JP90" s="1186"/>
      <c r="JQ90" s="1186"/>
      <c r="JR90" s="1186"/>
      <c r="JS90" s="1186"/>
      <c r="JT90" s="1186"/>
      <c r="JU90" s="1186"/>
      <c r="JV90" s="1186"/>
      <c r="JW90" s="1186"/>
      <c r="JX90" s="1186"/>
      <c r="JY90" s="1186"/>
      <c r="JZ90" s="1186"/>
      <c r="KA90" s="1186"/>
      <c r="KB90" s="1186"/>
      <c r="KC90" s="1186"/>
      <c r="KD90" s="1186"/>
      <c r="KE90" s="1186"/>
      <c r="KF90" s="1186"/>
      <c r="KG90" s="1186"/>
      <c r="KH90" s="1186"/>
      <c r="KI90" s="1186"/>
      <c r="KJ90" s="1186"/>
      <c r="KK90" s="1186"/>
      <c r="KL90" s="1186"/>
      <c r="KM90" s="1186"/>
      <c r="KN90" s="1186"/>
      <c r="KO90" s="1186"/>
      <c r="KP90" s="1186"/>
      <c r="KQ90" s="1186"/>
      <c r="KR90" s="1186"/>
      <c r="KS90" s="1186"/>
      <c r="KT90" s="1186"/>
      <c r="KU90" s="1186"/>
      <c r="KV90" s="1186"/>
      <c r="KW90" s="1186"/>
      <c r="KX90" s="1186"/>
      <c r="KY90" s="1186"/>
      <c r="KZ90" s="1186"/>
      <c r="LA90" s="1186"/>
      <c r="LB90" s="1186"/>
      <c r="LC90" s="1186"/>
      <c r="LD90" s="1186"/>
      <c r="LE90" s="1186"/>
      <c r="LF90" s="1186"/>
      <c r="LG90" s="1186"/>
      <c r="LH90" s="1186"/>
      <c r="LI90" s="1186"/>
      <c r="LJ90" s="1187"/>
    </row>
    <row r="91" spans="2:322" ht="3.65" customHeight="1">
      <c r="B91" s="1185"/>
      <c r="C91" s="1186"/>
      <c r="D91" s="1186"/>
      <c r="E91" s="1186"/>
      <c r="F91" s="1186"/>
      <c r="G91" s="1186"/>
      <c r="H91" s="1186"/>
      <c r="I91" s="1186"/>
      <c r="J91" s="1186"/>
      <c r="K91" s="1186"/>
      <c r="L91" s="1186"/>
      <c r="M91" s="1186"/>
      <c r="N91" s="1186"/>
      <c r="O91" s="1186"/>
      <c r="P91" s="1186"/>
      <c r="Q91" s="1186"/>
      <c r="R91" s="1186"/>
      <c r="S91" s="1186"/>
      <c r="T91" s="1186"/>
      <c r="U91" s="1186"/>
      <c r="V91" s="1186"/>
      <c r="W91" s="1186"/>
      <c r="X91" s="1186"/>
      <c r="Y91" s="1186"/>
      <c r="Z91" s="1186"/>
      <c r="AA91" s="1186"/>
      <c r="AB91" s="1186"/>
      <c r="AC91" s="1186"/>
      <c r="AD91" s="1186"/>
      <c r="AE91" s="1186"/>
      <c r="AF91" s="1186"/>
      <c r="AG91" s="1186"/>
      <c r="AH91" s="1186"/>
      <c r="AI91" s="1186"/>
      <c r="AJ91" s="1186"/>
      <c r="AK91" s="1186"/>
      <c r="AL91" s="1186"/>
      <c r="AM91" s="1186"/>
      <c r="AN91" s="1186"/>
      <c r="AO91" s="1186"/>
      <c r="AP91" s="1186"/>
      <c r="AQ91" s="1186"/>
      <c r="AR91" s="1186"/>
      <c r="AS91" s="1186"/>
      <c r="AT91" s="1186"/>
      <c r="AU91" s="1186"/>
      <c r="AV91" s="1186"/>
      <c r="AW91" s="1186"/>
      <c r="AX91" s="1186"/>
      <c r="AY91" s="1186"/>
      <c r="AZ91" s="1186"/>
      <c r="BA91" s="1186"/>
      <c r="BB91" s="1186"/>
      <c r="BC91" s="1186"/>
      <c r="BD91" s="1186"/>
      <c r="BE91" s="1186"/>
      <c r="BF91" s="1186"/>
      <c r="BG91" s="1186"/>
      <c r="BH91" s="1186"/>
      <c r="BI91" s="1186"/>
      <c r="BJ91" s="1186"/>
      <c r="BK91" s="1186"/>
      <c r="BL91" s="1186"/>
      <c r="BM91" s="1186"/>
      <c r="BN91" s="1186"/>
      <c r="BO91" s="1186"/>
      <c r="BP91" s="1186"/>
      <c r="BQ91" s="1186"/>
      <c r="BR91" s="1186"/>
      <c r="BS91" s="1186"/>
      <c r="BT91" s="1186"/>
      <c r="BU91" s="1186"/>
      <c r="BV91" s="1186"/>
      <c r="BW91" s="1186"/>
      <c r="BX91" s="1186"/>
      <c r="BY91" s="1186"/>
      <c r="BZ91" s="1186"/>
      <c r="CA91" s="1186"/>
      <c r="CB91" s="1186"/>
      <c r="CC91" s="1186"/>
      <c r="CD91" s="1186"/>
      <c r="CE91" s="1186"/>
      <c r="CF91" s="1186"/>
      <c r="CG91" s="1186"/>
      <c r="CH91" s="1186"/>
      <c r="CI91" s="1186"/>
      <c r="CJ91" s="1186"/>
      <c r="CK91" s="1186"/>
      <c r="CL91" s="1186"/>
      <c r="CM91" s="1186"/>
      <c r="CN91" s="1186"/>
      <c r="CO91" s="1186"/>
      <c r="CP91" s="1186"/>
      <c r="CQ91" s="1186"/>
      <c r="CR91" s="1186"/>
      <c r="CS91" s="1186"/>
      <c r="CT91" s="1186"/>
      <c r="CU91" s="1186"/>
      <c r="CV91" s="1186"/>
      <c r="CW91" s="1186"/>
      <c r="CX91" s="1186"/>
      <c r="CY91" s="1186"/>
      <c r="CZ91" s="1186"/>
      <c r="DA91" s="1186"/>
      <c r="DB91" s="1186"/>
      <c r="DC91" s="1186"/>
      <c r="DD91" s="1186"/>
      <c r="DE91" s="1186"/>
      <c r="DF91" s="1186"/>
      <c r="DG91" s="1186"/>
      <c r="DH91" s="1186"/>
      <c r="DI91" s="1186"/>
      <c r="DJ91" s="1186"/>
      <c r="DK91" s="1186"/>
      <c r="DL91" s="1186"/>
      <c r="DM91" s="1186"/>
      <c r="DN91" s="1186"/>
      <c r="DO91" s="1186"/>
      <c r="DP91" s="1186"/>
      <c r="DQ91" s="1186"/>
      <c r="DR91" s="1186"/>
      <c r="DS91" s="1186"/>
      <c r="DT91" s="1186"/>
      <c r="DU91" s="1186"/>
      <c r="DV91" s="1186"/>
      <c r="DW91" s="1186"/>
      <c r="DX91" s="1186"/>
      <c r="DY91" s="1186"/>
      <c r="DZ91" s="1186"/>
      <c r="EA91" s="1186"/>
      <c r="EB91" s="1186"/>
      <c r="EC91" s="1186"/>
      <c r="ED91" s="1186"/>
      <c r="EE91" s="1186"/>
      <c r="EF91" s="1186"/>
      <c r="EG91" s="1186"/>
      <c r="EH91" s="1186"/>
      <c r="EI91" s="1186"/>
      <c r="EJ91" s="1186"/>
      <c r="EK91" s="1186"/>
      <c r="EL91" s="1186"/>
      <c r="EM91" s="1186"/>
      <c r="EN91" s="1186"/>
      <c r="EO91" s="1186"/>
      <c r="EP91" s="1186"/>
      <c r="EQ91" s="1186"/>
      <c r="ER91" s="1186"/>
      <c r="ES91" s="1186"/>
      <c r="ET91" s="1186"/>
      <c r="EU91" s="1186"/>
      <c r="EV91" s="1186"/>
      <c r="EW91" s="1186"/>
      <c r="EX91" s="1186"/>
      <c r="EY91" s="1186"/>
      <c r="EZ91" s="1186"/>
      <c r="FA91" s="1186"/>
      <c r="FB91" s="1186"/>
      <c r="FC91" s="1186"/>
      <c r="FD91" s="1186"/>
      <c r="FE91" s="1186"/>
      <c r="FF91" s="1186"/>
      <c r="FG91" s="1186"/>
      <c r="FH91" s="1186"/>
      <c r="FI91" s="1186"/>
      <c r="FJ91" s="1186"/>
      <c r="FK91" s="1186"/>
      <c r="FL91" s="1186"/>
      <c r="FM91" s="1186"/>
      <c r="FN91" s="1186"/>
      <c r="FO91" s="1186"/>
      <c r="FP91" s="1186"/>
      <c r="FQ91" s="1186"/>
      <c r="FR91" s="1186"/>
      <c r="FS91" s="1186"/>
      <c r="FT91" s="1186"/>
      <c r="FU91" s="1186"/>
      <c r="FV91" s="1186"/>
      <c r="FW91" s="1186"/>
      <c r="FX91" s="1186"/>
      <c r="FY91" s="1186"/>
      <c r="FZ91" s="1186"/>
      <c r="GA91" s="1186"/>
      <c r="GB91" s="1186"/>
      <c r="GC91" s="1186"/>
      <c r="GD91" s="1186"/>
      <c r="GE91" s="1186"/>
      <c r="GF91" s="1186"/>
      <c r="GG91" s="1186"/>
      <c r="GH91" s="1186"/>
      <c r="GI91" s="1186"/>
      <c r="GJ91" s="1186"/>
      <c r="GK91" s="1186"/>
      <c r="GL91" s="1186"/>
      <c r="GM91" s="1186"/>
      <c r="GN91" s="1186"/>
      <c r="GO91" s="1186"/>
      <c r="GP91" s="1186"/>
      <c r="GQ91" s="1186"/>
      <c r="GR91" s="1186"/>
      <c r="GS91" s="1186"/>
      <c r="GT91" s="1186"/>
      <c r="GU91" s="1186"/>
      <c r="GV91" s="1186"/>
      <c r="GW91" s="1186"/>
      <c r="GX91" s="1186"/>
      <c r="GY91" s="1186"/>
      <c r="GZ91" s="1186"/>
      <c r="HA91" s="1186"/>
      <c r="HB91" s="1186"/>
      <c r="HC91" s="1186"/>
      <c r="HD91" s="1186"/>
      <c r="HE91" s="1186"/>
      <c r="HF91" s="1186"/>
      <c r="HG91" s="1186"/>
      <c r="HH91" s="1186"/>
      <c r="HI91" s="1186"/>
      <c r="HJ91" s="1186"/>
      <c r="HK91" s="1186"/>
      <c r="HL91" s="1186"/>
      <c r="HM91" s="1186"/>
      <c r="HN91" s="1186"/>
      <c r="HO91" s="1186"/>
      <c r="HP91" s="1186"/>
      <c r="HQ91" s="1186"/>
      <c r="HR91" s="1186"/>
      <c r="HS91" s="1186"/>
      <c r="HT91" s="1186"/>
      <c r="HU91" s="1186"/>
      <c r="HV91" s="1186"/>
      <c r="HW91" s="1186"/>
      <c r="HX91" s="1186"/>
      <c r="HY91" s="1186"/>
      <c r="HZ91" s="1186"/>
      <c r="IA91" s="1186"/>
      <c r="IB91" s="1186"/>
      <c r="IC91" s="1186"/>
      <c r="ID91" s="1186"/>
      <c r="IE91" s="1186"/>
      <c r="IF91" s="1186"/>
      <c r="IG91" s="1186"/>
      <c r="IH91" s="1186"/>
      <c r="II91" s="1186"/>
      <c r="IJ91" s="1186"/>
      <c r="IK91" s="1186"/>
      <c r="IL91" s="1186"/>
      <c r="IM91" s="1186"/>
      <c r="IN91" s="1186"/>
      <c r="IO91" s="1186"/>
      <c r="IP91" s="1186"/>
      <c r="IQ91" s="1186"/>
      <c r="IR91" s="1186"/>
      <c r="IS91" s="1186"/>
      <c r="IT91" s="1186"/>
      <c r="IU91" s="1186"/>
      <c r="IV91" s="1186"/>
      <c r="IW91" s="1186"/>
      <c r="IX91" s="1186"/>
      <c r="IY91" s="1186"/>
      <c r="IZ91" s="1186"/>
      <c r="JA91" s="1186"/>
      <c r="JB91" s="1186"/>
      <c r="JC91" s="1186"/>
      <c r="JD91" s="1186"/>
      <c r="JE91" s="1186"/>
      <c r="JF91" s="1186"/>
      <c r="JG91" s="1186"/>
      <c r="JH91" s="1186"/>
      <c r="JI91" s="1186"/>
      <c r="JJ91" s="1186"/>
      <c r="JK91" s="1186"/>
      <c r="JL91" s="1186"/>
      <c r="JM91" s="1186"/>
      <c r="JN91" s="1186"/>
      <c r="JO91" s="1186"/>
      <c r="JP91" s="1186"/>
      <c r="JQ91" s="1186"/>
      <c r="JR91" s="1186"/>
      <c r="JS91" s="1186"/>
      <c r="JT91" s="1186"/>
      <c r="JU91" s="1186"/>
      <c r="JV91" s="1186"/>
      <c r="JW91" s="1186"/>
      <c r="JX91" s="1186"/>
      <c r="JY91" s="1186"/>
      <c r="JZ91" s="1186"/>
      <c r="KA91" s="1186"/>
      <c r="KB91" s="1186"/>
      <c r="KC91" s="1186"/>
      <c r="KD91" s="1186"/>
      <c r="KE91" s="1186"/>
      <c r="KF91" s="1186"/>
      <c r="KG91" s="1186"/>
      <c r="KH91" s="1186"/>
      <c r="KI91" s="1186"/>
      <c r="KJ91" s="1186"/>
      <c r="KK91" s="1186"/>
      <c r="KL91" s="1186"/>
      <c r="KM91" s="1186"/>
      <c r="KN91" s="1186"/>
      <c r="KO91" s="1186"/>
      <c r="KP91" s="1186"/>
      <c r="KQ91" s="1186"/>
      <c r="KR91" s="1186"/>
      <c r="KS91" s="1186"/>
      <c r="KT91" s="1186"/>
      <c r="KU91" s="1186"/>
      <c r="KV91" s="1186"/>
      <c r="KW91" s="1186"/>
      <c r="KX91" s="1186"/>
      <c r="KY91" s="1186"/>
      <c r="KZ91" s="1186"/>
      <c r="LA91" s="1186"/>
      <c r="LB91" s="1186"/>
      <c r="LC91" s="1186"/>
      <c r="LD91" s="1186"/>
      <c r="LE91" s="1186"/>
      <c r="LF91" s="1186"/>
      <c r="LG91" s="1186"/>
      <c r="LH91" s="1186"/>
      <c r="LI91" s="1186"/>
      <c r="LJ91" s="1187"/>
    </row>
    <row r="92" spans="2:322" ht="3.65" customHeight="1">
      <c r="B92" s="1185"/>
      <c r="C92" s="1186"/>
      <c r="D92" s="1186"/>
      <c r="E92" s="1186"/>
      <c r="F92" s="1186"/>
      <c r="G92" s="1186"/>
      <c r="H92" s="1186"/>
      <c r="I92" s="1186"/>
      <c r="J92" s="1186"/>
      <c r="K92" s="1186"/>
      <c r="L92" s="1186"/>
      <c r="M92" s="1186"/>
      <c r="N92" s="1186"/>
      <c r="O92" s="1186"/>
      <c r="P92" s="1186"/>
      <c r="Q92" s="1186"/>
      <c r="R92" s="1186"/>
      <c r="S92" s="1186"/>
      <c r="T92" s="1186"/>
      <c r="U92" s="1186"/>
      <c r="V92" s="1186"/>
      <c r="W92" s="1186"/>
      <c r="X92" s="1186"/>
      <c r="Y92" s="1186"/>
      <c r="Z92" s="1186"/>
      <c r="AA92" s="1186"/>
      <c r="AB92" s="1186"/>
      <c r="AC92" s="1186"/>
      <c r="AD92" s="1186"/>
      <c r="AE92" s="1186"/>
      <c r="AF92" s="1186"/>
      <c r="AG92" s="1186"/>
      <c r="AH92" s="1186"/>
      <c r="AI92" s="1186"/>
      <c r="AJ92" s="1186"/>
      <c r="AK92" s="1186"/>
      <c r="AL92" s="1186"/>
      <c r="AM92" s="1186"/>
      <c r="AN92" s="1186"/>
      <c r="AO92" s="1186"/>
      <c r="AP92" s="1186"/>
      <c r="AQ92" s="1186"/>
      <c r="AR92" s="1186"/>
      <c r="AS92" s="1186"/>
      <c r="AT92" s="1186"/>
      <c r="AU92" s="1186"/>
      <c r="AV92" s="1186"/>
      <c r="AW92" s="1186"/>
      <c r="AX92" s="1186"/>
      <c r="AY92" s="1186"/>
      <c r="AZ92" s="1186"/>
      <c r="BA92" s="1186"/>
      <c r="BB92" s="1186"/>
      <c r="BC92" s="1186"/>
      <c r="BD92" s="1186"/>
      <c r="BE92" s="1186"/>
      <c r="BF92" s="1186"/>
      <c r="BG92" s="1186"/>
      <c r="BH92" s="1186"/>
      <c r="BI92" s="1186"/>
      <c r="BJ92" s="1186"/>
      <c r="BK92" s="1186"/>
      <c r="BL92" s="1186"/>
      <c r="BM92" s="1186"/>
      <c r="BN92" s="1186"/>
      <c r="BO92" s="1186"/>
      <c r="BP92" s="1186"/>
      <c r="BQ92" s="1186"/>
      <c r="BR92" s="1186"/>
      <c r="BS92" s="1186"/>
      <c r="BT92" s="1186"/>
      <c r="BU92" s="1186"/>
      <c r="BV92" s="1186"/>
      <c r="BW92" s="1186"/>
      <c r="BX92" s="1186"/>
      <c r="BY92" s="1186"/>
      <c r="BZ92" s="1186"/>
      <c r="CA92" s="1186"/>
      <c r="CB92" s="1186"/>
      <c r="CC92" s="1186"/>
      <c r="CD92" s="1186"/>
      <c r="CE92" s="1186"/>
      <c r="CF92" s="1186"/>
      <c r="CG92" s="1186"/>
      <c r="CH92" s="1186"/>
      <c r="CI92" s="1186"/>
      <c r="CJ92" s="1186"/>
      <c r="CK92" s="1186"/>
      <c r="CL92" s="1186"/>
      <c r="CM92" s="1186"/>
      <c r="CN92" s="1186"/>
      <c r="CO92" s="1186"/>
      <c r="CP92" s="1186"/>
      <c r="CQ92" s="1186"/>
      <c r="CR92" s="1186"/>
      <c r="CS92" s="1186"/>
      <c r="CT92" s="1186"/>
      <c r="CU92" s="1186"/>
      <c r="CV92" s="1186"/>
      <c r="CW92" s="1186"/>
      <c r="CX92" s="1186"/>
      <c r="CY92" s="1186"/>
      <c r="CZ92" s="1186"/>
      <c r="DA92" s="1186"/>
      <c r="DB92" s="1186"/>
      <c r="DC92" s="1186"/>
      <c r="DD92" s="1186"/>
      <c r="DE92" s="1186"/>
      <c r="DF92" s="1186"/>
      <c r="DG92" s="1186"/>
      <c r="DH92" s="1186"/>
      <c r="DI92" s="1186"/>
      <c r="DJ92" s="1186"/>
      <c r="DK92" s="1186"/>
      <c r="DL92" s="1186"/>
      <c r="DM92" s="1186"/>
      <c r="DN92" s="1186"/>
      <c r="DO92" s="1186"/>
      <c r="DP92" s="1186"/>
      <c r="DQ92" s="1186"/>
      <c r="DR92" s="1186"/>
      <c r="DS92" s="1186"/>
      <c r="DT92" s="1186"/>
      <c r="DU92" s="1186"/>
      <c r="DV92" s="1186"/>
      <c r="DW92" s="1186"/>
      <c r="DX92" s="1186"/>
      <c r="DY92" s="1186"/>
      <c r="DZ92" s="1186"/>
      <c r="EA92" s="1186"/>
      <c r="EB92" s="1186"/>
      <c r="EC92" s="1186"/>
      <c r="ED92" s="1186"/>
      <c r="EE92" s="1186"/>
      <c r="EF92" s="1186"/>
      <c r="EG92" s="1186"/>
      <c r="EH92" s="1186"/>
      <c r="EI92" s="1186"/>
      <c r="EJ92" s="1186"/>
      <c r="EK92" s="1186"/>
      <c r="EL92" s="1186"/>
      <c r="EM92" s="1186"/>
      <c r="EN92" s="1186"/>
      <c r="EO92" s="1186"/>
      <c r="EP92" s="1186"/>
      <c r="EQ92" s="1186"/>
      <c r="ER92" s="1186"/>
      <c r="ES92" s="1186"/>
      <c r="ET92" s="1186"/>
      <c r="EU92" s="1186"/>
      <c r="EV92" s="1186"/>
      <c r="EW92" s="1186"/>
      <c r="EX92" s="1186"/>
      <c r="EY92" s="1186"/>
      <c r="EZ92" s="1186"/>
      <c r="FA92" s="1186"/>
      <c r="FB92" s="1186"/>
      <c r="FC92" s="1186"/>
      <c r="FD92" s="1186"/>
      <c r="FE92" s="1186"/>
      <c r="FF92" s="1186"/>
      <c r="FG92" s="1186"/>
      <c r="FH92" s="1186"/>
      <c r="FI92" s="1186"/>
      <c r="FJ92" s="1186"/>
      <c r="FK92" s="1186"/>
      <c r="FL92" s="1186"/>
      <c r="FM92" s="1186"/>
      <c r="FN92" s="1186"/>
      <c r="FO92" s="1186"/>
      <c r="FP92" s="1186"/>
      <c r="FQ92" s="1186"/>
      <c r="FR92" s="1186"/>
      <c r="FS92" s="1186"/>
      <c r="FT92" s="1186"/>
      <c r="FU92" s="1186"/>
      <c r="FV92" s="1186"/>
      <c r="FW92" s="1186"/>
      <c r="FX92" s="1186"/>
      <c r="FY92" s="1186"/>
      <c r="FZ92" s="1186"/>
      <c r="GA92" s="1186"/>
      <c r="GB92" s="1186"/>
      <c r="GC92" s="1186"/>
      <c r="GD92" s="1186"/>
      <c r="GE92" s="1186"/>
      <c r="GF92" s="1186"/>
      <c r="GG92" s="1186"/>
      <c r="GH92" s="1186"/>
      <c r="GI92" s="1186"/>
      <c r="GJ92" s="1186"/>
      <c r="GK92" s="1186"/>
      <c r="GL92" s="1186"/>
      <c r="GM92" s="1186"/>
      <c r="GN92" s="1186"/>
      <c r="GO92" s="1186"/>
      <c r="GP92" s="1186"/>
      <c r="GQ92" s="1186"/>
      <c r="GR92" s="1186"/>
      <c r="GS92" s="1186"/>
      <c r="GT92" s="1186"/>
      <c r="GU92" s="1186"/>
      <c r="GV92" s="1186"/>
      <c r="GW92" s="1186"/>
      <c r="GX92" s="1186"/>
      <c r="GY92" s="1186"/>
      <c r="GZ92" s="1186"/>
      <c r="HA92" s="1186"/>
      <c r="HB92" s="1186"/>
      <c r="HC92" s="1186"/>
      <c r="HD92" s="1186"/>
      <c r="HE92" s="1186"/>
      <c r="HF92" s="1186"/>
      <c r="HG92" s="1186"/>
      <c r="HH92" s="1186"/>
      <c r="HI92" s="1186"/>
      <c r="HJ92" s="1186"/>
      <c r="HK92" s="1186"/>
      <c r="HL92" s="1186"/>
      <c r="HM92" s="1186"/>
      <c r="HN92" s="1186"/>
      <c r="HO92" s="1186"/>
      <c r="HP92" s="1186"/>
      <c r="HQ92" s="1186"/>
      <c r="HR92" s="1186"/>
      <c r="HS92" s="1186"/>
      <c r="HT92" s="1186"/>
      <c r="HU92" s="1186"/>
      <c r="HV92" s="1186"/>
      <c r="HW92" s="1186"/>
      <c r="HX92" s="1186"/>
      <c r="HY92" s="1186"/>
      <c r="HZ92" s="1186"/>
      <c r="IA92" s="1186"/>
      <c r="IB92" s="1186"/>
      <c r="IC92" s="1186"/>
      <c r="ID92" s="1186"/>
      <c r="IE92" s="1186"/>
      <c r="IF92" s="1186"/>
      <c r="IG92" s="1186"/>
      <c r="IH92" s="1186"/>
      <c r="II92" s="1186"/>
      <c r="IJ92" s="1186"/>
      <c r="IK92" s="1186"/>
      <c r="IL92" s="1186"/>
      <c r="IM92" s="1186"/>
      <c r="IN92" s="1186"/>
      <c r="IO92" s="1186"/>
      <c r="IP92" s="1186"/>
      <c r="IQ92" s="1186"/>
      <c r="IR92" s="1186"/>
      <c r="IS92" s="1186"/>
      <c r="IT92" s="1186"/>
      <c r="IU92" s="1186"/>
      <c r="IV92" s="1186"/>
      <c r="IW92" s="1186"/>
      <c r="IX92" s="1186"/>
      <c r="IY92" s="1186"/>
      <c r="IZ92" s="1186"/>
      <c r="JA92" s="1186"/>
      <c r="JB92" s="1186"/>
      <c r="JC92" s="1186"/>
      <c r="JD92" s="1186"/>
      <c r="JE92" s="1186"/>
      <c r="JF92" s="1186"/>
      <c r="JG92" s="1186"/>
      <c r="JH92" s="1186"/>
      <c r="JI92" s="1186"/>
      <c r="JJ92" s="1186"/>
      <c r="JK92" s="1186"/>
      <c r="JL92" s="1186"/>
      <c r="JM92" s="1186"/>
      <c r="JN92" s="1186"/>
      <c r="JO92" s="1186"/>
      <c r="JP92" s="1186"/>
      <c r="JQ92" s="1186"/>
      <c r="JR92" s="1186"/>
      <c r="JS92" s="1186"/>
      <c r="JT92" s="1186"/>
      <c r="JU92" s="1186"/>
      <c r="JV92" s="1186"/>
      <c r="JW92" s="1186"/>
      <c r="JX92" s="1186"/>
      <c r="JY92" s="1186"/>
      <c r="JZ92" s="1186"/>
      <c r="KA92" s="1186"/>
      <c r="KB92" s="1186"/>
      <c r="KC92" s="1186"/>
      <c r="KD92" s="1186"/>
      <c r="KE92" s="1186"/>
      <c r="KF92" s="1186"/>
      <c r="KG92" s="1186"/>
      <c r="KH92" s="1186"/>
      <c r="KI92" s="1186"/>
      <c r="KJ92" s="1186"/>
      <c r="KK92" s="1186"/>
      <c r="KL92" s="1186"/>
      <c r="KM92" s="1186"/>
      <c r="KN92" s="1186"/>
      <c r="KO92" s="1186"/>
      <c r="KP92" s="1186"/>
      <c r="KQ92" s="1186"/>
      <c r="KR92" s="1186"/>
      <c r="KS92" s="1186"/>
      <c r="KT92" s="1186"/>
      <c r="KU92" s="1186"/>
      <c r="KV92" s="1186"/>
      <c r="KW92" s="1186"/>
      <c r="KX92" s="1186"/>
      <c r="KY92" s="1186"/>
      <c r="KZ92" s="1186"/>
      <c r="LA92" s="1186"/>
      <c r="LB92" s="1186"/>
      <c r="LC92" s="1186"/>
      <c r="LD92" s="1186"/>
      <c r="LE92" s="1186"/>
      <c r="LF92" s="1186"/>
      <c r="LG92" s="1186"/>
      <c r="LH92" s="1186"/>
      <c r="LI92" s="1186"/>
      <c r="LJ92" s="1187"/>
    </row>
    <row r="93" spans="2:322" ht="3.65" customHeight="1">
      <c r="B93" s="1185"/>
      <c r="C93" s="1186"/>
      <c r="D93" s="1186"/>
      <c r="E93" s="1186"/>
      <c r="F93" s="1186"/>
      <c r="G93" s="1186"/>
      <c r="H93" s="1186"/>
      <c r="I93" s="1186"/>
      <c r="J93" s="1186"/>
      <c r="K93" s="1186"/>
      <c r="L93" s="1186"/>
      <c r="M93" s="1186"/>
      <c r="N93" s="1186"/>
      <c r="O93" s="1186"/>
      <c r="P93" s="1186"/>
      <c r="Q93" s="1186"/>
      <c r="R93" s="1186"/>
      <c r="S93" s="1186"/>
      <c r="T93" s="1186"/>
      <c r="U93" s="1186"/>
      <c r="V93" s="1186"/>
      <c r="W93" s="1186"/>
      <c r="X93" s="1186"/>
      <c r="Y93" s="1186"/>
      <c r="Z93" s="1186"/>
      <c r="AA93" s="1186"/>
      <c r="AB93" s="1186"/>
      <c r="AC93" s="1186"/>
      <c r="AD93" s="1186"/>
      <c r="AE93" s="1186"/>
      <c r="AF93" s="1186"/>
      <c r="AG93" s="1186"/>
      <c r="AH93" s="1186"/>
      <c r="AI93" s="1186"/>
      <c r="AJ93" s="1186"/>
      <c r="AK93" s="1186"/>
      <c r="AL93" s="1186"/>
      <c r="AM93" s="1186"/>
      <c r="AN93" s="1186"/>
      <c r="AO93" s="1186"/>
      <c r="AP93" s="1186"/>
      <c r="AQ93" s="1186"/>
      <c r="AR93" s="1186"/>
      <c r="AS93" s="1186"/>
      <c r="AT93" s="1186"/>
      <c r="AU93" s="1186"/>
      <c r="AV93" s="1186"/>
      <c r="AW93" s="1186"/>
      <c r="AX93" s="1186"/>
      <c r="AY93" s="1186"/>
      <c r="AZ93" s="1186"/>
      <c r="BA93" s="1186"/>
      <c r="BB93" s="1186"/>
      <c r="BC93" s="1186"/>
      <c r="BD93" s="1186"/>
      <c r="BE93" s="1186"/>
      <c r="BF93" s="1186"/>
      <c r="BG93" s="1186"/>
      <c r="BH93" s="1186"/>
      <c r="BI93" s="1186"/>
      <c r="BJ93" s="1186"/>
      <c r="BK93" s="1186"/>
      <c r="BL93" s="1186"/>
      <c r="BM93" s="1186"/>
      <c r="BN93" s="1186"/>
      <c r="BO93" s="1186"/>
      <c r="BP93" s="1186"/>
      <c r="BQ93" s="1186"/>
      <c r="BR93" s="1186"/>
      <c r="BS93" s="1186"/>
      <c r="BT93" s="1186"/>
      <c r="BU93" s="1186"/>
      <c r="BV93" s="1186"/>
      <c r="BW93" s="1186"/>
      <c r="BX93" s="1186"/>
      <c r="BY93" s="1186"/>
      <c r="BZ93" s="1186"/>
      <c r="CA93" s="1186"/>
      <c r="CB93" s="1186"/>
      <c r="CC93" s="1186"/>
      <c r="CD93" s="1186"/>
      <c r="CE93" s="1186"/>
      <c r="CF93" s="1186"/>
      <c r="CG93" s="1186"/>
      <c r="CH93" s="1186"/>
      <c r="CI93" s="1186"/>
      <c r="CJ93" s="1186"/>
      <c r="CK93" s="1186"/>
      <c r="CL93" s="1186"/>
      <c r="CM93" s="1186"/>
      <c r="CN93" s="1186"/>
      <c r="CO93" s="1186"/>
      <c r="CP93" s="1186"/>
      <c r="CQ93" s="1186"/>
      <c r="CR93" s="1186"/>
      <c r="CS93" s="1186"/>
      <c r="CT93" s="1186"/>
      <c r="CU93" s="1186"/>
      <c r="CV93" s="1186"/>
      <c r="CW93" s="1186"/>
      <c r="CX93" s="1186"/>
      <c r="CY93" s="1186"/>
      <c r="CZ93" s="1186"/>
      <c r="DA93" s="1186"/>
      <c r="DB93" s="1186"/>
      <c r="DC93" s="1186"/>
      <c r="DD93" s="1186"/>
      <c r="DE93" s="1186"/>
      <c r="DF93" s="1186"/>
      <c r="DG93" s="1186"/>
      <c r="DH93" s="1186"/>
      <c r="DI93" s="1186"/>
      <c r="DJ93" s="1186"/>
      <c r="DK93" s="1186"/>
      <c r="DL93" s="1186"/>
      <c r="DM93" s="1186"/>
      <c r="DN93" s="1186"/>
      <c r="DO93" s="1186"/>
      <c r="DP93" s="1186"/>
      <c r="DQ93" s="1186"/>
      <c r="DR93" s="1186"/>
      <c r="DS93" s="1186"/>
      <c r="DT93" s="1186"/>
      <c r="DU93" s="1186"/>
      <c r="DV93" s="1186"/>
      <c r="DW93" s="1186"/>
      <c r="DX93" s="1186"/>
      <c r="DY93" s="1186"/>
      <c r="DZ93" s="1186"/>
      <c r="EA93" s="1186"/>
      <c r="EB93" s="1186"/>
      <c r="EC93" s="1186"/>
      <c r="ED93" s="1186"/>
      <c r="EE93" s="1186"/>
      <c r="EF93" s="1186"/>
      <c r="EG93" s="1186"/>
      <c r="EH93" s="1186"/>
      <c r="EI93" s="1186"/>
      <c r="EJ93" s="1186"/>
      <c r="EK93" s="1186"/>
      <c r="EL93" s="1186"/>
      <c r="EM93" s="1186"/>
      <c r="EN93" s="1186"/>
      <c r="EO93" s="1186"/>
      <c r="EP93" s="1186"/>
      <c r="EQ93" s="1186"/>
      <c r="ER93" s="1186"/>
      <c r="ES93" s="1186"/>
      <c r="ET93" s="1186"/>
      <c r="EU93" s="1186"/>
      <c r="EV93" s="1186"/>
      <c r="EW93" s="1186"/>
      <c r="EX93" s="1186"/>
      <c r="EY93" s="1186"/>
      <c r="EZ93" s="1186"/>
      <c r="FA93" s="1186"/>
      <c r="FB93" s="1186"/>
      <c r="FC93" s="1186"/>
      <c r="FD93" s="1186"/>
      <c r="FE93" s="1186"/>
      <c r="FF93" s="1186"/>
      <c r="FG93" s="1186"/>
      <c r="FH93" s="1186"/>
      <c r="FI93" s="1186"/>
      <c r="FJ93" s="1186"/>
      <c r="FK93" s="1186"/>
      <c r="FL93" s="1186"/>
      <c r="FM93" s="1186"/>
      <c r="FN93" s="1186"/>
      <c r="FO93" s="1186"/>
      <c r="FP93" s="1186"/>
      <c r="FQ93" s="1186"/>
      <c r="FR93" s="1186"/>
      <c r="FS93" s="1186"/>
      <c r="FT93" s="1186"/>
      <c r="FU93" s="1186"/>
      <c r="FV93" s="1186"/>
      <c r="FW93" s="1186"/>
      <c r="FX93" s="1186"/>
      <c r="FY93" s="1186"/>
      <c r="FZ93" s="1186"/>
      <c r="GA93" s="1186"/>
      <c r="GB93" s="1186"/>
      <c r="GC93" s="1186"/>
      <c r="GD93" s="1186"/>
      <c r="GE93" s="1186"/>
      <c r="GF93" s="1186"/>
      <c r="GG93" s="1186"/>
      <c r="GH93" s="1186"/>
      <c r="GI93" s="1186"/>
      <c r="GJ93" s="1186"/>
      <c r="GK93" s="1186"/>
      <c r="GL93" s="1186"/>
      <c r="GM93" s="1186"/>
      <c r="GN93" s="1186"/>
      <c r="GO93" s="1186"/>
      <c r="GP93" s="1186"/>
      <c r="GQ93" s="1186"/>
      <c r="GR93" s="1186"/>
      <c r="GS93" s="1186"/>
      <c r="GT93" s="1186"/>
      <c r="GU93" s="1186"/>
      <c r="GV93" s="1186"/>
      <c r="GW93" s="1186"/>
      <c r="GX93" s="1186"/>
      <c r="GY93" s="1186"/>
      <c r="GZ93" s="1186"/>
      <c r="HA93" s="1186"/>
      <c r="HB93" s="1186"/>
      <c r="HC93" s="1186"/>
      <c r="HD93" s="1186"/>
      <c r="HE93" s="1186"/>
      <c r="HF93" s="1186"/>
      <c r="HG93" s="1186"/>
      <c r="HH93" s="1186"/>
      <c r="HI93" s="1186"/>
      <c r="HJ93" s="1186"/>
      <c r="HK93" s="1186"/>
      <c r="HL93" s="1186"/>
      <c r="HM93" s="1186"/>
      <c r="HN93" s="1186"/>
      <c r="HO93" s="1186"/>
      <c r="HP93" s="1186"/>
      <c r="HQ93" s="1186"/>
      <c r="HR93" s="1186"/>
      <c r="HS93" s="1186"/>
      <c r="HT93" s="1186"/>
      <c r="HU93" s="1186"/>
      <c r="HV93" s="1186"/>
      <c r="HW93" s="1186"/>
      <c r="HX93" s="1186"/>
      <c r="HY93" s="1186"/>
      <c r="HZ93" s="1186"/>
      <c r="IA93" s="1186"/>
      <c r="IB93" s="1186"/>
      <c r="IC93" s="1186"/>
      <c r="ID93" s="1186"/>
      <c r="IE93" s="1186"/>
      <c r="IF93" s="1186"/>
      <c r="IG93" s="1186"/>
      <c r="IH93" s="1186"/>
      <c r="II93" s="1186"/>
      <c r="IJ93" s="1186"/>
      <c r="IK93" s="1186"/>
      <c r="IL93" s="1186"/>
      <c r="IM93" s="1186"/>
      <c r="IN93" s="1186"/>
      <c r="IO93" s="1186"/>
      <c r="IP93" s="1186"/>
      <c r="IQ93" s="1186"/>
      <c r="IR93" s="1186"/>
      <c r="IS93" s="1186"/>
      <c r="IT93" s="1186"/>
      <c r="IU93" s="1186"/>
      <c r="IV93" s="1186"/>
      <c r="IW93" s="1186"/>
      <c r="IX93" s="1186"/>
      <c r="IY93" s="1186"/>
      <c r="IZ93" s="1186"/>
      <c r="JA93" s="1186"/>
      <c r="JB93" s="1186"/>
      <c r="JC93" s="1186"/>
      <c r="JD93" s="1186"/>
      <c r="JE93" s="1186"/>
      <c r="JF93" s="1186"/>
      <c r="JG93" s="1186"/>
      <c r="JH93" s="1186"/>
      <c r="JI93" s="1186"/>
      <c r="JJ93" s="1186"/>
      <c r="JK93" s="1186"/>
      <c r="JL93" s="1186"/>
      <c r="JM93" s="1186"/>
      <c r="JN93" s="1186"/>
      <c r="JO93" s="1186"/>
      <c r="JP93" s="1186"/>
      <c r="JQ93" s="1186"/>
      <c r="JR93" s="1186"/>
      <c r="JS93" s="1186"/>
      <c r="JT93" s="1186"/>
      <c r="JU93" s="1186"/>
      <c r="JV93" s="1186"/>
      <c r="JW93" s="1186"/>
      <c r="JX93" s="1186"/>
      <c r="JY93" s="1186"/>
      <c r="JZ93" s="1186"/>
      <c r="KA93" s="1186"/>
      <c r="KB93" s="1186"/>
      <c r="KC93" s="1186"/>
      <c r="KD93" s="1186"/>
      <c r="KE93" s="1186"/>
      <c r="KF93" s="1186"/>
      <c r="KG93" s="1186"/>
      <c r="KH93" s="1186"/>
      <c r="KI93" s="1186"/>
      <c r="KJ93" s="1186"/>
      <c r="KK93" s="1186"/>
      <c r="KL93" s="1186"/>
      <c r="KM93" s="1186"/>
      <c r="KN93" s="1186"/>
      <c r="KO93" s="1186"/>
      <c r="KP93" s="1186"/>
      <c r="KQ93" s="1186"/>
      <c r="KR93" s="1186"/>
      <c r="KS93" s="1186"/>
      <c r="KT93" s="1186"/>
      <c r="KU93" s="1186"/>
      <c r="KV93" s="1186"/>
      <c r="KW93" s="1186"/>
      <c r="KX93" s="1186"/>
      <c r="KY93" s="1186"/>
      <c r="KZ93" s="1186"/>
      <c r="LA93" s="1186"/>
      <c r="LB93" s="1186"/>
      <c r="LC93" s="1186"/>
      <c r="LD93" s="1186"/>
      <c r="LE93" s="1186"/>
      <c r="LF93" s="1186"/>
      <c r="LG93" s="1186"/>
      <c r="LH93" s="1186"/>
      <c r="LI93" s="1186"/>
      <c r="LJ93" s="1187"/>
    </row>
    <row r="94" spans="2:322" ht="3.65" customHeight="1">
      <c r="B94" s="1185"/>
      <c r="C94" s="1186"/>
      <c r="D94" s="1186"/>
      <c r="E94" s="1186"/>
      <c r="F94" s="1186"/>
      <c r="G94" s="1186"/>
      <c r="H94" s="1186"/>
      <c r="I94" s="1186"/>
      <c r="J94" s="1186"/>
      <c r="K94" s="1186"/>
      <c r="L94" s="1186"/>
      <c r="M94" s="1186"/>
      <c r="N94" s="1186"/>
      <c r="O94" s="1186"/>
      <c r="P94" s="1186"/>
      <c r="Q94" s="1186"/>
      <c r="R94" s="1186"/>
      <c r="S94" s="1186"/>
      <c r="T94" s="1186"/>
      <c r="U94" s="1186"/>
      <c r="V94" s="1186"/>
      <c r="W94" s="1186"/>
      <c r="X94" s="1186"/>
      <c r="Y94" s="1186"/>
      <c r="Z94" s="1186"/>
      <c r="AA94" s="1186"/>
      <c r="AB94" s="1186"/>
      <c r="AC94" s="1186"/>
      <c r="AD94" s="1186"/>
      <c r="AE94" s="1186"/>
      <c r="AF94" s="1186"/>
      <c r="AG94" s="1186"/>
      <c r="AH94" s="1186"/>
      <c r="AI94" s="1186"/>
      <c r="AJ94" s="1186"/>
      <c r="AK94" s="1186"/>
      <c r="AL94" s="1186"/>
      <c r="AM94" s="1186"/>
      <c r="AN94" s="1186"/>
      <c r="AO94" s="1186"/>
      <c r="AP94" s="1186"/>
      <c r="AQ94" s="1186"/>
      <c r="AR94" s="1186"/>
      <c r="AS94" s="1186"/>
      <c r="AT94" s="1186"/>
      <c r="AU94" s="1186"/>
      <c r="AV94" s="1186"/>
      <c r="AW94" s="1186"/>
      <c r="AX94" s="1186"/>
      <c r="AY94" s="1186"/>
      <c r="AZ94" s="1186"/>
      <c r="BA94" s="1186"/>
      <c r="BB94" s="1186"/>
      <c r="BC94" s="1186"/>
      <c r="BD94" s="1186"/>
      <c r="BE94" s="1186"/>
      <c r="BF94" s="1186"/>
      <c r="BG94" s="1186"/>
      <c r="BH94" s="1186"/>
      <c r="BI94" s="1186"/>
      <c r="BJ94" s="1186"/>
      <c r="BK94" s="1186"/>
      <c r="BL94" s="1186"/>
      <c r="BM94" s="1186"/>
      <c r="BN94" s="1186"/>
      <c r="BO94" s="1186"/>
      <c r="BP94" s="1186"/>
      <c r="BQ94" s="1186"/>
      <c r="BR94" s="1186"/>
      <c r="BS94" s="1186"/>
      <c r="BT94" s="1186"/>
      <c r="BU94" s="1186"/>
      <c r="BV94" s="1186"/>
      <c r="BW94" s="1186"/>
      <c r="BX94" s="1186"/>
      <c r="BY94" s="1186"/>
      <c r="BZ94" s="1186"/>
      <c r="CA94" s="1186"/>
      <c r="CB94" s="1186"/>
      <c r="CC94" s="1186"/>
      <c r="CD94" s="1186"/>
      <c r="CE94" s="1186"/>
      <c r="CF94" s="1186"/>
      <c r="CG94" s="1186"/>
      <c r="CH94" s="1186"/>
      <c r="CI94" s="1186"/>
      <c r="CJ94" s="1186"/>
      <c r="CK94" s="1186"/>
      <c r="CL94" s="1186"/>
      <c r="CM94" s="1186"/>
      <c r="CN94" s="1186"/>
      <c r="CO94" s="1186"/>
      <c r="CP94" s="1186"/>
      <c r="CQ94" s="1186"/>
      <c r="CR94" s="1186"/>
      <c r="CS94" s="1186"/>
      <c r="CT94" s="1186"/>
      <c r="CU94" s="1186"/>
      <c r="CV94" s="1186"/>
      <c r="CW94" s="1186"/>
      <c r="CX94" s="1186"/>
      <c r="CY94" s="1186"/>
      <c r="CZ94" s="1186"/>
      <c r="DA94" s="1186"/>
      <c r="DB94" s="1186"/>
      <c r="DC94" s="1186"/>
      <c r="DD94" s="1186"/>
      <c r="DE94" s="1186"/>
      <c r="DF94" s="1186"/>
      <c r="DG94" s="1186"/>
      <c r="DH94" s="1186"/>
      <c r="DI94" s="1186"/>
      <c r="DJ94" s="1186"/>
      <c r="DK94" s="1186"/>
      <c r="DL94" s="1186"/>
      <c r="DM94" s="1186"/>
      <c r="DN94" s="1186"/>
      <c r="DO94" s="1186"/>
      <c r="DP94" s="1186"/>
      <c r="DQ94" s="1186"/>
      <c r="DR94" s="1186"/>
      <c r="DS94" s="1186"/>
      <c r="DT94" s="1186"/>
      <c r="DU94" s="1186"/>
      <c r="DV94" s="1186"/>
      <c r="DW94" s="1186"/>
      <c r="DX94" s="1186"/>
      <c r="DY94" s="1186"/>
      <c r="DZ94" s="1186"/>
      <c r="EA94" s="1186"/>
      <c r="EB94" s="1186"/>
      <c r="EC94" s="1186"/>
      <c r="ED94" s="1186"/>
      <c r="EE94" s="1186"/>
      <c r="EF94" s="1186"/>
      <c r="EG94" s="1186"/>
      <c r="EH94" s="1186"/>
      <c r="EI94" s="1186"/>
      <c r="EJ94" s="1186"/>
      <c r="EK94" s="1186"/>
      <c r="EL94" s="1186"/>
      <c r="EM94" s="1186"/>
      <c r="EN94" s="1186"/>
      <c r="EO94" s="1186"/>
      <c r="EP94" s="1186"/>
      <c r="EQ94" s="1186"/>
      <c r="ER94" s="1186"/>
      <c r="ES94" s="1186"/>
      <c r="ET94" s="1186"/>
      <c r="EU94" s="1186"/>
      <c r="EV94" s="1186"/>
      <c r="EW94" s="1186"/>
      <c r="EX94" s="1186"/>
      <c r="EY94" s="1186"/>
      <c r="EZ94" s="1186"/>
      <c r="FA94" s="1186"/>
      <c r="FB94" s="1186"/>
      <c r="FC94" s="1186"/>
      <c r="FD94" s="1186"/>
      <c r="FE94" s="1186"/>
      <c r="FF94" s="1186"/>
      <c r="FG94" s="1186"/>
      <c r="FH94" s="1186"/>
      <c r="FI94" s="1186"/>
      <c r="FJ94" s="1186"/>
      <c r="FK94" s="1186"/>
      <c r="FL94" s="1186"/>
      <c r="FM94" s="1186"/>
      <c r="FN94" s="1186"/>
      <c r="FO94" s="1186"/>
      <c r="FP94" s="1186"/>
      <c r="FQ94" s="1186"/>
      <c r="FR94" s="1186"/>
      <c r="FS94" s="1186"/>
      <c r="FT94" s="1186"/>
      <c r="FU94" s="1186"/>
      <c r="FV94" s="1186"/>
      <c r="FW94" s="1186"/>
      <c r="FX94" s="1186"/>
      <c r="FY94" s="1186"/>
      <c r="FZ94" s="1186"/>
      <c r="GA94" s="1186"/>
      <c r="GB94" s="1186"/>
      <c r="GC94" s="1186"/>
      <c r="GD94" s="1186"/>
      <c r="GE94" s="1186"/>
      <c r="GF94" s="1186"/>
      <c r="GG94" s="1186"/>
      <c r="GH94" s="1186"/>
      <c r="GI94" s="1186"/>
      <c r="GJ94" s="1186"/>
      <c r="GK94" s="1186"/>
      <c r="GL94" s="1186"/>
      <c r="GM94" s="1186"/>
      <c r="GN94" s="1186"/>
      <c r="GO94" s="1186"/>
      <c r="GP94" s="1186"/>
      <c r="GQ94" s="1186"/>
      <c r="GR94" s="1186"/>
      <c r="GS94" s="1186"/>
      <c r="GT94" s="1186"/>
      <c r="GU94" s="1186"/>
      <c r="GV94" s="1186"/>
      <c r="GW94" s="1186"/>
      <c r="GX94" s="1186"/>
      <c r="GY94" s="1186"/>
      <c r="GZ94" s="1186"/>
      <c r="HA94" s="1186"/>
      <c r="HB94" s="1186"/>
      <c r="HC94" s="1186"/>
      <c r="HD94" s="1186"/>
      <c r="HE94" s="1186"/>
      <c r="HF94" s="1186"/>
      <c r="HG94" s="1186"/>
      <c r="HH94" s="1186"/>
      <c r="HI94" s="1186"/>
      <c r="HJ94" s="1186"/>
      <c r="HK94" s="1186"/>
      <c r="HL94" s="1186"/>
      <c r="HM94" s="1186"/>
      <c r="HN94" s="1186"/>
      <c r="HO94" s="1186"/>
      <c r="HP94" s="1186"/>
      <c r="HQ94" s="1186"/>
      <c r="HR94" s="1186"/>
      <c r="HS94" s="1186"/>
      <c r="HT94" s="1186"/>
      <c r="HU94" s="1186"/>
      <c r="HV94" s="1186"/>
      <c r="HW94" s="1186"/>
      <c r="HX94" s="1186"/>
      <c r="HY94" s="1186"/>
      <c r="HZ94" s="1186"/>
      <c r="IA94" s="1186"/>
      <c r="IB94" s="1186"/>
      <c r="IC94" s="1186"/>
      <c r="ID94" s="1186"/>
      <c r="IE94" s="1186"/>
      <c r="IF94" s="1186"/>
      <c r="IG94" s="1186"/>
      <c r="IH94" s="1186"/>
      <c r="II94" s="1186"/>
      <c r="IJ94" s="1186"/>
      <c r="IK94" s="1186"/>
      <c r="IL94" s="1186"/>
      <c r="IM94" s="1186"/>
      <c r="IN94" s="1186"/>
      <c r="IO94" s="1186"/>
      <c r="IP94" s="1186"/>
      <c r="IQ94" s="1186"/>
      <c r="IR94" s="1186"/>
      <c r="IS94" s="1186"/>
      <c r="IT94" s="1186"/>
      <c r="IU94" s="1186"/>
      <c r="IV94" s="1186"/>
      <c r="IW94" s="1186"/>
      <c r="IX94" s="1186"/>
      <c r="IY94" s="1186"/>
      <c r="IZ94" s="1186"/>
      <c r="JA94" s="1186"/>
      <c r="JB94" s="1186"/>
      <c r="JC94" s="1186"/>
      <c r="JD94" s="1186"/>
      <c r="JE94" s="1186"/>
      <c r="JF94" s="1186"/>
      <c r="JG94" s="1186"/>
      <c r="JH94" s="1186"/>
      <c r="JI94" s="1186"/>
      <c r="JJ94" s="1186"/>
      <c r="JK94" s="1186"/>
      <c r="JL94" s="1186"/>
      <c r="JM94" s="1186"/>
      <c r="JN94" s="1186"/>
      <c r="JO94" s="1186"/>
      <c r="JP94" s="1186"/>
      <c r="JQ94" s="1186"/>
      <c r="JR94" s="1186"/>
      <c r="JS94" s="1186"/>
      <c r="JT94" s="1186"/>
      <c r="JU94" s="1186"/>
      <c r="JV94" s="1186"/>
      <c r="JW94" s="1186"/>
      <c r="JX94" s="1186"/>
      <c r="JY94" s="1186"/>
      <c r="JZ94" s="1186"/>
      <c r="KA94" s="1186"/>
      <c r="KB94" s="1186"/>
      <c r="KC94" s="1186"/>
      <c r="KD94" s="1186"/>
      <c r="KE94" s="1186"/>
      <c r="KF94" s="1186"/>
      <c r="KG94" s="1186"/>
      <c r="KH94" s="1186"/>
      <c r="KI94" s="1186"/>
      <c r="KJ94" s="1186"/>
      <c r="KK94" s="1186"/>
      <c r="KL94" s="1186"/>
      <c r="KM94" s="1186"/>
      <c r="KN94" s="1186"/>
      <c r="KO94" s="1186"/>
      <c r="KP94" s="1186"/>
      <c r="KQ94" s="1186"/>
      <c r="KR94" s="1186"/>
      <c r="KS94" s="1186"/>
      <c r="KT94" s="1186"/>
      <c r="KU94" s="1186"/>
      <c r="KV94" s="1186"/>
      <c r="KW94" s="1186"/>
      <c r="KX94" s="1186"/>
      <c r="KY94" s="1186"/>
      <c r="KZ94" s="1186"/>
      <c r="LA94" s="1186"/>
      <c r="LB94" s="1186"/>
      <c r="LC94" s="1186"/>
      <c r="LD94" s="1186"/>
      <c r="LE94" s="1186"/>
      <c r="LF94" s="1186"/>
      <c r="LG94" s="1186"/>
      <c r="LH94" s="1186"/>
      <c r="LI94" s="1186"/>
      <c r="LJ94" s="1187"/>
    </row>
    <row r="95" spans="2:322" ht="3.65" customHeight="1">
      <c r="B95" s="1185"/>
      <c r="C95" s="1186"/>
      <c r="D95" s="1186"/>
      <c r="E95" s="1186"/>
      <c r="F95" s="1186"/>
      <c r="G95" s="1186"/>
      <c r="H95" s="1186"/>
      <c r="I95" s="1186"/>
      <c r="J95" s="1186"/>
      <c r="K95" s="1186"/>
      <c r="L95" s="1186"/>
      <c r="M95" s="1186"/>
      <c r="N95" s="1186"/>
      <c r="O95" s="1186"/>
      <c r="P95" s="1186"/>
      <c r="Q95" s="1186"/>
      <c r="R95" s="1186"/>
      <c r="S95" s="1186"/>
      <c r="T95" s="1186"/>
      <c r="U95" s="1186"/>
      <c r="V95" s="1186"/>
      <c r="W95" s="1186"/>
      <c r="X95" s="1186"/>
      <c r="Y95" s="1186"/>
      <c r="Z95" s="1186"/>
      <c r="AA95" s="1186"/>
      <c r="AB95" s="1186"/>
      <c r="AC95" s="1186"/>
      <c r="AD95" s="1186"/>
      <c r="AE95" s="1186"/>
      <c r="AF95" s="1186"/>
      <c r="AG95" s="1186"/>
      <c r="AH95" s="1186"/>
      <c r="AI95" s="1186"/>
      <c r="AJ95" s="1186"/>
      <c r="AK95" s="1186"/>
      <c r="AL95" s="1186"/>
      <c r="AM95" s="1186"/>
      <c r="AN95" s="1186"/>
      <c r="AO95" s="1186"/>
      <c r="AP95" s="1186"/>
      <c r="AQ95" s="1186"/>
      <c r="AR95" s="1186"/>
      <c r="AS95" s="1186"/>
      <c r="AT95" s="1186"/>
      <c r="AU95" s="1186"/>
      <c r="AV95" s="1186"/>
      <c r="AW95" s="1186"/>
      <c r="AX95" s="1186"/>
      <c r="AY95" s="1186"/>
      <c r="AZ95" s="1186"/>
      <c r="BA95" s="1186"/>
      <c r="BB95" s="1186"/>
      <c r="BC95" s="1186"/>
      <c r="BD95" s="1186"/>
      <c r="BE95" s="1186"/>
      <c r="BF95" s="1186"/>
      <c r="BG95" s="1186"/>
      <c r="BH95" s="1186"/>
      <c r="BI95" s="1186"/>
      <c r="BJ95" s="1186"/>
      <c r="BK95" s="1186"/>
      <c r="BL95" s="1186"/>
      <c r="BM95" s="1186"/>
      <c r="BN95" s="1186"/>
      <c r="BO95" s="1186"/>
      <c r="BP95" s="1186"/>
      <c r="BQ95" s="1186"/>
      <c r="BR95" s="1186"/>
      <c r="BS95" s="1186"/>
      <c r="BT95" s="1186"/>
      <c r="BU95" s="1186"/>
      <c r="BV95" s="1186"/>
      <c r="BW95" s="1186"/>
      <c r="BX95" s="1186"/>
      <c r="BY95" s="1186"/>
      <c r="BZ95" s="1186"/>
      <c r="CA95" s="1186"/>
      <c r="CB95" s="1186"/>
      <c r="CC95" s="1186"/>
      <c r="CD95" s="1186"/>
      <c r="CE95" s="1186"/>
      <c r="CF95" s="1186"/>
      <c r="CG95" s="1186"/>
      <c r="CH95" s="1186"/>
      <c r="CI95" s="1186"/>
      <c r="CJ95" s="1186"/>
      <c r="CK95" s="1186"/>
      <c r="CL95" s="1186"/>
      <c r="CM95" s="1186"/>
      <c r="CN95" s="1186"/>
      <c r="CO95" s="1186"/>
      <c r="CP95" s="1186"/>
      <c r="CQ95" s="1186"/>
      <c r="CR95" s="1186"/>
      <c r="CS95" s="1186"/>
      <c r="CT95" s="1186"/>
      <c r="CU95" s="1186"/>
      <c r="CV95" s="1186"/>
      <c r="CW95" s="1186"/>
      <c r="CX95" s="1186"/>
      <c r="CY95" s="1186"/>
      <c r="CZ95" s="1186"/>
      <c r="DA95" s="1186"/>
      <c r="DB95" s="1186"/>
      <c r="DC95" s="1186"/>
      <c r="DD95" s="1186"/>
      <c r="DE95" s="1186"/>
      <c r="DF95" s="1186"/>
      <c r="DG95" s="1186"/>
      <c r="DH95" s="1186"/>
      <c r="DI95" s="1186"/>
      <c r="DJ95" s="1186"/>
      <c r="DK95" s="1186"/>
      <c r="DL95" s="1186"/>
      <c r="DM95" s="1186"/>
      <c r="DN95" s="1186"/>
      <c r="DO95" s="1186"/>
      <c r="DP95" s="1186"/>
      <c r="DQ95" s="1186"/>
      <c r="DR95" s="1186"/>
      <c r="DS95" s="1186"/>
      <c r="DT95" s="1186"/>
      <c r="DU95" s="1186"/>
      <c r="DV95" s="1186"/>
      <c r="DW95" s="1186"/>
      <c r="DX95" s="1186"/>
      <c r="DY95" s="1186"/>
      <c r="DZ95" s="1186"/>
      <c r="EA95" s="1186"/>
      <c r="EB95" s="1186"/>
      <c r="EC95" s="1186"/>
      <c r="ED95" s="1186"/>
      <c r="EE95" s="1186"/>
      <c r="EF95" s="1186"/>
      <c r="EG95" s="1186"/>
      <c r="EH95" s="1186"/>
      <c r="EI95" s="1186"/>
      <c r="EJ95" s="1186"/>
      <c r="EK95" s="1186"/>
      <c r="EL95" s="1186"/>
      <c r="EM95" s="1186"/>
      <c r="EN95" s="1186"/>
      <c r="EO95" s="1186"/>
      <c r="EP95" s="1186"/>
      <c r="EQ95" s="1186"/>
      <c r="ER95" s="1186"/>
      <c r="ES95" s="1186"/>
      <c r="ET95" s="1186"/>
      <c r="EU95" s="1186"/>
      <c r="EV95" s="1186"/>
      <c r="EW95" s="1186"/>
      <c r="EX95" s="1186"/>
      <c r="EY95" s="1186"/>
      <c r="EZ95" s="1186"/>
      <c r="FA95" s="1186"/>
      <c r="FB95" s="1186"/>
      <c r="FC95" s="1186"/>
      <c r="FD95" s="1186"/>
      <c r="FE95" s="1186"/>
      <c r="FF95" s="1186"/>
      <c r="FG95" s="1186"/>
      <c r="FH95" s="1186"/>
      <c r="FI95" s="1186"/>
      <c r="FJ95" s="1186"/>
      <c r="FK95" s="1186"/>
      <c r="FL95" s="1186"/>
      <c r="FM95" s="1186"/>
      <c r="FN95" s="1186"/>
      <c r="FO95" s="1186"/>
      <c r="FP95" s="1186"/>
      <c r="FQ95" s="1186"/>
      <c r="FR95" s="1186"/>
      <c r="FS95" s="1186"/>
      <c r="FT95" s="1186"/>
      <c r="FU95" s="1186"/>
      <c r="FV95" s="1186"/>
      <c r="FW95" s="1186"/>
      <c r="FX95" s="1186"/>
      <c r="FY95" s="1186"/>
      <c r="FZ95" s="1186"/>
      <c r="GA95" s="1186"/>
      <c r="GB95" s="1186"/>
      <c r="GC95" s="1186"/>
      <c r="GD95" s="1186"/>
      <c r="GE95" s="1186"/>
      <c r="GF95" s="1186"/>
      <c r="GG95" s="1186"/>
      <c r="GH95" s="1186"/>
      <c r="GI95" s="1186"/>
      <c r="GJ95" s="1186"/>
      <c r="GK95" s="1186"/>
      <c r="GL95" s="1186"/>
      <c r="GM95" s="1186"/>
      <c r="GN95" s="1186"/>
      <c r="GO95" s="1186"/>
      <c r="GP95" s="1186"/>
      <c r="GQ95" s="1186"/>
      <c r="GR95" s="1186"/>
      <c r="GS95" s="1186"/>
      <c r="GT95" s="1186"/>
      <c r="GU95" s="1186"/>
      <c r="GV95" s="1186"/>
      <c r="GW95" s="1186"/>
      <c r="GX95" s="1186"/>
      <c r="GY95" s="1186"/>
      <c r="GZ95" s="1186"/>
      <c r="HA95" s="1186"/>
      <c r="HB95" s="1186"/>
      <c r="HC95" s="1186"/>
      <c r="HD95" s="1186"/>
      <c r="HE95" s="1186"/>
      <c r="HF95" s="1186"/>
      <c r="HG95" s="1186"/>
      <c r="HH95" s="1186"/>
      <c r="HI95" s="1186"/>
      <c r="HJ95" s="1186"/>
      <c r="HK95" s="1186"/>
      <c r="HL95" s="1186"/>
      <c r="HM95" s="1186"/>
      <c r="HN95" s="1186"/>
      <c r="HO95" s="1186"/>
      <c r="HP95" s="1186"/>
      <c r="HQ95" s="1186"/>
      <c r="HR95" s="1186"/>
      <c r="HS95" s="1186"/>
      <c r="HT95" s="1186"/>
      <c r="HU95" s="1186"/>
      <c r="HV95" s="1186"/>
      <c r="HW95" s="1186"/>
      <c r="HX95" s="1186"/>
      <c r="HY95" s="1186"/>
      <c r="HZ95" s="1186"/>
      <c r="IA95" s="1186"/>
      <c r="IB95" s="1186"/>
      <c r="IC95" s="1186"/>
      <c r="ID95" s="1186"/>
      <c r="IE95" s="1186"/>
      <c r="IF95" s="1186"/>
      <c r="IG95" s="1186"/>
      <c r="IH95" s="1186"/>
      <c r="II95" s="1186"/>
      <c r="IJ95" s="1186"/>
      <c r="IK95" s="1186"/>
      <c r="IL95" s="1186"/>
      <c r="IM95" s="1186"/>
      <c r="IN95" s="1186"/>
      <c r="IO95" s="1186"/>
      <c r="IP95" s="1186"/>
      <c r="IQ95" s="1186"/>
      <c r="IR95" s="1186"/>
      <c r="IS95" s="1186"/>
      <c r="IT95" s="1186"/>
      <c r="IU95" s="1186"/>
      <c r="IV95" s="1186"/>
      <c r="IW95" s="1186"/>
      <c r="IX95" s="1186"/>
      <c r="IY95" s="1186"/>
      <c r="IZ95" s="1186"/>
      <c r="JA95" s="1186"/>
      <c r="JB95" s="1186"/>
      <c r="JC95" s="1186"/>
      <c r="JD95" s="1186"/>
      <c r="JE95" s="1186"/>
      <c r="JF95" s="1186"/>
      <c r="JG95" s="1186"/>
      <c r="JH95" s="1186"/>
      <c r="JI95" s="1186"/>
      <c r="JJ95" s="1186"/>
      <c r="JK95" s="1186"/>
      <c r="JL95" s="1186"/>
      <c r="JM95" s="1186"/>
      <c r="JN95" s="1186"/>
      <c r="JO95" s="1186"/>
      <c r="JP95" s="1186"/>
      <c r="JQ95" s="1186"/>
      <c r="JR95" s="1186"/>
      <c r="JS95" s="1186"/>
      <c r="JT95" s="1186"/>
      <c r="JU95" s="1186"/>
      <c r="JV95" s="1186"/>
      <c r="JW95" s="1186"/>
      <c r="JX95" s="1186"/>
      <c r="JY95" s="1186"/>
      <c r="JZ95" s="1186"/>
      <c r="KA95" s="1186"/>
      <c r="KB95" s="1186"/>
      <c r="KC95" s="1186"/>
      <c r="KD95" s="1186"/>
      <c r="KE95" s="1186"/>
      <c r="KF95" s="1186"/>
      <c r="KG95" s="1186"/>
      <c r="KH95" s="1186"/>
      <c r="KI95" s="1186"/>
      <c r="KJ95" s="1186"/>
      <c r="KK95" s="1186"/>
      <c r="KL95" s="1186"/>
      <c r="KM95" s="1186"/>
      <c r="KN95" s="1186"/>
      <c r="KO95" s="1186"/>
      <c r="KP95" s="1186"/>
      <c r="KQ95" s="1186"/>
      <c r="KR95" s="1186"/>
      <c r="KS95" s="1186"/>
      <c r="KT95" s="1186"/>
      <c r="KU95" s="1186"/>
      <c r="KV95" s="1186"/>
      <c r="KW95" s="1186"/>
      <c r="KX95" s="1186"/>
      <c r="KY95" s="1186"/>
      <c r="KZ95" s="1186"/>
      <c r="LA95" s="1186"/>
      <c r="LB95" s="1186"/>
      <c r="LC95" s="1186"/>
      <c r="LD95" s="1186"/>
      <c r="LE95" s="1186"/>
      <c r="LF95" s="1186"/>
      <c r="LG95" s="1186"/>
      <c r="LH95" s="1186"/>
      <c r="LI95" s="1186"/>
      <c r="LJ95" s="1187"/>
    </row>
    <row r="96" spans="2:322" ht="3.65" customHeight="1">
      <c r="B96" s="1185"/>
      <c r="C96" s="1186"/>
      <c r="D96" s="1186"/>
      <c r="E96" s="1186"/>
      <c r="F96" s="1186"/>
      <c r="G96" s="1186"/>
      <c r="H96" s="1186"/>
      <c r="I96" s="1186"/>
      <c r="J96" s="1186"/>
      <c r="K96" s="1186"/>
      <c r="L96" s="1186"/>
      <c r="M96" s="1186"/>
      <c r="N96" s="1186"/>
      <c r="O96" s="1186"/>
      <c r="P96" s="1186"/>
      <c r="Q96" s="1186"/>
      <c r="R96" s="1186"/>
      <c r="S96" s="1186"/>
      <c r="T96" s="1186"/>
      <c r="U96" s="1186"/>
      <c r="V96" s="1186"/>
      <c r="W96" s="1186"/>
      <c r="X96" s="1186"/>
      <c r="Y96" s="1186"/>
      <c r="Z96" s="1186"/>
      <c r="AA96" s="1186"/>
      <c r="AB96" s="1186"/>
      <c r="AC96" s="1186"/>
      <c r="AD96" s="1186"/>
      <c r="AE96" s="1186"/>
      <c r="AF96" s="1186"/>
      <c r="AG96" s="1186"/>
      <c r="AH96" s="1186"/>
      <c r="AI96" s="1186"/>
      <c r="AJ96" s="1186"/>
      <c r="AK96" s="1186"/>
      <c r="AL96" s="1186"/>
      <c r="AM96" s="1186"/>
      <c r="AN96" s="1186"/>
      <c r="AO96" s="1186"/>
      <c r="AP96" s="1186"/>
      <c r="AQ96" s="1186"/>
      <c r="AR96" s="1186"/>
      <c r="AS96" s="1186"/>
      <c r="AT96" s="1186"/>
      <c r="AU96" s="1186"/>
      <c r="AV96" s="1186"/>
      <c r="AW96" s="1186"/>
      <c r="AX96" s="1186"/>
      <c r="AY96" s="1186"/>
      <c r="AZ96" s="1186"/>
      <c r="BA96" s="1186"/>
      <c r="BB96" s="1186"/>
      <c r="BC96" s="1186"/>
      <c r="BD96" s="1186"/>
      <c r="BE96" s="1186"/>
      <c r="BF96" s="1186"/>
      <c r="BG96" s="1186"/>
      <c r="BH96" s="1186"/>
      <c r="BI96" s="1186"/>
      <c r="BJ96" s="1186"/>
      <c r="BK96" s="1186"/>
      <c r="BL96" s="1186"/>
      <c r="BM96" s="1186"/>
      <c r="BN96" s="1186"/>
      <c r="BO96" s="1186"/>
      <c r="BP96" s="1186"/>
      <c r="BQ96" s="1186"/>
      <c r="BR96" s="1186"/>
      <c r="BS96" s="1186"/>
      <c r="BT96" s="1186"/>
      <c r="BU96" s="1186"/>
      <c r="BV96" s="1186"/>
      <c r="BW96" s="1186"/>
      <c r="BX96" s="1186"/>
      <c r="BY96" s="1186"/>
      <c r="BZ96" s="1186"/>
      <c r="CA96" s="1186"/>
      <c r="CB96" s="1186"/>
      <c r="CC96" s="1186"/>
      <c r="CD96" s="1186"/>
      <c r="CE96" s="1186"/>
      <c r="CF96" s="1186"/>
      <c r="CG96" s="1186"/>
      <c r="CH96" s="1186"/>
      <c r="CI96" s="1186"/>
      <c r="CJ96" s="1186"/>
      <c r="CK96" s="1186"/>
      <c r="CL96" s="1186"/>
      <c r="CM96" s="1186"/>
      <c r="CN96" s="1186"/>
      <c r="CO96" s="1186"/>
      <c r="CP96" s="1186"/>
      <c r="CQ96" s="1186"/>
      <c r="CR96" s="1186"/>
      <c r="CS96" s="1186"/>
      <c r="CT96" s="1186"/>
      <c r="CU96" s="1186"/>
      <c r="CV96" s="1186"/>
      <c r="CW96" s="1186"/>
      <c r="CX96" s="1186"/>
      <c r="CY96" s="1186"/>
      <c r="CZ96" s="1186"/>
      <c r="DA96" s="1186"/>
      <c r="DB96" s="1186"/>
      <c r="DC96" s="1186"/>
      <c r="DD96" s="1186"/>
      <c r="DE96" s="1186"/>
      <c r="DF96" s="1186"/>
      <c r="DG96" s="1186"/>
      <c r="DH96" s="1186"/>
      <c r="DI96" s="1186"/>
      <c r="DJ96" s="1186"/>
      <c r="DK96" s="1186"/>
      <c r="DL96" s="1186"/>
      <c r="DM96" s="1186"/>
      <c r="DN96" s="1186"/>
      <c r="DO96" s="1186"/>
      <c r="DP96" s="1186"/>
      <c r="DQ96" s="1186"/>
      <c r="DR96" s="1186"/>
      <c r="DS96" s="1186"/>
      <c r="DT96" s="1186"/>
      <c r="DU96" s="1186"/>
      <c r="DV96" s="1186"/>
      <c r="DW96" s="1186"/>
      <c r="DX96" s="1186"/>
      <c r="DY96" s="1186"/>
      <c r="DZ96" s="1186"/>
      <c r="EA96" s="1186"/>
      <c r="EB96" s="1186"/>
      <c r="EC96" s="1186"/>
      <c r="ED96" s="1186"/>
      <c r="EE96" s="1186"/>
      <c r="EF96" s="1186"/>
      <c r="EG96" s="1186"/>
      <c r="EH96" s="1186"/>
      <c r="EI96" s="1186"/>
      <c r="EJ96" s="1186"/>
      <c r="EK96" s="1186"/>
      <c r="EL96" s="1186"/>
      <c r="EM96" s="1186"/>
      <c r="EN96" s="1186"/>
      <c r="EO96" s="1186"/>
      <c r="EP96" s="1186"/>
      <c r="EQ96" s="1186"/>
      <c r="ER96" s="1186"/>
      <c r="ES96" s="1186"/>
      <c r="ET96" s="1186"/>
      <c r="EU96" s="1186"/>
      <c r="EV96" s="1186"/>
      <c r="EW96" s="1186"/>
      <c r="EX96" s="1186"/>
      <c r="EY96" s="1186"/>
      <c r="EZ96" s="1186"/>
      <c r="FA96" s="1186"/>
      <c r="FB96" s="1186"/>
      <c r="FC96" s="1186"/>
      <c r="FD96" s="1186"/>
      <c r="FE96" s="1186"/>
      <c r="FF96" s="1186"/>
      <c r="FG96" s="1186"/>
      <c r="FH96" s="1186"/>
      <c r="FI96" s="1186"/>
      <c r="FJ96" s="1186"/>
      <c r="FK96" s="1186"/>
      <c r="FL96" s="1186"/>
      <c r="FM96" s="1186"/>
      <c r="FN96" s="1186"/>
      <c r="FO96" s="1186"/>
      <c r="FP96" s="1186"/>
      <c r="FQ96" s="1186"/>
      <c r="FR96" s="1186"/>
      <c r="FS96" s="1186"/>
      <c r="FT96" s="1186"/>
      <c r="FU96" s="1186"/>
      <c r="FV96" s="1186"/>
      <c r="FW96" s="1186"/>
      <c r="FX96" s="1186"/>
      <c r="FY96" s="1186"/>
      <c r="FZ96" s="1186"/>
      <c r="GA96" s="1186"/>
      <c r="GB96" s="1186"/>
      <c r="GC96" s="1186"/>
      <c r="GD96" s="1186"/>
      <c r="GE96" s="1186"/>
      <c r="GF96" s="1186"/>
      <c r="GG96" s="1186"/>
      <c r="GH96" s="1186"/>
      <c r="GI96" s="1186"/>
      <c r="GJ96" s="1186"/>
      <c r="GK96" s="1186"/>
      <c r="GL96" s="1186"/>
      <c r="GM96" s="1186"/>
      <c r="GN96" s="1186"/>
      <c r="GO96" s="1186"/>
      <c r="GP96" s="1186"/>
      <c r="GQ96" s="1186"/>
      <c r="GR96" s="1186"/>
      <c r="GS96" s="1186"/>
      <c r="GT96" s="1186"/>
      <c r="GU96" s="1186"/>
      <c r="GV96" s="1186"/>
      <c r="GW96" s="1186"/>
      <c r="GX96" s="1186"/>
      <c r="GY96" s="1186"/>
      <c r="GZ96" s="1186"/>
      <c r="HA96" s="1186"/>
      <c r="HB96" s="1186"/>
      <c r="HC96" s="1186"/>
      <c r="HD96" s="1186"/>
      <c r="HE96" s="1186"/>
      <c r="HF96" s="1186"/>
      <c r="HG96" s="1186"/>
      <c r="HH96" s="1186"/>
      <c r="HI96" s="1186"/>
      <c r="HJ96" s="1186"/>
      <c r="HK96" s="1186"/>
      <c r="HL96" s="1186"/>
      <c r="HM96" s="1186"/>
      <c r="HN96" s="1186"/>
      <c r="HO96" s="1186"/>
      <c r="HP96" s="1186"/>
      <c r="HQ96" s="1186"/>
      <c r="HR96" s="1186"/>
      <c r="HS96" s="1186"/>
      <c r="HT96" s="1186"/>
      <c r="HU96" s="1186"/>
      <c r="HV96" s="1186"/>
      <c r="HW96" s="1186"/>
      <c r="HX96" s="1186"/>
      <c r="HY96" s="1186"/>
      <c r="HZ96" s="1186"/>
      <c r="IA96" s="1186"/>
      <c r="IB96" s="1186"/>
      <c r="IC96" s="1186"/>
      <c r="ID96" s="1186"/>
      <c r="IE96" s="1186"/>
      <c r="IF96" s="1186"/>
      <c r="IG96" s="1186"/>
      <c r="IH96" s="1186"/>
      <c r="II96" s="1186"/>
      <c r="IJ96" s="1186"/>
      <c r="IK96" s="1186"/>
      <c r="IL96" s="1186"/>
      <c r="IM96" s="1186"/>
      <c r="IN96" s="1186"/>
      <c r="IO96" s="1186"/>
      <c r="IP96" s="1186"/>
      <c r="IQ96" s="1186"/>
      <c r="IR96" s="1186"/>
      <c r="IS96" s="1186"/>
      <c r="IT96" s="1186"/>
      <c r="IU96" s="1186"/>
      <c r="IV96" s="1186"/>
      <c r="IW96" s="1186"/>
      <c r="IX96" s="1186"/>
      <c r="IY96" s="1186"/>
      <c r="IZ96" s="1186"/>
      <c r="JA96" s="1186"/>
      <c r="JB96" s="1186"/>
      <c r="JC96" s="1186"/>
      <c r="JD96" s="1186"/>
      <c r="JE96" s="1186"/>
      <c r="JF96" s="1186"/>
      <c r="JG96" s="1186"/>
      <c r="JH96" s="1186"/>
      <c r="JI96" s="1186"/>
      <c r="JJ96" s="1186"/>
      <c r="JK96" s="1186"/>
      <c r="JL96" s="1186"/>
      <c r="JM96" s="1186"/>
      <c r="JN96" s="1186"/>
      <c r="JO96" s="1186"/>
      <c r="JP96" s="1186"/>
      <c r="JQ96" s="1186"/>
      <c r="JR96" s="1186"/>
      <c r="JS96" s="1186"/>
      <c r="JT96" s="1186"/>
      <c r="JU96" s="1186"/>
      <c r="JV96" s="1186"/>
      <c r="JW96" s="1186"/>
      <c r="JX96" s="1186"/>
      <c r="JY96" s="1186"/>
      <c r="JZ96" s="1186"/>
      <c r="KA96" s="1186"/>
      <c r="KB96" s="1186"/>
      <c r="KC96" s="1186"/>
      <c r="KD96" s="1186"/>
      <c r="KE96" s="1186"/>
      <c r="KF96" s="1186"/>
      <c r="KG96" s="1186"/>
      <c r="KH96" s="1186"/>
      <c r="KI96" s="1186"/>
      <c r="KJ96" s="1186"/>
      <c r="KK96" s="1186"/>
      <c r="KL96" s="1186"/>
      <c r="KM96" s="1186"/>
      <c r="KN96" s="1186"/>
      <c r="KO96" s="1186"/>
      <c r="KP96" s="1186"/>
      <c r="KQ96" s="1186"/>
      <c r="KR96" s="1186"/>
      <c r="KS96" s="1186"/>
      <c r="KT96" s="1186"/>
      <c r="KU96" s="1186"/>
      <c r="KV96" s="1186"/>
      <c r="KW96" s="1186"/>
      <c r="KX96" s="1186"/>
      <c r="KY96" s="1186"/>
      <c r="KZ96" s="1186"/>
      <c r="LA96" s="1186"/>
      <c r="LB96" s="1186"/>
      <c r="LC96" s="1186"/>
      <c r="LD96" s="1186"/>
      <c r="LE96" s="1186"/>
      <c r="LF96" s="1186"/>
      <c r="LG96" s="1186"/>
      <c r="LH96" s="1186"/>
      <c r="LI96" s="1186"/>
      <c r="LJ96" s="1187"/>
    </row>
    <row r="97" spans="2:322" ht="3.65" customHeight="1">
      <c r="B97" s="1185"/>
      <c r="C97" s="1186"/>
      <c r="D97" s="1186"/>
      <c r="E97" s="1186"/>
      <c r="F97" s="1186"/>
      <c r="G97" s="1186"/>
      <c r="H97" s="1186"/>
      <c r="I97" s="1186"/>
      <c r="J97" s="1186"/>
      <c r="K97" s="1186"/>
      <c r="L97" s="1186"/>
      <c r="M97" s="1186"/>
      <c r="N97" s="1186"/>
      <c r="O97" s="1186"/>
      <c r="P97" s="1186"/>
      <c r="Q97" s="1186"/>
      <c r="R97" s="1186"/>
      <c r="S97" s="1186"/>
      <c r="T97" s="1186"/>
      <c r="U97" s="1186"/>
      <c r="V97" s="1186"/>
      <c r="W97" s="1186"/>
      <c r="X97" s="1186"/>
      <c r="Y97" s="1186"/>
      <c r="Z97" s="1186"/>
      <c r="AA97" s="1186"/>
      <c r="AB97" s="1186"/>
      <c r="AC97" s="1186"/>
      <c r="AD97" s="1186"/>
      <c r="AE97" s="1186"/>
      <c r="AF97" s="1186"/>
      <c r="AG97" s="1186"/>
      <c r="AH97" s="1186"/>
      <c r="AI97" s="1186"/>
      <c r="AJ97" s="1186"/>
      <c r="AK97" s="1186"/>
      <c r="AL97" s="1186"/>
      <c r="AM97" s="1186"/>
      <c r="AN97" s="1186"/>
      <c r="AO97" s="1186"/>
      <c r="AP97" s="1186"/>
      <c r="AQ97" s="1186"/>
      <c r="AR97" s="1186"/>
      <c r="AS97" s="1186"/>
      <c r="AT97" s="1186"/>
      <c r="AU97" s="1186"/>
      <c r="AV97" s="1186"/>
      <c r="AW97" s="1186"/>
      <c r="AX97" s="1186"/>
      <c r="AY97" s="1186"/>
      <c r="AZ97" s="1186"/>
      <c r="BA97" s="1186"/>
      <c r="BB97" s="1186"/>
      <c r="BC97" s="1186"/>
      <c r="BD97" s="1186"/>
      <c r="BE97" s="1186"/>
      <c r="BF97" s="1186"/>
      <c r="BG97" s="1186"/>
      <c r="BH97" s="1186"/>
      <c r="BI97" s="1186"/>
      <c r="BJ97" s="1186"/>
      <c r="BK97" s="1186"/>
      <c r="BL97" s="1186"/>
      <c r="BM97" s="1186"/>
      <c r="BN97" s="1186"/>
      <c r="BO97" s="1186"/>
      <c r="BP97" s="1186"/>
      <c r="BQ97" s="1186"/>
      <c r="BR97" s="1186"/>
      <c r="BS97" s="1186"/>
      <c r="BT97" s="1186"/>
      <c r="BU97" s="1186"/>
      <c r="BV97" s="1186"/>
      <c r="BW97" s="1186"/>
      <c r="BX97" s="1186"/>
      <c r="BY97" s="1186"/>
      <c r="BZ97" s="1186"/>
      <c r="CA97" s="1186"/>
      <c r="CB97" s="1186"/>
      <c r="CC97" s="1186"/>
      <c r="CD97" s="1186"/>
      <c r="CE97" s="1186"/>
      <c r="CF97" s="1186"/>
      <c r="CG97" s="1186"/>
      <c r="CH97" s="1186"/>
      <c r="CI97" s="1186"/>
      <c r="CJ97" s="1186"/>
      <c r="CK97" s="1186"/>
      <c r="CL97" s="1186"/>
      <c r="CM97" s="1186"/>
      <c r="CN97" s="1186"/>
      <c r="CO97" s="1186"/>
      <c r="CP97" s="1186"/>
      <c r="CQ97" s="1186"/>
      <c r="CR97" s="1186"/>
      <c r="CS97" s="1186"/>
      <c r="CT97" s="1186"/>
      <c r="CU97" s="1186"/>
      <c r="CV97" s="1186"/>
      <c r="CW97" s="1186"/>
      <c r="CX97" s="1186"/>
      <c r="CY97" s="1186"/>
      <c r="CZ97" s="1186"/>
      <c r="DA97" s="1186"/>
      <c r="DB97" s="1186"/>
      <c r="DC97" s="1186"/>
      <c r="DD97" s="1186"/>
      <c r="DE97" s="1186"/>
      <c r="DF97" s="1186"/>
      <c r="DG97" s="1186"/>
      <c r="DH97" s="1186"/>
      <c r="DI97" s="1186"/>
      <c r="DJ97" s="1186"/>
      <c r="DK97" s="1186"/>
      <c r="DL97" s="1186"/>
      <c r="DM97" s="1186"/>
      <c r="DN97" s="1186"/>
      <c r="DO97" s="1186"/>
      <c r="DP97" s="1186"/>
      <c r="DQ97" s="1186"/>
      <c r="DR97" s="1186"/>
      <c r="DS97" s="1186"/>
      <c r="DT97" s="1186"/>
      <c r="DU97" s="1186"/>
      <c r="DV97" s="1186"/>
      <c r="DW97" s="1186"/>
      <c r="DX97" s="1186"/>
      <c r="DY97" s="1186"/>
      <c r="DZ97" s="1186"/>
      <c r="EA97" s="1186"/>
      <c r="EB97" s="1186"/>
      <c r="EC97" s="1186"/>
      <c r="ED97" s="1186"/>
      <c r="EE97" s="1186"/>
      <c r="EF97" s="1186"/>
      <c r="EG97" s="1186"/>
      <c r="EH97" s="1186"/>
      <c r="EI97" s="1186"/>
      <c r="EJ97" s="1186"/>
      <c r="EK97" s="1186"/>
      <c r="EL97" s="1186"/>
      <c r="EM97" s="1186"/>
      <c r="EN97" s="1186"/>
      <c r="EO97" s="1186"/>
      <c r="EP97" s="1186"/>
      <c r="EQ97" s="1186"/>
      <c r="ER97" s="1186"/>
      <c r="ES97" s="1186"/>
      <c r="ET97" s="1186"/>
      <c r="EU97" s="1186"/>
      <c r="EV97" s="1186"/>
      <c r="EW97" s="1186"/>
      <c r="EX97" s="1186"/>
      <c r="EY97" s="1186"/>
      <c r="EZ97" s="1186"/>
      <c r="FA97" s="1186"/>
      <c r="FB97" s="1186"/>
      <c r="FC97" s="1186"/>
      <c r="FD97" s="1186"/>
      <c r="FE97" s="1186"/>
      <c r="FF97" s="1186"/>
      <c r="FG97" s="1186"/>
      <c r="FH97" s="1186"/>
      <c r="FI97" s="1186"/>
      <c r="FJ97" s="1186"/>
      <c r="FK97" s="1186"/>
      <c r="FL97" s="1186"/>
      <c r="FM97" s="1186"/>
      <c r="FN97" s="1186"/>
      <c r="FO97" s="1186"/>
      <c r="FP97" s="1186"/>
      <c r="FQ97" s="1186"/>
      <c r="FR97" s="1186"/>
      <c r="FS97" s="1186"/>
      <c r="FT97" s="1186"/>
      <c r="FU97" s="1186"/>
      <c r="FV97" s="1186"/>
      <c r="FW97" s="1186"/>
      <c r="FX97" s="1186"/>
      <c r="FY97" s="1186"/>
      <c r="FZ97" s="1186"/>
      <c r="GA97" s="1186"/>
      <c r="GB97" s="1186"/>
      <c r="GC97" s="1186"/>
      <c r="GD97" s="1186"/>
      <c r="GE97" s="1186"/>
      <c r="GF97" s="1186"/>
      <c r="GG97" s="1186"/>
      <c r="GH97" s="1186"/>
      <c r="GI97" s="1186"/>
      <c r="GJ97" s="1186"/>
      <c r="GK97" s="1186"/>
      <c r="GL97" s="1186"/>
      <c r="GM97" s="1186"/>
      <c r="GN97" s="1186"/>
      <c r="GO97" s="1186"/>
      <c r="GP97" s="1186"/>
      <c r="GQ97" s="1186"/>
      <c r="GR97" s="1186"/>
      <c r="GS97" s="1186"/>
      <c r="GT97" s="1186"/>
      <c r="GU97" s="1186"/>
      <c r="GV97" s="1186"/>
      <c r="GW97" s="1186"/>
      <c r="GX97" s="1186"/>
      <c r="GY97" s="1186"/>
      <c r="GZ97" s="1186"/>
      <c r="HA97" s="1186"/>
      <c r="HB97" s="1186"/>
      <c r="HC97" s="1186"/>
      <c r="HD97" s="1186"/>
      <c r="HE97" s="1186"/>
      <c r="HF97" s="1186"/>
      <c r="HG97" s="1186"/>
      <c r="HH97" s="1186"/>
      <c r="HI97" s="1186"/>
      <c r="HJ97" s="1186"/>
      <c r="HK97" s="1186"/>
      <c r="HL97" s="1186"/>
      <c r="HM97" s="1186"/>
      <c r="HN97" s="1186"/>
      <c r="HO97" s="1186"/>
      <c r="HP97" s="1186"/>
      <c r="HQ97" s="1186"/>
      <c r="HR97" s="1186"/>
      <c r="HS97" s="1186"/>
      <c r="HT97" s="1186"/>
      <c r="HU97" s="1186"/>
      <c r="HV97" s="1186"/>
      <c r="HW97" s="1186"/>
      <c r="HX97" s="1186"/>
      <c r="HY97" s="1186"/>
      <c r="HZ97" s="1186"/>
      <c r="IA97" s="1186"/>
      <c r="IB97" s="1186"/>
      <c r="IC97" s="1186"/>
      <c r="ID97" s="1186"/>
      <c r="IE97" s="1186"/>
      <c r="IF97" s="1186"/>
      <c r="IG97" s="1186"/>
      <c r="IH97" s="1186"/>
      <c r="II97" s="1186"/>
      <c r="IJ97" s="1186"/>
      <c r="IK97" s="1186"/>
      <c r="IL97" s="1186"/>
      <c r="IM97" s="1186"/>
      <c r="IN97" s="1186"/>
      <c r="IO97" s="1186"/>
      <c r="IP97" s="1186"/>
      <c r="IQ97" s="1186"/>
      <c r="IR97" s="1186"/>
      <c r="IS97" s="1186"/>
      <c r="IT97" s="1186"/>
      <c r="IU97" s="1186"/>
      <c r="IV97" s="1186"/>
      <c r="IW97" s="1186"/>
      <c r="IX97" s="1186"/>
      <c r="IY97" s="1186"/>
      <c r="IZ97" s="1186"/>
      <c r="JA97" s="1186"/>
      <c r="JB97" s="1186"/>
      <c r="JC97" s="1186"/>
      <c r="JD97" s="1186"/>
      <c r="JE97" s="1186"/>
      <c r="JF97" s="1186"/>
      <c r="JG97" s="1186"/>
      <c r="JH97" s="1186"/>
      <c r="JI97" s="1186"/>
      <c r="JJ97" s="1186"/>
      <c r="JK97" s="1186"/>
      <c r="JL97" s="1186"/>
      <c r="JM97" s="1186"/>
      <c r="JN97" s="1186"/>
      <c r="JO97" s="1186"/>
      <c r="JP97" s="1186"/>
      <c r="JQ97" s="1186"/>
      <c r="JR97" s="1186"/>
      <c r="JS97" s="1186"/>
      <c r="JT97" s="1186"/>
      <c r="JU97" s="1186"/>
      <c r="JV97" s="1186"/>
      <c r="JW97" s="1186"/>
      <c r="JX97" s="1186"/>
      <c r="JY97" s="1186"/>
      <c r="JZ97" s="1186"/>
      <c r="KA97" s="1186"/>
      <c r="KB97" s="1186"/>
      <c r="KC97" s="1186"/>
      <c r="KD97" s="1186"/>
      <c r="KE97" s="1186"/>
      <c r="KF97" s="1186"/>
      <c r="KG97" s="1186"/>
      <c r="KH97" s="1186"/>
      <c r="KI97" s="1186"/>
      <c r="KJ97" s="1186"/>
      <c r="KK97" s="1186"/>
      <c r="KL97" s="1186"/>
      <c r="KM97" s="1186"/>
      <c r="KN97" s="1186"/>
      <c r="KO97" s="1186"/>
      <c r="KP97" s="1186"/>
      <c r="KQ97" s="1186"/>
      <c r="KR97" s="1186"/>
      <c r="KS97" s="1186"/>
      <c r="KT97" s="1186"/>
      <c r="KU97" s="1186"/>
      <c r="KV97" s="1186"/>
      <c r="KW97" s="1186"/>
      <c r="KX97" s="1186"/>
      <c r="KY97" s="1186"/>
      <c r="KZ97" s="1186"/>
      <c r="LA97" s="1186"/>
      <c r="LB97" s="1186"/>
      <c r="LC97" s="1186"/>
      <c r="LD97" s="1186"/>
      <c r="LE97" s="1186"/>
      <c r="LF97" s="1186"/>
      <c r="LG97" s="1186"/>
      <c r="LH97" s="1186"/>
      <c r="LI97" s="1186"/>
      <c r="LJ97" s="1187"/>
    </row>
    <row r="98" spans="2:322" ht="3.65" customHeight="1">
      <c r="B98" s="1185"/>
      <c r="C98" s="1186"/>
      <c r="D98" s="1186"/>
      <c r="E98" s="1186"/>
      <c r="F98" s="1186"/>
      <c r="G98" s="1186"/>
      <c r="H98" s="1186"/>
      <c r="I98" s="1186"/>
      <c r="J98" s="1186"/>
      <c r="K98" s="1186"/>
      <c r="L98" s="1186"/>
      <c r="M98" s="1186"/>
      <c r="N98" s="1186"/>
      <c r="O98" s="1186"/>
      <c r="P98" s="1186"/>
      <c r="Q98" s="1186"/>
      <c r="R98" s="1186"/>
      <c r="S98" s="1186"/>
      <c r="T98" s="1186"/>
      <c r="U98" s="1186"/>
      <c r="V98" s="1186"/>
      <c r="W98" s="1186"/>
      <c r="X98" s="1186"/>
      <c r="Y98" s="1186"/>
      <c r="Z98" s="1186"/>
      <c r="AA98" s="1186"/>
      <c r="AB98" s="1186"/>
      <c r="AC98" s="1186"/>
      <c r="AD98" s="1186"/>
      <c r="AE98" s="1186"/>
      <c r="AF98" s="1186"/>
      <c r="AG98" s="1186"/>
      <c r="AH98" s="1186"/>
      <c r="AI98" s="1186"/>
      <c r="AJ98" s="1186"/>
      <c r="AK98" s="1186"/>
      <c r="AL98" s="1186"/>
      <c r="AM98" s="1186"/>
      <c r="AN98" s="1186"/>
      <c r="AO98" s="1186"/>
      <c r="AP98" s="1186"/>
      <c r="AQ98" s="1186"/>
      <c r="AR98" s="1186"/>
      <c r="AS98" s="1186"/>
      <c r="AT98" s="1186"/>
      <c r="AU98" s="1186"/>
      <c r="AV98" s="1186"/>
      <c r="AW98" s="1186"/>
      <c r="AX98" s="1186"/>
      <c r="AY98" s="1186"/>
      <c r="AZ98" s="1186"/>
      <c r="BA98" s="1186"/>
      <c r="BB98" s="1186"/>
      <c r="BC98" s="1186"/>
      <c r="BD98" s="1186"/>
      <c r="BE98" s="1186"/>
      <c r="BF98" s="1186"/>
      <c r="BG98" s="1186"/>
      <c r="BH98" s="1186"/>
      <c r="BI98" s="1186"/>
      <c r="BJ98" s="1186"/>
      <c r="BK98" s="1186"/>
      <c r="BL98" s="1186"/>
      <c r="BM98" s="1186"/>
      <c r="BN98" s="1186"/>
      <c r="BO98" s="1186"/>
      <c r="BP98" s="1186"/>
      <c r="BQ98" s="1186"/>
      <c r="BR98" s="1186"/>
      <c r="BS98" s="1186"/>
      <c r="BT98" s="1186"/>
      <c r="BU98" s="1186"/>
      <c r="BV98" s="1186"/>
      <c r="BW98" s="1186"/>
      <c r="BX98" s="1186"/>
      <c r="BY98" s="1186"/>
      <c r="BZ98" s="1186"/>
      <c r="CA98" s="1186"/>
      <c r="CB98" s="1186"/>
      <c r="CC98" s="1186"/>
      <c r="CD98" s="1186"/>
      <c r="CE98" s="1186"/>
      <c r="CF98" s="1186"/>
      <c r="CG98" s="1186"/>
      <c r="CH98" s="1186"/>
      <c r="CI98" s="1186"/>
      <c r="CJ98" s="1186"/>
      <c r="CK98" s="1186"/>
      <c r="CL98" s="1186"/>
      <c r="CM98" s="1186"/>
      <c r="CN98" s="1186"/>
      <c r="CO98" s="1186"/>
      <c r="CP98" s="1186"/>
      <c r="CQ98" s="1186"/>
      <c r="CR98" s="1186"/>
      <c r="CS98" s="1186"/>
      <c r="CT98" s="1186"/>
      <c r="CU98" s="1186"/>
      <c r="CV98" s="1186"/>
      <c r="CW98" s="1186"/>
      <c r="CX98" s="1186"/>
      <c r="CY98" s="1186"/>
      <c r="CZ98" s="1186"/>
      <c r="DA98" s="1186"/>
      <c r="DB98" s="1186"/>
      <c r="DC98" s="1186"/>
      <c r="DD98" s="1186"/>
      <c r="DE98" s="1186"/>
      <c r="DF98" s="1186"/>
      <c r="DG98" s="1186"/>
      <c r="DH98" s="1186"/>
      <c r="DI98" s="1186"/>
      <c r="DJ98" s="1186"/>
      <c r="DK98" s="1186"/>
      <c r="DL98" s="1186"/>
      <c r="DM98" s="1186"/>
      <c r="DN98" s="1186"/>
      <c r="DO98" s="1186"/>
      <c r="DP98" s="1186"/>
      <c r="DQ98" s="1186"/>
      <c r="DR98" s="1186"/>
      <c r="DS98" s="1186"/>
      <c r="DT98" s="1186"/>
      <c r="DU98" s="1186"/>
      <c r="DV98" s="1186"/>
      <c r="DW98" s="1186"/>
      <c r="DX98" s="1186"/>
      <c r="DY98" s="1186"/>
      <c r="DZ98" s="1186"/>
      <c r="EA98" s="1186"/>
      <c r="EB98" s="1186"/>
      <c r="EC98" s="1186"/>
      <c r="ED98" s="1186"/>
      <c r="EE98" s="1186"/>
      <c r="EF98" s="1186"/>
      <c r="EG98" s="1186"/>
      <c r="EH98" s="1186"/>
      <c r="EI98" s="1186"/>
      <c r="EJ98" s="1186"/>
      <c r="EK98" s="1186"/>
      <c r="EL98" s="1186"/>
      <c r="EM98" s="1186"/>
      <c r="EN98" s="1186"/>
      <c r="EO98" s="1186"/>
      <c r="EP98" s="1186"/>
      <c r="EQ98" s="1186"/>
      <c r="ER98" s="1186"/>
      <c r="ES98" s="1186"/>
      <c r="ET98" s="1186"/>
      <c r="EU98" s="1186"/>
      <c r="EV98" s="1186"/>
      <c r="EW98" s="1186"/>
      <c r="EX98" s="1186"/>
      <c r="EY98" s="1186"/>
      <c r="EZ98" s="1186"/>
      <c r="FA98" s="1186"/>
      <c r="FB98" s="1186"/>
      <c r="FC98" s="1186"/>
      <c r="FD98" s="1186"/>
      <c r="FE98" s="1186"/>
      <c r="FF98" s="1186"/>
      <c r="FG98" s="1186"/>
      <c r="FH98" s="1186"/>
      <c r="FI98" s="1186"/>
      <c r="FJ98" s="1186"/>
      <c r="FK98" s="1186"/>
      <c r="FL98" s="1186"/>
      <c r="FM98" s="1186"/>
      <c r="FN98" s="1186"/>
      <c r="FO98" s="1186"/>
      <c r="FP98" s="1186"/>
      <c r="FQ98" s="1186"/>
      <c r="FR98" s="1186"/>
      <c r="FS98" s="1186"/>
      <c r="FT98" s="1186"/>
      <c r="FU98" s="1186"/>
      <c r="FV98" s="1186"/>
      <c r="FW98" s="1186"/>
      <c r="FX98" s="1186"/>
      <c r="FY98" s="1186"/>
      <c r="FZ98" s="1186"/>
      <c r="GA98" s="1186"/>
      <c r="GB98" s="1186"/>
      <c r="GC98" s="1186"/>
      <c r="GD98" s="1186"/>
      <c r="GE98" s="1186"/>
      <c r="GF98" s="1186"/>
      <c r="GG98" s="1186"/>
      <c r="GH98" s="1186"/>
      <c r="GI98" s="1186"/>
      <c r="GJ98" s="1186"/>
      <c r="GK98" s="1186"/>
      <c r="GL98" s="1186"/>
      <c r="GM98" s="1186"/>
      <c r="GN98" s="1186"/>
      <c r="GO98" s="1186"/>
      <c r="GP98" s="1186"/>
      <c r="GQ98" s="1186"/>
      <c r="GR98" s="1186"/>
      <c r="GS98" s="1186"/>
      <c r="GT98" s="1186"/>
      <c r="GU98" s="1186"/>
      <c r="GV98" s="1186"/>
      <c r="GW98" s="1186"/>
      <c r="GX98" s="1186"/>
      <c r="GY98" s="1186"/>
      <c r="GZ98" s="1186"/>
      <c r="HA98" s="1186"/>
      <c r="HB98" s="1186"/>
      <c r="HC98" s="1186"/>
      <c r="HD98" s="1186"/>
      <c r="HE98" s="1186"/>
      <c r="HF98" s="1186"/>
      <c r="HG98" s="1186"/>
      <c r="HH98" s="1186"/>
      <c r="HI98" s="1186"/>
      <c r="HJ98" s="1186"/>
      <c r="HK98" s="1186"/>
      <c r="HL98" s="1186"/>
      <c r="HM98" s="1186"/>
      <c r="HN98" s="1186"/>
      <c r="HO98" s="1186"/>
      <c r="HP98" s="1186"/>
      <c r="HQ98" s="1186"/>
      <c r="HR98" s="1186"/>
      <c r="HS98" s="1186"/>
      <c r="HT98" s="1186"/>
      <c r="HU98" s="1186"/>
      <c r="HV98" s="1186"/>
      <c r="HW98" s="1186"/>
      <c r="HX98" s="1186"/>
      <c r="HY98" s="1186"/>
      <c r="HZ98" s="1186"/>
      <c r="IA98" s="1186"/>
      <c r="IB98" s="1186"/>
      <c r="IC98" s="1186"/>
      <c r="ID98" s="1186"/>
      <c r="IE98" s="1186"/>
      <c r="IF98" s="1186"/>
      <c r="IG98" s="1186"/>
      <c r="IH98" s="1186"/>
      <c r="II98" s="1186"/>
      <c r="IJ98" s="1186"/>
      <c r="IK98" s="1186"/>
      <c r="IL98" s="1186"/>
      <c r="IM98" s="1186"/>
      <c r="IN98" s="1186"/>
      <c r="IO98" s="1186"/>
      <c r="IP98" s="1186"/>
      <c r="IQ98" s="1186"/>
      <c r="IR98" s="1186"/>
      <c r="IS98" s="1186"/>
      <c r="IT98" s="1186"/>
      <c r="IU98" s="1186"/>
      <c r="IV98" s="1186"/>
      <c r="IW98" s="1186"/>
      <c r="IX98" s="1186"/>
      <c r="IY98" s="1186"/>
      <c r="IZ98" s="1186"/>
      <c r="JA98" s="1186"/>
      <c r="JB98" s="1186"/>
      <c r="JC98" s="1186"/>
      <c r="JD98" s="1186"/>
      <c r="JE98" s="1186"/>
      <c r="JF98" s="1186"/>
      <c r="JG98" s="1186"/>
      <c r="JH98" s="1186"/>
      <c r="JI98" s="1186"/>
      <c r="JJ98" s="1186"/>
      <c r="JK98" s="1186"/>
      <c r="JL98" s="1186"/>
      <c r="JM98" s="1186"/>
      <c r="JN98" s="1186"/>
      <c r="JO98" s="1186"/>
      <c r="JP98" s="1186"/>
      <c r="JQ98" s="1186"/>
      <c r="JR98" s="1186"/>
      <c r="JS98" s="1186"/>
      <c r="JT98" s="1186"/>
      <c r="JU98" s="1186"/>
      <c r="JV98" s="1186"/>
      <c r="JW98" s="1186"/>
      <c r="JX98" s="1186"/>
      <c r="JY98" s="1186"/>
      <c r="JZ98" s="1186"/>
      <c r="KA98" s="1186"/>
      <c r="KB98" s="1186"/>
      <c r="KC98" s="1186"/>
      <c r="KD98" s="1186"/>
      <c r="KE98" s="1186"/>
      <c r="KF98" s="1186"/>
      <c r="KG98" s="1186"/>
      <c r="KH98" s="1186"/>
      <c r="KI98" s="1186"/>
      <c r="KJ98" s="1186"/>
      <c r="KK98" s="1186"/>
      <c r="KL98" s="1186"/>
      <c r="KM98" s="1186"/>
      <c r="KN98" s="1186"/>
      <c r="KO98" s="1186"/>
      <c r="KP98" s="1186"/>
      <c r="KQ98" s="1186"/>
      <c r="KR98" s="1186"/>
      <c r="KS98" s="1186"/>
      <c r="KT98" s="1186"/>
      <c r="KU98" s="1186"/>
      <c r="KV98" s="1186"/>
      <c r="KW98" s="1186"/>
      <c r="KX98" s="1186"/>
      <c r="KY98" s="1186"/>
      <c r="KZ98" s="1186"/>
      <c r="LA98" s="1186"/>
      <c r="LB98" s="1186"/>
      <c r="LC98" s="1186"/>
      <c r="LD98" s="1186"/>
      <c r="LE98" s="1186"/>
      <c r="LF98" s="1186"/>
      <c r="LG98" s="1186"/>
      <c r="LH98" s="1186"/>
      <c r="LI98" s="1186"/>
      <c r="LJ98" s="1187"/>
    </row>
    <row r="99" spans="2:322" ht="3.65" customHeight="1">
      <c r="B99" s="1185"/>
      <c r="C99" s="1186"/>
      <c r="D99" s="1186"/>
      <c r="E99" s="1186"/>
      <c r="F99" s="1186"/>
      <c r="G99" s="1186"/>
      <c r="H99" s="1186"/>
      <c r="I99" s="1186"/>
      <c r="J99" s="1186"/>
      <c r="K99" s="1186"/>
      <c r="L99" s="1186"/>
      <c r="M99" s="1186"/>
      <c r="N99" s="1186"/>
      <c r="O99" s="1186"/>
      <c r="P99" s="1186"/>
      <c r="Q99" s="1186"/>
      <c r="R99" s="1186"/>
      <c r="S99" s="1186"/>
      <c r="T99" s="1186"/>
      <c r="U99" s="1186"/>
      <c r="V99" s="1186"/>
      <c r="W99" s="1186"/>
      <c r="X99" s="1186"/>
      <c r="Y99" s="1186"/>
      <c r="Z99" s="1186"/>
      <c r="AA99" s="1186"/>
      <c r="AB99" s="1186"/>
      <c r="AC99" s="1186"/>
      <c r="AD99" s="1186"/>
      <c r="AE99" s="1186"/>
      <c r="AF99" s="1186"/>
      <c r="AG99" s="1186"/>
      <c r="AH99" s="1186"/>
      <c r="AI99" s="1186"/>
      <c r="AJ99" s="1186"/>
      <c r="AK99" s="1186"/>
      <c r="AL99" s="1186"/>
      <c r="AM99" s="1186"/>
      <c r="AN99" s="1186"/>
      <c r="AO99" s="1186"/>
      <c r="AP99" s="1186"/>
      <c r="AQ99" s="1186"/>
      <c r="AR99" s="1186"/>
      <c r="AS99" s="1186"/>
      <c r="AT99" s="1186"/>
      <c r="AU99" s="1186"/>
      <c r="AV99" s="1186"/>
      <c r="AW99" s="1186"/>
      <c r="AX99" s="1186"/>
      <c r="AY99" s="1186"/>
      <c r="AZ99" s="1186"/>
      <c r="BA99" s="1186"/>
      <c r="BB99" s="1186"/>
      <c r="BC99" s="1186"/>
      <c r="BD99" s="1186"/>
      <c r="BE99" s="1186"/>
      <c r="BF99" s="1186"/>
      <c r="BG99" s="1186"/>
      <c r="BH99" s="1186"/>
      <c r="BI99" s="1186"/>
      <c r="BJ99" s="1186"/>
      <c r="BK99" s="1186"/>
      <c r="BL99" s="1186"/>
      <c r="BM99" s="1186"/>
      <c r="BN99" s="1186"/>
      <c r="BO99" s="1186"/>
      <c r="BP99" s="1186"/>
      <c r="BQ99" s="1186"/>
      <c r="BR99" s="1186"/>
      <c r="BS99" s="1186"/>
      <c r="BT99" s="1186"/>
      <c r="BU99" s="1186"/>
      <c r="BV99" s="1186"/>
      <c r="BW99" s="1186"/>
      <c r="BX99" s="1186"/>
      <c r="BY99" s="1186"/>
      <c r="BZ99" s="1186"/>
      <c r="CA99" s="1186"/>
      <c r="CB99" s="1186"/>
      <c r="CC99" s="1186"/>
      <c r="CD99" s="1186"/>
      <c r="CE99" s="1186"/>
      <c r="CF99" s="1186"/>
      <c r="CG99" s="1186"/>
      <c r="CH99" s="1186"/>
      <c r="CI99" s="1186"/>
      <c r="CJ99" s="1186"/>
      <c r="CK99" s="1186"/>
      <c r="CL99" s="1186"/>
      <c r="CM99" s="1186"/>
      <c r="CN99" s="1186"/>
      <c r="CO99" s="1186"/>
      <c r="CP99" s="1186"/>
      <c r="CQ99" s="1186"/>
      <c r="CR99" s="1186"/>
      <c r="CS99" s="1186"/>
      <c r="CT99" s="1186"/>
      <c r="CU99" s="1186"/>
      <c r="CV99" s="1186"/>
      <c r="CW99" s="1186"/>
      <c r="CX99" s="1186"/>
      <c r="CY99" s="1186"/>
      <c r="CZ99" s="1186"/>
      <c r="DA99" s="1186"/>
      <c r="DB99" s="1186"/>
      <c r="DC99" s="1186"/>
      <c r="DD99" s="1186"/>
      <c r="DE99" s="1186"/>
      <c r="DF99" s="1186"/>
      <c r="DG99" s="1186"/>
      <c r="DH99" s="1186"/>
      <c r="DI99" s="1186"/>
      <c r="DJ99" s="1186"/>
      <c r="DK99" s="1186"/>
      <c r="DL99" s="1186"/>
      <c r="DM99" s="1186"/>
      <c r="DN99" s="1186"/>
      <c r="DO99" s="1186"/>
      <c r="DP99" s="1186"/>
      <c r="DQ99" s="1186"/>
      <c r="DR99" s="1186"/>
      <c r="DS99" s="1186"/>
      <c r="DT99" s="1186"/>
      <c r="DU99" s="1186"/>
      <c r="DV99" s="1186"/>
      <c r="DW99" s="1186"/>
      <c r="DX99" s="1186"/>
      <c r="DY99" s="1186"/>
      <c r="DZ99" s="1186"/>
      <c r="EA99" s="1186"/>
      <c r="EB99" s="1186"/>
      <c r="EC99" s="1186"/>
      <c r="ED99" s="1186"/>
      <c r="EE99" s="1186"/>
      <c r="EF99" s="1186"/>
      <c r="EG99" s="1186"/>
      <c r="EH99" s="1186"/>
      <c r="EI99" s="1186"/>
      <c r="EJ99" s="1186"/>
      <c r="EK99" s="1186"/>
      <c r="EL99" s="1186"/>
      <c r="EM99" s="1186"/>
      <c r="EN99" s="1186"/>
      <c r="EO99" s="1186"/>
      <c r="EP99" s="1186"/>
      <c r="EQ99" s="1186"/>
      <c r="ER99" s="1186"/>
      <c r="ES99" s="1186"/>
      <c r="ET99" s="1186"/>
      <c r="EU99" s="1186"/>
      <c r="EV99" s="1186"/>
      <c r="EW99" s="1186"/>
      <c r="EX99" s="1186"/>
      <c r="EY99" s="1186"/>
      <c r="EZ99" s="1186"/>
      <c r="FA99" s="1186"/>
      <c r="FB99" s="1186"/>
      <c r="FC99" s="1186"/>
      <c r="FD99" s="1186"/>
      <c r="FE99" s="1186"/>
      <c r="FF99" s="1186"/>
      <c r="FG99" s="1186"/>
      <c r="FH99" s="1186"/>
      <c r="FI99" s="1186"/>
      <c r="FJ99" s="1186"/>
      <c r="FK99" s="1186"/>
      <c r="FL99" s="1186"/>
      <c r="FM99" s="1186"/>
      <c r="FN99" s="1186"/>
      <c r="FO99" s="1186"/>
      <c r="FP99" s="1186"/>
      <c r="FQ99" s="1186"/>
      <c r="FR99" s="1186"/>
      <c r="FS99" s="1186"/>
      <c r="FT99" s="1186"/>
      <c r="FU99" s="1186"/>
      <c r="FV99" s="1186"/>
      <c r="FW99" s="1186"/>
      <c r="FX99" s="1186"/>
      <c r="FY99" s="1186"/>
      <c r="FZ99" s="1186"/>
      <c r="GA99" s="1186"/>
      <c r="GB99" s="1186"/>
      <c r="GC99" s="1186"/>
      <c r="GD99" s="1186"/>
      <c r="GE99" s="1186"/>
      <c r="GF99" s="1186"/>
      <c r="GG99" s="1186"/>
      <c r="GH99" s="1186"/>
      <c r="GI99" s="1186"/>
      <c r="GJ99" s="1186"/>
      <c r="GK99" s="1186"/>
      <c r="GL99" s="1186"/>
      <c r="GM99" s="1186"/>
      <c r="GN99" s="1186"/>
      <c r="GO99" s="1186"/>
      <c r="GP99" s="1186"/>
      <c r="GQ99" s="1186"/>
      <c r="GR99" s="1186"/>
      <c r="GS99" s="1186"/>
      <c r="GT99" s="1186"/>
      <c r="GU99" s="1186"/>
      <c r="GV99" s="1186"/>
      <c r="GW99" s="1186"/>
      <c r="GX99" s="1186"/>
      <c r="GY99" s="1186"/>
      <c r="GZ99" s="1186"/>
      <c r="HA99" s="1186"/>
      <c r="HB99" s="1186"/>
      <c r="HC99" s="1186"/>
      <c r="HD99" s="1186"/>
      <c r="HE99" s="1186"/>
      <c r="HF99" s="1186"/>
      <c r="HG99" s="1186"/>
      <c r="HH99" s="1186"/>
      <c r="HI99" s="1186"/>
      <c r="HJ99" s="1186"/>
      <c r="HK99" s="1186"/>
      <c r="HL99" s="1186"/>
      <c r="HM99" s="1186"/>
      <c r="HN99" s="1186"/>
      <c r="HO99" s="1186"/>
      <c r="HP99" s="1186"/>
      <c r="HQ99" s="1186"/>
      <c r="HR99" s="1186"/>
      <c r="HS99" s="1186"/>
      <c r="HT99" s="1186"/>
      <c r="HU99" s="1186"/>
      <c r="HV99" s="1186"/>
      <c r="HW99" s="1186"/>
      <c r="HX99" s="1186"/>
      <c r="HY99" s="1186"/>
      <c r="HZ99" s="1186"/>
      <c r="IA99" s="1186"/>
      <c r="IB99" s="1186"/>
      <c r="IC99" s="1186"/>
      <c r="ID99" s="1186"/>
      <c r="IE99" s="1186"/>
      <c r="IF99" s="1186"/>
      <c r="IG99" s="1186"/>
      <c r="IH99" s="1186"/>
      <c r="II99" s="1186"/>
      <c r="IJ99" s="1186"/>
      <c r="IK99" s="1186"/>
      <c r="IL99" s="1186"/>
      <c r="IM99" s="1186"/>
      <c r="IN99" s="1186"/>
      <c r="IO99" s="1186"/>
      <c r="IP99" s="1186"/>
      <c r="IQ99" s="1186"/>
      <c r="IR99" s="1186"/>
      <c r="IS99" s="1186"/>
      <c r="IT99" s="1186"/>
      <c r="IU99" s="1186"/>
      <c r="IV99" s="1186"/>
      <c r="IW99" s="1186"/>
      <c r="IX99" s="1186"/>
      <c r="IY99" s="1186"/>
      <c r="IZ99" s="1186"/>
      <c r="JA99" s="1186"/>
      <c r="JB99" s="1186"/>
      <c r="JC99" s="1186"/>
      <c r="JD99" s="1186"/>
      <c r="JE99" s="1186"/>
      <c r="JF99" s="1186"/>
      <c r="JG99" s="1186"/>
      <c r="JH99" s="1186"/>
      <c r="JI99" s="1186"/>
      <c r="JJ99" s="1186"/>
      <c r="JK99" s="1186"/>
      <c r="JL99" s="1186"/>
      <c r="JM99" s="1186"/>
      <c r="JN99" s="1186"/>
      <c r="JO99" s="1186"/>
      <c r="JP99" s="1186"/>
      <c r="JQ99" s="1186"/>
      <c r="JR99" s="1186"/>
      <c r="JS99" s="1186"/>
      <c r="JT99" s="1186"/>
      <c r="JU99" s="1186"/>
      <c r="JV99" s="1186"/>
      <c r="JW99" s="1186"/>
      <c r="JX99" s="1186"/>
      <c r="JY99" s="1186"/>
      <c r="JZ99" s="1186"/>
      <c r="KA99" s="1186"/>
      <c r="KB99" s="1186"/>
      <c r="KC99" s="1186"/>
      <c r="KD99" s="1186"/>
      <c r="KE99" s="1186"/>
      <c r="KF99" s="1186"/>
      <c r="KG99" s="1186"/>
      <c r="KH99" s="1186"/>
      <c r="KI99" s="1186"/>
      <c r="KJ99" s="1186"/>
      <c r="KK99" s="1186"/>
      <c r="KL99" s="1186"/>
      <c r="KM99" s="1186"/>
      <c r="KN99" s="1186"/>
      <c r="KO99" s="1186"/>
      <c r="KP99" s="1186"/>
      <c r="KQ99" s="1186"/>
      <c r="KR99" s="1186"/>
      <c r="KS99" s="1186"/>
      <c r="KT99" s="1186"/>
      <c r="KU99" s="1186"/>
      <c r="KV99" s="1186"/>
      <c r="KW99" s="1186"/>
      <c r="KX99" s="1186"/>
      <c r="KY99" s="1186"/>
      <c r="KZ99" s="1186"/>
      <c r="LA99" s="1186"/>
      <c r="LB99" s="1186"/>
      <c r="LC99" s="1186"/>
      <c r="LD99" s="1186"/>
      <c r="LE99" s="1186"/>
      <c r="LF99" s="1186"/>
      <c r="LG99" s="1186"/>
      <c r="LH99" s="1186"/>
      <c r="LI99" s="1186"/>
      <c r="LJ99" s="1187"/>
    </row>
    <row r="100" spans="2:322" ht="3.65" customHeight="1">
      <c r="B100" s="1185"/>
      <c r="C100" s="1186"/>
      <c r="D100" s="1186"/>
      <c r="E100" s="1186"/>
      <c r="F100" s="1186"/>
      <c r="G100" s="1186"/>
      <c r="H100" s="1186"/>
      <c r="I100" s="1186"/>
      <c r="J100" s="1186"/>
      <c r="K100" s="1186"/>
      <c r="L100" s="1186"/>
      <c r="M100" s="1186"/>
      <c r="N100" s="1186"/>
      <c r="O100" s="1186"/>
      <c r="P100" s="1186"/>
      <c r="Q100" s="1186"/>
      <c r="R100" s="1186"/>
      <c r="S100" s="1186"/>
      <c r="T100" s="1186"/>
      <c r="U100" s="1186"/>
      <c r="V100" s="1186"/>
      <c r="W100" s="1186"/>
      <c r="X100" s="1186"/>
      <c r="Y100" s="1186"/>
      <c r="Z100" s="1186"/>
      <c r="AA100" s="1186"/>
      <c r="AB100" s="1186"/>
      <c r="AC100" s="1186"/>
      <c r="AD100" s="1186"/>
      <c r="AE100" s="1186"/>
      <c r="AF100" s="1186"/>
      <c r="AG100" s="1186"/>
      <c r="AH100" s="1186"/>
      <c r="AI100" s="1186"/>
      <c r="AJ100" s="1186"/>
      <c r="AK100" s="1186"/>
      <c r="AL100" s="1186"/>
      <c r="AM100" s="1186"/>
      <c r="AN100" s="1186"/>
      <c r="AO100" s="1186"/>
      <c r="AP100" s="1186"/>
      <c r="AQ100" s="1186"/>
      <c r="AR100" s="1186"/>
      <c r="AS100" s="1186"/>
      <c r="AT100" s="1186"/>
      <c r="AU100" s="1186"/>
      <c r="AV100" s="1186"/>
      <c r="AW100" s="1186"/>
      <c r="AX100" s="1186"/>
      <c r="AY100" s="1186"/>
      <c r="AZ100" s="1186"/>
      <c r="BA100" s="1186"/>
      <c r="BB100" s="1186"/>
      <c r="BC100" s="1186"/>
      <c r="BD100" s="1186"/>
      <c r="BE100" s="1186"/>
      <c r="BF100" s="1186"/>
      <c r="BG100" s="1186"/>
      <c r="BH100" s="1186"/>
      <c r="BI100" s="1186"/>
      <c r="BJ100" s="1186"/>
      <c r="BK100" s="1186"/>
      <c r="BL100" s="1186"/>
      <c r="BM100" s="1186"/>
      <c r="BN100" s="1186"/>
      <c r="BO100" s="1186"/>
      <c r="BP100" s="1186"/>
      <c r="BQ100" s="1186"/>
      <c r="BR100" s="1186"/>
      <c r="BS100" s="1186"/>
      <c r="BT100" s="1186"/>
      <c r="BU100" s="1186"/>
      <c r="BV100" s="1186"/>
      <c r="BW100" s="1186"/>
      <c r="BX100" s="1186"/>
      <c r="BY100" s="1186"/>
      <c r="BZ100" s="1186"/>
      <c r="CA100" s="1186"/>
      <c r="CB100" s="1186"/>
      <c r="CC100" s="1186"/>
      <c r="CD100" s="1186"/>
      <c r="CE100" s="1186"/>
      <c r="CF100" s="1186"/>
      <c r="CG100" s="1186"/>
      <c r="CH100" s="1186"/>
      <c r="CI100" s="1186"/>
      <c r="CJ100" s="1186"/>
      <c r="CK100" s="1186"/>
      <c r="CL100" s="1186"/>
      <c r="CM100" s="1186"/>
      <c r="CN100" s="1186"/>
      <c r="CO100" s="1186"/>
      <c r="CP100" s="1186"/>
      <c r="CQ100" s="1186"/>
      <c r="CR100" s="1186"/>
      <c r="CS100" s="1186"/>
      <c r="CT100" s="1186"/>
      <c r="CU100" s="1186"/>
      <c r="CV100" s="1186"/>
      <c r="CW100" s="1186"/>
      <c r="CX100" s="1186"/>
      <c r="CY100" s="1186"/>
      <c r="CZ100" s="1186"/>
      <c r="DA100" s="1186"/>
      <c r="DB100" s="1186"/>
      <c r="DC100" s="1186"/>
      <c r="DD100" s="1186"/>
      <c r="DE100" s="1186"/>
      <c r="DF100" s="1186"/>
      <c r="DG100" s="1186"/>
      <c r="DH100" s="1186"/>
      <c r="DI100" s="1186"/>
      <c r="DJ100" s="1186"/>
      <c r="DK100" s="1186"/>
      <c r="DL100" s="1186"/>
      <c r="DM100" s="1186"/>
      <c r="DN100" s="1186"/>
      <c r="DO100" s="1186"/>
      <c r="DP100" s="1186"/>
      <c r="DQ100" s="1186"/>
      <c r="DR100" s="1186"/>
      <c r="DS100" s="1186"/>
      <c r="DT100" s="1186"/>
      <c r="DU100" s="1186"/>
      <c r="DV100" s="1186"/>
      <c r="DW100" s="1186"/>
      <c r="DX100" s="1186"/>
      <c r="DY100" s="1186"/>
      <c r="DZ100" s="1186"/>
      <c r="EA100" s="1186"/>
      <c r="EB100" s="1186"/>
      <c r="EC100" s="1186"/>
      <c r="ED100" s="1186"/>
      <c r="EE100" s="1186"/>
      <c r="EF100" s="1186"/>
      <c r="EG100" s="1186"/>
      <c r="EH100" s="1186"/>
      <c r="EI100" s="1186"/>
      <c r="EJ100" s="1186"/>
      <c r="EK100" s="1186"/>
      <c r="EL100" s="1186"/>
      <c r="EM100" s="1186"/>
      <c r="EN100" s="1186"/>
      <c r="EO100" s="1186"/>
      <c r="EP100" s="1186"/>
      <c r="EQ100" s="1186"/>
      <c r="ER100" s="1186"/>
      <c r="ES100" s="1186"/>
      <c r="ET100" s="1186"/>
      <c r="EU100" s="1186"/>
      <c r="EV100" s="1186"/>
      <c r="EW100" s="1186"/>
      <c r="EX100" s="1186"/>
      <c r="EY100" s="1186"/>
      <c r="EZ100" s="1186"/>
      <c r="FA100" s="1186"/>
      <c r="FB100" s="1186"/>
      <c r="FC100" s="1186"/>
      <c r="FD100" s="1186"/>
      <c r="FE100" s="1186"/>
      <c r="FF100" s="1186"/>
      <c r="FG100" s="1186"/>
      <c r="FH100" s="1186"/>
      <c r="FI100" s="1186"/>
      <c r="FJ100" s="1186"/>
      <c r="FK100" s="1186"/>
      <c r="FL100" s="1186"/>
      <c r="FM100" s="1186"/>
      <c r="FN100" s="1186"/>
      <c r="FO100" s="1186"/>
      <c r="FP100" s="1186"/>
      <c r="FQ100" s="1186"/>
      <c r="FR100" s="1186"/>
      <c r="FS100" s="1186"/>
      <c r="FT100" s="1186"/>
      <c r="FU100" s="1186"/>
      <c r="FV100" s="1186"/>
      <c r="FW100" s="1186"/>
      <c r="FX100" s="1186"/>
      <c r="FY100" s="1186"/>
      <c r="FZ100" s="1186"/>
      <c r="GA100" s="1186"/>
      <c r="GB100" s="1186"/>
      <c r="GC100" s="1186"/>
      <c r="GD100" s="1186"/>
      <c r="GE100" s="1186"/>
      <c r="GF100" s="1186"/>
      <c r="GG100" s="1186"/>
      <c r="GH100" s="1186"/>
      <c r="GI100" s="1186"/>
      <c r="GJ100" s="1186"/>
      <c r="GK100" s="1186"/>
      <c r="GL100" s="1186"/>
      <c r="GM100" s="1186"/>
      <c r="GN100" s="1186"/>
      <c r="GO100" s="1186"/>
      <c r="GP100" s="1186"/>
      <c r="GQ100" s="1186"/>
      <c r="GR100" s="1186"/>
      <c r="GS100" s="1186"/>
      <c r="GT100" s="1186"/>
      <c r="GU100" s="1186"/>
      <c r="GV100" s="1186"/>
      <c r="GW100" s="1186"/>
      <c r="GX100" s="1186"/>
      <c r="GY100" s="1186"/>
      <c r="GZ100" s="1186"/>
      <c r="HA100" s="1186"/>
      <c r="HB100" s="1186"/>
      <c r="HC100" s="1186"/>
      <c r="HD100" s="1186"/>
      <c r="HE100" s="1186"/>
      <c r="HF100" s="1186"/>
      <c r="HG100" s="1186"/>
      <c r="HH100" s="1186"/>
      <c r="HI100" s="1186"/>
      <c r="HJ100" s="1186"/>
      <c r="HK100" s="1186"/>
      <c r="HL100" s="1186"/>
      <c r="HM100" s="1186"/>
      <c r="HN100" s="1186"/>
      <c r="HO100" s="1186"/>
      <c r="HP100" s="1186"/>
      <c r="HQ100" s="1186"/>
      <c r="HR100" s="1186"/>
      <c r="HS100" s="1186"/>
      <c r="HT100" s="1186"/>
      <c r="HU100" s="1186"/>
      <c r="HV100" s="1186"/>
      <c r="HW100" s="1186"/>
      <c r="HX100" s="1186"/>
      <c r="HY100" s="1186"/>
      <c r="HZ100" s="1186"/>
      <c r="IA100" s="1186"/>
      <c r="IB100" s="1186"/>
      <c r="IC100" s="1186"/>
      <c r="ID100" s="1186"/>
      <c r="IE100" s="1186"/>
      <c r="IF100" s="1186"/>
      <c r="IG100" s="1186"/>
      <c r="IH100" s="1186"/>
      <c r="II100" s="1186"/>
      <c r="IJ100" s="1186"/>
      <c r="IK100" s="1186"/>
      <c r="IL100" s="1186"/>
      <c r="IM100" s="1186"/>
      <c r="IN100" s="1186"/>
      <c r="IO100" s="1186"/>
      <c r="IP100" s="1186"/>
      <c r="IQ100" s="1186"/>
      <c r="IR100" s="1186"/>
      <c r="IS100" s="1186"/>
      <c r="IT100" s="1186"/>
      <c r="IU100" s="1186"/>
      <c r="IV100" s="1186"/>
      <c r="IW100" s="1186"/>
      <c r="IX100" s="1186"/>
      <c r="IY100" s="1186"/>
      <c r="IZ100" s="1186"/>
      <c r="JA100" s="1186"/>
      <c r="JB100" s="1186"/>
      <c r="JC100" s="1186"/>
      <c r="JD100" s="1186"/>
      <c r="JE100" s="1186"/>
      <c r="JF100" s="1186"/>
      <c r="JG100" s="1186"/>
      <c r="JH100" s="1186"/>
      <c r="JI100" s="1186"/>
      <c r="JJ100" s="1186"/>
      <c r="JK100" s="1186"/>
      <c r="JL100" s="1186"/>
      <c r="JM100" s="1186"/>
      <c r="JN100" s="1186"/>
      <c r="JO100" s="1186"/>
      <c r="JP100" s="1186"/>
      <c r="JQ100" s="1186"/>
      <c r="JR100" s="1186"/>
      <c r="JS100" s="1186"/>
      <c r="JT100" s="1186"/>
      <c r="JU100" s="1186"/>
      <c r="JV100" s="1186"/>
      <c r="JW100" s="1186"/>
      <c r="JX100" s="1186"/>
      <c r="JY100" s="1186"/>
      <c r="JZ100" s="1186"/>
      <c r="KA100" s="1186"/>
      <c r="KB100" s="1186"/>
      <c r="KC100" s="1186"/>
      <c r="KD100" s="1186"/>
      <c r="KE100" s="1186"/>
      <c r="KF100" s="1186"/>
      <c r="KG100" s="1186"/>
      <c r="KH100" s="1186"/>
      <c r="KI100" s="1186"/>
      <c r="KJ100" s="1186"/>
      <c r="KK100" s="1186"/>
      <c r="KL100" s="1186"/>
      <c r="KM100" s="1186"/>
      <c r="KN100" s="1186"/>
      <c r="KO100" s="1186"/>
      <c r="KP100" s="1186"/>
      <c r="KQ100" s="1186"/>
      <c r="KR100" s="1186"/>
      <c r="KS100" s="1186"/>
      <c r="KT100" s="1186"/>
      <c r="KU100" s="1186"/>
      <c r="KV100" s="1186"/>
      <c r="KW100" s="1186"/>
      <c r="KX100" s="1186"/>
      <c r="KY100" s="1186"/>
      <c r="KZ100" s="1186"/>
      <c r="LA100" s="1186"/>
      <c r="LB100" s="1186"/>
      <c r="LC100" s="1186"/>
      <c r="LD100" s="1186"/>
      <c r="LE100" s="1186"/>
      <c r="LF100" s="1186"/>
      <c r="LG100" s="1186"/>
      <c r="LH100" s="1186"/>
      <c r="LI100" s="1186"/>
      <c r="LJ100" s="1187"/>
    </row>
    <row r="101" spans="2:322" ht="3.65" customHeight="1">
      <c r="B101" s="1185"/>
      <c r="C101" s="1186"/>
      <c r="D101" s="1186"/>
      <c r="E101" s="1186"/>
      <c r="F101" s="1186"/>
      <c r="G101" s="1186"/>
      <c r="H101" s="1186"/>
      <c r="I101" s="1186"/>
      <c r="J101" s="1186"/>
      <c r="K101" s="1186"/>
      <c r="L101" s="1186"/>
      <c r="M101" s="1186"/>
      <c r="N101" s="1186"/>
      <c r="O101" s="1186"/>
      <c r="P101" s="1186"/>
      <c r="Q101" s="1186"/>
      <c r="R101" s="1186"/>
      <c r="S101" s="1186"/>
      <c r="T101" s="1186"/>
      <c r="U101" s="1186"/>
      <c r="V101" s="1186"/>
      <c r="W101" s="1186"/>
      <c r="X101" s="1186"/>
      <c r="Y101" s="1186"/>
      <c r="Z101" s="1186"/>
      <c r="AA101" s="1186"/>
      <c r="AB101" s="1186"/>
      <c r="AC101" s="1186"/>
      <c r="AD101" s="1186"/>
      <c r="AE101" s="1186"/>
      <c r="AF101" s="1186"/>
      <c r="AG101" s="1186"/>
      <c r="AH101" s="1186"/>
      <c r="AI101" s="1186"/>
      <c r="AJ101" s="1186"/>
      <c r="AK101" s="1186"/>
      <c r="AL101" s="1186"/>
      <c r="AM101" s="1186"/>
      <c r="AN101" s="1186"/>
      <c r="AO101" s="1186"/>
      <c r="AP101" s="1186"/>
      <c r="AQ101" s="1186"/>
      <c r="AR101" s="1186"/>
      <c r="AS101" s="1186"/>
      <c r="AT101" s="1186"/>
      <c r="AU101" s="1186"/>
      <c r="AV101" s="1186"/>
      <c r="AW101" s="1186"/>
      <c r="AX101" s="1186"/>
      <c r="AY101" s="1186"/>
      <c r="AZ101" s="1186"/>
      <c r="BA101" s="1186"/>
      <c r="BB101" s="1186"/>
      <c r="BC101" s="1186"/>
      <c r="BD101" s="1186"/>
      <c r="BE101" s="1186"/>
      <c r="BF101" s="1186"/>
      <c r="BG101" s="1186"/>
      <c r="BH101" s="1186"/>
      <c r="BI101" s="1186"/>
      <c r="BJ101" s="1186"/>
      <c r="BK101" s="1186"/>
      <c r="BL101" s="1186"/>
      <c r="BM101" s="1186"/>
      <c r="BN101" s="1186"/>
      <c r="BO101" s="1186"/>
      <c r="BP101" s="1186"/>
      <c r="BQ101" s="1186"/>
      <c r="BR101" s="1186"/>
      <c r="BS101" s="1186"/>
      <c r="BT101" s="1186"/>
      <c r="BU101" s="1186"/>
      <c r="BV101" s="1186"/>
      <c r="BW101" s="1186"/>
      <c r="BX101" s="1186"/>
      <c r="BY101" s="1186"/>
      <c r="BZ101" s="1186"/>
      <c r="CA101" s="1186"/>
      <c r="CB101" s="1186"/>
      <c r="CC101" s="1186"/>
      <c r="CD101" s="1186"/>
      <c r="CE101" s="1186"/>
      <c r="CF101" s="1186"/>
      <c r="CG101" s="1186"/>
      <c r="CH101" s="1186"/>
      <c r="CI101" s="1186"/>
      <c r="CJ101" s="1186"/>
      <c r="CK101" s="1186"/>
      <c r="CL101" s="1186"/>
      <c r="CM101" s="1186"/>
      <c r="CN101" s="1186"/>
      <c r="CO101" s="1186"/>
      <c r="CP101" s="1186"/>
      <c r="CQ101" s="1186"/>
      <c r="CR101" s="1186"/>
      <c r="CS101" s="1186"/>
      <c r="CT101" s="1186"/>
      <c r="CU101" s="1186"/>
      <c r="CV101" s="1186"/>
      <c r="CW101" s="1186"/>
      <c r="CX101" s="1186"/>
      <c r="CY101" s="1186"/>
      <c r="CZ101" s="1186"/>
      <c r="DA101" s="1186"/>
      <c r="DB101" s="1186"/>
      <c r="DC101" s="1186"/>
      <c r="DD101" s="1186"/>
      <c r="DE101" s="1186"/>
      <c r="DF101" s="1186"/>
      <c r="DG101" s="1186"/>
      <c r="DH101" s="1186"/>
      <c r="DI101" s="1186"/>
      <c r="DJ101" s="1186"/>
      <c r="DK101" s="1186"/>
      <c r="DL101" s="1186"/>
      <c r="DM101" s="1186"/>
      <c r="DN101" s="1186"/>
      <c r="DO101" s="1186"/>
      <c r="DP101" s="1186"/>
      <c r="DQ101" s="1186"/>
      <c r="DR101" s="1186"/>
      <c r="DS101" s="1186"/>
      <c r="DT101" s="1186"/>
      <c r="DU101" s="1186"/>
      <c r="DV101" s="1186"/>
      <c r="DW101" s="1186"/>
      <c r="DX101" s="1186"/>
      <c r="DY101" s="1186"/>
      <c r="DZ101" s="1186"/>
      <c r="EA101" s="1186"/>
      <c r="EB101" s="1186"/>
      <c r="EC101" s="1186"/>
      <c r="ED101" s="1186"/>
      <c r="EE101" s="1186"/>
      <c r="EF101" s="1186"/>
      <c r="EG101" s="1186"/>
      <c r="EH101" s="1186"/>
      <c r="EI101" s="1186"/>
      <c r="EJ101" s="1186"/>
      <c r="EK101" s="1186"/>
      <c r="EL101" s="1186"/>
      <c r="EM101" s="1186"/>
      <c r="EN101" s="1186"/>
      <c r="EO101" s="1186"/>
      <c r="EP101" s="1186"/>
      <c r="EQ101" s="1186"/>
      <c r="ER101" s="1186"/>
      <c r="ES101" s="1186"/>
      <c r="ET101" s="1186"/>
      <c r="EU101" s="1186"/>
      <c r="EV101" s="1186"/>
      <c r="EW101" s="1186"/>
      <c r="EX101" s="1186"/>
      <c r="EY101" s="1186"/>
      <c r="EZ101" s="1186"/>
      <c r="FA101" s="1186"/>
      <c r="FB101" s="1186"/>
      <c r="FC101" s="1186"/>
      <c r="FD101" s="1186"/>
      <c r="FE101" s="1186"/>
      <c r="FF101" s="1186"/>
      <c r="FG101" s="1186"/>
      <c r="FH101" s="1186"/>
      <c r="FI101" s="1186"/>
      <c r="FJ101" s="1186"/>
      <c r="FK101" s="1186"/>
      <c r="FL101" s="1186"/>
      <c r="FM101" s="1186"/>
      <c r="FN101" s="1186"/>
      <c r="FO101" s="1186"/>
      <c r="FP101" s="1186"/>
      <c r="FQ101" s="1186"/>
      <c r="FR101" s="1186"/>
      <c r="FS101" s="1186"/>
      <c r="FT101" s="1186"/>
      <c r="FU101" s="1186"/>
      <c r="FV101" s="1186"/>
      <c r="FW101" s="1186"/>
      <c r="FX101" s="1186"/>
      <c r="FY101" s="1186"/>
      <c r="FZ101" s="1186"/>
      <c r="GA101" s="1186"/>
      <c r="GB101" s="1186"/>
      <c r="GC101" s="1186"/>
      <c r="GD101" s="1186"/>
      <c r="GE101" s="1186"/>
      <c r="GF101" s="1186"/>
      <c r="GG101" s="1186"/>
      <c r="GH101" s="1186"/>
      <c r="GI101" s="1186"/>
      <c r="GJ101" s="1186"/>
      <c r="GK101" s="1186"/>
      <c r="GL101" s="1186"/>
      <c r="GM101" s="1186"/>
      <c r="GN101" s="1186"/>
      <c r="GO101" s="1186"/>
      <c r="GP101" s="1186"/>
      <c r="GQ101" s="1186"/>
      <c r="GR101" s="1186"/>
      <c r="GS101" s="1186"/>
      <c r="GT101" s="1186"/>
      <c r="GU101" s="1186"/>
      <c r="GV101" s="1186"/>
      <c r="GW101" s="1186"/>
      <c r="GX101" s="1186"/>
      <c r="GY101" s="1186"/>
      <c r="GZ101" s="1186"/>
      <c r="HA101" s="1186"/>
      <c r="HB101" s="1186"/>
      <c r="HC101" s="1186"/>
      <c r="HD101" s="1186"/>
      <c r="HE101" s="1186"/>
      <c r="HF101" s="1186"/>
      <c r="HG101" s="1186"/>
      <c r="HH101" s="1186"/>
      <c r="HI101" s="1186"/>
      <c r="HJ101" s="1186"/>
      <c r="HK101" s="1186"/>
      <c r="HL101" s="1186"/>
      <c r="HM101" s="1186"/>
      <c r="HN101" s="1186"/>
      <c r="HO101" s="1186"/>
      <c r="HP101" s="1186"/>
      <c r="HQ101" s="1186"/>
      <c r="HR101" s="1186"/>
      <c r="HS101" s="1186"/>
      <c r="HT101" s="1186"/>
      <c r="HU101" s="1186"/>
      <c r="HV101" s="1186"/>
      <c r="HW101" s="1186"/>
      <c r="HX101" s="1186"/>
      <c r="HY101" s="1186"/>
      <c r="HZ101" s="1186"/>
      <c r="IA101" s="1186"/>
      <c r="IB101" s="1186"/>
      <c r="IC101" s="1186"/>
      <c r="ID101" s="1186"/>
      <c r="IE101" s="1186"/>
      <c r="IF101" s="1186"/>
      <c r="IG101" s="1186"/>
      <c r="IH101" s="1186"/>
      <c r="II101" s="1186"/>
      <c r="IJ101" s="1186"/>
      <c r="IK101" s="1186"/>
      <c r="IL101" s="1186"/>
      <c r="IM101" s="1186"/>
      <c r="IN101" s="1186"/>
      <c r="IO101" s="1186"/>
      <c r="IP101" s="1186"/>
      <c r="IQ101" s="1186"/>
      <c r="IR101" s="1186"/>
      <c r="IS101" s="1186"/>
      <c r="IT101" s="1186"/>
      <c r="IU101" s="1186"/>
      <c r="IV101" s="1186"/>
      <c r="IW101" s="1186"/>
      <c r="IX101" s="1186"/>
      <c r="IY101" s="1186"/>
      <c r="IZ101" s="1186"/>
      <c r="JA101" s="1186"/>
      <c r="JB101" s="1186"/>
      <c r="JC101" s="1186"/>
      <c r="JD101" s="1186"/>
      <c r="JE101" s="1186"/>
      <c r="JF101" s="1186"/>
      <c r="JG101" s="1186"/>
      <c r="JH101" s="1186"/>
      <c r="JI101" s="1186"/>
      <c r="JJ101" s="1186"/>
      <c r="JK101" s="1186"/>
      <c r="JL101" s="1186"/>
      <c r="JM101" s="1186"/>
      <c r="JN101" s="1186"/>
      <c r="JO101" s="1186"/>
      <c r="JP101" s="1186"/>
      <c r="JQ101" s="1186"/>
      <c r="JR101" s="1186"/>
      <c r="JS101" s="1186"/>
      <c r="JT101" s="1186"/>
      <c r="JU101" s="1186"/>
      <c r="JV101" s="1186"/>
      <c r="JW101" s="1186"/>
      <c r="JX101" s="1186"/>
      <c r="JY101" s="1186"/>
      <c r="JZ101" s="1186"/>
      <c r="KA101" s="1186"/>
      <c r="KB101" s="1186"/>
      <c r="KC101" s="1186"/>
      <c r="KD101" s="1186"/>
      <c r="KE101" s="1186"/>
      <c r="KF101" s="1186"/>
      <c r="KG101" s="1186"/>
      <c r="KH101" s="1186"/>
      <c r="KI101" s="1186"/>
      <c r="KJ101" s="1186"/>
      <c r="KK101" s="1186"/>
      <c r="KL101" s="1186"/>
      <c r="KM101" s="1186"/>
      <c r="KN101" s="1186"/>
      <c r="KO101" s="1186"/>
      <c r="KP101" s="1186"/>
      <c r="KQ101" s="1186"/>
      <c r="KR101" s="1186"/>
      <c r="KS101" s="1186"/>
      <c r="KT101" s="1186"/>
      <c r="KU101" s="1186"/>
      <c r="KV101" s="1186"/>
      <c r="KW101" s="1186"/>
      <c r="KX101" s="1186"/>
      <c r="KY101" s="1186"/>
      <c r="KZ101" s="1186"/>
      <c r="LA101" s="1186"/>
      <c r="LB101" s="1186"/>
      <c r="LC101" s="1186"/>
      <c r="LD101" s="1186"/>
      <c r="LE101" s="1186"/>
      <c r="LF101" s="1186"/>
      <c r="LG101" s="1186"/>
      <c r="LH101" s="1186"/>
      <c r="LI101" s="1186"/>
      <c r="LJ101" s="1187"/>
    </row>
    <row r="102" spans="2:322" ht="3.65" customHeight="1">
      <c r="B102" s="1185"/>
      <c r="C102" s="1186"/>
      <c r="D102" s="1186"/>
      <c r="E102" s="1186"/>
      <c r="F102" s="1186"/>
      <c r="G102" s="1186"/>
      <c r="H102" s="1186"/>
      <c r="I102" s="1186"/>
      <c r="J102" s="1186"/>
      <c r="K102" s="1186"/>
      <c r="L102" s="1186"/>
      <c r="M102" s="1186"/>
      <c r="N102" s="1186"/>
      <c r="O102" s="1186"/>
      <c r="P102" s="1186"/>
      <c r="Q102" s="1186"/>
      <c r="R102" s="1186"/>
      <c r="S102" s="1186"/>
      <c r="T102" s="1186"/>
      <c r="U102" s="1186"/>
      <c r="V102" s="1186"/>
      <c r="W102" s="1186"/>
      <c r="X102" s="1186"/>
      <c r="Y102" s="1186"/>
      <c r="Z102" s="1186"/>
      <c r="AA102" s="1186"/>
      <c r="AB102" s="1186"/>
      <c r="AC102" s="1186"/>
      <c r="AD102" s="1186"/>
      <c r="AE102" s="1186"/>
      <c r="AF102" s="1186"/>
      <c r="AG102" s="1186"/>
      <c r="AH102" s="1186"/>
      <c r="AI102" s="1186"/>
      <c r="AJ102" s="1186"/>
      <c r="AK102" s="1186"/>
      <c r="AL102" s="1186"/>
      <c r="AM102" s="1186"/>
      <c r="AN102" s="1186"/>
      <c r="AO102" s="1186"/>
      <c r="AP102" s="1186"/>
      <c r="AQ102" s="1186"/>
      <c r="AR102" s="1186"/>
      <c r="AS102" s="1186"/>
      <c r="AT102" s="1186"/>
      <c r="AU102" s="1186"/>
      <c r="AV102" s="1186"/>
      <c r="AW102" s="1186"/>
      <c r="AX102" s="1186"/>
      <c r="AY102" s="1186"/>
      <c r="AZ102" s="1186"/>
      <c r="BA102" s="1186"/>
      <c r="BB102" s="1186"/>
      <c r="BC102" s="1186"/>
      <c r="BD102" s="1186"/>
      <c r="BE102" s="1186"/>
      <c r="BF102" s="1186"/>
      <c r="BG102" s="1186"/>
      <c r="BH102" s="1186"/>
      <c r="BI102" s="1186"/>
      <c r="BJ102" s="1186"/>
      <c r="BK102" s="1186"/>
      <c r="BL102" s="1186"/>
      <c r="BM102" s="1186"/>
      <c r="BN102" s="1186"/>
      <c r="BO102" s="1186"/>
      <c r="BP102" s="1186"/>
      <c r="BQ102" s="1186"/>
      <c r="BR102" s="1186"/>
      <c r="BS102" s="1186"/>
      <c r="BT102" s="1186"/>
      <c r="BU102" s="1186"/>
      <c r="BV102" s="1186"/>
      <c r="BW102" s="1186"/>
      <c r="BX102" s="1186"/>
      <c r="BY102" s="1186"/>
      <c r="BZ102" s="1186"/>
      <c r="CA102" s="1186"/>
      <c r="CB102" s="1186"/>
      <c r="CC102" s="1186"/>
      <c r="CD102" s="1186"/>
      <c r="CE102" s="1186"/>
      <c r="CF102" s="1186"/>
      <c r="CG102" s="1186"/>
      <c r="CH102" s="1186"/>
      <c r="CI102" s="1186"/>
      <c r="CJ102" s="1186"/>
      <c r="CK102" s="1186"/>
      <c r="CL102" s="1186"/>
      <c r="CM102" s="1186"/>
      <c r="CN102" s="1186"/>
      <c r="CO102" s="1186"/>
      <c r="CP102" s="1186"/>
      <c r="CQ102" s="1186"/>
      <c r="CR102" s="1186"/>
      <c r="CS102" s="1186"/>
      <c r="CT102" s="1186"/>
      <c r="CU102" s="1186"/>
      <c r="CV102" s="1186"/>
      <c r="CW102" s="1186"/>
      <c r="CX102" s="1186"/>
      <c r="CY102" s="1186"/>
      <c r="CZ102" s="1186"/>
      <c r="DA102" s="1186"/>
      <c r="DB102" s="1186"/>
      <c r="DC102" s="1186"/>
      <c r="DD102" s="1186"/>
      <c r="DE102" s="1186"/>
      <c r="DF102" s="1186"/>
      <c r="DG102" s="1186"/>
      <c r="DH102" s="1186"/>
      <c r="DI102" s="1186"/>
      <c r="DJ102" s="1186"/>
      <c r="DK102" s="1186"/>
      <c r="DL102" s="1186"/>
      <c r="DM102" s="1186"/>
      <c r="DN102" s="1186"/>
      <c r="DO102" s="1186"/>
      <c r="DP102" s="1186"/>
      <c r="DQ102" s="1186"/>
      <c r="DR102" s="1186"/>
      <c r="DS102" s="1186"/>
      <c r="DT102" s="1186"/>
      <c r="DU102" s="1186"/>
      <c r="DV102" s="1186"/>
      <c r="DW102" s="1186"/>
      <c r="DX102" s="1186"/>
      <c r="DY102" s="1186"/>
      <c r="DZ102" s="1186"/>
      <c r="EA102" s="1186"/>
      <c r="EB102" s="1186"/>
      <c r="EC102" s="1186"/>
      <c r="ED102" s="1186"/>
      <c r="EE102" s="1186"/>
      <c r="EF102" s="1186"/>
      <c r="EG102" s="1186"/>
      <c r="EH102" s="1186"/>
      <c r="EI102" s="1186"/>
      <c r="EJ102" s="1186"/>
      <c r="EK102" s="1186"/>
      <c r="EL102" s="1186"/>
      <c r="EM102" s="1186"/>
      <c r="EN102" s="1186"/>
      <c r="EO102" s="1186"/>
      <c r="EP102" s="1186"/>
      <c r="EQ102" s="1186"/>
      <c r="ER102" s="1186"/>
      <c r="ES102" s="1186"/>
      <c r="ET102" s="1186"/>
      <c r="EU102" s="1186"/>
      <c r="EV102" s="1186"/>
      <c r="EW102" s="1186"/>
      <c r="EX102" s="1186"/>
      <c r="EY102" s="1186"/>
      <c r="EZ102" s="1186"/>
      <c r="FA102" s="1186"/>
      <c r="FB102" s="1186"/>
      <c r="FC102" s="1186"/>
      <c r="FD102" s="1186"/>
      <c r="FE102" s="1186"/>
      <c r="FF102" s="1186"/>
      <c r="FG102" s="1186"/>
      <c r="FH102" s="1186"/>
      <c r="FI102" s="1186"/>
      <c r="FJ102" s="1186"/>
      <c r="FK102" s="1186"/>
      <c r="FL102" s="1186"/>
      <c r="FM102" s="1186"/>
      <c r="FN102" s="1186"/>
      <c r="FO102" s="1186"/>
      <c r="FP102" s="1186"/>
      <c r="FQ102" s="1186"/>
      <c r="FR102" s="1186"/>
      <c r="FS102" s="1186"/>
      <c r="FT102" s="1186"/>
      <c r="FU102" s="1186"/>
      <c r="FV102" s="1186"/>
      <c r="FW102" s="1186"/>
      <c r="FX102" s="1186"/>
      <c r="FY102" s="1186"/>
      <c r="FZ102" s="1186"/>
      <c r="GA102" s="1186"/>
      <c r="GB102" s="1186"/>
      <c r="GC102" s="1186"/>
      <c r="GD102" s="1186"/>
      <c r="GE102" s="1186"/>
      <c r="GF102" s="1186"/>
      <c r="GG102" s="1186"/>
      <c r="GH102" s="1186"/>
      <c r="GI102" s="1186"/>
      <c r="GJ102" s="1186"/>
      <c r="GK102" s="1186"/>
      <c r="GL102" s="1186"/>
      <c r="GM102" s="1186"/>
      <c r="GN102" s="1186"/>
      <c r="GO102" s="1186"/>
      <c r="GP102" s="1186"/>
      <c r="GQ102" s="1186"/>
      <c r="GR102" s="1186"/>
      <c r="GS102" s="1186"/>
      <c r="GT102" s="1186"/>
      <c r="GU102" s="1186"/>
      <c r="GV102" s="1186"/>
      <c r="GW102" s="1186"/>
      <c r="GX102" s="1186"/>
      <c r="GY102" s="1186"/>
      <c r="GZ102" s="1186"/>
      <c r="HA102" s="1186"/>
      <c r="HB102" s="1186"/>
      <c r="HC102" s="1186"/>
      <c r="HD102" s="1186"/>
      <c r="HE102" s="1186"/>
      <c r="HF102" s="1186"/>
      <c r="HG102" s="1186"/>
      <c r="HH102" s="1186"/>
      <c r="HI102" s="1186"/>
      <c r="HJ102" s="1186"/>
      <c r="HK102" s="1186"/>
      <c r="HL102" s="1186"/>
      <c r="HM102" s="1186"/>
      <c r="HN102" s="1186"/>
      <c r="HO102" s="1186"/>
      <c r="HP102" s="1186"/>
      <c r="HQ102" s="1186"/>
      <c r="HR102" s="1186"/>
      <c r="HS102" s="1186"/>
      <c r="HT102" s="1186"/>
      <c r="HU102" s="1186"/>
      <c r="HV102" s="1186"/>
      <c r="HW102" s="1186"/>
      <c r="HX102" s="1186"/>
      <c r="HY102" s="1186"/>
      <c r="HZ102" s="1186"/>
      <c r="IA102" s="1186"/>
      <c r="IB102" s="1186"/>
      <c r="IC102" s="1186"/>
      <c r="ID102" s="1186"/>
      <c r="IE102" s="1186"/>
      <c r="IF102" s="1186"/>
      <c r="IG102" s="1186"/>
      <c r="IH102" s="1186"/>
      <c r="II102" s="1186"/>
      <c r="IJ102" s="1186"/>
      <c r="IK102" s="1186"/>
      <c r="IL102" s="1186"/>
      <c r="IM102" s="1186"/>
      <c r="IN102" s="1186"/>
      <c r="IO102" s="1186"/>
      <c r="IP102" s="1186"/>
      <c r="IQ102" s="1186"/>
      <c r="IR102" s="1186"/>
      <c r="IS102" s="1186"/>
      <c r="IT102" s="1186"/>
      <c r="IU102" s="1186"/>
      <c r="IV102" s="1186"/>
      <c r="IW102" s="1186"/>
      <c r="IX102" s="1186"/>
      <c r="IY102" s="1186"/>
      <c r="IZ102" s="1186"/>
      <c r="JA102" s="1186"/>
      <c r="JB102" s="1186"/>
      <c r="JC102" s="1186"/>
      <c r="JD102" s="1186"/>
      <c r="JE102" s="1186"/>
      <c r="JF102" s="1186"/>
      <c r="JG102" s="1186"/>
      <c r="JH102" s="1186"/>
      <c r="JI102" s="1186"/>
      <c r="JJ102" s="1186"/>
      <c r="JK102" s="1186"/>
      <c r="JL102" s="1186"/>
      <c r="JM102" s="1186"/>
      <c r="JN102" s="1186"/>
      <c r="JO102" s="1186"/>
      <c r="JP102" s="1186"/>
      <c r="JQ102" s="1186"/>
      <c r="JR102" s="1186"/>
      <c r="JS102" s="1186"/>
      <c r="JT102" s="1186"/>
      <c r="JU102" s="1186"/>
      <c r="JV102" s="1186"/>
      <c r="JW102" s="1186"/>
      <c r="JX102" s="1186"/>
      <c r="JY102" s="1186"/>
      <c r="JZ102" s="1186"/>
      <c r="KA102" s="1186"/>
      <c r="KB102" s="1186"/>
      <c r="KC102" s="1186"/>
      <c r="KD102" s="1186"/>
      <c r="KE102" s="1186"/>
      <c r="KF102" s="1186"/>
      <c r="KG102" s="1186"/>
      <c r="KH102" s="1186"/>
      <c r="KI102" s="1186"/>
      <c r="KJ102" s="1186"/>
      <c r="KK102" s="1186"/>
      <c r="KL102" s="1186"/>
      <c r="KM102" s="1186"/>
      <c r="KN102" s="1186"/>
      <c r="KO102" s="1186"/>
      <c r="KP102" s="1186"/>
      <c r="KQ102" s="1186"/>
      <c r="KR102" s="1186"/>
      <c r="KS102" s="1186"/>
      <c r="KT102" s="1186"/>
      <c r="KU102" s="1186"/>
      <c r="KV102" s="1186"/>
      <c r="KW102" s="1186"/>
      <c r="KX102" s="1186"/>
      <c r="KY102" s="1186"/>
      <c r="KZ102" s="1186"/>
      <c r="LA102" s="1186"/>
      <c r="LB102" s="1186"/>
      <c r="LC102" s="1186"/>
      <c r="LD102" s="1186"/>
      <c r="LE102" s="1186"/>
      <c r="LF102" s="1186"/>
      <c r="LG102" s="1186"/>
      <c r="LH102" s="1186"/>
      <c r="LI102" s="1186"/>
      <c r="LJ102" s="1187"/>
    </row>
    <row r="103" spans="2:322" ht="3.65" customHeight="1">
      <c r="B103" s="1185"/>
      <c r="C103" s="1186"/>
      <c r="D103" s="1186"/>
      <c r="E103" s="1186"/>
      <c r="F103" s="1186"/>
      <c r="G103" s="1186"/>
      <c r="H103" s="1186"/>
      <c r="I103" s="1186"/>
      <c r="J103" s="1186"/>
      <c r="K103" s="1186"/>
      <c r="L103" s="1186"/>
      <c r="M103" s="1186"/>
      <c r="N103" s="1186"/>
      <c r="O103" s="1186"/>
      <c r="P103" s="1186"/>
      <c r="Q103" s="1186"/>
      <c r="R103" s="1186"/>
      <c r="S103" s="1186"/>
      <c r="T103" s="1186"/>
      <c r="U103" s="1186"/>
      <c r="V103" s="1186"/>
      <c r="W103" s="1186"/>
      <c r="X103" s="1186"/>
      <c r="Y103" s="1186"/>
      <c r="Z103" s="1186"/>
      <c r="AA103" s="1186"/>
      <c r="AB103" s="1186"/>
      <c r="AC103" s="1186"/>
      <c r="AD103" s="1186"/>
      <c r="AE103" s="1186"/>
      <c r="AF103" s="1186"/>
      <c r="AG103" s="1186"/>
      <c r="AH103" s="1186"/>
      <c r="AI103" s="1186"/>
      <c r="AJ103" s="1186"/>
      <c r="AK103" s="1186"/>
      <c r="AL103" s="1186"/>
      <c r="AM103" s="1186"/>
      <c r="AN103" s="1186"/>
      <c r="AO103" s="1186"/>
      <c r="AP103" s="1186"/>
      <c r="AQ103" s="1186"/>
      <c r="AR103" s="1186"/>
      <c r="AS103" s="1186"/>
      <c r="AT103" s="1186"/>
      <c r="AU103" s="1186"/>
      <c r="AV103" s="1186"/>
      <c r="AW103" s="1186"/>
      <c r="AX103" s="1186"/>
      <c r="AY103" s="1186"/>
      <c r="AZ103" s="1186"/>
      <c r="BA103" s="1186"/>
      <c r="BB103" s="1186"/>
      <c r="BC103" s="1186"/>
      <c r="BD103" s="1186"/>
      <c r="BE103" s="1186"/>
      <c r="BF103" s="1186"/>
      <c r="BG103" s="1186"/>
      <c r="BH103" s="1186"/>
      <c r="BI103" s="1186"/>
      <c r="BJ103" s="1186"/>
      <c r="BK103" s="1186"/>
      <c r="BL103" s="1186"/>
      <c r="BM103" s="1186"/>
      <c r="BN103" s="1186"/>
      <c r="BO103" s="1186"/>
      <c r="BP103" s="1186"/>
      <c r="BQ103" s="1186"/>
      <c r="BR103" s="1186"/>
      <c r="BS103" s="1186"/>
      <c r="BT103" s="1186"/>
      <c r="BU103" s="1186"/>
      <c r="BV103" s="1186"/>
      <c r="BW103" s="1186"/>
      <c r="BX103" s="1186"/>
      <c r="BY103" s="1186"/>
      <c r="BZ103" s="1186"/>
      <c r="CA103" s="1186"/>
      <c r="CB103" s="1186"/>
      <c r="CC103" s="1186"/>
      <c r="CD103" s="1186"/>
      <c r="CE103" s="1186"/>
      <c r="CF103" s="1186"/>
      <c r="CG103" s="1186"/>
      <c r="CH103" s="1186"/>
      <c r="CI103" s="1186"/>
      <c r="CJ103" s="1186"/>
      <c r="CK103" s="1186"/>
      <c r="CL103" s="1186"/>
      <c r="CM103" s="1186"/>
      <c r="CN103" s="1186"/>
      <c r="CO103" s="1186"/>
      <c r="CP103" s="1186"/>
      <c r="CQ103" s="1186"/>
      <c r="CR103" s="1186"/>
      <c r="CS103" s="1186"/>
      <c r="CT103" s="1186"/>
      <c r="CU103" s="1186"/>
      <c r="CV103" s="1186"/>
      <c r="CW103" s="1186"/>
      <c r="CX103" s="1186"/>
      <c r="CY103" s="1186"/>
      <c r="CZ103" s="1186"/>
      <c r="DA103" s="1186"/>
      <c r="DB103" s="1186"/>
      <c r="DC103" s="1186"/>
      <c r="DD103" s="1186"/>
      <c r="DE103" s="1186"/>
      <c r="DF103" s="1186"/>
      <c r="DG103" s="1186"/>
      <c r="DH103" s="1186"/>
      <c r="DI103" s="1186"/>
      <c r="DJ103" s="1186"/>
      <c r="DK103" s="1186"/>
      <c r="DL103" s="1186"/>
      <c r="DM103" s="1186"/>
      <c r="DN103" s="1186"/>
      <c r="DO103" s="1186"/>
      <c r="DP103" s="1186"/>
      <c r="DQ103" s="1186"/>
      <c r="DR103" s="1186"/>
      <c r="DS103" s="1186"/>
      <c r="DT103" s="1186"/>
      <c r="DU103" s="1186"/>
      <c r="DV103" s="1186"/>
      <c r="DW103" s="1186"/>
      <c r="DX103" s="1186"/>
      <c r="DY103" s="1186"/>
      <c r="DZ103" s="1186"/>
      <c r="EA103" s="1186"/>
      <c r="EB103" s="1186"/>
      <c r="EC103" s="1186"/>
      <c r="ED103" s="1186"/>
      <c r="EE103" s="1186"/>
      <c r="EF103" s="1186"/>
      <c r="EG103" s="1186"/>
      <c r="EH103" s="1186"/>
      <c r="EI103" s="1186"/>
      <c r="EJ103" s="1186"/>
      <c r="EK103" s="1186"/>
      <c r="EL103" s="1186"/>
      <c r="EM103" s="1186"/>
      <c r="EN103" s="1186"/>
      <c r="EO103" s="1186"/>
      <c r="EP103" s="1186"/>
      <c r="EQ103" s="1186"/>
      <c r="ER103" s="1186"/>
      <c r="ES103" s="1186"/>
      <c r="ET103" s="1186"/>
      <c r="EU103" s="1186"/>
      <c r="EV103" s="1186"/>
      <c r="EW103" s="1186"/>
      <c r="EX103" s="1186"/>
      <c r="EY103" s="1186"/>
      <c r="EZ103" s="1186"/>
      <c r="FA103" s="1186"/>
      <c r="FB103" s="1186"/>
      <c r="FC103" s="1186"/>
      <c r="FD103" s="1186"/>
      <c r="FE103" s="1186"/>
      <c r="FF103" s="1186"/>
      <c r="FG103" s="1186"/>
      <c r="FH103" s="1186"/>
      <c r="FI103" s="1186"/>
      <c r="FJ103" s="1186"/>
      <c r="FK103" s="1186"/>
      <c r="FL103" s="1186"/>
      <c r="FM103" s="1186"/>
      <c r="FN103" s="1186"/>
      <c r="FO103" s="1186"/>
      <c r="FP103" s="1186"/>
      <c r="FQ103" s="1186"/>
      <c r="FR103" s="1186"/>
      <c r="FS103" s="1186"/>
      <c r="FT103" s="1186"/>
      <c r="FU103" s="1186"/>
      <c r="FV103" s="1186"/>
      <c r="FW103" s="1186"/>
      <c r="FX103" s="1186"/>
      <c r="FY103" s="1186"/>
      <c r="FZ103" s="1186"/>
      <c r="GA103" s="1186"/>
      <c r="GB103" s="1186"/>
      <c r="GC103" s="1186"/>
      <c r="GD103" s="1186"/>
      <c r="GE103" s="1186"/>
      <c r="GF103" s="1186"/>
      <c r="GG103" s="1186"/>
      <c r="GH103" s="1186"/>
      <c r="GI103" s="1186"/>
      <c r="GJ103" s="1186"/>
      <c r="GK103" s="1186"/>
      <c r="GL103" s="1186"/>
      <c r="GM103" s="1186"/>
      <c r="GN103" s="1186"/>
      <c r="GO103" s="1186"/>
      <c r="GP103" s="1186"/>
      <c r="GQ103" s="1186"/>
      <c r="GR103" s="1186"/>
      <c r="GS103" s="1186"/>
      <c r="GT103" s="1186"/>
      <c r="GU103" s="1186"/>
      <c r="GV103" s="1186"/>
      <c r="GW103" s="1186"/>
      <c r="GX103" s="1186"/>
      <c r="GY103" s="1186"/>
      <c r="GZ103" s="1186"/>
      <c r="HA103" s="1186"/>
      <c r="HB103" s="1186"/>
      <c r="HC103" s="1186"/>
      <c r="HD103" s="1186"/>
      <c r="HE103" s="1186"/>
      <c r="HF103" s="1186"/>
      <c r="HG103" s="1186"/>
      <c r="HH103" s="1186"/>
      <c r="HI103" s="1186"/>
      <c r="HJ103" s="1186"/>
      <c r="HK103" s="1186"/>
      <c r="HL103" s="1186"/>
      <c r="HM103" s="1186"/>
      <c r="HN103" s="1186"/>
      <c r="HO103" s="1186"/>
      <c r="HP103" s="1186"/>
      <c r="HQ103" s="1186"/>
      <c r="HR103" s="1186"/>
      <c r="HS103" s="1186"/>
      <c r="HT103" s="1186"/>
      <c r="HU103" s="1186"/>
      <c r="HV103" s="1186"/>
      <c r="HW103" s="1186"/>
      <c r="HX103" s="1186"/>
      <c r="HY103" s="1186"/>
      <c r="HZ103" s="1186"/>
      <c r="IA103" s="1186"/>
      <c r="IB103" s="1186"/>
      <c r="IC103" s="1186"/>
      <c r="ID103" s="1186"/>
      <c r="IE103" s="1186"/>
      <c r="IF103" s="1186"/>
      <c r="IG103" s="1186"/>
      <c r="IH103" s="1186"/>
      <c r="II103" s="1186"/>
      <c r="IJ103" s="1186"/>
      <c r="IK103" s="1186"/>
      <c r="IL103" s="1186"/>
      <c r="IM103" s="1186"/>
      <c r="IN103" s="1186"/>
      <c r="IO103" s="1186"/>
      <c r="IP103" s="1186"/>
      <c r="IQ103" s="1186"/>
      <c r="IR103" s="1186"/>
      <c r="IS103" s="1186"/>
      <c r="IT103" s="1186"/>
      <c r="IU103" s="1186"/>
      <c r="IV103" s="1186"/>
      <c r="IW103" s="1186"/>
      <c r="IX103" s="1186"/>
      <c r="IY103" s="1186"/>
      <c r="IZ103" s="1186"/>
      <c r="JA103" s="1186"/>
      <c r="JB103" s="1186"/>
      <c r="JC103" s="1186"/>
      <c r="JD103" s="1186"/>
      <c r="JE103" s="1186"/>
      <c r="JF103" s="1186"/>
      <c r="JG103" s="1186"/>
      <c r="JH103" s="1186"/>
      <c r="JI103" s="1186"/>
      <c r="JJ103" s="1186"/>
      <c r="JK103" s="1186"/>
      <c r="JL103" s="1186"/>
      <c r="JM103" s="1186"/>
      <c r="JN103" s="1186"/>
      <c r="JO103" s="1186"/>
      <c r="JP103" s="1186"/>
      <c r="JQ103" s="1186"/>
      <c r="JR103" s="1186"/>
      <c r="JS103" s="1186"/>
      <c r="JT103" s="1186"/>
      <c r="JU103" s="1186"/>
      <c r="JV103" s="1186"/>
      <c r="JW103" s="1186"/>
      <c r="JX103" s="1186"/>
      <c r="JY103" s="1186"/>
      <c r="JZ103" s="1186"/>
      <c r="KA103" s="1186"/>
      <c r="KB103" s="1186"/>
      <c r="KC103" s="1186"/>
      <c r="KD103" s="1186"/>
      <c r="KE103" s="1186"/>
      <c r="KF103" s="1186"/>
      <c r="KG103" s="1186"/>
      <c r="KH103" s="1186"/>
      <c r="KI103" s="1186"/>
      <c r="KJ103" s="1186"/>
      <c r="KK103" s="1186"/>
      <c r="KL103" s="1186"/>
      <c r="KM103" s="1186"/>
      <c r="KN103" s="1186"/>
      <c r="KO103" s="1186"/>
      <c r="KP103" s="1186"/>
      <c r="KQ103" s="1186"/>
      <c r="KR103" s="1186"/>
      <c r="KS103" s="1186"/>
      <c r="KT103" s="1186"/>
      <c r="KU103" s="1186"/>
      <c r="KV103" s="1186"/>
      <c r="KW103" s="1186"/>
      <c r="KX103" s="1186"/>
      <c r="KY103" s="1186"/>
      <c r="KZ103" s="1186"/>
      <c r="LA103" s="1186"/>
      <c r="LB103" s="1186"/>
      <c r="LC103" s="1186"/>
      <c r="LD103" s="1186"/>
      <c r="LE103" s="1186"/>
      <c r="LF103" s="1186"/>
      <c r="LG103" s="1186"/>
      <c r="LH103" s="1186"/>
      <c r="LI103" s="1186"/>
      <c r="LJ103" s="1187"/>
    </row>
    <row r="104" spans="2:322" ht="3.65" customHeight="1">
      <c r="B104" s="1185"/>
      <c r="C104" s="1186"/>
      <c r="D104" s="1186"/>
      <c r="E104" s="1186"/>
      <c r="F104" s="1186"/>
      <c r="G104" s="1186"/>
      <c r="H104" s="1186"/>
      <c r="I104" s="1186"/>
      <c r="J104" s="1186"/>
      <c r="K104" s="1186"/>
      <c r="L104" s="1186"/>
      <c r="M104" s="1186"/>
      <c r="N104" s="1186"/>
      <c r="O104" s="1186"/>
      <c r="P104" s="1186"/>
      <c r="Q104" s="1186"/>
      <c r="R104" s="1186"/>
      <c r="S104" s="1186"/>
      <c r="T104" s="1186"/>
      <c r="U104" s="1186"/>
      <c r="V104" s="1186"/>
      <c r="W104" s="1186"/>
      <c r="X104" s="1186"/>
      <c r="Y104" s="1186"/>
      <c r="Z104" s="1186"/>
      <c r="AA104" s="1186"/>
      <c r="AB104" s="1186"/>
      <c r="AC104" s="1186"/>
      <c r="AD104" s="1186"/>
      <c r="AE104" s="1186"/>
      <c r="AF104" s="1186"/>
      <c r="AG104" s="1186"/>
      <c r="AH104" s="1186"/>
      <c r="AI104" s="1186"/>
      <c r="AJ104" s="1186"/>
      <c r="AK104" s="1186"/>
      <c r="AL104" s="1186"/>
      <c r="AM104" s="1186"/>
      <c r="AN104" s="1186"/>
      <c r="AO104" s="1186"/>
      <c r="AP104" s="1186"/>
      <c r="AQ104" s="1186"/>
      <c r="AR104" s="1186"/>
      <c r="AS104" s="1186"/>
      <c r="AT104" s="1186"/>
      <c r="AU104" s="1186"/>
      <c r="AV104" s="1186"/>
      <c r="AW104" s="1186"/>
      <c r="AX104" s="1186"/>
      <c r="AY104" s="1186"/>
      <c r="AZ104" s="1186"/>
      <c r="BA104" s="1186"/>
      <c r="BB104" s="1186"/>
      <c r="BC104" s="1186"/>
      <c r="BD104" s="1186"/>
      <c r="BE104" s="1186"/>
      <c r="BF104" s="1186"/>
      <c r="BG104" s="1186"/>
      <c r="BH104" s="1186"/>
      <c r="BI104" s="1186"/>
      <c r="BJ104" s="1186"/>
      <c r="BK104" s="1186"/>
      <c r="BL104" s="1186"/>
      <c r="BM104" s="1186"/>
      <c r="BN104" s="1186"/>
      <c r="BO104" s="1186"/>
      <c r="BP104" s="1186"/>
      <c r="BQ104" s="1186"/>
      <c r="BR104" s="1186"/>
      <c r="BS104" s="1186"/>
      <c r="BT104" s="1186"/>
      <c r="BU104" s="1186"/>
      <c r="BV104" s="1186"/>
      <c r="BW104" s="1186"/>
      <c r="BX104" s="1186"/>
      <c r="BY104" s="1186"/>
      <c r="BZ104" s="1186"/>
      <c r="CA104" s="1186"/>
      <c r="CB104" s="1186"/>
      <c r="CC104" s="1186"/>
      <c r="CD104" s="1186"/>
      <c r="CE104" s="1186"/>
      <c r="CF104" s="1186"/>
      <c r="CG104" s="1186"/>
      <c r="CH104" s="1186"/>
      <c r="CI104" s="1186"/>
      <c r="CJ104" s="1186"/>
      <c r="CK104" s="1186"/>
      <c r="CL104" s="1186"/>
      <c r="CM104" s="1186"/>
      <c r="CN104" s="1186"/>
      <c r="CO104" s="1186"/>
      <c r="CP104" s="1186"/>
      <c r="CQ104" s="1186"/>
      <c r="CR104" s="1186"/>
      <c r="CS104" s="1186"/>
      <c r="CT104" s="1186"/>
      <c r="CU104" s="1186"/>
      <c r="CV104" s="1186"/>
      <c r="CW104" s="1186"/>
      <c r="CX104" s="1186"/>
      <c r="CY104" s="1186"/>
      <c r="CZ104" s="1186"/>
      <c r="DA104" s="1186"/>
      <c r="DB104" s="1186"/>
      <c r="DC104" s="1186"/>
      <c r="DD104" s="1186"/>
      <c r="DE104" s="1186"/>
      <c r="DF104" s="1186"/>
      <c r="DG104" s="1186"/>
      <c r="DH104" s="1186"/>
      <c r="DI104" s="1186"/>
      <c r="DJ104" s="1186"/>
      <c r="DK104" s="1186"/>
      <c r="DL104" s="1186"/>
      <c r="DM104" s="1186"/>
      <c r="DN104" s="1186"/>
      <c r="DO104" s="1186"/>
      <c r="DP104" s="1186"/>
      <c r="DQ104" s="1186"/>
      <c r="DR104" s="1186"/>
      <c r="DS104" s="1186"/>
      <c r="DT104" s="1186"/>
      <c r="DU104" s="1186"/>
      <c r="DV104" s="1186"/>
      <c r="DW104" s="1186"/>
      <c r="DX104" s="1186"/>
      <c r="DY104" s="1186"/>
      <c r="DZ104" s="1186"/>
      <c r="EA104" s="1186"/>
      <c r="EB104" s="1186"/>
      <c r="EC104" s="1186"/>
      <c r="ED104" s="1186"/>
      <c r="EE104" s="1186"/>
      <c r="EF104" s="1186"/>
      <c r="EG104" s="1186"/>
      <c r="EH104" s="1186"/>
      <c r="EI104" s="1186"/>
      <c r="EJ104" s="1186"/>
      <c r="EK104" s="1186"/>
      <c r="EL104" s="1186"/>
      <c r="EM104" s="1186"/>
      <c r="EN104" s="1186"/>
      <c r="EO104" s="1186"/>
      <c r="EP104" s="1186"/>
      <c r="EQ104" s="1186"/>
      <c r="ER104" s="1186"/>
      <c r="ES104" s="1186"/>
      <c r="ET104" s="1186"/>
      <c r="EU104" s="1186"/>
      <c r="EV104" s="1186"/>
      <c r="EW104" s="1186"/>
      <c r="EX104" s="1186"/>
      <c r="EY104" s="1186"/>
      <c r="EZ104" s="1186"/>
      <c r="FA104" s="1186"/>
      <c r="FB104" s="1186"/>
      <c r="FC104" s="1186"/>
      <c r="FD104" s="1186"/>
      <c r="FE104" s="1186"/>
      <c r="FF104" s="1186"/>
      <c r="FG104" s="1186"/>
      <c r="FH104" s="1186"/>
      <c r="FI104" s="1186"/>
      <c r="FJ104" s="1186"/>
      <c r="FK104" s="1186"/>
      <c r="FL104" s="1186"/>
      <c r="FM104" s="1186"/>
      <c r="FN104" s="1186"/>
      <c r="FO104" s="1186"/>
      <c r="FP104" s="1186"/>
      <c r="FQ104" s="1186"/>
      <c r="FR104" s="1186"/>
      <c r="FS104" s="1186"/>
      <c r="FT104" s="1186"/>
      <c r="FU104" s="1186"/>
      <c r="FV104" s="1186"/>
      <c r="FW104" s="1186"/>
      <c r="FX104" s="1186"/>
      <c r="FY104" s="1186"/>
      <c r="FZ104" s="1186"/>
      <c r="GA104" s="1186"/>
      <c r="GB104" s="1186"/>
      <c r="GC104" s="1186"/>
      <c r="GD104" s="1186"/>
      <c r="GE104" s="1186"/>
      <c r="GF104" s="1186"/>
      <c r="GG104" s="1186"/>
      <c r="GH104" s="1186"/>
      <c r="GI104" s="1186"/>
      <c r="GJ104" s="1186"/>
      <c r="GK104" s="1186"/>
      <c r="GL104" s="1186"/>
      <c r="GM104" s="1186"/>
      <c r="GN104" s="1186"/>
      <c r="GO104" s="1186"/>
      <c r="GP104" s="1186"/>
      <c r="GQ104" s="1186"/>
      <c r="GR104" s="1186"/>
      <c r="GS104" s="1186"/>
      <c r="GT104" s="1186"/>
      <c r="GU104" s="1186"/>
      <c r="GV104" s="1186"/>
      <c r="GW104" s="1186"/>
      <c r="GX104" s="1186"/>
      <c r="GY104" s="1186"/>
      <c r="GZ104" s="1186"/>
      <c r="HA104" s="1186"/>
      <c r="HB104" s="1186"/>
      <c r="HC104" s="1186"/>
      <c r="HD104" s="1186"/>
      <c r="HE104" s="1186"/>
      <c r="HF104" s="1186"/>
      <c r="HG104" s="1186"/>
      <c r="HH104" s="1186"/>
      <c r="HI104" s="1186"/>
      <c r="HJ104" s="1186"/>
      <c r="HK104" s="1186"/>
      <c r="HL104" s="1186"/>
      <c r="HM104" s="1186"/>
      <c r="HN104" s="1186"/>
      <c r="HO104" s="1186"/>
      <c r="HP104" s="1186"/>
      <c r="HQ104" s="1186"/>
      <c r="HR104" s="1186"/>
      <c r="HS104" s="1186"/>
      <c r="HT104" s="1186"/>
      <c r="HU104" s="1186"/>
      <c r="HV104" s="1186"/>
      <c r="HW104" s="1186"/>
      <c r="HX104" s="1186"/>
      <c r="HY104" s="1186"/>
      <c r="HZ104" s="1186"/>
      <c r="IA104" s="1186"/>
      <c r="IB104" s="1186"/>
      <c r="IC104" s="1186"/>
      <c r="ID104" s="1186"/>
      <c r="IE104" s="1186"/>
      <c r="IF104" s="1186"/>
      <c r="IG104" s="1186"/>
      <c r="IH104" s="1186"/>
      <c r="II104" s="1186"/>
      <c r="IJ104" s="1186"/>
      <c r="IK104" s="1186"/>
      <c r="IL104" s="1186"/>
      <c r="IM104" s="1186"/>
      <c r="IN104" s="1186"/>
      <c r="IO104" s="1186"/>
      <c r="IP104" s="1186"/>
      <c r="IQ104" s="1186"/>
      <c r="IR104" s="1186"/>
      <c r="IS104" s="1186"/>
      <c r="IT104" s="1186"/>
      <c r="IU104" s="1186"/>
      <c r="IV104" s="1186"/>
      <c r="IW104" s="1186"/>
      <c r="IX104" s="1186"/>
      <c r="IY104" s="1186"/>
      <c r="IZ104" s="1186"/>
      <c r="JA104" s="1186"/>
      <c r="JB104" s="1186"/>
      <c r="JC104" s="1186"/>
      <c r="JD104" s="1186"/>
      <c r="JE104" s="1186"/>
      <c r="JF104" s="1186"/>
      <c r="JG104" s="1186"/>
      <c r="JH104" s="1186"/>
      <c r="JI104" s="1186"/>
      <c r="JJ104" s="1186"/>
      <c r="JK104" s="1186"/>
      <c r="JL104" s="1186"/>
      <c r="JM104" s="1186"/>
      <c r="JN104" s="1186"/>
      <c r="JO104" s="1186"/>
      <c r="JP104" s="1186"/>
      <c r="JQ104" s="1186"/>
      <c r="JR104" s="1186"/>
      <c r="JS104" s="1186"/>
      <c r="JT104" s="1186"/>
      <c r="JU104" s="1186"/>
      <c r="JV104" s="1186"/>
      <c r="JW104" s="1186"/>
      <c r="JX104" s="1186"/>
      <c r="JY104" s="1186"/>
      <c r="JZ104" s="1186"/>
      <c r="KA104" s="1186"/>
      <c r="KB104" s="1186"/>
      <c r="KC104" s="1186"/>
      <c r="KD104" s="1186"/>
      <c r="KE104" s="1186"/>
      <c r="KF104" s="1186"/>
      <c r="KG104" s="1186"/>
      <c r="KH104" s="1186"/>
      <c r="KI104" s="1186"/>
      <c r="KJ104" s="1186"/>
      <c r="KK104" s="1186"/>
      <c r="KL104" s="1186"/>
      <c r="KM104" s="1186"/>
      <c r="KN104" s="1186"/>
      <c r="KO104" s="1186"/>
      <c r="KP104" s="1186"/>
      <c r="KQ104" s="1186"/>
      <c r="KR104" s="1186"/>
      <c r="KS104" s="1186"/>
      <c r="KT104" s="1186"/>
      <c r="KU104" s="1186"/>
      <c r="KV104" s="1186"/>
      <c r="KW104" s="1186"/>
      <c r="KX104" s="1186"/>
      <c r="KY104" s="1186"/>
      <c r="KZ104" s="1186"/>
      <c r="LA104" s="1186"/>
      <c r="LB104" s="1186"/>
      <c r="LC104" s="1186"/>
      <c r="LD104" s="1186"/>
      <c r="LE104" s="1186"/>
      <c r="LF104" s="1186"/>
      <c r="LG104" s="1186"/>
      <c r="LH104" s="1186"/>
      <c r="LI104" s="1186"/>
      <c r="LJ104" s="1187"/>
    </row>
    <row r="105" spans="2:322" ht="3.65" customHeight="1">
      <c r="B105" s="1185"/>
      <c r="C105" s="1186"/>
      <c r="D105" s="1186"/>
      <c r="E105" s="1186"/>
      <c r="F105" s="1186"/>
      <c r="G105" s="1186"/>
      <c r="H105" s="1186"/>
      <c r="I105" s="1186"/>
      <c r="J105" s="1186"/>
      <c r="K105" s="1186"/>
      <c r="L105" s="1186"/>
      <c r="M105" s="1186"/>
      <c r="N105" s="1186"/>
      <c r="O105" s="1186"/>
      <c r="P105" s="1186"/>
      <c r="Q105" s="1186"/>
      <c r="R105" s="1186"/>
      <c r="S105" s="1186"/>
      <c r="T105" s="1186"/>
      <c r="U105" s="1186"/>
      <c r="V105" s="1186"/>
      <c r="W105" s="1186"/>
      <c r="X105" s="1186"/>
      <c r="Y105" s="1186"/>
      <c r="Z105" s="1186"/>
      <c r="AA105" s="1186"/>
      <c r="AB105" s="1186"/>
      <c r="AC105" s="1186"/>
      <c r="AD105" s="1186"/>
      <c r="AE105" s="1186"/>
      <c r="AF105" s="1186"/>
      <c r="AG105" s="1186"/>
      <c r="AH105" s="1186"/>
      <c r="AI105" s="1186"/>
      <c r="AJ105" s="1186"/>
      <c r="AK105" s="1186"/>
      <c r="AL105" s="1186"/>
      <c r="AM105" s="1186"/>
      <c r="AN105" s="1186"/>
      <c r="AO105" s="1186"/>
      <c r="AP105" s="1186"/>
      <c r="AQ105" s="1186"/>
      <c r="AR105" s="1186"/>
      <c r="AS105" s="1186"/>
      <c r="AT105" s="1186"/>
      <c r="AU105" s="1186"/>
      <c r="AV105" s="1186"/>
      <c r="AW105" s="1186"/>
      <c r="AX105" s="1186"/>
      <c r="AY105" s="1186"/>
      <c r="AZ105" s="1186"/>
      <c r="BA105" s="1186"/>
      <c r="BB105" s="1186"/>
      <c r="BC105" s="1186"/>
      <c r="BD105" s="1186"/>
      <c r="BE105" s="1186"/>
      <c r="BF105" s="1186"/>
      <c r="BG105" s="1186"/>
      <c r="BH105" s="1186"/>
      <c r="BI105" s="1186"/>
      <c r="BJ105" s="1186"/>
      <c r="BK105" s="1186"/>
      <c r="BL105" s="1186"/>
      <c r="BM105" s="1186"/>
      <c r="BN105" s="1186"/>
      <c r="BO105" s="1186"/>
      <c r="BP105" s="1186"/>
      <c r="BQ105" s="1186"/>
      <c r="BR105" s="1186"/>
      <c r="BS105" s="1186"/>
      <c r="BT105" s="1186"/>
      <c r="BU105" s="1186"/>
      <c r="BV105" s="1186"/>
      <c r="BW105" s="1186"/>
      <c r="BX105" s="1186"/>
      <c r="BY105" s="1186"/>
      <c r="BZ105" s="1186"/>
      <c r="CA105" s="1186"/>
      <c r="CB105" s="1186"/>
      <c r="CC105" s="1186"/>
      <c r="CD105" s="1186"/>
      <c r="CE105" s="1186"/>
      <c r="CF105" s="1186"/>
      <c r="CG105" s="1186"/>
      <c r="CH105" s="1186"/>
      <c r="CI105" s="1186"/>
      <c r="CJ105" s="1186"/>
      <c r="CK105" s="1186"/>
      <c r="CL105" s="1186"/>
      <c r="CM105" s="1186"/>
      <c r="CN105" s="1186"/>
      <c r="CO105" s="1186"/>
      <c r="CP105" s="1186"/>
      <c r="CQ105" s="1186"/>
      <c r="CR105" s="1186"/>
      <c r="CS105" s="1186"/>
      <c r="CT105" s="1186"/>
      <c r="CU105" s="1186"/>
      <c r="CV105" s="1186"/>
      <c r="CW105" s="1186"/>
      <c r="CX105" s="1186"/>
      <c r="CY105" s="1186"/>
      <c r="CZ105" s="1186"/>
      <c r="DA105" s="1186"/>
      <c r="DB105" s="1186"/>
      <c r="DC105" s="1186"/>
      <c r="DD105" s="1186"/>
      <c r="DE105" s="1186"/>
      <c r="DF105" s="1186"/>
      <c r="DG105" s="1186"/>
      <c r="DH105" s="1186"/>
      <c r="DI105" s="1186"/>
      <c r="DJ105" s="1186"/>
      <c r="DK105" s="1186"/>
      <c r="DL105" s="1186"/>
      <c r="DM105" s="1186"/>
      <c r="DN105" s="1186"/>
      <c r="DO105" s="1186"/>
      <c r="DP105" s="1186"/>
      <c r="DQ105" s="1186"/>
      <c r="DR105" s="1186"/>
      <c r="DS105" s="1186"/>
      <c r="DT105" s="1186"/>
      <c r="DU105" s="1186"/>
      <c r="DV105" s="1186"/>
      <c r="DW105" s="1186"/>
      <c r="DX105" s="1186"/>
      <c r="DY105" s="1186"/>
      <c r="DZ105" s="1186"/>
      <c r="EA105" s="1186"/>
      <c r="EB105" s="1186"/>
      <c r="EC105" s="1186"/>
      <c r="ED105" s="1186"/>
      <c r="EE105" s="1186"/>
      <c r="EF105" s="1186"/>
      <c r="EG105" s="1186"/>
      <c r="EH105" s="1186"/>
      <c r="EI105" s="1186"/>
      <c r="EJ105" s="1186"/>
      <c r="EK105" s="1186"/>
      <c r="EL105" s="1186"/>
      <c r="EM105" s="1186"/>
      <c r="EN105" s="1186"/>
      <c r="EO105" s="1186"/>
      <c r="EP105" s="1186"/>
      <c r="EQ105" s="1186"/>
      <c r="ER105" s="1186"/>
      <c r="ES105" s="1186"/>
      <c r="ET105" s="1186"/>
      <c r="EU105" s="1186"/>
      <c r="EV105" s="1186"/>
      <c r="EW105" s="1186"/>
      <c r="EX105" s="1186"/>
      <c r="EY105" s="1186"/>
      <c r="EZ105" s="1186"/>
      <c r="FA105" s="1186"/>
      <c r="FB105" s="1186"/>
      <c r="FC105" s="1186"/>
      <c r="FD105" s="1186"/>
      <c r="FE105" s="1186"/>
      <c r="FF105" s="1186"/>
      <c r="FG105" s="1186"/>
      <c r="FH105" s="1186"/>
      <c r="FI105" s="1186"/>
      <c r="FJ105" s="1186"/>
      <c r="FK105" s="1186"/>
      <c r="FL105" s="1186"/>
      <c r="FM105" s="1186"/>
      <c r="FN105" s="1186"/>
      <c r="FO105" s="1186"/>
      <c r="FP105" s="1186"/>
      <c r="FQ105" s="1186"/>
      <c r="FR105" s="1186"/>
      <c r="FS105" s="1186"/>
      <c r="FT105" s="1186"/>
      <c r="FU105" s="1186"/>
      <c r="FV105" s="1186"/>
      <c r="FW105" s="1186"/>
      <c r="FX105" s="1186"/>
      <c r="FY105" s="1186"/>
      <c r="FZ105" s="1186"/>
      <c r="GA105" s="1186"/>
      <c r="GB105" s="1186"/>
      <c r="GC105" s="1186"/>
      <c r="GD105" s="1186"/>
      <c r="GE105" s="1186"/>
      <c r="GF105" s="1186"/>
      <c r="GG105" s="1186"/>
      <c r="GH105" s="1186"/>
      <c r="GI105" s="1186"/>
      <c r="GJ105" s="1186"/>
      <c r="GK105" s="1186"/>
      <c r="GL105" s="1186"/>
      <c r="GM105" s="1186"/>
      <c r="GN105" s="1186"/>
      <c r="GO105" s="1186"/>
      <c r="GP105" s="1186"/>
      <c r="GQ105" s="1186"/>
      <c r="GR105" s="1186"/>
      <c r="GS105" s="1186"/>
      <c r="GT105" s="1186"/>
      <c r="GU105" s="1186"/>
      <c r="GV105" s="1186"/>
      <c r="GW105" s="1186"/>
      <c r="GX105" s="1186"/>
      <c r="GY105" s="1186"/>
      <c r="GZ105" s="1186"/>
      <c r="HA105" s="1186"/>
      <c r="HB105" s="1186"/>
      <c r="HC105" s="1186"/>
      <c r="HD105" s="1186"/>
      <c r="HE105" s="1186"/>
      <c r="HF105" s="1186"/>
      <c r="HG105" s="1186"/>
      <c r="HH105" s="1186"/>
      <c r="HI105" s="1186"/>
      <c r="HJ105" s="1186"/>
      <c r="HK105" s="1186"/>
      <c r="HL105" s="1186"/>
      <c r="HM105" s="1186"/>
      <c r="HN105" s="1186"/>
      <c r="HO105" s="1186"/>
      <c r="HP105" s="1186"/>
      <c r="HQ105" s="1186"/>
      <c r="HR105" s="1186"/>
      <c r="HS105" s="1186"/>
      <c r="HT105" s="1186"/>
      <c r="HU105" s="1186"/>
      <c r="HV105" s="1186"/>
      <c r="HW105" s="1186"/>
      <c r="HX105" s="1186"/>
      <c r="HY105" s="1186"/>
      <c r="HZ105" s="1186"/>
      <c r="IA105" s="1186"/>
      <c r="IB105" s="1186"/>
      <c r="IC105" s="1186"/>
      <c r="ID105" s="1186"/>
      <c r="IE105" s="1186"/>
      <c r="IF105" s="1186"/>
      <c r="IG105" s="1186"/>
      <c r="IH105" s="1186"/>
      <c r="II105" s="1186"/>
      <c r="IJ105" s="1186"/>
      <c r="IK105" s="1186"/>
      <c r="IL105" s="1186"/>
      <c r="IM105" s="1186"/>
      <c r="IN105" s="1186"/>
      <c r="IO105" s="1186"/>
      <c r="IP105" s="1186"/>
      <c r="IQ105" s="1186"/>
      <c r="IR105" s="1186"/>
      <c r="IS105" s="1186"/>
      <c r="IT105" s="1186"/>
      <c r="IU105" s="1186"/>
      <c r="IV105" s="1186"/>
      <c r="IW105" s="1186"/>
      <c r="IX105" s="1186"/>
      <c r="IY105" s="1186"/>
      <c r="IZ105" s="1186"/>
      <c r="JA105" s="1186"/>
      <c r="JB105" s="1186"/>
      <c r="JC105" s="1186"/>
      <c r="JD105" s="1186"/>
      <c r="JE105" s="1186"/>
      <c r="JF105" s="1186"/>
      <c r="JG105" s="1186"/>
      <c r="JH105" s="1186"/>
      <c r="JI105" s="1186"/>
      <c r="JJ105" s="1186"/>
      <c r="JK105" s="1186"/>
      <c r="JL105" s="1186"/>
      <c r="JM105" s="1186"/>
      <c r="JN105" s="1186"/>
      <c r="JO105" s="1186"/>
      <c r="JP105" s="1186"/>
      <c r="JQ105" s="1186"/>
      <c r="JR105" s="1186"/>
      <c r="JS105" s="1186"/>
      <c r="JT105" s="1186"/>
      <c r="JU105" s="1186"/>
      <c r="JV105" s="1186"/>
      <c r="JW105" s="1186"/>
      <c r="JX105" s="1186"/>
      <c r="JY105" s="1186"/>
      <c r="JZ105" s="1186"/>
      <c r="KA105" s="1186"/>
      <c r="KB105" s="1186"/>
      <c r="KC105" s="1186"/>
      <c r="KD105" s="1186"/>
      <c r="KE105" s="1186"/>
      <c r="KF105" s="1186"/>
      <c r="KG105" s="1186"/>
      <c r="KH105" s="1186"/>
      <c r="KI105" s="1186"/>
      <c r="KJ105" s="1186"/>
      <c r="KK105" s="1186"/>
      <c r="KL105" s="1186"/>
      <c r="KM105" s="1186"/>
      <c r="KN105" s="1186"/>
      <c r="KO105" s="1186"/>
      <c r="KP105" s="1186"/>
      <c r="KQ105" s="1186"/>
      <c r="KR105" s="1186"/>
      <c r="KS105" s="1186"/>
      <c r="KT105" s="1186"/>
      <c r="KU105" s="1186"/>
      <c r="KV105" s="1186"/>
      <c r="KW105" s="1186"/>
      <c r="KX105" s="1186"/>
      <c r="KY105" s="1186"/>
      <c r="KZ105" s="1186"/>
      <c r="LA105" s="1186"/>
      <c r="LB105" s="1186"/>
      <c r="LC105" s="1186"/>
      <c r="LD105" s="1186"/>
      <c r="LE105" s="1186"/>
      <c r="LF105" s="1186"/>
      <c r="LG105" s="1186"/>
      <c r="LH105" s="1186"/>
      <c r="LI105" s="1186"/>
      <c r="LJ105" s="1187"/>
    </row>
    <row r="106" spans="2:322" ht="3.65" customHeight="1">
      <c r="B106" s="1185"/>
      <c r="C106" s="1186"/>
      <c r="D106" s="1186"/>
      <c r="E106" s="1186"/>
      <c r="F106" s="1186"/>
      <c r="G106" s="1186"/>
      <c r="H106" s="1186"/>
      <c r="I106" s="1186"/>
      <c r="J106" s="1186"/>
      <c r="K106" s="1186"/>
      <c r="L106" s="1186"/>
      <c r="M106" s="1186"/>
      <c r="N106" s="1186"/>
      <c r="O106" s="1186"/>
      <c r="P106" s="1186"/>
      <c r="Q106" s="1186"/>
      <c r="R106" s="1186"/>
      <c r="S106" s="1186"/>
      <c r="T106" s="1186"/>
      <c r="U106" s="1186"/>
      <c r="V106" s="1186"/>
      <c r="W106" s="1186"/>
      <c r="X106" s="1186"/>
      <c r="Y106" s="1186"/>
      <c r="Z106" s="1186"/>
      <c r="AA106" s="1186"/>
      <c r="AB106" s="1186"/>
      <c r="AC106" s="1186"/>
      <c r="AD106" s="1186"/>
      <c r="AE106" s="1186"/>
      <c r="AF106" s="1186"/>
      <c r="AG106" s="1186"/>
      <c r="AH106" s="1186"/>
      <c r="AI106" s="1186"/>
      <c r="AJ106" s="1186"/>
      <c r="AK106" s="1186"/>
      <c r="AL106" s="1186"/>
      <c r="AM106" s="1186"/>
      <c r="AN106" s="1186"/>
      <c r="AO106" s="1186"/>
      <c r="AP106" s="1186"/>
      <c r="AQ106" s="1186"/>
      <c r="AR106" s="1186"/>
      <c r="AS106" s="1186"/>
      <c r="AT106" s="1186"/>
      <c r="AU106" s="1186"/>
      <c r="AV106" s="1186"/>
      <c r="AW106" s="1186"/>
      <c r="AX106" s="1186"/>
      <c r="AY106" s="1186"/>
      <c r="AZ106" s="1186"/>
      <c r="BA106" s="1186"/>
      <c r="BB106" s="1186"/>
      <c r="BC106" s="1186"/>
      <c r="BD106" s="1186"/>
      <c r="BE106" s="1186"/>
      <c r="BF106" s="1186"/>
      <c r="BG106" s="1186"/>
      <c r="BH106" s="1186"/>
      <c r="BI106" s="1186"/>
      <c r="BJ106" s="1186"/>
      <c r="BK106" s="1186"/>
      <c r="BL106" s="1186"/>
      <c r="BM106" s="1186"/>
      <c r="BN106" s="1186"/>
      <c r="BO106" s="1186"/>
      <c r="BP106" s="1186"/>
      <c r="BQ106" s="1186"/>
      <c r="BR106" s="1186"/>
      <c r="BS106" s="1186"/>
      <c r="BT106" s="1186"/>
      <c r="BU106" s="1186"/>
      <c r="BV106" s="1186"/>
      <c r="BW106" s="1186"/>
      <c r="BX106" s="1186"/>
      <c r="BY106" s="1186"/>
      <c r="BZ106" s="1186"/>
      <c r="CA106" s="1186"/>
      <c r="CB106" s="1186"/>
      <c r="CC106" s="1186"/>
      <c r="CD106" s="1186"/>
      <c r="CE106" s="1186"/>
      <c r="CF106" s="1186"/>
      <c r="CG106" s="1186"/>
      <c r="CH106" s="1186"/>
      <c r="CI106" s="1186"/>
      <c r="CJ106" s="1186"/>
      <c r="CK106" s="1186"/>
      <c r="CL106" s="1186"/>
      <c r="CM106" s="1186"/>
      <c r="CN106" s="1186"/>
      <c r="CO106" s="1186"/>
      <c r="CP106" s="1186"/>
      <c r="CQ106" s="1186"/>
      <c r="CR106" s="1186"/>
      <c r="CS106" s="1186"/>
      <c r="CT106" s="1186"/>
      <c r="CU106" s="1186"/>
      <c r="CV106" s="1186"/>
      <c r="CW106" s="1186"/>
      <c r="CX106" s="1186"/>
      <c r="CY106" s="1186"/>
      <c r="CZ106" s="1186"/>
      <c r="DA106" s="1186"/>
      <c r="DB106" s="1186"/>
      <c r="DC106" s="1186"/>
      <c r="DD106" s="1186"/>
      <c r="DE106" s="1186"/>
      <c r="DF106" s="1186"/>
      <c r="DG106" s="1186"/>
      <c r="DH106" s="1186"/>
      <c r="DI106" s="1186"/>
      <c r="DJ106" s="1186"/>
      <c r="DK106" s="1186"/>
      <c r="DL106" s="1186"/>
      <c r="DM106" s="1186"/>
      <c r="DN106" s="1186"/>
      <c r="DO106" s="1186"/>
      <c r="DP106" s="1186"/>
      <c r="DQ106" s="1186"/>
      <c r="DR106" s="1186"/>
      <c r="DS106" s="1186"/>
      <c r="DT106" s="1186"/>
      <c r="DU106" s="1186"/>
      <c r="DV106" s="1186"/>
      <c r="DW106" s="1186"/>
      <c r="DX106" s="1186"/>
      <c r="DY106" s="1186"/>
      <c r="DZ106" s="1186"/>
      <c r="EA106" s="1186"/>
      <c r="EB106" s="1186"/>
      <c r="EC106" s="1186"/>
      <c r="ED106" s="1186"/>
      <c r="EE106" s="1186"/>
      <c r="EF106" s="1186"/>
      <c r="EG106" s="1186"/>
      <c r="EH106" s="1186"/>
      <c r="EI106" s="1186"/>
      <c r="EJ106" s="1186"/>
      <c r="EK106" s="1186"/>
      <c r="EL106" s="1186"/>
      <c r="EM106" s="1186"/>
      <c r="EN106" s="1186"/>
      <c r="EO106" s="1186"/>
      <c r="EP106" s="1186"/>
      <c r="EQ106" s="1186"/>
      <c r="ER106" s="1186"/>
      <c r="ES106" s="1186"/>
      <c r="ET106" s="1186"/>
      <c r="EU106" s="1186"/>
      <c r="EV106" s="1186"/>
      <c r="EW106" s="1186"/>
      <c r="EX106" s="1186"/>
      <c r="EY106" s="1186"/>
      <c r="EZ106" s="1186"/>
      <c r="FA106" s="1186"/>
      <c r="FB106" s="1186"/>
      <c r="FC106" s="1186"/>
      <c r="FD106" s="1186"/>
      <c r="FE106" s="1186"/>
      <c r="FF106" s="1186"/>
      <c r="FG106" s="1186"/>
      <c r="FH106" s="1186"/>
      <c r="FI106" s="1186"/>
      <c r="FJ106" s="1186"/>
      <c r="FK106" s="1186"/>
      <c r="FL106" s="1186"/>
      <c r="FM106" s="1186"/>
      <c r="FN106" s="1186"/>
      <c r="FO106" s="1186"/>
      <c r="FP106" s="1186"/>
      <c r="FQ106" s="1186"/>
      <c r="FR106" s="1186"/>
      <c r="FS106" s="1186"/>
      <c r="FT106" s="1186"/>
      <c r="FU106" s="1186"/>
      <c r="FV106" s="1186"/>
      <c r="FW106" s="1186"/>
      <c r="FX106" s="1186"/>
      <c r="FY106" s="1186"/>
      <c r="FZ106" s="1186"/>
      <c r="GA106" s="1186"/>
      <c r="GB106" s="1186"/>
      <c r="GC106" s="1186"/>
      <c r="GD106" s="1186"/>
      <c r="GE106" s="1186"/>
      <c r="GF106" s="1186"/>
      <c r="GG106" s="1186"/>
      <c r="GH106" s="1186"/>
      <c r="GI106" s="1186"/>
      <c r="GJ106" s="1186"/>
      <c r="GK106" s="1186"/>
      <c r="GL106" s="1186"/>
      <c r="GM106" s="1186"/>
      <c r="GN106" s="1186"/>
      <c r="GO106" s="1186"/>
      <c r="GP106" s="1186"/>
      <c r="GQ106" s="1186"/>
      <c r="GR106" s="1186"/>
      <c r="GS106" s="1186"/>
      <c r="GT106" s="1186"/>
      <c r="GU106" s="1186"/>
      <c r="GV106" s="1186"/>
      <c r="GW106" s="1186"/>
      <c r="GX106" s="1186"/>
      <c r="GY106" s="1186"/>
      <c r="GZ106" s="1186"/>
      <c r="HA106" s="1186"/>
      <c r="HB106" s="1186"/>
      <c r="HC106" s="1186"/>
      <c r="HD106" s="1186"/>
      <c r="HE106" s="1186"/>
      <c r="HF106" s="1186"/>
      <c r="HG106" s="1186"/>
      <c r="HH106" s="1186"/>
      <c r="HI106" s="1186"/>
      <c r="HJ106" s="1186"/>
      <c r="HK106" s="1186"/>
      <c r="HL106" s="1186"/>
      <c r="HM106" s="1186"/>
      <c r="HN106" s="1186"/>
      <c r="HO106" s="1186"/>
      <c r="HP106" s="1186"/>
      <c r="HQ106" s="1186"/>
      <c r="HR106" s="1186"/>
      <c r="HS106" s="1186"/>
      <c r="HT106" s="1186"/>
      <c r="HU106" s="1186"/>
      <c r="HV106" s="1186"/>
      <c r="HW106" s="1186"/>
      <c r="HX106" s="1186"/>
      <c r="HY106" s="1186"/>
      <c r="HZ106" s="1186"/>
      <c r="IA106" s="1186"/>
      <c r="IB106" s="1186"/>
      <c r="IC106" s="1186"/>
      <c r="ID106" s="1186"/>
      <c r="IE106" s="1186"/>
      <c r="IF106" s="1186"/>
      <c r="IG106" s="1186"/>
      <c r="IH106" s="1186"/>
      <c r="II106" s="1186"/>
      <c r="IJ106" s="1186"/>
      <c r="IK106" s="1186"/>
      <c r="IL106" s="1186"/>
      <c r="IM106" s="1186"/>
      <c r="IN106" s="1186"/>
      <c r="IO106" s="1186"/>
      <c r="IP106" s="1186"/>
      <c r="IQ106" s="1186"/>
      <c r="IR106" s="1186"/>
      <c r="IS106" s="1186"/>
      <c r="IT106" s="1186"/>
      <c r="IU106" s="1186"/>
      <c r="IV106" s="1186"/>
      <c r="IW106" s="1186"/>
      <c r="IX106" s="1186"/>
      <c r="IY106" s="1186"/>
      <c r="IZ106" s="1186"/>
      <c r="JA106" s="1186"/>
      <c r="JB106" s="1186"/>
      <c r="JC106" s="1186"/>
      <c r="JD106" s="1186"/>
      <c r="JE106" s="1186"/>
      <c r="JF106" s="1186"/>
      <c r="JG106" s="1186"/>
      <c r="JH106" s="1186"/>
      <c r="JI106" s="1186"/>
      <c r="JJ106" s="1186"/>
      <c r="JK106" s="1186"/>
      <c r="JL106" s="1186"/>
      <c r="JM106" s="1186"/>
      <c r="JN106" s="1186"/>
      <c r="JO106" s="1186"/>
      <c r="JP106" s="1186"/>
      <c r="JQ106" s="1186"/>
      <c r="JR106" s="1186"/>
      <c r="JS106" s="1186"/>
      <c r="JT106" s="1186"/>
      <c r="JU106" s="1186"/>
      <c r="JV106" s="1186"/>
      <c r="JW106" s="1186"/>
      <c r="JX106" s="1186"/>
      <c r="JY106" s="1186"/>
      <c r="JZ106" s="1186"/>
      <c r="KA106" s="1186"/>
      <c r="KB106" s="1186"/>
      <c r="KC106" s="1186"/>
      <c r="KD106" s="1186"/>
      <c r="KE106" s="1186"/>
      <c r="KF106" s="1186"/>
      <c r="KG106" s="1186"/>
      <c r="KH106" s="1186"/>
      <c r="KI106" s="1186"/>
      <c r="KJ106" s="1186"/>
      <c r="KK106" s="1186"/>
      <c r="KL106" s="1186"/>
      <c r="KM106" s="1186"/>
      <c r="KN106" s="1186"/>
      <c r="KO106" s="1186"/>
      <c r="KP106" s="1186"/>
      <c r="KQ106" s="1186"/>
      <c r="KR106" s="1186"/>
      <c r="KS106" s="1186"/>
      <c r="KT106" s="1186"/>
      <c r="KU106" s="1186"/>
      <c r="KV106" s="1186"/>
      <c r="KW106" s="1186"/>
      <c r="KX106" s="1186"/>
      <c r="KY106" s="1186"/>
      <c r="KZ106" s="1186"/>
      <c r="LA106" s="1186"/>
      <c r="LB106" s="1186"/>
      <c r="LC106" s="1186"/>
      <c r="LD106" s="1186"/>
      <c r="LE106" s="1186"/>
      <c r="LF106" s="1186"/>
      <c r="LG106" s="1186"/>
      <c r="LH106" s="1186"/>
      <c r="LI106" s="1186"/>
      <c r="LJ106" s="1187"/>
    </row>
    <row r="107" spans="2:322" ht="3.65" customHeight="1">
      <c r="B107" s="1185"/>
      <c r="C107" s="1186"/>
      <c r="D107" s="1186"/>
      <c r="E107" s="1186"/>
      <c r="F107" s="1186"/>
      <c r="G107" s="1186"/>
      <c r="H107" s="1186"/>
      <c r="I107" s="1186"/>
      <c r="J107" s="1186"/>
      <c r="K107" s="1186"/>
      <c r="L107" s="1186"/>
      <c r="M107" s="1186"/>
      <c r="N107" s="1186"/>
      <c r="O107" s="1186"/>
      <c r="P107" s="1186"/>
      <c r="Q107" s="1186"/>
      <c r="R107" s="1186"/>
      <c r="S107" s="1186"/>
      <c r="T107" s="1186"/>
      <c r="U107" s="1186"/>
      <c r="V107" s="1186"/>
      <c r="W107" s="1186"/>
      <c r="X107" s="1186"/>
      <c r="Y107" s="1186"/>
      <c r="Z107" s="1186"/>
      <c r="AA107" s="1186"/>
      <c r="AB107" s="1186"/>
      <c r="AC107" s="1186"/>
      <c r="AD107" s="1186"/>
      <c r="AE107" s="1186"/>
      <c r="AF107" s="1186"/>
      <c r="AG107" s="1186"/>
      <c r="AH107" s="1186"/>
      <c r="AI107" s="1186"/>
      <c r="AJ107" s="1186"/>
      <c r="AK107" s="1186"/>
      <c r="AL107" s="1186"/>
      <c r="AM107" s="1186"/>
      <c r="AN107" s="1186"/>
      <c r="AO107" s="1186"/>
      <c r="AP107" s="1186"/>
      <c r="AQ107" s="1186"/>
      <c r="AR107" s="1186"/>
      <c r="AS107" s="1186"/>
      <c r="AT107" s="1186"/>
      <c r="AU107" s="1186"/>
      <c r="AV107" s="1186"/>
      <c r="AW107" s="1186"/>
      <c r="AX107" s="1186"/>
      <c r="AY107" s="1186"/>
      <c r="AZ107" s="1186"/>
      <c r="BA107" s="1186"/>
      <c r="BB107" s="1186"/>
      <c r="BC107" s="1186"/>
      <c r="BD107" s="1186"/>
      <c r="BE107" s="1186"/>
      <c r="BF107" s="1186"/>
      <c r="BG107" s="1186"/>
      <c r="BH107" s="1186"/>
      <c r="BI107" s="1186"/>
      <c r="BJ107" s="1186"/>
      <c r="BK107" s="1186"/>
      <c r="BL107" s="1186"/>
      <c r="BM107" s="1186"/>
      <c r="BN107" s="1186"/>
      <c r="BO107" s="1186"/>
      <c r="BP107" s="1186"/>
      <c r="BQ107" s="1186"/>
      <c r="BR107" s="1186"/>
      <c r="BS107" s="1186"/>
      <c r="BT107" s="1186"/>
      <c r="BU107" s="1186"/>
      <c r="BV107" s="1186"/>
      <c r="BW107" s="1186"/>
      <c r="BX107" s="1186"/>
      <c r="BY107" s="1186"/>
      <c r="BZ107" s="1186"/>
      <c r="CA107" s="1186"/>
      <c r="CB107" s="1186"/>
      <c r="CC107" s="1186"/>
      <c r="CD107" s="1186"/>
      <c r="CE107" s="1186"/>
      <c r="CF107" s="1186"/>
      <c r="CG107" s="1186"/>
      <c r="CH107" s="1186"/>
      <c r="CI107" s="1186"/>
      <c r="CJ107" s="1186"/>
      <c r="CK107" s="1186"/>
      <c r="CL107" s="1186"/>
      <c r="CM107" s="1186"/>
      <c r="CN107" s="1186"/>
      <c r="CO107" s="1186"/>
      <c r="CP107" s="1186"/>
      <c r="CQ107" s="1186"/>
      <c r="CR107" s="1186"/>
      <c r="CS107" s="1186"/>
      <c r="CT107" s="1186"/>
      <c r="CU107" s="1186"/>
      <c r="CV107" s="1186"/>
      <c r="CW107" s="1186"/>
      <c r="CX107" s="1186"/>
      <c r="CY107" s="1186"/>
      <c r="CZ107" s="1186"/>
      <c r="DA107" s="1186"/>
      <c r="DB107" s="1186"/>
      <c r="DC107" s="1186"/>
      <c r="DD107" s="1186"/>
      <c r="DE107" s="1186"/>
      <c r="DF107" s="1186"/>
      <c r="DG107" s="1186"/>
      <c r="DH107" s="1186"/>
      <c r="DI107" s="1186"/>
      <c r="DJ107" s="1186"/>
      <c r="DK107" s="1186"/>
      <c r="DL107" s="1186"/>
      <c r="DM107" s="1186"/>
      <c r="DN107" s="1186"/>
      <c r="DO107" s="1186"/>
      <c r="DP107" s="1186"/>
      <c r="DQ107" s="1186"/>
      <c r="DR107" s="1186"/>
      <c r="DS107" s="1186"/>
      <c r="DT107" s="1186"/>
      <c r="DU107" s="1186"/>
      <c r="DV107" s="1186"/>
      <c r="DW107" s="1186"/>
      <c r="DX107" s="1186"/>
      <c r="DY107" s="1186"/>
      <c r="DZ107" s="1186"/>
      <c r="EA107" s="1186"/>
      <c r="EB107" s="1186"/>
      <c r="EC107" s="1186"/>
      <c r="ED107" s="1186"/>
      <c r="EE107" s="1186"/>
      <c r="EF107" s="1186"/>
      <c r="EG107" s="1186"/>
      <c r="EH107" s="1186"/>
      <c r="EI107" s="1186"/>
      <c r="EJ107" s="1186"/>
      <c r="EK107" s="1186"/>
      <c r="EL107" s="1186"/>
      <c r="EM107" s="1186"/>
      <c r="EN107" s="1186"/>
      <c r="EO107" s="1186"/>
      <c r="EP107" s="1186"/>
      <c r="EQ107" s="1186"/>
      <c r="ER107" s="1186"/>
      <c r="ES107" s="1186"/>
      <c r="ET107" s="1186"/>
      <c r="EU107" s="1186"/>
      <c r="EV107" s="1186"/>
      <c r="EW107" s="1186"/>
      <c r="EX107" s="1186"/>
      <c r="EY107" s="1186"/>
      <c r="EZ107" s="1186"/>
      <c r="FA107" s="1186"/>
      <c r="FB107" s="1186"/>
      <c r="FC107" s="1186"/>
      <c r="FD107" s="1186"/>
      <c r="FE107" s="1186"/>
      <c r="FF107" s="1186"/>
      <c r="FG107" s="1186"/>
      <c r="FH107" s="1186"/>
      <c r="FI107" s="1186"/>
      <c r="FJ107" s="1186"/>
      <c r="FK107" s="1186"/>
      <c r="FL107" s="1186"/>
      <c r="FM107" s="1186"/>
      <c r="FN107" s="1186"/>
      <c r="FO107" s="1186"/>
      <c r="FP107" s="1186"/>
      <c r="FQ107" s="1186"/>
      <c r="FR107" s="1186"/>
      <c r="FS107" s="1186"/>
      <c r="FT107" s="1186"/>
      <c r="FU107" s="1186"/>
      <c r="FV107" s="1186"/>
      <c r="FW107" s="1186"/>
      <c r="FX107" s="1186"/>
      <c r="FY107" s="1186"/>
      <c r="FZ107" s="1186"/>
      <c r="GA107" s="1186"/>
      <c r="GB107" s="1186"/>
      <c r="GC107" s="1186"/>
      <c r="GD107" s="1186"/>
      <c r="GE107" s="1186"/>
      <c r="GF107" s="1186"/>
      <c r="GG107" s="1186"/>
      <c r="GH107" s="1186"/>
      <c r="GI107" s="1186"/>
      <c r="GJ107" s="1186"/>
      <c r="GK107" s="1186"/>
      <c r="GL107" s="1186"/>
      <c r="GM107" s="1186"/>
      <c r="GN107" s="1186"/>
      <c r="GO107" s="1186"/>
      <c r="GP107" s="1186"/>
      <c r="GQ107" s="1186"/>
      <c r="GR107" s="1186"/>
      <c r="GS107" s="1186"/>
      <c r="GT107" s="1186"/>
      <c r="GU107" s="1186"/>
      <c r="GV107" s="1186"/>
      <c r="GW107" s="1186"/>
      <c r="GX107" s="1186"/>
      <c r="GY107" s="1186"/>
      <c r="GZ107" s="1186"/>
      <c r="HA107" s="1186"/>
      <c r="HB107" s="1186"/>
      <c r="HC107" s="1186"/>
      <c r="HD107" s="1186"/>
      <c r="HE107" s="1186"/>
      <c r="HF107" s="1186"/>
      <c r="HG107" s="1186"/>
      <c r="HH107" s="1186"/>
      <c r="HI107" s="1186"/>
      <c r="HJ107" s="1186"/>
      <c r="HK107" s="1186"/>
      <c r="HL107" s="1186"/>
      <c r="HM107" s="1186"/>
      <c r="HN107" s="1186"/>
      <c r="HO107" s="1186"/>
      <c r="HP107" s="1186"/>
      <c r="HQ107" s="1186"/>
      <c r="HR107" s="1186"/>
      <c r="HS107" s="1186"/>
      <c r="HT107" s="1186"/>
      <c r="HU107" s="1186"/>
      <c r="HV107" s="1186"/>
      <c r="HW107" s="1186"/>
      <c r="HX107" s="1186"/>
      <c r="HY107" s="1186"/>
      <c r="HZ107" s="1186"/>
      <c r="IA107" s="1186"/>
      <c r="IB107" s="1186"/>
      <c r="IC107" s="1186"/>
      <c r="ID107" s="1186"/>
      <c r="IE107" s="1186"/>
      <c r="IF107" s="1186"/>
      <c r="IG107" s="1186"/>
      <c r="IH107" s="1186"/>
      <c r="II107" s="1186"/>
      <c r="IJ107" s="1186"/>
      <c r="IK107" s="1186"/>
      <c r="IL107" s="1186"/>
      <c r="IM107" s="1186"/>
      <c r="IN107" s="1186"/>
      <c r="IO107" s="1186"/>
      <c r="IP107" s="1186"/>
      <c r="IQ107" s="1186"/>
      <c r="IR107" s="1186"/>
      <c r="IS107" s="1186"/>
      <c r="IT107" s="1186"/>
      <c r="IU107" s="1186"/>
      <c r="IV107" s="1186"/>
      <c r="IW107" s="1186"/>
      <c r="IX107" s="1186"/>
      <c r="IY107" s="1186"/>
      <c r="IZ107" s="1186"/>
      <c r="JA107" s="1186"/>
      <c r="JB107" s="1186"/>
      <c r="JC107" s="1186"/>
      <c r="JD107" s="1186"/>
      <c r="JE107" s="1186"/>
      <c r="JF107" s="1186"/>
      <c r="JG107" s="1186"/>
      <c r="JH107" s="1186"/>
      <c r="JI107" s="1186"/>
      <c r="JJ107" s="1186"/>
      <c r="JK107" s="1186"/>
      <c r="JL107" s="1186"/>
      <c r="JM107" s="1186"/>
      <c r="JN107" s="1186"/>
      <c r="JO107" s="1186"/>
      <c r="JP107" s="1186"/>
      <c r="JQ107" s="1186"/>
      <c r="JR107" s="1186"/>
      <c r="JS107" s="1186"/>
      <c r="JT107" s="1186"/>
      <c r="JU107" s="1186"/>
      <c r="JV107" s="1186"/>
      <c r="JW107" s="1186"/>
      <c r="JX107" s="1186"/>
      <c r="JY107" s="1186"/>
      <c r="JZ107" s="1186"/>
      <c r="KA107" s="1186"/>
      <c r="KB107" s="1186"/>
      <c r="KC107" s="1186"/>
      <c r="KD107" s="1186"/>
      <c r="KE107" s="1186"/>
      <c r="KF107" s="1186"/>
      <c r="KG107" s="1186"/>
      <c r="KH107" s="1186"/>
      <c r="KI107" s="1186"/>
      <c r="KJ107" s="1186"/>
      <c r="KK107" s="1186"/>
      <c r="KL107" s="1186"/>
      <c r="KM107" s="1186"/>
      <c r="KN107" s="1186"/>
      <c r="KO107" s="1186"/>
      <c r="KP107" s="1186"/>
      <c r="KQ107" s="1186"/>
      <c r="KR107" s="1186"/>
      <c r="KS107" s="1186"/>
      <c r="KT107" s="1186"/>
      <c r="KU107" s="1186"/>
      <c r="KV107" s="1186"/>
      <c r="KW107" s="1186"/>
      <c r="KX107" s="1186"/>
      <c r="KY107" s="1186"/>
      <c r="KZ107" s="1186"/>
      <c r="LA107" s="1186"/>
      <c r="LB107" s="1186"/>
      <c r="LC107" s="1186"/>
      <c r="LD107" s="1186"/>
      <c r="LE107" s="1186"/>
      <c r="LF107" s="1186"/>
      <c r="LG107" s="1186"/>
      <c r="LH107" s="1186"/>
      <c r="LI107" s="1186"/>
      <c r="LJ107" s="1187"/>
    </row>
    <row r="108" spans="2:322" ht="3.65" customHeight="1">
      <c r="B108" s="1185"/>
      <c r="C108" s="1186"/>
      <c r="D108" s="1186"/>
      <c r="E108" s="1186"/>
      <c r="F108" s="1186"/>
      <c r="G108" s="1186"/>
      <c r="H108" s="1186"/>
      <c r="I108" s="1186"/>
      <c r="J108" s="1186"/>
      <c r="K108" s="1186"/>
      <c r="L108" s="1186"/>
      <c r="M108" s="1186"/>
      <c r="N108" s="1186"/>
      <c r="O108" s="1186"/>
      <c r="P108" s="1186"/>
      <c r="Q108" s="1186"/>
      <c r="R108" s="1186"/>
      <c r="S108" s="1186"/>
      <c r="T108" s="1186"/>
      <c r="U108" s="1186"/>
      <c r="V108" s="1186"/>
      <c r="W108" s="1186"/>
      <c r="X108" s="1186"/>
      <c r="Y108" s="1186"/>
      <c r="Z108" s="1186"/>
      <c r="AA108" s="1186"/>
      <c r="AB108" s="1186"/>
      <c r="AC108" s="1186"/>
      <c r="AD108" s="1186"/>
      <c r="AE108" s="1186"/>
      <c r="AF108" s="1186"/>
      <c r="AG108" s="1186"/>
      <c r="AH108" s="1186"/>
      <c r="AI108" s="1186"/>
      <c r="AJ108" s="1186"/>
      <c r="AK108" s="1186"/>
      <c r="AL108" s="1186"/>
      <c r="AM108" s="1186"/>
      <c r="AN108" s="1186"/>
      <c r="AO108" s="1186"/>
      <c r="AP108" s="1186"/>
      <c r="AQ108" s="1186"/>
      <c r="AR108" s="1186"/>
      <c r="AS108" s="1186"/>
      <c r="AT108" s="1186"/>
      <c r="AU108" s="1186"/>
      <c r="AV108" s="1186"/>
      <c r="AW108" s="1186"/>
      <c r="AX108" s="1186"/>
      <c r="AY108" s="1186"/>
      <c r="AZ108" s="1186"/>
      <c r="BA108" s="1186"/>
      <c r="BB108" s="1186"/>
      <c r="BC108" s="1186"/>
      <c r="BD108" s="1186"/>
      <c r="BE108" s="1186"/>
      <c r="BF108" s="1186"/>
      <c r="BG108" s="1186"/>
      <c r="BH108" s="1186"/>
      <c r="BI108" s="1186"/>
      <c r="BJ108" s="1186"/>
      <c r="BK108" s="1186"/>
      <c r="BL108" s="1186"/>
      <c r="BM108" s="1186"/>
      <c r="BN108" s="1186"/>
      <c r="BO108" s="1186"/>
      <c r="BP108" s="1186"/>
      <c r="BQ108" s="1186"/>
      <c r="BR108" s="1186"/>
      <c r="BS108" s="1186"/>
      <c r="BT108" s="1186"/>
      <c r="BU108" s="1186"/>
      <c r="BV108" s="1186"/>
      <c r="BW108" s="1186"/>
      <c r="BX108" s="1186"/>
      <c r="BY108" s="1186"/>
      <c r="BZ108" s="1186"/>
      <c r="CA108" s="1186"/>
      <c r="CB108" s="1186"/>
      <c r="CC108" s="1186"/>
      <c r="CD108" s="1186"/>
      <c r="CE108" s="1186"/>
      <c r="CF108" s="1186"/>
      <c r="CG108" s="1186"/>
      <c r="CH108" s="1186"/>
      <c r="CI108" s="1186"/>
      <c r="CJ108" s="1186"/>
      <c r="CK108" s="1186"/>
      <c r="CL108" s="1186"/>
      <c r="CM108" s="1186"/>
      <c r="CN108" s="1186"/>
      <c r="CO108" s="1186"/>
      <c r="CP108" s="1186"/>
      <c r="CQ108" s="1186"/>
      <c r="CR108" s="1186"/>
      <c r="CS108" s="1186"/>
      <c r="CT108" s="1186"/>
      <c r="CU108" s="1186"/>
      <c r="CV108" s="1186"/>
      <c r="CW108" s="1186"/>
      <c r="CX108" s="1186"/>
      <c r="CY108" s="1186"/>
      <c r="CZ108" s="1186"/>
      <c r="DA108" s="1186"/>
      <c r="DB108" s="1186"/>
      <c r="DC108" s="1186"/>
      <c r="DD108" s="1186"/>
      <c r="DE108" s="1186"/>
      <c r="DF108" s="1186"/>
      <c r="DG108" s="1186"/>
      <c r="DH108" s="1186"/>
      <c r="DI108" s="1186"/>
      <c r="DJ108" s="1186"/>
      <c r="DK108" s="1186"/>
      <c r="DL108" s="1186"/>
      <c r="DM108" s="1186"/>
      <c r="DN108" s="1186"/>
      <c r="DO108" s="1186"/>
      <c r="DP108" s="1186"/>
      <c r="DQ108" s="1186"/>
      <c r="DR108" s="1186"/>
      <c r="DS108" s="1186"/>
      <c r="DT108" s="1186"/>
      <c r="DU108" s="1186"/>
      <c r="DV108" s="1186"/>
      <c r="DW108" s="1186"/>
      <c r="DX108" s="1186"/>
      <c r="DY108" s="1186"/>
      <c r="DZ108" s="1186"/>
      <c r="EA108" s="1186"/>
      <c r="EB108" s="1186"/>
      <c r="EC108" s="1186"/>
      <c r="ED108" s="1186"/>
      <c r="EE108" s="1186"/>
      <c r="EF108" s="1186"/>
      <c r="EG108" s="1186"/>
      <c r="EH108" s="1186"/>
      <c r="EI108" s="1186"/>
      <c r="EJ108" s="1186"/>
      <c r="EK108" s="1186"/>
      <c r="EL108" s="1186"/>
      <c r="EM108" s="1186"/>
      <c r="EN108" s="1186"/>
      <c r="EO108" s="1186"/>
      <c r="EP108" s="1186"/>
      <c r="EQ108" s="1186"/>
      <c r="ER108" s="1186"/>
      <c r="ES108" s="1186"/>
      <c r="ET108" s="1186"/>
      <c r="EU108" s="1186"/>
      <c r="EV108" s="1186"/>
      <c r="EW108" s="1186"/>
      <c r="EX108" s="1186"/>
      <c r="EY108" s="1186"/>
      <c r="EZ108" s="1186"/>
      <c r="FA108" s="1186"/>
      <c r="FB108" s="1186"/>
      <c r="FC108" s="1186"/>
      <c r="FD108" s="1186"/>
      <c r="FE108" s="1186"/>
      <c r="FF108" s="1186"/>
      <c r="FG108" s="1186"/>
      <c r="FH108" s="1186"/>
      <c r="FI108" s="1186"/>
      <c r="FJ108" s="1186"/>
      <c r="FK108" s="1186"/>
      <c r="FL108" s="1186"/>
      <c r="FM108" s="1186"/>
      <c r="FN108" s="1186"/>
      <c r="FO108" s="1186"/>
      <c r="FP108" s="1186"/>
      <c r="FQ108" s="1186"/>
      <c r="FR108" s="1186"/>
      <c r="FS108" s="1186"/>
      <c r="FT108" s="1186"/>
      <c r="FU108" s="1186"/>
      <c r="FV108" s="1186"/>
      <c r="FW108" s="1186"/>
      <c r="FX108" s="1186"/>
      <c r="FY108" s="1186"/>
      <c r="FZ108" s="1186"/>
      <c r="GA108" s="1186"/>
      <c r="GB108" s="1186"/>
      <c r="GC108" s="1186"/>
      <c r="GD108" s="1186"/>
      <c r="GE108" s="1186"/>
      <c r="GF108" s="1186"/>
      <c r="GG108" s="1186"/>
      <c r="GH108" s="1186"/>
      <c r="GI108" s="1186"/>
      <c r="GJ108" s="1186"/>
      <c r="GK108" s="1186"/>
      <c r="GL108" s="1186"/>
      <c r="GM108" s="1186"/>
      <c r="GN108" s="1186"/>
      <c r="GO108" s="1186"/>
      <c r="GP108" s="1186"/>
      <c r="GQ108" s="1186"/>
      <c r="GR108" s="1186"/>
      <c r="GS108" s="1186"/>
      <c r="GT108" s="1186"/>
      <c r="GU108" s="1186"/>
      <c r="GV108" s="1186"/>
      <c r="GW108" s="1186"/>
      <c r="GX108" s="1186"/>
      <c r="GY108" s="1186"/>
      <c r="GZ108" s="1186"/>
      <c r="HA108" s="1186"/>
      <c r="HB108" s="1186"/>
      <c r="HC108" s="1186"/>
      <c r="HD108" s="1186"/>
      <c r="HE108" s="1186"/>
      <c r="HF108" s="1186"/>
      <c r="HG108" s="1186"/>
      <c r="HH108" s="1186"/>
      <c r="HI108" s="1186"/>
      <c r="HJ108" s="1186"/>
      <c r="HK108" s="1186"/>
      <c r="HL108" s="1186"/>
      <c r="HM108" s="1186"/>
      <c r="HN108" s="1186"/>
      <c r="HO108" s="1186"/>
      <c r="HP108" s="1186"/>
      <c r="HQ108" s="1186"/>
      <c r="HR108" s="1186"/>
      <c r="HS108" s="1186"/>
      <c r="HT108" s="1186"/>
      <c r="HU108" s="1186"/>
      <c r="HV108" s="1186"/>
      <c r="HW108" s="1186"/>
      <c r="HX108" s="1186"/>
      <c r="HY108" s="1186"/>
      <c r="HZ108" s="1186"/>
      <c r="IA108" s="1186"/>
      <c r="IB108" s="1186"/>
      <c r="IC108" s="1186"/>
      <c r="ID108" s="1186"/>
      <c r="IE108" s="1186"/>
      <c r="IF108" s="1186"/>
      <c r="IG108" s="1186"/>
      <c r="IH108" s="1186"/>
      <c r="II108" s="1186"/>
      <c r="IJ108" s="1186"/>
      <c r="IK108" s="1186"/>
      <c r="IL108" s="1186"/>
      <c r="IM108" s="1186"/>
      <c r="IN108" s="1186"/>
      <c r="IO108" s="1186"/>
      <c r="IP108" s="1186"/>
      <c r="IQ108" s="1186"/>
      <c r="IR108" s="1186"/>
      <c r="IS108" s="1186"/>
      <c r="IT108" s="1186"/>
      <c r="IU108" s="1186"/>
      <c r="IV108" s="1186"/>
      <c r="IW108" s="1186"/>
      <c r="IX108" s="1186"/>
      <c r="IY108" s="1186"/>
      <c r="IZ108" s="1186"/>
      <c r="JA108" s="1186"/>
      <c r="JB108" s="1186"/>
      <c r="JC108" s="1186"/>
      <c r="JD108" s="1186"/>
      <c r="JE108" s="1186"/>
      <c r="JF108" s="1186"/>
      <c r="JG108" s="1186"/>
      <c r="JH108" s="1186"/>
      <c r="JI108" s="1186"/>
      <c r="JJ108" s="1186"/>
      <c r="JK108" s="1186"/>
      <c r="JL108" s="1186"/>
      <c r="JM108" s="1186"/>
      <c r="JN108" s="1186"/>
      <c r="JO108" s="1186"/>
      <c r="JP108" s="1186"/>
      <c r="JQ108" s="1186"/>
      <c r="JR108" s="1186"/>
      <c r="JS108" s="1186"/>
      <c r="JT108" s="1186"/>
      <c r="JU108" s="1186"/>
      <c r="JV108" s="1186"/>
      <c r="JW108" s="1186"/>
      <c r="JX108" s="1186"/>
      <c r="JY108" s="1186"/>
      <c r="JZ108" s="1186"/>
      <c r="KA108" s="1186"/>
      <c r="KB108" s="1186"/>
      <c r="KC108" s="1186"/>
      <c r="KD108" s="1186"/>
      <c r="KE108" s="1186"/>
      <c r="KF108" s="1186"/>
      <c r="KG108" s="1186"/>
      <c r="KH108" s="1186"/>
      <c r="KI108" s="1186"/>
      <c r="KJ108" s="1186"/>
      <c r="KK108" s="1186"/>
      <c r="KL108" s="1186"/>
      <c r="KM108" s="1186"/>
      <c r="KN108" s="1186"/>
      <c r="KO108" s="1186"/>
      <c r="KP108" s="1186"/>
      <c r="KQ108" s="1186"/>
      <c r="KR108" s="1186"/>
      <c r="KS108" s="1186"/>
      <c r="KT108" s="1186"/>
      <c r="KU108" s="1186"/>
      <c r="KV108" s="1186"/>
      <c r="KW108" s="1186"/>
      <c r="KX108" s="1186"/>
      <c r="KY108" s="1186"/>
      <c r="KZ108" s="1186"/>
      <c r="LA108" s="1186"/>
      <c r="LB108" s="1186"/>
      <c r="LC108" s="1186"/>
      <c r="LD108" s="1186"/>
      <c r="LE108" s="1186"/>
      <c r="LF108" s="1186"/>
      <c r="LG108" s="1186"/>
      <c r="LH108" s="1186"/>
      <c r="LI108" s="1186"/>
      <c r="LJ108" s="1187"/>
    </row>
    <row r="109" spans="2:322" ht="3.65" customHeight="1">
      <c r="B109" s="1185"/>
      <c r="C109" s="1186"/>
      <c r="D109" s="1186"/>
      <c r="E109" s="1186"/>
      <c r="F109" s="1186"/>
      <c r="G109" s="1186"/>
      <c r="H109" s="1186"/>
      <c r="I109" s="1186"/>
      <c r="J109" s="1186"/>
      <c r="K109" s="1186"/>
      <c r="L109" s="1186"/>
      <c r="M109" s="1186"/>
      <c r="N109" s="1186"/>
      <c r="O109" s="1186"/>
      <c r="P109" s="1186"/>
      <c r="Q109" s="1186"/>
      <c r="R109" s="1186"/>
      <c r="S109" s="1186"/>
      <c r="T109" s="1186"/>
      <c r="U109" s="1186"/>
      <c r="V109" s="1186"/>
      <c r="W109" s="1186"/>
      <c r="X109" s="1186"/>
      <c r="Y109" s="1186"/>
      <c r="Z109" s="1186"/>
      <c r="AA109" s="1186"/>
      <c r="AB109" s="1186"/>
      <c r="AC109" s="1186"/>
      <c r="AD109" s="1186"/>
      <c r="AE109" s="1186"/>
      <c r="AF109" s="1186"/>
      <c r="AG109" s="1186"/>
      <c r="AH109" s="1186"/>
      <c r="AI109" s="1186"/>
      <c r="AJ109" s="1186"/>
      <c r="AK109" s="1186"/>
      <c r="AL109" s="1186"/>
      <c r="AM109" s="1186"/>
      <c r="AN109" s="1186"/>
      <c r="AO109" s="1186"/>
      <c r="AP109" s="1186"/>
      <c r="AQ109" s="1186"/>
      <c r="AR109" s="1186"/>
      <c r="AS109" s="1186"/>
      <c r="AT109" s="1186"/>
      <c r="AU109" s="1186"/>
      <c r="AV109" s="1186"/>
      <c r="AW109" s="1186"/>
      <c r="AX109" s="1186"/>
      <c r="AY109" s="1186"/>
      <c r="AZ109" s="1186"/>
      <c r="BA109" s="1186"/>
      <c r="BB109" s="1186"/>
      <c r="BC109" s="1186"/>
      <c r="BD109" s="1186"/>
      <c r="BE109" s="1186"/>
      <c r="BF109" s="1186"/>
      <c r="BG109" s="1186"/>
      <c r="BH109" s="1186"/>
      <c r="BI109" s="1186"/>
      <c r="BJ109" s="1186"/>
      <c r="BK109" s="1186"/>
      <c r="BL109" s="1186"/>
      <c r="BM109" s="1186"/>
      <c r="BN109" s="1186"/>
      <c r="BO109" s="1186"/>
      <c r="BP109" s="1186"/>
      <c r="BQ109" s="1186"/>
      <c r="BR109" s="1186"/>
      <c r="BS109" s="1186"/>
      <c r="BT109" s="1186"/>
      <c r="BU109" s="1186"/>
      <c r="BV109" s="1186"/>
      <c r="BW109" s="1186"/>
      <c r="BX109" s="1186"/>
      <c r="BY109" s="1186"/>
      <c r="BZ109" s="1186"/>
      <c r="CA109" s="1186"/>
      <c r="CB109" s="1186"/>
      <c r="CC109" s="1186"/>
      <c r="CD109" s="1186"/>
      <c r="CE109" s="1186"/>
      <c r="CF109" s="1186"/>
      <c r="CG109" s="1186"/>
      <c r="CH109" s="1186"/>
      <c r="CI109" s="1186"/>
      <c r="CJ109" s="1186"/>
      <c r="CK109" s="1186"/>
      <c r="CL109" s="1186"/>
      <c r="CM109" s="1186"/>
      <c r="CN109" s="1186"/>
      <c r="CO109" s="1186"/>
      <c r="CP109" s="1186"/>
      <c r="CQ109" s="1186"/>
      <c r="CR109" s="1186"/>
      <c r="CS109" s="1186"/>
      <c r="CT109" s="1186"/>
      <c r="CU109" s="1186"/>
      <c r="CV109" s="1186"/>
      <c r="CW109" s="1186"/>
      <c r="CX109" s="1186"/>
      <c r="CY109" s="1186"/>
      <c r="CZ109" s="1186"/>
      <c r="DA109" s="1186"/>
      <c r="DB109" s="1186"/>
      <c r="DC109" s="1186"/>
      <c r="DD109" s="1186"/>
      <c r="DE109" s="1186"/>
      <c r="DF109" s="1186"/>
      <c r="DG109" s="1186"/>
      <c r="DH109" s="1186"/>
      <c r="DI109" s="1186"/>
      <c r="DJ109" s="1186"/>
      <c r="DK109" s="1186"/>
      <c r="DL109" s="1186"/>
      <c r="DM109" s="1186"/>
      <c r="DN109" s="1186"/>
      <c r="DO109" s="1186"/>
      <c r="DP109" s="1186"/>
      <c r="DQ109" s="1186"/>
      <c r="DR109" s="1186"/>
      <c r="DS109" s="1186"/>
      <c r="DT109" s="1186"/>
      <c r="DU109" s="1186"/>
      <c r="DV109" s="1186"/>
      <c r="DW109" s="1186"/>
      <c r="DX109" s="1186"/>
      <c r="DY109" s="1186"/>
      <c r="DZ109" s="1186"/>
      <c r="EA109" s="1186"/>
      <c r="EB109" s="1186"/>
      <c r="EC109" s="1186"/>
      <c r="ED109" s="1186"/>
      <c r="EE109" s="1186"/>
      <c r="EF109" s="1186"/>
      <c r="EG109" s="1186"/>
      <c r="EH109" s="1186"/>
      <c r="EI109" s="1186"/>
      <c r="EJ109" s="1186"/>
      <c r="EK109" s="1186"/>
      <c r="EL109" s="1186"/>
      <c r="EM109" s="1186"/>
      <c r="EN109" s="1186"/>
      <c r="EO109" s="1186"/>
      <c r="EP109" s="1186"/>
      <c r="EQ109" s="1186"/>
      <c r="ER109" s="1186"/>
      <c r="ES109" s="1186"/>
      <c r="ET109" s="1186"/>
      <c r="EU109" s="1186"/>
      <c r="EV109" s="1186"/>
      <c r="EW109" s="1186"/>
      <c r="EX109" s="1186"/>
      <c r="EY109" s="1186"/>
      <c r="EZ109" s="1186"/>
      <c r="FA109" s="1186"/>
      <c r="FB109" s="1186"/>
      <c r="FC109" s="1186"/>
      <c r="FD109" s="1186"/>
      <c r="FE109" s="1186"/>
      <c r="FF109" s="1186"/>
      <c r="FG109" s="1186"/>
      <c r="FH109" s="1186"/>
      <c r="FI109" s="1186"/>
      <c r="FJ109" s="1186"/>
      <c r="FK109" s="1186"/>
      <c r="FL109" s="1186"/>
      <c r="FM109" s="1186"/>
      <c r="FN109" s="1186"/>
      <c r="FO109" s="1186"/>
      <c r="FP109" s="1186"/>
      <c r="FQ109" s="1186"/>
      <c r="FR109" s="1186"/>
      <c r="FS109" s="1186"/>
      <c r="FT109" s="1186"/>
      <c r="FU109" s="1186"/>
      <c r="FV109" s="1186"/>
      <c r="FW109" s="1186"/>
      <c r="FX109" s="1186"/>
      <c r="FY109" s="1186"/>
      <c r="FZ109" s="1186"/>
      <c r="GA109" s="1186"/>
      <c r="GB109" s="1186"/>
      <c r="GC109" s="1186"/>
      <c r="GD109" s="1186"/>
      <c r="GE109" s="1186"/>
      <c r="GF109" s="1186"/>
      <c r="GG109" s="1186"/>
      <c r="GH109" s="1186"/>
      <c r="GI109" s="1186"/>
      <c r="GJ109" s="1186"/>
      <c r="GK109" s="1186"/>
      <c r="GL109" s="1186"/>
      <c r="GM109" s="1186"/>
      <c r="GN109" s="1186"/>
      <c r="GO109" s="1186"/>
      <c r="GP109" s="1186"/>
      <c r="GQ109" s="1186"/>
      <c r="GR109" s="1186"/>
      <c r="GS109" s="1186"/>
      <c r="GT109" s="1186"/>
      <c r="GU109" s="1186"/>
      <c r="GV109" s="1186"/>
      <c r="GW109" s="1186"/>
      <c r="GX109" s="1186"/>
      <c r="GY109" s="1186"/>
      <c r="GZ109" s="1186"/>
      <c r="HA109" s="1186"/>
      <c r="HB109" s="1186"/>
      <c r="HC109" s="1186"/>
      <c r="HD109" s="1186"/>
      <c r="HE109" s="1186"/>
      <c r="HF109" s="1186"/>
      <c r="HG109" s="1186"/>
      <c r="HH109" s="1186"/>
      <c r="HI109" s="1186"/>
      <c r="HJ109" s="1186"/>
      <c r="HK109" s="1186"/>
      <c r="HL109" s="1186"/>
      <c r="HM109" s="1186"/>
      <c r="HN109" s="1186"/>
      <c r="HO109" s="1186"/>
      <c r="HP109" s="1186"/>
      <c r="HQ109" s="1186"/>
      <c r="HR109" s="1186"/>
      <c r="HS109" s="1186"/>
      <c r="HT109" s="1186"/>
      <c r="HU109" s="1186"/>
      <c r="HV109" s="1186"/>
      <c r="HW109" s="1186"/>
      <c r="HX109" s="1186"/>
      <c r="HY109" s="1186"/>
      <c r="HZ109" s="1186"/>
      <c r="IA109" s="1186"/>
      <c r="IB109" s="1186"/>
      <c r="IC109" s="1186"/>
      <c r="ID109" s="1186"/>
      <c r="IE109" s="1186"/>
      <c r="IF109" s="1186"/>
      <c r="IG109" s="1186"/>
      <c r="IH109" s="1186"/>
      <c r="II109" s="1186"/>
      <c r="IJ109" s="1186"/>
      <c r="IK109" s="1186"/>
      <c r="IL109" s="1186"/>
      <c r="IM109" s="1186"/>
      <c r="IN109" s="1186"/>
      <c r="IO109" s="1186"/>
      <c r="IP109" s="1186"/>
      <c r="IQ109" s="1186"/>
      <c r="IR109" s="1186"/>
      <c r="IS109" s="1186"/>
      <c r="IT109" s="1186"/>
      <c r="IU109" s="1186"/>
      <c r="IV109" s="1186"/>
      <c r="IW109" s="1186"/>
      <c r="IX109" s="1186"/>
      <c r="IY109" s="1186"/>
      <c r="IZ109" s="1186"/>
      <c r="JA109" s="1186"/>
      <c r="JB109" s="1186"/>
      <c r="JC109" s="1186"/>
      <c r="JD109" s="1186"/>
      <c r="JE109" s="1186"/>
      <c r="JF109" s="1186"/>
      <c r="JG109" s="1186"/>
      <c r="JH109" s="1186"/>
      <c r="JI109" s="1186"/>
      <c r="JJ109" s="1186"/>
      <c r="JK109" s="1186"/>
      <c r="JL109" s="1186"/>
      <c r="JM109" s="1186"/>
      <c r="JN109" s="1186"/>
      <c r="JO109" s="1186"/>
      <c r="JP109" s="1186"/>
      <c r="JQ109" s="1186"/>
      <c r="JR109" s="1186"/>
      <c r="JS109" s="1186"/>
      <c r="JT109" s="1186"/>
      <c r="JU109" s="1186"/>
      <c r="JV109" s="1186"/>
      <c r="JW109" s="1186"/>
      <c r="JX109" s="1186"/>
      <c r="JY109" s="1186"/>
      <c r="JZ109" s="1186"/>
      <c r="KA109" s="1186"/>
      <c r="KB109" s="1186"/>
      <c r="KC109" s="1186"/>
      <c r="KD109" s="1186"/>
      <c r="KE109" s="1186"/>
      <c r="KF109" s="1186"/>
      <c r="KG109" s="1186"/>
      <c r="KH109" s="1186"/>
      <c r="KI109" s="1186"/>
      <c r="KJ109" s="1186"/>
      <c r="KK109" s="1186"/>
      <c r="KL109" s="1186"/>
      <c r="KM109" s="1186"/>
      <c r="KN109" s="1186"/>
      <c r="KO109" s="1186"/>
      <c r="KP109" s="1186"/>
      <c r="KQ109" s="1186"/>
      <c r="KR109" s="1186"/>
      <c r="KS109" s="1186"/>
      <c r="KT109" s="1186"/>
      <c r="KU109" s="1186"/>
      <c r="KV109" s="1186"/>
      <c r="KW109" s="1186"/>
      <c r="KX109" s="1186"/>
      <c r="KY109" s="1186"/>
      <c r="KZ109" s="1186"/>
      <c r="LA109" s="1186"/>
      <c r="LB109" s="1186"/>
      <c r="LC109" s="1186"/>
      <c r="LD109" s="1186"/>
      <c r="LE109" s="1186"/>
      <c r="LF109" s="1186"/>
      <c r="LG109" s="1186"/>
      <c r="LH109" s="1186"/>
      <c r="LI109" s="1186"/>
      <c r="LJ109" s="1187"/>
    </row>
    <row r="110" spans="2:322" ht="3.65" customHeight="1">
      <c r="B110" s="1185"/>
      <c r="C110" s="1186"/>
      <c r="D110" s="1186"/>
      <c r="E110" s="1186"/>
      <c r="F110" s="1186"/>
      <c r="G110" s="1186"/>
      <c r="H110" s="1186"/>
      <c r="I110" s="1186"/>
      <c r="J110" s="1186"/>
      <c r="K110" s="1186"/>
      <c r="L110" s="1186"/>
      <c r="M110" s="1186"/>
      <c r="N110" s="1186"/>
      <c r="O110" s="1186"/>
      <c r="P110" s="1186"/>
      <c r="Q110" s="1186"/>
      <c r="R110" s="1186"/>
      <c r="S110" s="1186"/>
      <c r="T110" s="1186"/>
      <c r="U110" s="1186"/>
      <c r="V110" s="1186"/>
      <c r="W110" s="1186"/>
      <c r="X110" s="1186"/>
      <c r="Y110" s="1186"/>
      <c r="Z110" s="1186"/>
      <c r="AA110" s="1186"/>
      <c r="AB110" s="1186"/>
      <c r="AC110" s="1186"/>
      <c r="AD110" s="1186"/>
      <c r="AE110" s="1186"/>
      <c r="AF110" s="1186"/>
      <c r="AG110" s="1186"/>
      <c r="AH110" s="1186"/>
      <c r="AI110" s="1186"/>
      <c r="AJ110" s="1186"/>
      <c r="AK110" s="1186"/>
      <c r="AL110" s="1186"/>
      <c r="AM110" s="1186"/>
      <c r="AN110" s="1186"/>
      <c r="AO110" s="1186"/>
      <c r="AP110" s="1186"/>
      <c r="AQ110" s="1186"/>
      <c r="AR110" s="1186"/>
      <c r="AS110" s="1186"/>
      <c r="AT110" s="1186"/>
      <c r="AU110" s="1186"/>
      <c r="AV110" s="1186"/>
      <c r="AW110" s="1186"/>
      <c r="AX110" s="1186"/>
      <c r="AY110" s="1186"/>
      <c r="AZ110" s="1186"/>
      <c r="BA110" s="1186"/>
      <c r="BB110" s="1186"/>
      <c r="BC110" s="1186"/>
      <c r="BD110" s="1186"/>
      <c r="BE110" s="1186"/>
      <c r="BF110" s="1186"/>
      <c r="BG110" s="1186"/>
      <c r="BH110" s="1186"/>
      <c r="BI110" s="1186"/>
      <c r="BJ110" s="1186"/>
      <c r="BK110" s="1186"/>
      <c r="BL110" s="1186"/>
      <c r="BM110" s="1186"/>
      <c r="BN110" s="1186"/>
      <c r="BO110" s="1186"/>
      <c r="BP110" s="1186"/>
      <c r="BQ110" s="1186"/>
      <c r="BR110" s="1186"/>
      <c r="BS110" s="1186"/>
      <c r="BT110" s="1186"/>
      <c r="BU110" s="1186"/>
      <c r="BV110" s="1186"/>
      <c r="BW110" s="1186"/>
      <c r="BX110" s="1186"/>
      <c r="BY110" s="1186"/>
      <c r="BZ110" s="1186"/>
      <c r="CA110" s="1186"/>
      <c r="CB110" s="1186"/>
      <c r="CC110" s="1186"/>
      <c r="CD110" s="1186"/>
      <c r="CE110" s="1186"/>
      <c r="CF110" s="1186"/>
      <c r="CG110" s="1186"/>
      <c r="CH110" s="1186"/>
      <c r="CI110" s="1186"/>
      <c r="CJ110" s="1186"/>
      <c r="CK110" s="1186"/>
      <c r="CL110" s="1186"/>
      <c r="CM110" s="1186"/>
      <c r="CN110" s="1186"/>
      <c r="CO110" s="1186"/>
      <c r="CP110" s="1186"/>
      <c r="CQ110" s="1186"/>
      <c r="CR110" s="1186"/>
      <c r="CS110" s="1186"/>
      <c r="CT110" s="1186"/>
      <c r="CU110" s="1186"/>
      <c r="CV110" s="1186"/>
      <c r="CW110" s="1186"/>
      <c r="CX110" s="1186"/>
      <c r="CY110" s="1186"/>
      <c r="CZ110" s="1186"/>
      <c r="DA110" s="1186"/>
      <c r="DB110" s="1186"/>
      <c r="DC110" s="1186"/>
      <c r="DD110" s="1186"/>
      <c r="DE110" s="1186"/>
      <c r="DF110" s="1186"/>
      <c r="DG110" s="1186"/>
      <c r="DH110" s="1186"/>
      <c r="DI110" s="1186"/>
      <c r="DJ110" s="1186"/>
      <c r="DK110" s="1186"/>
      <c r="DL110" s="1186"/>
      <c r="DM110" s="1186"/>
      <c r="DN110" s="1186"/>
      <c r="DO110" s="1186"/>
      <c r="DP110" s="1186"/>
      <c r="DQ110" s="1186"/>
      <c r="DR110" s="1186"/>
      <c r="DS110" s="1186"/>
      <c r="DT110" s="1186"/>
      <c r="DU110" s="1186"/>
      <c r="DV110" s="1186"/>
      <c r="DW110" s="1186"/>
      <c r="DX110" s="1186"/>
      <c r="DY110" s="1186"/>
      <c r="DZ110" s="1186"/>
      <c r="EA110" s="1186"/>
      <c r="EB110" s="1186"/>
      <c r="EC110" s="1186"/>
      <c r="ED110" s="1186"/>
      <c r="EE110" s="1186"/>
      <c r="EF110" s="1186"/>
      <c r="EG110" s="1186"/>
      <c r="EH110" s="1186"/>
      <c r="EI110" s="1186"/>
      <c r="EJ110" s="1186"/>
      <c r="EK110" s="1186"/>
      <c r="EL110" s="1186"/>
      <c r="EM110" s="1186"/>
      <c r="EN110" s="1186"/>
      <c r="EO110" s="1186"/>
      <c r="EP110" s="1186"/>
      <c r="EQ110" s="1186"/>
      <c r="ER110" s="1186"/>
      <c r="ES110" s="1186"/>
      <c r="ET110" s="1186"/>
      <c r="EU110" s="1186"/>
      <c r="EV110" s="1186"/>
      <c r="EW110" s="1186"/>
      <c r="EX110" s="1186"/>
      <c r="EY110" s="1186"/>
      <c r="EZ110" s="1186"/>
      <c r="FA110" s="1186"/>
      <c r="FB110" s="1186"/>
      <c r="FC110" s="1186"/>
      <c r="FD110" s="1186"/>
      <c r="FE110" s="1186"/>
      <c r="FF110" s="1186"/>
      <c r="FG110" s="1186"/>
      <c r="FH110" s="1186"/>
      <c r="FI110" s="1186"/>
      <c r="FJ110" s="1186"/>
      <c r="FK110" s="1186"/>
      <c r="FL110" s="1186"/>
      <c r="FM110" s="1186"/>
      <c r="FN110" s="1186"/>
      <c r="FO110" s="1186"/>
      <c r="FP110" s="1186"/>
      <c r="FQ110" s="1186"/>
      <c r="FR110" s="1186"/>
      <c r="FS110" s="1186"/>
      <c r="FT110" s="1186"/>
      <c r="FU110" s="1186"/>
      <c r="FV110" s="1186"/>
      <c r="FW110" s="1186"/>
      <c r="FX110" s="1186"/>
      <c r="FY110" s="1186"/>
      <c r="FZ110" s="1186"/>
      <c r="GA110" s="1186"/>
      <c r="GB110" s="1186"/>
      <c r="GC110" s="1186"/>
      <c r="GD110" s="1186"/>
      <c r="GE110" s="1186"/>
      <c r="GF110" s="1186"/>
      <c r="GG110" s="1186"/>
      <c r="GH110" s="1186"/>
      <c r="GI110" s="1186"/>
      <c r="GJ110" s="1186"/>
      <c r="GK110" s="1186"/>
      <c r="GL110" s="1186"/>
      <c r="GM110" s="1186"/>
      <c r="GN110" s="1186"/>
      <c r="GO110" s="1186"/>
      <c r="GP110" s="1186"/>
      <c r="GQ110" s="1186"/>
      <c r="GR110" s="1186"/>
      <c r="GS110" s="1186"/>
      <c r="GT110" s="1186"/>
      <c r="GU110" s="1186"/>
      <c r="GV110" s="1186"/>
      <c r="GW110" s="1186"/>
      <c r="GX110" s="1186"/>
      <c r="GY110" s="1186"/>
      <c r="GZ110" s="1186"/>
      <c r="HA110" s="1186"/>
      <c r="HB110" s="1186"/>
      <c r="HC110" s="1186"/>
      <c r="HD110" s="1186"/>
      <c r="HE110" s="1186"/>
      <c r="HF110" s="1186"/>
      <c r="HG110" s="1186"/>
      <c r="HH110" s="1186"/>
      <c r="HI110" s="1186"/>
      <c r="HJ110" s="1186"/>
      <c r="HK110" s="1186"/>
      <c r="HL110" s="1186"/>
      <c r="HM110" s="1186"/>
      <c r="HN110" s="1186"/>
      <c r="HO110" s="1186"/>
      <c r="HP110" s="1186"/>
      <c r="HQ110" s="1186"/>
      <c r="HR110" s="1186"/>
      <c r="HS110" s="1186"/>
      <c r="HT110" s="1186"/>
      <c r="HU110" s="1186"/>
      <c r="HV110" s="1186"/>
      <c r="HW110" s="1186"/>
      <c r="HX110" s="1186"/>
      <c r="HY110" s="1186"/>
      <c r="HZ110" s="1186"/>
      <c r="IA110" s="1186"/>
      <c r="IB110" s="1186"/>
      <c r="IC110" s="1186"/>
      <c r="ID110" s="1186"/>
      <c r="IE110" s="1186"/>
      <c r="IF110" s="1186"/>
      <c r="IG110" s="1186"/>
      <c r="IH110" s="1186"/>
      <c r="II110" s="1186"/>
      <c r="IJ110" s="1186"/>
      <c r="IK110" s="1186"/>
      <c r="IL110" s="1186"/>
      <c r="IM110" s="1186"/>
      <c r="IN110" s="1186"/>
      <c r="IO110" s="1186"/>
      <c r="IP110" s="1186"/>
      <c r="IQ110" s="1186"/>
      <c r="IR110" s="1186"/>
      <c r="IS110" s="1186"/>
      <c r="IT110" s="1186"/>
      <c r="IU110" s="1186"/>
      <c r="IV110" s="1186"/>
      <c r="IW110" s="1186"/>
      <c r="IX110" s="1186"/>
      <c r="IY110" s="1186"/>
      <c r="IZ110" s="1186"/>
      <c r="JA110" s="1186"/>
      <c r="JB110" s="1186"/>
      <c r="JC110" s="1186"/>
      <c r="JD110" s="1186"/>
      <c r="JE110" s="1186"/>
      <c r="JF110" s="1186"/>
      <c r="JG110" s="1186"/>
      <c r="JH110" s="1186"/>
      <c r="JI110" s="1186"/>
      <c r="JJ110" s="1186"/>
      <c r="JK110" s="1186"/>
      <c r="JL110" s="1186"/>
      <c r="JM110" s="1186"/>
      <c r="JN110" s="1186"/>
      <c r="JO110" s="1186"/>
      <c r="JP110" s="1186"/>
      <c r="JQ110" s="1186"/>
      <c r="JR110" s="1186"/>
      <c r="JS110" s="1186"/>
      <c r="JT110" s="1186"/>
      <c r="JU110" s="1186"/>
      <c r="JV110" s="1186"/>
      <c r="JW110" s="1186"/>
      <c r="JX110" s="1186"/>
      <c r="JY110" s="1186"/>
      <c r="JZ110" s="1186"/>
      <c r="KA110" s="1186"/>
      <c r="KB110" s="1186"/>
      <c r="KC110" s="1186"/>
      <c r="KD110" s="1186"/>
      <c r="KE110" s="1186"/>
      <c r="KF110" s="1186"/>
      <c r="KG110" s="1186"/>
      <c r="KH110" s="1186"/>
      <c r="KI110" s="1186"/>
      <c r="KJ110" s="1186"/>
      <c r="KK110" s="1186"/>
      <c r="KL110" s="1186"/>
      <c r="KM110" s="1186"/>
      <c r="KN110" s="1186"/>
      <c r="KO110" s="1186"/>
      <c r="KP110" s="1186"/>
      <c r="KQ110" s="1186"/>
      <c r="KR110" s="1186"/>
      <c r="KS110" s="1186"/>
      <c r="KT110" s="1186"/>
      <c r="KU110" s="1186"/>
      <c r="KV110" s="1186"/>
      <c r="KW110" s="1186"/>
      <c r="KX110" s="1186"/>
      <c r="KY110" s="1186"/>
      <c r="KZ110" s="1186"/>
      <c r="LA110" s="1186"/>
      <c r="LB110" s="1186"/>
      <c r="LC110" s="1186"/>
      <c r="LD110" s="1186"/>
      <c r="LE110" s="1186"/>
      <c r="LF110" s="1186"/>
      <c r="LG110" s="1186"/>
      <c r="LH110" s="1186"/>
      <c r="LI110" s="1186"/>
      <c r="LJ110" s="1187"/>
    </row>
    <row r="111" spans="2:322" ht="3.65" customHeight="1">
      <c r="B111" s="1185"/>
      <c r="C111" s="1186"/>
      <c r="D111" s="1186"/>
      <c r="E111" s="1186"/>
      <c r="F111" s="1186"/>
      <c r="G111" s="1186"/>
      <c r="H111" s="1186"/>
      <c r="I111" s="1186"/>
      <c r="J111" s="1186"/>
      <c r="K111" s="1186"/>
      <c r="L111" s="1186"/>
      <c r="M111" s="1186"/>
      <c r="N111" s="1186"/>
      <c r="O111" s="1186"/>
      <c r="P111" s="1186"/>
      <c r="Q111" s="1186"/>
      <c r="R111" s="1186"/>
      <c r="S111" s="1186"/>
      <c r="T111" s="1186"/>
      <c r="U111" s="1186"/>
      <c r="V111" s="1186"/>
      <c r="W111" s="1186"/>
      <c r="X111" s="1186"/>
      <c r="Y111" s="1186"/>
      <c r="Z111" s="1186"/>
      <c r="AA111" s="1186"/>
      <c r="AB111" s="1186"/>
      <c r="AC111" s="1186"/>
      <c r="AD111" s="1186"/>
      <c r="AE111" s="1186"/>
      <c r="AF111" s="1186"/>
      <c r="AG111" s="1186"/>
      <c r="AH111" s="1186"/>
      <c r="AI111" s="1186"/>
      <c r="AJ111" s="1186"/>
      <c r="AK111" s="1186"/>
      <c r="AL111" s="1186"/>
      <c r="AM111" s="1186"/>
      <c r="AN111" s="1186"/>
      <c r="AO111" s="1186"/>
      <c r="AP111" s="1186"/>
      <c r="AQ111" s="1186"/>
      <c r="AR111" s="1186"/>
      <c r="AS111" s="1186"/>
      <c r="AT111" s="1186"/>
      <c r="AU111" s="1186"/>
      <c r="AV111" s="1186"/>
      <c r="AW111" s="1186"/>
      <c r="AX111" s="1186"/>
      <c r="AY111" s="1186"/>
      <c r="AZ111" s="1186"/>
      <c r="BA111" s="1186"/>
      <c r="BB111" s="1186"/>
      <c r="BC111" s="1186"/>
      <c r="BD111" s="1186"/>
      <c r="BE111" s="1186"/>
      <c r="BF111" s="1186"/>
      <c r="BG111" s="1186"/>
      <c r="BH111" s="1186"/>
      <c r="BI111" s="1186"/>
      <c r="BJ111" s="1186"/>
      <c r="BK111" s="1186"/>
      <c r="BL111" s="1186"/>
      <c r="BM111" s="1186"/>
      <c r="BN111" s="1186"/>
      <c r="BO111" s="1186"/>
      <c r="BP111" s="1186"/>
      <c r="BQ111" s="1186"/>
      <c r="BR111" s="1186"/>
      <c r="BS111" s="1186"/>
      <c r="BT111" s="1186"/>
      <c r="BU111" s="1186"/>
      <c r="BV111" s="1186"/>
      <c r="BW111" s="1186"/>
      <c r="BX111" s="1186"/>
      <c r="BY111" s="1186"/>
      <c r="BZ111" s="1186"/>
      <c r="CA111" s="1186"/>
      <c r="CB111" s="1186"/>
      <c r="CC111" s="1186"/>
      <c r="CD111" s="1186"/>
      <c r="CE111" s="1186"/>
      <c r="CF111" s="1186"/>
      <c r="CG111" s="1186"/>
      <c r="CH111" s="1186"/>
      <c r="CI111" s="1186"/>
      <c r="CJ111" s="1186"/>
      <c r="CK111" s="1186"/>
      <c r="CL111" s="1186"/>
      <c r="CM111" s="1186"/>
      <c r="CN111" s="1186"/>
      <c r="CO111" s="1186"/>
      <c r="CP111" s="1186"/>
      <c r="CQ111" s="1186"/>
      <c r="CR111" s="1186"/>
      <c r="CS111" s="1186"/>
      <c r="CT111" s="1186"/>
      <c r="CU111" s="1186"/>
      <c r="CV111" s="1186"/>
      <c r="CW111" s="1186"/>
      <c r="CX111" s="1186"/>
      <c r="CY111" s="1186"/>
      <c r="CZ111" s="1186"/>
      <c r="DA111" s="1186"/>
      <c r="DB111" s="1186"/>
      <c r="DC111" s="1186"/>
      <c r="DD111" s="1186"/>
      <c r="DE111" s="1186"/>
      <c r="DF111" s="1186"/>
      <c r="DG111" s="1186"/>
      <c r="DH111" s="1186"/>
      <c r="DI111" s="1186"/>
      <c r="DJ111" s="1186"/>
      <c r="DK111" s="1186"/>
      <c r="DL111" s="1186"/>
      <c r="DM111" s="1186"/>
      <c r="DN111" s="1186"/>
      <c r="DO111" s="1186"/>
      <c r="DP111" s="1186"/>
      <c r="DQ111" s="1186"/>
      <c r="DR111" s="1186"/>
      <c r="DS111" s="1186"/>
      <c r="DT111" s="1186"/>
      <c r="DU111" s="1186"/>
      <c r="DV111" s="1186"/>
      <c r="DW111" s="1186"/>
      <c r="DX111" s="1186"/>
      <c r="DY111" s="1186"/>
      <c r="DZ111" s="1186"/>
      <c r="EA111" s="1186"/>
      <c r="EB111" s="1186"/>
      <c r="EC111" s="1186"/>
      <c r="ED111" s="1186"/>
      <c r="EE111" s="1186"/>
      <c r="EF111" s="1186"/>
      <c r="EG111" s="1186"/>
      <c r="EH111" s="1186"/>
      <c r="EI111" s="1186"/>
      <c r="EJ111" s="1186"/>
      <c r="EK111" s="1186"/>
      <c r="EL111" s="1186"/>
      <c r="EM111" s="1186"/>
      <c r="EN111" s="1186"/>
      <c r="EO111" s="1186"/>
      <c r="EP111" s="1186"/>
      <c r="EQ111" s="1186"/>
      <c r="ER111" s="1186"/>
      <c r="ES111" s="1186"/>
      <c r="ET111" s="1186"/>
      <c r="EU111" s="1186"/>
      <c r="EV111" s="1186"/>
      <c r="EW111" s="1186"/>
      <c r="EX111" s="1186"/>
      <c r="EY111" s="1186"/>
      <c r="EZ111" s="1186"/>
      <c r="FA111" s="1186"/>
      <c r="FB111" s="1186"/>
      <c r="FC111" s="1186"/>
      <c r="FD111" s="1186"/>
      <c r="FE111" s="1186"/>
      <c r="FF111" s="1186"/>
      <c r="FG111" s="1186"/>
      <c r="FH111" s="1186"/>
      <c r="FI111" s="1186"/>
      <c r="FJ111" s="1186"/>
      <c r="FK111" s="1186"/>
      <c r="FL111" s="1186"/>
      <c r="FM111" s="1186"/>
      <c r="FN111" s="1186"/>
      <c r="FO111" s="1186"/>
      <c r="FP111" s="1186"/>
      <c r="FQ111" s="1186"/>
      <c r="FR111" s="1186"/>
      <c r="FS111" s="1186"/>
      <c r="FT111" s="1186"/>
      <c r="FU111" s="1186"/>
      <c r="FV111" s="1186"/>
      <c r="FW111" s="1186"/>
      <c r="FX111" s="1186"/>
      <c r="FY111" s="1186"/>
      <c r="FZ111" s="1186"/>
      <c r="GA111" s="1186"/>
      <c r="GB111" s="1186"/>
      <c r="GC111" s="1186"/>
      <c r="GD111" s="1186"/>
      <c r="GE111" s="1186"/>
      <c r="GF111" s="1186"/>
      <c r="GG111" s="1186"/>
      <c r="GH111" s="1186"/>
      <c r="GI111" s="1186"/>
      <c r="GJ111" s="1186"/>
      <c r="GK111" s="1186"/>
      <c r="GL111" s="1186"/>
      <c r="GM111" s="1186"/>
      <c r="GN111" s="1186"/>
      <c r="GO111" s="1186"/>
      <c r="GP111" s="1186"/>
      <c r="GQ111" s="1186"/>
      <c r="GR111" s="1186"/>
      <c r="GS111" s="1186"/>
      <c r="GT111" s="1186"/>
      <c r="GU111" s="1186"/>
      <c r="GV111" s="1186"/>
      <c r="GW111" s="1186"/>
      <c r="GX111" s="1186"/>
      <c r="GY111" s="1186"/>
      <c r="GZ111" s="1186"/>
      <c r="HA111" s="1186"/>
      <c r="HB111" s="1186"/>
      <c r="HC111" s="1186"/>
      <c r="HD111" s="1186"/>
      <c r="HE111" s="1186"/>
      <c r="HF111" s="1186"/>
      <c r="HG111" s="1186"/>
      <c r="HH111" s="1186"/>
      <c r="HI111" s="1186"/>
      <c r="HJ111" s="1186"/>
      <c r="HK111" s="1186"/>
      <c r="HL111" s="1186"/>
      <c r="HM111" s="1186"/>
      <c r="HN111" s="1186"/>
      <c r="HO111" s="1186"/>
      <c r="HP111" s="1186"/>
      <c r="HQ111" s="1186"/>
      <c r="HR111" s="1186"/>
      <c r="HS111" s="1186"/>
      <c r="HT111" s="1186"/>
      <c r="HU111" s="1186"/>
      <c r="HV111" s="1186"/>
      <c r="HW111" s="1186"/>
      <c r="HX111" s="1186"/>
      <c r="HY111" s="1186"/>
      <c r="HZ111" s="1186"/>
      <c r="IA111" s="1186"/>
      <c r="IB111" s="1186"/>
      <c r="IC111" s="1186"/>
      <c r="ID111" s="1186"/>
      <c r="IE111" s="1186"/>
      <c r="IF111" s="1186"/>
      <c r="IG111" s="1186"/>
      <c r="IH111" s="1186"/>
      <c r="II111" s="1186"/>
      <c r="IJ111" s="1186"/>
      <c r="IK111" s="1186"/>
      <c r="IL111" s="1186"/>
      <c r="IM111" s="1186"/>
      <c r="IN111" s="1186"/>
      <c r="IO111" s="1186"/>
      <c r="IP111" s="1186"/>
      <c r="IQ111" s="1186"/>
      <c r="IR111" s="1186"/>
      <c r="IS111" s="1186"/>
      <c r="IT111" s="1186"/>
      <c r="IU111" s="1186"/>
      <c r="IV111" s="1186"/>
      <c r="IW111" s="1186"/>
      <c r="IX111" s="1186"/>
      <c r="IY111" s="1186"/>
      <c r="IZ111" s="1186"/>
      <c r="JA111" s="1186"/>
      <c r="JB111" s="1186"/>
      <c r="JC111" s="1186"/>
      <c r="JD111" s="1186"/>
      <c r="JE111" s="1186"/>
      <c r="JF111" s="1186"/>
      <c r="JG111" s="1186"/>
      <c r="JH111" s="1186"/>
      <c r="JI111" s="1186"/>
      <c r="JJ111" s="1186"/>
      <c r="JK111" s="1186"/>
      <c r="JL111" s="1186"/>
      <c r="JM111" s="1186"/>
      <c r="JN111" s="1186"/>
      <c r="JO111" s="1186"/>
      <c r="JP111" s="1186"/>
      <c r="JQ111" s="1186"/>
      <c r="JR111" s="1186"/>
      <c r="JS111" s="1186"/>
      <c r="JT111" s="1186"/>
      <c r="JU111" s="1186"/>
      <c r="JV111" s="1186"/>
      <c r="JW111" s="1186"/>
      <c r="JX111" s="1186"/>
      <c r="JY111" s="1186"/>
      <c r="JZ111" s="1186"/>
      <c r="KA111" s="1186"/>
      <c r="KB111" s="1186"/>
      <c r="KC111" s="1186"/>
      <c r="KD111" s="1186"/>
      <c r="KE111" s="1186"/>
      <c r="KF111" s="1186"/>
      <c r="KG111" s="1186"/>
      <c r="KH111" s="1186"/>
      <c r="KI111" s="1186"/>
      <c r="KJ111" s="1186"/>
      <c r="KK111" s="1186"/>
      <c r="KL111" s="1186"/>
      <c r="KM111" s="1186"/>
      <c r="KN111" s="1186"/>
      <c r="KO111" s="1186"/>
      <c r="KP111" s="1186"/>
      <c r="KQ111" s="1186"/>
      <c r="KR111" s="1186"/>
      <c r="KS111" s="1186"/>
      <c r="KT111" s="1186"/>
      <c r="KU111" s="1186"/>
      <c r="KV111" s="1186"/>
      <c r="KW111" s="1186"/>
      <c r="KX111" s="1186"/>
      <c r="KY111" s="1186"/>
      <c r="KZ111" s="1186"/>
      <c r="LA111" s="1186"/>
      <c r="LB111" s="1186"/>
      <c r="LC111" s="1186"/>
      <c r="LD111" s="1186"/>
      <c r="LE111" s="1186"/>
      <c r="LF111" s="1186"/>
      <c r="LG111" s="1186"/>
      <c r="LH111" s="1186"/>
      <c r="LI111" s="1186"/>
      <c r="LJ111" s="1187"/>
    </row>
    <row r="112" spans="2:322" ht="3.65" customHeight="1">
      <c r="B112" s="1185"/>
      <c r="C112" s="1186"/>
      <c r="D112" s="1186"/>
      <c r="E112" s="1186"/>
      <c r="F112" s="1186"/>
      <c r="G112" s="1186"/>
      <c r="H112" s="1186"/>
      <c r="I112" s="1186"/>
      <c r="J112" s="1186"/>
      <c r="K112" s="1186"/>
      <c r="L112" s="1186"/>
      <c r="M112" s="1186"/>
      <c r="N112" s="1186"/>
      <c r="O112" s="1186"/>
      <c r="P112" s="1186"/>
      <c r="Q112" s="1186"/>
      <c r="R112" s="1186"/>
      <c r="S112" s="1186"/>
      <c r="T112" s="1186"/>
      <c r="U112" s="1186"/>
      <c r="V112" s="1186"/>
      <c r="W112" s="1186"/>
      <c r="X112" s="1186"/>
      <c r="Y112" s="1186"/>
      <c r="Z112" s="1186"/>
      <c r="AA112" s="1186"/>
      <c r="AB112" s="1186"/>
      <c r="AC112" s="1186"/>
      <c r="AD112" s="1186"/>
      <c r="AE112" s="1186"/>
      <c r="AF112" s="1186"/>
      <c r="AG112" s="1186"/>
      <c r="AH112" s="1186"/>
      <c r="AI112" s="1186"/>
      <c r="AJ112" s="1186"/>
      <c r="AK112" s="1186"/>
      <c r="AL112" s="1186"/>
      <c r="AM112" s="1186"/>
      <c r="AN112" s="1186"/>
      <c r="AO112" s="1186"/>
      <c r="AP112" s="1186"/>
      <c r="AQ112" s="1186"/>
      <c r="AR112" s="1186"/>
      <c r="AS112" s="1186"/>
      <c r="AT112" s="1186"/>
      <c r="AU112" s="1186"/>
      <c r="AV112" s="1186"/>
      <c r="AW112" s="1186"/>
      <c r="AX112" s="1186"/>
      <c r="AY112" s="1186"/>
      <c r="AZ112" s="1186"/>
      <c r="BA112" s="1186"/>
      <c r="BB112" s="1186"/>
      <c r="BC112" s="1186"/>
      <c r="BD112" s="1186"/>
      <c r="BE112" s="1186"/>
      <c r="BF112" s="1186"/>
      <c r="BG112" s="1186"/>
      <c r="BH112" s="1186"/>
      <c r="BI112" s="1186"/>
      <c r="BJ112" s="1186"/>
      <c r="BK112" s="1186"/>
      <c r="BL112" s="1186"/>
      <c r="BM112" s="1186"/>
      <c r="BN112" s="1186"/>
      <c r="BO112" s="1186"/>
      <c r="BP112" s="1186"/>
      <c r="BQ112" s="1186"/>
      <c r="BR112" s="1186"/>
      <c r="BS112" s="1186"/>
      <c r="BT112" s="1186"/>
      <c r="BU112" s="1186"/>
      <c r="BV112" s="1186"/>
      <c r="BW112" s="1186"/>
      <c r="BX112" s="1186"/>
      <c r="BY112" s="1186"/>
      <c r="BZ112" s="1186"/>
      <c r="CA112" s="1186"/>
      <c r="CB112" s="1186"/>
      <c r="CC112" s="1186"/>
      <c r="CD112" s="1186"/>
      <c r="CE112" s="1186"/>
      <c r="CF112" s="1186"/>
      <c r="CG112" s="1186"/>
      <c r="CH112" s="1186"/>
      <c r="CI112" s="1186"/>
      <c r="CJ112" s="1186"/>
      <c r="CK112" s="1186"/>
      <c r="CL112" s="1186"/>
      <c r="CM112" s="1186"/>
      <c r="CN112" s="1186"/>
      <c r="CO112" s="1186"/>
      <c r="CP112" s="1186"/>
      <c r="CQ112" s="1186"/>
      <c r="CR112" s="1186"/>
      <c r="CS112" s="1186"/>
      <c r="CT112" s="1186"/>
      <c r="CU112" s="1186"/>
      <c r="CV112" s="1186"/>
      <c r="CW112" s="1186"/>
      <c r="CX112" s="1186"/>
      <c r="CY112" s="1186"/>
      <c r="CZ112" s="1186"/>
      <c r="DA112" s="1186"/>
      <c r="DB112" s="1186"/>
      <c r="DC112" s="1186"/>
      <c r="DD112" s="1186"/>
      <c r="DE112" s="1186"/>
      <c r="DF112" s="1186"/>
      <c r="DG112" s="1186"/>
      <c r="DH112" s="1186"/>
      <c r="DI112" s="1186"/>
      <c r="DJ112" s="1186"/>
      <c r="DK112" s="1186"/>
      <c r="DL112" s="1186"/>
      <c r="DM112" s="1186"/>
      <c r="DN112" s="1186"/>
      <c r="DO112" s="1186"/>
      <c r="DP112" s="1186"/>
      <c r="DQ112" s="1186"/>
      <c r="DR112" s="1186"/>
      <c r="DS112" s="1186"/>
      <c r="DT112" s="1186"/>
      <c r="DU112" s="1186"/>
      <c r="DV112" s="1186"/>
      <c r="DW112" s="1186"/>
      <c r="DX112" s="1186"/>
      <c r="DY112" s="1186"/>
      <c r="DZ112" s="1186"/>
      <c r="EA112" s="1186"/>
      <c r="EB112" s="1186"/>
      <c r="EC112" s="1186"/>
      <c r="ED112" s="1186"/>
      <c r="EE112" s="1186"/>
      <c r="EF112" s="1186"/>
      <c r="EG112" s="1186"/>
      <c r="EH112" s="1186"/>
      <c r="EI112" s="1186"/>
      <c r="EJ112" s="1186"/>
      <c r="EK112" s="1186"/>
      <c r="EL112" s="1186"/>
      <c r="EM112" s="1186"/>
      <c r="EN112" s="1186"/>
      <c r="EO112" s="1186"/>
      <c r="EP112" s="1186"/>
      <c r="EQ112" s="1186"/>
      <c r="ER112" s="1186"/>
      <c r="ES112" s="1186"/>
      <c r="ET112" s="1186"/>
      <c r="EU112" s="1186"/>
      <c r="EV112" s="1186"/>
      <c r="EW112" s="1186"/>
      <c r="EX112" s="1186"/>
      <c r="EY112" s="1186"/>
      <c r="EZ112" s="1186"/>
      <c r="FA112" s="1186"/>
      <c r="FB112" s="1186"/>
      <c r="FC112" s="1186"/>
      <c r="FD112" s="1186"/>
      <c r="FE112" s="1186"/>
      <c r="FF112" s="1186"/>
      <c r="FG112" s="1186"/>
      <c r="FH112" s="1186"/>
      <c r="FI112" s="1186"/>
      <c r="FJ112" s="1186"/>
      <c r="FK112" s="1186"/>
      <c r="FL112" s="1186"/>
      <c r="FM112" s="1186"/>
      <c r="FN112" s="1186"/>
      <c r="FO112" s="1186"/>
      <c r="FP112" s="1186"/>
      <c r="FQ112" s="1186"/>
      <c r="FR112" s="1186"/>
      <c r="FS112" s="1186"/>
      <c r="FT112" s="1186"/>
      <c r="FU112" s="1186"/>
      <c r="FV112" s="1186"/>
      <c r="FW112" s="1186"/>
      <c r="FX112" s="1186"/>
      <c r="FY112" s="1186"/>
      <c r="FZ112" s="1186"/>
      <c r="GA112" s="1186"/>
      <c r="GB112" s="1186"/>
      <c r="GC112" s="1186"/>
      <c r="GD112" s="1186"/>
      <c r="GE112" s="1186"/>
      <c r="GF112" s="1186"/>
      <c r="GG112" s="1186"/>
      <c r="GH112" s="1186"/>
      <c r="GI112" s="1186"/>
      <c r="GJ112" s="1186"/>
      <c r="GK112" s="1186"/>
      <c r="GL112" s="1186"/>
      <c r="GM112" s="1186"/>
      <c r="GN112" s="1186"/>
      <c r="GO112" s="1186"/>
      <c r="GP112" s="1186"/>
      <c r="GQ112" s="1186"/>
      <c r="GR112" s="1186"/>
      <c r="GS112" s="1186"/>
      <c r="GT112" s="1186"/>
      <c r="GU112" s="1186"/>
      <c r="GV112" s="1186"/>
      <c r="GW112" s="1186"/>
      <c r="GX112" s="1186"/>
      <c r="GY112" s="1186"/>
      <c r="GZ112" s="1186"/>
      <c r="HA112" s="1186"/>
      <c r="HB112" s="1186"/>
      <c r="HC112" s="1186"/>
      <c r="HD112" s="1186"/>
      <c r="HE112" s="1186"/>
      <c r="HF112" s="1186"/>
      <c r="HG112" s="1186"/>
      <c r="HH112" s="1186"/>
      <c r="HI112" s="1186"/>
      <c r="HJ112" s="1186"/>
      <c r="HK112" s="1186"/>
      <c r="HL112" s="1186"/>
      <c r="HM112" s="1186"/>
      <c r="HN112" s="1186"/>
      <c r="HO112" s="1186"/>
      <c r="HP112" s="1186"/>
      <c r="HQ112" s="1186"/>
      <c r="HR112" s="1186"/>
      <c r="HS112" s="1186"/>
      <c r="HT112" s="1186"/>
      <c r="HU112" s="1186"/>
      <c r="HV112" s="1186"/>
      <c r="HW112" s="1186"/>
      <c r="HX112" s="1186"/>
      <c r="HY112" s="1186"/>
      <c r="HZ112" s="1186"/>
      <c r="IA112" s="1186"/>
      <c r="IB112" s="1186"/>
      <c r="IC112" s="1186"/>
      <c r="ID112" s="1186"/>
      <c r="IE112" s="1186"/>
      <c r="IF112" s="1186"/>
      <c r="IG112" s="1186"/>
      <c r="IH112" s="1186"/>
      <c r="II112" s="1186"/>
      <c r="IJ112" s="1186"/>
      <c r="IK112" s="1186"/>
      <c r="IL112" s="1186"/>
      <c r="IM112" s="1186"/>
      <c r="IN112" s="1186"/>
      <c r="IO112" s="1186"/>
      <c r="IP112" s="1186"/>
      <c r="IQ112" s="1186"/>
      <c r="IR112" s="1186"/>
      <c r="IS112" s="1186"/>
      <c r="IT112" s="1186"/>
      <c r="IU112" s="1186"/>
      <c r="IV112" s="1186"/>
      <c r="IW112" s="1186"/>
      <c r="IX112" s="1186"/>
      <c r="IY112" s="1186"/>
      <c r="IZ112" s="1186"/>
      <c r="JA112" s="1186"/>
      <c r="JB112" s="1186"/>
      <c r="JC112" s="1186"/>
      <c r="JD112" s="1186"/>
      <c r="JE112" s="1186"/>
      <c r="JF112" s="1186"/>
      <c r="JG112" s="1186"/>
      <c r="JH112" s="1186"/>
      <c r="JI112" s="1186"/>
      <c r="JJ112" s="1186"/>
      <c r="JK112" s="1186"/>
      <c r="JL112" s="1186"/>
      <c r="JM112" s="1186"/>
      <c r="JN112" s="1186"/>
      <c r="JO112" s="1186"/>
      <c r="JP112" s="1186"/>
      <c r="JQ112" s="1186"/>
      <c r="JR112" s="1186"/>
      <c r="JS112" s="1186"/>
      <c r="JT112" s="1186"/>
      <c r="JU112" s="1186"/>
      <c r="JV112" s="1186"/>
      <c r="JW112" s="1186"/>
      <c r="JX112" s="1186"/>
      <c r="JY112" s="1186"/>
      <c r="JZ112" s="1186"/>
      <c r="KA112" s="1186"/>
      <c r="KB112" s="1186"/>
      <c r="KC112" s="1186"/>
      <c r="KD112" s="1186"/>
      <c r="KE112" s="1186"/>
      <c r="KF112" s="1186"/>
      <c r="KG112" s="1186"/>
      <c r="KH112" s="1186"/>
      <c r="KI112" s="1186"/>
      <c r="KJ112" s="1186"/>
      <c r="KK112" s="1186"/>
      <c r="KL112" s="1186"/>
      <c r="KM112" s="1186"/>
      <c r="KN112" s="1186"/>
      <c r="KO112" s="1186"/>
      <c r="KP112" s="1186"/>
      <c r="KQ112" s="1186"/>
      <c r="KR112" s="1186"/>
      <c r="KS112" s="1186"/>
      <c r="KT112" s="1186"/>
      <c r="KU112" s="1186"/>
      <c r="KV112" s="1186"/>
      <c r="KW112" s="1186"/>
      <c r="KX112" s="1186"/>
      <c r="KY112" s="1186"/>
      <c r="KZ112" s="1186"/>
      <c r="LA112" s="1186"/>
      <c r="LB112" s="1186"/>
      <c r="LC112" s="1186"/>
      <c r="LD112" s="1186"/>
      <c r="LE112" s="1186"/>
      <c r="LF112" s="1186"/>
      <c r="LG112" s="1186"/>
      <c r="LH112" s="1186"/>
      <c r="LI112" s="1186"/>
      <c r="LJ112" s="1187"/>
    </row>
    <row r="113" spans="2:322" ht="3.65" customHeight="1">
      <c r="B113" s="1185"/>
      <c r="C113" s="1186"/>
      <c r="D113" s="1186"/>
      <c r="E113" s="1186"/>
      <c r="F113" s="1186"/>
      <c r="G113" s="1186"/>
      <c r="H113" s="1186"/>
      <c r="I113" s="1186"/>
      <c r="J113" s="1186"/>
      <c r="K113" s="1186"/>
      <c r="L113" s="1186"/>
      <c r="M113" s="1186"/>
      <c r="N113" s="1186"/>
      <c r="O113" s="1186"/>
      <c r="P113" s="1186"/>
      <c r="Q113" s="1186"/>
      <c r="R113" s="1186"/>
      <c r="S113" s="1186"/>
      <c r="T113" s="1186"/>
      <c r="U113" s="1186"/>
      <c r="V113" s="1186"/>
      <c r="W113" s="1186"/>
      <c r="X113" s="1186"/>
      <c r="Y113" s="1186"/>
      <c r="Z113" s="1186"/>
      <c r="AA113" s="1186"/>
      <c r="AB113" s="1186"/>
      <c r="AC113" s="1186"/>
      <c r="AD113" s="1186"/>
      <c r="AE113" s="1186"/>
      <c r="AF113" s="1186"/>
      <c r="AG113" s="1186"/>
      <c r="AH113" s="1186"/>
      <c r="AI113" s="1186"/>
      <c r="AJ113" s="1186"/>
      <c r="AK113" s="1186"/>
      <c r="AL113" s="1186"/>
      <c r="AM113" s="1186"/>
      <c r="AN113" s="1186"/>
      <c r="AO113" s="1186"/>
      <c r="AP113" s="1186"/>
      <c r="AQ113" s="1186"/>
      <c r="AR113" s="1186"/>
      <c r="AS113" s="1186"/>
      <c r="AT113" s="1186"/>
      <c r="AU113" s="1186"/>
      <c r="AV113" s="1186"/>
      <c r="AW113" s="1186"/>
      <c r="AX113" s="1186"/>
      <c r="AY113" s="1186"/>
      <c r="AZ113" s="1186"/>
      <c r="BA113" s="1186"/>
      <c r="BB113" s="1186"/>
      <c r="BC113" s="1186"/>
      <c r="BD113" s="1186"/>
      <c r="BE113" s="1186"/>
      <c r="BF113" s="1186"/>
      <c r="BG113" s="1186"/>
      <c r="BH113" s="1186"/>
      <c r="BI113" s="1186"/>
      <c r="BJ113" s="1186"/>
      <c r="BK113" s="1186"/>
      <c r="BL113" s="1186"/>
      <c r="BM113" s="1186"/>
      <c r="BN113" s="1186"/>
      <c r="BO113" s="1186"/>
      <c r="BP113" s="1186"/>
      <c r="BQ113" s="1186"/>
      <c r="BR113" s="1186"/>
      <c r="BS113" s="1186"/>
      <c r="BT113" s="1186"/>
      <c r="BU113" s="1186"/>
      <c r="BV113" s="1186"/>
      <c r="BW113" s="1186"/>
      <c r="BX113" s="1186"/>
      <c r="BY113" s="1186"/>
      <c r="BZ113" s="1186"/>
      <c r="CA113" s="1186"/>
      <c r="CB113" s="1186"/>
      <c r="CC113" s="1186"/>
      <c r="CD113" s="1186"/>
      <c r="CE113" s="1186"/>
      <c r="CF113" s="1186"/>
      <c r="CG113" s="1186"/>
      <c r="CH113" s="1186"/>
      <c r="CI113" s="1186"/>
      <c r="CJ113" s="1186"/>
      <c r="CK113" s="1186"/>
      <c r="CL113" s="1186"/>
      <c r="CM113" s="1186"/>
      <c r="CN113" s="1186"/>
      <c r="CO113" s="1186"/>
      <c r="CP113" s="1186"/>
      <c r="CQ113" s="1186"/>
      <c r="CR113" s="1186"/>
      <c r="CS113" s="1186"/>
      <c r="CT113" s="1186"/>
      <c r="CU113" s="1186"/>
      <c r="CV113" s="1186"/>
      <c r="CW113" s="1186"/>
      <c r="CX113" s="1186"/>
      <c r="CY113" s="1186"/>
      <c r="CZ113" s="1186"/>
      <c r="DA113" s="1186"/>
      <c r="DB113" s="1186"/>
      <c r="DC113" s="1186"/>
      <c r="DD113" s="1186"/>
      <c r="DE113" s="1186"/>
      <c r="DF113" s="1186"/>
      <c r="DG113" s="1186"/>
      <c r="DH113" s="1186"/>
      <c r="DI113" s="1186"/>
      <c r="DJ113" s="1186"/>
      <c r="DK113" s="1186"/>
      <c r="DL113" s="1186"/>
      <c r="DM113" s="1186"/>
      <c r="DN113" s="1186"/>
      <c r="DO113" s="1186"/>
      <c r="DP113" s="1186"/>
      <c r="DQ113" s="1186"/>
      <c r="DR113" s="1186"/>
      <c r="DS113" s="1186"/>
      <c r="DT113" s="1186"/>
      <c r="DU113" s="1186"/>
      <c r="DV113" s="1186"/>
      <c r="DW113" s="1186"/>
      <c r="DX113" s="1186"/>
      <c r="DY113" s="1186"/>
      <c r="DZ113" s="1186"/>
      <c r="EA113" s="1186"/>
      <c r="EB113" s="1186"/>
      <c r="EC113" s="1186"/>
      <c r="ED113" s="1186"/>
      <c r="EE113" s="1186"/>
      <c r="EF113" s="1186"/>
      <c r="EG113" s="1186"/>
      <c r="EH113" s="1186"/>
      <c r="EI113" s="1186"/>
      <c r="EJ113" s="1186"/>
      <c r="EK113" s="1186"/>
      <c r="EL113" s="1186"/>
      <c r="EM113" s="1186"/>
      <c r="EN113" s="1186"/>
      <c r="EO113" s="1186"/>
      <c r="EP113" s="1186"/>
      <c r="EQ113" s="1186"/>
      <c r="ER113" s="1186"/>
      <c r="ES113" s="1186"/>
      <c r="ET113" s="1186"/>
      <c r="EU113" s="1186"/>
      <c r="EV113" s="1186"/>
      <c r="EW113" s="1186"/>
      <c r="EX113" s="1186"/>
      <c r="EY113" s="1186"/>
      <c r="EZ113" s="1186"/>
      <c r="FA113" s="1186"/>
      <c r="FB113" s="1186"/>
      <c r="FC113" s="1186"/>
      <c r="FD113" s="1186"/>
      <c r="FE113" s="1186"/>
      <c r="FF113" s="1186"/>
      <c r="FG113" s="1186"/>
      <c r="FH113" s="1186"/>
      <c r="FI113" s="1186"/>
      <c r="FJ113" s="1186"/>
      <c r="FK113" s="1186"/>
      <c r="FL113" s="1186"/>
      <c r="FM113" s="1186"/>
      <c r="FN113" s="1186"/>
      <c r="FO113" s="1186"/>
      <c r="FP113" s="1186"/>
      <c r="FQ113" s="1186"/>
      <c r="FR113" s="1186"/>
      <c r="FS113" s="1186"/>
      <c r="FT113" s="1186"/>
      <c r="FU113" s="1186"/>
      <c r="FV113" s="1186"/>
      <c r="FW113" s="1186"/>
      <c r="FX113" s="1186"/>
      <c r="FY113" s="1186"/>
      <c r="FZ113" s="1186"/>
      <c r="GA113" s="1186"/>
      <c r="GB113" s="1186"/>
      <c r="GC113" s="1186"/>
      <c r="GD113" s="1186"/>
      <c r="GE113" s="1186"/>
      <c r="GF113" s="1186"/>
      <c r="GG113" s="1186"/>
      <c r="GH113" s="1186"/>
      <c r="GI113" s="1186"/>
      <c r="GJ113" s="1186"/>
      <c r="GK113" s="1186"/>
      <c r="GL113" s="1186"/>
      <c r="GM113" s="1186"/>
      <c r="GN113" s="1186"/>
      <c r="GO113" s="1186"/>
      <c r="GP113" s="1186"/>
      <c r="GQ113" s="1186"/>
      <c r="GR113" s="1186"/>
      <c r="GS113" s="1186"/>
      <c r="GT113" s="1186"/>
      <c r="GU113" s="1186"/>
      <c r="GV113" s="1186"/>
      <c r="GW113" s="1186"/>
      <c r="GX113" s="1186"/>
      <c r="GY113" s="1186"/>
      <c r="GZ113" s="1186"/>
      <c r="HA113" s="1186"/>
      <c r="HB113" s="1186"/>
      <c r="HC113" s="1186"/>
      <c r="HD113" s="1186"/>
      <c r="HE113" s="1186"/>
      <c r="HF113" s="1186"/>
      <c r="HG113" s="1186"/>
      <c r="HH113" s="1186"/>
      <c r="HI113" s="1186"/>
      <c r="HJ113" s="1186"/>
      <c r="HK113" s="1186"/>
      <c r="HL113" s="1186"/>
      <c r="HM113" s="1186"/>
      <c r="HN113" s="1186"/>
      <c r="HO113" s="1186"/>
      <c r="HP113" s="1186"/>
      <c r="HQ113" s="1186"/>
      <c r="HR113" s="1186"/>
      <c r="HS113" s="1186"/>
      <c r="HT113" s="1186"/>
      <c r="HU113" s="1186"/>
      <c r="HV113" s="1186"/>
      <c r="HW113" s="1186"/>
      <c r="HX113" s="1186"/>
      <c r="HY113" s="1186"/>
      <c r="HZ113" s="1186"/>
      <c r="IA113" s="1186"/>
      <c r="IB113" s="1186"/>
      <c r="IC113" s="1186"/>
      <c r="ID113" s="1186"/>
      <c r="IE113" s="1186"/>
      <c r="IF113" s="1186"/>
      <c r="IG113" s="1186"/>
      <c r="IH113" s="1186"/>
      <c r="II113" s="1186"/>
      <c r="IJ113" s="1186"/>
      <c r="IK113" s="1186"/>
      <c r="IL113" s="1186"/>
      <c r="IM113" s="1186"/>
      <c r="IN113" s="1186"/>
      <c r="IO113" s="1186"/>
      <c r="IP113" s="1186"/>
      <c r="IQ113" s="1186"/>
      <c r="IR113" s="1186"/>
      <c r="IS113" s="1186"/>
      <c r="IT113" s="1186"/>
      <c r="IU113" s="1186"/>
      <c r="IV113" s="1186"/>
      <c r="IW113" s="1186"/>
      <c r="IX113" s="1186"/>
      <c r="IY113" s="1186"/>
      <c r="IZ113" s="1186"/>
      <c r="JA113" s="1186"/>
      <c r="JB113" s="1186"/>
      <c r="JC113" s="1186"/>
      <c r="JD113" s="1186"/>
      <c r="JE113" s="1186"/>
      <c r="JF113" s="1186"/>
      <c r="JG113" s="1186"/>
      <c r="JH113" s="1186"/>
      <c r="JI113" s="1186"/>
      <c r="JJ113" s="1186"/>
      <c r="JK113" s="1186"/>
      <c r="JL113" s="1186"/>
      <c r="JM113" s="1186"/>
      <c r="JN113" s="1186"/>
      <c r="JO113" s="1186"/>
      <c r="JP113" s="1186"/>
      <c r="JQ113" s="1186"/>
      <c r="JR113" s="1186"/>
      <c r="JS113" s="1186"/>
      <c r="JT113" s="1186"/>
      <c r="JU113" s="1186"/>
      <c r="JV113" s="1186"/>
      <c r="JW113" s="1186"/>
      <c r="JX113" s="1186"/>
      <c r="JY113" s="1186"/>
      <c r="JZ113" s="1186"/>
      <c r="KA113" s="1186"/>
      <c r="KB113" s="1186"/>
      <c r="KC113" s="1186"/>
      <c r="KD113" s="1186"/>
      <c r="KE113" s="1186"/>
      <c r="KF113" s="1186"/>
      <c r="KG113" s="1186"/>
      <c r="KH113" s="1186"/>
      <c r="KI113" s="1186"/>
      <c r="KJ113" s="1186"/>
      <c r="KK113" s="1186"/>
      <c r="KL113" s="1186"/>
      <c r="KM113" s="1186"/>
      <c r="KN113" s="1186"/>
      <c r="KO113" s="1186"/>
      <c r="KP113" s="1186"/>
      <c r="KQ113" s="1186"/>
      <c r="KR113" s="1186"/>
      <c r="KS113" s="1186"/>
      <c r="KT113" s="1186"/>
      <c r="KU113" s="1186"/>
      <c r="KV113" s="1186"/>
      <c r="KW113" s="1186"/>
      <c r="KX113" s="1186"/>
      <c r="KY113" s="1186"/>
      <c r="KZ113" s="1186"/>
      <c r="LA113" s="1186"/>
      <c r="LB113" s="1186"/>
      <c r="LC113" s="1186"/>
      <c r="LD113" s="1186"/>
      <c r="LE113" s="1186"/>
      <c r="LF113" s="1186"/>
      <c r="LG113" s="1186"/>
      <c r="LH113" s="1186"/>
      <c r="LI113" s="1186"/>
      <c r="LJ113" s="1187"/>
    </row>
    <row r="114" spans="2:322" ht="3.65" customHeight="1">
      <c r="B114" s="1185"/>
      <c r="C114" s="1186"/>
      <c r="D114" s="1186"/>
      <c r="E114" s="1186"/>
      <c r="F114" s="1186"/>
      <c r="G114" s="1186"/>
      <c r="H114" s="1186"/>
      <c r="I114" s="1186"/>
      <c r="J114" s="1186"/>
      <c r="K114" s="1186"/>
      <c r="L114" s="1186"/>
      <c r="M114" s="1186"/>
      <c r="N114" s="1186"/>
      <c r="O114" s="1186"/>
      <c r="P114" s="1186"/>
      <c r="Q114" s="1186"/>
      <c r="R114" s="1186"/>
      <c r="S114" s="1186"/>
      <c r="T114" s="1186"/>
      <c r="U114" s="1186"/>
      <c r="V114" s="1186"/>
      <c r="W114" s="1186"/>
      <c r="X114" s="1186"/>
      <c r="Y114" s="1186"/>
      <c r="Z114" s="1186"/>
      <c r="AA114" s="1186"/>
      <c r="AB114" s="1186"/>
      <c r="AC114" s="1186"/>
      <c r="AD114" s="1186"/>
      <c r="AE114" s="1186"/>
      <c r="AF114" s="1186"/>
      <c r="AG114" s="1186"/>
      <c r="AH114" s="1186"/>
      <c r="AI114" s="1186"/>
      <c r="AJ114" s="1186"/>
      <c r="AK114" s="1186"/>
      <c r="AL114" s="1186"/>
      <c r="AM114" s="1186"/>
      <c r="AN114" s="1186"/>
      <c r="AO114" s="1186"/>
      <c r="AP114" s="1186"/>
      <c r="AQ114" s="1186"/>
      <c r="AR114" s="1186"/>
      <c r="AS114" s="1186"/>
      <c r="AT114" s="1186"/>
      <c r="AU114" s="1186"/>
      <c r="AV114" s="1186"/>
      <c r="AW114" s="1186"/>
      <c r="AX114" s="1186"/>
      <c r="AY114" s="1186"/>
      <c r="AZ114" s="1186"/>
      <c r="BA114" s="1186"/>
      <c r="BB114" s="1186"/>
      <c r="BC114" s="1186"/>
      <c r="BD114" s="1186"/>
      <c r="BE114" s="1186"/>
      <c r="BF114" s="1186"/>
      <c r="BG114" s="1186"/>
      <c r="BH114" s="1186"/>
      <c r="BI114" s="1186"/>
      <c r="BJ114" s="1186"/>
      <c r="BK114" s="1186"/>
      <c r="BL114" s="1186"/>
      <c r="BM114" s="1186"/>
      <c r="BN114" s="1186"/>
      <c r="BO114" s="1186"/>
      <c r="BP114" s="1186"/>
      <c r="BQ114" s="1186"/>
      <c r="BR114" s="1186"/>
      <c r="BS114" s="1186"/>
      <c r="BT114" s="1186"/>
      <c r="BU114" s="1186"/>
      <c r="BV114" s="1186"/>
      <c r="BW114" s="1186"/>
      <c r="BX114" s="1186"/>
      <c r="BY114" s="1186"/>
      <c r="BZ114" s="1186"/>
      <c r="CA114" s="1186"/>
      <c r="CB114" s="1186"/>
      <c r="CC114" s="1186"/>
      <c r="CD114" s="1186"/>
      <c r="CE114" s="1186"/>
      <c r="CF114" s="1186"/>
      <c r="CG114" s="1186"/>
      <c r="CH114" s="1186"/>
      <c r="CI114" s="1186"/>
      <c r="CJ114" s="1186"/>
      <c r="CK114" s="1186"/>
      <c r="CL114" s="1186"/>
      <c r="CM114" s="1186"/>
      <c r="CN114" s="1186"/>
      <c r="CO114" s="1186"/>
      <c r="CP114" s="1186"/>
      <c r="CQ114" s="1186"/>
      <c r="CR114" s="1186"/>
      <c r="CS114" s="1186"/>
      <c r="CT114" s="1186"/>
      <c r="CU114" s="1186"/>
      <c r="CV114" s="1186"/>
      <c r="CW114" s="1186"/>
      <c r="CX114" s="1186"/>
      <c r="CY114" s="1186"/>
      <c r="CZ114" s="1186"/>
      <c r="DA114" s="1186"/>
      <c r="DB114" s="1186"/>
      <c r="DC114" s="1186"/>
      <c r="DD114" s="1186"/>
      <c r="DE114" s="1186"/>
      <c r="DF114" s="1186"/>
      <c r="DG114" s="1186"/>
      <c r="DH114" s="1186"/>
      <c r="DI114" s="1186"/>
      <c r="DJ114" s="1186"/>
      <c r="DK114" s="1186"/>
      <c r="DL114" s="1186"/>
      <c r="DM114" s="1186"/>
      <c r="DN114" s="1186"/>
      <c r="DO114" s="1186"/>
      <c r="DP114" s="1186"/>
      <c r="DQ114" s="1186"/>
      <c r="DR114" s="1186"/>
      <c r="DS114" s="1186"/>
      <c r="DT114" s="1186"/>
      <c r="DU114" s="1186"/>
      <c r="DV114" s="1186"/>
      <c r="DW114" s="1186"/>
      <c r="DX114" s="1186"/>
      <c r="DY114" s="1186"/>
      <c r="DZ114" s="1186"/>
      <c r="EA114" s="1186"/>
      <c r="EB114" s="1186"/>
      <c r="EC114" s="1186"/>
      <c r="ED114" s="1186"/>
      <c r="EE114" s="1186"/>
      <c r="EF114" s="1186"/>
      <c r="EG114" s="1186"/>
      <c r="EH114" s="1186"/>
      <c r="EI114" s="1186"/>
      <c r="EJ114" s="1186"/>
      <c r="EK114" s="1186"/>
      <c r="EL114" s="1186"/>
      <c r="EM114" s="1186"/>
      <c r="EN114" s="1186"/>
      <c r="EO114" s="1186"/>
      <c r="EP114" s="1186"/>
      <c r="EQ114" s="1186"/>
      <c r="ER114" s="1186"/>
      <c r="ES114" s="1186"/>
      <c r="ET114" s="1186"/>
      <c r="EU114" s="1186"/>
      <c r="EV114" s="1186"/>
      <c r="EW114" s="1186"/>
      <c r="EX114" s="1186"/>
      <c r="EY114" s="1186"/>
      <c r="EZ114" s="1186"/>
      <c r="FA114" s="1186"/>
      <c r="FB114" s="1186"/>
      <c r="FC114" s="1186"/>
      <c r="FD114" s="1186"/>
      <c r="FE114" s="1186"/>
      <c r="FF114" s="1186"/>
      <c r="FG114" s="1186"/>
      <c r="FH114" s="1186"/>
      <c r="FI114" s="1186"/>
      <c r="FJ114" s="1186"/>
      <c r="FK114" s="1186"/>
      <c r="FL114" s="1186"/>
      <c r="FM114" s="1186"/>
      <c r="FN114" s="1186"/>
      <c r="FO114" s="1186"/>
      <c r="FP114" s="1186"/>
      <c r="FQ114" s="1186"/>
      <c r="FR114" s="1186"/>
      <c r="FS114" s="1186"/>
      <c r="FT114" s="1186"/>
      <c r="FU114" s="1186"/>
      <c r="FV114" s="1186"/>
      <c r="FW114" s="1186"/>
      <c r="FX114" s="1186"/>
      <c r="FY114" s="1186"/>
      <c r="FZ114" s="1186"/>
      <c r="GA114" s="1186"/>
      <c r="GB114" s="1186"/>
      <c r="GC114" s="1186"/>
      <c r="GD114" s="1186"/>
      <c r="GE114" s="1186"/>
      <c r="GF114" s="1186"/>
      <c r="GG114" s="1186"/>
      <c r="GH114" s="1186"/>
      <c r="GI114" s="1186"/>
      <c r="GJ114" s="1186"/>
      <c r="GK114" s="1186"/>
      <c r="GL114" s="1186"/>
      <c r="GM114" s="1186"/>
      <c r="GN114" s="1186"/>
      <c r="GO114" s="1186"/>
      <c r="GP114" s="1186"/>
      <c r="GQ114" s="1186"/>
      <c r="GR114" s="1186"/>
      <c r="GS114" s="1186"/>
      <c r="GT114" s="1186"/>
      <c r="GU114" s="1186"/>
      <c r="GV114" s="1186"/>
      <c r="GW114" s="1186"/>
      <c r="GX114" s="1186"/>
      <c r="GY114" s="1186"/>
      <c r="GZ114" s="1186"/>
      <c r="HA114" s="1186"/>
      <c r="HB114" s="1186"/>
      <c r="HC114" s="1186"/>
      <c r="HD114" s="1186"/>
      <c r="HE114" s="1186"/>
      <c r="HF114" s="1186"/>
      <c r="HG114" s="1186"/>
      <c r="HH114" s="1186"/>
      <c r="HI114" s="1186"/>
      <c r="HJ114" s="1186"/>
      <c r="HK114" s="1186"/>
      <c r="HL114" s="1186"/>
      <c r="HM114" s="1186"/>
      <c r="HN114" s="1186"/>
      <c r="HO114" s="1186"/>
      <c r="HP114" s="1186"/>
      <c r="HQ114" s="1186"/>
      <c r="HR114" s="1186"/>
      <c r="HS114" s="1186"/>
      <c r="HT114" s="1186"/>
      <c r="HU114" s="1186"/>
      <c r="HV114" s="1186"/>
      <c r="HW114" s="1186"/>
      <c r="HX114" s="1186"/>
      <c r="HY114" s="1186"/>
      <c r="HZ114" s="1186"/>
      <c r="IA114" s="1186"/>
      <c r="IB114" s="1186"/>
      <c r="IC114" s="1186"/>
      <c r="ID114" s="1186"/>
      <c r="IE114" s="1186"/>
      <c r="IF114" s="1186"/>
      <c r="IG114" s="1186"/>
      <c r="IH114" s="1186"/>
      <c r="II114" s="1186"/>
      <c r="IJ114" s="1186"/>
      <c r="IK114" s="1186"/>
      <c r="IL114" s="1186"/>
      <c r="IM114" s="1186"/>
      <c r="IN114" s="1186"/>
      <c r="IO114" s="1186"/>
      <c r="IP114" s="1186"/>
      <c r="IQ114" s="1186"/>
      <c r="IR114" s="1186"/>
      <c r="IS114" s="1186"/>
      <c r="IT114" s="1186"/>
      <c r="IU114" s="1186"/>
      <c r="IV114" s="1186"/>
      <c r="IW114" s="1186"/>
      <c r="IX114" s="1186"/>
      <c r="IY114" s="1186"/>
      <c r="IZ114" s="1186"/>
      <c r="JA114" s="1186"/>
      <c r="JB114" s="1186"/>
      <c r="JC114" s="1186"/>
      <c r="JD114" s="1186"/>
      <c r="JE114" s="1186"/>
      <c r="JF114" s="1186"/>
      <c r="JG114" s="1186"/>
      <c r="JH114" s="1186"/>
      <c r="JI114" s="1186"/>
      <c r="JJ114" s="1186"/>
      <c r="JK114" s="1186"/>
      <c r="JL114" s="1186"/>
      <c r="JM114" s="1186"/>
      <c r="JN114" s="1186"/>
      <c r="JO114" s="1186"/>
      <c r="JP114" s="1186"/>
      <c r="JQ114" s="1186"/>
      <c r="JR114" s="1186"/>
      <c r="JS114" s="1186"/>
      <c r="JT114" s="1186"/>
      <c r="JU114" s="1186"/>
      <c r="JV114" s="1186"/>
      <c r="JW114" s="1186"/>
      <c r="JX114" s="1186"/>
      <c r="JY114" s="1186"/>
      <c r="JZ114" s="1186"/>
      <c r="KA114" s="1186"/>
      <c r="KB114" s="1186"/>
      <c r="KC114" s="1186"/>
      <c r="KD114" s="1186"/>
      <c r="KE114" s="1186"/>
      <c r="KF114" s="1186"/>
      <c r="KG114" s="1186"/>
      <c r="KH114" s="1186"/>
      <c r="KI114" s="1186"/>
      <c r="KJ114" s="1186"/>
      <c r="KK114" s="1186"/>
      <c r="KL114" s="1186"/>
      <c r="KM114" s="1186"/>
      <c r="KN114" s="1186"/>
      <c r="KO114" s="1186"/>
      <c r="KP114" s="1186"/>
      <c r="KQ114" s="1186"/>
      <c r="KR114" s="1186"/>
      <c r="KS114" s="1186"/>
      <c r="KT114" s="1186"/>
      <c r="KU114" s="1186"/>
      <c r="KV114" s="1186"/>
      <c r="KW114" s="1186"/>
      <c r="KX114" s="1186"/>
      <c r="KY114" s="1186"/>
      <c r="KZ114" s="1186"/>
      <c r="LA114" s="1186"/>
      <c r="LB114" s="1186"/>
      <c r="LC114" s="1186"/>
      <c r="LD114" s="1186"/>
      <c r="LE114" s="1186"/>
      <c r="LF114" s="1186"/>
      <c r="LG114" s="1186"/>
      <c r="LH114" s="1186"/>
      <c r="LI114" s="1186"/>
      <c r="LJ114" s="1187"/>
    </row>
    <row r="115" spans="2:322" ht="3.65" customHeight="1">
      <c r="B115" s="1185"/>
      <c r="C115" s="1186"/>
      <c r="D115" s="1186"/>
      <c r="E115" s="1186"/>
      <c r="F115" s="1186"/>
      <c r="G115" s="1186"/>
      <c r="H115" s="1186"/>
      <c r="I115" s="1186"/>
      <c r="J115" s="1186"/>
      <c r="K115" s="1186"/>
      <c r="L115" s="1186"/>
      <c r="M115" s="1186"/>
      <c r="N115" s="1186"/>
      <c r="O115" s="1186"/>
      <c r="P115" s="1186"/>
      <c r="Q115" s="1186"/>
      <c r="R115" s="1186"/>
      <c r="S115" s="1186"/>
      <c r="T115" s="1186"/>
      <c r="U115" s="1186"/>
      <c r="V115" s="1186"/>
      <c r="W115" s="1186"/>
      <c r="X115" s="1186"/>
      <c r="Y115" s="1186"/>
      <c r="Z115" s="1186"/>
      <c r="AA115" s="1186"/>
      <c r="AB115" s="1186"/>
      <c r="AC115" s="1186"/>
      <c r="AD115" s="1186"/>
      <c r="AE115" s="1186"/>
      <c r="AF115" s="1186"/>
      <c r="AG115" s="1186"/>
      <c r="AH115" s="1186"/>
      <c r="AI115" s="1186"/>
      <c r="AJ115" s="1186"/>
      <c r="AK115" s="1186"/>
      <c r="AL115" s="1186"/>
      <c r="AM115" s="1186"/>
      <c r="AN115" s="1186"/>
      <c r="AO115" s="1186"/>
      <c r="AP115" s="1186"/>
      <c r="AQ115" s="1186"/>
      <c r="AR115" s="1186"/>
      <c r="AS115" s="1186"/>
      <c r="AT115" s="1186"/>
      <c r="AU115" s="1186"/>
      <c r="AV115" s="1186"/>
      <c r="AW115" s="1186"/>
      <c r="AX115" s="1186"/>
      <c r="AY115" s="1186"/>
      <c r="AZ115" s="1186"/>
      <c r="BA115" s="1186"/>
      <c r="BB115" s="1186"/>
      <c r="BC115" s="1186"/>
      <c r="BD115" s="1186"/>
      <c r="BE115" s="1186"/>
      <c r="BF115" s="1186"/>
      <c r="BG115" s="1186"/>
      <c r="BH115" s="1186"/>
      <c r="BI115" s="1186"/>
      <c r="BJ115" s="1186"/>
      <c r="BK115" s="1186"/>
      <c r="BL115" s="1186"/>
      <c r="BM115" s="1186"/>
      <c r="BN115" s="1186"/>
      <c r="BO115" s="1186"/>
      <c r="BP115" s="1186"/>
      <c r="BQ115" s="1186"/>
      <c r="BR115" s="1186"/>
      <c r="BS115" s="1186"/>
      <c r="BT115" s="1186"/>
      <c r="BU115" s="1186"/>
      <c r="BV115" s="1186"/>
      <c r="BW115" s="1186"/>
      <c r="BX115" s="1186"/>
      <c r="BY115" s="1186"/>
      <c r="BZ115" s="1186"/>
      <c r="CA115" s="1186"/>
      <c r="CB115" s="1186"/>
      <c r="CC115" s="1186"/>
      <c r="CD115" s="1186"/>
      <c r="CE115" s="1186"/>
      <c r="CF115" s="1186"/>
      <c r="CG115" s="1186"/>
      <c r="CH115" s="1186"/>
      <c r="CI115" s="1186"/>
      <c r="CJ115" s="1186"/>
      <c r="CK115" s="1186"/>
      <c r="CL115" s="1186"/>
      <c r="CM115" s="1186"/>
      <c r="CN115" s="1186"/>
      <c r="CO115" s="1186"/>
      <c r="CP115" s="1186"/>
      <c r="CQ115" s="1186"/>
      <c r="CR115" s="1186"/>
      <c r="CS115" s="1186"/>
      <c r="CT115" s="1186"/>
      <c r="CU115" s="1186"/>
      <c r="CV115" s="1186"/>
      <c r="CW115" s="1186"/>
      <c r="CX115" s="1186"/>
      <c r="CY115" s="1186"/>
      <c r="CZ115" s="1186"/>
      <c r="DA115" s="1186"/>
      <c r="DB115" s="1186"/>
      <c r="DC115" s="1186"/>
      <c r="DD115" s="1186"/>
      <c r="DE115" s="1186"/>
      <c r="DF115" s="1186"/>
      <c r="DG115" s="1186"/>
      <c r="DH115" s="1186"/>
      <c r="DI115" s="1186"/>
      <c r="DJ115" s="1186"/>
      <c r="DK115" s="1186"/>
      <c r="DL115" s="1186"/>
      <c r="DM115" s="1186"/>
      <c r="DN115" s="1186"/>
      <c r="DO115" s="1186"/>
      <c r="DP115" s="1186"/>
      <c r="DQ115" s="1186"/>
      <c r="DR115" s="1186"/>
      <c r="DS115" s="1186"/>
      <c r="DT115" s="1186"/>
      <c r="DU115" s="1186"/>
      <c r="DV115" s="1186"/>
      <c r="DW115" s="1186"/>
      <c r="DX115" s="1186"/>
      <c r="DY115" s="1186"/>
      <c r="DZ115" s="1186"/>
      <c r="EA115" s="1186"/>
      <c r="EB115" s="1186"/>
      <c r="EC115" s="1186"/>
      <c r="ED115" s="1186"/>
      <c r="EE115" s="1186"/>
      <c r="EF115" s="1186"/>
      <c r="EG115" s="1186"/>
      <c r="EH115" s="1186"/>
      <c r="EI115" s="1186"/>
      <c r="EJ115" s="1186"/>
      <c r="EK115" s="1186"/>
      <c r="EL115" s="1186"/>
      <c r="EM115" s="1186"/>
      <c r="EN115" s="1186"/>
      <c r="EO115" s="1186"/>
      <c r="EP115" s="1186"/>
      <c r="EQ115" s="1186"/>
      <c r="ER115" s="1186"/>
      <c r="ES115" s="1186"/>
      <c r="ET115" s="1186"/>
      <c r="EU115" s="1186"/>
      <c r="EV115" s="1186"/>
      <c r="EW115" s="1186"/>
      <c r="EX115" s="1186"/>
      <c r="EY115" s="1186"/>
      <c r="EZ115" s="1186"/>
      <c r="FA115" s="1186"/>
      <c r="FB115" s="1186"/>
      <c r="FC115" s="1186"/>
      <c r="FD115" s="1186"/>
      <c r="FE115" s="1186"/>
      <c r="FF115" s="1186"/>
      <c r="FG115" s="1186"/>
      <c r="FH115" s="1186"/>
      <c r="FI115" s="1186"/>
      <c r="FJ115" s="1186"/>
      <c r="FK115" s="1186"/>
      <c r="FL115" s="1186"/>
      <c r="FM115" s="1186"/>
      <c r="FN115" s="1186"/>
      <c r="FO115" s="1186"/>
      <c r="FP115" s="1186"/>
      <c r="FQ115" s="1186"/>
      <c r="FR115" s="1186"/>
      <c r="FS115" s="1186"/>
      <c r="FT115" s="1186"/>
      <c r="FU115" s="1186"/>
      <c r="FV115" s="1186"/>
      <c r="FW115" s="1186"/>
      <c r="FX115" s="1186"/>
      <c r="FY115" s="1186"/>
      <c r="FZ115" s="1186"/>
      <c r="GA115" s="1186"/>
      <c r="GB115" s="1186"/>
      <c r="GC115" s="1186"/>
      <c r="GD115" s="1186"/>
      <c r="GE115" s="1186"/>
      <c r="GF115" s="1186"/>
      <c r="GG115" s="1186"/>
      <c r="GH115" s="1186"/>
      <c r="GI115" s="1186"/>
      <c r="GJ115" s="1186"/>
      <c r="GK115" s="1186"/>
      <c r="GL115" s="1186"/>
      <c r="GM115" s="1186"/>
      <c r="GN115" s="1186"/>
      <c r="GO115" s="1186"/>
      <c r="GP115" s="1186"/>
      <c r="GQ115" s="1186"/>
      <c r="GR115" s="1186"/>
      <c r="GS115" s="1186"/>
      <c r="GT115" s="1186"/>
      <c r="GU115" s="1186"/>
      <c r="GV115" s="1186"/>
      <c r="GW115" s="1186"/>
      <c r="GX115" s="1186"/>
      <c r="GY115" s="1186"/>
      <c r="GZ115" s="1186"/>
      <c r="HA115" s="1186"/>
      <c r="HB115" s="1186"/>
      <c r="HC115" s="1186"/>
      <c r="HD115" s="1186"/>
      <c r="HE115" s="1186"/>
      <c r="HF115" s="1186"/>
      <c r="HG115" s="1186"/>
      <c r="HH115" s="1186"/>
      <c r="HI115" s="1186"/>
      <c r="HJ115" s="1186"/>
      <c r="HK115" s="1186"/>
      <c r="HL115" s="1186"/>
      <c r="HM115" s="1186"/>
      <c r="HN115" s="1186"/>
      <c r="HO115" s="1186"/>
      <c r="HP115" s="1186"/>
      <c r="HQ115" s="1186"/>
      <c r="HR115" s="1186"/>
      <c r="HS115" s="1186"/>
      <c r="HT115" s="1186"/>
      <c r="HU115" s="1186"/>
      <c r="HV115" s="1186"/>
      <c r="HW115" s="1186"/>
      <c r="HX115" s="1186"/>
      <c r="HY115" s="1186"/>
      <c r="HZ115" s="1186"/>
      <c r="IA115" s="1186"/>
      <c r="IB115" s="1186"/>
      <c r="IC115" s="1186"/>
      <c r="ID115" s="1186"/>
      <c r="IE115" s="1186"/>
      <c r="IF115" s="1186"/>
      <c r="IG115" s="1186"/>
      <c r="IH115" s="1186"/>
      <c r="II115" s="1186"/>
      <c r="IJ115" s="1186"/>
      <c r="IK115" s="1186"/>
      <c r="IL115" s="1186"/>
      <c r="IM115" s="1186"/>
      <c r="IN115" s="1186"/>
      <c r="IO115" s="1186"/>
      <c r="IP115" s="1186"/>
      <c r="IQ115" s="1186"/>
      <c r="IR115" s="1186"/>
      <c r="IS115" s="1186"/>
      <c r="IT115" s="1186"/>
      <c r="IU115" s="1186"/>
      <c r="IV115" s="1186"/>
      <c r="IW115" s="1186"/>
      <c r="IX115" s="1186"/>
      <c r="IY115" s="1186"/>
      <c r="IZ115" s="1186"/>
      <c r="JA115" s="1186"/>
      <c r="JB115" s="1186"/>
      <c r="JC115" s="1186"/>
      <c r="JD115" s="1186"/>
      <c r="JE115" s="1186"/>
      <c r="JF115" s="1186"/>
      <c r="JG115" s="1186"/>
      <c r="JH115" s="1186"/>
      <c r="JI115" s="1186"/>
      <c r="JJ115" s="1186"/>
      <c r="JK115" s="1186"/>
      <c r="JL115" s="1186"/>
      <c r="JM115" s="1186"/>
      <c r="JN115" s="1186"/>
      <c r="JO115" s="1186"/>
      <c r="JP115" s="1186"/>
      <c r="JQ115" s="1186"/>
      <c r="JR115" s="1186"/>
      <c r="JS115" s="1186"/>
      <c r="JT115" s="1186"/>
      <c r="JU115" s="1186"/>
      <c r="JV115" s="1186"/>
      <c r="JW115" s="1186"/>
      <c r="JX115" s="1186"/>
      <c r="JY115" s="1186"/>
      <c r="JZ115" s="1186"/>
      <c r="KA115" s="1186"/>
      <c r="KB115" s="1186"/>
      <c r="KC115" s="1186"/>
      <c r="KD115" s="1186"/>
      <c r="KE115" s="1186"/>
      <c r="KF115" s="1186"/>
      <c r="KG115" s="1186"/>
      <c r="KH115" s="1186"/>
      <c r="KI115" s="1186"/>
      <c r="KJ115" s="1186"/>
      <c r="KK115" s="1186"/>
      <c r="KL115" s="1186"/>
      <c r="KM115" s="1186"/>
      <c r="KN115" s="1186"/>
      <c r="KO115" s="1186"/>
      <c r="KP115" s="1186"/>
      <c r="KQ115" s="1186"/>
      <c r="KR115" s="1186"/>
      <c r="KS115" s="1186"/>
      <c r="KT115" s="1186"/>
      <c r="KU115" s="1186"/>
      <c r="KV115" s="1186"/>
      <c r="KW115" s="1186"/>
      <c r="KX115" s="1186"/>
      <c r="KY115" s="1186"/>
      <c r="KZ115" s="1186"/>
      <c r="LA115" s="1186"/>
      <c r="LB115" s="1186"/>
      <c r="LC115" s="1186"/>
      <c r="LD115" s="1186"/>
      <c r="LE115" s="1186"/>
      <c r="LF115" s="1186"/>
      <c r="LG115" s="1186"/>
      <c r="LH115" s="1186"/>
      <c r="LI115" s="1186"/>
      <c r="LJ115" s="1187"/>
    </row>
    <row r="116" spans="2:322" ht="3.65" customHeight="1">
      <c r="B116" s="1185"/>
      <c r="C116" s="1186"/>
      <c r="D116" s="1186"/>
      <c r="E116" s="1186"/>
      <c r="F116" s="1186"/>
      <c r="G116" s="1186"/>
      <c r="H116" s="1186"/>
      <c r="I116" s="1186"/>
      <c r="J116" s="1186"/>
      <c r="K116" s="1186"/>
      <c r="L116" s="1186"/>
      <c r="M116" s="1186"/>
      <c r="N116" s="1186"/>
      <c r="O116" s="1186"/>
      <c r="P116" s="1186"/>
      <c r="Q116" s="1186"/>
      <c r="R116" s="1186"/>
      <c r="S116" s="1186"/>
      <c r="T116" s="1186"/>
      <c r="U116" s="1186"/>
      <c r="V116" s="1186"/>
      <c r="W116" s="1186"/>
      <c r="X116" s="1186"/>
      <c r="Y116" s="1186"/>
      <c r="Z116" s="1186"/>
      <c r="AA116" s="1186"/>
      <c r="AB116" s="1186"/>
      <c r="AC116" s="1186"/>
      <c r="AD116" s="1186"/>
      <c r="AE116" s="1186"/>
      <c r="AF116" s="1186"/>
      <c r="AG116" s="1186"/>
      <c r="AH116" s="1186"/>
      <c r="AI116" s="1186"/>
      <c r="AJ116" s="1186"/>
      <c r="AK116" s="1186"/>
      <c r="AL116" s="1186"/>
      <c r="AM116" s="1186"/>
      <c r="AN116" s="1186"/>
      <c r="AO116" s="1186"/>
      <c r="AP116" s="1186"/>
      <c r="AQ116" s="1186"/>
      <c r="AR116" s="1186"/>
      <c r="AS116" s="1186"/>
      <c r="AT116" s="1186"/>
      <c r="AU116" s="1186"/>
      <c r="AV116" s="1186"/>
      <c r="AW116" s="1186"/>
      <c r="AX116" s="1186"/>
      <c r="AY116" s="1186"/>
      <c r="AZ116" s="1186"/>
      <c r="BA116" s="1186"/>
      <c r="BB116" s="1186"/>
      <c r="BC116" s="1186"/>
      <c r="BD116" s="1186"/>
      <c r="BE116" s="1186"/>
      <c r="BF116" s="1186"/>
      <c r="BG116" s="1186"/>
      <c r="BH116" s="1186"/>
      <c r="BI116" s="1186"/>
      <c r="BJ116" s="1186"/>
      <c r="BK116" s="1186"/>
      <c r="BL116" s="1186"/>
      <c r="BM116" s="1186"/>
      <c r="BN116" s="1186"/>
      <c r="BO116" s="1186"/>
      <c r="BP116" s="1186"/>
      <c r="BQ116" s="1186"/>
      <c r="BR116" s="1186"/>
      <c r="BS116" s="1186"/>
      <c r="BT116" s="1186"/>
      <c r="BU116" s="1186"/>
      <c r="BV116" s="1186"/>
      <c r="BW116" s="1186"/>
      <c r="BX116" s="1186"/>
      <c r="BY116" s="1186"/>
      <c r="BZ116" s="1186"/>
      <c r="CA116" s="1186"/>
      <c r="CB116" s="1186"/>
      <c r="CC116" s="1186"/>
      <c r="CD116" s="1186"/>
      <c r="CE116" s="1186"/>
      <c r="CF116" s="1186"/>
      <c r="CG116" s="1186"/>
      <c r="CH116" s="1186"/>
      <c r="CI116" s="1186"/>
      <c r="CJ116" s="1186"/>
      <c r="CK116" s="1186"/>
      <c r="CL116" s="1186"/>
      <c r="CM116" s="1186"/>
      <c r="CN116" s="1186"/>
      <c r="CO116" s="1186"/>
      <c r="CP116" s="1186"/>
      <c r="CQ116" s="1186"/>
      <c r="CR116" s="1186"/>
      <c r="CS116" s="1186"/>
      <c r="CT116" s="1186"/>
      <c r="CU116" s="1186"/>
      <c r="CV116" s="1186"/>
      <c r="CW116" s="1186"/>
      <c r="CX116" s="1186"/>
      <c r="CY116" s="1186"/>
      <c r="CZ116" s="1186"/>
      <c r="DA116" s="1186"/>
      <c r="DB116" s="1186"/>
      <c r="DC116" s="1186"/>
      <c r="DD116" s="1186"/>
      <c r="DE116" s="1186"/>
      <c r="DF116" s="1186"/>
      <c r="DG116" s="1186"/>
      <c r="DH116" s="1186"/>
      <c r="DI116" s="1186"/>
      <c r="DJ116" s="1186"/>
      <c r="DK116" s="1186"/>
      <c r="DL116" s="1186"/>
      <c r="DM116" s="1186"/>
      <c r="DN116" s="1186"/>
      <c r="DO116" s="1186"/>
      <c r="DP116" s="1186"/>
      <c r="DQ116" s="1186"/>
      <c r="DR116" s="1186"/>
      <c r="DS116" s="1186"/>
      <c r="DT116" s="1186"/>
      <c r="DU116" s="1186"/>
      <c r="DV116" s="1186"/>
      <c r="DW116" s="1186"/>
      <c r="DX116" s="1186"/>
      <c r="DY116" s="1186"/>
      <c r="DZ116" s="1186"/>
      <c r="EA116" s="1186"/>
      <c r="EB116" s="1186"/>
      <c r="EC116" s="1186"/>
      <c r="ED116" s="1186"/>
      <c r="EE116" s="1186"/>
      <c r="EF116" s="1186"/>
      <c r="EG116" s="1186"/>
      <c r="EH116" s="1186"/>
      <c r="EI116" s="1186"/>
      <c r="EJ116" s="1186"/>
      <c r="EK116" s="1186"/>
      <c r="EL116" s="1186"/>
      <c r="EM116" s="1186"/>
      <c r="EN116" s="1186"/>
      <c r="EO116" s="1186"/>
      <c r="EP116" s="1186"/>
      <c r="EQ116" s="1186"/>
      <c r="ER116" s="1186"/>
      <c r="ES116" s="1186"/>
      <c r="ET116" s="1186"/>
      <c r="EU116" s="1186"/>
      <c r="EV116" s="1186"/>
      <c r="EW116" s="1186"/>
      <c r="EX116" s="1186"/>
      <c r="EY116" s="1186"/>
      <c r="EZ116" s="1186"/>
      <c r="FA116" s="1186"/>
      <c r="FB116" s="1186"/>
      <c r="FC116" s="1186"/>
      <c r="FD116" s="1186"/>
      <c r="FE116" s="1186"/>
      <c r="FF116" s="1186"/>
      <c r="FG116" s="1186"/>
      <c r="FH116" s="1186"/>
      <c r="FI116" s="1186"/>
      <c r="FJ116" s="1186"/>
      <c r="FK116" s="1186"/>
      <c r="FL116" s="1186"/>
      <c r="FM116" s="1186"/>
      <c r="FN116" s="1186"/>
      <c r="FO116" s="1186"/>
      <c r="FP116" s="1186"/>
      <c r="FQ116" s="1186"/>
      <c r="FR116" s="1186"/>
      <c r="FS116" s="1186"/>
      <c r="FT116" s="1186"/>
      <c r="FU116" s="1186"/>
      <c r="FV116" s="1186"/>
      <c r="FW116" s="1186"/>
      <c r="FX116" s="1186"/>
      <c r="FY116" s="1186"/>
      <c r="FZ116" s="1186"/>
      <c r="GA116" s="1186"/>
      <c r="GB116" s="1186"/>
      <c r="GC116" s="1186"/>
      <c r="GD116" s="1186"/>
      <c r="GE116" s="1186"/>
      <c r="GF116" s="1186"/>
      <c r="GG116" s="1186"/>
      <c r="GH116" s="1186"/>
      <c r="GI116" s="1186"/>
      <c r="GJ116" s="1186"/>
      <c r="GK116" s="1186"/>
      <c r="GL116" s="1186"/>
      <c r="GM116" s="1186"/>
      <c r="GN116" s="1186"/>
      <c r="GO116" s="1186"/>
      <c r="GP116" s="1186"/>
      <c r="GQ116" s="1186"/>
      <c r="GR116" s="1186"/>
      <c r="GS116" s="1186"/>
      <c r="GT116" s="1186"/>
      <c r="GU116" s="1186"/>
      <c r="GV116" s="1186"/>
      <c r="GW116" s="1186"/>
      <c r="GX116" s="1186"/>
      <c r="GY116" s="1186"/>
      <c r="GZ116" s="1186"/>
      <c r="HA116" s="1186"/>
      <c r="HB116" s="1186"/>
      <c r="HC116" s="1186"/>
      <c r="HD116" s="1186"/>
      <c r="HE116" s="1186"/>
      <c r="HF116" s="1186"/>
      <c r="HG116" s="1186"/>
      <c r="HH116" s="1186"/>
      <c r="HI116" s="1186"/>
      <c r="HJ116" s="1186"/>
      <c r="HK116" s="1186"/>
      <c r="HL116" s="1186"/>
      <c r="HM116" s="1186"/>
      <c r="HN116" s="1186"/>
      <c r="HO116" s="1186"/>
      <c r="HP116" s="1186"/>
      <c r="HQ116" s="1186"/>
      <c r="HR116" s="1186"/>
      <c r="HS116" s="1186"/>
      <c r="HT116" s="1186"/>
      <c r="HU116" s="1186"/>
      <c r="HV116" s="1186"/>
      <c r="HW116" s="1186"/>
      <c r="HX116" s="1186"/>
      <c r="HY116" s="1186"/>
      <c r="HZ116" s="1186"/>
      <c r="IA116" s="1186"/>
      <c r="IB116" s="1186"/>
      <c r="IC116" s="1186"/>
      <c r="ID116" s="1186"/>
      <c r="IE116" s="1186"/>
      <c r="IF116" s="1186"/>
      <c r="IG116" s="1186"/>
      <c r="IH116" s="1186"/>
      <c r="II116" s="1186"/>
      <c r="IJ116" s="1186"/>
      <c r="IK116" s="1186"/>
      <c r="IL116" s="1186"/>
      <c r="IM116" s="1186"/>
      <c r="IN116" s="1186"/>
      <c r="IO116" s="1186"/>
      <c r="IP116" s="1186"/>
      <c r="IQ116" s="1186"/>
      <c r="IR116" s="1186"/>
      <c r="IS116" s="1186"/>
      <c r="IT116" s="1186"/>
      <c r="IU116" s="1186"/>
      <c r="IV116" s="1186"/>
      <c r="IW116" s="1186"/>
      <c r="IX116" s="1186"/>
      <c r="IY116" s="1186"/>
      <c r="IZ116" s="1186"/>
      <c r="JA116" s="1186"/>
      <c r="JB116" s="1186"/>
      <c r="JC116" s="1186"/>
      <c r="JD116" s="1186"/>
      <c r="JE116" s="1186"/>
      <c r="JF116" s="1186"/>
      <c r="JG116" s="1186"/>
      <c r="JH116" s="1186"/>
      <c r="JI116" s="1186"/>
      <c r="JJ116" s="1186"/>
      <c r="JK116" s="1186"/>
      <c r="JL116" s="1186"/>
      <c r="JM116" s="1186"/>
      <c r="JN116" s="1186"/>
      <c r="JO116" s="1186"/>
      <c r="JP116" s="1186"/>
      <c r="JQ116" s="1186"/>
      <c r="JR116" s="1186"/>
      <c r="JS116" s="1186"/>
      <c r="JT116" s="1186"/>
      <c r="JU116" s="1186"/>
      <c r="JV116" s="1186"/>
      <c r="JW116" s="1186"/>
      <c r="JX116" s="1186"/>
      <c r="JY116" s="1186"/>
      <c r="JZ116" s="1186"/>
      <c r="KA116" s="1186"/>
      <c r="KB116" s="1186"/>
      <c r="KC116" s="1186"/>
      <c r="KD116" s="1186"/>
      <c r="KE116" s="1186"/>
      <c r="KF116" s="1186"/>
      <c r="KG116" s="1186"/>
      <c r="KH116" s="1186"/>
      <c r="KI116" s="1186"/>
      <c r="KJ116" s="1186"/>
      <c r="KK116" s="1186"/>
      <c r="KL116" s="1186"/>
      <c r="KM116" s="1186"/>
      <c r="KN116" s="1186"/>
      <c r="KO116" s="1186"/>
      <c r="KP116" s="1186"/>
      <c r="KQ116" s="1186"/>
      <c r="KR116" s="1186"/>
      <c r="KS116" s="1186"/>
      <c r="KT116" s="1186"/>
      <c r="KU116" s="1186"/>
      <c r="KV116" s="1186"/>
      <c r="KW116" s="1186"/>
      <c r="KX116" s="1186"/>
      <c r="KY116" s="1186"/>
      <c r="KZ116" s="1186"/>
      <c r="LA116" s="1186"/>
      <c r="LB116" s="1186"/>
      <c r="LC116" s="1186"/>
      <c r="LD116" s="1186"/>
      <c r="LE116" s="1186"/>
      <c r="LF116" s="1186"/>
      <c r="LG116" s="1186"/>
      <c r="LH116" s="1186"/>
      <c r="LI116" s="1186"/>
      <c r="LJ116" s="1187"/>
    </row>
    <row r="117" spans="2:322" ht="3.65" customHeight="1">
      <c r="B117" s="1185"/>
      <c r="C117" s="1186"/>
      <c r="D117" s="1186"/>
      <c r="E117" s="1186"/>
      <c r="F117" s="1186"/>
      <c r="G117" s="1186"/>
      <c r="H117" s="1186"/>
      <c r="I117" s="1186"/>
      <c r="J117" s="1186"/>
      <c r="K117" s="1186"/>
      <c r="L117" s="1186"/>
      <c r="M117" s="1186"/>
      <c r="N117" s="1186"/>
      <c r="O117" s="1186"/>
      <c r="P117" s="1186"/>
      <c r="Q117" s="1186"/>
      <c r="R117" s="1186"/>
      <c r="S117" s="1186"/>
      <c r="T117" s="1186"/>
      <c r="U117" s="1186"/>
      <c r="V117" s="1186"/>
      <c r="W117" s="1186"/>
      <c r="X117" s="1186"/>
      <c r="Y117" s="1186"/>
      <c r="Z117" s="1186"/>
      <c r="AA117" s="1186"/>
      <c r="AB117" s="1186"/>
      <c r="AC117" s="1186"/>
      <c r="AD117" s="1186"/>
      <c r="AE117" s="1186"/>
      <c r="AF117" s="1186"/>
      <c r="AG117" s="1186"/>
      <c r="AH117" s="1186"/>
      <c r="AI117" s="1186"/>
      <c r="AJ117" s="1186"/>
      <c r="AK117" s="1186"/>
      <c r="AL117" s="1186"/>
      <c r="AM117" s="1186"/>
      <c r="AN117" s="1186"/>
      <c r="AO117" s="1186"/>
      <c r="AP117" s="1186"/>
      <c r="AQ117" s="1186"/>
      <c r="AR117" s="1186"/>
      <c r="AS117" s="1186"/>
      <c r="AT117" s="1186"/>
      <c r="AU117" s="1186"/>
      <c r="AV117" s="1186"/>
      <c r="AW117" s="1186"/>
      <c r="AX117" s="1186"/>
      <c r="AY117" s="1186"/>
      <c r="AZ117" s="1186"/>
      <c r="BA117" s="1186"/>
      <c r="BB117" s="1186"/>
      <c r="BC117" s="1186"/>
      <c r="BD117" s="1186"/>
      <c r="BE117" s="1186"/>
      <c r="BF117" s="1186"/>
      <c r="BG117" s="1186"/>
      <c r="BH117" s="1186"/>
      <c r="BI117" s="1186"/>
      <c r="BJ117" s="1186"/>
      <c r="BK117" s="1186"/>
      <c r="BL117" s="1186"/>
      <c r="BM117" s="1186"/>
      <c r="BN117" s="1186"/>
      <c r="BO117" s="1186"/>
      <c r="BP117" s="1186"/>
      <c r="BQ117" s="1186"/>
      <c r="BR117" s="1186"/>
      <c r="BS117" s="1186"/>
      <c r="BT117" s="1186"/>
      <c r="BU117" s="1186"/>
      <c r="BV117" s="1186"/>
      <c r="BW117" s="1186"/>
      <c r="BX117" s="1186"/>
      <c r="BY117" s="1186"/>
      <c r="BZ117" s="1186"/>
      <c r="CA117" s="1186"/>
      <c r="CB117" s="1186"/>
      <c r="CC117" s="1186"/>
      <c r="CD117" s="1186"/>
      <c r="CE117" s="1186"/>
      <c r="CF117" s="1186"/>
      <c r="CG117" s="1186"/>
      <c r="CH117" s="1186"/>
      <c r="CI117" s="1186"/>
      <c r="CJ117" s="1186"/>
      <c r="CK117" s="1186"/>
      <c r="CL117" s="1186"/>
      <c r="CM117" s="1186"/>
      <c r="CN117" s="1186"/>
      <c r="CO117" s="1186"/>
      <c r="CP117" s="1186"/>
      <c r="CQ117" s="1186"/>
      <c r="CR117" s="1186"/>
      <c r="CS117" s="1186"/>
      <c r="CT117" s="1186"/>
      <c r="CU117" s="1186"/>
      <c r="CV117" s="1186"/>
      <c r="CW117" s="1186"/>
      <c r="CX117" s="1186"/>
      <c r="CY117" s="1186"/>
      <c r="CZ117" s="1186"/>
      <c r="DA117" s="1186"/>
      <c r="DB117" s="1186"/>
      <c r="DC117" s="1186"/>
      <c r="DD117" s="1186"/>
      <c r="DE117" s="1186"/>
      <c r="DF117" s="1186"/>
      <c r="DG117" s="1186"/>
      <c r="DH117" s="1186"/>
      <c r="DI117" s="1186"/>
      <c r="DJ117" s="1186"/>
      <c r="DK117" s="1186"/>
      <c r="DL117" s="1186"/>
      <c r="DM117" s="1186"/>
      <c r="DN117" s="1186"/>
      <c r="DO117" s="1186"/>
      <c r="DP117" s="1186"/>
      <c r="DQ117" s="1186"/>
      <c r="DR117" s="1186"/>
      <c r="DS117" s="1186"/>
      <c r="DT117" s="1186"/>
      <c r="DU117" s="1186"/>
      <c r="DV117" s="1186"/>
      <c r="DW117" s="1186"/>
      <c r="DX117" s="1186"/>
      <c r="DY117" s="1186"/>
      <c r="DZ117" s="1186"/>
      <c r="EA117" s="1186"/>
      <c r="EB117" s="1186"/>
      <c r="EC117" s="1186"/>
      <c r="ED117" s="1186"/>
      <c r="EE117" s="1186"/>
      <c r="EF117" s="1186"/>
      <c r="EG117" s="1186"/>
      <c r="EH117" s="1186"/>
      <c r="EI117" s="1186"/>
      <c r="EJ117" s="1186"/>
      <c r="EK117" s="1186"/>
      <c r="EL117" s="1186"/>
      <c r="EM117" s="1186"/>
      <c r="EN117" s="1186"/>
      <c r="EO117" s="1186"/>
      <c r="EP117" s="1186"/>
      <c r="EQ117" s="1186"/>
      <c r="ER117" s="1186"/>
      <c r="ES117" s="1186"/>
      <c r="ET117" s="1186"/>
      <c r="EU117" s="1186"/>
      <c r="EV117" s="1186"/>
      <c r="EW117" s="1186"/>
      <c r="EX117" s="1186"/>
      <c r="EY117" s="1186"/>
      <c r="EZ117" s="1186"/>
      <c r="FA117" s="1186"/>
      <c r="FB117" s="1186"/>
      <c r="FC117" s="1186"/>
      <c r="FD117" s="1186"/>
      <c r="FE117" s="1186"/>
      <c r="FF117" s="1186"/>
      <c r="FG117" s="1186"/>
      <c r="FH117" s="1186"/>
      <c r="FI117" s="1186"/>
      <c r="FJ117" s="1186"/>
      <c r="FK117" s="1186"/>
      <c r="FL117" s="1186"/>
      <c r="FM117" s="1186"/>
      <c r="FN117" s="1186"/>
      <c r="FO117" s="1186"/>
      <c r="FP117" s="1186"/>
      <c r="FQ117" s="1186"/>
      <c r="FR117" s="1186"/>
      <c r="FS117" s="1186"/>
      <c r="FT117" s="1186"/>
      <c r="FU117" s="1186"/>
      <c r="FV117" s="1186"/>
      <c r="FW117" s="1186"/>
      <c r="FX117" s="1186"/>
      <c r="FY117" s="1186"/>
      <c r="FZ117" s="1186"/>
      <c r="GA117" s="1186"/>
      <c r="GB117" s="1186"/>
      <c r="GC117" s="1186"/>
      <c r="GD117" s="1186"/>
      <c r="GE117" s="1186"/>
      <c r="GF117" s="1186"/>
      <c r="GG117" s="1186"/>
      <c r="GH117" s="1186"/>
      <c r="GI117" s="1186"/>
      <c r="GJ117" s="1186"/>
      <c r="GK117" s="1186"/>
      <c r="GL117" s="1186"/>
      <c r="GM117" s="1186"/>
      <c r="GN117" s="1186"/>
      <c r="GO117" s="1186"/>
      <c r="GP117" s="1186"/>
      <c r="GQ117" s="1186"/>
      <c r="GR117" s="1186"/>
      <c r="GS117" s="1186"/>
      <c r="GT117" s="1186"/>
      <c r="GU117" s="1186"/>
      <c r="GV117" s="1186"/>
      <c r="GW117" s="1186"/>
      <c r="GX117" s="1186"/>
      <c r="GY117" s="1186"/>
      <c r="GZ117" s="1186"/>
      <c r="HA117" s="1186"/>
      <c r="HB117" s="1186"/>
      <c r="HC117" s="1186"/>
      <c r="HD117" s="1186"/>
      <c r="HE117" s="1186"/>
      <c r="HF117" s="1186"/>
      <c r="HG117" s="1186"/>
      <c r="HH117" s="1186"/>
      <c r="HI117" s="1186"/>
      <c r="HJ117" s="1186"/>
      <c r="HK117" s="1186"/>
      <c r="HL117" s="1186"/>
      <c r="HM117" s="1186"/>
      <c r="HN117" s="1186"/>
      <c r="HO117" s="1186"/>
      <c r="HP117" s="1186"/>
      <c r="HQ117" s="1186"/>
      <c r="HR117" s="1186"/>
      <c r="HS117" s="1186"/>
      <c r="HT117" s="1186"/>
      <c r="HU117" s="1186"/>
      <c r="HV117" s="1186"/>
      <c r="HW117" s="1186"/>
      <c r="HX117" s="1186"/>
      <c r="HY117" s="1186"/>
      <c r="HZ117" s="1186"/>
      <c r="IA117" s="1186"/>
      <c r="IB117" s="1186"/>
      <c r="IC117" s="1186"/>
      <c r="ID117" s="1186"/>
      <c r="IE117" s="1186"/>
      <c r="IF117" s="1186"/>
      <c r="IG117" s="1186"/>
      <c r="IH117" s="1186"/>
      <c r="II117" s="1186"/>
      <c r="IJ117" s="1186"/>
      <c r="IK117" s="1186"/>
      <c r="IL117" s="1186"/>
      <c r="IM117" s="1186"/>
      <c r="IN117" s="1186"/>
      <c r="IO117" s="1186"/>
      <c r="IP117" s="1186"/>
      <c r="IQ117" s="1186"/>
      <c r="IR117" s="1186"/>
      <c r="IS117" s="1186"/>
      <c r="IT117" s="1186"/>
      <c r="IU117" s="1186"/>
      <c r="IV117" s="1186"/>
      <c r="IW117" s="1186"/>
      <c r="IX117" s="1186"/>
      <c r="IY117" s="1186"/>
      <c r="IZ117" s="1186"/>
      <c r="JA117" s="1186"/>
      <c r="JB117" s="1186"/>
      <c r="JC117" s="1186"/>
      <c r="JD117" s="1186"/>
      <c r="JE117" s="1186"/>
      <c r="JF117" s="1186"/>
      <c r="JG117" s="1186"/>
      <c r="JH117" s="1186"/>
      <c r="JI117" s="1186"/>
      <c r="JJ117" s="1186"/>
      <c r="JK117" s="1186"/>
      <c r="JL117" s="1186"/>
      <c r="JM117" s="1186"/>
      <c r="JN117" s="1186"/>
      <c r="JO117" s="1186"/>
      <c r="JP117" s="1186"/>
      <c r="JQ117" s="1186"/>
      <c r="JR117" s="1186"/>
      <c r="JS117" s="1186"/>
      <c r="JT117" s="1186"/>
      <c r="JU117" s="1186"/>
      <c r="JV117" s="1186"/>
      <c r="JW117" s="1186"/>
      <c r="JX117" s="1186"/>
      <c r="JY117" s="1186"/>
      <c r="JZ117" s="1186"/>
      <c r="KA117" s="1186"/>
      <c r="KB117" s="1186"/>
      <c r="KC117" s="1186"/>
      <c r="KD117" s="1186"/>
      <c r="KE117" s="1186"/>
      <c r="KF117" s="1186"/>
      <c r="KG117" s="1186"/>
      <c r="KH117" s="1186"/>
      <c r="KI117" s="1186"/>
      <c r="KJ117" s="1186"/>
      <c r="KK117" s="1186"/>
      <c r="KL117" s="1186"/>
      <c r="KM117" s="1186"/>
      <c r="KN117" s="1186"/>
      <c r="KO117" s="1186"/>
      <c r="KP117" s="1186"/>
      <c r="KQ117" s="1186"/>
      <c r="KR117" s="1186"/>
      <c r="KS117" s="1186"/>
      <c r="KT117" s="1186"/>
      <c r="KU117" s="1186"/>
      <c r="KV117" s="1186"/>
      <c r="KW117" s="1186"/>
      <c r="KX117" s="1186"/>
      <c r="KY117" s="1186"/>
      <c r="KZ117" s="1186"/>
      <c r="LA117" s="1186"/>
      <c r="LB117" s="1186"/>
      <c r="LC117" s="1186"/>
      <c r="LD117" s="1186"/>
      <c r="LE117" s="1186"/>
      <c r="LF117" s="1186"/>
      <c r="LG117" s="1186"/>
      <c r="LH117" s="1186"/>
      <c r="LI117" s="1186"/>
      <c r="LJ117" s="1187"/>
    </row>
    <row r="118" spans="2:322" ht="3.65" customHeight="1">
      <c r="B118" s="1185"/>
      <c r="C118" s="1186"/>
      <c r="D118" s="1186"/>
      <c r="E118" s="1186"/>
      <c r="F118" s="1186"/>
      <c r="G118" s="1186"/>
      <c r="H118" s="1186"/>
      <c r="I118" s="1186"/>
      <c r="J118" s="1186"/>
      <c r="K118" s="1186"/>
      <c r="L118" s="1186"/>
      <c r="M118" s="1186"/>
      <c r="N118" s="1186"/>
      <c r="O118" s="1186"/>
      <c r="P118" s="1186"/>
      <c r="Q118" s="1186"/>
      <c r="R118" s="1186"/>
      <c r="S118" s="1186"/>
      <c r="T118" s="1186"/>
      <c r="U118" s="1186"/>
      <c r="V118" s="1186"/>
      <c r="W118" s="1186"/>
      <c r="X118" s="1186"/>
      <c r="Y118" s="1186"/>
      <c r="Z118" s="1186"/>
      <c r="AA118" s="1186"/>
      <c r="AB118" s="1186"/>
      <c r="AC118" s="1186"/>
      <c r="AD118" s="1186"/>
      <c r="AE118" s="1186"/>
      <c r="AF118" s="1186"/>
      <c r="AG118" s="1186"/>
      <c r="AH118" s="1186"/>
      <c r="AI118" s="1186"/>
      <c r="AJ118" s="1186"/>
      <c r="AK118" s="1186"/>
      <c r="AL118" s="1186"/>
      <c r="AM118" s="1186"/>
      <c r="AN118" s="1186"/>
      <c r="AO118" s="1186"/>
      <c r="AP118" s="1186"/>
      <c r="AQ118" s="1186"/>
      <c r="AR118" s="1186"/>
      <c r="AS118" s="1186"/>
      <c r="AT118" s="1186"/>
      <c r="AU118" s="1186"/>
      <c r="AV118" s="1186"/>
      <c r="AW118" s="1186"/>
      <c r="AX118" s="1186"/>
      <c r="AY118" s="1186"/>
      <c r="AZ118" s="1186"/>
      <c r="BA118" s="1186"/>
      <c r="BB118" s="1186"/>
      <c r="BC118" s="1186"/>
      <c r="BD118" s="1186"/>
      <c r="BE118" s="1186"/>
      <c r="BF118" s="1186"/>
      <c r="BG118" s="1186"/>
      <c r="BH118" s="1186"/>
      <c r="BI118" s="1186"/>
      <c r="BJ118" s="1186"/>
      <c r="BK118" s="1186"/>
      <c r="BL118" s="1186"/>
      <c r="BM118" s="1186"/>
      <c r="BN118" s="1186"/>
      <c r="BO118" s="1186"/>
      <c r="BP118" s="1186"/>
      <c r="BQ118" s="1186"/>
      <c r="BR118" s="1186"/>
      <c r="BS118" s="1186"/>
      <c r="BT118" s="1186"/>
      <c r="BU118" s="1186"/>
      <c r="BV118" s="1186"/>
      <c r="BW118" s="1186"/>
      <c r="BX118" s="1186"/>
      <c r="BY118" s="1186"/>
      <c r="BZ118" s="1186"/>
      <c r="CA118" s="1186"/>
      <c r="CB118" s="1186"/>
      <c r="CC118" s="1186"/>
      <c r="CD118" s="1186"/>
      <c r="CE118" s="1186"/>
      <c r="CF118" s="1186"/>
      <c r="CG118" s="1186"/>
      <c r="CH118" s="1186"/>
      <c r="CI118" s="1186"/>
      <c r="CJ118" s="1186"/>
      <c r="CK118" s="1186"/>
      <c r="CL118" s="1186"/>
      <c r="CM118" s="1186"/>
      <c r="CN118" s="1186"/>
      <c r="CO118" s="1186"/>
      <c r="CP118" s="1186"/>
      <c r="CQ118" s="1186"/>
      <c r="CR118" s="1186"/>
      <c r="CS118" s="1186"/>
      <c r="CT118" s="1186"/>
      <c r="CU118" s="1186"/>
      <c r="CV118" s="1186"/>
      <c r="CW118" s="1186"/>
      <c r="CX118" s="1186"/>
      <c r="CY118" s="1186"/>
      <c r="CZ118" s="1186"/>
      <c r="DA118" s="1186"/>
      <c r="DB118" s="1186"/>
      <c r="DC118" s="1186"/>
      <c r="DD118" s="1186"/>
      <c r="DE118" s="1186"/>
      <c r="DF118" s="1186"/>
      <c r="DG118" s="1186"/>
      <c r="DH118" s="1186"/>
      <c r="DI118" s="1186"/>
      <c r="DJ118" s="1186"/>
      <c r="DK118" s="1186"/>
      <c r="DL118" s="1186"/>
      <c r="DM118" s="1186"/>
      <c r="DN118" s="1186"/>
      <c r="DO118" s="1186"/>
      <c r="DP118" s="1186"/>
      <c r="DQ118" s="1186"/>
      <c r="DR118" s="1186"/>
      <c r="DS118" s="1186"/>
      <c r="DT118" s="1186"/>
      <c r="DU118" s="1186"/>
      <c r="DV118" s="1186"/>
      <c r="DW118" s="1186"/>
      <c r="DX118" s="1186"/>
      <c r="DY118" s="1186"/>
      <c r="DZ118" s="1186"/>
      <c r="EA118" s="1186"/>
      <c r="EB118" s="1186"/>
      <c r="EC118" s="1186"/>
      <c r="ED118" s="1186"/>
      <c r="EE118" s="1186"/>
      <c r="EF118" s="1186"/>
      <c r="EG118" s="1186"/>
      <c r="EH118" s="1186"/>
      <c r="EI118" s="1186"/>
      <c r="EJ118" s="1186"/>
      <c r="EK118" s="1186"/>
      <c r="EL118" s="1186"/>
      <c r="EM118" s="1186"/>
      <c r="EN118" s="1186"/>
      <c r="EO118" s="1186"/>
      <c r="EP118" s="1186"/>
      <c r="EQ118" s="1186"/>
      <c r="ER118" s="1186"/>
      <c r="ES118" s="1186"/>
      <c r="ET118" s="1186"/>
      <c r="EU118" s="1186"/>
      <c r="EV118" s="1186"/>
      <c r="EW118" s="1186"/>
      <c r="EX118" s="1186"/>
      <c r="EY118" s="1186"/>
      <c r="EZ118" s="1186"/>
      <c r="FA118" s="1186"/>
      <c r="FB118" s="1186"/>
      <c r="FC118" s="1186"/>
      <c r="FD118" s="1186"/>
      <c r="FE118" s="1186"/>
      <c r="FF118" s="1186"/>
      <c r="FG118" s="1186"/>
      <c r="FH118" s="1186"/>
      <c r="FI118" s="1186"/>
      <c r="FJ118" s="1186"/>
      <c r="FK118" s="1186"/>
      <c r="FL118" s="1186"/>
      <c r="FM118" s="1186"/>
      <c r="FN118" s="1186"/>
      <c r="FO118" s="1186"/>
      <c r="FP118" s="1186"/>
      <c r="FQ118" s="1186"/>
      <c r="FR118" s="1186"/>
      <c r="FS118" s="1186"/>
      <c r="FT118" s="1186"/>
      <c r="FU118" s="1186"/>
      <c r="FV118" s="1186"/>
      <c r="FW118" s="1186"/>
      <c r="FX118" s="1186"/>
      <c r="FY118" s="1186"/>
      <c r="FZ118" s="1186"/>
      <c r="GA118" s="1186"/>
      <c r="GB118" s="1186"/>
      <c r="GC118" s="1186"/>
      <c r="GD118" s="1186"/>
      <c r="GE118" s="1186"/>
      <c r="GF118" s="1186"/>
      <c r="GG118" s="1186"/>
      <c r="GH118" s="1186"/>
      <c r="GI118" s="1186"/>
      <c r="GJ118" s="1186"/>
      <c r="GK118" s="1186"/>
      <c r="GL118" s="1186"/>
      <c r="GM118" s="1186"/>
      <c r="GN118" s="1186"/>
      <c r="GO118" s="1186"/>
      <c r="GP118" s="1186"/>
      <c r="GQ118" s="1186"/>
      <c r="GR118" s="1186"/>
      <c r="GS118" s="1186"/>
      <c r="GT118" s="1186"/>
      <c r="GU118" s="1186"/>
      <c r="GV118" s="1186"/>
      <c r="GW118" s="1186"/>
      <c r="GX118" s="1186"/>
      <c r="GY118" s="1186"/>
      <c r="GZ118" s="1186"/>
      <c r="HA118" s="1186"/>
      <c r="HB118" s="1186"/>
      <c r="HC118" s="1186"/>
      <c r="HD118" s="1186"/>
      <c r="HE118" s="1186"/>
      <c r="HF118" s="1186"/>
      <c r="HG118" s="1186"/>
      <c r="HH118" s="1186"/>
      <c r="HI118" s="1186"/>
      <c r="HJ118" s="1186"/>
      <c r="HK118" s="1186"/>
      <c r="HL118" s="1186"/>
      <c r="HM118" s="1186"/>
      <c r="HN118" s="1186"/>
      <c r="HO118" s="1186"/>
      <c r="HP118" s="1186"/>
      <c r="HQ118" s="1186"/>
      <c r="HR118" s="1186"/>
      <c r="HS118" s="1186"/>
      <c r="HT118" s="1186"/>
      <c r="HU118" s="1186"/>
      <c r="HV118" s="1186"/>
      <c r="HW118" s="1186"/>
      <c r="HX118" s="1186"/>
      <c r="HY118" s="1186"/>
      <c r="HZ118" s="1186"/>
      <c r="IA118" s="1186"/>
      <c r="IB118" s="1186"/>
      <c r="IC118" s="1186"/>
      <c r="ID118" s="1186"/>
      <c r="IE118" s="1186"/>
      <c r="IF118" s="1186"/>
      <c r="IG118" s="1186"/>
      <c r="IH118" s="1186"/>
      <c r="II118" s="1186"/>
      <c r="IJ118" s="1186"/>
      <c r="IK118" s="1186"/>
      <c r="IL118" s="1186"/>
      <c r="IM118" s="1186"/>
      <c r="IN118" s="1186"/>
      <c r="IO118" s="1186"/>
      <c r="IP118" s="1186"/>
      <c r="IQ118" s="1186"/>
      <c r="IR118" s="1186"/>
      <c r="IS118" s="1186"/>
      <c r="IT118" s="1186"/>
      <c r="IU118" s="1186"/>
      <c r="IV118" s="1186"/>
      <c r="IW118" s="1186"/>
      <c r="IX118" s="1186"/>
      <c r="IY118" s="1186"/>
      <c r="IZ118" s="1186"/>
      <c r="JA118" s="1186"/>
      <c r="JB118" s="1186"/>
      <c r="JC118" s="1186"/>
      <c r="JD118" s="1186"/>
      <c r="JE118" s="1186"/>
      <c r="JF118" s="1186"/>
      <c r="JG118" s="1186"/>
      <c r="JH118" s="1186"/>
      <c r="JI118" s="1186"/>
      <c r="JJ118" s="1186"/>
      <c r="JK118" s="1186"/>
      <c r="JL118" s="1186"/>
      <c r="JM118" s="1186"/>
      <c r="JN118" s="1186"/>
      <c r="JO118" s="1186"/>
      <c r="JP118" s="1186"/>
      <c r="JQ118" s="1186"/>
      <c r="JR118" s="1186"/>
      <c r="JS118" s="1186"/>
      <c r="JT118" s="1186"/>
      <c r="JU118" s="1186"/>
      <c r="JV118" s="1186"/>
      <c r="JW118" s="1186"/>
      <c r="JX118" s="1186"/>
      <c r="JY118" s="1186"/>
      <c r="JZ118" s="1186"/>
      <c r="KA118" s="1186"/>
      <c r="KB118" s="1186"/>
      <c r="KC118" s="1186"/>
      <c r="KD118" s="1186"/>
      <c r="KE118" s="1186"/>
      <c r="KF118" s="1186"/>
      <c r="KG118" s="1186"/>
      <c r="KH118" s="1186"/>
      <c r="KI118" s="1186"/>
      <c r="KJ118" s="1186"/>
      <c r="KK118" s="1186"/>
      <c r="KL118" s="1186"/>
      <c r="KM118" s="1186"/>
      <c r="KN118" s="1186"/>
      <c r="KO118" s="1186"/>
      <c r="KP118" s="1186"/>
      <c r="KQ118" s="1186"/>
      <c r="KR118" s="1186"/>
      <c r="KS118" s="1186"/>
      <c r="KT118" s="1186"/>
      <c r="KU118" s="1186"/>
      <c r="KV118" s="1186"/>
      <c r="KW118" s="1186"/>
      <c r="KX118" s="1186"/>
      <c r="KY118" s="1186"/>
      <c r="KZ118" s="1186"/>
      <c r="LA118" s="1186"/>
      <c r="LB118" s="1186"/>
      <c r="LC118" s="1186"/>
      <c r="LD118" s="1186"/>
      <c r="LE118" s="1186"/>
      <c r="LF118" s="1186"/>
      <c r="LG118" s="1186"/>
      <c r="LH118" s="1186"/>
      <c r="LI118" s="1186"/>
      <c r="LJ118" s="1187"/>
    </row>
    <row r="119" spans="2:322" ht="3.65" customHeight="1">
      <c r="B119" s="1185"/>
      <c r="C119" s="1186"/>
      <c r="D119" s="1186"/>
      <c r="E119" s="1186"/>
      <c r="F119" s="1186"/>
      <c r="G119" s="1186"/>
      <c r="H119" s="1186"/>
      <c r="I119" s="1186"/>
      <c r="J119" s="1186"/>
      <c r="K119" s="1186"/>
      <c r="L119" s="1186"/>
      <c r="M119" s="1186"/>
      <c r="N119" s="1186"/>
      <c r="O119" s="1186"/>
      <c r="P119" s="1186"/>
      <c r="Q119" s="1186"/>
      <c r="R119" s="1186"/>
      <c r="S119" s="1186"/>
      <c r="T119" s="1186"/>
      <c r="U119" s="1186"/>
      <c r="V119" s="1186"/>
      <c r="W119" s="1186"/>
      <c r="X119" s="1186"/>
      <c r="Y119" s="1186"/>
      <c r="Z119" s="1186"/>
      <c r="AA119" s="1186"/>
      <c r="AB119" s="1186"/>
      <c r="AC119" s="1186"/>
      <c r="AD119" s="1186"/>
      <c r="AE119" s="1186"/>
      <c r="AF119" s="1186"/>
      <c r="AG119" s="1186"/>
      <c r="AH119" s="1186"/>
      <c r="AI119" s="1186"/>
      <c r="AJ119" s="1186"/>
      <c r="AK119" s="1186"/>
      <c r="AL119" s="1186"/>
      <c r="AM119" s="1186"/>
      <c r="AN119" s="1186"/>
      <c r="AO119" s="1186"/>
      <c r="AP119" s="1186"/>
      <c r="AQ119" s="1186"/>
      <c r="AR119" s="1186"/>
      <c r="AS119" s="1186"/>
      <c r="AT119" s="1186"/>
      <c r="AU119" s="1186"/>
      <c r="AV119" s="1186"/>
      <c r="AW119" s="1186"/>
      <c r="AX119" s="1186"/>
      <c r="AY119" s="1186"/>
      <c r="AZ119" s="1186"/>
      <c r="BA119" s="1186"/>
      <c r="BB119" s="1186"/>
      <c r="BC119" s="1186"/>
      <c r="BD119" s="1186"/>
      <c r="BE119" s="1186"/>
      <c r="BF119" s="1186"/>
      <c r="BG119" s="1186"/>
      <c r="BH119" s="1186"/>
      <c r="BI119" s="1186"/>
      <c r="BJ119" s="1186"/>
      <c r="BK119" s="1186"/>
      <c r="BL119" s="1186"/>
      <c r="BM119" s="1186"/>
      <c r="BN119" s="1186"/>
      <c r="BO119" s="1186"/>
      <c r="BP119" s="1186"/>
      <c r="BQ119" s="1186"/>
      <c r="BR119" s="1186"/>
      <c r="BS119" s="1186"/>
      <c r="BT119" s="1186"/>
      <c r="BU119" s="1186"/>
      <c r="BV119" s="1186"/>
      <c r="BW119" s="1186"/>
      <c r="BX119" s="1186"/>
      <c r="BY119" s="1186"/>
      <c r="BZ119" s="1186"/>
      <c r="CA119" s="1186"/>
      <c r="CB119" s="1186"/>
      <c r="CC119" s="1186"/>
      <c r="CD119" s="1186"/>
      <c r="CE119" s="1186"/>
      <c r="CF119" s="1186"/>
      <c r="CG119" s="1186"/>
      <c r="CH119" s="1186"/>
      <c r="CI119" s="1186"/>
      <c r="CJ119" s="1186"/>
      <c r="CK119" s="1186"/>
      <c r="CL119" s="1186"/>
      <c r="CM119" s="1186"/>
      <c r="CN119" s="1186"/>
      <c r="CO119" s="1186"/>
      <c r="CP119" s="1186"/>
      <c r="CQ119" s="1186"/>
      <c r="CR119" s="1186"/>
      <c r="CS119" s="1186"/>
      <c r="CT119" s="1186"/>
      <c r="CU119" s="1186"/>
      <c r="CV119" s="1186"/>
      <c r="CW119" s="1186"/>
      <c r="CX119" s="1186"/>
      <c r="CY119" s="1186"/>
      <c r="CZ119" s="1186"/>
      <c r="DA119" s="1186"/>
      <c r="DB119" s="1186"/>
      <c r="DC119" s="1186"/>
      <c r="DD119" s="1186"/>
      <c r="DE119" s="1186"/>
      <c r="DF119" s="1186"/>
      <c r="DG119" s="1186"/>
      <c r="DH119" s="1186"/>
      <c r="DI119" s="1186"/>
      <c r="DJ119" s="1186"/>
      <c r="DK119" s="1186"/>
      <c r="DL119" s="1186"/>
      <c r="DM119" s="1186"/>
      <c r="DN119" s="1186"/>
      <c r="DO119" s="1186"/>
      <c r="DP119" s="1186"/>
      <c r="DQ119" s="1186"/>
      <c r="DR119" s="1186"/>
      <c r="DS119" s="1186"/>
      <c r="DT119" s="1186"/>
      <c r="DU119" s="1186"/>
      <c r="DV119" s="1186"/>
      <c r="DW119" s="1186"/>
      <c r="DX119" s="1186"/>
      <c r="DY119" s="1186"/>
      <c r="DZ119" s="1186"/>
      <c r="EA119" s="1186"/>
      <c r="EB119" s="1186"/>
      <c r="EC119" s="1186"/>
      <c r="ED119" s="1186"/>
      <c r="EE119" s="1186"/>
      <c r="EF119" s="1186"/>
      <c r="EG119" s="1186"/>
      <c r="EH119" s="1186"/>
      <c r="EI119" s="1186"/>
      <c r="EJ119" s="1186"/>
      <c r="EK119" s="1186"/>
      <c r="EL119" s="1186"/>
      <c r="EM119" s="1186"/>
      <c r="EN119" s="1186"/>
      <c r="EO119" s="1186"/>
      <c r="EP119" s="1186"/>
      <c r="EQ119" s="1186"/>
      <c r="ER119" s="1186"/>
      <c r="ES119" s="1186"/>
      <c r="ET119" s="1186"/>
      <c r="EU119" s="1186"/>
      <c r="EV119" s="1186"/>
      <c r="EW119" s="1186"/>
      <c r="EX119" s="1186"/>
      <c r="EY119" s="1186"/>
      <c r="EZ119" s="1186"/>
      <c r="FA119" s="1186"/>
      <c r="FB119" s="1186"/>
      <c r="FC119" s="1186"/>
      <c r="FD119" s="1186"/>
      <c r="FE119" s="1186"/>
      <c r="FF119" s="1186"/>
      <c r="FG119" s="1186"/>
      <c r="FH119" s="1186"/>
      <c r="FI119" s="1186"/>
      <c r="FJ119" s="1186"/>
      <c r="FK119" s="1186"/>
      <c r="FL119" s="1186"/>
      <c r="FM119" s="1186"/>
      <c r="FN119" s="1186"/>
      <c r="FO119" s="1186"/>
      <c r="FP119" s="1186"/>
      <c r="FQ119" s="1186"/>
      <c r="FR119" s="1186"/>
      <c r="FS119" s="1186"/>
      <c r="FT119" s="1186"/>
      <c r="FU119" s="1186"/>
      <c r="FV119" s="1186"/>
      <c r="FW119" s="1186"/>
      <c r="FX119" s="1186"/>
      <c r="FY119" s="1186"/>
      <c r="FZ119" s="1186"/>
      <c r="GA119" s="1186"/>
      <c r="GB119" s="1186"/>
      <c r="GC119" s="1186"/>
      <c r="GD119" s="1186"/>
      <c r="GE119" s="1186"/>
      <c r="GF119" s="1186"/>
      <c r="GG119" s="1186"/>
      <c r="GH119" s="1186"/>
      <c r="GI119" s="1186"/>
      <c r="GJ119" s="1186"/>
      <c r="GK119" s="1186"/>
      <c r="GL119" s="1186"/>
      <c r="GM119" s="1186"/>
      <c r="GN119" s="1186"/>
      <c r="GO119" s="1186"/>
      <c r="GP119" s="1186"/>
      <c r="GQ119" s="1186"/>
      <c r="GR119" s="1186"/>
      <c r="GS119" s="1186"/>
      <c r="GT119" s="1186"/>
      <c r="GU119" s="1186"/>
      <c r="GV119" s="1186"/>
      <c r="GW119" s="1186"/>
      <c r="GX119" s="1186"/>
      <c r="GY119" s="1186"/>
      <c r="GZ119" s="1186"/>
      <c r="HA119" s="1186"/>
      <c r="HB119" s="1186"/>
      <c r="HC119" s="1186"/>
      <c r="HD119" s="1186"/>
      <c r="HE119" s="1186"/>
      <c r="HF119" s="1186"/>
      <c r="HG119" s="1186"/>
      <c r="HH119" s="1186"/>
      <c r="HI119" s="1186"/>
      <c r="HJ119" s="1186"/>
      <c r="HK119" s="1186"/>
      <c r="HL119" s="1186"/>
      <c r="HM119" s="1186"/>
      <c r="HN119" s="1186"/>
      <c r="HO119" s="1186"/>
      <c r="HP119" s="1186"/>
      <c r="HQ119" s="1186"/>
      <c r="HR119" s="1186"/>
      <c r="HS119" s="1186"/>
      <c r="HT119" s="1186"/>
      <c r="HU119" s="1186"/>
      <c r="HV119" s="1186"/>
      <c r="HW119" s="1186"/>
      <c r="HX119" s="1186"/>
      <c r="HY119" s="1186"/>
      <c r="HZ119" s="1186"/>
      <c r="IA119" s="1186"/>
      <c r="IB119" s="1186"/>
      <c r="IC119" s="1186"/>
      <c r="ID119" s="1186"/>
      <c r="IE119" s="1186"/>
      <c r="IF119" s="1186"/>
      <c r="IG119" s="1186"/>
      <c r="IH119" s="1186"/>
      <c r="II119" s="1186"/>
      <c r="IJ119" s="1186"/>
      <c r="IK119" s="1186"/>
      <c r="IL119" s="1186"/>
      <c r="IM119" s="1186"/>
      <c r="IN119" s="1186"/>
      <c r="IO119" s="1186"/>
      <c r="IP119" s="1186"/>
      <c r="IQ119" s="1186"/>
      <c r="IR119" s="1186"/>
      <c r="IS119" s="1186"/>
      <c r="IT119" s="1186"/>
      <c r="IU119" s="1186"/>
      <c r="IV119" s="1186"/>
      <c r="IW119" s="1186"/>
      <c r="IX119" s="1186"/>
      <c r="IY119" s="1186"/>
      <c r="IZ119" s="1186"/>
      <c r="JA119" s="1186"/>
      <c r="JB119" s="1186"/>
      <c r="JC119" s="1186"/>
      <c r="JD119" s="1186"/>
      <c r="JE119" s="1186"/>
      <c r="JF119" s="1186"/>
      <c r="JG119" s="1186"/>
      <c r="JH119" s="1186"/>
      <c r="JI119" s="1186"/>
      <c r="JJ119" s="1186"/>
      <c r="JK119" s="1186"/>
      <c r="JL119" s="1186"/>
      <c r="JM119" s="1186"/>
      <c r="JN119" s="1186"/>
      <c r="JO119" s="1186"/>
      <c r="JP119" s="1186"/>
      <c r="JQ119" s="1186"/>
      <c r="JR119" s="1186"/>
      <c r="JS119" s="1186"/>
      <c r="JT119" s="1186"/>
      <c r="JU119" s="1186"/>
      <c r="JV119" s="1186"/>
      <c r="JW119" s="1186"/>
      <c r="JX119" s="1186"/>
      <c r="JY119" s="1186"/>
      <c r="JZ119" s="1186"/>
      <c r="KA119" s="1186"/>
      <c r="KB119" s="1186"/>
      <c r="KC119" s="1186"/>
      <c r="KD119" s="1186"/>
      <c r="KE119" s="1186"/>
      <c r="KF119" s="1186"/>
      <c r="KG119" s="1186"/>
      <c r="KH119" s="1186"/>
      <c r="KI119" s="1186"/>
      <c r="KJ119" s="1186"/>
      <c r="KK119" s="1186"/>
      <c r="KL119" s="1186"/>
      <c r="KM119" s="1186"/>
      <c r="KN119" s="1186"/>
      <c r="KO119" s="1186"/>
      <c r="KP119" s="1186"/>
      <c r="KQ119" s="1186"/>
      <c r="KR119" s="1186"/>
      <c r="KS119" s="1186"/>
      <c r="KT119" s="1186"/>
      <c r="KU119" s="1186"/>
      <c r="KV119" s="1186"/>
      <c r="KW119" s="1186"/>
      <c r="KX119" s="1186"/>
      <c r="KY119" s="1186"/>
      <c r="KZ119" s="1186"/>
      <c r="LA119" s="1186"/>
      <c r="LB119" s="1186"/>
      <c r="LC119" s="1186"/>
      <c r="LD119" s="1186"/>
      <c r="LE119" s="1186"/>
      <c r="LF119" s="1186"/>
      <c r="LG119" s="1186"/>
      <c r="LH119" s="1186"/>
      <c r="LI119" s="1186"/>
      <c r="LJ119" s="1187"/>
    </row>
    <row r="120" spans="2:322" ht="3.65" customHeight="1">
      <c r="B120" s="1185"/>
      <c r="C120" s="1186"/>
      <c r="D120" s="1186"/>
      <c r="E120" s="1186"/>
      <c r="F120" s="1186"/>
      <c r="G120" s="1186"/>
      <c r="H120" s="1186"/>
      <c r="I120" s="1186"/>
      <c r="J120" s="1186"/>
      <c r="K120" s="1186"/>
      <c r="L120" s="1186"/>
      <c r="M120" s="1186"/>
      <c r="N120" s="1186"/>
      <c r="O120" s="1186"/>
      <c r="P120" s="1186"/>
      <c r="Q120" s="1186"/>
      <c r="R120" s="1186"/>
      <c r="S120" s="1186"/>
      <c r="T120" s="1186"/>
      <c r="U120" s="1186"/>
      <c r="V120" s="1186"/>
      <c r="W120" s="1186"/>
      <c r="X120" s="1186"/>
      <c r="Y120" s="1186"/>
      <c r="Z120" s="1186"/>
      <c r="AA120" s="1186"/>
      <c r="AB120" s="1186"/>
      <c r="AC120" s="1186"/>
      <c r="AD120" s="1186"/>
      <c r="AE120" s="1186"/>
      <c r="AF120" s="1186"/>
      <c r="AG120" s="1186"/>
      <c r="AH120" s="1186"/>
      <c r="AI120" s="1186"/>
      <c r="AJ120" s="1186"/>
      <c r="AK120" s="1186"/>
      <c r="AL120" s="1186"/>
      <c r="AM120" s="1186"/>
      <c r="AN120" s="1186"/>
      <c r="AO120" s="1186"/>
      <c r="AP120" s="1186"/>
      <c r="AQ120" s="1186"/>
      <c r="AR120" s="1186"/>
      <c r="AS120" s="1186"/>
      <c r="AT120" s="1186"/>
      <c r="AU120" s="1186"/>
      <c r="AV120" s="1186"/>
      <c r="AW120" s="1186"/>
      <c r="AX120" s="1186"/>
      <c r="AY120" s="1186"/>
      <c r="AZ120" s="1186"/>
      <c r="BA120" s="1186"/>
      <c r="BB120" s="1186"/>
      <c r="BC120" s="1186"/>
      <c r="BD120" s="1186"/>
      <c r="BE120" s="1186"/>
      <c r="BF120" s="1186"/>
      <c r="BG120" s="1186"/>
      <c r="BH120" s="1186"/>
      <c r="BI120" s="1186"/>
      <c r="BJ120" s="1186"/>
      <c r="BK120" s="1186"/>
      <c r="BL120" s="1186"/>
      <c r="BM120" s="1186"/>
      <c r="BN120" s="1186"/>
      <c r="BO120" s="1186"/>
      <c r="BP120" s="1186"/>
      <c r="BQ120" s="1186"/>
      <c r="BR120" s="1186"/>
      <c r="BS120" s="1186"/>
      <c r="BT120" s="1186"/>
      <c r="BU120" s="1186"/>
      <c r="BV120" s="1186"/>
      <c r="BW120" s="1186"/>
      <c r="BX120" s="1186"/>
      <c r="BY120" s="1186"/>
      <c r="BZ120" s="1186"/>
      <c r="CA120" s="1186"/>
      <c r="CB120" s="1186"/>
      <c r="CC120" s="1186"/>
      <c r="CD120" s="1186"/>
      <c r="CE120" s="1186"/>
      <c r="CF120" s="1186"/>
      <c r="CG120" s="1186"/>
      <c r="CH120" s="1186"/>
      <c r="CI120" s="1186"/>
      <c r="CJ120" s="1186"/>
      <c r="CK120" s="1186"/>
      <c r="CL120" s="1186"/>
      <c r="CM120" s="1186"/>
      <c r="CN120" s="1186"/>
      <c r="CO120" s="1186"/>
      <c r="CP120" s="1186"/>
      <c r="CQ120" s="1186"/>
      <c r="CR120" s="1186"/>
      <c r="CS120" s="1186"/>
      <c r="CT120" s="1186"/>
      <c r="CU120" s="1186"/>
      <c r="CV120" s="1186"/>
      <c r="CW120" s="1186"/>
      <c r="CX120" s="1186"/>
      <c r="CY120" s="1186"/>
      <c r="CZ120" s="1186"/>
      <c r="DA120" s="1186"/>
      <c r="DB120" s="1186"/>
      <c r="DC120" s="1186"/>
      <c r="DD120" s="1186"/>
      <c r="DE120" s="1186"/>
      <c r="DF120" s="1186"/>
      <c r="DG120" s="1186"/>
      <c r="DH120" s="1186"/>
      <c r="DI120" s="1186"/>
      <c r="DJ120" s="1186"/>
      <c r="DK120" s="1186"/>
      <c r="DL120" s="1186"/>
      <c r="DM120" s="1186"/>
      <c r="DN120" s="1186"/>
      <c r="DO120" s="1186"/>
      <c r="DP120" s="1186"/>
      <c r="DQ120" s="1186"/>
      <c r="DR120" s="1186"/>
      <c r="DS120" s="1186"/>
      <c r="DT120" s="1186"/>
      <c r="DU120" s="1186"/>
      <c r="DV120" s="1186"/>
      <c r="DW120" s="1186"/>
      <c r="DX120" s="1186"/>
      <c r="DY120" s="1186"/>
      <c r="DZ120" s="1186"/>
      <c r="EA120" s="1186"/>
      <c r="EB120" s="1186"/>
      <c r="EC120" s="1186"/>
      <c r="ED120" s="1186"/>
      <c r="EE120" s="1186"/>
      <c r="EF120" s="1186"/>
      <c r="EG120" s="1186"/>
      <c r="EH120" s="1186"/>
      <c r="EI120" s="1186"/>
      <c r="EJ120" s="1186"/>
      <c r="EK120" s="1186"/>
      <c r="EL120" s="1186"/>
      <c r="EM120" s="1186"/>
      <c r="EN120" s="1186"/>
      <c r="EO120" s="1186"/>
      <c r="EP120" s="1186"/>
      <c r="EQ120" s="1186"/>
      <c r="ER120" s="1186"/>
      <c r="ES120" s="1186"/>
      <c r="ET120" s="1186"/>
      <c r="EU120" s="1186"/>
      <c r="EV120" s="1186"/>
      <c r="EW120" s="1186"/>
      <c r="EX120" s="1186"/>
      <c r="EY120" s="1186"/>
      <c r="EZ120" s="1186"/>
      <c r="FA120" s="1186"/>
      <c r="FB120" s="1186"/>
      <c r="FC120" s="1186"/>
      <c r="FD120" s="1186"/>
      <c r="FE120" s="1186"/>
      <c r="FF120" s="1186"/>
      <c r="FG120" s="1186"/>
      <c r="FH120" s="1186"/>
      <c r="FI120" s="1186"/>
      <c r="FJ120" s="1186"/>
      <c r="FK120" s="1186"/>
      <c r="FL120" s="1186"/>
      <c r="FM120" s="1186"/>
      <c r="FN120" s="1186"/>
      <c r="FO120" s="1186"/>
      <c r="FP120" s="1186"/>
      <c r="FQ120" s="1186"/>
      <c r="FR120" s="1186"/>
      <c r="FS120" s="1186"/>
      <c r="FT120" s="1186"/>
      <c r="FU120" s="1186"/>
      <c r="FV120" s="1186"/>
      <c r="FW120" s="1186"/>
      <c r="FX120" s="1186"/>
      <c r="FY120" s="1186"/>
      <c r="FZ120" s="1186"/>
      <c r="GA120" s="1186"/>
      <c r="GB120" s="1186"/>
      <c r="GC120" s="1186"/>
      <c r="GD120" s="1186"/>
      <c r="GE120" s="1186"/>
      <c r="GF120" s="1186"/>
      <c r="GG120" s="1186"/>
      <c r="GH120" s="1186"/>
      <c r="GI120" s="1186"/>
      <c r="GJ120" s="1186"/>
      <c r="GK120" s="1186"/>
      <c r="GL120" s="1186"/>
      <c r="GM120" s="1186"/>
      <c r="GN120" s="1186"/>
      <c r="GO120" s="1186"/>
      <c r="GP120" s="1186"/>
      <c r="GQ120" s="1186"/>
      <c r="GR120" s="1186"/>
      <c r="GS120" s="1186"/>
      <c r="GT120" s="1186"/>
      <c r="GU120" s="1186"/>
      <c r="GV120" s="1186"/>
      <c r="GW120" s="1186"/>
      <c r="GX120" s="1186"/>
      <c r="GY120" s="1186"/>
      <c r="GZ120" s="1186"/>
      <c r="HA120" s="1186"/>
      <c r="HB120" s="1186"/>
      <c r="HC120" s="1186"/>
      <c r="HD120" s="1186"/>
      <c r="HE120" s="1186"/>
      <c r="HF120" s="1186"/>
      <c r="HG120" s="1186"/>
      <c r="HH120" s="1186"/>
      <c r="HI120" s="1186"/>
      <c r="HJ120" s="1186"/>
      <c r="HK120" s="1186"/>
      <c r="HL120" s="1186"/>
      <c r="HM120" s="1186"/>
      <c r="HN120" s="1186"/>
      <c r="HO120" s="1186"/>
      <c r="HP120" s="1186"/>
      <c r="HQ120" s="1186"/>
      <c r="HR120" s="1186"/>
      <c r="HS120" s="1186"/>
      <c r="HT120" s="1186"/>
      <c r="HU120" s="1186"/>
      <c r="HV120" s="1186"/>
      <c r="HW120" s="1186"/>
      <c r="HX120" s="1186"/>
      <c r="HY120" s="1186"/>
      <c r="HZ120" s="1186"/>
      <c r="IA120" s="1186"/>
      <c r="IB120" s="1186"/>
      <c r="IC120" s="1186"/>
      <c r="ID120" s="1186"/>
      <c r="IE120" s="1186"/>
      <c r="IF120" s="1186"/>
      <c r="IG120" s="1186"/>
      <c r="IH120" s="1186"/>
      <c r="II120" s="1186"/>
      <c r="IJ120" s="1186"/>
      <c r="IK120" s="1186"/>
      <c r="IL120" s="1186"/>
      <c r="IM120" s="1186"/>
      <c r="IN120" s="1186"/>
      <c r="IO120" s="1186"/>
      <c r="IP120" s="1186"/>
      <c r="IQ120" s="1186"/>
      <c r="IR120" s="1186"/>
      <c r="IS120" s="1186"/>
      <c r="IT120" s="1186"/>
      <c r="IU120" s="1186"/>
      <c r="IV120" s="1186"/>
      <c r="IW120" s="1186"/>
      <c r="IX120" s="1186"/>
      <c r="IY120" s="1186"/>
      <c r="IZ120" s="1186"/>
      <c r="JA120" s="1186"/>
      <c r="JB120" s="1186"/>
      <c r="JC120" s="1186"/>
      <c r="JD120" s="1186"/>
      <c r="JE120" s="1186"/>
      <c r="JF120" s="1186"/>
      <c r="JG120" s="1186"/>
      <c r="JH120" s="1186"/>
      <c r="JI120" s="1186"/>
      <c r="JJ120" s="1186"/>
      <c r="JK120" s="1186"/>
      <c r="JL120" s="1186"/>
      <c r="JM120" s="1186"/>
      <c r="JN120" s="1186"/>
      <c r="JO120" s="1186"/>
      <c r="JP120" s="1186"/>
      <c r="JQ120" s="1186"/>
      <c r="JR120" s="1186"/>
      <c r="JS120" s="1186"/>
      <c r="JT120" s="1186"/>
      <c r="JU120" s="1186"/>
      <c r="JV120" s="1186"/>
      <c r="JW120" s="1186"/>
      <c r="JX120" s="1186"/>
      <c r="JY120" s="1186"/>
      <c r="JZ120" s="1186"/>
      <c r="KA120" s="1186"/>
      <c r="KB120" s="1186"/>
      <c r="KC120" s="1186"/>
      <c r="KD120" s="1186"/>
      <c r="KE120" s="1186"/>
      <c r="KF120" s="1186"/>
      <c r="KG120" s="1186"/>
      <c r="KH120" s="1186"/>
      <c r="KI120" s="1186"/>
      <c r="KJ120" s="1186"/>
      <c r="KK120" s="1186"/>
      <c r="KL120" s="1186"/>
      <c r="KM120" s="1186"/>
      <c r="KN120" s="1186"/>
      <c r="KO120" s="1186"/>
      <c r="KP120" s="1186"/>
      <c r="KQ120" s="1186"/>
      <c r="KR120" s="1186"/>
      <c r="KS120" s="1186"/>
      <c r="KT120" s="1186"/>
      <c r="KU120" s="1186"/>
      <c r="KV120" s="1186"/>
      <c r="KW120" s="1186"/>
      <c r="KX120" s="1186"/>
      <c r="KY120" s="1186"/>
      <c r="KZ120" s="1186"/>
      <c r="LA120" s="1186"/>
      <c r="LB120" s="1186"/>
      <c r="LC120" s="1186"/>
      <c r="LD120" s="1186"/>
      <c r="LE120" s="1186"/>
      <c r="LF120" s="1186"/>
      <c r="LG120" s="1186"/>
      <c r="LH120" s="1186"/>
      <c r="LI120" s="1186"/>
      <c r="LJ120" s="1187"/>
    </row>
    <row r="121" spans="2:322" ht="3.65" customHeight="1">
      <c r="B121" s="1185"/>
      <c r="C121" s="1186"/>
      <c r="D121" s="1186"/>
      <c r="E121" s="1186"/>
      <c r="F121" s="1186"/>
      <c r="G121" s="1186"/>
      <c r="H121" s="1186"/>
      <c r="I121" s="1186"/>
      <c r="J121" s="1186"/>
      <c r="K121" s="1186"/>
      <c r="L121" s="1186"/>
      <c r="M121" s="1186"/>
      <c r="N121" s="1186"/>
      <c r="O121" s="1186"/>
      <c r="P121" s="1186"/>
      <c r="Q121" s="1186"/>
      <c r="R121" s="1186"/>
      <c r="S121" s="1186"/>
      <c r="T121" s="1186"/>
      <c r="U121" s="1186"/>
      <c r="V121" s="1186"/>
      <c r="W121" s="1186"/>
      <c r="X121" s="1186"/>
      <c r="Y121" s="1186"/>
      <c r="Z121" s="1186"/>
      <c r="AA121" s="1186"/>
      <c r="AB121" s="1186"/>
      <c r="AC121" s="1186"/>
      <c r="AD121" s="1186"/>
      <c r="AE121" s="1186"/>
      <c r="AF121" s="1186"/>
      <c r="AG121" s="1186"/>
      <c r="AH121" s="1186"/>
      <c r="AI121" s="1186"/>
      <c r="AJ121" s="1186"/>
      <c r="AK121" s="1186"/>
      <c r="AL121" s="1186"/>
      <c r="AM121" s="1186"/>
      <c r="AN121" s="1186"/>
      <c r="AO121" s="1186"/>
      <c r="AP121" s="1186"/>
      <c r="AQ121" s="1186"/>
      <c r="AR121" s="1186"/>
      <c r="AS121" s="1186"/>
      <c r="AT121" s="1186"/>
      <c r="AU121" s="1186"/>
      <c r="AV121" s="1186"/>
      <c r="AW121" s="1186"/>
      <c r="AX121" s="1186"/>
      <c r="AY121" s="1186"/>
      <c r="AZ121" s="1186"/>
      <c r="BA121" s="1186"/>
      <c r="BB121" s="1186"/>
      <c r="BC121" s="1186"/>
      <c r="BD121" s="1186"/>
      <c r="BE121" s="1186"/>
      <c r="BF121" s="1186"/>
      <c r="BG121" s="1186"/>
      <c r="BH121" s="1186"/>
      <c r="BI121" s="1186"/>
      <c r="BJ121" s="1186"/>
      <c r="BK121" s="1186"/>
      <c r="BL121" s="1186"/>
      <c r="BM121" s="1186"/>
      <c r="BN121" s="1186"/>
      <c r="BO121" s="1186"/>
      <c r="BP121" s="1186"/>
      <c r="BQ121" s="1186"/>
      <c r="BR121" s="1186"/>
      <c r="BS121" s="1186"/>
      <c r="BT121" s="1186"/>
      <c r="BU121" s="1186"/>
      <c r="BV121" s="1186"/>
      <c r="BW121" s="1186"/>
      <c r="BX121" s="1186"/>
      <c r="BY121" s="1186"/>
      <c r="BZ121" s="1186"/>
      <c r="CA121" s="1186"/>
      <c r="CB121" s="1186"/>
      <c r="CC121" s="1186"/>
      <c r="CD121" s="1186"/>
      <c r="CE121" s="1186"/>
      <c r="CF121" s="1186"/>
      <c r="CG121" s="1186"/>
      <c r="CH121" s="1186"/>
      <c r="CI121" s="1186"/>
      <c r="CJ121" s="1186"/>
      <c r="CK121" s="1186"/>
      <c r="CL121" s="1186"/>
      <c r="CM121" s="1186"/>
      <c r="CN121" s="1186"/>
      <c r="CO121" s="1186"/>
      <c r="CP121" s="1186"/>
      <c r="CQ121" s="1186"/>
      <c r="CR121" s="1186"/>
      <c r="CS121" s="1186"/>
      <c r="CT121" s="1186"/>
      <c r="CU121" s="1186"/>
      <c r="CV121" s="1186"/>
      <c r="CW121" s="1186"/>
      <c r="CX121" s="1186"/>
      <c r="CY121" s="1186"/>
      <c r="CZ121" s="1186"/>
      <c r="DA121" s="1186"/>
      <c r="DB121" s="1186"/>
      <c r="DC121" s="1186"/>
      <c r="DD121" s="1186"/>
      <c r="DE121" s="1186"/>
      <c r="DF121" s="1186"/>
      <c r="DG121" s="1186"/>
      <c r="DH121" s="1186"/>
      <c r="DI121" s="1186"/>
      <c r="DJ121" s="1186"/>
      <c r="DK121" s="1186"/>
      <c r="DL121" s="1186"/>
      <c r="DM121" s="1186"/>
      <c r="DN121" s="1186"/>
      <c r="DO121" s="1186"/>
      <c r="DP121" s="1186"/>
      <c r="DQ121" s="1186"/>
      <c r="DR121" s="1186"/>
      <c r="DS121" s="1186"/>
      <c r="DT121" s="1186"/>
      <c r="DU121" s="1186"/>
      <c r="DV121" s="1186"/>
      <c r="DW121" s="1186"/>
      <c r="DX121" s="1186"/>
      <c r="DY121" s="1186"/>
      <c r="DZ121" s="1186"/>
      <c r="EA121" s="1186"/>
      <c r="EB121" s="1186"/>
      <c r="EC121" s="1186"/>
      <c r="ED121" s="1186"/>
      <c r="EE121" s="1186"/>
      <c r="EF121" s="1186"/>
      <c r="EG121" s="1186"/>
      <c r="EH121" s="1186"/>
      <c r="EI121" s="1186"/>
      <c r="EJ121" s="1186"/>
      <c r="EK121" s="1186"/>
      <c r="EL121" s="1186"/>
      <c r="EM121" s="1186"/>
      <c r="EN121" s="1186"/>
      <c r="EO121" s="1186"/>
      <c r="EP121" s="1186"/>
      <c r="EQ121" s="1186"/>
      <c r="ER121" s="1186"/>
      <c r="ES121" s="1186"/>
      <c r="ET121" s="1186"/>
      <c r="EU121" s="1186"/>
      <c r="EV121" s="1186"/>
      <c r="EW121" s="1186"/>
      <c r="EX121" s="1186"/>
      <c r="EY121" s="1186"/>
      <c r="EZ121" s="1186"/>
      <c r="FA121" s="1186"/>
      <c r="FB121" s="1186"/>
      <c r="FC121" s="1186"/>
      <c r="FD121" s="1186"/>
      <c r="FE121" s="1186"/>
      <c r="FF121" s="1186"/>
      <c r="FG121" s="1186"/>
      <c r="FH121" s="1186"/>
      <c r="FI121" s="1186"/>
      <c r="FJ121" s="1186"/>
      <c r="FK121" s="1186"/>
      <c r="FL121" s="1186"/>
      <c r="FM121" s="1186"/>
      <c r="FN121" s="1186"/>
      <c r="FO121" s="1186"/>
      <c r="FP121" s="1186"/>
      <c r="FQ121" s="1186"/>
      <c r="FR121" s="1186"/>
      <c r="FS121" s="1186"/>
      <c r="FT121" s="1186"/>
      <c r="FU121" s="1186"/>
      <c r="FV121" s="1186"/>
      <c r="FW121" s="1186"/>
      <c r="FX121" s="1186"/>
      <c r="FY121" s="1186"/>
      <c r="FZ121" s="1186"/>
      <c r="GA121" s="1186"/>
      <c r="GB121" s="1186"/>
      <c r="GC121" s="1186"/>
      <c r="GD121" s="1186"/>
      <c r="GE121" s="1186"/>
      <c r="GF121" s="1186"/>
      <c r="GG121" s="1186"/>
      <c r="GH121" s="1186"/>
      <c r="GI121" s="1186"/>
      <c r="GJ121" s="1186"/>
      <c r="GK121" s="1186"/>
      <c r="GL121" s="1186"/>
      <c r="GM121" s="1186"/>
      <c r="GN121" s="1186"/>
      <c r="GO121" s="1186"/>
      <c r="GP121" s="1186"/>
      <c r="GQ121" s="1186"/>
      <c r="GR121" s="1186"/>
      <c r="GS121" s="1186"/>
      <c r="GT121" s="1186"/>
      <c r="GU121" s="1186"/>
      <c r="GV121" s="1186"/>
      <c r="GW121" s="1186"/>
      <c r="GX121" s="1186"/>
      <c r="GY121" s="1186"/>
      <c r="GZ121" s="1186"/>
      <c r="HA121" s="1186"/>
      <c r="HB121" s="1186"/>
      <c r="HC121" s="1186"/>
      <c r="HD121" s="1186"/>
      <c r="HE121" s="1186"/>
      <c r="HF121" s="1186"/>
      <c r="HG121" s="1186"/>
      <c r="HH121" s="1186"/>
      <c r="HI121" s="1186"/>
      <c r="HJ121" s="1186"/>
      <c r="HK121" s="1186"/>
      <c r="HL121" s="1186"/>
      <c r="HM121" s="1186"/>
      <c r="HN121" s="1186"/>
      <c r="HO121" s="1186"/>
      <c r="HP121" s="1186"/>
      <c r="HQ121" s="1186"/>
      <c r="HR121" s="1186"/>
      <c r="HS121" s="1186"/>
      <c r="HT121" s="1186"/>
      <c r="HU121" s="1186"/>
      <c r="HV121" s="1186"/>
      <c r="HW121" s="1186"/>
      <c r="HX121" s="1186"/>
      <c r="HY121" s="1186"/>
      <c r="HZ121" s="1186"/>
      <c r="IA121" s="1186"/>
      <c r="IB121" s="1186"/>
      <c r="IC121" s="1186"/>
      <c r="ID121" s="1186"/>
      <c r="IE121" s="1186"/>
      <c r="IF121" s="1186"/>
      <c r="IG121" s="1186"/>
      <c r="IH121" s="1186"/>
      <c r="II121" s="1186"/>
      <c r="IJ121" s="1186"/>
      <c r="IK121" s="1186"/>
      <c r="IL121" s="1186"/>
      <c r="IM121" s="1186"/>
      <c r="IN121" s="1186"/>
      <c r="IO121" s="1186"/>
      <c r="IP121" s="1186"/>
      <c r="IQ121" s="1186"/>
      <c r="IR121" s="1186"/>
      <c r="IS121" s="1186"/>
      <c r="IT121" s="1186"/>
      <c r="IU121" s="1186"/>
      <c r="IV121" s="1186"/>
      <c r="IW121" s="1186"/>
      <c r="IX121" s="1186"/>
      <c r="IY121" s="1186"/>
      <c r="IZ121" s="1186"/>
      <c r="JA121" s="1186"/>
      <c r="JB121" s="1186"/>
      <c r="JC121" s="1186"/>
      <c r="JD121" s="1186"/>
      <c r="JE121" s="1186"/>
      <c r="JF121" s="1186"/>
      <c r="JG121" s="1186"/>
      <c r="JH121" s="1186"/>
      <c r="JI121" s="1186"/>
      <c r="JJ121" s="1186"/>
      <c r="JK121" s="1186"/>
      <c r="JL121" s="1186"/>
      <c r="JM121" s="1186"/>
      <c r="JN121" s="1186"/>
      <c r="JO121" s="1186"/>
      <c r="JP121" s="1186"/>
      <c r="JQ121" s="1186"/>
      <c r="JR121" s="1186"/>
      <c r="JS121" s="1186"/>
      <c r="JT121" s="1186"/>
      <c r="JU121" s="1186"/>
      <c r="JV121" s="1186"/>
      <c r="JW121" s="1186"/>
      <c r="JX121" s="1186"/>
      <c r="JY121" s="1186"/>
      <c r="JZ121" s="1186"/>
      <c r="KA121" s="1186"/>
      <c r="KB121" s="1186"/>
      <c r="KC121" s="1186"/>
      <c r="KD121" s="1186"/>
      <c r="KE121" s="1186"/>
      <c r="KF121" s="1186"/>
      <c r="KG121" s="1186"/>
      <c r="KH121" s="1186"/>
      <c r="KI121" s="1186"/>
      <c r="KJ121" s="1186"/>
      <c r="KK121" s="1186"/>
      <c r="KL121" s="1186"/>
      <c r="KM121" s="1186"/>
      <c r="KN121" s="1186"/>
      <c r="KO121" s="1186"/>
      <c r="KP121" s="1186"/>
      <c r="KQ121" s="1186"/>
      <c r="KR121" s="1186"/>
      <c r="KS121" s="1186"/>
      <c r="KT121" s="1186"/>
      <c r="KU121" s="1186"/>
      <c r="KV121" s="1186"/>
      <c r="KW121" s="1186"/>
      <c r="KX121" s="1186"/>
      <c r="KY121" s="1186"/>
      <c r="KZ121" s="1186"/>
      <c r="LA121" s="1186"/>
      <c r="LB121" s="1186"/>
      <c r="LC121" s="1186"/>
      <c r="LD121" s="1186"/>
      <c r="LE121" s="1186"/>
      <c r="LF121" s="1186"/>
      <c r="LG121" s="1186"/>
      <c r="LH121" s="1186"/>
      <c r="LI121" s="1186"/>
      <c r="LJ121" s="1187"/>
    </row>
    <row r="122" spans="2:322" ht="3.65" customHeight="1">
      <c r="B122" s="1185"/>
      <c r="C122" s="1186"/>
      <c r="D122" s="1186"/>
      <c r="E122" s="1186"/>
      <c r="F122" s="1186"/>
      <c r="G122" s="1186"/>
      <c r="H122" s="1186"/>
      <c r="I122" s="1186"/>
      <c r="J122" s="1186"/>
      <c r="K122" s="1186"/>
      <c r="L122" s="1186"/>
      <c r="M122" s="1186"/>
      <c r="N122" s="1186"/>
      <c r="O122" s="1186"/>
      <c r="P122" s="1186"/>
      <c r="Q122" s="1186"/>
      <c r="R122" s="1186"/>
      <c r="S122" s="1186"/>
      <c r="T122" s="1186"/>
      <c r="U122" s="1186"/>
      <c r="V122" s="1186"/>
      <c r="W122" s="1186"/>
      <c r="X122" s="1186"/>
      <c r="Y122" s="1186"/>
      <c r="Z122" s="1186"/>
      <c r="AA122" s="1186"/>
      <c r="AB122" s="1186"/>
      <c r="AC122" s="1186"/>
      <c r="AD122" s="1186"/>
      <c r="AE122" s="1186"/>
      <c r="AF122" s="1186"/>
      <c r="AG122" s="1186"/>
      <c r="AH122" s="1186"/>
      <c r="AI122" s="1186"/>
      <c r="AJ122" s="1186"/>
      <c r="AK122" s="1186"/>
      <c r="AL122" s="1186"/>
      <c r="AM122" s="1186"/>
      <c r="AN122" s="1186"/>
      <c r="AO122" s="1186"/>
      <c r="AP122" s="1186"/>
      <c r="AQ122" s="1186"/>
      <c r="AR122" s="1186"/>
      <c r="AS122" s="1186"/>
      <c r="AT122" s="1186"/>
      <c r="AU122" s="1186"/>
      <c r="AV122" s="1186"/>
      <c r="AW122" s="1186"/>
      <c r="AX122" s="1186"/>
      <c r="AY122" s="1186"/>
      <c r="AZ122" s="1186"/>
      <c r="BA122" s="1186"/>
      <c r="BB122" s="1186"/>
      <c r="BC122" s="1186"/>
      <c r="BD122" s="1186"/>
      <c r="BE122" s="1186"/>
      <c r="BF122" s="1186"/>
      <c r="BG122" s="1186"/>
      <c r="BH122" s="1186"/>
      <c r="BI122" s="1186"/>
      <c r="BJ122" s="1186"/>
      <c r="BK122" s="1186"/>
      <c r="BL122" s="1186"/>
      <c r="BM122" s="1186"/>
      <c r="BN122" s="1186"/>
      <c r="BO122" s="1186"/>
      <c r="BP122" s="1186"/>
      <c r="BQ122" s="1186"/>
      <c r="BR122" s="1186"/>
      <c r="BS122" s="1186"/>
      <c r="BT122" s="1186"/>
      <c r="BU122" s="1186"/>
      <c r="BV122" s="1186"/>
      <c r="BW122" s="1186"/>
      <c r="BX122" s="1186"/>
      <c r="BY122" s="1186"/>
      <c r="BZ122" s="1186"/>
      <c r="CA122" s="1186"/>
      <c r="CB122" s="1186"/>
      <c r="CC122" s="1186"/>
      <c r="CD122" s="1186"/>
      <c r="CE122" s="1186"/>
      <c r="CF122" s="1186"/>
      <c r="CG122" s="1186"/>
      <c r="CH122" s="1186"/>
      <c r="CI122" s="1186"/>
      <c r="CJ122" s="1186"/>
      <c r="CK122" s="1186"/>
      <c r="CL122" s="1186"/>
      <c r="CM122" s="1186"/>
      <c r="CN122" s="1186"/>
      <c r="CO122" s="1186"/>
      <c r="CP122" s="1186"/>
      <c r="CQ122" s="1186"/>
      <c r="CR122" s="1186"/>
      <c r="CS122" s="1186"/>
      <c r="CT122" s="1186"/>
      <c r="CU122" s="1186"/>
      <c r="CV122" s="1186"/>
      <c r="CW122" s="1186"/>
      <c r="CX122" s="1186"/>
      <c r="CY122" s="1186"/>
      <c r="CZ122" s="1186"/>
      <c r="DA122" s="1186"/>
      <c r="DB122" s="1186"/>
      <c r="DC122" s="1186"/>
      <c r="DD122" s="1186"/>
      <c r="DE122" s="1186"/>
      <c r="DF122" s="1186"/>
      <c r="DG122" s="1186"/>
      <c r="DH122" s="1186"/>
      <c r="DI122" s="1186"/>
      <c r="DJ122" s="1186"/>
      <c r="DK122" s="1186"/>
      <c r="DL122" s="1186"/>
      <c r="DM122" s="1186"/>
      <c r="DN122" s="1186"/>
      <c r="DO122" s="1186"/>
      <c r="DP122" s="1186"/>
      <c r="DQ122" s="1186"/>
      <c r="DR122" s="1186"/>
      <c r="DS122" s="1186"/>
      <c r="DT122" s="1186"/>
      <c r="DU122" s="1186"/>
      <c r="DV122" s="1186"/>
      <c r="DW122" s="1186"/>
      <c r="DX122" s="1186"/>
      <c r="DY122" s="1186"/>
      <c r="DZ122" s="1186"/>
      <c r="EA122" s="1186"/>
      <c r="EB122" s="1186"/>
      <c r="EC122" s="1186"/>
      <c r="ED122" s="1186"/>
      <c r="EE122" s="1186"/>
      <c r="EF122" s="1186"/>
      <c r="EG122" s="1186"/>
      <c r="EH122" s="1186"/>
      <c r="EI122" s="1186"/>
      <c r="EJ122" s="1186"/>
      <c r="EK122" s="1186"/>
      <c r="EL122" s="1186"/>
      <c r="EM122" s="1186"/>
      <c r="EN122" s="1186"/>
      <c r="EO122" s="1186"/>
      <c r="EP122" s="1186"/>
      <c r="EQ122" s="1186"/>
      <c r="ER122" s="1186"/>
      <c r="ES122" s="1186"/>
      <c r="ET122" s="1186"/>
      <c r="EU122" s="1186"/>
      <c r="EV122" s="1186"/>
      <c r="EW122" s="1186"/>
      <c r="EX122" s="1186"/>
      <c r="EY122" s="1186"/>
      <c r="EZ122" s="1186"/>
      <c r="FA122" s="1186"/>
      <c r="FB122" s="1186"/>
      <c r="FC122" s="1186"/>
      <c r="FD122" s="1186"/>
      <c r="FE122" s="1186"/>
      <c r="FF122" s="1186"/>
      <c r="FG122" s="1186"/>
      <c r="FH122" s="1186"/>
      <c r="FI122" s="1186"/>
      <c r="FJ122" s="1186"/>
      <c r="FK122" s="1186"/>
      <c r="FL122" s="1186"/>
      <c r="FM122" s="1186"/>
      <c r="FN122" s="1186"/>
      <c r="FO122" s="1186"/>
      <c r="FP122" s="1186"/>
      <c r="FQ122" s="1186"/>
      <c r="FR122" s="1186"/>
      <c r="FS122" s="1186"/>
      <c r="FT122" s="1186"/>
      <c r="FU122" s="1186"/>
      <c r="FV122" s="1186"/>
      <c r="FW122" s="1186"/>
      <c r="FX122" s="1186"/>
      <c r="FY122" s="1186"/>
      <c r="FZ122" s="1186"/>
      <c r="GA122" s="1186"/>
      <c r="GB122" s="1186"/>
      <c r="GC122" s="1186"/>
      <c r="GD122" s="1186"/>
      <c r="GE122" s="1186"/>
      <c r="GF122" s="1186"/>
      <c r="GG122" s="1186"/>
      <c r="GH122" s="1186"/>
      <c r="GI122" s="1186"/>
      <c r="GJ122" s="1186"/>
      <c r="GK122" s="1186"/>
      <c r="GL122" s="1186"/>
      <c r="GM122" s="1186"/>
      <c r="GN122" s="1186"/>
      <c r="GO122" s="1186"/>
      <c r="GP122" s="1186"/>
      <c r="GQ122" s="1186"/>
      <c r="GR122" s="1186"/>
      <c r="GS122" s="1186"/>
      <c r="GT122" s="1186"/>
      <c r="GU122" s="1186"/>
      <c r="GV122" s="1186"/>
      <c r="GW122" s="1186"/>
      <c r="GX122" s="1186"/>
      <c r="GY122" s="1186"/>
      <c r="GZ122" s="1186"/>
      <c r="HA122" s="1186"/>
      <c r="HB122" s="1186"/>
      <c r="HC122" s="1186"/>
      <c r="HD122" s="1186"/>
      <c r="HE122" s="1186"/>
      <c r="HF122" s="1186"/>
      <c r="HG122" s="1186"/>
      <c r="HH122" s="1186"/>
      <c r="HI122" s="1186"/>
      <c r="HJ122" s="1186"/>
      <c r="HK122" s="1186"/>
      <c r="HL122" s="1186"/>
      <c r="HM122" s="1186"/>
      <c r="HN122" s="1186"/>
      <c r="HO122" s="1186"/>
      <c r="HP122" s="1186"/>
      <c r="HQ122" s="1186"/>
      <c r="HR122" s="1186"/>
      <c r="HS122" s="1186"/>
      <c r="HT122" s="1186"/>
      <c r="HU122" s="1186"/>
      <c r="HV122" s="1186"/>
      <c r="HW122" s="1186"/>
      <c r="HX122" s="1186"/>
      <c r="HY122" s="1186"/>
      <c r="HZ122" s="1186"/>
      <c r="IA122" s="1186"/>
      <c r="IB122" s="1186"/>
      <c r="IC122" s="1186"/>
      <c r="ID122" s="1186"/>
      <c r="IE122" s="1186"/>
      <c r="IF122" s="1186"/>
      <c r="IG122" s="1186"/>
      <c r="IH122" s="1186"/>
      <c r="II122" s="1186"/>
      <c r="IJ122" s="1186"/>
      <c r="IK122" s="1186"/>
      <c r="IL122" s="1186"/>
      <c r="IM122" s="1186"/>
      <c r="IN122" s="1186"/>
      <c r="IO122" s="1186"/>
      <c r="IP122" s="1186"/>
      <c r="IQ122" s="1186"/>
      <c r="IR122" s="1186"/>
      <c r="IS122" s="1186"/>
      <c r="IT122" s="1186"/>
      <c r="IU122" s="1186"/>
      <c r="IV122" s="1186"/>
      <c r="IW122" s="1186"/>
      <c r="IX122" s="1186"/>
      <c r="IY122" s="1186"/>
      <c r="IZ122" s="1186"/>
      <c r="JA122" s="1186"/>
      <c r="JB122" s="1186"/>
      <c r="JC122" s="1186"/>
      <c r="JD122" s="1186"/>
      <c r="JE122" s="1186"/>
      <c r="JF122" s="1186"/>
      <c r="JG122" s="1186"/>
      <c r="JH122" s="1186"/>
      <c r="JI122" s="1186"/>
      <c r="JJ122" s="1186"/>
      <c r="JK122" s="1186"/>
      <c r="JL122" s="1186"/>
      <c r="JM122" s="1186"/>
      <c r="JN122" s="1186"/>
      <c r="JO122" s="1186"/>
      <c r="JP122" s="1186"/>
      <c r="JQ122" s="1186"/>
      <c r="JR122" s="1186"/>
      <c r="JS122" s="1186"/>
      <c r="JT122" s="1186"/>
      <c r="JU122" s="1186"/>
      <c r="JV122" s="1186"/>
      <c r="JW122" s="1186"/>
      <c r="JX122" s="1186"/>
      <c r="JY122" s="1186"/>
      <c r="JZ122" s="1186"/>
      <c r="KA122" s="1186"/>
      <c r="KB122" s="1186"/>
      <c r="KC122" s="1186"/>
      <c r="KD122" s="1186"/>
      <c r="KE122" s="1186"/>
      <c r="KF122" s="1186"/>
      <c r="KG122" s="1186"/>
      <c r="KH122" s="1186"/>
      <c r="KI122" s="1186"/>
      <c r="KJ122" s="1186"/>
      <c r="KK122" s="1186"/>
      <c r="KL122" s="1186"/>
      <c r="KM122" s="1186"/>
      <c r="KN122" s="1186"/>
      <c r="KO122" s="1186"/>
      <c r="KP122" s="1186"/>
      <c r="KQ122" s="1186"/>
      <c r="KR122" s="1186"/>
      <c r="KS122" s="1186"/>
      <c r="KT122" s="1186"/>
      <c r="KU122" s="1186"/>
      <c r="KV122" s="1186"/>
      <c r="KW122" s="1186"/>
      <c r="KX122" s="1186"/>
      <c r="KY122" s="1186"/>
      <c r="KZ122" s="1186"/>
      <c r="LA122" s="1186"/>
      <c r="LB122" s="1186"/>
      <c r="LC122" s="1186"/>
      <c r="LD122" s="1186"/>
      <c r="LE122" s="1186"/>
      <c r="LF122" s="1186"/>
      <c r="LG122" s="1186"/>
      <c r="LH122" s="1186"/>
      <c r="LI122" s="1186"/>
      <c r="LJ122" s="1187"/>
    </row>
    <row r="123" spans="2:322" ht="3.65" customHeight="1">
      <c r="B123" s="1185"/>
      <c r="C123" s="1186"/>
      <c r="D123" s="1186"/>
      <c r="E123" s="1186"/>
      <c r="F123" s="1186"/>
      <c r="G123" s="1186"/>
      <c r="H123" s="1186"/>
      <c r="I123" s="1186"/>
      <c r="J123" s="1186"/>
      <c r="K123" s="1186"/>
      <c r="L123" s="1186"/>
      <c r="M123" s="1186"/>
      <c r="N123" s="1186"/>
      <c r="O123" s="1186"/>
      <c r="P123" s="1186"/>
      <c r="Q123" s="1186"/>
      <c r="R123" s="1186"/>
      <c r="S123" s="1186"/>
      <c r="T123" s="1186"/>
      <c r="U123" s="1186"/>
      <c r="V123" s="1186"/>
      <c r="W123" s="1186"/>
      <c r="X123" s="1186"/>
      <c r="Y123" s="1186"/>
      <c r="Z123" s="1186"/>
      <c r="AA123" s="1186"/>
      <c r="AB123" s="1186"/>
      <c r="AC123" s="1186"/>
      <c r="AD123" s="1186"/>
      <c r="AE123" s="1186"/>
      <c r="AF123" s="1186"/>
      <c r="AG123" s="1186"/>
      <c r="AH123" s="1186"/>
      <c r="AI123" s="1186"/>
      <c r="AJ123" s="1186"/>
      <c r="AK123" s="1186"/>
      <c r="AL123" s="1186"/>
      <c r="AM123" s="1186"/>
      <c r="AN123" s="1186"/>
      <c r="AO123" s="1186"/>
      <c r="AP123" s="1186"/>
      <c r="AQ123" s="1186"/>
      <c r="AR123" s="1186"/>
      <c r="AS123" s="1186"/>
      <c r="AT123" s="1186"/>
      <c r="AU123" s="1186"/>
      <c r="AV123" s="1186"/>
      <c r="AW123" s="1186"/>
      <c r="AX123" s="1186"/>
      <c r="AY123" s="1186"/>
      <c r="AZ123" s="1186"/>
      <c r="BA123" s="1186"/>
      <c r="BB123" s="1186"/>
      <c r="BC123" s="1186"/>
      <c r="BD123" s="1186"/>
      <c r="BE123" s="1186"/>
      <c r="BF123" s="1186"/>
      <c r="BG123" s="1186"/>
      <c r="BH123" s="1186"/>
      <c r="BI123" s="1186"/>
      <c r="BJ123" s="1186"/>
      <c r="BK123" s="1186"/>
      <c r="BL123" s="1186"/>
      <c r="BM123" s="1186"/>
      <c r="BN123" s="1186"/>
      <c r="BO123" s="1186"/>
      <c r="BP123" s="1186"/>
      <c r="BQ123" s="1186"/>
      <c r="BR123" s="1186"/>
      <c r="BS123" s="1186"/>
      <c r="BT123" s="1186"/>
      <c r="BU123" s="1186"/>
      <c r="BV123" s="1186"/>
      <c r="BW123" s="1186"/>
      <c r="BX123" s="1186"/>
      <c r="BY123" s="1186"/>
      <c r="BZ123" s="1186"/>
      <c r="CA123" s="1186"/>
      <c r="CB123" s="1186"/>
      <c r="CC123" s="1186"/>
      <c r="CD123" s="1186"/>
      <c r="CE123" s="1186"/>
      <c r="CF123" s="1186"/>
      <c r="CG123" s="1186"/>
      <c r="CH123" s="1186"/>
      <c r="CI123" s="1186"/>
      <c r="CJ123" s="1186"/>
      <c r="CK123" s="1186"/>
      <c r="CL123" s="1186"/>
      <c r="CM123" s="1186"/>
      <c r="CN123" s="1186"/>
      <c r="CO123" s="1186"/>
      <c r="CP123" s="1186"/>
      <c r="CQ123" s="1186"/>
      <c r="CR123" s="1186"/>
      <c r="CS123" s="1186"/>
      <c r="CT123" s="1186"/>
      <c r="CU123" s="1186"/>
      <c r="CV123" s="1186"/>
      <c r="CW123" s="1186"/>
      <c r="CX123" s="1186"/>
      <c r="CY123" s="1186"/>
      <c r="CZ123" s="1186"/>
      <c r="DA123" s="1186"/>
      <c r="DB123" s="1186"/>
      <c r="DC123" s="1186"/>
      <c r="DD123" s="1186"/>
      <c r="DE123" s="1186"/>
      <c r="DF123" s="1186"/>
      <c r="DG123" s="1186"/>
      <c r="DH123" s="1186"/>
      <c r="DI123" s="1186"/>
      <c r="DJ123" s="1186"/>
      <c r="DK123" s="1186"/>
      <c r="DL123" s="1186"/>
      <c r="DM123" s="1186"/>
      <c r="DN123" s="1186"/>
      <c r="DO123" s="1186"/>
      <c r="DP123" s="1186"/>
      <c r="DQ123" s="1186"/>
      <c r="DR123" s="1186"/>
      <c r="DS123" s="1186"/>
      <c r="DT123" s="1186"/>
      <c r="DU123" s="1186"/>
      <c r="DV123" s="1186"/>
      <c r="DW123" s="1186"/>
      <c r="DX123" s="1186"/>
      <c r="DY123" s="1186"/>
      <c r="DZ123" s="1186"/>
      <c r="EA123" s="1186"/>
      <c r="EB123" s="1186"/>
      <c r="EC123" s="1186"/>
      <c r="ED123" s="1186"/>
      <c r="EE123" s="1186"/>
      <c r="EF123" s="1186"/>
      <c r="EG123" s="1186"/>
      <c r="EH123" s="1186"/>
      <c r="EI123" s="1186"/>
      <c r="EJ123" s="1186"/>
      <c r="EK123" s="1186"/>
      <c r="EL123" s="1186"/>
      <c r="EM123" s="1186"/>
      <c r="EN123" s="1186"/>
      <c r="EO123" s="1186"/>
      <c r="EP123" s="1186"/>
      <c r="EQ123" s="1186"/>
      <c r="ER123" s="1186"/>
      <c r="ES123" s="1186"/>
      <c r="ET123" s="1186"/>
      <c r="EU123" s="1186"/>
      <c r="EV123" s="1186"/>
      <c r="EW123" s="1186"/>
      <c r="EX123" s="1186"/>
      <c r="EY123" s="1186"/>
      <c r="EZ123" s="1186"/>
      <c r="FA123" s="1186"/>
      <c r="FB123" s="1186"/>
      <c r="FC123" s="1186"/>
      <c r="FD123" s="1186"/>
      <c r="FE123" s="1186"/>
      <c r="FF123" s="1186"/>
      <c r="FG123" s="1186"/>
      <c r="FH123" s="1186"/>
      <c r="FI123" s="1186"/>
      <c r="FJ123" s="1186"/>
      <c r="FK123" s="1186"/>
      <c r="FL123" s="1186"/>
      <c r="FM123" s="1186"/>
      <c r="FN123" s="1186"/>
      <c r="FO123" s="1186"/>
      <c r="FP123" s="1186"/>
      <c r="FQ123" s="1186"/>
      <c r="FR123" s="1186"/>
      <c r="FS123" s="1186"/>
      <c r="FT123" s="1186"/>
      <c r="FU123" s="1186"/>
      <c r="FV123" s="1186"/>
      <c r="FW123" s="1186"/>
      <c r="FX123" s="1186"/>
      <c r="FY123" s="1186"/>
      <c r="FZ123" s="1186"/>
      <c r="GA123" s="1186"/>
      <c r="GB123" s="1186"/>
      <c r="GC123" s="1186"/>
      <c r="GD123" s="1186"/>
      <c r="GE123" s="1186"/>
      <c r="GF123" s="1186"/>
      <c r="GG123" s="1186"/>
      <c r="GH123" s="1186"/>
      <c r="GI123" s="1186"/>
      <c r="GJ123" s="1186"/>
      <c r="GK123" s="1186"/>
      <c r="GL123" s="1186"/>
      <c r="GM123" s="1186"/>
      <c r="GN123" s="1186"/>
      <c r="GO123" s="1186"/>
      <c r="GP123" s="1186"/>
      <c r="GQ123" s="1186"/>
      <c r="GR123" s="1186"/>
      <c r="GS123" s="1186"/>
      <c r="GT123" s="1186"/>
      <c r="GU123" s="1186"/>
      <c r="GV123" s="1186"/>
      <c r="GW123" s="1186"/>
      <c r="GX123" s="1186"/>
      <c r="GY123" s="1186"/>
      <c r="GZ123" s="1186"/>
      <c r="HA123" s="1186"/>
      <c r="HB123" s="1186"/>
      <c r="HC123" s="1186"/>
      <c r="HD123" s="1186"/>
      <c r="HE123" s="1186"/>
      <c r="HF123" s="1186"/>
      <c r="HG123" s="1186"/>
      <c r="HH123" s="1186"/>
      <c r="HI123" s="1186"/>
      <c r="HJ123" s="1186"/>
      <c r="HK123" s="1186"/>
      <c r="HL123" s="1186"/>
      <c r="HM123" s="1186"/>
      <c r="HN123" s="1186"/>
      <c r="HO123" s="1186"/>
      <c r="HP123" s="1186"/>
      <c r="HQ123" s="1186"/>
      <c r="HR123" s="1186"/>
      <c r="HS123" s="1186"/>
      <c r="HT123" s="1186"/>
      <c r="HU123" s="1186"/>
      <c r="HV123" s="1186"/>
      <c r="HW123" s="1186"/>
      <c r="HX123" s="1186"/>
      <c r="HY123" s="1186"/>
      <c r="HZ123" s="1186"/>
      <c r="IA123" s="1186"/>
      <c r="IB123" s="1186"/>
      <c r="IC123" s="1186"/>
      <c r="ID123" s="1186"/>
      <c r="IE123" s="1186"/>
      <c r="IF123" s="1186"/>
      <c r="IG123" s="1186"/>
      <c r="IH123" s="1186"/>
      <c r="II123" s="1186"/>
      <c r="IJ123" s="1186"/>
      <c r="IK123" s="1186"/>
      <c r="IL123" s="1186"/>
      <c r="IM123" s="1186"/>
      <c r="IN123" s="1186"/>
      <c r="IO123" s="1186"/>
      <c r="IP123" s="1186"/>
      <c r="IQ123" s="1186"/>
      <c r="IR123" s="1186"/>
      <c r="IS123" s="1186"/>
      <c r="IT123" s="1186"/>
      <c r="IU123" s="1186"/>
      <c r="IV123" s="1186"/>
      <c r="IW123" s="1186"/>
      <c r="IX123" s="1186"/>
      <c r="IY123" s="1186"/>
      <c r="IZ123" s="1186"/>
      <c r="JA123" s="1186"/>
      <c r="JB123" s="1186"/>
      <c r="JC123" s="1186"/>
      <c r="JD123" s="1186"/>
      <c r="JE123" s="1186"/>
      <c r="JF123" s="1186"/>
      <c r="JG123" s="1186"/>
      <c r="JH123" s="1186"/>
      <c r="JI123" s="1186"/>
      <c r="JJ123" s="1186"/>
      <c r="JK123" s="1186"/>
      <c r="JL123" s="1186"/>
      <c r="JM123" s="1186"/>
      <c r="JN123" s="1186"/>
      <c r="JO123" s="1186"/>
      <c r="JP123" s="1186"/>
      <c r="JQ123" s="1186"/>
      <c r="JR123" s="1186"/>
      <c r="JS123" s="1186"/>
      <c r="JT123" s="1186"/>
      <c r="JU123" s="1186"/>
      <c r="JV123" s="1186"/>
      <c r="JW123" s="1186"/>
      <c r="JX123" s="1186"/>
      <c r="JY123" s="1186"/>
      <c r="JZ123" s="1186"/>
      <c r="KA123" s="1186"/>
      <c r="KB123" s="1186"/>
      <c r="KC123" s="1186"/>
      <c r="KD123" s="1186"/>
      <c r="KE123" s="1186"/>
      <c r="KF123" s="1186"/>
      <c r="KG123" s="1186"/>
      <c r="KH123" s="1186"/>
      <c r="KI123" s="1186"/>
      <c r="KJ123" s="1186"/>
      <c r="KK123" s="1186"/>
      <c r="KL123" s="1186"/>
      <c r="KM123" s="1186"/>
      <c r="KN123" s="1186"/>
      <c r="KO123" s="1186"/>
      <c r="KP123" s="1186"/>
      <c r="KQ123" s="1186"/>
      <c r="KR123" s="1186"/>
      <c r="KS123" s="1186"/>
      <c r="KT123" s="1186"/>
      <c r="KU123" s="1186"/>
      <c r="KV123" s="1186"/>
      <c r="KW123" s="1186"/>
      <c r="KX123" s="1186"/>
      <c r="KY123" s="1186"/>
      <c r="KZ123" s="1186"/>
      <c r="LA123" s="1186"/>
      <c r="LB123" s="1186"/>
      <c r="LC123" s="1186"/>
      <c r="LD123" s="1186"/>
      <c r="LE123" s="1186"/>
      <c r="LF123" s="1186"/>
      <c r="LG123" s="1186"/>
      <c r="LH123" s="1186"/>
      <c r="LI123" s="1186"/>
      <c r="LJ123" s="1187"/>
    </row>
    <row r="124" spans="2:322" ht="3.65" customHeight="1">
      <c r="B124" s="1185"/>
      <c r="C124" s="1186"/>
      <c r="D124" s="1186"/>
      <c r="E124" s="1186"/>
      <c r="F124" s="1186"/>
      <c r="G124" s="1186"/>
      <c r="H124" s="1186"/>
      <c r="I124" s="1186"/>
      <c r="J124" s="1186"/>
      <c r="K124" s="1186"/>
      <c r="L124" s="1186"/>
      <c r="M124" s="1186"/>
      <c r="N124" s="1186"/>
      <c r="O124" s="1186"/>
      <c r="P124" s="1186"/>
      <c r="Q124" s="1186"/>
      <c r="R124" s="1186"/>
      <c r="S124" s="1186"/>
      <c r="T124" s="1186"/>
      <c r="U124" s="1186"/>
      <c r="V124" s="1186"/>
      <c r="W124" s="1186"/>
      <c r="X124" s="1186"/>
      <c r="Y124" s="1186"/>
      <c r="Z124" s="1186"/>
      <c r="AA124" s="1186"/>
      <c r="AB124" s="1186"/>
      <c r="AC124" s="1186"/>
      <c r="AD124" s="1186"/>
      <c r="AE124" s="1186"/>
      <c r="AF124" s="1186"/>
      <c r="AG124" s="1186"/>
      <c r="AH124" s="1186"/>
      <c r="AI124" s="1186"/>
      <c r="AJ124" s="1186"/>
      <c r="AK124" s="1186"/>
      <c r="AL124" s="1186"/>
      <c r="AM124" s="1186"/>
      <c r="AN124" s="1186"/>
      <c r="AO124" s="1186"/>
      <c r="AP124" s="1186"/>
      <c r="AQ124" s="1186"/>
      <c r="AR124" s="1186"/>
      <c r="AS124" s="1186"/>
      <c r="AT124" s="1186"/>
      <c r="AU124" s="1186"/>
      <c r="AV124" s="1186"/>
      <c r="AW124" s="1186"/>
      <c r="AX124" s="1186"/>
      <c r="AY124" s="1186"/>
      <c r="AZ124" s="1186"/>
      <c r="BA124" s="1186"/>
      <c r="BB124" s="1186"/>
      <c r="BC124" s="1186"/>
      <c r="BD124" s="1186"/>
      <c r="BE124" s="1186"/>
      <c r="BF124" s="1186"/>
      <c r="BG124" s="1186"/>
      <c r="BH124" s="1186"/>
      <c r="BI124" s="1186"/>
      <c r="BJ124" s="1186"/>
      <c r="BK124" s="1186"/>
      <c r="BL124" s="1186"/>
      <c r="BM124" s="1186"/>
      <c r="BN124" s="1186"/>
      <c r="BO124" s="1186"/>
      <c r="BP124" s="1186"/>
      <c r="BQ124" s="1186"/>
      <c r="BR124" s="1186"/>
      <c r="BS124" s="1186"/>
      <c r="BT124" s="1186"/>
      <c r="BU124" s="1186"/>
      <c r="BV124" s="1186"/>
      <c r="BW124" s="1186"/>
      <c r="BX124" s="1186"/>
      <c r="BY124" s="1186"/>
      <c r="BZ124" s="1186"/>
      <c r="CA124" s="1186"/>
      <c r="CB124" s="1186"/>
      <c r="CC124" s="1186"/>
      <c r="CD124" s="1186"/>
      <c r="CE124" s="1186"/>
      <c r="CF124" s="1186"/>
      <c r="CG124" s="1186"/>
      <c r="CH124" s="1186"/>
      <c r="CI124" s="1186"/>
      <c r="CJ124" s="1186"/>
      <c r="CK124" s="1186"/>
      <c r="CL124" s="1186"/>
      <c r="CM124" s="1186"/>
      <c r="CN124" s="1186"/>
      <c r="CO124" s="1186"/>
      <c r="CP124" s="1186"/>
      <c r="CQ124" s="1186"/>
      <c r="CR124" s="1186"/>
      <c r="CS124" s="1186"/>
      <c r="CT124" s="1186"/>
      <c r="CU124" s="1186"/>
      <c r="CV124" s="1186"/>
      <c r="CW124" s="1186"/>
      <c r="CX124" s="1186"/>
      <c r="CY124" s="1186"/>
      <c r="CZ124" s="1186"/>
      <c r="DA124" s="1186"/>
      <c r="DB124" s="1186"/>
      <c r="DC124" s="1186"/>
      <c r="DD124" s="1186"/>
      <c r="DE124" s="1186"/>
      <c r="DF124" s="1186"/>
      <c r="DG124" s="1186"/>
      <c r="DH124" s="1186"/>
      <c r="DI124" s="1186"/>
      <c r="DJ124" s="1186"/>
      <c r="DK124" s="1186"/>
      <c r="DL124" s="1186"/>
      <c r="DM124" s="1186"/>
      <c r="DN124" s="1186"/>
      <c r="DO124" s="1186"/>
      <c r="DP124" s="1186"/>
      <c r="DQ124" s="1186"/>
      <c r="DR124" s="1186"/>
      <c r="DS124" s="1186"/>
      <c r="DT124" s="1186"/>
      <c r="DU124" s="1186"/>
      <c r="DV124" s="1186"/>
      <c r="DW124" s="1186"/>
      <c r="DX124" s="1186"/>
      <c r="DY124" s="1186"/>
      <c r="DZ124" s="1186"/>
      <c r="EA124" s="1186"/>
      <c r="EB124" s="1186"/>
      <c r="EC124" s="1186"/>
      <c r="ED124" s="1186"/>
      <c r="EE124" s="1186"/>
      <c r="EF124" s="1186"/>
      <c r="EG124" s="1186"/>
      <c r="EH124" s="1186"/>
      <c r="EI124" s="1186"/>
      <c r="EJ124" s="1186"/>
      <c r="EK124" s="1186"/>
      <c r="EL124" s="1186"/>
      <c r="EM124" s="1186"/>
      <c r="EN124" s="1186"/>
      <c r="EO124" s="1186"/>
      <c r="EP124" s="1186"/>
      <c r="EQ124" s="1186"/>
      <c r="ER124" s="1186"/>
      <c r="ES124" s="1186"/>
      <c r="ET124" s="1186"/>
      <c r="EU124" s="1186"/>
      <c r="EV124" s="1186"/>
      <c r="EW124" s="1186"/>
      <c r="EX124" s="1186"/>
      <c r="EY124" s="1186"/>
      <c r="EZ124" s="1186"/>
      <c r="FA124" s="1186"/>
      <c r="FB124" s="1186"/>
      <c r="FC124" s="1186"/>
      <c r="FD124" s="1186"/>
      <c r="FE124" s="1186"/>
      <c r="FF124" s="1186"/>
      <c r="FG124" s="1186"/>
      <c r="FH124" s="1186"/>
      <c r="FI124" s="1186"/>
      <c r="FJ124" s="1186"/>
      <c r="FK124" s="1186"/>
      <c r="FL124" s="1186"/>
      <c r="FM124" s="1186"/>
      <c r="FN124" s="1186"/>
      <c r="FO124" s="1186"/>
      <c r="FP124" s="1186"/>
      <c r="FQ124" s="1186"/>
      <c r="FR124" s="1186"/>
      <c r="FS124" s="1186"/>
      <c r="FT124" s="1186"/>
      <c r="FU124" s="1186"/>
      <c r="FV124" s="1186"/>
      <c r="FW124" s="1186"/>
      <c r="FX124" s="1186"/>
      <c r="FY124" s="1186"/>
      <c r="FZ124" s="1186"/>
      <c r="GA124" s="1186"/>
      <c r="GB124" s="1186"/>
      <c r="GC124" s="1186"/>
      <c r="GD124" s="1186"/>
      <c r="GE124" s="1186"/>
      <c r="GF124" s="1186"/>
      <c r="GG124" s="1186"/>
      <c r="GH124" s="1186"/>
      <c r="GI124" s="1186"/>
      <c r="GJ124" s="1186"/>
      <c r="GK124" s="1186"/>
      <c r="GL124" s="1186"/>
      <c r="GM124" s="1186"/>
      <c r="GN124" s="1186"/>
      <c r="GO124" s="1186"/>
      <c r="GP124" s="1186"/>
      <c r="GQ124" s="1186"/>
      <c r="GR124" s="1186"/>
      <c r="GS124" s="1186"/>
      <c r="GT124" s="1186"/>
      <c r="GU124" s="1186"/>
      <c r="GV124" s="1186"/>
      <c r="GW124" s="1186"/>
      <c r="GX124" s="1186"/>
      <c r="GY124" s="1186"/>
      <c r="GZ124" s="1186"/>
      <c r="HA124" s="1186"/>
      <c r="HB124" s="1186"/>
      <c r="HC124" s="1186"/>
      <c r="HD124" s="1186"/>
      <c r="HE124" s="1186"/>
      <c r="HF124" s="1186"/>
      <c r="HG124" s="1186"/>
      <c r="HH124" s="1186"/>
      <c r="HI124" s="1186"/>
      <c r="HJ124" s="1186"/>
      <c r="HK124" s="1186"/>
      <c r="HL124" s="1186"/>
      <c r="HM124" s="1186"/>
      <c r="HN124" s="1186"/>
      <c r="HO124" s="1186"/>
      <c r="HP124" s="1186"/>
      <c r="HQ124" s="1186"/>
      <c r="HR124" s="1186"/>
      <c r="HS124" s="1186"/>
      <c r="HT124" s="1186"/>
      <c r="HU124" s="1186"/>
      <c r="HV124" s="1186"/>
      <c r="HW124" s="1186"/>
      <c r="HX124" s="1186"/>
      <c r="HY124" s="1186"/>
      <c r="HZ124" s="1186"/>
      <c r="IA124" s="1186"/>
      <c r="IB124" s="1186"/>
      <c r="IC124" s="1186"/>
      <c r="ID124" s="1186"/>
      <c r="IE124" s="1186"/>
      <c r="IF124" s="1186"/>
      <c r="IG124" s="1186"/>
      <c r="IH124" s="1186"/>
      <c r="II124" s="1186"/>
      <c r="IJ124" s="1186"/>
      <c r="IK124" s="1186"/>
      <c r="IL124" s="1186"/>
      <c r="IM124" s="1186"/>
      <c r="IN124" s="1186"/>
      <c r="IO124" s="1186"/>
      <c r="IP124" s="1186"/>
      <c r="IQ124" s="1186"/>
      <c r="IR124" s="1186"/>
      <c r="IS124" s="1186"/>
      <c r="IT124" s="1186"/>
      <c r="IU124" s="1186"/>
      <c r="IV124" s="1186"/>
      <c r="IW124" s="1186"/>
      <c r="IX124" s="1186"/>
      <c r="IY124" s="1186"/>
      <c r="IZ124" s="1186"/>
      <c r="JA124" s="1186"/>
      <c r="JB124" s="1186"/>
      <c r="JC124" s="1186"/>
      <c r="JD124" s="1186"/>
      <c r="JE124" s="1186"/>
      <c r="JF124" s="1186"/>
      <c r="JG124" s="1186"/>
      <c r="JH124" s="1186"/>
      <c r="JI124" s="1186"/>
      <c r="JJ124" s="1186"/>
      <c r="JK124" s="1186"/>
      <c r="JL124" s="1186"/>
      <c r="JM124" s="1186"/>
      <c r="JN124" s="1186"/>
      <c r="JO124" s="1186"/>
      <c r="JP124" s="1186"/>
      <c r="JQ124" s="1186"/>
      <c r="JR124" s="1186"/>
      <c r="JS124" s="1186"/>
      <c r="JT124" s="1186"/>
      <c r="JU124" s="1186"/>
      <c r="JV124" s="1186"/>
      <c r="JW124" s="1186"/>
      <c r="JX124" s="1186"/>
      <c r="JY124" s="1186"/>
      <c r="JZ124" s="1186"/>
      <c r="KA124" s="1186"/>
      <c r="KB124" s="1186"/>
      <c r="KC124" s="1186"/>
      <c r="KD124" s="1186"/>
      <c r="KE124" s="1186"/>
      <c r="KF124" s="1186"/>
      <c r="KG124" s="1186"/>
      <c r="KH124" s="1186"/>
      <c r="KI124" s="1186"/>
      <c r="KJ124" s="1186"/>
      <c r="KK124" s="1186"/>
      <c r="KL124" s="1186"/>
      <c r="KM124" s="1186"/>
      <c r="KN124" s="1186"/>
      <c r="KO124" s="1186"/>
      <c r="KP124" s="1186"/>
      <c r="KQ124" s="1186"/>
      <c r="KR124" s="1186"/>
      <c r="KS124" s="1186"/>
      <c r="KT124" s="1186"/>
      <c r="KU124" s="1186"/>
      <c r="KV124" s="1186"/>
      <c r="KW124" s="1186"/>
      <c r="KX124" s="1186"/>
      <c r="KY124" s="1186"/>
      <c r="KZ124" s="1186"/>
      <c r="LA124" s="1186"/>
      <c r="LB124" s="1186"/>
      <c r="LC124" s="1186"/>
      <c r="LD124" s="1186"/>
      <c r="LE124" s="1186"/>
      <c r="LF124" s="1186"/>
      <c r="LG124" s="1186"/>
      <c r="LH124" s="1186"/>
      <c r="LI124" s="1186"/>
      <c r="LJ124" s="1187"/>
    </row>
    <row r="125" spans="2:322" ht="3.65" customHeight="1">
      <c r="B125" s="1185"/>
      <c r="C125" s="1186"/>
      <c r="D125" s="1186"/>
      <c r="E125" s="1186"/>
      <c r="F125" s="1186"/>
      <c r="G125" s="1186"/>
      <c r="H125" s="1186"/>
      <c r="I125" s="1186"/>
      <c r="J125" s="1186"/>
      <c r="K125" s="1186"/>
      <c r="L125" s="1186"/>
      <c r="M125" s="1186"/>
      <c r="N125" s="1186"/>
      <c r="O125" s="1186"/>
      <c r="P125" s="1186"/>
      <c r="Q125" s="1186"/>
      <c r="R125" s="1186"/>
      <c r="S125" s="1186"/>
      <c r="T125" s="1186"/>
      <c r="U125" s="1186"/>
      <c r="V125" s="1186"/>
      <c r="W125" s="1186"/>
      <c r="X125" s="1186"/>
      <c r="Y125" s="1186"/>
      <c r="Z125" s="1186"/>
      <c r="AA125" s="1186"/>
      <c r="AB125" s="1186"/>
      <c r="AC125" s="1186"/>
      <c r="AD125" s="1186"/>
      <c r="AE125" s="1186"/>
      <c r="AF125" s="1186"/>
      <c r="AG125" s="1186"/>
      <c r="AH125" s="1186"/>
      <c r="AI125" s="1186"/>
      <c r="AJ125" s="1186"/>
      <c r="AK125" s="1186"/>
      <c r="AL125" s="1186"/>
      <c r="AM125" s="1186"/>
      <c r="AN125" s="1186"/>
      <c r="AO125" s="1186"/>
      <c r="AP125" s="1186"/>
      <c r="AQ125" s="1186"/>
      <c r="AR125" s="1186"/>
      <c r="AS125" s="1186"/>
      <c r="AT125" s="1186"/>
      <c r="AU125" s="1186"/>
      <c r="AV125" s="1186"/>
      <c r="AW125" s="1186"/>
      <c r="AX125" s="1186"/>
      <c r="AY125" s="1186"/>
      <c r="AZ125" s="1186"/>
      <c r="BA125" s="1186"/>
      <c r="BB125" s="1186"/>
      <c r="BC125" s="1186"/>
      <c r="BD125" s="1186"/>
      <c r="BE125" s="1186"/>
      <c r="BF125" s="1186"/>
      <c r="BG125" s="1186"/>
      <c r="BH125" s="1186"/>
      <c r="BI125" s="1186"/>
      <c r="BJ125" s="1186"/>
      <c r="BK125" s="1186"/>
      <c r="BL125" s="1186"/>
      <c r="BM125" s="1186"/>
      <c r="BN125" s="1186"/>
      <c r="BO125" s="1186"/>
      <c r="BP125" s="1186"/>
      <c r="BQ125" s="1186"/>
      <c r="BR125" s="1186"/>
      <c r="BS125" s="1186"/>
      <c r="BT125" s="1186"/>
      <c r="BU125" s="1186"/>
      <c r="BV125" s="1186"/>
      <c r="BW125" s="1186"/>
      <c r="BX125" s="1186"/>
      <c r="BY125" s="1186"/>
      <c r="BZ125" s="1186"/>
      <c r="CA125" s="1186"/>
      <c r="CB125" s="1186"/>
      <c r="CC125" s="1186"/>
      <c r="CD125" s="1186"/>
      <c r="CE125" s="1186"/>
      <c r="CF125" s="1186"/>
      <c r="CG125" s="1186"/>
      <c r="CH125" s="1186"/>
      <c r="CI125" s="1186"/>
      <c r="CJ125" s="1186"/>
      <c r="CK125" s="1186"/>
      <c r="CL125" s="1186"/>
      <c r="CM125" s="1186"/>
      <c r="CN125" s="1186"/>
      <c r="CO125" s="1186"/>
      <c r="CP125" s="1186"/>
      <c r="CQ125" s="1186"/>
      <c r="CR125" s="1186"/>
      <c r="CS125" s="1186"/>
      <c r="CT125" s="1186"/>
      <c r="CU125" s="1186"/>
      <c r="CV125" s="1186"/>
      <c r="CW125" s="1186"/>
      <c r="CX125" s="1186"/>
      <c r="CY125" s="1186"/>
      <c r="CZ125" s="1186"/>
      <c r="DA125" s="1186"/>
      <c r="DB125" s="1186"/>
      <c r="DC125" s="1186"/>
      <c r="DD125" s="1186"/>
      <c r="DE125" s="1186"/>
      <c r="DF125" s="1186"/>
      <c r="DG125" s="1186"/>
      <c r="DH125" s="1186"/>
      <c r="DI125" s="1186"/>
      <c r="DJ125" s="1186"/>
      <c r="DK125" s="1186"/>
      <c r="DL125" s="1186"/>
      <c r="DM125" s="1186"/>
      <c r="DN125" s="1186"/>
      <c r="DO125" s="1186"/>
      <c r="DP125" s="1186"/>
      <c r="DQ125" s="1186"/>
      <c r="DR125" s="1186"/>
      <c r="DS125" s="1186"/>
      <c r="DT125" s="1186"/>
      <c r="DU125" s="1186"/>
      <c r="DV125" s="1186"/>
      <c r="DW125" s="1186"/>
      <c r="DX125" s="1186"/>
      <c r="DY125" s="1186"/>
      <c r="DZ125" s="1186"/>
      <c r="EA125" s="1186"/>
      <c r="EB125" s="1186"/>
      <c r="EC125" s="1186"/>
      <c r="ED125" s="1186"/>
      <c r="EE125" s="1186"/>
      <c r="EF125" s="1186"/>
      <c r="EG125" s="1186"/>
      <c r="EH125" s="1186"/>
      <c r="EI125" s="1186"/>
      <c r="EJ125" s="1186"/>
      <c r="EK125" s="1186"/>
      <c r="EL125" s="1186"/>
      <c r="EM125" s="1186"/>
      <c r="EN125" s="1186"/>
      <c r="EO125" s="1186"/>
      <c r="EP125" s="1186"/>
      <c r="EQ125" s="1186"/>
      <c r="ER125" s="1186"/>
      <c r="ES125" s="1186"/>
      <c r="ET125" s="1186"/>
      <c r="EU125" s="1186"/>
      <c r="EV125" s="1186"/>
      <c r="EW125" s="1186"/>
      <c r="EX125" s="1186"/>
      <c r="EY125" s="1186"/>
      <c r="EZ125" s="1186"/>
      <c r="FA125" s="1186"/>
      <c r="FB125" s="1186"/>
      <c r="FC125" s="1186"/>
      <c r="FD125" s="1186"/>
      <c r="FE125" s="1186"/>
      <c r="FF125" s="1186"/>
      <c r="FG125" s="1186"/>
      <c r="FH125" s="1186"/>
      <c r="FI125" s="1186"/>
      <c r="FJ125" s="1186"/>
      <c r="FK125" s="1186"/>
      <c r="FL125" s="1186"/>
      <c r="FM125" s="1186"/>
      <c r="FN125" s="1186"/>
      <c r="FO125" s="1186"/>
      <c r="FP125" s="1186"/>
      <c r="FQ125" s="1186"/>
      <c r="FR125" s="1186"/>
      <c r="FS125" s="1186"/>
      <c r="FT125" s="1186"/>
      <c r="FU125" s="1186"/>
      <c r="FV125" s="1186"/>
      <c r="FW125" s="1186"/>
      <c r="FX125" s="1186"/>
      <c r="FY125" s="1186"/>
      <c r="FZ125" s="1186"/>
      <c r="GA125" s="1186"/>
      <c r="GB125" s="1186"/>
      <c r="GC125" s="1186"/>
      <c r="GD125" s="1186"/>
      <c r="GE125" s="1186"/>
      <c r="GF125" s="1186"/>
      <c r="GG125" s="1186"/>
      <c r="GH125" s="1186"/>
      <c r="GI125" s="1186"/>
      <c r="GJ125" s="1186"/>
      <c r="GK125" s="1186"/>
      <c r="GL125" s="1186"/>
      <c r="GM125" s="1186"/>
      <c r="GN125" s="1186"/>
      <c r="GO125" s="1186"/>
      <c r="GP125" s="1186"/>
      <c r="GQ125" s="1186"/>
      <c r="GR125" s="1186"/>
      <c r="GS125" s="1186"/>
      <c r="GT125" s="1186"/>
      <c r="GU125" s="1186"/>
      <c r="GV125" s="1186"/>
      <c r="GW125" s="1186"/>
      <c r="GX125" s="1186"/>
      <c r="GY125" s="1186"/>
      <c r="GZ125" s="1186"/>
      <c r="HA125" s="1186"/>
      <c r="HB125" s="1186"/>
      <c r="HC125" s="1186"/>
      <c r="HD125" s="1186"/>
      <c r="HE125" s="1186"/>
      <c r="HF125" s="1186"/>
      <c r="HG125" s="1186"/>
      <c r="HH125" s="1186"/>
      <c r="HI125" s="1186"/>
      <c r="HJ125" s="1186"/>
      <c r="HK125" s="1186"/>
      <c r="HL125" s="1186"/>
      <c r="HM125" s="1186"/>
      <c r="HN125" s="1186"/>
      <c r="HO125" s="1186"/>
      <c r="HP125" s="1186"/>
      <c r="HQ125" s="1186"/>
      <c r="HR125" s="1186"/>
      <c r="HS125" s="1186"/>
      <c r="HT125" s="1186"/>
      <c r="HU125" s="1186"/>
      <c r="HV125" s="1186"/>
      <c r="HW125" s="1186"/>
      <c r="HX125" s="1186"/>
      <c r="HY125" s="1186"/>
      <c r="HZ125" s="1186"/>
      <c r="IA125" s="1186"/>
      <c r="IB125" s="1186"/>
      <c r="IC125" s="1186"/>
      <c r="ID125" s="1186"/>
      <c r="IE125" s="1186"/>
      <c r="IF125" s="1186"/>
      <c r="IG125" s="1186"/>
      <c r="IH125" s="1186"/>
      <c r="II125" s="1186"/>
      <c r="IJ125" s="1186"/>
      <c r="IK125" s="1186"/>
      <c r="IL125" s="1186"/>
      <c r="IM125" s="1186"/>
      <c r="IN125" s="1186"/>
      <c r="IO125" s="1186"/>
      <c r="IP125" s="1186"/>
      <c r="IQ125" s="1186"/>
      <c r="IR125" s="1186"/>
      <c r="IS125" s="1186"/>
      <c r="IT125" s="1186"/>
      <c r="IU125" s="1186"/>
      <c r="IV125" s="1186"/>
      <c r="IW125" s="1186"/>
      <c r="IX125" s="1186"/>
      <c r="IY125" s="1186"/>
      <c r="IZ125" s="1186"/>
      <c r="JA125" s="1186"/>
      <c r="JB125" s="1186"/>
      <c r="JC125" s="1186"/>
      <c r="JD125" s="1186"/>
      <c r="JE125" s="1186"/>
      <c r="JF125" s="1186"/>
      <c r="JG125" s="1186"/>
      <c r="JH125" s="1186"/>
      <c r="JI125" s="1186"/>
      <c r="JJ125" s="1186"/>
      <c r="JK125" s="1186"/>
      <c r="JL125" s="1186"/>
      <c r="JM125" s="1186"/>
      <c r="JN125" s="1186"/>
      <c r="JO125" s="1186"/>
      <c r="JP125" s="1186"/>
      <c r="JQ125" s="1186"/>
      <c r="JR125" s="1186"/>
      <c r="JS125" s="1186"/>
      <c r="JT125" s="1186"/>
      <c r="JU125" s="1186"/>
      <c r="JV125" s="1186"/>
      <c r="JW125" s="1186"/>
      <c r="JX125" s="1186"/>
      <c r="JY125" s="1186"/>
      <c r="JZ125" s="1186"/>
      <c r="KA125" s="1186"/>
      <c r="KB125" s="1186"/>
      <c r="KC125" s="1186"/>
      <c r="KD125" s="1186"/>
      <c r="KE125" s="1186"/>
      <c r="KF125" s="1186"/>
      <c r="KG125" s="1186"/>
      <c r="KH125" s="1186"/>
      <c r="KI125" s="1186"/>
      <c r="KJ125" s="1186"/>
      <c r="KK125" s="1186"/>
      <c r="KL125" s="1186"/>
      <c r="KM125" s="1186"/>
      <c r="KN125" s="1186"/>
      <c r="KO125" s="1186"/>
      <c r="KP125" s="1186"/>
      <c r="KQ125" s="1186"/>
      <c r="KR125" s="1186"/>
      <c r="KS125" s="1186"/>
      <c r="KT125" s="1186"/>
      <c r="KU125" s="1186"/>
      <c r="KV125" s="1186"/>
      <c r="KW125" s="1186"/>
      <c r="KX125" s="1186"/>
      <c r="KY125" s="1186"/>
      <c r="KZ125" s="1186"/>
      <c r="LA125" s="1186"/>
      <c r="LB125" s="1186"/>
      <c r="LC125" s="1186"/>
      <c r="LD125" s="1186"/>
      <c r="LE125" s="1186"/>
      <c r="LF125" s="1186"/>
      <c r="LG125" s="1186"/>
      <c r="LH125" s="1186"/>
      <c r="LI125" s="1186"/>
      <c r="LJ125" s="1187"/>
    </row>
    <row r="126" spans="2:322" ht="3.65" customHeight="1">
      <c r="B126" s="1185"/>
      <c r="C126" s="1186"/>
      <c r="D126" s="1186"/>
      <c r="E126" s="1186"/>
      <c r="F126" s="1186"/>
      <c r="G126" s="1186"/>
      <c r="H126" s="1186"/>
      <c r="I126" s="1186"/>
      <c r="J126" s="1186"/>
      <c r="K126" s="1186"/>
      <c r="L126" s="1186"/>
      <c r="M126" s="1186"/>
      <c r="N126" s="1186"/>
      <c r="O126" s="1186"/>
      <c r="P126" s="1186"/>
      <c r="Q126" s="1186"/>
      <c r="R126" s="1186"/>
      <c r="S126" s="1186"/>
      <c r="T126" s="1186"/>
      <c r="U126" s="1186"/>
      <c r="V126" s="1186"/>
      <c r="W126" s="1186"/>
      <c r="X126" s="1186"/>
      <c r="Y126" s="1186"/>
      <c r="Z126" s="1186"/>
      <c r="AA126" s="1186"/>
      <c r="AB126" s="1186"/>
      <c r="AC126" s="1186"/>
      <c r="AD126" s="1186"/>
      <c r="AE126" s="1186"/>
      <c r="AF126" s="1186"/>
      <c r="AG126" s="1186"/>
      <c r="AH126" s="1186"/>
      <c r="AI126" s="1186"/>
      <c r="AJ126" s="1186"/>
      <c r="AK126" s="1186"/>
      <c r="AL126" s="1186"/>
      <c r="AM126" s="1186"/>
      <c r="AN126" s="1186"/>
      <c r="AO126" s="1186"/>
      <c r="AP126" s="1186"/>
      <c r="AQ126" s="1186"/>
      <c r="AR126" s="1186"/>
      <c r="AS126" s="1186"/>
      <c r="AT126" s="1186"/>
      <c r="AU126" s="1186"/>
      <c r="AV126" s="1186"/>
      <c r="AW126" s="1186"/>
      <c r="AX126" s="1186"/>
      <c r="AY126" s="1186"/>
      <c r="AZ126" s="1186"/>
      <c r="BA126" s="1186"/>
      <c r="BB126" s="1186"/>
      <c r="BC126" s="1186"/>
      <c r="BD126" s="1186"/>
      <c r="BE126" s="1186"/>
      <c r="BF126" s="1186"/>
      <c r="BG126" s="1186"/>
      <c r="BH126" s="1186"/>
      <c r="BI126" s="1186"/>
      <c r="BJ126" s="1186"/>
      <c r="BK126" s="1186"/>
      <c r="BL126" s="1186"/>
      <c r="BM126" s="1186"/>
      <c r="BN126" s="1186"/>
      <c r="BO126" s="1186"/>
      <c r="BP126" s="1186"/>
      <c r="BQ126" s="1186"/>
      <c r="BR126" s="1186"/>
      <c r="BS126" s="1186"/>
      <c r="BT126" s="1186"/>
      <c r="BU126" s="1186"/>
      <c r="BV126" s="1186"/>
      <c r="BW126" s="1186"/>
      <c r="BX126" s="1186"/>
      <c r="BY126" s="1186"/>
      <c r="BZ126" s="1186"/>
      <c r="CA126" s="1186"/>
      <c r="CB126" s="1186"/>
      <c r="CC126" s="1186"/>
      <c r="CD126" s="1186"/>
      <c r="CE126" s="1186"/>
      <c r="CF126" s="1186"/>
      <c r="CG126" s="1186"/>
      <c r="CH126" s="1186"/>
      <c r="CI126" s="1186"/>
      <c r="CJ126" s="1186"/>
      <c r="CK126" s="1186"/>
      <c r="CL126" s="1186"/>
      <c r="CM126" s="1186"/>
      <c r="CN126" s="1186"/>
      <c r="CO126" s="1186"/>
      <c r="CP126" s="1186"/>
      <c r="CQ126" s="1186"/>
      <c r="CR126" s="1186"/>
      <c r="CS126" s="1186"/>
      <c r="CT126" s="1186"/>
      <c r="CU126" s="1186"/>
      <c r="CV126" s="1186"/>
      <c r="CW126" s="1186"/>
      <c r="CX126" s="1186"/>
      <c r="CY126" s="1186"/>
      <c r="CZ126" s="1186"/>
      <c r="DA126" s="1186"/>
      <c r="DB126" s="1186"/>
      <c r="DC126" s="1186"/>
      <c r="DD126" s="1186"/>
      <c r="DE126" s="1186"/>
      <c r="DF126" s="1186"/>
      <c r="DG126" s="1186"/>
      <c r="DH126" s="1186"/>
      <c r="DI126" s="1186"/>
      <c r="DJ126" s="1186"/>
      <c r="DK126" s="1186"/>
      <c r="DL126" s="1186"/>
      <c r="DM126" s="1186"/>
      <c r="DN126" s="1186"/>
      <c r="DO126" s="1186"/>
      <c r="DP126" s="1186"/>
      <c r="DQ126" s="1186"/>
      <c r="DR126" s="1186"/>
      <c r="DS126" s="1186"/>
      <c r="DT126" s="1186"/>
      <c r="DU126" s="1186"/>
      <c r="DV126" s="1186"/>
      <c r="DW126" s="1186"/>
      <c r="DX126" s="1186"/>
      <c r="DY126" s="1186"/>
      <c r="DZ126" s="1186"/>
      <c r="EA126" s="1186"/>
      <c r="EB126" s="1186"/>
      <c r="EC126" s="1186"/>
      <c r="ED126" s="1186"/>
      <c r="EE126" s="1186"/>
      <c r="EF126" s="1186"/>
      <c r="EG126" s="1186"/>
      <c r="EH126" s="1186"/>
      <c r="EI126" s="1186"/>
      <c r="EJ126" s="1186"/>
      <c r="EK126" s="1186"/>
      <c r="EL126" s="1186"/>
      <c r="EM126" s="1186"/>
      <c r="EN126" s="1186"/>
      <c r="EO126" s="1186"/>
      <c r="EP126" s="1186"/>
      <c r="EQ126" s="1186"/>
      <c r="ER126" s="1186"/>
      <c r="ES126" s="1186"/>
      <c r="ET126" s="1186"/>
      <c r="EU126" s="1186"/>
      <c r="EV126" s="1186"/>
      <c r="EW126" s="1186"/>
      <c r="EX126" s="1186"/>
      <c r="EY126" s="1186"/>
      <c r="EZ126" s="1186"/>
      <c r="FA126" s="1186"/>
      <c r="FB126" s="1186"/>
      <c r="FC126" s="1186"/>
      <c r="FD126" s="1186"/>
      <c r="FE126" s="1186"/>
      <c r="FF126" s="1186"/>
      <c r="FG126" s="1186"/>
      <c r="FH126" s="1186"/>
      <c r="FI126" s="1186"/>
      <c r="FJ126" s="1186"/>
      <c r="FK126" s="1186"/>
      <c r="FL126" s="1186"/>
      <c r="FM126" s="1186"/>
      <c r="FN126" s="1186"/>
      <c r="FO126" s="1186"/>
      <c r="FP126" s="1186"/>
      <c r="FQ126" s="1186"/>
      <c r="FR126" s="1186"/>
      <c r="FS126" s="1186"/>
      <c r="FT126" s="1186"/>
      <c r="FU126" s="1186"/>
      <c r="FV126" s="1186"/>
      <c r="FW126" s="1186"/>
      <c r="FX126" s="1186"/>
      <c r="FY126" s="1186"/>
      <c r="FZ126" s="1186"/>
      <c r="GA126" s="1186"/>
      <c r="GB126" s="1186"/>
      <c r="GC126" s="1186"/>
      <c r="GD126" s="1186"/>
      <c r="GE126" s="1186"/>
      <c r="GF126" s="1186"/>
      <c r="GG126" s="1186"/>
      <c r="GH126" s="1186"/>
      <c r="GI126" s="1186"/>
      <c r="GJ126" s="1186"/>
      <c r="GK126" s="1186"/>
      <c r="GL126" s="1186"/>
      <c r="GM126" s="1186"/>
      <c r="GN126" s="1186"/>
      <c r="GO126" s="1186"/>
      <c r="GP126" s="1186"/>
      <c r="GQ126" s="1186"/>
      <c r="GR126" s="1186"/>
      <c r="GS126" s="1186"/>
      <c r="GT126" s="1186"/>
      <c r="GU126" s="1186"/>
      <c r="GV126" s="1186"/>
      <c r="GW126" s="1186"/>
      <c r="GX126" s="1186"/>
      <c r="GY126" s="1186"/>
      <c r="GZ126" s="1186"/>
      <c r="HA126" s="1186"/>
      <c r="HB126" s="1186"/>
      <c r="HC126" s="1186"/>
      <c r="HD126" s="1186"/>
      <c r="HE126" s="1186"/>
      <c r="HF126" s="1186"/>
      <c r="HG126" s="1186"/>
      <c r="HH126" s="1186"/>
      <c r="HI126" s="1186"/>
      <c r="HJ126" s="1186"/>
      <c r="HK126" s="1186"/>
      <c r="HL126" s="1186"/>
      <c r="HM126" s="1186"/>
      <c r="HN126" s="1186"/>
      <c r="HO126" s="1186"/>
      <c r="HP126" s="1186"/>
      <c r="HQ126" s="1186"/>
      <c r="HR126" s="1186"/>
      <c r="HS126" s="1186"/>
      <c r="HT126" s="1186"/>
      <c r="HU126" s="1186"/>
      <c r="HV126" s="1186"/>
      <c r="HW126" s="1186"/>
      <c r="HX126" s="1186"/>
      <c r="HY126" s="1186"/>
      <c r="HZ126" s="1186"/>
      <c r="IA126" s="1186"/>
      <c r="IB126" s="1186"/>
      <c r="IC126" s="1186"/>
      <c r="ID126" s="1186"/>
      <c r="IE126" s="1186"/>
      <c r="IF126" s="1186"/>
      <c r="IG126" s="1186"/>
      <c r="IH126" s="1186"/>
      <c r="II126" s="1186"/>
      <c r="IJ126" s="1186"/>
      <c r="IK126" s="1186"/>
      <c r="IL126" s="1186"/>
      <c r="IM126" s="1186"/>
      <c r="IN126" s="1186"/>
      <c r="IO126" s="1186"/>
      <c r="IP126" s="1186"/>
      <c r="IQ126" s="1186"/>
      <c r="IR126" s="1186"/>
      <c r="IS126" s="1186"/>
      <c r="IT126" s="1186"/>
      <c r="IU126" s="1186"/>
      <c r="IV126" s="1186"/>
      <c r="IW126" s="1186"/>
      <c r="IX126" s="1186"/>
      <c r="IY126" s="1186"/>
      <c r="IZ126" s="1186"/>
      <c r="JA126" s="1186"/>
      <c r="JB126" s="1186"/>
      <c r="JC126" s="1186"/>
      <c r="JD126" s="1186"/>
      <c r="JE126" s="1186"/>
      <c r="JF126" s="1186"/>
      <c r="JG126" s="1186"/>
      <c r="JH126" s="1186"/>
      <c r="JI126" s="1186"/>
      <c r="JJ126" s="1186"/>
      <c r="JK126" s="1186"/>
      <c r="JL126" s="1186"/>
      <c r="JM126" s="1186"/>
      <c r="JN126" s="1186"/>
      <c r="JO126" s="1186"/>
      <c r="JP126" s="1186"/>
      <c r="JQ126" s="1186"/>
      <c r="JR126" s="1186"/>
      <c r="JS126" s="1186"/>
      <c r="JT126" s="1186"/>
      <c r="JU126" s="1186"/>
      <c r="JV126" s="1186"/>
      <c r="JW126" s="1186"/>
      <c r="JX126" s="1186"/>
      <c r="JY126" s="1186"/>
      <c r="JZ126" s="1186"/>
      <c r="KA126" s="1186"/>
      <c r="KB126" s="1186"/>
      <c r="KC126" s="1186"/>
      <c r="KD126" s="1186"/>
      <c r="KE126" s="1186"/>
      <c r="KF126" s="1186"/>
      <c r="KG126" s="1186"/>
      <c r="KH126" s="1186"/>
      <c r="KI126" s="1186"/>
      <c r="KJ126" s="1186"/>
      <c r="KK126" s="1186"/>
      <c r="KL126" s="1186"/>
      <c r="KM126" s="1186"/>
      <c r="KN126" s="1186"/>
      <c r="KO126" s="1186"/>
      <c r="KP126" s="1186"/>
      <c r="KQ126" s="1186"/>
      <c r="KR126" s="1186"/>
      <c r="KS126" s="1186"/>
      <c r="KT126" s="1186"/>
      <c r="KU126" s="1186"/>
      <c r="KV126" s="1186"/>
      <c r="KW126" s="1186"/>
      <c r="KX126" s="1186"/>
      <c r="KY126" s="1186"/>
      <c r="KZ126" s="1186"/>
      <c r="LA126" s="1186"/>
      <c r="LB126" s="1186"/>
      <c r="LC126" s="1186"/>
      <c r="LD126" s="1186"/>
      <c r="LE126" s="1186"/>
      <c r="LF126" s="1186"/>
      <c r="LG126" s="1186"/>
      <c r="LH126" s="1186"/>
      <c r="LI126" s="1186"/>
      <c r="LJ126" s="1187"/>
    </row>
    <row r="127" spans="2:322" ht="3.65" customHeight="1">
      <c r="B127" s="1185"/>
      <c r="C127" s="1186"/>
      <c r="D127" s="1186"/>
      <c r="E127" s="1186"/>
      <c r="F127" s="1186"/>
      <c r="G127" s="1186"/>
      <c r="H127" s="1186"/>
      <c r="I127" s="1186"/>
      <c r="J127" s="1186"/>
      <c r="K127" s="1186"/>
      <c r="L127" s="1186"/>
      <c r="M127" s="1186"/>
      <c r="N127" s="1186"/>
      <c r="O127" s="1186"/>
      <c r="P127" s="1186"/>
      <c r="Q127" s="1186"/>
      <c r="R127" s="1186"/>
      <c r="S127" s="1186"/>
      <c r="T127" s="1186"/>
      <c r="U127" s="1186"/>
      <c r="V127" s="1186"/>
      <c r="W127" s="1186"/>
      <c r="X127" s="1186"/>
      <c r="Y127" s="1186"/>
      <c r="Z127" s="1186"/>
      <c r="AA127" s="1186"/>
      <c r="AB127" s="1186"/>
      <c r="AC127" s="1186"/>
      <c r="AD127" s="1186"/>
      <c r="AE127" s="1186"/>
      <c r="AF127" s="1186"/>
      <c r="AG127" s="1186"/>
      <c r="AH127" s="1186"/>
      <c r="AI127" s="1186"/>
      <c r="AJ127" s="1186"/>
      <c r="AK127" s="1186"/>
      <c r="AL127" s="1186"/>
      <c r="AM127" s="1186"/>
      <c r="AN127" s="1186"/>
      <c r="AO127" s="1186"/>
      <c r="AP127" s="1186"/>
      <c r="AQ127" s="1186"/>
      <c r="AR127" s="1186"/>
      <c r="AS127" s="1186"/>
      <c r="AT127" s="1186"/>
      <c r="AU127" s="1186"/>
      <c r="AV127" s="1186"/>
      <c r="AW127" s="1186"/>
      <c r="AX127" s="1186"/>
      <c r="AY127" s="1186"/>
      <c r="AZ127" s="1186"/>
      <c r="BA127" s="1186"/>
      <c r="BB127" s="1186"/>
      <c r="BC127" s="1186"/>
      <c r="BD127" s="1186"/>
      <c r="BE127" s="1186"/>
      <c r="BF127" s="1186"/>
      <c r="BG127" s="1186"/>
      <c r="BH127" s="1186"/>
      <c r="BI127" s="1186"/>
      <c r="BJ127" s="1186"/>
      <c r="BK127" s="1186"/>
      <c r="BL127" s="1186"/>
      <c r="BM127" s="1186"/>
      <c r="BN127" s="1186"/>
      <c r="BO127" s="1186"/>
      <c r="BP127" s="1186"/>
      <c r="BQ127" s="1186"/>
      <c r="BR127" s="1186"/>
      <c r="BS127" s="1186"/>
      <c r="BT127" s="1186"/>
      <c r="BU127" s="1186"/>
      <c r="BV127" s="1186"/>
      <c r="BW127" s="1186"/>
      <c r="BX127" s="1186"/>
      <c r="BY127" s="1186"/>
      <c r="BZ127" s="1186"/>
      <c r="CA127" s="1186"/>
      <c r="CB127" s="1186"/>
      <c r="CC127" s="1186"/>
      <c r="CD127" s="1186"/>
      <c r="CE127" s="1186"/>
      <c r="CF127" s="1186"/>
      <c r="CG127" s="1186"/>
      <c r="CH127" s="1186"/>
      <c r="CI127" s="1186"/>
      <c r="CJ127" s="1186"/>
      <c r="CK127" s="1186"/>
      <c r="CL127" s="1186"/>
      <c r="CM127" s="1186"/>
      <c r="CN127" s="1186"/>
      <c r="CO127" s="1186"/>
      <c r="CP127" s="1186"/>
      <c r="CQ127" s="1186"/>
      <c r="CR127" s="1186"/>
      <c r="CS127" s="1186"/>
      <c r="CT127" s="1186"/>
      <c r="CU127" s="1186"/>
      <c r="CV127" s="1186"/>
      <c r="CW127" s="1186"/>
      <c r="CX127" s="1186"/>
      <c r="CY127" s="1186"/>
      <c r="CZ127" s="1186"/>
      <c r="DA127" s="1186"/>
      <c r="DB127" s="1186"/>
      <c r="DC127" s="1186"/>
      <c r="DD127" s="1186"/>
      <c r="DE127" s="1186"/>
      <c r="DF127" s="1186"/>
      <c r="DG127" s="1186"/>
      <c r="DH127" s="1186"/>
      <c r="DI127" s="1186"/>
      <c r="DJ127" s="1186"/>
      <c r="DK127" s="1186"/>
      <c r="DL127" s="1186"/>
      <c r="DM127" s="1186"/>
      <c r="DN127" s="1186"/>
      <c r="DO127" s="1186"/>
      <c r="DP127" s="1186"/>
      <c r="DQ127" s="1186"/>
      <c r="DR127" s="1186"/>
      <c r="DS127" s="1186"/>
      <c r="DT127" s="1186"/>
      <c r="DU127" s="1186"/>
      <c r="DV127" s="1186"/>
      <c r="DW127" s="1186"/>
      <c r="DX127" s="1186"/>
      <c r="DY127" s="1186"/>
      <c r="DZ127" s="1186"/>
      <c r="EA127" s="1186"/>
      <c r="EB127" s="1186"/>
      <c r="EC127" s="1186"/>
      <c r="ED127" s="1186"/>
      <c r="EE127" s="1186"/>
      <c r="EF127" s="1186"/>
      <c r="EG127" s="1186"/>
      <c r="EH127" s="1186"/>
      <c r="EI127" s="1186"/>
      <c r="EJ127" s="1186"/>
      <c r="EK127" s="1186"/>
      <c r="EL127" s="1186"/>
      <c r="EM127" s="1186"/>
      <c r="EN127" s="1186"/>
      <c r="EO127" s="1186"/>
      <c r="EP127" s="1186"/>
      <c r="EQ127" s="1186"/>
      <c r="ER127" s="1186"/>
      <c r="ES127" s="1186"/>
      <c r="ET127" s="1186"/>
      <c r="EU127" s="1186"/>
      <c r="EV127" s="1186"/>
      <c r="EW127" s="1186"/>
      <c r="EX127" s="1186"/>
      <c r="EY127" s="1186"/>
      <c r="EZ127" s="1186"/>
      <c r="FA127" s="1186"/>
      <c r="FB127" s="1186"/>
      <c r="FC127" s="1186"/>
      <c r="FD127" s="1186"/>
      <c r="FE127" s="1186"/>
      <c r="FF127" s="1186"/>
      <c r="FG127" s="1186"/>
      <c r="FH127" s="1186"/>
      <c r="FI127" s="1186"/>
      <c r="FJ127" s="1186"/>
      <c r="FK127" s="1186"/>
      <c r="FL127" s="1186"/>
      <c r="FM127" s="1186"/>
      <c r="FN127" s="1186"/>
      <c r="FO127" s="1186"/>
      <c r="FP127" s="1186"/>
      <c r="FQ127" s="1186"/>
      <c r="FR127" s="1186"/>
      <c r="FS127" s="1186"/>
      <c r="FT127" s="1186"/>
      <c r="FU127" s="1186"/>
      <c r="FV127" s="1186"/>
      <c r="FW127" s="1186"/>
      <c r="FX127" s="1186"/>
      <c r="FY127" s="1186"/>
      <c r="FZ127" s="1186"/>
      <c r="GA127" s="1186"/>
      <c r="GB127" s="1186"/>
      <c r="GC127" s="1186"/>
      <c r="GD127" s="1186"/>
      <c r="GE127" s="1186"/>
      <c r="GF127" s="1186"/>
      <c r="GG127" s="1186"/>
      <c r="GH127" s="1186"/>
      <c r="GI127" s="1186"/>
      <c r="GJ127" s="1186"/>
      <c r="GK127" s="1186"/>
      <c r="GL127" s="1186"/>
      <c r="GM127" s="1186"/>
      <c r="GN127" s="1186"/>
      <c r="GO127" s="1186"/>
      <c r="GP127" s="1186"/>
      <c r="GQ127" s="1186"/>
      <c r="GR127" s="1186"/>
      <c r="GS127" s="1186"/>
      <c r="GT127" s="1186"/>
      <c r="GU127" s="1186"/>
      <c r="GV127" s="1186"/>
      <c r="GW127" s="1186"/>
      <c r="GX127" s="1186"/>
      <c r="GY127" s="1186"/>
      <c r="GZ127" s="1186"/>
      <c r="HA127" s="1186"/>
      <c r="HB127" s="1186"/>
      <c r="HC127" s="1186"/>
      <c r="HD127" s="1186"/>
      <c r="HE127" s="1186"/>
      <c r="HF127" s="1186"/>
      <c r="HG127" s="1186"/>
      <c r="HH127" s="1186"/>
      <c r="HI127" s="1186"/>
      <c r="HJ127" s="1186"/>
      <c r="HK127" s="1186"/>
      <c r="HL127" s="1186"/>
      <c r="HM127" s="1186"/>
      <c r="HN127" s="1186"/>
      <c r="HO127" s="1186"/>
      <c r="HP127" s="1186"/>
      <c r="HQ127" s="1186"/>
      <c r="HR127" s="1186"/>
      <c r="HS127" s="1186"/>
      <c r="HT127" s="1186"/>
      <c r="HU127" s="1186"/>
      <c r="HV127" s="1186"/>
      <c r="HW127" s="1186"/>
      <c r="HX127" s="1186"/>
      <c r="HY127" s="1186"/>
      <c r="HZ127" s="1186"/>
      <c r="IA127" s="1186"/>
      <c r="IB127" s="1186"/>
      <c r="IC127" s="1186"/>
      <c r="ID127" s="1186"/>
      <c r="IE127" s="1186"/>
      <c r="IF127" s="1186"/>
      <c r="IG127" s="1186"/>
      <c r="IH127" s="1186"/>
      <c r="II127" s="1186"/>
      <c r="IJ127" s="1186"/>
      <c r="IK127" s="1186"/>
      <c r="IL127" s="1186"/>
      <c r="IM127" s="1186"/>
      <c r="IN127" s="1186"/>
      <c r="IO127" s="1186"/>
      <c r="IP127" s="1186"/>
      <c r="IQ127" s="1186"/>
      <c r="IR127" s="1186"/>
      <c r="IS127" s="1186"/>
      <c r="IT127" s="1186"/>
      <c r="IU127" s="1186"/>
      <c r="IV127" s="1186"/>
      <c r="IW127" s="1186"/>
      <c r="IX127" s="1186"/>
      <c r="IY127" s="1186"/>
      <c r="IZ127" s="1186"/>
      <c r="JA127" s="1186"/>
      <c r="JB127" s="1186"/>
      <c r="JC127" s="1186"/>
      <c r="JD127" s="1186"/>
      <c r="JE127" s="1186"/>
      <c r="JF127" s="1186"/>
      <c r="JG127" s="1186"/>
      <c r="JH127" s="1186"/>
      <c r="JI127" s="1186"/>
      <c r="JJ127" s="1186"/>
      <c r="JK127" s="1186"/>
      <c r="JL127" s="1186"/>
      <c r="JM127" s="1186"/>
      <c r="JN127" s="1186"/>
      <c r="JO127" s="1186"/>
      <c r="JP127" s="1186"/>
      <c r="JQ127" s="1186"/>
      <c r="JR127" s="1186"/>
      <c r="JS127" s="1186"/>
      <c r="JT127" s="1186"/>
      <c r="JU127" s="1186"/>
      <c r="JV127" s="1186"/>
      <c r="JW127" s="1186"/>
      <c r="JX127" s="1186"/>
      <c r="JY127" s="1186"/>
      <c r="JZ127" s="1186"/>
      <c r="KA127" s="1186"/>
      <c r="KB127" s="1186"/>
      <c r="KC127" s="1186"/>
      <c r="KD127" s="1186"/>
      <c r="KE127" s="1186"/>
      <c r="KF127" s="1186"/>
      <c r="KG127" s="1186"/>
      <c r="KH127" s="1186"/>
      <c r="KI127" s="1186"/>
      <c r="KJ127" s="1186"/>
      <c r="KK127" s="1186"/>
      <c r="KL127" s="1186"/>
      <c r="KM127" s="1186"/>
      <c r="KN127" s="1186"/>
      <c r="KO127" s="1186"/>
      <c r="KP127" s="1186"/>
      <c r="KQ127" s="1186"/>
      <c r="KR127" s="1186"/>
      <c r="KS127" s="1186"/>
      <c r="KT127" s="1186"/>
      <c r="KU127" s="1186"/>
      <c r="KV127" s="1186"/>
      <c r="KW127" s="1186"/>
      <c r="KX127" s="1186"/>
      <c r="KY127" s="1186"/>
      <c r="KZ127" s="1186"/>
      <c r="LA127" s="1186"/>
      <c r="LB127" s="1186"/>
      <c r="LC127" s="1186"/>
      <c r="LD127" s="1186"/>
      <c r="LE127" s="1186"/>
      <c r="LF127" s="1186"/>
      <c r="LG127" s="1186"/>
      <c r="LH127" s="1186"/>
      <c r="LI127" s="1186"/>
      <c r="LJ127" s="1187"/>
    </row>
    <row r="128" spans="2:322" ht="3.65" customHeight="1">
      <c r="B128" s="1185"/>
      <c r="C128" s="1186"/>
      <c r="D128" s="1186"/>
      <c r="E128" s="1186"/>
      <c r="F128" s="1186"/>
      <c r="G128" s="1186"/>
      <c r="H128" s="1186"/>
      <c r="I128" s="1186"/>
      <c r="J128" s="1186"/>
      <c r="K128" s="1186"/>
      <c r="L128" s="1186"/>
      <c r="M128" s="1186"/>
      <c r="N128" s="1186"/>
      <c r="O128" s="1186"/>
      <c r="P128" s="1186"/>
      <c r="Q128" s="1186"/>
      <c r="R128" s="1186"/>
      <c r="S128" s="1186"/>
      <c r="T128" s="1186"/>
      <c r="U128" s="1186"/>
      <c r="V128" s="1186"/>
      <c r="W128" s="1186"/>
      <c r="X128" s="1186"/>
      <c r="Y128" s="1186"/>
      <c r="Z128" s="1186"/>
      <c r="AA128" s="1186"/>
      <c r="AB128" s="1186"/>
      <c r="AC128" s="1186"/>
      <c r="AD128" s="1186"/>
      <c r="AE128" s="1186"/>
      <c r="AF128" s="1186"/>
      <c r="AG128" s="1186"/>
      <c r="AH128" s="1186"/>
      <c r="AI128" s="1186"/>
      <c r="AJ128" s="1186"/>
      <c r="AK128" s="1186"/>
      <c r="AL128" s="1186"/>
      <c r="AM128" s="1186"/>
      <c r="AN128" s="1186"/>
      <c r="AO128" s="1186"/>
      <c r="AP128" s="1186"/>
      <c r="AQ128" s="1186"/>
      <c r="AR128" s="1186"/>
      <c r="AS128" s="1186"/>
      <c r="AT128" s="1186"/>
      <c r="AU128" s="1186"/>
      <c r="AV128" s="1186"/>
      <c r="AW128" s="1186"/>
      <c r="AX128" s="1186"/>
      <c r="AY128" s="1186"/>
      <c r="AZ128" s="1186"/>
      <c r="BA128" s="1186"/>
      <c r="BB128" s="1186"/>
      <c r="BC128" s="1186"/>
      <c r="BD128" s="1186"/>
      <c r="BE128" s="1186"/>
      <c r="BF128" s="1186"/>
      <c r="BG128" s="1186"/>
      <c r="BH128" s="1186"/>
      <c r="BI128" s="1186"/>
      <c r="BJ128" s="1186"/>
      <c r="BK128" s="1186"/>
      <c r="BL128" s="1186"/>
      <c r="BM128" s="1186"/>
      <c r="BN128" s="1186"/>
      <c r="BO128" s="1186"/>
      <c r="BP128" s="1186"/>
      <c r="BQ128" s="1186"/>
      <c r="BR128" s="1186"/>
      <c r="BS128" s="1186"/>
      <c r="BT128" s="1186"/>
      <c r="BU128" s="1186"/>
      <c r="BV128" s="1186"/>
      <c r="BW128" s="1186"/>
      <c r="BX128" s="1186"/>
      <c r="BY128" s="1186"/>
      <c r="BZ128" s="1186"/>
      <c r="CA128" s="1186"/>
      <c r="CB128" s="1186"/>
      <c r="CC128" s="1186"/>
      <c r="CD128" s="1186"/>
      <c r="CE128" s="1186"/>
      <c r="CF128" s="1186"/>
      <c r="CG128" s="1186"/>
      <c r="CH128" s="1186"/>
      <c r="CI128" s="1186"/>
      <c r="CJ128" s="1186"/>
      <c r="CK128" s="1186"/>
      <c r="CL128" s="1186"/>
      <c r="CM128" s="1186"/>
      <c r="CN128" s="1186"/>
      <c r="CO128" s="1186"/>
      <c r="CP128" s="1186"/>
      <c r="CQ128" s="1186"/>
      <c r="CR128" s="1186"/>
      <c r="CS128" s="1186"/>
      <c r="CT128" s="1186"/>
      <c r="CU128" s="1186"/>
      <c r="CV128" s="1186"/>
      <c r="CW128" s="1186"/>
      <c r="CX128" s="1186"/>
      <c r="CY128" s="1186"/>
      <c r="CZ128" s="1186"/>
      <c r="DA128" s="1186"/>
      <c r="DB128" s="1186"/>
      <c r="DC128" s="1186"/>
      <c r="DD128" s="1186"/>
      <c r="DE128" s="1186"/>
      <c r="DF128" s="1186"/>
      <c r="DG128" s="1186"/>
      <c r="DH128" s="1186"/>
      <c r="DI128" s="1186"/>
      <c r="DJ128" s="1186"/>
      <c r="DK128" s="1186"/>
      <c r="DL128" s="1186"/>
      <c r="DM128" s="1186"/>
      <c r="DN128" s="1186"/>
      <c r="DO128" s="1186"/>
      <c r="DP128" s="1186"/>
      <c r="DQ128" s="1186"/>
      <c r="DR128" s="1186"/>
      <c r="DS128" s="1186"/>
      <c r="DT128" s="1186"/>
      <c r="DU128" s="1186"/>
      <c r="DV128" s="1186"/>
      <c r="DW128" s="1186"/>
      <c r="DX128" s="1186"/>
      <c r="DY128" s="1186"/>
      <c r="DZ128" s="1186"/>
      <c r="EA128" s="1186"/>
      <c r="EB128" s="1186"/>
      <c r="EC128" s="1186"/>
      <c r="ED128" s="1186"/>
      <c r="EE128" s="1186"/>
      <c r="EF128" s="1186"/>
      <c r="EG128" s="1186"/>
      <c r="EH128" s="1186"/>
      <c r="EI128" s="1186"/>
      <c r="EJ128" s="1186"/>
      <c r="EK128" s="1186"/>
      <c r="EL128" s="1186"/>
      <c r="EM128" s="1186"/>
      <c r="EN128" s="1186"/>
      <c r="EO128" s="1186"/>
      <c r="EP128" s="1186"/>
      <c r="EQ128" s="1186"/>
      <c r="ER128" s="1186"/>
      <c r="ES128" s="1186"/>
      <c r="ET128" s="1186"/>
      <c r="EU128" s="1186"/>
      <c r="EV128" s="1186"/>
      <c r="EW128" s="1186"/>
      <c r="EX128" s="1186"/>
      <c r="EY128" s="1186"/>
      <c r="EZ128" s="1186"/>
      <c r="FA128" s="1186"/>
      <c r="FB128" s="1186"/>
      <c r="FC128" s="1186"/>
      <c r="FD128" s="1186"/>
      <c r="FE128" s="1186"/>
      <c r="FF128" s="1186"/>
      <c r="FG128" s="1186"/>
      <c r="FH128" s="1186"/>
      <c r="FI128" s="1186"/>
      <c r="FJ128" s="1186"/>
      <c r="FK128" s="1186"/>
      <c r="FL128" s="1186"/>
      <c r="FM128" s="1186"/>
      <c r="FN128" s="1186"/>
      <c r="FO128" s="1186"/>
      <c r="FP128" s="1186"/>
      <c r="FQ128" s="1186"/>
      <c r="FR128" s="1186"/>
      <c r="FS128" s="1186"/>
      <c r="FT128" s="1186"/>
      <c r="FU128" s="1186"/>
      <c r="FV128" s="1186"/>
      <c r="FW128" s="1186"/>
      <c r="FX128" s="1186"/>
      <c r="FY128" s="1186"/>
      <c r="FZ128" s="1186"/>
      <c r="GA128" s="1186"/>
      <c r="GB128" s="1186"/>
      <c r="GC128" s="1186"/>
      <c r="GD128" s="1186"/>
      <c r="GE128" s="1186"/>
      <c r="GF128" s="1186"/>
      <c r="GG128" s="1186"/>
      <c r="GH128" s="1186"/>
      <c r="GI128" s="1186"/>
      <c r="GJ128" s="1186"/>
      <c r="GK128" s="1186"/>
      <c r="GL128" s="1186"/>
      <c r="GM128" s="1186"/>
      <c r="GN128" s="1186"/>
      <c r="GO128" s="1186"/>
      <c r="GP128" s="1186"/>
      <c r="GQ128" s="1186"/>
      <c r="GR128" s="1186"/>
      <c r="GS128" s="1186"/>
      <c r="GT128" s="1186"/>
      <c r="GU128" s="1186"/>
      <c r="GV128" s="1186"/>
      <c r="GW128" s="1186"/>
      <c r="GX128" s="1186"/>
      <c r="GY128" s="1186"/>
      <c r="GZ128" s="1186"/>
      <c r="HA128" s="1186"/>
      <c r="HB128" s="1186"/>
      <c r="HC128" s="1186"/>
      <c r="HD128" s="1186"/>
      <c r="HE128" s="1186"/>
      <c r="HF128" s="1186"/>
      <c r="HG128" s="1186"/>
      <c r="HH128" s="1186"/>
      <c r="HI128" s="1186"/>
      <c r="HJ128" s="1186"/>
      <c r="HK128" s="1186"/>
      <c r="HL128" s="1186"/>
      <c r="HM128" s="1186"/>
      <c r="HN128" s="1186"/>
      <c r="HO128" s="1186"/>
      <c r="HP128" s="1186"/>
      <c r="HQ128" s="1186"/>
      <c r="HR128" s="1186"/>
      <c r="HS128" s="1186"/>
      <c r="HT128" s="1186"/>
      <c r="HU128" s="1186"/>
      <c r="HV128" s="1186"/>
      <c r="HW128" s="1186"/>
      <c r="HX128" s="1186"/>
      <c r="HY128" s="1186"/>
      <c r="HZ128" s="1186"/>
      <c r="IA128" s="1186"/>
      <c r="IB128" s="1186"/>
      <c r="IC128" s="1186"/>
      <c r="ID128" s="1186"/>
      <c r="IE128" s="1186"/>
      <c r="IF128" s="1186"/>
      <c r="IG128" s="1186"/>
      <c r="IH128" s="1186"/>
      <c r="II128" s="1186"/>
      <c r="IJ128" s="1186"/>
      <c r="IK128" s="1186"/>
      <c r="IL128" s="1186"/>
      <c r="IM128" s="1186"/>
      <c r="IN128" s="1186"/>
      <c r="IO128" s="1186"/>
      <c r="IP128" s="1186"/>
      <c r="IQ128" s="1186"/>
      <c r="IR128" s="1186"/>
      <c r="IS128" s="1186"/>
      <c r="IT128" s="1186"/>
      <c r="IU128" s="1186"/>
      <c r="IV128" s="1186"/>
      <c r="IW128" s="1186"/>
      <c r="IX128" s="1186"/>
      <c r="IY128" s="1186"/>
      <c r="IZ128" s="1186"/>
      <c r="JA128" s="1186"/>
      <c r="JB128" s="1186"/>
      <c r="JC128" s="1186"/>
      <c r="JD128" s="1186"/>
      <c r="JE128" s="1186"/>
      <c r="JF128" s="1186"/>
      <c r="JG128" s="1186"/>
      <c r="JH128" s="1186"/>
      <c r="JI128" s="1186"/>
      <c r="JJ128" s="1186"/>
      <c r="JK128" s="1186"/>
      <c r="JL128" s="1186"/>
      <c r="JM128" s="1186"/>
      <c r="JN128" s="1186"/>
      <c r="JO128" s="1186"/>
      <c r="JP128" s="1186"/>
      <c r="JQ128" s="1186"/>
      <c r="JR128" s="1186"/>
      <c r="JS128" s="1186"/>
      <c r="JT128" s="1186"/>
      <c r="JU128" s="1186"/>
      <c r="JV128" s="1186"/>
      <c r="JW128" s="1186"/>
      <c r="JX128" s="1186"/>
      <c r="JY128" s="1186"/>
      <c r="JZ128" s="1186"/>
      <c r="KA128" s="1186"/>
      <c r="KB128" s="1186"/>
      <c r="KC128" s="1186"/>
      <c r="KD128" s="1186"/>
      <c r="KE128" s="1186"/>
      <c r="KF128" s="1186"/>
      <c r="KG128" s="1186"/>
      <c r="KH128" s="1186"/>
      <c r="KI128" s="1186"/>
      <c r="KJ128" s="1186"/>
      <c r="KK128" s="1186"/>
      <c r="KL128" s="1186"/>
      <c r="KM128" s="1186"/>
      <c r="KN128" s="1186"/>
      <c r="KO128" s="1186"/>
      <c r="KP128" s="1186"/>
      <c r="KQ128" s="1186"/>
      <c r="KR128" s="1186"/>
      <c r="KS128" s="1186"/>
      <c r="KT128" s="1186"/>
      <c r="KU128" s="1186"/>
      <c r="KV128" s="1186"/>
      <c r="KW128" s="1186"/>
      <c r="KX128" s="1186"/>
      <c r="KY128" s="1186"/>
      <c r="KZ128" s="1186"/>
      <c r="LA128" s="1186"/>
      <c r="LB128" s="1186"/>
      <c r="LC128" s="1186"/>
      <c r="LD128" s="1186"/>
      <c r="LE128" s="1186"/>
      <c r="LF128" s="1186"/>
      <c r="LG128" s="1186"/>
      <c r="LH128" s="1186"/>
      <c r="LI128" s="1186"/>
      <c r="LJ128" s="1187"/>
    </row>
    <row r="129" spans="2:322" ht="3.65" customHeight="1">
      <c r="B129" s="1185"/>
      <c r="C129" s="1186"/>
      <c r="D129" s="1186"/>
      <c r="E129" s="1186"/>
      <c r="F129" s="1186"/>
      <c r="G129" s="1186"/>
      <c r="H129" s="1186"/>
      <c r="I129" s="1186"/>
      <c r="J129" s="1186"/>
      <c r="K129" s="1186"/>
      <c r="L129" s="1186"/>
      <c r="M129" s="1186"/>
      <c r="N129" s="1186"/>
      <c r="O129" s="1186"/>
      <c r="P129" s="1186"/>
      <c r="Q129" s="1186"/>
      <c r="R129" s="1186"/>
      <c r="S129" s="1186"/>
      <c r="T129" s="1186"/>
      <c r="U129" s="1186"/>
      <c r="V129" s="1186"/>
      <c r="W129" s="1186"/>
      <c r="X129" s="1186"/>
      <c r="Y129" s="1186"/>
      <c r="Z129" s="1186"/>
      <c r="AA129" s="1186"/>
      <c r="AB129" s="1186"/>
      <c r="AC129" s="1186"/>
      <c r="AD129" s="1186"/>
      <c r="AE129" s="1186"/>
      <c r="AF129" s="1186"/>
      <c r="AG129" s="1186"/>
      <c r="AH129" s="1186"/>
      <c r="AI129" s="1186"/>
      <c r="AJ129" s="1186"/>
      <c r="AK129" s="1186"/>
      <c r="AL129" s="1186"/>
      <c r="AM129" s="1186"/>
      <c r="AN129" s="1186"/>
      <c r="AO129" s="1186"/>
      <c r="AP129" s="1186"/>
      <c r="AQ129" s="1186"/>
      <c r="AR129" s="1186"/>
      <c r="AS129" s="1186"/>
      <c r="AT129" s="1186"/>
      <c r="AU129" s="1186"/>
      <c r="AV129" s="1186"/>
      <c r="AW129" s="1186"/>
      <c r="AX129" s="1186"/>
      <c r="AY129" s="1186"/>
      <c r="AZ129" s="1186"/>
      <c r="BA129" s="1186"/>
      <c r="BB129" s="1186"/>
      <c r="BC129" s="1186"/>
      <c r="BD129" s="1186"/>
      <c r="BE129" s="1186"/>
      <c r="BF129" s="1186"/>
      <c r="BG129" s="1186"/>
      <c r="BH129" s="1186"/>
      <c r="BI129" s="1186"/>
      <c r="BJ129" s="1186"/>
      <c r="BK129" s="1186"/>
      <c r="BL129" s="1186"/>
      <c r="BM129" s="1186"/>
      <c r="BN129" s="1186"/>
      <c r="BO129" s="1186"/>
      <c r="BP129" s="1186"/>
      <c r="BQ129" s="1186"/>
      <c r="BR129" s="1186"/>
      <c r="BS129" s="1186"/>
      <c r="BT129" s="1186"/>
      <c r="BU129" s="1186"/>
      <c r="BV129" s="1186"/>
      <c r="BW129" s="1186"/>
      <c r="BX129" s="1186"/>
      <c r="BY129" s="1186"/>
      <c r="BZ129" s="1186"/>
      <c r="CA129" s="1186"/>
      <c r="CB129" s="1186"/>
      <c r="CC129" s="1186"/>
      <c r="CD129" s="1186"/>
      <c r="CE129" s="1186"/>
      <c r="CF129" s="1186"/>
      <c r="CG129" s="1186"/>
      <c r="CH129" s="1186"/>
      <c r="CI129" s="1186"/>
      <c r="CJ129" s="1186"/>
      <c r="CK129" s="1186"/>
      <c r="CL129" s="1186"/>
      <c r="CM129" s="1186"/>
      <c r="CN129" s="1186"/>
      <c r="CO129" s="1186"/>
      <c r="CP129" s="1186"/>
      <c r="CQ129" s="1186"/>
      <c r="CR129" s="1186"/>
      <c r="CS129" s="1186"/>
      <c r="CT129" s="1186"/>
      <c r="CU129" s="1186"/>
      <c r="CV129" s="1186"/>
      <c r="CW129" s="1186"/>
      <c r="CX129" s="1186"/>
      <c r="CY129" s="1186"/>
      <c r="CZ129" s="1186"/>
      <c r="DA129" s="1186"/>
      <c r="DB129" s="1186"/>
      <c r="DC129" s="1186"/>
      <c r="DD129" s="1186"/>
      <c r="DE129" s="1186"/>
      <c r="DF129" s="1186"/>
      <c r="DG129" s="1186"/>
      <c r="DH129" s="1186"/>
      <c r="DI129" s="1186"/>
      <c r="DJ129" s="1186"/>
      <c r="DK129" s="1186"/>
      <c r="DL129" s="1186"/>
      <c r="DM129" s="1186"/>
      <c r="DN129" s="1186"/>
      <c r="DO129" s="1186"/>
      <c r="DP129" s="1186"/>
      <c r="DQ129" s="1186"/>
      <c r="DR129" s="1186"/>
      <c r="DS129" s="1186"/>
      <c r="DT129" s="1186"/>
      <c r="DU129" s="1186"/>
      <c r="DV129" s="1186"/>
      <c r="DW129" s="1186"/>
      <c r="DX129" s="1186"/>
      <c r="DY129" s="1186"/>
      <c r="DZ129" s="1186"/>
      <c r="EA129" s="1186"/>
      <c r="EB129" s="1186"/>
      <c r="EC129" s="1186"/>
      <c r="ED129" s="1186"/>
      <c r="EE129" s="1186"/>
      <c r="EF129" s="1186"/>
      <c r="EG129" s="1186"/>
      <c r="EH129" s="1186"/>
      <c r="EI129" s="1186"/>
      <c r="EJ129" s="1186"/>
      <c r="EK129" s="1186"/>
      <c r="EL129" s="1186"/>
      <c r="EM129" s="1186"/>
      <c r="EN129" s="1186"/>
      <c r="EO129" s="1186"/>
      <c r="EP129" s="1186"/>
      <c r="EQ129" s="1186"/>
      <c r="ER129" s="1186"/>
      <c r="ES129" s="1186"/>
      <c r="ET129" s="1186"/>
      <c r="EU129" s="1186"/>
      <c r="EV129" s="1186"/>
      <c r="EW129" s="1186"/>
      <c r="EX129" s="1186"/>
      <c r="EY129" s="1186"/>
      <c r="EZ129" s="1186"/>
      <c r="FA129" s="1186"/>
      <c r="FB129" s="1186"/>
      <c r="FC129" s="1186"/>
      <c r="FD129" s="1186"/>
      <c r="FE129" s="1186"/>
      <c r="FF129" s="1186"/>
      <c r="FG129" s="1186"/>
      <c r="FH129" s="1186"/>
      <c r="FI129" s="1186"/>
      <c r="FJ129" s="1186"/>
      <c r="FK129" s="1186"/>
      <c r="FL129" s="1186"/>
      <c r="FM129" s="1186"/>
      <c r="FN129" s="1186"/>
      <c r="FO129" s="1186"/>
      <c r="FP129" s="1186"/>
      <c r="FQ129" s="1186"/>
      <c r="FR129" s="1186"/>
      <c r="FS129" s="1186"/>
      <c r="FT129" s="1186"/>
      <c r="FU129" s="1186"/>
      <c r="FV129" s="1186"/>
      <c r="FW129" s="1186"/>
      <c r="FX129" s="1186"/>
      <c r="FY129" s="1186"/>
      <c r="FZ129" s="1186"/>
      <c r="GA129" s="1186"/>
      <c r="GB129" s="1186"/>
      <c r="GC129" s="1186"/>
      <c r="GD129" s="1186"/>
      <c r="GE129" s="1186"/>
      <c r="GF129" s="1186"/>
      <c r="GG129" s="1186"/>
      <c r="GH129" s="1186"/>
      <c r="GI129" s="1186"/>
      <c r="GJ129" s="1186"/>
      <c r="GK129" s="1186"/>
      <c r="GL129" s="1186"/>
      <c r="GM129" s="1186"/>
      <c r="GN129" s="1186"/>
      <c r="GO129" s="1186"/>
      <c r="GP129" s="1186"/>
      <c r="GQ129" s="1186"/>
      <c r="GR129" s="1186"/>
      <c r="GS129" s="1186"/>
      <c r="GT129" s="1186"/>
      <c r="GU129" s="1186"/>
      <c r="GV129" s="1186"/>
      <c r="GW129" s="1186"/>
      <c r="GX129" s="1186"/>
      <c r="GY129" s="1186"/>
      <c r="GZ129" s="1186"/>
      <c r="HA129" s="1186"/>
      <c r="HB129" s="1186"/>
      <c r="HC129" s="1186"/>
      <c r="HD129" s="1186"/>
      <c r="HE129" s="1186"/>
      <c r="HF129" s="1186"/>
      <c r="HG129" s="1186"/>
      <c r="HH129" s="1186"/>
      <c r="HI129" s="1186"/>
      <c r="HJ129" s="1186"/>
      <c r="HK129" s="1186"/>
      <c r="HL129" s="1186"/>
      <c r="HM129" s="1186"/>
      <c r="HN129" s="1186"/>
      <c r="HO129" s="1186"/>
      <c r="HP129" s="1186"/>
      <c r="HQ129" s="1186"/>
      <c r="HR129" s="1186"/>
      <c r="HS129" s="1186"/>
      <c r="HT129" s="1186"/>
      <c r="HU129" s="1186"/>
      <c r="HV129" s="1186"/>
      <c r="HW129" s="1186"/>
      <c r="HX129" s="1186"/>
      <c r="HY129" s="1186"/>
      <c r="HZ129" s="1186"/>
      <c r="IA129" s="1186"/>
      <c r="IB129" s="1186"/>
      <c r="IC129" s="1186"/>
      <c r="ID129" s="1186"/>
      <c r="IE129" s="1186"/>
      <c r="IF129" s="1186"/>
      <c r="IG129" s="1186"/>
      <c r="IH129" s="1186"/>
      <c r="II129" s="1186"/>
      <c r="IJ129" s="1186"/>
      <c r="IK129" s="1186"/>
      <c r="IL129" s="1186"/>
      <c r="IM129" s="1186"/>
      <c r="IN129" s="1186"/>
      <c r="IO129" s="1186"/>
      <c r="IP129" s="1186"/>
      <c r="IQ129" s="1186"/>
      <c r="IR129" s="1186"/>
      <c r="IS129" s="1186"/>
      <c r="IT129" s="1186"/>
      <c r="IU129" s="1186"/>
      <c r="IV129" s="1186"/>
      <c r="IW129" s="1186"/>
      <c r="IX129" s="1186"/>
      <c r="IY129" s="1186"/>
      <c r="IZ129" s="1186"/>
      <c r="JA129" s="1186"/>
      <c r="JB129" s="1186"/>
      <c r="JC129" s="1186"/>
      <c r="JD129" s="1186"/>
      <c r="JE129" s="1186"/>
      <c r="JF129" s="1186"/>
      <c r="JG129" s="1186"/>
      <c r="JH129" s="1186"/>
      <c r="JI129" s="1186"/>
      <c r="JJ129" s="1186"/>
      <c r="JK129" s="1186"/>
      <c r="JL129" s="1186"/>
      <c r="JM129" s="1186"/>
      <c r="JN129" s="1186"/>
      <c r="JO129" s="1186"/>
      <c r="JP129" s="1186"/>
      <c r="JQ129" s="1186"/>
      <c r="JR129" s="1186"/>
      <c r="JS129" s="1186"/>
      <c r="JT129" s="1186"/>
      <c r="JU129" s="1186"/>
      <c r="JV129" s="1186"/>
      <c r="JW129" s="1186"/>
      <c r="JX129" s="1186"/>
      <c r="JY129" s="1186"/>
      <c r="JZ129" s="1186"/>
      <c r="KA129" s="1186"/>
      <c r="KB129" s="1186"/>
      <c r="KC129" s="1186"/>
      <c r="KD129" s="1186"/>
      <c r="KE129" s="1186"/>
      <c r="KF129" s="1186"/>
      <c r="KG129" s="1186"/>
      <c r="KH129" s="1186"/>
      <c r="KI129" s="1186"/>
      <c r="KJ129" s="1186"/>
      <c r="KK129" s="1186"/>
      <c r="KL129" s="1186"/>
      <c r="KM129" s="1186"/>
      <c r="KN129" s="1186"/>
      <c r="KO129" s="1186"/>
      <c r="KP129" s="1186"/>
      <c r="KQ129" s="1186"/>
      <c r="KR129" s="1186"/>
      <c r="KS129" s="1186"/>
      <c r="KT129" s="1186"/>
      <c r="KU129" s="1186"/>
      <c r="KV129" s="1186"/>
      <c r="KW129" s="1186"/>
      <c r="KX129" s="1186"/>
      <c r="KY129" s="1186"/>
      <c r="KZ129" s="1186"/>
      <c r="LA129" s="1186"/>
      <c r="LB129" s="1186"/>
      <c r="LC129" s="1186"/>
      <c r="LD129" s="1186"/>
      <c r="LE129" s="1186"/>
      <c r="LF129" s="1186"/>
      <c r="LG129" s="1186"/>
      <c r="LH129" s="1186"/>
      <c r="LI129" s="1186"/>
      <c r="LJ129" s="1187"/>
    </row>
    <row r="130" spans="2:322" ht="3.65" customHeight="1">
      <c r="B130" s="1185"/>
      <c r="C130" s="1186"/>
      <c r="D130" s="1186"/>
      <c r="E130" s="1186"/>
      <c r="F130" s="1186"/>
      <c r="G130" s="1186"/>
      <c r="H130" s="1186"/>
      <c r="I130" s="1186"/>
      <c r="J130" s="1186"/>
      <c r="K130" s="1186"/>
      <c r="L130" s="1186"/>
      <c r="M130" s="1186"/>
      <c r="N130" s="1186"/>
      <c r="O130" s="1186"/>
      <c r="P130" s="1186"/>
      <c r="Q130" s="1186"/>
      <c r="R130" s="1186"/>
      <c r="S130" s="1186"/>
      <c r="T130" s="1186"/>
      <c r="U130" s="1186"/>
      <c r="V130" s="1186"/>
      <c r="W130" s="1186"/>
      <c r="X130" s="1186"/>
      <c r="Y130" s="1186"/>
      <c r="Z130" s="1186"/>
      <c r="AA130" s="1186"/>
      <c r="AB130" s="1186"/>
      <c r="AC130" s="1186"/>
      <c r="AD130" s="1186"/>
      <c r="AE130" s="1186"/>
      <c r="AF130" s="1186"/>
      <c r="AG130" s="1186"/>
      <c r="AH130" s="1186"/>
      <c r="AI130" s="1186"/>
      <c r="AJ130" s="1186"/>
      <c r="AK130" s="1186"/>
      <c r="AL130" s="1186"/>
      <c r="AM130" s="1186"/>
      <c r="AN130" s="1186"/>
      <c r="AO130" s="1186"/>
      <c r="AP130" s="1186"/>
      <c r="AQ130" s="1186"/>
      <c r="AR130" s="1186"/>
      <c r="AS130" s="1186"/>
      <c r="AT130" s="1186"/>
      <c r="AU130" s="1186"/>
      <c r="AV130" s="1186"/>
      <c r="AW130" s="1186"/>
      <c r="AX130" s="1186"/>
      <c r="AY130" s="1186"/>
      <c r="AZ130" s="1186"/>
      <c r="BA130" s="1186"/>
      <c r="BB130" s="1186"/>
      <c r="BC130" s="1186"/>
      <c r="BD130" s="1186"/>
      <c r="BE130" s="1186"/>
      <c r="BF130" s="1186"/>
      <c r="BG130" s="1186"/>
      <c r="BH130" s="1186"/>
      <c r="BI130" s="1186"/>
      <c r="BJ130" s="1186"/>
      <c r="BK130" s="1186"/>
      <c r="BL130" s="1186"/>
      <c r="BM130" s="1186"/>
      <c r="BN130" s="1186"/>
      <c r="BO130" s="1186"/>
      <c r="BP130" s="1186"/>
      <c r="BQ130" s="1186"/>
      <c r="BR130" s="1186"/>
      <c r="BS130" s="1186"/>
      <c r="BT130" s="1186"/>
      <c r="BU130" s="1186"/>
      <c r="BV130" s="1186"/>
      <c r="BW130" s="1186"/>
      <c r="BX130" s="1186"/>
      <c r="BY130" s="1186"/>
      <c r="BZ130" s="1186"/>
      <c r="CA130" s="1186"/>
      <c r="CB130" s="1186"/>
      <c r="CC130" s="1186"/>
      <c r="CD130" s="1186"/>
      <c r="CE130" s="1186"/>
      <c r="CF130" s="1186"/>
      <c r="CG130" s="1186"/>
      <c r="CH130" s="1186"/>
      <c r="CI130" s="1186"/>
      <c r="CJ130" s="1186"/>
      <c r="CK130" s="1186"/>
      <c r="CL130" s="1186"/>
      <c r="CM130" s="1186"/>
      <c r="CN130" s="1186"/>
      <c r="CO130" s="1186"/>
      <c r="CP130" s="1186"/>
      <c r="CQ130" s="1186"/>
      <c r="CR130" s="1186"/>
      <c r="CS130" s="1186"/>
      <c r="CT130" s="1186"/>
      <c r="CU130" s="1186"/>
      <c r="CV130" s="1186"/>
      <c r="CW130" s="1186"/>
      <c r="CX130" s="1186"/>
      <c r="CY130" s="1186"/>
      <c r="CZ130" s="1186"/>
      <c r="DA130" s="1186"/>
      <c r="DB130" s="1186"/>
      <c r="DC130" s="1186"/>
      <c r="DD130" s="1186"/>
      <c r="DE130" s="1186"/>
      <c r="DF130" s="1186"/>
      <c r="DG130" s="1186"/>
      <c r="DH130" s="1186"/>
      <c r="DI130" s="1186"/>
      <c r="DJ130" s="1186"/>
      <c r="DK130" s="1186"/>
      <c r="DL130" s="1186"/>
      <c r="DM130" s="1186"/>
      <c r="DN130" s="1186"/>
      <c r="DO130" s="1186"/>
      <c r="DP130" s="1186"/>
      <c r="DQ130" s="1186"/>
      <c r="DR130" s="1186"/>
      <c r="DS130" s="1186"/>
      <c r="DT130" s="1186"/>
      <c r="DU130" s="1186"/>
      <c r="DV130" s="1186"/>
      <c r="DW130" s="1186"/>
      <c r="DX130" s="1186"/>
      <c r="DY130" s="1186"/>
      <c r="DZ130" s="1186"/>
      <c r="EA130" s="1186"/>
      <c r="EB130" s="1186"/>
      <c r="EC130" s="1186"/>
      <c r="ED130" s="1186"/>
      <c r="EE130" s="1186"/>
      <c r="EF130" s="1186"/>
      <c r="EG130" s="1186"/>
      <c r="EH130" s="1186"/>
      <c r="EI130" s="1186"/>
      <c r="EJ130" s="1186"/>
      <c r="EK130" s="1186"/>
      <c r="EL130" s="1186"/>
      <c r="EM130" s="1186"/>
      <c r="EN130" s="1186"/>
      <c r="EO130" s="1186"/>
      <c r="EP130" s="1186"/>
      <c r="EQ130" s="1186"/>
      <c r="ER130" s="1186"/>
      <c r="ES130" s="1186"/>
      <c r="ET130" s="1186"/>
      <c r="EU130" s="1186"/>
      <c r="EV130" s="1186"/>
      <c r="EW130" s="1186"/>
      <c r="EX130" s="1186"/>
      <c r="EY130" s="1186"/>
      <c r="EZ130" s="1186"/>
      <c r="FA130" s="1186"/>
      <c r="FB130" s="1186"/>
      <c r="FC130" s="1186"/>
      <c r="FD130" s="1186"/>
      <c r="FE130" s="1186"/>
      <c r="FF130" s="1186"/>
      <c r="FG130" s="1186"/>
      <c r="FH130" s="1186"/>
      <c r="FI130" s="1186"/>
      <c r="FJ130" s="1186"/>
      <c r="FK130" s="1186"/>
      <c r="FL130" s="1186"/>
      <c r="FM130" s="1186"/>
      <c r="FN130" s="1186"/>
      <c r="FO130" s="1186"/>
      <c r="FP130" s="1186"/>
      <c r="FQ130" s="1186"/>
      <c r="FR130" s="1186"/>
      <c r="FS130" s="1186"/>
      <c r="FT130" s="1186"/>
      <c r="FU130" s="1186"/>
      <c r="FV130" s="1186"/>
      <c r="FW130" s="1186"/>
      <c r="FX130" s="1186"/>
      <c r="FY130" s="1186"/>
      <c r="FZ130" s="1186"/>
      <c r="GA130" s="1186"/>
      <c r="GB130" s="1186"/>
      <c r="GC130" s="1186"/>
      <c r="GD130" s="1186"/>
      <c r="GE130" s="1186"/>
      <c r="GF130" s="1186"/>
      <c r="GG130" s="1186"/>
      <c r="GH130" s="1186"/>
      <c r="GI130" s="1186"/>
      <c r="GJ130" s="1186"/>
      <c r="GK130" s="1186"/>
      <c r="GL130" s="1186"/>
      <c r="GM130" s="1186"/>
      <c r="GN130" s="1186"/>
      <c r="GO130" s="1186"/>
      <c r="GP130" s="1186"/>
      <c r="GQ130" s="1186"/>
      <c r="GR130" s="1186"/>
      <c r="GS130" s="1186"/>
      <c r="GT130" s="1186"/>
      <c r="GU130" s="1186"/>
      <c r="GV130" s="1186"/>
      <c r="GW130" s="1186"/>
      <c r="GX130" s="1186"/>
      <c r="GY130" s="1186"/>
      <c r="GZ130" s="1186"/>
      <c r="HA130" s="1186"/>
      <c r="HB130" s="1186"/>
      <c r="HC130" s="1186"/>
      <c r="HD130" s="1186"/>
      <c r="HE130" s="1186"/>
      <c r="HF130" s="1186"/>
      <c r="HG130" s="1186"/>
      <c r="HH130" s="1186"/>
      <c r="HI130" s="1186"/>
      <c r="HJ130" s="1186"/>
      <c r="HK130" s="1186"/>
      <c r="HL130" s="1186"/>
      <c r="HM130" s="1186"/>
      <c r="HN130" s="1186"/>
      <c r="HO130" s="1186"/>
      <c r="HP130" s="1186"/>
      <c r="HQ130" s="1186"/>
      <c r="HR130" s="1186"/>
      <c r="HS130" s="1186"/>
      <c r="HT130" s="1186"/>
      <c r="HU130" s="1186"/>
      <c r="HV130" s="1186"/>
      <c r="HW130" s="1186"/>
      <c r="HX130" s="1186"/>
      <c r="HY130" s="1186"/>
      <c r="HZ130" s="1186"/>
      <c r="IA130" s="1186"/>
      <c r="IB130" s="1186"/>
      <c r="IC130" s="1186"/>
      <c r="ID130" s="1186"/>
      <c r="IE130" s="1186"/>
      <c r="IF130" s="1186"/>
      <c r="IG130" s="1186"/>
      <c r="IH130" s="1186"/>
      <c r="II130" s="1186"/>
      <c r="IJ130" s="1186"/>
      <c r="IK130" s="1186"/>
      <c r="IL130" s="1186"/>
      <c r="IM130" s="1186"/>
      <c r="IN130" s="1186"/>
      <c r="IO130" s="1186"/>
      <c r="IP130" s="1186"/>
      <c r="IQ130" s="1186"/>
      <c r="IR130" s="1186"/>
      <c r="IS130" s="1186"/>
      <c r="IT130" s="1186"/>
      <c r="IU130" s="1186"/>
      <c r="IV130" s="1186"/>
      <c r="IW130" s="1186"/>
      <c r="IX130" s="1186"/>
      <c r="IY130" s="1186"/>
      <c r="IZ130" s="1186"/>
      <c r="JA130" s="1186"/>
      <c r="JB130" s="1186"/>
      <c r="JC130" s="1186"/>
      <c r="JD130" s="1186"/>
      <c r="JE130" s="1186"/>
      <c r="JF130" s="1186"/>
      <c r="JG130" s="1186"/>
      <c r="JH130" s="1186"/>
      <c r="JI130" s="1186"/>
      <c r="JJ130" s="1186"/>
      <c r="JK130" s="1186"/>
      <c r="JL130" s="1186"/>
      <c r="JM130" s="1186"/>
      <c r="JN130" s="1186"/>
      <c r="JO130" s="1186"/>
      <c r="JP130" s="1186"/>
      <c r="JQ130" s="1186"/>
      <c r="JR130" s="1186"/>
      <c r="JS130" s="1186"/>
      <c r="JT130" s="1186"/>
      <c r="JU130" s="1186"/>
      <c r="JV130" s="1186"/>
      <c r="JW130" s="1186"/>
      <c r="JX130" s="1186"/>
      <c r="JY130" s="1186"/>
      <c r="JZ130" s="1186"/>
      <c r="KA130" s="1186"/>
      <c r="KB130" s="1186"/>
      <c r="KC130" s="1186"/>
      <c r="KD130" s="1186"/>
      <c r="KE130" s="1186"/>
      <c r="KF130" s="1186"/>
      <c r="KG130" s="1186"/>
      <c r="KH130" s="1186"/>
      <c r="KI130" s="1186"/>
      <c r="KJ130" s="1186"/>
      <c r="KK130" s="1186"/>
      <c r="KL130" s="1186"/>
      <c r="KM130" s="1186"/>
      <c r="KN130" s="1186"/>
      <c r="KO130" s="1186"/>
      <c r="KP130" s="1186"/>
      <c r="KQ130" s="1186"/>
      <c r="KR130" s="1186"/>
      <c r="KS130" s="1186"/>
      <c r="KT130" s="1186"/>
      <c r="KU130" s="1186"/>
      <c r="KV130" s="1186"/>
      <c r="KW130" s="1186"/>
      <c r="KX130" s="1186"/>
      <c r="KY130" s="1186"/>
      <c r="KZ130" s="1186"/>
      <c r="LA130" s="1186"/>
      <c r="LB130" s="1186"/>
      <c r="LC130" s="1186"/>
      <c r="LD130" s="1186"/>
      <c r="LE130" s="1186"/>
      <c r="LF130" s="1186"/>
      <c r="LG130" s="1186"/>
      <c r="LH130" s="1186"/>
      <c r="LI130" s="1186"/>
      <c r="LJ130" s="1187"/>
    </row>
    <row r="131" spans="2:322" ht="3.65" customHeight="1">
      <c r="B131" s="1185"/>
      <c r="C131" s="1186"/>
      <c r="D131" s="1186"/>
      <c r="E131" s="1186"/>
      <c r="F131" s="1186"/>
      <c r="G131" s="1186"/>
      <c r="H131" s="1186"/>
      <c r="I131" s="1186"/>
      <c r="J131" s="1186"/>
      <c r="K131" s="1186"/>
      <c r="L131" s="1186"/>
      <c r="M131" s="1186"/>
      <c r="N131" s="1186"/>
      <c r="O131" s="1186"/>
      <c r="P131" s="1186"/>
      <c r="Q131" s="1186"/>
      <c r="R131" s="1186"/>
      <c r="S131" s="1186"/>
      <c r="T131" s="1186"/>
      <c r="U131" s="1186"/>
      <c r="V131" s="1186"/>
      <c r="W131" s="1186"/>
      <c r="X131" s="1186"/>
      <c r="Y131" s="1186"/>
      <c r="Z131" s="1186"/>
      <c r="AA131" s="1186"/>
      <c r="AB131" s="1186"/>
      <c r="AC131" s="1186"/>
      <c r="AD131" s="1186"/>
      <c r="AE131" s="1186"/>
      <c r="AF131" s="1186"/>
      <c r="AG131" s="1186"/>
      <c r="AH131" s="1186"/>
      <c r="AI131" s="1186"/>
      <c r="AJ131" s="1186"/>
      <c r="AK131" s="1186"/>
      <c r="AL131" s="1186"/>
      <c r="AM131" s="1186"/>
      <c r="AN131" s="1186"/>
      <c r="AO131" s="1186"/>
      <c r="AP131" s="1186"/>
      <c r="AQ131" s="1186"/>
      <c r="AR131" s="1186"/>
      <c r="AS131" s="1186"/>
      <c r="AT131" s="1186"/>
      <c r="AU131" s="1186"/>
      <c r="AV131" s="1186"/>
      <c r="AW131" s="1186"/>
      <c r="AX131" s="1186"/>
      <c r="AY131" s="1186"/>
      <c r="AZ131" s="1186"/>
      <c r="BA131" s="1186"/>
      <c r="BB131" s="1186"/>
      <c r="BC131" s="1186"/>
      <c r="BD131" s="1186"/>
      <c r="BE131" s="1186"/>
      <c r="BF131" s="1186"/>
      <c r="BG131" s="1186"/>
      <c r="BH131" s="1186"/>
      <c r="BI131" s="1186"/>
      <c r="BJ131" s="1186"/>
      <c r="BK131" s="1186"/>
      <c r="BL131" s="1186"/>
      <c r="BM131" s="1186"/>
      <c r="BN131" s="1186"/>
      <c r="BO131" s="1186"/>
      <c r="BP131" s="1186"/>
      <c r="BQ131" s="1186"/>
      <c r="BR131" s="1186"/>
      <c r="BS131" s="1186"/>
      <c r="BT131" s="1186"/>
      <c r="BU131" s="1186"/>
      <c r="BV131" s="1186"/>
      <c r="BW131" s="1186"/>
      <c r="BX131" s="1186"/>
      <c r="BY131" s="1186"/>
      <c r="BZ131" s="1186"/>
      <c r="CA131" s="1186"/>
      <c r="CB131" s="1186"/>
      <c r="CC131" s="1186"/>
      <c r="CD131" s="1186"/>
      <c r="CE131" s="1186"/>
      <c r="CF131" s="1186"/>
      <c r="CG131" s="1186"/>
      <c r="CH131" s="1186"/>
      <c r="CI131" s="1186"/>
      <c r="CJ131" s="1186"/>
      <c r="CK131" s="1186"/>
      <c r="CL131" s="1186"/>
      <c r="CM131" s="1186"/>
      <c r="CN131" s="1186"/>
      <c r="CO131" s="1186"/>
      <c r="CP131" s="1186"/>
      <c r="CQ131" s="1186"/>
      <c r="CR131" s="1186"/>
      <c r="CS131" s="1186"/>
      <c r="CT131" s="1186"/>
      <c r="CU131" s="1186"/>
      <c r="CV131" s="1186"/>
      <c r="CW131" s="1186"/>
      <c r="CX131" s="1186"/>
      <c r="CY131" s="1186"/>
      <c r="CZ131" s="1186"/>
      <c r="DA131" s="1186"/>
      <c r="DB131" s="1186"/>
      <c r="DC131" s="1186"/>
      <c r="DD131" s="1186"/>
      <c r="DE131" s="1186"/>
      <c r="DF131" s="1186"/>
      <c r="DG131" s="1186"/>
      <c r="DH131" s="1186"/>
      <c r="DI131" s="1186"/>
      <c r="DJ131" s="1186"/>
      <c r="DK131" s="1186"/>
      <c r="DL131" s="1186"/>
      <c r="DM131" s="1186"/>
      <c r="DN131" s="1186"/>
      <c r="DO131" s="1186"/>
      <c r="DP131" s="1186"/>
      <c r="DQ131" s="1186"/>
      <c r="DR131" s="1186"/>
      <c r="DS131" s="1186"/>
      <c r="DT131" s="1186"/>
      <c r="DU131" s="1186"/>
      <c r="DV131" s="1186"/>
      <c r="DW131" s="1186"/>
      <c r="DX131" s="1186"/>
      <c r="DY131" s="1186"/>
      <c r="DZ131" s="1186"/>
      <c r="EA131" s="1186"/>
      <c r="EB131" s="1186"/>
      <c r="EC131" s="1186"/>
      <c r="ED131" s="1186"/>
      <c r="EE131" s="1186"/>
      <c r="EF131" s="1186"/>
      <c r="EG131" s="1186"/>
      <c r="EH131" s="1186"/>
      <c r="EI131" s="1186"/>
      <c r="EJ131" s="1186"/>
      <c r="EK131" s="1186"/>
      <c r="EL131" s="1186"/>
      <c r="EM131" s="1186"/>
      <c r="EN131" s="1186"/>
      <c r="EO131" s="1186"/>
      <c r="EP131" s="1186"/>
      <c r="EQ131" s="1186"/>
      <c r="ER131" s="1186"/>
      <c r="ES131" s="1186"/>
      <c r="ET131" s="1186"/>
      <c r="EU131" s="1186"/>
      <c r="EV131" s="1186"/>
      <c r="EW131" s="1186"/>
      <c r="EX131" s="1186"/>
      <c r="EY131" s="1186"/>
      <c r="EZ131" s="1186"/>
      <c r="FA131" s="1186"/>
      <c r="FB131" s="1186"/>
      <c r="FC131" s="1186"/>
      <c r="FD131" s="1186"/>
      <c r="FE131" s="1186"/>
      <c r="FF131" s="1186"/>
      <c r="FG131" s="1186"/>
      <c r="FH131" s="1186"/>
      <c r="FI131" s="1186"/>
      <c r="FJ131" s="1186"/>
      <c r="FK131" s="1186"/>
      <c r="FL131" s="1186"/>
      <c r="FM131" s="1186"/>
      <c r="FN131" s="1186"/>
      <c r="FO131" s="1186"/>
      <c r="FP131" s="1186"/>
      <c r="FQ131" s="1186"/>
      <c r="FR131" s="1186"/>
      <c r="FS131" s="1186"/>
      <c r="FT131" s="1186"/>
      <c r="FU131" s="1186"/>
      <c r="FV131" s="1186"/>
      <c r="FW131" s="1186"/>
      <c r="FX131" s="1186"/>
      <c r="FY131" s="1186"/>
      <c r="FZ131" s="1186"/>
      <c r="GA131" s="1186"/>
      <c r="GB131" s="1186"/>
      <c r="GC131" s="1186"/>
      <c r="GD131" s="1186"/>
      <c r="GE131" s="1186"/>
      <c r="GF131" s="1186"/>
      <c r="GG131" s="1186"/>
      <c r="GH131" s="1186"/>
      <c r="GI131" s="1186"/>
      <c r="GJ131" s="1186"/>
      <c r="GK131" s="1186"/>
      <c r="GL131" s="1186"/>
      <c r="GM131" s="1186"/>
      <c r="GN131" s="1186"/>
      <c r="GO131" s="1186"/>
      <c r="GP131" s="1186"/>
      <c r="GQ131" s="1186"/>
      <c r="GR131" s="1186"/>
      <c r="GS131" s="1186"/>
      <c r="GT131" s="1186"/>
      <c r="GU131" s="1186"/>
      <c r="GV131" s="1186"/>
      <c r="GW131" s="1186"/>
      <c r="GX131" s="1186"/>
      <c r="GY131" s="1186"/>
      <c r="GZ131" s="1186"/>
      <c r="HA131" s="1186"/>
      <c r="HB131" s="1186"/>
      <c r="HC131" s="1186"/>
      <c r="HD131" s="1186"/>
      <c r="HE131" s="1186"/>
      <c r="HF131" s="1186"/>
      <c r="HG131" s="1186"/>
      <c r="HH131" s="1186"/>
      <c r="HI131" s="1186"/>
      <c r="HJ131" s="1186"/>
      <c r="HK131" s="1186"/>
      <c r="HL131" s="1186"/>
      <c r="HM131" s="1186"/>
      <c r="HN131" s="1186"/>
      <c r="HO131" s="1186"/>
      <c r="HP131" s="1186"/>
      <c r="HQ131" s="1186"/>
      <c r="HR131" s="1186"/>
      <c r="HS131" s="1186"/>
      <c r="HT131" s="1186"/>
      <c r="HU131" s="1186"/>
      <c r="HV131" s="1186"/>
      <c r="HW131" s="1186"/>
      <c r="HX131" s="1186"/>
      <c r="HY131" s="1186"/>
      <c r="HZ131" s="1186"/>
      <c r="IA131" s="1186"/>
      <c r="IB131" s="1186"/>
      <c r="IC131" s="1186"/>
      <c r="ID131" s="1186"/>
      <c r="IE131" s="1186"/>
      <c r="IF131" s="1186"/>
      <c r="IG131" s="1186"/>
      <c r="IH131" s="1186"/>
      <c r="II131" s="1186"/>
      <c r="IJ131" s="1186"/>
      <c r="IK131" s="1186"/>
      <c r="IL131" s="1186"/>
      <c r="IM131" s="1186"/>
      <c r="IN131" s="1186"/>
      <c r="IO131" s="1186"/>
      <c r="IP131" s="1186"/>
      <c r="IQ131" s="1186"/>
      <c r="IR131" s="1186"/>
      <c r="IS131" s="1186"/>
      <c r="IT131" s="1186"/>
      <c r="IU131" s="1186"/>
      <c r="IV131" s="1186"/>
      <c r="IW131" s="1186"/>
      <c r="IX131" s="1186"/>
      <c r="IY131" s="1186"/>
      <c r="IZ131" s="1186"/>
      <c r="JA131" s="1186"/>
      <c r="JB131" s="1186"/>
      <c r="JC131" s="1186"/>
      <c r="JD131" s="1186"/>
      <c r="JE131" s="1186"/>
      <c r="JF131" s="1186"/>
      <c r="JG131" s="1186"/>
      <c r="JH131" s="1186"/>
      <c r="JI131" s="1186"/>
      <c r="JJ131" s="1186"/>
      <c r="JK131" s="1186"/>
      <c r="JL131" s="1186"/>
      <c r="JM131" s="1186"/>
      <c r="JN131" s="1186"/>
      <c r="JO131" s="1186"/>
      <c r="JP131" s="1186"/>
      <c r="JQ131" s="1186"/>
      <c r="JR131" s="1186"/>
      <c r="JS131" s="1186"/>
      <c r="JT131" s="1186"/>
      <c r="JU131" s="1186"/>
      <c r="JV131" s="1186"/>
      <c r="JW131" s="1186"/>
      <c r="JX131" s="1186"/>
      <c r="JY131" s="1186"/>
      <c r="JZ131" s="1186"/>
      <c r="KA131" s="1186"/>
      <c r="KB131" s="1186"/>
      <c r="KC131" s="1186"/>
      <c r="KD131" s="1186"/>
      <c r="KE131" s="1186"/>
      <c r="KF131" s="1186"/>
      <c r="KG131" s="1186"/>
      <c r="KH131" s="1186"/>
      <c r="KI131" s="1186"/>
      <c r="KJ131" s="1186"/>
      <c r="KK131" s="1186"/>
      <c r="KL131" s="1186"/>
      <c r="KM131" s="1186"/>
      <c r="KN131" s="1186"/>
      <c r="KO131" s="1186"/>
      <c r="KP131" s="1186"/>
      <c r="KQ131" s="1186"/>
      <c r="KR131" s="1186"/>
      <c r="KS131" s="1186"/>
      <c r="KT131" s="1186"/>
      <c r="KU131" s="1186"/>
      <c r="KV131" s="1186"/>
      <c r="KW131" s="1186"/>
      <c r="KX131" s="1186"/>
      <c r="KY131" s="1186"/>
      <c r="KZ131" s="1186"/>
      <c r="LA131" s="1186"/>
      <c r="LB131" s="1186"/>
      <c r="LC131" s="1186"/>
      <c r="LD131" s="1186"/>
      <c r="LE131" s="1186"/>
      <c r="LF131" s="1186"/>
      <c r="LG131" s="1186"/>
      <c r="LH131" s="1186"/>
      <c r="LI131" s="1186"/>
      <c r="LJ131" s="1187"/>
    </row>
    <row r="132" spans="2:322" ht="3.65" customHeight="1">
      <c r="B132" s="1185"/>
      <c r="C132" s="1186"/>
      <c r="D132" s="1186"/>
      <c r="E132" s="1186"/>
      <c r="F132" s="1186"/>
      <c r="G132" s="1186"/>
      <c r="H132" s="1186"/>
      <c r="I132" s="1186"/>
      <c r="J132" s="1186"/>
      <c r="K132" s="1186"/>
      <c r="L132" s="1186"/>
      <c r="M132" s="1186"/>
      <c r="N132" s="1186"/>
      <c r="O132" s="1186"/>
      <c r="P132" s="1186"/>
      <c r="Q132" s="1186"/>
      <c r="R132" s="1186"/>
      <c r="S132" s="1186"/>
      <c r="T132" s="1186"/>
      <c r="U132" s="1186"/>
      <c r="V132" s="1186"/>
      <c r="W132" s="1186"/>
      <c r="X132" s="1186"/>
      <c r="Y132" s="1186"/>
      <c r="Z132" s="1186"/>
      <c r="AA132" s="1186"/>
      <c r="AB132" s="1186"/>
      <c r="AC132" s="1186"/>
      <c r="AD132" s="1186"/>
      <c r="AE132" s="1186"/>
      <c r="AF132" s="1186"/>
      <c r="AG132" s="1186"/>
      <c r="AH132" s="1186"/>
      <c r="AI132" s="1186"/>
      <c r="AJ132" s="1186"/>
      <c r="AK132" s="1186"/>
      <c r="AL132" s="1186"/>
      <c r="AM132" s="1186"/>
      <c r="AN132" s="1186"/>
      <c r="AO132" s="1186"/>
      <c r="AP132" s="1186"/>
      <c r="AQ132" s="1186"/>
      <c r="AR132" s="1186"/>
      <c r="AS132" s="1186"/>
      <c r="AT132" s="1186"/>
      <c r="AU132" s="1186"/>
      <c r="AV132" s="1186"/>
      <c r="AW132" s="1186"/>
      <c r="AX132" s="1186"/>
      <c r="AY132" s="1186"/>
      <c r="AZ132" s="1186"/>
      <c r="BA132" s="1186"/>
      <c r="BB132" s="1186"/>
      <c r="BC132" s="1186"/>
      <c r="BD132" s="1186"/>
      <c r="BE132" s="1186"/>
      <c r="BF132" s="1186"/>
      <c r="BG132" s="1186"/>
      <c r="BH132" s="1186"/>
      <c r="BI132" s="1186"/>
      <c r="BJ132" s="1186"/>
      <c r="BK132" s="1186"/>
      <c r="BL132" s="1186"/>
      <c r="BM132" s="1186"/>
      <c r="BN132" s="1186"/>
      <c r="BO132" s="1186"/>
      <c r="BP132" s="1186"/>
      <c r="BQ132" s="1186"/>
      <c r="BR132" s="1186"/>
      <c r="BS132" s="1186"/>
      <c r="BT132" s="1186"/>
      <c r="BU132" s="1186"/>
      <c r="BV132" s="1186"/>
      <c r="BW132" s="1186"/>
      <c r="BX132" s="1186"/>
      <c r="BY132" s="1186"/>
      <c r="BZ132" s="1186"/>
      <c r="CA132" s="1186"/>
      <c r="CB132" s="1186"/>
      <c r="CC132" s="1186"/>
      <c r="CD132" s="1186"/>
      <c r="CE132" s="1186"/>
      <c r="CF132" s="1186"/>
      <c r="CG132" s="1186"/>
      <c r="CH132" s="1186"/>
      <c r="CI132" s="1186"/>
      <c r="CJ132" s="1186"/>
      <c r="CK132" s="1186"/>
      <c r="CL132" s="1186"/>
      <c r="CM132" s="1186"/>
      <c r="CN132" s="1186"/>
      <c r="CO132" s="1186"/>
      <c r="CP132" s="1186"/>
      <c r="CQ132" s="1186"/>
      <c r="CR132" s="1186"/>
      <c r="CS132" s="1186"/>
      <c r="CT132" s="1186"/>
      <c r="CU132" s="1186"/>
      <c r="CV132" s="1186"/>
      <c r="CW132" s="1186"/>
      <c r="CX132" s="1186"/>
      <c r="CY132" s="1186"/>
      <c r="CZ132" s="1186"/>
      <c r="DA132" s="1186"/>
      <c r="DB132" s="1186"/>
      <c r="DC132" s="1186"/>
      <c r="DD132" s="1186"/>
      <c r="DE132" s="1186"/>
      <c r="DF132" s="1186"/>
      <c r="DG132" s="1186"/>
      <c r="DH132" s="1186"/>
      <c r="DI132" s="1186"/>
      <c r="DJ132" s="1186"/>
      <c r="DK132" s="1186"/>
      <c r="DL132" s="1186"/>
      <c r="DM132" s="1186"/>
      <c r="DN132" s="1186"/>
      <c r="DO132" s="1186"/>
      <c r="DP132" s="1186"/>
      <c r="DQ132" s="1186"/>
      <c r="DR132" s="1186"/>
      <c r="DS132" s="1186"/>
      <c r="DT132" s="1186"/>
      <c r="DU132" s="1186"/>
      <c r="DV132" s="1186"/>
      <c r="DW132" s="1186"/>
      <c r="DX132" s="1186"/>
      <c r="DY132" s="1186"/>
      <c r="DZ132" s="1186"/>
      <c r="EA132" s="1186"/>
      <c r="EB132" s="1186"/>
      <c r="EC132" s="1186"/>
      <c r="ED132" s="1186"/>
      <c r="EE132" s="1186"/>
      <c r="EF132" s="1186"/>
      <c r="EG132" s="1186"/>
      <c r="EH132" s="1186"/>
      <c r="EI132" s="1186"/>
      <c r="EJ132" s="1186"/>
      <c r="EK132" s="1186"/>
      <c r="EL132" s="1186"/>
      <c r="EM132" s="1186"/>
      <c r="EN132" s="1186"/>
      <c r="EO132" s="1186"/>
      <c r="EP132" s="1186"/>
      <c r="EQ132" s="1186"/>
      <c r="ER132" s="1186"/>
      <c r="ES132" s="1186"/>
      <c r="ET132" s="1186"/>
      <c r="EU132" s="1186"/>
      <c r="EV132" s="1186"/>
      <c r="EW132" s="1186"/>
      <c r="EX132" s="1186"/>
      <c r="EY132" s="1186"/>
      <c r="EZ132" s="1186"/>
      <c r="FA132" s="1186"/>
      <c r="FB132" s="1186"/>
      <c r="FC132" s="1186"/>
      <c r="FD132" s="1186"/>
      <c r="FE132" s="1186"/>
      <c r="FF132" s="1186"/>
      <c r="FG132" s="1186"/>
      <c r="FH132" s="1186"/>
      <c r="FI132" s="1186"/>
      <c r="FJ132" s="1186"/>
      <c r="FK132" s="1186"/>
      <c r="FL132" s="1186"/>
      <c r="FM132" s="1186"/>
      <c r="FN132" s="1186"/>
      <c r="FO132" s="1186"/>
      <c r="FP132" s="1186"/>
      <c r="FQ132" s="1186"/>
      <c r="FR132" s="1186"/>
      <c r="FS132" s="1186"/>
      <c r="FT132" s="1186"/>
      <c r="FU132" s="1186"/>
      <c r="FV132" s="1186"/>
      <c r="FW132" s="1186"/>
      <c r="FX132" s="1186"/>
      <c r="FY132" s="1186"/>
      <c r="FZ132" s="1186"/>
      <c r="GA132" s="1186"/>
      <c r="GB132" s="1186"/>
      <c r="GC132" s="1186"/>
      <c r="GD132" s="1186"/>
      <c r="GE132" s="1186"/>
      <c r="GF132" s="1186"/>
      <c r="GG132" s="1186"/>
      <c r="GH132" s="1186"/>
      <c r="GI132" s="1186"/>
      <c r="GJ132" s="1186"/>
      <c r="GK132" s="1186"/>
      <c r="GL132" s="1186"/>
      <c r="GM132" s="1186"/>
      <c r="GN132" s="1186"/>
      <c r="GO132" s="1186"/>
      <c r="GP132" s="1186"/>
      <c r="GQ132" s="1186"/>
      <c r="GR132" s="1186"/>
      <c r="GS132" s="1186"/>
      <c r="GT132" s="1186"/>
      <c r="GU132" s="1186"/>
      <c r="GV132" s="1186"/>
      <c r="GW132" s="1186"/>
      <c r="GX132" s="1186"/>
      <c r="GY132" s="1186"/>
      <c r="GZ132" s="1186"/>
      <c r="HA132" s="1186"/>
      <c r="HB132" s="1186"/>
      <c r="HC132" s="1186"/>
      <c r="HD132" s="1186"/>
      <c r="HE132" s="1186"/>
      <c r="HF132" s="1186"/>
      <c r="HG132" s="1186"/>
      <c r="HH132" s="1186"/>
      <c r="HI132" s="1186"/>
      <c r="HJ132" s="1186"/>
      <c r="HK132" s="1186"/>
      <c r="HL132" s="1186"/>
      <c r="HM132" s="1186"/>
      <c r="HN132" s="1186"/>
      <c r="HO132" s="1186"/>
      <c r="HP132" s="1186"/>
      <c r="HQ132" s="1186"/>
      <c r="HR132" s="1186"/>
      <c r="HS132" s="1186"/>
      <c r="HT132" s="1186"/>
      <c r="HU132" s="1186"/>
      <c r="HV132" s="1186"/>
      <c r="HW132" s="1186"/>
      <c r="HX132" s="1186"/>
      <c r="HY132" s="1186"/>
      <c r="HZ132" s="1186"/>
      <c r="IA132" s="1186"/>
      <c r="IB132" s="1186"/>
      <c r="IC132" s="1186"/>
      <c r="ID132" s="1186"/>
      <c r="IE132" s="1186"/>
      <c r="IF132" s="1186"/>
      <c r="IG132" s="1186"/>
      <c r="IH132" s="1186"/>
      <c r="II132" s="1186"/>
      <c r="IJ132" s="1186"/>
      <c r="IK132" s="1186"/>
      <c r="IL132" s="1186"/>
      <c r="IM132" s="1186"/>
      <c r="IN132" s="1186"/>
      <c r="IO132" s="1186"/>
      <c r="IP132" s="1186"/>
      <c r="IQ132" s="1186"/>
      <c r="IR132" s="1186"/>
      <c r="IS132" s="1186"/>
      <c r="IT132" s="1186"/>
      <c r="IU132" s="1186"/>
      <c r="IV132" s="1186"/>
      <c r="IW132" s="1186"/>
      <c r="IX132" s="1186"/>
      <c r="IY132" s="1186"/>
      <c r="IZ132" s="1186"/>
      <c r="JA132" s="1186"/>
      <c r="JB132" s="1186"/>
      <c r="JC132" s="1186"/>
      <c r="JD132" s="1186"/>
      <c r="JE132" s="1186"/>
      <c r="JF132" s="1186"/>
      <c r="JG132" s="1186"/>
      <c r="JH132" s="1186"/>
      <c r="JI132" s="1186"/>
      <c r="JJ132" s="1186"/>
      <c r="JK132" s="1186"/>
      <c r="JL132" s="1186"/>
      <c r="JM132" s="1186"/>
      <c r="JN132" s="1186"/>
      <c r="JO132" s="1186"/>
      <c r="JP132" s="1186"/>
      <c r="JQ132" s="1186"/>
      <c r="JR132" s="1186"/>
      <c r="JS132" s="1186"/>
      <c r="JT132" s="1186"/>
      <c r="JU132" s="1186"/>
      <c r="JV132" s="1186"/>
      <c r="JW132" s="1186"/>
      <c r="JX132" s="1186"/>
      <c r="JY132" s="1186"/>
      <c r="JZ132" s="1186"/>
      <c r="KA132" s="1186"/>
      <c r="KB132" s="1186"/>
      <c r="KC132" s="1186"/>
      <c r="KD132" s="1186"/>
      <c r="KE132" s="1186"/>
      <c r="KF132" s="1186"/>
      <c r="KG132" s="1186"/>
      <c r="KH132" s="1186"/>
      <c r="KI132" s="1186"/>
      <c r="KJ132" s="1186"/>
      <c r="KK132" s="1186"/>
      <c r="KL132" s="1186"/>
      <c r="KM132" s="1186"/>
      <c r="KN132" s="1186"/>
      <c r="KO132" s="1186"/>
      <c r="KP132" s="1186"/>
      <c r="KQ132" s="1186"/>
      <c r="KR132" s="1186"/>
      <c r="KS132" s="1186"/>
      <c r="KT132" s="1186"/>
      <c r="KU132" s="1186"/>
      <c r="KV132" s="1186"/>
      <c r="KW132" s="1186"/>
      <c r="KX132" s="1186"/>
      <c r="KY132" s="1186"/>
      <c r="KZ132" s="1186"/>
      <c r="LA132" s="1186"/>
      <c r="LB132" s="1186"/>
      <c r="LC132" s="1186"/>
      <c r="LD132" s="1186"/>
      <c r="LE132" s="1186"/>
      <c r="LF132" s="1186"/>
      <c r="LG132" s="1186"/>
      <c r="LH132" s="1186"/>
      <c r="LI132" s="1186"/>
      <c r="LJ132" s="1187"/>
    </row>
    <row r="133" spans="2:322" ht="3.65" customHeight="1">
      <c r="B133" s="1185"/>
      <c r="C133" s="1186"/>
      <c r="D133" s="1186"/>
      <c r="E133" s="1186"/>
      <c r="F133" s="1186"/>
      <c r="G133" s="1186"/>
      <c r="H133" s="1186"/>
      <c r="I133" s="1186"/>
      <c r="J133" s="1186"/>
      <c r="K133" s="1186"/>
      <c r="L133" s="1186"/>
      <c r="M133" s="1186"/>
      <c r="N133" s="1186"/>
      <c r="O133" s="1186"/>
      <c r="P133" s="1186"/>
      <c r="Q133" s="1186"/>
      <c r="R133" s="1186"/>
      <c r="S133" s="1186"/>
      <c r="T133" s="1186"/>
      <c r="U133" s="1186"/>
      <c r="V133" s="1186"/>
      <c r="W133" s="1186"/>
      <c r="X133" s="1186"/>
      <c r="Y133" s="1186"/>
      <c r="Z133" s="1186"/>
      <c r="AA133" s="1186"/>
      <c r="AB133" s="1186"/>
      <c r="AC133" s="1186"/>
      <c r="AD133" s="1186"/>
      <c r="AE133" s="1186"/>
      <c r="AF133" s="1186"/>
      <c r="AG133" s="1186"/>
      <c r="AH133" s="1186"/>
      <c r="AI133" s="1186"/>
      <c r="AJ133" s="1186"/>
      <c r="AK133" s="1186"/>
      <c r="AL133" s="1186"/>
      <c r="AM133" s="1186"/>
      <c r="AN133" s="1186"/>
      <c r="AO133" s="1186"/>
      <c r="AP133" s="1186"/>
      <c r="AQ133" s="1186"/>
      <c r="AR133" s="1186"/>
      <c r="AS133" s="1186"/>
      <c r="AT133" s="1186"/>
      <c r="AU133" s="1186"/>
      <c r="AV133" s="1186"/>
      <c r="AW133" s="1186"/>
      <c r="AX133" s="1186"/>
      <c r="AY133" s="1186"/>
      <c r="AZ133" s="1186"/>
      <c r="BA133" s="1186"/>
      <c r="BB133" s="1186"/>
      <c r="BC133" s="1186"/>
      <c r="BD133" s="1186"/>
      <c r="BE133" s="1186"/>
      <c r="BF133" s="1186"/>
      <c r="BG133" s="1186"/>
      <c r="BH133" s="1186"/>
      <c r="BI133" s="1186"/>
      <c r="BJ133" s="1186"/>
      <c r="BK133" s="1186"/>
      <c r="BL133" s="1186"/>
      <c r="BM133" s="1186"/>
      <c r="BN133" s="1186"/>
      <c r="BO133" s="1186"/>
      <c r="BP133" s="1186"/>
      <c r="BQ133" s="1186"/>
      <c r="BR133" s="1186"/>
      <c r="BS133" s="1186"/>
      <c r="BT133" s="1186"/>
      <c r="BU133" s="1186"/>
      <c r="BV133" s="1186"/>
      <c r="BW133" s="1186"/>
      <c r="BX133" s="1186"/>
      <c r="BY133" s="1186"/>
      <c r="BZ133" s="1186"/>
      <c r="CA133" s="1186"/>
      <c r="CB133" s="1186"/>
      <c r="CC133" s="1186"/>
      <c r="CD133" s="1186"/>
      <c r="CE133" s="1186"/>
      <c r="CF133" s="1186"/>
      <c r="CG133" s="1186"/>
      <c r="CH133" s="1186"/>
      <c r="CI133" s="1186"/>
      <c r="CJ133" s="1186"/>
      <c r="CK133" s="1186"/>
      <c r="CL133" s="1186"/>
      <c r="CM133" s="1186"/>
      <c r="CN133" s="1186"/>
      <c r="CO133" s="1186"/>
      <c r="CP133" s="1186"/>
      <c r="CQ133" s="1186"/>
      <c r="CR133" s="1186"/>
      <c r="CS133" s="1186"/>
      <c r="CT133" s="1186"/>
      <c r="CU133" s="1186"/>
      <c r="CV133" s="1186"/>
      <c r="CW133" s="1186"/>
      <c r="CX133" s="1186"/>
      <c r="CY133" s="1186"/>
      <c r="CZ133" s="1186"/>
      <c r="DA133" s="1186"/>
      <c r="DB133" s="1186"/>
      <c r="DC133" s="1186"/>
      <c r="DD133" s="1186"/>
      <c r="DE133" s="1186"/>
      <c r="DF133" s="1186"/>
      <c r="DG133" s="1186"/>
      <c r="DH133" s="1186"/>
      <c r="DI133" s="1186"/>
      <c r="DJ133" s="1186"/>
      <c r="DK133" s="1186"/>
      <c r="DL133" s="1186"/>
      <c r="DM133" s="1186"/>
      <c r="DN133" s="1186"/>
      <c r="DO133" s="1186"/>
      <c r="DP133" s="1186"/>
      <c r="DQ133" s="1186"/>
      <c r="DR133" s="1186"/>
      <c r="DS133" s="1186"/>
      <c r="DT133" s="1186"/>
      <c r="DU133" s="1186"/>
      <c r="DV133" s="1186"/>
      <c r="DW133" s="1186"/>
      <c r="DX133" s="1186"/>
      <c r="DY133" s="1186"/>
      <c r="DZ133" s="1186"/>
      <c r="EA133" s="1186"/>
      <c r="EB133" s="1186"/>
      <c r="EC133" s="1186"/>
      <c r="ED133" s="1186"/>
      <c r="EE133" s="1186"/>
      <c r="EF133" s="1186"/>
      <c r="EG133" s="1186"/>
      <c r="EH133" s="1186"/>
      <c r="EI133" s="1186"/>
      <c r="EJ133" s="1186"/>
      <c r="EK133" s="1186"/>
      <c r="EL133" s="1186"/>
      <c r="EM133" s="1186"/>
      <c r="EN133" s="1186"/>
      <c r="EO133" s="1186"/>
      <c r="EP133" s="1186"/>
      <c r="EQ133" s="1186"/>
      <c r="ER133" s="1186"/>
      <c r="ES133" s="1186"/>
      <c r="ET133" s="1186"/>
      <c r="EU133" s="1186"/>
      <c r="EV133" s="1186"/>
      <c r="EW133" s="1186"/>
      <c r="EX133" s="1186"/>
      <c r="EY133" s="1186"/>
      <c r="EZ133" s="1186"/>
      <c r="FA133" s="1186"/>
      <c r="FB133" s="1186"/>
      <c r="FC133" s="1186"/>
      <c r="FD133" s="1186"/>
      <c r="FE133" s="1186"/>
      <c r="FF133" s="1186"/>
      <c r="FG133" s="1186"/>
      <c r="FH133" s="1186"/>
      <c r="FI133" s="1186"/>
      <c r="FJ133" s="1186"/>
      <c r="FK133" s="1186"/>
      <c r="FL133" s="1186"/>
      <c r="FM133" s="1186"/>
      <c r="FN133" s="1186"/>
      <c r="FO133" s="1186"/>
      <c r="FP133" s="1186"/>
      <c r="FQ133" s="1186"/>
      <c r="FR133" s="1186"/>
      <c r="FS133" s="1186"/>
      <c r="FT133" s="1186"/>
      <c r="FU133" s="1186"/>
      <c r="FV133" s="1186"/>
      <c r="FW133" s="1186"/>
      <c r="FX133" s="1186"/>
      <c r="FY133" s="1186"/>
      <c r="FZ133" s="1186"/>
      <c r="GA133" s="1186"/>
      <c r="GB133" s="1186"/>
      <c r="GC133" s="1186"/>
      <c r="GD133" s="1186"/>
      <c r="GE133" s="1186"/>
      <c r="GF133" s="1186"/>
      <c r="GG133" s="1186"/>
      <c r="GH133" s="1186"/>
      <c r="GI133" s="1186"/>
      <c r="GJ133" s="1186"/>
      <c r="GK133" s="1186"/>
      <c r="GL133" s="1186"/>
      <c r="GM133" s="1186"/>
      <c r="GN133" s="1186"/>
      <c r="GO133" s="1186"/>
      <c r="GP133" s="1186"/>
      <c r="GQ133" s="1186"/>
      <c r="GR133" s="1186"/>
      <c r="GS133" s="1186"/>
      <c r="GT133" s="1186"/>
      <c r="GU133" s="1186"/>
      <c r="GV133" s="1186"/>
      <c r="GW133" s="1186"/>
      <c r="GX133" s="1186"/>
      <c r="GY133" s="1186"/>
      <c r="GZ133" s="1186"/>
      <c r="HA133" s="1186"/>
      <c r="HB133" s="1186"/>
      <c r="HC133" s="1186"/>
      <c r="HD133" s="1186"/>
      <c r="HE133" s="1186"/>
      <c r="HF133" s="1186"/>
      <c r="HG133" s="1186"/>
      <c r="HH133" s="1186"/>
      <c r="HI133" s="1186"/>
      <c r="HJ133" s="1186"/>
      <c r="HK133" s="1186"/>
      <c r="HL133" s="1186"/>
      <c r="HM133" s="1186"/>
      <c r="HN133" s="1186"/>
      <c r="HO133" s="1186"/>
      <c r="HP133" s="1186"/>
      <c r="HQ133" s="1186"/>
      <c r="HR133" s="1186"/>
      <c r="HS133" s="1186"/>
      <c r="HT133" s="1186"/>
      <c r="HU133" s="1186"/>
      <c r="HV133" s="1186"/>
      <c r="HW133" s="1186"/>
      <c r="HX133" s="1186"/>
      <c r="HY133" s="1186"/>
      <c r="HZ133" s="1186"/>
      <c r="IA133" s="1186"/>
      <c r="IB133" s="1186"/>
      <c r="IC133" s="1186"/>
      <c r="ID133" s="1186"/>
      <c r="IE133" s="1186"/>
      <c r="IF133" s="1186"/>
      <c r="IG133" s="1186"/>
      <c r="IH133" s="1186"/>
      <c r="II133" s="1186"/>
      <c r="IJ133" s="1186"/>
      <c r="IK133" s="1186"/>
      <c r="IL133" s="1186"/>
      <c r="IM133" s="1186"/>
      <c r="IN133" s="1186"/>
      <c r="IO133" s="1186"/>
      <c r="IP133" s="1186"/>
      <c r="IQ133" s="1186"/>
      <c r="IR133" s="1186"/>
      <c r="IS133" s="1186"/>
      <c r="IT133" s="1186"/>
      <c r="IU133" s="1186"/>
      <c r="IV133" s="1186"/>
      <c r="IW133" s="1186"/>
      <c r="IX133" s="1186"/>
      <c r="IY133" s="1186"/>
      <c r="IZ133" s="1186"/>
      <c r="JA133" s="1186"/>
      <c r="JB133" s="1186"/>
      <c r="JC133" s="1186"/>
      <c r="JD133" s="1186"/>
      <c r="JE133" s="1186"/>
      <c r="JF133" s="1186"/>
      <c r="JG133" s="1186"/>
      <c r="JH133" s="1186"/>
      <c r="JI133" s="1186"/>
      <c r="JJ133" s="1186"/>
      <c r="JK133" s="1186"/>
      <c r="JL133" s="1186"/>
      <c r="JM133" s="1186"/>
      <c r="JN133" s="1186"/>
      <c r="JO133" s="1186"/>
      <c r="JP133" s="1186"/>
      <c r="JQ133" s="1186"/>
      <c r="JR133" s="1186"/>
      <c r="JS133" s="1186"/>
      <c r="JT133" s="1186"/>
      <c r="JU133" s="1186"/>
      <c r="JV133" s="1186"/>
      <c r="JW133" s="1186"/>
      <c r="JX133" s="1186"/>
      <c r="JY133" s="1186"/>
      <c r="JZ133" s="1186"/>
      <c r="KA133" s="1186"/>
      <c r="KB133" s="1186"/>
      <c r="KC133" s="1186"/>
      <c r="KD133" s="1186"/>
      <c r="KE133" s="1186"/>
      <c r="KF133" s="1186"/>
      <c r="KG133" s="1186"/>
      <c r="KH133" s="1186"/>
      <c r="KI133" s="1186"/>
      <c r="KJ133" s="1186"/>
      <c r="KK133" s="1186"/>
      <c r="KL133" s="1186"/>
      <c r="KM133" s="1186"/>
      <c r="KN133" s="1186"/>
      <c r="KO133" s="1186"/>
      <c r="KP133" s="1186"/>
      <c r="KQ133" s="1186"/>
      <c r="KR133" s="1186"/>
      <c r="KS133" s="1186"/>
      <c r="KT133" s="1186"/>
      <c r="KU133" s="1186"/>
      <c r="KV133" s="1186"/>
      <c r="KW133" s="1186"/>
      <c r="KX133" s="1186"/>
      <c r="KY133" s="1186"/>
      <c r="KZ133" s="1186"/>
      <c r="LA133" s="1186"/>
      <c r="LB133" s="1186"/>
      <c r="LC133" s="1186"/>
      <c r="LD133" s="1186"/>
      <c r="LE133" s="1186"/>
      <c r="LF133" s="1186"/>
      <c r="LG133" s="1186"/>
      <c r="LH133" s="1186"/>
      <c r="LI133" s="1186"/>
      <c r="LJ133" s="1187"/>
    </row>
    <row r="134" spans="2:322" ht="3.65" customHeight="1">
      <c r="B134" s="1185"/>
      <c r="C134" s="1186"/>
      <c r="D134" s="1186"/>
      <c r="E134" s="1186"/>
      <c r="F134" s="1186"/>
      <c r="G134" s="1186"/>
      <c r="H134" s="1186"/>
      <c r="I134" s="1186"/>
      <c r="J134" s="1186"/>
      <c r="K134" s="1186"/>
      <c r="L134" s="1186"/>
      <c r="M134" s="1186"/>
      <c r="N134" s="1186"/>
      <c r="O134" s="1186"/>
      <c r="P134" s="1186"/>
      <c r="Q134" s="1186"/>
      <c r="R134" s="1186"/>
      <c r="S134" s="1186"/>
      <c r="T134" s="1186"/>
      <c r="U134" s="1186"/>
      <c r="V134" s="1186"/>
      <c r="W134" s="1186"/>
      <c r="X134" s="1186"/>
      <c r="Y134" s="1186"/>
      <c r="Z134" s="1186"/>
      <c r="AA134" s="1186"/>
      <c r="AB134" s="1186"/>
      <c r="AC134" s="1186"/>
      <c r="AD134" s="1186"/>
      <c r="AE134" s="1186"/>
      <c r="AF134" s="1186"/>
      <c r="AG134" s="1186"/>
      <c r="AH134" s="1186"/>
      <c r="AI134" s="1186"/>
      <c r="AJ134" s="1186"/>
      <c r="AK134" s="1186"/>
      <c r="AL134" s="1186"/>
      <c r="AM134" s="1186"/>
      <c r="AN134" s="1186"/>
      <c r="AO134" s="1186"/>
      <c r="AP134" s="1186"/>
      <c r="AQ134" s="1186"/>
      <c r="AR134" s="1186"/>
      <c r="AS134" s="1186"/>
      <c r="AT134" s="1186"/>
      <c r="AU134" s="1186"/>
      <c r="AV134" s="1186"/>
      <c r="AW134" s="1186"/>
      <c r="AX134" s="1186"/>
      <c r="AY134" s="1186"/>
      <c r="AZ134" s="1186"/>
      <c r="BA134" s="1186"/>
      <c r="BB134" s="1186"/>
      <c r="BC134" s="1186"/>
      <c r="BD134" s="1186"/>
      <c r="BE134" s="1186"/>
      <c r="BF134" s="1186"/>
      <c r="BG134" s="1186"/>
      <c r="BH134" s="1186"/>
      <c r="BI134" s="1186"/>
      <c r="BJ134" s="1186"/>
      <c r="BK134" s="1186"/>
      <c r="BL134" s="1186"/>
      <c r="BM134" s="1186"/>
      <c r="BN134" s="1186"/>
      <c r="BO134" s="1186"/>
      <c r="BP134" s="1186"/>
      <c r="BQ134" s="1186"/>
      <c r="BR134" s="1186"/>
      <c r="BS134" s="1186"/>
      <c r="BT134" s="1186"/>
      <c r="BU134" s="1186"/>
      <c r="BV134" s="1186"/>
      <c r="BW134" s="1186"/>
      <c r="BX134" s="1186"/>
      <c r="BY134" s="1186"/>
      <c r="BZ134" s="1186"/>
      <c r="CA134" s="1186"/>
      <c r="CB134" s="1186"/>
      <c r="CC134" s="1186"/>
      <c r="CD134" s="1186"/>
      <c r="CE134" s="1186"/>
      <c r="CF134" s="1186"/>
      <c r="CG134" s="1186"/>
      <c r="CH134" s="1186"/>
      <c r="CI134" s="1186"/>
      <c r="CJ134" s="1186"/>
      <c r="CK134" s="1186"/>
      <c r="CL134" s="1186"/>
      <c r="CM134" s="1186"/>
      <c r="CN134" s="1186"/>
      <c r="CO134" s="1186"/>
      <c r="CP134" s="1186"/>
      <c r="CQ134" s="1186"/>
      <c r="CR134" s="1186"/>
      <c r="CS134" s="1186"/>
      <c r="CT134" s="1186"/>
      <c r="CU134" s="1186"/>
      <c r="CV134" s="1186"/>
      <c r="CW134" s="1186"/>
      <c r="CX134" s="1186"/>
      <c r="CY134" s="1186"/>
      <c r="CZ134" s="1186"/>
      <c r="DA134" s="1186"/>
      <c r="DB134" s="1186"/>
      <c r="DC134" s="1186"/>
      <c r="DD134" s="1186"/>
      <c r="DE134" s="1186"/>
      <c r="DF134" s="1186"/>
      <c r="DG134" s="1186"/>
      <c r="DH134" s="1186"/>
      <c r="DI134" s="1186"/>
      <c r="DJ134" s="1186"/>
      <c r="DK134" s="1186"/>
      <c r="DL134" s="1186"/>
      <c r="DM134" s="1186"/>
      <c r="DN134" s="1186"/>
      <c r="DO134" s="1186"/>
      <c r="DP134" s="1186"/>
      <c r="DQ134" s="1186"/>
      <c r="DR134" s="1186"/>
      <c r="DS134" s="1186"/>
      <c r="DT134" s="1186"/>
      <c r="DU134" s="1186"/>
      <c r="DV134" s="1186"/>
      <c r="DW134" s="1186"/>
      <c r="DX134" s="1186"/>
      <c r="DY134" s="1186"/>
      <c r="DZ134" s="1186"/>
      <c r="EA134" s="1186"/>
      <c r="EB134" s="1186"/>
      <c r="EC134" s="1186"/>
      <c r="ED134" s="1186"/>
      <c r="EE134" s="1186"/>
      <c r="EF134" s="1186"/>
      <c r="EG134" s="1186"/>
      <c r="EH134" s="1186"/>
      <c r="EI134" s="1186"/>
      <c r="EJ134" s="1186"/>
      <c r="EK134" s="1186"/>
      <c r="EL134" s="1186"/>
      <c r="EM134" s="1186"/>
      <c r="EN134" s="1186"/>
      <c r="EO134" s="1186"/>
      <c r="EP134" s="1186"/>
      <c r="EQ134" s="1186"/>
      <c r="ER134" s="1186"/>
      <c r="ES134" s="1186"/>
      <c r="ET134" s="1186"/>
      <c r="EU134" s="1186"/>
      <c r="EV134" s="1186"/>
      <c r="EW134" s="1186"/>
      <c r="EX134" s="1186"/>
      <c r="EY134" s="1186"/>
      <c r="EZ134" s="1186"/>
      <c r="FA134" s="1186"/>
      <c r="FB134" s="1186"/>
      <c r="FC134" s="1186"/>
      <c r="FD134" s="1186"/>
      <c r="FE134" s="1186"/>
      <c r="FF134" s="1186"/>
      <c r="FG134" s="1186"/>
      <c r="FH134" s="1186"/>
      <c r="FI134" s="1186"/>
      <c r="FJ134" s="1186"/>
      <c r="FK134" s="1186"/>
      <c r="FL134" s="1186"/>
      <c r="FM134" s="1186"/>
      <c r="FN134" s="1186"/>
      <c r="FO134" s="1186"/>
      <c r="FP134" s="1186"/>
      <c r="FQ134" s="1186"/>
      <c r="FR134" s="1186"/>
      <c r="FS134" s="1186"/>
      <c r="FT134" s="1186"/>
      <c r="FU134" s="1186"/>
      <c r="FV134" s="1186"/>
      <c r="FW134" s="1186"/>
      <c r="FX134" s="1186"/>
      <c r="FY134" s="1186"/>
      <c r="FZ134" s="1186"/>
      <c r="GA134" s="1186"/>
      <c r="GB134" s="1186"/>
      <c r="GC134" s="1186"/>
      <c r="GD134" s="1186"/>
      <c r="GE134" s="1186"/>
      <c r="GF134" s="1186"/>
      <c r="GG134" s="1186"/>
      <c r="GH134" s="1186"/>
      <c r="GI134" s="1186"/>
      <c r="GJ134" s="1186"/>
      <c r="GK134" s="1186"/>
      <c r="GL134" s="1186"/>
      <c r="GM134" s="1186"/>
      <c r="GN134" s="1186"/>
      <c r="GO134" s="1186"/>
      <c r="GP134" s="1186"/>
      <c r="GQ134" s="1186"/>
      <c r="GR134" s="1186"/>
      <c r="GS134" s="1186"/>
      <c r="GT134" s="1186"/>
      <c r="GU134" s="1186"/>
      <c r="GV134" s="1186"/>
      <c r="GW134" s="1186"/>
      <c r="GX134" s="1186"/>
      <c r="GY134" s="1186"/>
      <c r="GZ134" s="1186"/>
      <c r="HA134" s="1186"/>
      <c r="HB134" s="1186"/>
      <c r="HC134" s="1186"/>
      <c r="HD134" s="1186"/>
      <c r="HE134" s="1186"/>
      <c r="HF134" s="1186"/>
      <c r="HG134" s="1186"/>
      <c r="HH134" s="1186"/>
      <c r="HI134" s="1186"/>
      <c r="HJ134" s="1186"/>
      <c r="HK134" s="1186"/>
      <c r="HL134" s="1186"/>
      <c r="HM134" s="1186"/>
      <c r="HN134" s="1186"/>
      <c r="HO134" s="1186"/>
      <c r="HP134" s="1186"/>
      <c r="HQ134" s="1186"/>
      <c r="HR134" s="1186"/>
      <c r="HS134" s="1186"/>
      <c r="HT134" s="1186"/>
      <c r="HU134" s="1186"/>
      <c r="HV134" s="1186"/>
      <c r="HW134" s="1186"/>
      <c r="HX134" s="1186"/>
      <c r="HY134" s="1186"/>
      <c r="HZ134" s="1186"/>
      <c r="IA134" s="1186"/>
      <c r="IB134" s="1186"/>
      <c r="IC134" s="1186"/>
      <c r="ID134" s="1186"/>
      <c r="IE134" s="1186"/>
      <c r="IF134" s="1186"/>
      <c r="IG134" s="1186"/>
      <c r="IH134" s="1186"/>
      <c r="II134" s="1186"/>
      <c r="IJ134" s="1186"/>
      <c r="IK134" s="1186"/>
      <c r="IL134" s="1186"/>
      <c r="IM134" s="1186"/>
      <c r="IN134" s="1186"/>
      <c r="IO134" s="1186"/>
      <c r="IP134" s="1186"/>
      <c r="IQ134" s="1186"/>
      <c r="IR134" s="1186"/>
      <c r="IS134" s="1186"/>
      <c r="IT134" s="1186"/>
      <c r="IU134" s="1186"/>
      <c r="IV134" s="1186"/>
      <c r="IW134" s="1186"/>
      <c r="IX134" s="1186"/>
      <c r="IY134" s="1186"/>
      <c r="IZ134" s="1186"/>
      <c r="JA134" s="1186"/>
      <c r="JB134" s="1186"/>
      <c r="JC134" s="1186"/>
      <c r="JD134" s="1186"/>
      <c r="JE134" s="1186"/>
      <c r="JF134" s="1186"/>
      <c r="JG134" s="1186"/>
      <c r="JH134" s="1186"/>
      <c r="JI134" s="1186"/>
      <c r="JJ134" s="1186"/>
      <c r="JK134" s="1186"/>
      <c r="JL134" s="1186"/>
      <c r="JM134" s="1186"/>
      <c r="JN134" s="1186"/>
      <c r="JO134" s="1186"/>
      <c r="JP134" s="1186"/>
      <c r="JQ134" s="1186"/>
      <c r="JR134" s="1186"/>
      <c r="JS134" s="1186"/>
      <c r="JT134" s="1186"/>
      <c r="JU134" s="1186"/>
      <c r="JV134" s="1186"/>
      <c r="JW134" s="1186"/>
      <c r="JX134" s="1186"/>
      <c r="JY134" s="1186"/>
      <c r="JZ134" s="1186"/>
      <c r="KA134" s="1186"/>
      <c r="KB134" s="1186"/>
      <c r="KC134" s="1186"/>
      <c r="KD134" s="1186"/>
      <c r="KE134" s="1186"/>
      <c r="KF134" s="1186"/>
      <c r="KG134" s="1186"/>
      <c r="KH134" s="1186"/>
      <c r="KI134" s="1186"/>
      <c r="KJ134" s="1186"/>
      <c r="KK134" s="1186"/>
      <c r="KL134" s="1186"/>
      <c r="KM134" s="1186"/>
      <c r="KN134" s="1186"/>
      <c r="KO134" s="1186"/>
      <c r="KP134" s="1186"/>
      <c r="KQ134" s="1186"/>
      <c r="KR134" s="1186"/>
      <c r="KS134" s="1186"/>
      <c r="KT134" s="1186"/>
      <c r="KU134" s="1186"/>
      <c r="KV134" s="1186"/>
      <c r="KW134" s="1186"/>
      <c r="KX134" s="1186"/>
      <c r="KY134" s="1186"/>
      <c r="KZ134" s="1186"/>
      <c r="LA134" s="1186"/>
      <c r="LB134" s="1186"/>
      <c r="LC134" s="1186"/>
      <c r="LD134" s="1186"/>
      <c r="LE134" s="1186"/>
      <c r="LF134" s="1186"/>
      <c r="LG134" s="1186"/>
      <c r="LH134" s="1186"/>
      <c r="LI134" s="1186"/>
      <c r="LJ134" s="1187"/>
    </row>
    <row r="135" spans="2:322" ht="3.65" customHeight="1">
      <c r="B135" s="1185"/>
      <c r="C135" s="1186"/>
      <c r="D135" s="1186"/>
      <c r="E135" s="1186"/>
      <c r="F135" s="1186"/>
      <c r="G135" s="1186"/>
      <c r="H135" s="1186"/>
      <c r="I135" s="1186"/>
      <c r="J135" s="1186"/>
      <c r="K135" s="1186"/>
      <c r="L135" s="1186"/>
      <c r="M135" s="1186"/>
      <c r="N135" s="1186"/>
      <c r="O135" s="1186"/>
      <c r="P135" s="1186"/>
      <c r="Q135" s="1186"/>
      <c r="R135" s="1186"/>
      <c r="S135" s="1186"/>
      <c r="T135" s="1186"/>
      <c r="U135" s="1186"/>
      <c r="V135" s="1186"/>
      <c r="W135" s="1186"/>
      <c r="X135" s="1186"/>
      <c r="Y135" s="1186"/>
      <c r="Z135" s="1186"/>
      <c r="AA135" s="1186"/>
      <c r="AB135" s="1186"/>
      <c r="AC135" s="1186"/>
      <c r="AD135" s="1186"/>
      <c r="AE135" s="1186"/>
      <c r="AF135" s="1186"/>
      <c r="AG135" s="1186"/>
      <c r="AH135" s="1186"/>
      <c r="AI135" s="1186"/>
      <c r="AJ135" s="1186"/>
      <c r="AK135" s="1186"/>
      <c r="AL135" s="1186"/>
      <c r="AM135" s="1186"/>
      <c r="AN135" s="1186"/>
      <c r="AO135" s="1186"/>
      <c r="AP135" s="1186"/>
      <c r="AQ135" s="1186"/>
      <c r="AR135" s="1186"/>
      <c r="AS135" s="1186"/>
      <c r="AT135" s="1186"/>
      <c r="AU135" s="1186"/>
      <c r="AV135" s="1186"/>
      <c r="AW135" s="1186"/>
      <c r="AX135" s="1186"/>
      <c r="AY135" s="1186"/>
      <c r="AZ135" s="1186"/>
      <c r="BA135" s="1186"/>
      <c r="BB135" s="1186"/>
      <c r="BC135" s="1186"/>
      <c r="BD135" s="1186"/>
      <c r="BE135" s="1186"/>
      <c r="BF135" s="1186"/>
      <c r="BG135" s="1186"/>
      <c r="BH135" s="1186"/>
      <c r="BI135" s="1186"/>
      <c r="BJ135" s="1186"/>
      <c r="BK135" s="1186"/>
      <c r="BL135" s="1186"/>
      <c r="BM135" s="1186"/>
      <c r="BN135" s="1186"/>
      <c r="BO135" s="1186"/>
      <c r="BP135" s="1186"/>
      <c r="BQ135" s="1186"/>
      <c r="BR135" s="1186"/>
      <c r="BS135" s="1186"/>
      <c r="BT135" s="1186"/>
      <c r="BU135" s="1186"/>
      <c r="BV135" s="1186"/>
      <c r="BW135" s="1186"/>
      <c r="BX135" s="1186"/>
      <c r="BY135" s="1186"/>
      <c r="BZ135" s="1186"/>
      <c r="CA135" s="1186"/>
      <c r="CB135" s="1186"/>
      <c r="CC135" s="1186"/>
      <c r="CD135" s="1186"/>
      <c r="CE135" s="1186"/>
      <c r="CF135" s="1186"/>
      <c r="CG135" s="1186"/>
      <c r="CH135" s="1186"/>
      <c r="CI135" s="1186"/>
      <c r="CJ135" s="1186"/>
      <c r="CK135" s="1186"/>
      <c r="CL135" s="1186"/>
      <c r="CM135" s="1186"/>
      <c r="CN135" s="1186"/>
      <c r="CO135" s="1186"/>
      <c r="CP135" s="1186"/>
      <c r="CQ135" s="1186"/>
      <c r="CR135" s="1186"/>
      <c r="CS135" s="1186"/>
      <c r="CT135" s="1186"/>
      <c r="CU135" s="1186"/>
      <c r="CV135" s="1186"/>
      <c r="CW135" s="1186"/>
      <c r="CX135" s="1186"/>
      <c r="CY135" s="1186"/>
      <c r="CZ135" s="1186"/>
      <c r="DA135" s="1186"/>
      <c r="DB135" s="1186"/>
      <c r="DC135" s="1186"/>
      <c r="DD135" s="1186"/>
      <c r="DE135" s="1186"/>
      <c r="DF135" s="1186"/>
      <c r="DG135" s="1186"/>
      <c r="DH135" s="1186"/>
      <c r="DI135" s="1186"/>
      <c r="DJ135" s="1186"/>
      <c r="DK135" s="1186"/>
      <c r="DL135" s="1186"/>
      <c r="DM135" s="1186"/>
      <c r="DN135" s="1186"/>
      <c r="DO135" s="1186"/>
      <c r="DP135" s="1186"/>
      <c r="DQ135" s="1186"/>
      <c r="DR135" s="1186"/>
      <c r="DS135" s="1186"/>
      <c r="DT135" s="1186"/>
      <c r="DU135" s="1186"/>
      <c r="DV135" s="1186"/>
      <c r="DW135" s="1186"/>
      <c r="DX135" s="1186"/>
      <c r="DY135" s="1186"/>
      <c r="DZ135" s="1186"/>
      <c r="EA135" s="1186"/>
      <c r="EB135" s="1186"/>
      <c r="EC135" s="1186"/>
      <c r="ED135" s="1186"/>
      <c r="EE135" s="1186"/>
      <c r="EF135" s="1186"/>
      <c r="EG135" s="1186"/>
      <c r="EH135" s="1186"/>
      <c r="EI135" s="1186"/>
      <c r="EJ135" s="1186"/>
      <c r="EK135" s="1186"/>
      <c r="EL135" s="1186"/>
      <c r="EM135" s="1186"/>
      <c r="EN135" s="1186"/>
      <c r="EO135" s="1186"/>
      <c r="EP135" s="1186"/>
      <c r="EQ135" s="1186"/>
      <c r="ER135" s="1186"/>
      <c r="ES135" s="1186"/>
      <c r="ET135" s="1186"/>
      <c r="EU135" s="1186"/>
      <c r="EV135" s="1186"/>
      <c r="EW135" s="1186"/>
      <c r="EX135" s="1186"/>
      <c r="EY135" s="1186"/>
      <c r="EZ135" s="1186"/>
      <c r="FA135" s="1186"/>
      <c r="FB135" s="1186"/>
      <c r="FC135" s="1186"/>
      <c r="FD135" s="1186"/>
      <c r="FE135" s="1186"/>
      <c r="FF135" s="1186"/>
      <c r="FG135" s="1186"/>
      <c r="FH135" s="1186"/>
      <c r="FI135" s="1186"/>
      <c r="FJ135" s="1186"/>
      <c r="FK135" s="1186"/>
      <c r="FL135" s="1186"/>
      <c r="FM135" s="1186"/>
      <c r="FN135" s="1186"/>
      <c r="FO135" s="1186"/>
      <c r="FP135" s="1186"/>
      <c r="FQ135" s="1186"/>
      <c r="FR135" s="1186"/>
      <c r="FS135" s="1186"/>
      <c r="FT135" s="1186"/>
      <c r="FU135" s="1186"/>
      <c r="FV135" s="1186"/>
      <c r="FW135" s="1186"/>
      <c r="FX135" s="1186"/>
      <c r="FY135" s="1186"/>
      <c r="FZ135" s="1186"/>
      <c r="GA135" s="1186"/>
      <c r="GB135" s="1186"/>
      <c r="GC135" s="1186"/>
      <c r="GD135" s="1186"/>
      <c r="GE135" s="1186"/>
      <c r="GF135" s="1186"/>
      <c r="GG135" s="1186"/>
      <c r="GH135" s="1186"/>
      <c r="GI135" s="1186"/>
      <c r="GJ135" s="1186"/>
      <c r="GK135" s="1186"/>
      <c r="GL135" s="1186"/>
      <c r="GM135" s="1186"/>
      <c r="GN135" s="1186"/>
      <c r="GO135" s="1186"/>
      <c r="GP135" s="1186"/>
      <c r="GQ135" s="1186"/>
      <c r="GR135" s="1186"/>
      <c r="GS135" s="1186"/>
      <c r="GT135" s="1186"/>
      <c r="GU135" s="1186"/>
      <c r="GV135" s="1186"/>
      <c r="GW135" s="1186"/>
      <c r="GX135" s="1186"/>
      <c r="GY135" s="1186"/>
      <c r="GZ135" s="1186"/>
      <c r="HA135" s="1186"/>
      <c r="HB135" s="1186"/>
      <c r="HC135" s="1186"/>
      <c r="HD135" s="1186"/>
      <c r="HE135" s="1186"/>
      <c r="HF135" s="1186"/>
      <c r="HG135" s="1186"/>
      <c r="HH135" s="1186"/>
      <c r="HI135" s="1186"/>
      <c r="HJ135" s="1186"/>
      <c r="HK135" s="1186"/>
      <c r="HL135" s="1186"/>
      <c r="HM135" s="1186"/>
      <c r="HN135" s="1186"/>
      <c r="HO135" s="1186"/>
      <c r="HP135" s="1186"/>
      <c r="HQ135" s="1186"/>
      <c r="HR135" s="1186"/>
      <c r="HS135" s="1186"/>
      <c r="HT135" s="1186"/>
      <c r="HU135" s="1186"/>
      <c r="HV135" s="1186"/>
      <c r="HW135" s="1186"/>
      <c r="HX135" s="1186"/>
      <c r="HY135" s="1186"/>
      <c r="HZ135" s="1186"/>
      <c r="IA135" s="1186"/>
      <c r="IB135" s="1186"/>
      <c r="IC135" s="1186"/>
      <c r="ID135" s="1186"/>
      <c r="IE135" s="1186"/>
      <c r="IF135" s="1186"/>
      <c r="IG135" s="1186"/>
      <c r="IH135" s="1186"/>
      <c r="II135" s="1186"/>
      <c r="IJ135" s="1186"/>
      <c r="IK135" s="1186"/>
      <c r="IL135" s="1186"/>
      <c r="IM135" s="1186"/>
      <c r="IN135" s="1186"/>
      <c r="IO135" s="1186"/>
      <c r="IP135" s="1186"/>
      <c r="IQ135" s="1186"/>
      <c r="IR135" s="1186"/>
      <c r="IS135" s="1186"/>
      <c r="IT135" s="1186"/>
      <c r="IU135" s="1186"/>
      <c r="IV135" s="1186"/>
      <c r="IW135" s="1186"/>
      <c r="IX135" s="1186"/>
      <c r="IY135" s="1186"/>
      <c r="IZ135" s="1186"/>
      <c r="JA135" s="1186"/>
      <c r="JB135" s="1186"/>
      <c r="JC135" s="1186"/>
      <c r="JD135" s="1186"/>
      <c r="JE135" s="1186"/>
      <c r="JF135" s="1186"/>
      <c r="JG135" s="1186"/>
      <c r="JH135" s="1186"/>
      <c r="JI135" s="1186"/>
      <c r="JJ135" s="1186"/>
      <c r="JK135" s="1186"/>
      <c r="JL135" s="1186"/>
      <c r="JM135" s="1186"/>
      <c r="JN135" s="1186"/>
      <c r="JO135" s="1186"/>
      <c r="JP135" s="1186"/>
      <c r="JQ135" s="1186"/>
      <c r="JR135" s="1186"/>
      <c r="JS135" s="1186"/>
      <c r="JT135" s="1186"/>
      <c r="JU135" s="1186"/>
      <c r="JV135" s="1186"/>
      <c r="JW135" s="1186"/>
      <c r="JX135" s="1186"/>
      <c r="JY135" s="1186"/>
      <c r="JZ135" s="1186"/>
      <c r="KA135" s="1186"/>
      <c r="KB135" s="1186"/>
      <c r="KC135" s="1186"/>
      <c r="KD135" s="1186"/>
      <c r="KE135" s="1186"/>
      <c r="KF135" s="1186"/>
      <c r="KG135" s="1186"/>
      <c r="KH135" s="1186"/>
      <c r="KI135" s="1186"/>
      <c r="KJ135" s="1186"/>
      <c r="KK135" s="1186"/>
      <c r="KL135" s="1186"/>
      <c r="KM135" s="1186"/>
      <c r="KN135" s="1186"/>
      <c r="KO135" s="1186"/>
      <c r="KP135" s="1186"/>
      <c r="KQ135" s="1186"/>
      <c r="KR135" s="1186"/>
      <c r="KS135" s="1186"/>
      <c r="KT135" s="1186"/>
      <c r="KU135" s="1186"/>
      <c r="KV135" s="1186"/>
      <c r="KW135" s="1186"/>
      <c r="KX135" s="1186"/>
      <c r="KY135" s="1186"/>
      <c r="KZ135" s="1186"/>
      <c r="LA135" s="1186"/>
      <c r="LB135" s="1186"/>
      <c r="LC135" s="1186"/>
      <c r="LD135" s="1186"/>
      <c r="LE135" s="1186"/>
      <c r="LF135" s="1186"/>
      <c r="LG135" s="1186"/>
      <c r="LH135" s="1186"/>
      <c r="LI135" s="1186"/>
      <c r="LJ135" s="1187"/>
    </row>
    <row r="136" spans="2:322" ht="3.65" customHeight="1">
      <c r="B136" s="1185"/>
      <c r="C136" s="1186"/>
      <c r="D136" s="1186"/>
      <c r="E136" s="1186"/>
      <c r="F136" s="1186"/>
      <c r="G136" s="1186"/>
      <c r="H136" s="1186"/>
      <c r="I136" s="1186"/>
      <c r="J136" s="1186"/>
      <c r="K136" s="1186"/>
      <c r="L136" s="1186"/>
      <c r="M136" s="1186"/>
      <c r="N136" s="1186"/>
      <c r="O136" s="1186"/>
      <c r="P136" s="1186"/>
      <c r="Q136" s="1186"/>
      <c r="R136" s="1186"/>
      <c r="S136" s="1186"/>
      <c r="T136" s="1186"/>
      <c r="U136" s="1186"/>
      <c r="V136" s="1186"/>
      <c r="W136" s="1186"/>
      <c r="X136" s="1186"/>
      <c r="Y136" s="1186"/>
      <c r="Z136" s="1186"/>
      <c r="AA136" s="1186"/>
      <c r="AB136" s="1186"/>
      <c r="AC136" s="1186"/>
      <c r="AD136" s="1186"/>
      <c r="AE136" s="1186"/>
      <c r="AF136" s="1186"/>
      <c r="AG136" s="1186"/>
      <c r="AH136" s="1186"/>
      <c r="AI136" s="1186"/>
      <c r="AJ136" s="1186"/>
      <c r="AK136" s="1186"/>
      <c r="AL136" s="1186"/>
      <c r="AM136" s="1186"/>
      <c r="AN136" s="1186"/>
      <c r="AO136" s="1186"/>
      <c r="AP136" s="1186"/>
      <c r="AQ136" s="1186"/>
      <c r="AR136" s="1186"/>
      <c r="AS136" s="1186"/>
      <c r="AT136" s="1186"/>
      <c r="AU136" s="1186"/>
      <c r="AV136" s="1186"/>
      <c r="AW136" s="1186"/>
      <c r="AX136" s="1186"/>
      <c r="AY136" s="1186"/>
      <c r="AZ136" s="1186"/>
      <c r="BA136" s="1186"/>
      <c r="BB136" s="1186"/>
      <c r="BC136" s="1186"/>
      <c r="BD136" s="1186"/>
      <c r="BE136" s="1186"/>
      <c r="BF136" s="1186"/>
      <c r="BG136" s="1186"/>
      <c r="BH136" s="1186"/>
      <c r="BI136" s="1186"/>
      <c r="BJ136" s="1186"/>
      <c r="BK136" s="1186"/>
      <c r="BL136" s="1186"/>
      <c r="BM136" s="1186"/>
      <c r="BN136" s="1186"/>
      <c r="BO136" s="1186"/>
      <c r="BP136" s="1186"/>
      <c r="BQ136" s="1186"/>
      <c r="BR136" s="1186"/>
      <c r="BS136" s="1186"/>
      <c r="BT136" s="1186"/>
      <c r="BU136" s="1186"/>
      <c r="BV136" s="1186"/>
      <c r="BW136" s="1186"/>
      <c r="BX136" s="1186"/>
      <c r="BY136" s="1186"/>
      <c r="BZ136" s="1186"/>
      <c r="CA136" s="1186"/>
      <c r="CB136" s="1186"/>
      <c r="CC136" s="1186"/>
      <c r="CD136" s="1186"/>
      <c r="CE136" s="1186"/>
      <c r="CF136" s="1186"/>
      <c r="CG136" s="1186"/>
      <c r="CH136" s="1186"/>
      <c r="CI136" s="1186"/>
      <c r="CJ136" s="1186"/>
      <c r="CK136" s="1186"/>
      <c r="CL136" s="1186"/>
      <c r="CM136" s="1186"/>
      <c r="CN136" s="1186"/>
      <c r="CO136" s="1186"/>
      <c r="CP136" s="1186"/>
      <c r="CQ136" s="1186"/>
      <c r="CR136" s="1186"/>
      <c r="CS136" s="1186"/>
      <c r="CT136" s="1186"/>
      <c r="CU136" s="1186"/>
      <c r="CV136" s="1186"/>
      <c r="CW136" s="1186"/>
      <c r="CX136" s="1186"/>
      <c r="CY136" s="1186"/>
      <c r="CZ136" s="1186"/>
      <c r="DA136" s="1186"/>
      <c r="DB136" s="1186"/>
      <c r="DC136" s="1186"/>
      <c r="DD136" s="1186"/>
      <c r="DE136" s="1186"/>
      <c r="DF136" s="1186"/>
      <c r="DG136" s="1186"/>
      <c r="DH136" s="1186"/>
      <c r="DI136" s="1186"/>
      <c r="DJ136" s="1186"/>
      <c r="DK136" s="1186"/>
      <c r="DL136" s="1186"/>
      <c r="DM136" s="1186"/>
      <c r="DN136" s="1186"/>
      <c r="DO136" s="1186"/>
      <c r="DP136" s="1186"/>
      <c r="DQ136" s="1186"/>
      <c r="DR136" s="1186"/>
      <c r="DS136" s="1186"/>
      <c r="DT136" s="1186"/>
      <c r="DU136" s="1186"/>
      <c r="DV136" s="1186"/>
      <c r="DW136" s="1186"/>
      <c r="DX136" s="1186"/>
      <c r="DY136" s="1186"/>
      <c r="DZ136" s="1186"/>
      <c r="EA136" s="1186"/>
      <c r="EB136" s="1186"/>
      <c r="EC136" s="1186"/>
      <c r="ED136" s="1186"/>
      <c r="EE136" s="1186"/>
      <c r="EF136" s="1186"/>
      <c r="EG136" s="1186"/>
      <c r="EH136" s="1186"/>
      <c r="EI136" s="1186"/>
      <c r="EJ136" s="1186"/>
      <c r="EK136" s="1186"/>
      <c r="EL136" s="1186"/>
      <c r="EM136" s="1186"/>
      <c r="EN136" s="1186"/>
      <c r="EO136" s="1186"/>
      <c r="EP136" s="1186"/>
      <c r="EQ136" s="1186"/>
      <c r="ER136" s="1186"/>
      <c r="ES136" s="1186"/>
      <c r="ET136" s="1186"/>
      <c r="EU136" s="1186"/>
      <c r="EV136" s="1186"/>
      <c r="EW136" s="1186"/>
      <c r="EX136" s="1186"/>
      <c r="EY136" s="1186"/>
      <c r="EZ136" s="1186"/>
      <c r="FA136" s="1186"/>
      <c r="FB136" s="1186"/>
      <c r="FC136" s="1186"/>
      <c r="FD136" s="1186"/>
      <c r="FE136" s="1186"/>
      <c r="FF136" s="1186"/>
      <c r="FG136" s="1186"/>
      <c r="FH136" s="1186"/>
      <c r="FI136" s="1186"/>
      <c r="FJ136" s="1186"/>
      <c r="FK136" s="1186"/>
      <c r="FL136" s="1186"/>
      <c r="FM136" s="1186"/>
      <c r="FN136" s="1186"/>
      <c r="FO136" s="1186"/>
      <c r="FP136" s="1186"/>
      <c r="FQ136" s="1186"/>
      <c r="FR136" s="1186"/>
      <c r="FS136" s="1186"/>
      <c r="FT136" s="1186"/>
      <c r="FU136" s="1186"/>
      <c r="FV136" s="1186"/>
      <c r="FW136" s="1186"/>
      <c r="FX136" s="1186"/>
      <c r="FY136" s="1186"/>
      <c r="FZ136" s="1186"/>
      <c r="GA136" s="1186"/>
      <c r="GB136" s="1186"/>
      <c r="GC136" s="1186"/>
      <c r="GD136" s="1186"/>
      <c r="GE136" s="1186"/>
      <c r="GF136" s="1186"/>
      <c r="GG136" s="1186"/>
      <c r="GH136" s="1186"/>
      <c r="GI136" s="1186"/>
      <c r="GJ136" s="1186"/>
      <c r="GK136" s="1186"/>
      <c r="GL136" s="1186"/>
      <c r="GM136" s="1186"/>
      <c r="GN136" s="1186"/>
      <c r="GO136" s="1186"/>
      <c r="GP136" s="1186"/>
      <c r="GQ136" s="1186"/>
      <c r="GR136" s="1186"/>
      <c r="GS136" s="1186"/>
      <c r="GT136" s="1186"/>
      <c r="GU136" s="1186"/>
      <c r="GV136" s="1186"/>
      <c r="GW136" s="1186"/>
      <c r="GX136" s="1186"/>
      <c r="GY136" s="1186"/>
      <c r="GZ136" s="1186"/>
      <c r="HA136" s="1186"/>
      <c r="HB136" s="1186"/>
      <c r="HC136" s="1186"/>
      <c r="HD136" s="1186"/>
      <c r="HE136" s="1186"/>
      <c r="HF136" s="1186"/>
      <c r="HG136" s="1186"/>
      <c r="HH136" s="1186"/>
      <c r="HI136" s="1186"/>
      <c r="HJ136" s="1186"/>
      <c r="HK136" s="1186"/>
      <c r="HL136" s="1186"/>
      <c r="HM136" s="1186"/>
      <c r="HN136" s="1186"/>
      <c r="HO136" s="1186"/>
      <c r="HP136" s="1186"/>
      <c r="HQ136" s="1186"/>
      <c r="HR136" s="1186"/>
      <c r="HS136" s="1186"/>
      <c r="HT136" s="1186"/>
      <c r="HU136" s="1186"/>
      <c r="HV136" s="1186"/>
      <c r="HW136" s="1186"/>
      <c r="HX136" s="1186"/>
      <c r="HY136" s="1186"/>
      <c r="HZ136" s="1186"/>
      <c r="IA136" s="1186"/>
      <c r="IB136" s="1186"/>
      <c r="IC136" s="1186"/>
      <c r="ID136" s="1186"/>
      <c r="IE136" s="1186"/>
      <c r="IF136" s="1186"/>
      <c r="IG136" s="1186"/>
      <c r="IH136" s="1186"/>
      <c r="II136" s="1186"/>
      <c r="IJ136" s="1186"/>
      <c r="IK136" s="1186"/>
      <c r="IL136" s="1186"/>
      <c r="IM136" s="1186"/>
      <c r="IN136" s="1186"/>
      <c r="IO136" s="1186"/>
      <c r="IP136" s="1186"/>
      <c r="IQ136" s="1186"/>
      <c r="IR136" s="1186"/>
      <c r="IS136" s="1186"/>
      <c r="IT136" s="1186"/>
      <c r="IU136" s="1186"/>
      <c r="IV136" s="1186"/>
      <c r="IW136" s="1186"/>
      <c r="IX136" s="1186"/>
      <c r="IY136" s="1186"/>
      <c r="IZ136" s="1186"/>
      <c r="JA136" s="1186"/>
      <c r="JB136" s="1186"/>
      <c r="JC136" s="1186"/>
      <c r="JD136" s="1186"/>
      <c r="JE136" s="1186"/>
      <c r="JF136" s="1186"/>
      <c r="JG136" s="1186"/>
      <c r="JH136" s="1186"/>
      <c r="JI136" s="1186"/>
      <c r="JJ136" s="1186"/>
      <c r="JK136" s="1186"/>
      <c r="JL136" s="1186"/>
      <c r="JM136" s="1186"/>
      <c r="JN136" s="1186"/>
      <c r="JO136" s="1186"/>
      <c r="JP136" s="1186"/>
      <c r="JQ136" s="1186"/>
      <c r="JR136" s="1186"/>
      <c r="JS136" s="1186"/>
      <c r="JT136" s="1186"/>
      <c r="JU136" s="1186"/>
      <c r="JV136" s="1186"/>
      <c r="JW136" s="1186"/>
      <c r="JX136" s="1186"/>
      <c r="JY136" s="1186"/>
      <c r="JZ136" s="1186"/>
      <c r="KA136" s="1186"/>
      <c r="KB136" s="1186"/>
      <c r="KC136" s="1186"/>
      <c r="KD136" s="1186"/>
      <c r="KE136" s="1186"/>
      <c r="KF136" s="1186"/>
      <c r="KG136" s="1186"/>
      <c r="KH136" s="1186"/>
      <c r="KI136" s="1186"/>
      <c r="KJ136" s="1186"/>
      <c r="KK136" s="1186"/>
      <c r="KL136" s="1186"/>
      <c r="KM136" s="1186"/>
      <c r="KN136" s="1186"/>
      <c r="KO136" s="1186"/>
      <c r="KP136" s="1186"/>
      <c r="KQ136" s="1186"/>
      <c r="KR136" s="1186"/>
      <c r="KS136" s="1186"/>
      <c r="KT136" s="1186"/>
      <c r="KU136" s="1186"/>
      <c r="KV136" s="1186"/>
      <c r="KW136" s="1186"/>
      <c r="KX136" s="1186"/>
      <c r="KY136" s="1186"/>
      <c r="KZ136" s="1186"/>
      <c r="LA136" s="1186"/>
      <c r="LB136" s="1186"/>
      <c r="LC136" s="1186"/>
      <c r="LD136" s="1186"/>
      <c r="LE136" s="1186"/>
      <c r="LF136" s="1186"/>
      <c r="LG136" s="1186"/>
      <c r="LH136" s="1186"/>
      <c r="LI136" s="1186"/>
      <c r="LJ136" s="1187"/>
    </row>
    <row r="137" spans="2:322" ht="3.65" customHeight="1">
      <c r="B137" s="1185"/>
      <c r="C137" s="1186"/>
      <c r="D137" s="1186"/>
      <c r="E137" s="1186"/>
      <c r="F137" s="1186"/>
      <c r="G137" s="1186"/>
      <c r="H137" s="1186"/>
      <c r="I137" s="1186"/>
      <c r="J137" s="1186"/>
      <c r="K137" s="1186"/>
      <c r="L137" s="1186"/>
      <c r="M137" s="1186"/>
      <c r="N137" s="1186"/>
      <c r="O137" s="1186"/>
      <c r="P137" s="1186"/>
      <c r="Q137" s="1186"/>
      <c r="R137" s="1186"/>
      <c r="S137" s="1186"/>
      <c r="T137" s="1186"/>
      <c r="U137" s="1186"/>
      <c r="V137" s="1186"/>
      <c r="W137" s="1186"/>
      <c r="X137" s="1186"/>
      <c r="Y137" s="1186"/>
      <c r="Z137" s="1186"/>
      <c r="AA137" s="1186"/>
      <c r="AB137" s="1186"/>
      <c r="AC137" s="1186"/>
      <c r="AD137" s="1186"/>
      <c r="AE137" s="1186"/>
      <c r="AF137" s="1186"/>
      <c r="AG137" s="1186"/>
      <c r="AH137" s="1186"/>
      <c r="AI137" s="1186"/>
      <c r="AJ137" s="1186"/>
      <c r="AK137" s="1186"/>
      <c r="AL137" s="1186"/>
      <c r="AM137" s="1186"/>
      <c r="AN137" s="1186"/>
      <c r="AO137" s="1186"/>
      <c r="AP137" s="1186"/>
      <c r="AQ137" s="1186"/>
      <c r="AR137" s="1186"/>
      <c r="AS137" s="1186"/>
      <c r="AT137" s="1186"/>
      <c r="AU137" s="1186"/>
      <c r="AV137" s="1186"/>
      <c r="AW137" s="1186"/>
      <c r="AX137" s="1186"/>
      <c r="AY137" s="1186"/>
      <c r="AZ137" s="1186"/>
      <c r="BA137" s="1186"/>
      <c r="BB137" s="1186"/>
      <c r="BC137" s="1186"/>
      <c r="BD137" s="1186"/>
      <c r="BE137" s="1186"/>
      <c r="BF137" s="1186"/>
      <c r="BG137" s="1186"/>
      <c r="BH137" s="1186"/>
      <c r="BI137" s="1186"/>
      <c r="BJ137" s="1186"/>
      <c r="BK137" s="1186"/>
      <c r="BL137" s="1186"/>
      <c r="BM137" s="1186"/>
      <c r="BN137" s="1186"/>
      <c r="BO137" s="1186"/>
      <c r="BP137" s="1186"/>
      <c r="BQ137" s="1186"/>
      <c r="BR137" s="1186"/>
      <c r="BS137" s="1186"/>
      <c r="BT137" s="1186"/>
      <c r="BU137" s="1186"/>
      <c r="BV137" s="1186"/>
      <c r="BW137" s="1186"/>
      <c r="BX137" s="1186"/>
      <c r="BY137" s="1186"/>
      <c r="BZ137" s="1186"/>
      <c r="CA137" s="1186"/>
      <c r="CB137" s="1186"/>
      <c r="CC137" s="1186"/>
      <c r="CD137" s="1186"/>
      <c r="CE137" s="1186"/>
      <c r="CF137" s="1186"/>
      <c r="CG137" s="1186"/>
      <c r="CH137" s="1186"/>
      <c r="CI137" s="1186"/>
      <c r="CJ137" s="1186"/>
      <c r="CK137" s="1186"/>
      <c r="CL137" s="1186"/>
      <c r="CM137" s="1186"/>
      <c r="CN137" s="1186"/>
      <c r="CO137" s="1186"/>
      <c r="CP137" s="1186"/>
      <c r="CQ137" s="1186"/>
      <c r="CR137" s="1186"/>
      <c r="CS137" s="1186"/>
      <c r="CT137" s="1186"/>
      <c r="CU137" s="1186"/>
      <c r="CV137" s="1186"/>
      <c r="CW137" s="1186"/>
      <c r="CX137" s="1186"/>
      <c r="CY137" s="1186"/>
      <c r="CZ137" s="1186"/>
      <c r="DA137" s="1186"/>
      <c r="DB137" s="1186"/>
      <c r="DC137" s="1186"/>
      <c r="DD137" s="1186"/>
      <c r="DE137" s="1186"/>
      <c r="DF137" s="1186"/>
      <c r="DG137" s="1186"/>
      <c r="DH137" s="1186"/>
      <c r="DI137" s="1186"/>
      <c r="DJ137" s="1186"/>
      <c r="DK137" s="1186"/>
      <c r="DL137" s="1186"/>
      <c r="DM137" s="1186"/>
      <c r="DN137" s="1186"/>
      <c r="DO137" s="1186"/>
      <c r="DP137" s="1186"/>
      <c r="DQ137" s="1186"/>
      <c r="DR137" s="1186"/>
      <c r="DS137" s="1186"/>
      <c r="DT137" s="1186"/>
      <c r="DU137" s="1186"/>
      <c r="DV137" s="1186"/>
      <c r="DW137" s="1186"/>
      <c r="DX137" s="1186"/>
      <c r="DY137" s="1186"/>
      <c r="DZ137" s="1186"/>
      <c r="EA137" s="1186"/>
      <c r="EB137" s="1186"/>
      <c r="EC137" s="1186"/>
      <c r="ED137" s="1186"/>
      <c r="EE137" s="1186"/>
      <c r="EF137" s="1186"/>
      <c r="EG137" s="1186"/>
      <c r="EH137" s="1186"/>
      <c r="EI137" s="1186"/>
      <c r="EJ137" s="1186"/>
      <c r="EK137" s="1186"/>
      <c r="EL137" s="1186"/>
      <c r="EM137" s="1186"/>
      <c r="EN137" s="1186"/>
      <c r="EO137" s="1186"/>
      <c r="EP137" s="1186"/>
      <c r="EQ137" s="1186"/>
      <c r="ER137" s="1186"/>
      <c r="ES137" s="1186"/>
      <c r="ET137" s="1186"/>
      <c r="EU137" s="1186"/>
      <c r="EV137" s="1186"/>
      <c r="EW137" s="1186"/>
      <c r="EX137" s="1186"/>
      <c r="EY137" s="1186"/>
      <c r="EZ137" s="1186"/>
      <c r="FA137" s="1186"/>
      <c r="FB137" s="1186"/>
      <c r="FC137" s="1186"/>
      <c r="FD137" s="1186"/>
      <c r="FE137" s="1186"/>
      <c r="FF137" s="1186"/>
      <c r="FG137" s="1186"/>
      <c r="FH137" s="1186"/>
      <c r="FI137" s="1186"/>
      <c r="FJ137" s="1186"/>
      <c r="FK137" s="1186"/>
      <c r="FL137" s="1186"/>
      <c r="FM137" s="1186"/>
      <c r="FN137" s="1186"/>
      <c r="FO137" s="1186"/>
      <c r="FP137" s="1186"/>
      <c r="FQ137" s="1186"/>
      <c r="FR137" s="1186"/>
      <c r="FS137" s="1186"/>
      <c r="FT137" s="1186"/>
      <c r="FU137" s="1186"/>
      <c r="FV137" s="1186"/>
      <c r="FW137" s="1186"/>
      <c r="FX137" s="1186"/>
      <c r="FY137" s="1186"/>
      <c r="FZ137" s="1186"/>
      <c r="GA137" s="1186"/>
      <c r="GB137" s="1186"/>
      <c r="GC137" s="1186"/>
      <c r="GD137" s="1186"/>
      <c r="GE137" s="1186"/>
      <c r="GF137" s="1186"/>
      <c r="GG137" s="1186"/>
      <c r="GH137" s="1186"/>
      <c r="GI137" s="1186"/>
      <c r="GJ137" s="1186"/>
      <c r="GK137" s="1186"/>
      <c r="GL137" s="1186"/>
      <c r="GM137" s="1186"/>
      <c r="GN137" s="1186"/>
      <c r="GO137" s="1186"/>
      <c r="GP137" s="1186"/>
      <c r="GQ137" s="1186"/>
      <c r="GR137" s="1186"/>
      <c r="GS137" s="1186"/>
      <c r="GT137" s="1186"/>
      <c r="GU137" s="1186"/>
      <c r="GV137" s="1186"/>
      <c r="GW137" s="1186"/>
      <c r="GX137" s="1186"/>
      <c r="GY137" s="1186"/>
      <c r="GZ137" s="1186"/>
      <c r="HA137" s="1186"/>
      <c r="HB137" s="1186"/>
      <c r="HC137" s="1186"/>
      <c r="HD137" s="1186"/>
      <c r="HE137" s="1186"/>
      <c r="HF137" s="1186"/>
      <c r="HG137" s="1186"/>
      <c r="HH137" s="1186"/>
      <c r="HI137" s="1186"/>
      <c r="HJ137" s="1186"/>
      <c r="HK137" s="1186"/>
      <c r="HL137" s="1186"/>
      <c r="HM137" s="1186"/>
      <c r="HN137" s="1186"/>
      <c r="HO137" s="1186"/>
      <c r="HP137" s="1186"/>
      <c r="HQ137" s="1186"/>
      <c r="HR137" s="1186"/>
      <c r="HS137" s="1186"/>
      <c r="HT137" s="1186"/>
      <c r="HU137" s="1186"/>
      <c r="HV137" s="1186"/>
      <c r="HW137" s="1186"/>
      <c r="HX137" s="1186"/>
      <c r="HY137" s="1186"/>
      <c r="HZ137" s="1186"/>
      <c r="IA137" s="1186"/>
      <c r="IB137" s="1186"/>
      <c r="IC137" s="1186"/>
      <c r="ID137" s="1186"/>
      <c r="IE137" s="1186"/>
      <c r="IF137" s="1186"/>
      <c r="IG137" s="1186"/>
      <c r="IH137" s="1186"/>
      <c r="II137" s="1186"/>
      <c r="IJ137" s="1186"/>
      <c r="IK137" s="1186"/>
      <c r="IL137" s="1186"/>
      <c r="IM137" s="1186"/>
      <c r="IN137" s="1186"/>
      <c r="IO137" s="1186"/>
      <c r="IP137" s="1186"/>
      <c r="IQ137" s="1186"/>
      <c r="IR137" s="1186"/>
      <c r="IS137" s="1186"/>
      <c r="IT137" s="1186"/>
      <c r="IU137" s="1186"/>
      <c r="IV137" s="1186"/>
      <c r="IW137" s="1186"/>
      <c r="IX137" s="1186"/>
      <c r="IY137" s="1186"/>
      <c r="IZ137" s="1186"/>
      <c r="JA137" s="1186"/>
      <c r="JB137" s="1186"/>
      <c r="JC137" s="1186"/>
      <c r="JD137" s="1186"/>
      <c r="JE137" s="1186"/>
      <c r="JF137" s="1186"/>
      <c r="JG137" s="1186"/>
      <c r="JH137" s="1186"/>
      <c r="JI137" s="1186"/>
      <c r="JJ137" s="1186"/>
      <c r="JK137" s="1186"/>
      <c r="JL137" s="1186"/>
      <c r="JM137" s="1186"/>
      <c r="JN137" s="1186"/>
      <c r="JO137" s="1186"/>
      <c r="JP137" s="1186"/>
      <c r="JQ137" s="1186"/>
      <c r="JR137" s="1186"/>
      <c r="JS137" s="1186"/>
      <c r="JT137" s="1186"/>
      <c r="JU137" s="1186"/>
      <c r="JV137" s="1186"/>
      <c r="JW137" s="1186"/>
      <c r="JX137" s="1186"/>
      <c r="JY137" s="1186"/>
      <c r="JZ137" s="1186"/>
      <c r="KA137" s="1186"/>
      <c r="KB137" s="1186"/>
      <c r="KC137" s="1186"/>
      <c r="KD137" s="1186"/>
      <c r="KE137" s="1186"/>
      <c r="KF137" s="1186"/>
      <c r="KG137" s="1186"/>
      <c r="KH137" s="1186"/>
      <c r="KI137" s="1186"/>
      <c r="KJ137" s="1186"/>
      <c r="KK137" s="1186"/>
      <c r="KL137" s="1186"/>
      <c r="KM137" s="1186"/>
      <c r="KN137" s="1186"/>
      <c r="KO137" s="1186"/>
      <c r="KP137" s="1186"/>
      <c r="KQ137" s="1186"/>
      <c r="KR137" s="1186"/>
      <c r="KS137" s="1186"/>
      <c r="KT137" s="1186"/>
      <c r="KU137" s="1186"/>
      <c r="KV137" s="1186"/>
      <c r="KW137" s="1186"/>
      <c r="KX137" s="1186"/>
      <c r="KY137" s="1186"/>
      <c r="KZ137" s="1186"/>
      <c r="LA137" s="1186"/>
      <c r="LB137" s="1186"/>
      <c r="LC137" s="1186"/>
      <c r="LD137" s="1186"/>
      <c r="LE137" s="1186"/>
      <c r="LF137" s="1186"/>
      <c r="LG137" s="1186"/>
      <c r="LH137" s="1186"/>
      <c r="LI137" s="1186"/>
      <c r="LJ137" s="1187"/>
    </row>
    <row r="138" spans="2:322" ht="3.65" customHeight="1">
      <c r="B138" s="1185"/>
      <c r="C138" s="1186"/>
      <c r="D138" s="1186"/>
      <c r="E138" s="1186"/>
      <c r="F138" s="1186"/>
      <c r="G138" s="1186"/>
      <c r="H138" s="1186"/>
      <c r="I138" s="1186"/>
      <c r="J138" s="1186"/>
      <c r="K138" s="1186"/>
      <c r="L138" s="1186"/>
      <c r="M138" s="1186"/>
      <c r="N138" s="1186"/>
      <c r="O138" s="1186"/>
      <c r="P138" s="1186"/>
      <c r="Q138" s="1186"/>
      <c r="R138" s="1186"/>
      <c r="S138" s="1186"/>
      <c r="T138" s="1186"/>
      <c r="U138" s="1186"/>
      <c r="V138" s="1186"/>
      <c r="W138" s="1186"/>
      <c r="X138" s="1186"/>
      <c r="Y138" s="1186"/>
      <c r="Z138" s="1186"/>
      <c r="AA138" s="1186"/>
      <c r="AB138" s="1186"/>
      <c r="AC138" s="1186"/>
      <c r="AD138" s="1186"/>
      <c r="AE138" s="1186"/>
      <c r="AF138" s="1186"/>
      <c r="AG138" s="1186"/>
      <c r="AH138" s="1186"/>
      <c r="AI138" s="1186"/>
      <c r="AJ138" s="1186"/>
      <c r="AK138" s="1186"/>
      <c r="AL138" s="1186"/>
      <c r="AM138" s="1186"/>
      <c r="AN138" s="1186"/>
      <c r="AO138" s="1186"/>
      <c r="AP138" s="1186"/>
      <c r="AQ138" s="1186"/>
      <c r="AR138" s="1186"/>
      <c r="AS138" s="1186"/>
      <c r="AT138" s="1186"/>
      <c r="AU138" s="1186"/>
      <c r="AV138" s="1186"/>
      <c r="AW138" s="1186"/>
      <c r="AX138" s="1186"/>
      <c r="AY138" s="1186"/>
      <c r="AZ138" s="1186"/>
      <c r="BA138" s="1186"/>
      <c r="BB138" s="1186"/>
      <c r="BC138" s="1186"/>
      <c r="BD138" s="1186"/>
      <c r="BE138" s="1186"/>
      <c r="BF138" s="1186"/>
      <c r="BG138" s="1186"/>
      <c r="BH138" s="1186"/>
      <c r="BI138" s="1186"/>
      <c r="BJ138" s="1186"/>
      <c r="BK138" s="1186"/>
      <c r="BL138" s="1186"/>
      <c r="BM138" s="1186"/>
      <c r="BN138" s="1186"/>
      <c r="BO138" s="1186"/>
      <c r="BP138" s="1186"/>
      <c r="BQ138" s="1186"/>
      <c r="BR138" s="1186"/>
      <c r="BS138" s="1186"/>
      <c r="BT138" s="1186"/>
      <c r="BU138" s="1186"/>
      <c r="BV138" s="1186"/>
      <c r="BW138" s="1186"/>
      <c r="BX138" s="1186"/>
      <c r="BY138" s="1186"/>
      <c r="BZ138" s="1186"/>
      <c r="CA138" s="1186"/>
      <c r="CB138" s="1186"/>
      <c r="CC138" s="1186"/>
      <c r="CD138" s="1186"/>
      <c r="CE138" s="1186"/>
      <c r="CF138" s="1186"/>
      <c r="CG138" s="1186"/>
      <c r="CH138" s="1186"/>
      <c r="CI138" s="1186"/>
      <c r="CJ138" s="1186"/>
      <c r="CK138" s="1186"/>
      <c r="CL138" s="1186"/>
      <c r="CM138" s="1186"/>
      <c r="CN138" s="1186"/>
      <c r="CO138" s="1186"/>
      <c r="CP138" s="1186"/>
      <c r="CQ138" s="1186"/>
      <c r="CR138" s="1186"/>
      <c r="CS138" s="1186"/>
      <c r="CT138" s="1186"/>
      <c r="CU138" s="1186"/>
      <c r="CV138" s="1186"/>
      <c r="CW138" s="1186"/>
      <c r="CX138" s="1186"/>
      <c r="CY138" s="1186"/>
      <c r="CZ138" s="1186"/>
      <c r="DA138" s="1186"/>
      <c r="DB138" s="1186"/>
      <c r="DC138" s="1186"/>
      <c r="DD138" s="1186"/>
      <c r="DE138" s="1186"/>
      <c r="DF138" s="1186"/>
      <c r="DG138" s="1186"/>
      <c r="DH138" s="1186"/>
      <c r="DI138" s="1186"/>
      <c r="DJ138" s="1186"/>
      <c r="DK138" s="1186"/>
      <c r="DL138" s="1186"/>
      <c r="DM138" s="1186"/>
      <c r="DN138" s="1186"/>
      <c r="DO138" s="1186"/>
      <c r="DP138" s="1186"/>
      <c r="DQ138" s="1186"/>
      <c r="DR138" s="1186"/>
      <c r="DS138" s="1186"/>
      <c r="DT138" s="1186"/>
      <c r="DU138" s="1186"/>
      <c r="DV138" s="1186"/>
      <c r="DW138" s="1186"/>
      <c r="DX138" s="1186"/>
      <c r="DY138" s="1186"/>
      <c r="DZ138" s="1186"/>
      <c r="EA138" s="1186"/>
      <c r="EB138" s="1186"/>
      <c r="EC138" s="1186"/>
      <c r="ED138" s="1186"/>
      <c r="EE138" s="1186"/>
      <c r="EF138" s="1186"/>
      <c r="EG138" s="1186"/>
      <c r="EH138" s="1186"/>
      <c r="EI138" s="1186"/>
      <c r="EJ138" s="1186"/>
      <c r="EK138" s="1186"/>
      <c r="EL138" s="1186"/>
      <c r="EM138" s="1186"/>
      <c r="EN138" s="1186"/>
      <c r="EO138" s="1186"/>
      <c r="EP138" s="1186"/>
      <c r="EQ138" s="1186"/>
      <c r="ER138" s="1186"/>
      <c r="ES138" s="1186"/>
      <c r="ET138" s="1186"/>
      <c r="EU138" s="1186"/>
      <c r="EV138" s="1186"/>
      <c r="EW138" s="1186"/>
      <c r="EX138" s="1186"/>
      <c r="EY138" s="1186"/>
      <c r="EZ138" s="1186"/>
      <c r="FA138" s="1186"/>
      <c r="FB138" s="1186"/>
      <c r="FC138" s="1186"/>
      <c r="FD138" s="1186"/>
      <c r="FE138" s="1186"/>
      <c r="FF138" s="1186"/>
      <c r="FG138" s="1186"/>
      <c r="FH138" s="1186"/>
      <c r="FI138" s="1186"/>
      <c r="FJ138" s="1186"/>
      <c r="FK138" s="1186"/>
      <c r="FL138" s="1186"/>
      <c r="FM138" s="1186"/>
      <c r="FN138" s="1186"/>
      <c r="FO138" s="1186"/>
      <c r="FP138" s="1186"/>
      <c r="FQ138" s="1186"/>
      <c r="FR138" s="1186"/>
      <c r="FS138" s="1186"/>
      <c r="FT138" s="1186"/>
      <c r="FU138" s="1186"/>
      <c r="FV138" s="1186"/>
      <c r="FW138" s="1186"/>
      <c r="FX138" s="1186"/>
      <c r="FY138" s="1186"/>
      <c r="FZ138" s="1186"/>
      <c r="GA138" s="1186"/>
      <c r="GB138" s="1186"/>
      <c r="GC138" s="1186"/>
      <c r="GD138" s="1186"/>
      <c r="GE138" s="1186"/>
      <c r="GF138" s="1186"/>
      <c r="GG138" s="1186"/>
      <c r="GH138" s="1186"/>
      <c r="GI138" s="1186"/>
      <c r="GJ138" s="1186"/>
      <c r="GK138" s="1186"/>
      <c r="GL138" s="1186"/>
      <c r="GM138" s="1186"/>
      <c r="GN138" s="1186"/>
      <c r="GO138" s="1186"/>
      <c r="GP138" s="1186"/>
      <c r="GQ138" s="1186"/>
      <c r="GR138" s="1186"/>
      <c r="GS138" s="1186"/>
      <c r="GT138" s="1186"/>
      <c r="GU138" s="1186"/>
      <c r="GV138" s="1186"/>
      <c r="GW138" s="1186"/>
      <c r="GX138" s="1186"/>
      <c r="GY138" s="1186"/>
      <c r="GZ138" s="1186"/>
      <c r="HA138" s="1186"/>
      <c r="HB138" s="1186"/>
      <c r="HC138" s="1186"/>
      <c r="HD138" s="1186"/>
      <c r="HE138" s="1186"/>
      <c r="HF138" s="1186"/>
      <c r="HG138" s="1186"/>
      <c r="HH138" s="1186"/>
      <c r="HI138" s="1186"/>
      <c r="HJ138" s="1186"/>
      <c r="HK138" s="1186"/>
      <c r="HL138" s="1186"/>
      <c r="HM138" s="1186"/>
      <c r="HN138" s="1186"/>
      <c r="HO138" s="1186"/>
      <c r="HP138" s="1186"/>
      <c r="HQ138" s="1186"/>
      <c r="HR138" s="1186"/>
      <c r="HS138" s="1186"/>
      <c r="HT138" s="1186"/>
      <c r="HU138" s="1186"/>
      <c r="HV138" s="1186"/>
      <c r="HW138" s="1186"/>
      <c r="HX138" s="1186"/>
      <c r="HY138" s="1186"/>
      <c r="HZ138" s="1186"/>
      <c r="IA138" s="1186"/>
      <c r="IB138" s="1186"/>
      <c r="IC138" s="1186"/>
      <c r="ID138" s="1186"/>
      <c r="IE138" s="1186"/>
      <c r="IF138" s="1186"/>
      <c r="IG138" s="1186"/>
      <c r="IH138" s="1186"/>
      <c r="II138" s="1186"/>
      <c r="IJ138" s="1186"/>
      <c r="IK138" s="1186"/>
      <c r="IL138" s="1186"/>
      <c r="IM138" s="1186"/>
      <c r="IN138" s="1186"/>
      <c r="IO138" s="1186"/>
      <c r="IP138" s="1186"/>
      <c r="IQ138" s="1186"/>
      <c r="IR138" s="1186"/>
      <c r="IS138" s="1186"/>
      <c r="IT138" s="1186"/>
      <c r="IU138" s="1186"/>
      <c r="IV138" s="1186"/>
      <c r="IW138" s="1186"/>
      <c r="IX138" s="1186"/>
      <c r="IY138" s="1186"/>
      <c r="IZ138" s="1186"/>
      <c r="JA138" s="1186"/>
      <c r="JB138" s="1186"/>
      <c r="JC138" s="1186"/>
      <c r="JD138" s="1186"/>
      <c r="JE138" s="1186"/>
      <c r="JF138" s="1186"/>
      <c r="JG138" s="1186"/>
      <c r="JH138" s="1186"/>
      <c r="JI138" s="1186"/>
      <c r="JJ138" s="1186"/>
      <c r="JK138" s="1186"/>
      <c r="JL138" s="1186"/>
      <c r="JM138" s="1186"/>
      <c r="JN138" s="1186"/>
      <c r="JO138" s="1186"/>
      <c r="JP138" s="1186"/>
      <c r="JQ138" s="1186"/>
      <c r="JR138" s="1186"/>
      <c r="JS138" s="1186"/>
      <c r="JT138" s="1186"/>
      <c r="JU138" s="1186"/>
      <c r="JV138" s="1186"/>
      <c r="JW138" s="1186"/>
      <c r="JX138" s="1186"/>
      <c r="JY138" s="1186"/>
      <c r="JZ138" s="1186"/>
      <c r="KA138" s="1186"/>
      <c r="KB138" s="1186"/>
      <c r="KC138" s="1186"/>
      <c r="KD138" s="1186"/>
      <c r="KE138" s="1186"/>
      <c r="KF138" s="1186"/>
      <c r="KG138" s="1186"/>
      <c r="KH138" s="1186"/>
      <c r="KI138" s="1186"/>
      <c r="KJ138" s="1186"/>
      <c r="KK138" s="1186"/>
      <c r="KL138" s="1186"/>
      <c r="KM138" s="1186"/>
      <c r="KN138" s="1186"/>
      <c r="KO138" s="1186"/>
      <c r="KP138" s="1186"/>
      <c r="KQ138" s="1186"/>
      <c r="KR138" s="1186"/>
      <c r="KS138" s="1186"/>
      <c r="KT138" s="1186"/>
      <c r="KU138" s="1186"/>
      <c r="KV138" s="1186"/>
      <c r="KW138" s="1186"/>
      <c r="KX138" s="1186"/>
      <c r="KY138" s="1186"/>
      <c r="KZ138" s="1186"/>
      <c r="LA138" s="1186"/>
      <c r="LB138" s="1186"/>
      <c r="LC138" s="1186"/>
      <c r="LD138" s="1186"/>
      <c r="LE138" s="1186"/>
      <c r="LF138" s="1186"/>
      <c r="LG138" s="1186"/>
      <c r="LH138" s="1186"/>
      <c r="LI138" s="1186"/>
      <c r="LJ138" s="1187"/>
    </row>
    <row r="139" spans="2:322" ht="3.65" customHeight="1">
      <c r="B139" s="1185"/>
      <c r="C139" s="1186"/>
      <c r="D139" s="1186"/>
      <c r="E139" s="1186"/>
      <c r="F139" s="1186"/>
      <c r="G139" s="1186"/>
      <c r="H139" s="1186"/>
      <c r="I139" s="1186"/>
      <c r="J139" s="1186"/>
      <c r="K139" s="1186"/>
      <c r="L139" s="1186"/>
      <c r="M139" s="1186"/>
      <c r="N139" s="1186"/>
      <c r="O139" s="1186"/>
      <c r="P139" s="1186"/>
      <c r="Q139" s="1186"/>
      <c r="R139" s="1186"/>
      <c r="S139" s="1186"/>
      <c r="T139" s="1186"/>
      <c r="U139" s="1186"/>
      <c r="V139" s="1186"/>
      <c r="W139" s="1186"/>
      <c r="X139" s="1186"/>
      <c r="Y139" s="1186"/>
      <c r="Z139" s="1186"/>
      <c r="AA139" s="1186"/>
      <c r="AB139" s="1186"/>
      <c r="AC139" s="1186"/>
      <c r="AD139" s="1186"/>
      <c r="AE139" s="1186"/>
      <c r="AF139" s="1186"/>
      <c r="AG139" s="1186"/>
      <c r="AH139" s="1186"/>
      <c r="AI139" s="1186"/>
      <c r="AJ139" s="1186"/>
      <c r="AK139" s="1186"/>
      <c r="AL139" s="1186"/>
      <c r="AM139" s="1186"/>
      <c r="AN139" s="1186"/>
      <c r="AO139" s="1186"/>
      <c r="AP139" s="1186"/>
      <c r="AQ139" s="1186"/>
      <c r="AR139" s="1186"/>
      <c r="AS139" s="1186"/>
      <c r="AT139" s="1186"/>
      <c r="AU139" s="1186"/>
      <c r="AV139" s="1186"/>
      <c r="AW139" s="1186"/>
      <c r="AX139" s="1186"/>
      <c r="AY139" s="1186"/>
      <c r="AZ139" s="1186"/>
      <c r="BA139" s="1186"/>
      <c r="BB139" s="1186"/>
      <c r="BC139" s="1186"/>
      <c r="BD139" s="1186"/>
      <c r="BE139" s="1186"/>
      <c r="BF139" s="1186"/>
      <c r="BG139" s="1186"/>
      <c r="BH139" s="1186"/>
      <c r="BI139" s="1186"/>
      <c r="BJ139" s="1186"/>
      <c r="BK139" s="1186"/>
      <c r="BL139" s="1186"/>
      <c r="BM139" s="1186"/>
      <c r="BN139" s="1186"/>
      <c r="BO139" s="1186"/>
      <c r="BP139" s="1186"/>
      <c r="BQ139" s="1186"/>
      <c r="BR139" s="1186"/>
      <c r="BS139" s="1186"/>
      <c r="BT139" s="1186"/>
      <c r="BU139" s="1186"/>
      <c r="BV139" s="1186"/>
      <c r="BW139" s="1186"/>
      <c r="BX139" s="1186"/>
      <c r="BY139" s="1186"/>
      <c r="BZ139" s="1186"/>
      <c r="CA139" s="1186"/>
      <c r="CB139" s="1186"/>
      <c r="CC139" s="1186"/>
      <c r="CD139" s="1186"/>
      <c r="CE139" s="1186"/>
      <c r="CF139" s="1186"/>
      <c r="CG139" s="1186"/>
      <c r="CH139" s="1186"/>
      <c r="CI139" s="1186"/>
      <c r="CJ139" s="1186"/>
      <c r="CK139" s="1186"/>
      <c r="CL139" s="1186"/>
      <c r="CM139" s="1186"/>
      <c r="CN139" s="1186"/>
      <c r="CO139" s="1186"/>
      <c r="CP139" s="1186"/>
      <c r="CQ139" s="1186"/>
      <c r="CR139" s="1186"/>
      <c r="CS139" s="1186"/>
      <c r="CT139" s="1186"/>
      <c r="CU139" s="1186"/>
      <c r="CV139" s="1186"/>
      <c r="CW139" s="1186"/>
      <c r="CX139" s="1186"/>
      <c r="CY139" s="1186"/>
      <c r="CZ139" s="1186"/>
      <c r="DA139" s="1186"/>
      <c r="DB139" s="1186"/>
      <c r="DC139" s="1186"/>
      <c r="DD139" s="1186"/>
      <c r="DE139" s="1186"/>
      <c r="DF139" s="1186"/>
      <c r="DG139" s="1186"/>
      <c r="DH139" s="1186"/>
      <c r="DI139" s="1186"/>
      <c r="DJ139" s="1186"/>
      <c r="DK139" s="1186"/>
      <c r="DL139" s="1186"/>
      <c r="DM139" s="1186"/>
      <c r="DN139" s="1186"/>
      <c r="DO139" s="1186"/>
      <c r="DP139" s="1186"/>
      <c r="DQ139" s="1186"/>
      <c r="DR139" s="1186"/>
      <c r="DS139" s="1186"/>
      <c r="DT139" s="1186"/>
      <c r="DU139" s="1186"/>
      <c r="DV139" s="1186"/>
      <c r="DW139" s="1186"/>
      <c r="DX139" s="1186"/>
      <c r="DY139" s="1186"/>
      <c r="DZ139" s="1186"/>
      <c r="EA139" s="1186"/>
      <c r="EB139" s="1186"/>
      <c r="EC139" s="1186"/>
      <c r="ED139" s="1186"/>
      <c r="EE139" s="1186"/>
      <c r="EF139" s="1186"/>
      <c r="EG139" s="1186"/>
      <c r="EH139" s="1186"/>
      <c r="EI139" s="1186"/>
      <c r="EJ139" s="1186"/>
      <c r="EK139" s="1186"/>
      <c r="EL139" s="1186"/>
      <c r="EM139" s="1186"/>
      <c r="EN139" s="1186"/>
      <c r="EO139" s="1186"/>
      <c r="EP139" s="1186"/>
      <c r="EQ139" s="1186"/>
      <c r="ER139" s="1186"/>
      <c r="ES139" s="1186"/>
      <c r="ET139" s="1186"/>
      <c r="EU139" s="1186"/>
      <c r="EV139" s="1186"/>
      <c r="EW139" s="1186"/>
      <c r="EX139" s="1186"/>
      <c r="EY139" s="1186"/>
      <c r="EZ139" s="1186"/>
      <c r="FA139" s="1186"/>
      <c r="FB139" s="1186"/>
      <c r="FC139" s="1186"/>
      <c r="FD139" s="1186"/>
      <c r="FE139" s="1186"/>
      <c r="FF139" s="1186"/>
      <c r="FG139" s="1186"/>
      <c r="FH139" s="1186"/>
      <c r="FI139" s="1186"/>
      <c r="FJ139" s="1186"/>
      <c r="FK139" s="1186"/>
      <c r="FL139" s="1186"/>
      <c r="FM139" s="1186"/>
      <c r="FN139" s="1186"/>
      <c r="FO139" s="1186"/>
      <c r="FP139" s="1186"/>
      <c r="FQ139" s="1186"/>
      <c r="FR139" s="1186"/>
      <c r="FS139" s="1186"/>
      <c r="FT139" s="1186"/>
      <c r="FU139" s="1186"/>
      <c r="FV139" s="1186"/>
      <c r="FW139" s="1186"/>
      <c r="FX139" s="1186"/>
      <c r="FY139" s="1186"/>
      <c r="FZ139" s="1186"/>
      <c r="GA139" s="1186"/>
      <c r="GB139" s="1186"/>
      <c r="GC139" s="1186"/>
      <c r="GD139" s="1186"/>
      <c r="GE139" s="1186"/>
      <c r="GF139" s="1186"/>
      <c r="GG139" s="1186"/>
      <c r="GH139" s="1186"/>
      <c r="GI139" s="1186"/>
      <c r="GJ139" s="1186"/>
      <c r="GK139" s="1186"/>
      <c r="GL139" s="1186"/>
      <c r="GM139" s="1186"/>
      <c r="GN139" s="1186"/>
      <c r="GO139" s="1186"/>
      <c r="GP139" s="1186"/>
      <c r="GQ139" s="1186"/>
      <c r="GR139" s="1186"/>
      <c r="GS139" s="1186"/>
      <c r="GT139" s="1186"/>
      <c r="GU139" s="1186"/>
      <c r="GV139" s="1186"/>
      <c r="GW139" s="1186"/>
      <c r="GX139" s="1186"/>
      <c r="GY139" s="1186"/>
      <c r="GZ139" s="1186"/>
      <c r="HA139" s="1186"/>
      <c r="HB139" s="1186"/>
      <c r="HC139" s="1186"/>
      <c r="HD139" s="1186"/>
      <c r="HE139" s="1186"/>
      <c r="HF139" s="1186"/>
      <c r="HG139" s="1186"/>
      <c r="HH139" s="1186"/>
      <c r="HI139" s="1186"/>
      <c r="HJ139" s="1186"/>
      <c r="HK139" s="1186"/>
      <c r="HL139" s="1186"/>
      <c r="HM139" s="1186"/>
      <c r="HN139" s="1186"/>
      <c r="HO139" s="1186"/>
      <c r="HP139" s="1186"/>
      <c r="HQ139" s="1186"/>
      <c r="HR139" s="1186"/>
      <c r="HS139" s="1186"/>
      <c r="HT139" s="1186"/>
      <c r="HU139" s="1186"/>
      <c r="HV139" s="1186"/>
      <c r="HW139" s="1186"/>
      <c r="HX139" s="1186"/>
      <c r="HY139" s="1186"/>
      <c r="HZ139" s="1186"/>
      <c r="IA139" s="1186"/>
      <c r="IB139" s="1186"/>
      <c r="IC139" s="1186"/>
      <c r="ID139" s="1186"/>
      <c r="IE139" s="1186"/>
      <c r="IF139" s="1186"/>
      <c r="IG139" s="1186"/>
      <c r="IH139" s="1186"/>
      <c r="II139" s="1186"/>
      <c r="IJ139" s="1186"/>
      <c r="IK139" s="1186"/>
      <c r="IL139" s="1186"/>
      <c r="IM139" s="1186"/>
      <c r="IN139" s="1186"/>
      <c r="IO139" s="1186"/>
      <c r="IP139" s="1186"/>
      <c r="IQ139" s="1186"/>
      <c r="IR139" s="1186"/>
      <c r="IS139" s="1186"/>
      <c r="IT139" s="1186"/>
      <c r="IU139" s="1186"/>
      <c r="IV139" s="1186"/>
      <c r="IW139" s="1186"/>
      <c r="IX139" s="1186"/>
      <c r="IY139" s="1186"/>
      <c r="IZ139" s="1186"/>
      <c r="JA139" s="1186"/>
      <c r="JB139" s="1186"/>
      <c r="JC139" s="1186"/>
      <c r="JD139" s="1186"/>
      <c r="JE139" s="1186"/>
      <c r="JF139" s="1186"/>
      <c r="JG139" s="1186"/>
      <c r="JH139" s="1186"/>
      <c r="JI139" s="1186"/>
      <c r="JJ139" s="1186"/>
      <c r="JK139" s="1186"/>
      <c r="JL139" s="1186"/>
      <c r="JM139" s="1186"/>
      <c r="JN139" s="1186"/>
      <c r="JO139" s="1186"/>
      <c r="JP139" s="1186"/>
      <c r="JQ139" s="1186"/>
      <c r="JR139" s="1186"/>
      <c r="JS139" s="1186"/>
      <c r="JT139" s="1186"/>
      <c r="JU139" s="1186"/>
      <c r="JV139" s="1186"/>
      <c r="JW139" s="1186"/>
      <c r="JX139" s="1186"/>
      <c r="JY139" s="1186"/>
      <c r="JZ139" s="1186"/>
      <c r="KA139" s="1186"/>
      <c r="KB139" s="1186"/>
      <c r="KC139" s="1186"/>
      <c r="KD139" s="1186"/>
      <c r="KE139" s="1186"/>
      <c r="KF139" s="1186"/>
      <c r="KG139" s="1186"/>
      <c r="KH139" s="1186"/>
      <c r="KI139" s="1186"/>
      <c r="KJ139" s="1186"/>
      <c r="KK139" s="1186"/>
      <c r="KL139" s="1186"/>
      <c r="KM139" s="1186"/>
      <c r="KN139" s="1186"/>
      <c r="KO139" s="1186"/>
      <c r="KP139" s="1186"/>
      <c r="KQ139" s="1186"/>
      <c r="KR139" s="1186"/>
      <c r="KS139" s="1186"/>
      <c r="KT139" s="1186"/>
      <c r="KU139" s="1186"/>
      <c r="KV139" s="1186"/>
      <c r="KW139" s="1186"/>
      <c r="KX139" s="1186"/>
      <c r="KY139" s="1186"/>
      <c r="KZ139" s="1186"/>
      <c r="LA139" s="1186"/>
      <c r="LB139" s="1186"/>
      <c r="LC139" s="1186"/>
      <c r="LD139" s="1186"/>
      <c r="LE139" s="1186"/>
      <c r="LF139" s="1186"/>
      <c r="LG139" s="1186"/>
      <c r="LH139" s="1186"/>
      <c r="LI139" s="1186"/>
      <c r="LJ139" s="1187"/>
    </row>
    <row r="140" spans="2:322" ht="3.65" customHeight="1">
      <c r="B140" s="1185"/>
      <c r="C140" s="1186"/>
      <c r="D140" s="1186"/>
      <c r="E140" s="1186"/>
      <c r="F140" s="1186"/>
      <c r="G140" s="1186"/>
      <c r="H140" s="1186"/>
      <c r="I140" s="1186"/>
      <c r="J140" s="1186"/>
      <c r="K140" s="1186"/>
      <c r="L140" s="1186"/>
      <c r="M140" s="1186"/>
      <c r="N140" s="1186"/>
      <c r="O140" s="1186"/>
      <c r="P140" s="1186"/>
      <c r="Q140" s="1186"/>
      <c r="R140" s="1186"/>
      <c r="S140" s="1186"/>
      <c r="T140" s="1186"/>
      <c r="U140" s="1186"/>
      <c r="V140" s="1186"/>
      <c r="W140" s="1186"/>
      <c r="X140" s="1186"/>
      <c r="Y140" s="1186"/>
      <c r="Z140" s="1186"/>
      <c r="AA140" s="1186"/>
      <c r="AB140" s="1186"/>
      <c r="AC140" s="1186"/>
      <c r="AD140" s="1186"/>
      <c r="AE140" s="1186"/>
      <c r="AF140" s="1186"/>
      <c r="AG140" s="1186"/>
      <c r="AH140" s="1186"/>
      <c r="AI140" s="1186"/>
      <c r="AJ140" s="1186"/>
      <c r="AK140" s="1186"/>
      <c r="AL140" s="1186"/>
      <c r="AM140" s="1186"/>
      <c r="AN140" s="1186"/>
      <c r="AO140" s="1186"/>
      <c r="AP140" s="1186"/>
      <c r="AQ140" s="1186"/>
      <c r="AR140" s="1186"/>
      <c r="AS140" s="1186"/>
      <c r="AT140" s="1186"/>
      <c r="AU140" s="1186"/>
      <c r="AV140" s="1186"/>
      <c r="AW140" s="1186"/>
      <c r="AX140" s="1186"/>
      <c r="AY140" s="1186"/>
      <c r="AZ140" s="1186"/>
      <c r="BA140" s="1186"/>
      <c r="BB140" s="1186"/>
      <c r="BC140" s="1186"/>
      <c r="BD140" s="1186"/>
      <c r="BE140" s="1186"/>
      <c r="BF140" s="1186"/>
      <c r="BG140" s="1186"/>
      <c r="BH140" s="1186"/>
      <c r="BI140" s="1186"/>
      <c r="BJ140" s="1186"/>
      <c r="BK140" s="1186"/>
      <c r="BL140" s="1186"/>
      <c r="BM140" s="1186"/>
      <c r="BN140" s="1186"/>
      <c r="BO140" s="1186"/>
      <c r="BP140" s="1186"/>
      <c r="BQ140" s="1186"/>
      <c r="BR140" s="1186"/>
      <c r="BS140" s="1186"/>
      <c r="BT140" s="1186"/>
      <c r="BU140" s="1186"/>
      <c r="BV140" s="1186"/>
      <c r="BW140" s="1186"/>
      <c r="BX140" s="1186"/>
      <c r="BY140" s="1186"/>
      <c r="BZ140" s="1186"/>
      <c r="CA140" s="1186"/>
      <c r="CB140" s="1186"/>
      <c r="CC140" s="1186"/>
      <c r="CD140" s="1186"/>
      <c r="CE140" s="1186"/>
      <c r="CF140" s="1186"/>
      <c r="CG140" s="1186"/>
      <c r="CH140" s="1186"/>
      <c r="CI140" s="1186"/>
      <c r="CJ140" s="1186"/>
      <c r="CK140" s="1186"/>
      <c r="CL140" s="1186"/>
      <c r="CM140" s="1186"/>
      <c r="CN140" s="1186"/>
      <c r="CO140" s="1186"/>
      <c r="CP140" s="1186"/>
      <c r="CQ140" s="1186"/>
      <c r="CR140" s="1186"/>
      <c r="CS140" s="1186"/>
      <c r="CT140" s="1186"/>
      <c r="CU140" s="1186"/>
      <c r="CV140" s="1186"/>
      <c r="CW140" s="1186"/>
      <c r="CX140" s="1186"/>
      <c r="CY140" s="1186"/>
      <c r="CZ140" s="1186"/>
      <c r="DA140" s="1186"/>
      <c r="DB140" s="1186"/>
      <c r="DC140" s="1186"/>
      <c r="DD140" s="1186"/>
      <c r="DE140" s="1186"/>
      <c r="DF140" s="1186"/>
      <c r="DG140" s="1186"/>
      <c r="DH140" s="1186"/>
      <c r="DI140" s="1186"/>
      <c r="DJ140" s="1186"/>
      <c r="DK140" s="1186"/>
      <c r="DL140" s="1186"/>
      <c r="DM140" s="1186"/>
      <c r="DN140" s="1186"/>
      <c r="DO140" s="1186"/>
      <c r="DP140" s="1186"/>
      <c r="DQ140" s="1186"/>
      <c r="DR140" s="1186"/>
      <c r="DS140" s="1186"/>
      <c r="DT140" s="1186"/>
      <c r="DU140" s="1186"/>
      <c r="DV140" s="1186"/>
      <c r="DW140" s="1186"/>
      <c r="DX140" s="1186"/>
      <c r="DY140" s="1186"/>
      <c r="DZ140" s="1186"/>
      <c r="EA140" s="1186"/>
      <c r="EB140" s="1186"/>
      <c r="EC140" s="1186"/>
      <c r="ED140" s="1186"/>
      <c r="EE140" s="1186"/>
      <c r="EF140" s="1186"/>
      <c r="EG140" s="1186"/>
      <c r="EH140" s="1186"/>
      <c r="EI140" s="1186"/>
      <c r="EJ140" s="1186"/>
      <c r="EK140" s="1186"/>
      <c r="EL140" s="1186"/>
      <c r="EM140" s="1186"/>
      <c r="EN140" s="1186"/>
      <c r="EO140" s="1186"/>
      <c r="EP140" s="1186"/>
      <c r="EQ140" s="1186"/>
      <c r="ER140" s="1186"/>
      <c r="ES140" s="1186"/>
      <c r="ET140" s="1186"/>
      <c r="EU140" s="1186"/>
      <c r="EV140" s="1186"/>
      <c r="EW140" s="1186"/>
      <c r="EX140" s="1186"/>
      <c r="EY140" s="1186"/>
      <c r="EZ140" s="1186"/>
      <c r="FA140" s="1186"/>
      <c r="FB140" s="1186"/>
      <c r="FC140" s="1186"/>
      <c r="FD140" s="1186"/>
      <c r="FE140" s="1186"/>
      <c r="FF140" s="1186"/>
      <c r="FG140" s="1186"/>
      <c r="FH140" s="1186"/>
      <c r="FI140" s="1186"/>
      <c r="FJ140" s="1186"/>
      <c r="FK140" s="1186"/>
      <c r="FL140" s="1186"/>
      <c r="FM140" s="1186"/>
      <c r="FN140" s="1186"/>
      <c r="FO140" s="1186"/>
      <c r="FP140" s="1186"/>
      <c r="FQ140" s="1186"/>
      <c r="FR140" s="1186"/>
      <c r="FS140" s="1186"/>
      <c r="FT140" s="1186"/>
      <c r="FU140" s="1186"/>
      <c r="FV140" s="1186"/>
      <c r="FW140" s="1186"/>
      <c r="FX140" s="1186"/>
      <c r="FY140" s="1186"/>
      <c r="FZ140" s="1186"/>
      <c r="GA140" s="1186"/>
      <c r="GB140" s="1186"/>
      <c r="GC140" s="1186"/>
      <c r="GD140" s="1186"/>
      <c r="GE140" s="1186"/>
      <c r="GF140" s="1186"/>
      <c r="GG140" s="1186"/>
      <c r="GH140" s="1186"/>
      <c r="GI140" s="1186"/>
      <c r="GJ140" s="1186"/>
      <c r="GK140" s="1186"/>
      <c r="GL140" s="1186"/>
      <c r="GM140" s="1186"/>
      <c r="GN140" s="1186"/>
      <c r="GO140" s="1186"/>
      <c r="GP140" s="1186"/>
      <c r="GQ140" s="1186"/>
      <c r="GR140" s="1186"/>
      <c r="GS140" s="1186"/>
      <c r="GT140" s="1186"/>
      <c r="GU140" s="1186"/>
      <c r="GV140" s="1186"/>
      <c r="GW140" s="1186"/>
      <c r="GX140" s="1186"/>
      <c r="GY140" s="1186"/>
      <c r="GZ140" s="1186"/>
      <c r="HA140" s="1186"/>
      <c r="HB140" s="1186"/>
      <c r="HC140" s="1186"/>
      <c r="HD140" s="1186"/>
      <c r="HE140" s="1186"/>
      <c r="HF140" s="1186"/>
      <c r="HG140" s="1186"/>
      <c r="HH140" s="1186"/>
      <c r="HI140" s="1186"/>
      <c r="HJ140" s="1186"/>
      <c r="HK140" s="1186"/>
      <c r="HL140" s="1186"/>
      <c r="HM140" s="1186"/>
      <c r="HN140" s="1186"/>
      <c r="HO140" s="1186"/>
      <c r="HP140" s="1186"/>
      <c r="HQ140" s="1186"/>
      <c r="HR140" s="1186"/>
      <c r="HS140" s="1186"/>
      <c r="HT140" s="1186"/>
      <c r="HU140" s="1186"/>
      <c r="HV140" s="1186"/>
      <c r="HW140" s="1186"/>
      <c r="HX140" s="1186"/>
      <c r="HY140" s="1186"/>
      <c r="HZ140" s="1186"/>
      <c r="IA140" s="1186"/>
      <c r="IB140" s="1186"/>
      <c r="IC140" s="1186"/>
      <c r="ID140" s="1186"/>
      <c r="IE140" s="1186"/>
      <c r="IF140" s="1186"/>
      <c r="IG140" s="1186"/>
      <c r="IH140" s="1186"/>
      <c r="II140" s="1186"/>
      <c r="IJ140" s="1186"/>
      <c r="IK140" s="1186"/>
      <c r="IL140" s="1186"/>
      <c r="IM140" s="1186"/>
      <c r="IN140" s="1186"/>
      <c r="IO140" s="1186"/>
      <c r="IP140" s="1186"/>
      <c r="IQ140" s="1186"/>
      <c r="IR140" s="1186"/>
      <c r="IS140" s="1186"/>
      <c r="IT140" s="1186"/>
      <c r="IU140" s="1186"/>
      <c r="IV140" s="1186"/>
      <c r="IW140" s="1186"/>
      <c r="IX140" s="1186"/>
      <c r="IY140" s="1186"/>
      <c r="IZ140" s="1186"/>
      <c r="JA140" s="1186"/>
      <c r="JB140" s="1186"/>
      <c r="JC140" s="1186"/>
      <c r="JD140" s="1186"/>
      <c r="JE140" s="1186"/>
      <c r="JF140" s="1186"/>
      <c r="JG140" s="1186"/>
      <c r="JH140" s="1186"/>
      <c r="JI140" s="1186"/>
      <c r="JJ140" s="1186"/>
      <c r="JK140" s="1186"/>
      <c r="JL140" s="1186"/>
      <c r="JM140" s="1186"/>
      <c r="JN140" s="1186"/>
      <c r="JO140" s="1186"/>
      <c r="JP140" s="1186"/>
      <c r="JQ140" s="1186"/>
      <c r="JR140" s="1186"/>
      <c r="JS140" s="1186"/>
      <c r="JT140" s="1186"/>
      <c r="JU140" s="1186"/>
      <c r="JV140" s="1186"/>
      <c r="JW140" s="1186"/>
      <c r="JX140" s="1186"/>
      <c r="JY140" s="1186"/>
      <c r="JZ140" s="1186"/>
      <c r="KA140" s="1186"/>
      <c r="KB140" s="1186"/>
      <c r="KC140" s="1186"/>
      <c r="KD140" s="1186"/>
      <c r="KE140" s="1186"/>
      <c r="KF140" s="1186"/>
      <c r="KG140" s="1186"/>
      <c r="KH140" s="1186"/>
      <c r="KI140" s="1186"/>
      <c r="KJ140" s="1186"/>
      <c r="KK140" s="1186"/>
      <c r="KL140" s="1186"/>
      <c r="KM140" s="1186"/>
      <c r="KN140" s="1186"/>
      <c r="KO140" s="1186"/>
      <c r="KP140" s="1186"/>
      <c r="KQ140" s="1186"/>
      <c r="KR140" s="1186"/>
      <c r="KS140" s="1186"/>
      <c r="KT140" s="1186"/>
      <c r="KU140" s="1186"/>
      <c r="KV140" s="1186"/>
      <c r="KW140" s="1186"/>
      <c r="KX140" s="1186"/>
      <c r="KY140" s="1186"/>
      <c r="KZ140" s="1186"/>
      <c r="LA140" s="1186"/>
      <c r="LB140" s="1186"/>
      <c r="LC140" s="1186"/>
      <c r="LD140" s="1186"/>
      <c r="LE140" s="1186"/>
      <c r="LF140" s="1186"/>
      <c r="LG140" s="1186"/>
      <c r="LH140" s="1186"/>
      <c r="LI140" s="1186"/>
      <c r="LJ140" s="1187"/>
    </row>
    <row r="141" spans="2:322" ht="3.65" customHeight="1">
      <c r="B141" s="1185"/>
      <c r="C141" s="1186"/>
      <c r="D141" s="1186"/>
      <c r="E141" s="1186"/>
      <c r="F141" s="1186"/>
      <c r="G141" s="1186"/>
      <c r="H141" s="1186"/>
      <c r="I141" s="1186"/>
      <c r="J141" s="1186"/>
      <c r="K141" s="1186"/>
      <c r="L141" s="1186"/>
      <c r="M141" s="1186"/>
      <c r="N141" s="1186"/>
      <c r="O141" s="1186"/>
      <c r="P141" s="1186"/>
      <c r="Q141" s="1186"/>
      <c r="R141" s="1186"/>
      <c r="S141" s="1186"/>
      <c r="T141" s="1186"/>
      <c r="U141" s="1186"/>
      <c r="V141" s="1186"/>
      <c r="W141" s="1186"/>
      <c r="X141" s="1186"/>
      <c r="Y141" s="1186"/>
      <c r="Z141" s="1186"/>
      <c r="AA141" s="1186"/>
      <c r="AB141" s="1186"/>
      <c r="AC141" s="1186"/>
      <c r="AD141" s="1186"/>
      <c r="AE141" s="1186"/>
      <c r="AF141" s="1186"/>
      <c r="AG141" s="1186"/>
      <c r="AH141" s="1186"/>
      <c r="AI141" s="1186"/>
      <c r="AJ141" s="1186"/>
      <c r="AK141" s="1186"/>
      <c r="AL141" s="1186"/>
      <c r="AM141" s="1186"/>
      <c r="AN141" s="1186"/>
      <c r="AO141" s="1186"/>
      <c r="AP141" s="1186"/>
      <c r="AQ141" s="1186"/>
      <c r="AR141" s="1186"/>
      <c r="AS141" s="1186"/>
      <c r="AT141" s="1186"/>
      <c r="AU141" s="1186"/>
      <c r="AV141" s="1186"/>
      <c r="AW141" s="1186"/>
      <c r="AX141" s="1186"/>
      <c r="AY141" s="1186"/>
      <c r="AZ141" s="1186"/>
      <c r="BA141" s="1186"/>
      <c r="BB141" s="1186"/>
      <c r="BC141" s="1186"/>
      <c r="BD141" s="1186"/>
      <c r="BE141" s="1186"/>
      <c r="BF141" s="1186"/>
      <c r="BG141" s="1186"/>
      <c r="BH141" s="1186"/>
      <c r="BI141" s="1186"/>
      <c r="BJ141" s="1186"/>
      <c r="BK141" s="1186"/>
      <c r="BL141" s="1186"/>
      <c r="BM141" s="1186"/>
      <c r="BN141" s="1186"/>
      <c r="BO141" s="1186"/>
      <c r="BP141" s="1186"/>
      <c r="BQ141" s="1186"/>
      <c r="BR141" s="1186"/>
      <c r="BS141" s="1186"/>
      <c r="BT141" s="1186"/>
      <c r="BU141" s="1186"/>
      <c r="BV141" s="1186"/>
      <c r="BW141" s="1186"/>
      <c r="BX141" s="1186"/>
      <c r="BY141" s="1186"/>
      <c r="BZ141" s="1186"/>
      <c r="CA141" s="1186"/>
      <c r="CB141" s="1186"/>
      <c r="CC141" s="1186"/>
      <c r="CD141" s="1186"/>
      <c r="CE141" s="1186"/>
      <c r="CF141" s="1186"/>
      <c r="CG141" s="1186"/>
      <c r="CH141" s="1186"/>
      <c r="CI141" s="1186"/>
      <c r="CJ141" s="1186"/>
      <c r="CK141" s="1186"/>
      <c r="CL141" s="1186"/>
      <c r="CM141" s="1186"/>
      <c r="CN141" s="1186"/>
      <c r="CO141" s="1186"/>
      <c r="CP141" s="1186"/>
      <c r="CQ141" s="1186"/>
      <c r="CR141" s="1186"/>
      <c r="CS141" s="1186"/>
      <c r="CT141" s="1186"/>
      <c r="CU141" s="1186"/>
      <c r="CV141" s="1186"/>
      <c r="CW141" s="1186"/>
      <c r="CX141" s="1186"/>
      <c r="CY141" s="1186"/>
      <c r="CZ141" s="1186"/>
      <c r="DA141" s="1186"/>
      <c r="DB141" s="1186"/>
      <c r="DC141" s="1186"/>
      <c r="DD141" s="1186"/>
      <c r="DE141" s="1186"/>
      <c r="DF141" s="1186"/>
      <c r="DG141" s="1186"/>
      <c r="DH141" s="1186"/>
      <c r="DI141" s="1186"/>
      <c r="DJ141" s="1186"/>
      <c r="DK141" s="1186"/>
      <c r="DL141" s="1186"/>
      <c r="DM141" s="1186"/>
      <c r="DN141" s="1186"/>
      <c r="DO141" s="1186"/>
      <c r="DP141" s="1186"/>
      <c r="DQ141" s="1186"/>
      <c r="DR141" s="1186"/>
      <c r="DS141" s="1186"/>
      <c r="DT141" s="1186"/>
      <c r="DU141" s="1186"/>
      <c r="DV141" s="1186"/>
      <c r="DW141" s="1186"/>
      <c r="DX141" s="1186"/>
      <c r="DY141" s="1186"/>
      <c r="DZ141" s="1186"/>
      <c r="EA141" s="1186"/>
      <c r="EB141" s="1186"/>
      <c r="EC141" s="1186"/>
      <c r="ED141" s="1186"/>
      <c r="EE141" s="1186"/>
      <c r="EF141" s="1186"/>
      <c r="EG141" s="1186"/>
      <c r="EH141" s="1186"/>
      <c r="EI141" s="1186"/>
      <c r="EJ141" s="1186"/>
      <c r="EK141" s="1186"/>
      <c r="EL141" s="1186"/>
      <c r="EM141" s="1186"/>
      <c r="EN141" s="1186"/>
      <c r="EO141" s="1186"/>
      <c r="EP141" s="1186"/>
      <c r="EQ141" s="1186"/>
      <c r="ER141" s="1186"/>
      <c r="ES141" s="1186"/>
      <c r="ET141" s="1186"/>
      <c r="EU141" s="1186"/>
      <c r="EV141" s="1186"/>
      <c r="EW141" s="1186"/>
      <c r="EX141" s="1186"/>
      <c r="EY141" s="1186"/>
      <c r="EZ141" s="1186"/>
      <c r="FA141" s="1186"/>
      <c r="FB141" s="1186"/>
      <c r="FC141" s="1186"/>
      <c r="FD141" s="1186"/>
      <c r="FE141" s="1186"/>
      <c r="FF141" s="1186"/>
      <c r="FG141" s="1186"/>
      <c r="FH141" s="1186"/>
      <c r="FI141" s="1186"/>
      <c r="FJ141" s="1186"/>
      <c r="FK141" s="1186"/>
      <c r="FL141" s="1186"/>
      <c r="FM141" s="1186"/>
      <c r="FN141" s="1186"/>
      <c r="FO141" s="1186"/>
      <c r="FP141" s="1186"/>
      <c r="FQ141" s="1186"/>
      <c r="FR141" s="1186"/>
      <c r="FS141" s="1186"/>
      <c r="FT141" s="1186"/>
      <c r="FU141" s="1186"/>
      <c r="FV141" s="1186"/>
      <c r="FW141" s="1186"/>
      <c r="FX141" s="1186"/>
      <c r="FY141" s="1186"/>
      <c r="FZ141" s="1186"/>
      <c r="GA141" s="1186"/>
      <c r="GB141" s="1186"/>
      <c r="GC141" s="1186"/>
      <c r="GD141" s="1186"/>
      <c r="GE141" s="1186"/>
      <c r="GF141" s="1186"/>
      <c r="GG141" s="1186"/>
      <c r="GH141" s="1186"/>
      <c r="GI141" s="1186"/>
      <c r="GJ141" s="1186"/>
      <c r="GK141" s="1186"/>
      <c r="GL141" s="1186"/>
      <c r="GM141" s="1186"/>
      <c r="GN141" s="1186"/>
      <c r="GO141" s="1186"/>
      <c r="GP141" s="1186"/>
      <c r="GQ141" s="1186"/>
      <c r="GR141" s="1186"/>
      <c r="GS141" s="1186"/>
      <c r="GT141" s="1186"/>
      <c r="GU141" s="1186"/>
      <c r="GV141" s="1186"/>
      <c r="GW141" s="1186"/>
      <c r="GX141" s="1186"/>
      <c r="GY141" s="1186"/>
      <c r="GZ141" s="1186"/>
      <c r="HA141" s="1186"/>
      <c r="HB141" s="1186"/>
      <c r="HC141" s="1186"/>
      <c r="HD141" s="1186"/>
      <c r="HE141" s="1186"/>
      <c r="HF141" s="1186"/>
      <c r="HG141" s="1186"/>
      <c r="HH141" s="1186"/>
      <c r="HI141" s="1186"/>
      <c r="HJ141" s="1186"/>
      <c r="HK141" s="1186"/>
      <c r="HL141" s="1186"/>
      <c r="HM141" s="1186"/>
      <c r="HN141" s="1186"/>
      <c r="HO141" s="1186"/>
      <c r="HP141" s="1186"/>
      <c r="HQ141" s="1186"/>
      <c r="HR141" s="1186"/>
      <c r="HS141" s="1186"/>
      <c r="HT141" s="1186"/>
      <c r="HU141" s="1186"/>
      <c r="HV141" s="1186"/>
      <c r="HW141" s="1186"/>
      <c r="HX141" s="1186"/>
      <c r="HY141" s="1186"/>
      <c r="HZ141" s="1186"/>
      <c r="IA141" s="1186"/>
      <c r="IB141" s="1186"/>
      <c r="IC141" s="1186"/>
      <c r="ID141" s="1186"/>
      <c r="IE141" s="1186"/>
      <c r="IF141" s="1186"/>
      <c r="IG141" s="1186"/>
      <c r="IH141" s="1186"/>
      <c r="II141" s="1186"/>
      <c r="IJ141" s="1186"/>
      <c r="IK141" s="1186"/>
      <c r="IL141" s="1186"/>
      <c r="IM141" s="1186"/>
      <c r="IN141" s="1186"/>
      <c r="IO141" s="1186"/>
      <c r="IP141" s="1186"/>
      <c r="IQ141" s="1186"/>
      <c r="IR141" s="1186"/>
      <c r="IS141" s="1186"/>
      <c r="IT141" s="1186"/>
      <c r="IU141" s="1186"/>
      <c r="IV141" s="1186"/>
      <c r="IW141" s="1186"/>
      <c r="IX141" s="1186"/>
      <c r="IY141" s="1186"/>
      <c r="IZ141" s="1186"/>
      <c r="JA141" s="1186"/>
      <c r="JB141" s="1186"/>
      <c r="JC141" s="1186"/>
      <c r="JD141" s="1186"/>
      <c r="JE141" s="1186"/>
      <c r="JF141" s="1186"/>
      <c r="JG141" s="1186"/>
      <c r="JH141" s="1186"/>
      <c r="JI141" s="1186"/>
      <c r="JJ141" s="1186"/>
      <c r="JK141" s="1186"/>
      <c r="JL141" s="1186"/>
      <c r="JM141" s="1186"/>
      <c r="JN141" s="1186"/>
      <c r="JO141" s="1186"/>
      <c r="JP141" s="1186"/>
      <c r="JQ141" s="1186"/>
      <c r="JR141" s="1186"/>
      <c r="JS141" s="1186"/>
      <c r="JT141" s="1186"/>
      <c r="JU141" s="1186"/>
      <c r="JV141" s="1186"/>
      <c r="JW141" s="1186"/>
      <c r="JX141" s="1186"/>
      <c r="JY141" s="1186"/>
      <c r="JZ141" s="1186"/>
      <c r="KA141" s="1186"/>
      <c r="KB141" s="1186"/>
      <c r="KC141" s="1186"/>
      <c r="KD141" s="1186"/>
      <c r="KE141" s="1186"/>
      <c r="KF141" s="1186"/>
      <c r="KG141" s="1186"/>
      <c r="KH141" s="1186"/>
      <c r="KI141" s="1186"/>
      <c r="KJ141" s="1186"/>
      <c r="KK141" s="1186"/>
      <c r="KL141" s="1186"/>
      <c r="KM141" s="1186"/>
      <c r="KN141" s="1186"/>
      <c r="KO141" s="1186"/>
      <c r="KP141" s="1186"/>
      <c r="KQ141" s="1186"/>
      <c r="KR141" s="1186"/>
      <c r="KS141" s="1186"/>
      <c r="KT141" s="1186"/>
      <c r="KU141" s="1186"/>
      <c r="KV141" s="1186"/>
      <c r="KW141" s="1186"/>
      <c r="KX141" s="1186"/>
      <c r="KY141" s="1186"/>
      <c r="KZ141" s="1186"/>
      <c r="LA141" s="1186"/>
      <c r="LB141" s="1186"/>
      <c r="LC141" s="1186"/>
      <c r="LD141" s="1186"/>
      <c r="LE141" s="1186"/>
      <c r="LF141" s="1186"/>
      <c r="LG141" s="1186"/>
      <c r="LH141" s="1186"/>
      <c r="LI141" s="1186"/>
      <c r="LJ141" s="1187"/>
    </row>
    <row r="142" spans="2:322" ht="3.65" customHeight="1">
      <c r="B142" s="1185"/>
      <c r="C142" s="1186"/>
      <c r="D142" s="1186"/>
      <c r="E142" s="1186"/>
      <c r="F142" s="1186"/>
      <c r="G142" s="1186"/>
      <c r="H142" s="1186"/>
      <c r="I142" s="1186"/>
      <c r="J142" s="1186"/>
      <c r="K142" s="1186"/>
      <c r="L142" s="1186"/>
      <c r="M142" s="1186"/>
      <c r="N142" s="1186"/>
      <c r="O142" s="1186"/>
      <c r="P142" s="1186"/>
      <c r="Q142" s="1186"/>
      <c r="R142" s="1186"/>
      <c r="S142" s="1186"/>
      <c r="T142" s="1186"/>
      <c r="U142" s="1186"/>
      <c r="V142" s="1186"/>
      <c r="W142" s="1186"/>
      <c r="X142" s="1186"/>
      <c r="Y142" s="1186"/>
      <c r="Z142" s="1186"/>
      <c r="AA142" s="1186"/>
      <c r="AB142" s="1186"/>
      <c r="AC142" s="1186"/>
      <c r="AD142" s="1186"/>
      <c r="AE142" s="1186"/>
      <c r="AF142" s="1186"/>
      <c r="AG142" s="1186"/>
      <c r="AH142" s="1186"/>
      <c r="AI142" s="1186"/>
      <c r="AJ142" s="1186"/>
      <c r="AK142" s="1186"/>
      <c r="AL142" s="1186"/>
      <c r="AM142" s="1186"/>
      <c r="AN142" s="1186"/>
      <c r="AO142" s="1186"/>
      <c r="AP142" s="1186"/>
      <c r="AQ142" s="1186"/>
      <c r="AR142" s="1186"/>
      <c r="AS142" s="1186"/>
      <c r="AT142" s="1186"/>
      <c r="AU142" s="1186"/>
      <c r="AV142" s="1186"/>
      <c r="AW142" s="1186"/>
      <c r="AX142" s="1186"/>
      <c r="AY142" s="1186"/>
      <c r="AZ142" s="1186"/>
      <c r="BA142" s="1186"/>
      <c r="BB142" s="1186"/>
      <c r="BC142" s="1186"/>
      <c r="BD142" s="1186"/>
      <c r="BE142" s="1186"/>
      <c r="BF142" s="1186"/>
      <c r="BG142" s="1186"/>
      <c r="BH142" s="1186"/>
      <c r="BI142" s="1186"/>
      <c r="BJ142" s="1186"/>
      <c r="BK142" s="1186"/>
      <c r="BL142" s="1186"/>
      <c r="BM142" s="1186"/>
      <c r="BN142" s="1186"/>
      <c r="BO142" s="1186"/>
      <c r="BP142" s="1186"/>
      <c r="BQ142" s="1186"/>
      <c r="BR142" s="1186"/>
      <c r="BS142" s="1186"/>
      <c r="BT142" s="1186"/>
      <c r="BU142" s="1186"/>
      <c r="BV142" s="1186"/>
      <c r="BW142" s="1186"/>
      <c r="BX142" s="1186"/>
      <c r="BY142" s="1186"/>
      <c r="BZ142" s="1186"/>
      <c r="CA142" s="1186"/>
      <c r="CB142" s="1186"/>
      <c r="CC142" s="1186"/>
      <c r="CD142" s="1186"/>
      <c r="CE142" s="1186"/>
      <c r="CF142" s="1186"/>
      <c r="CG142" s="1186"/>
      <c r="CH142" s="1186"/>
      <c r="CI142" s="1186"/>
      <c r="CJ142" s="1186"/>
      <c r="CK142" s="1186"/>
      <c r="CL142" s="1186"/>
      <c r="CM142" s="1186"/>
      <c r="CN142" s="1186"/>
      <c r="CO142" s="1186"/>
      <c r="CP142" s="1186"/>
      <c r="CQ142" s="1186"/>
      <c r="CR142" s="1186"/>
      <c r="CS142" s="1186"/>
      <c r="CT142" s="1186"/>
      <c r="CU142" s="1186"/>
      <c r="CV142" s="1186"/>
      <c r="CW142" s="1186"/>
      <c r="CX142" s="1186"/>
      <c r="CY142" s="1186"/>
      <c r="CZ142" s="1186"/>
      <c r="DA142" s="1186"/>
      <c r="DB142" s="1186"/>
      <c r="DC142" s="1186"/>
      <c r="DD142" s="1186"/>
      <c r="DE142" s="1186"/>
      <c r="DF142" s="1186"/>
      <c r="DG142" s="1186"/>
      <c r="DH142" s="1186"/>
      <c r="DI142" s="1186"/>
      <c r="DJ142" s="1186"/>
      <c r="DK142" s="1186"/>
      <c r="DL142" s="1186"/>
      <c r="DM142" s="1186"/>
      <c r="DN142" s="1186"/>
      <c r="DO142" s="1186"/>
      <c r="DP142" s="1186"/>
      <c r="DQ142" s="1186"/>
      <c r="DR142" s="1186"/>
      <c r="DS142" s="1186"/>
      <c r="DT142" s="1186"/>
      <c r="DU142" s="1186"/>
      <c r="DV142" s="1186"/>
      <c r="DW142" s="1186"/>
      <c r="DX142" s="1186"/>
      <c r="DY142" s="1186"/>
      <c r="DZ142" s="1186"/>
      <c r="EA142" s="1186"/>
      <c r="EB142" s="1186"/>
      <c r="EC142" s="1186"/>
      <c r="ED142" s="1186"/>
      <c r="EE142" s="1186"/>
      <c r="EF142" s="1186"/>
      <c r="EG142" s="1186"/>
      <c r="EH142" s="1186"/>
      <c r="EI142" s="1186"/>
      <c r="EJ142" s="1186"/>
      <c r="EK142" s="1186"/>
      <c r="EL142" s="1186"/>
      <c r="EM142" s="1186"/>
      <c r="EN142" s="1186"/>
      <c r="EO142" s="1186"/>
      <c r="EP142" s="1186"/>
      <c r="EQ142" s="1186"/>
      <c r="ER142" s="1186"/>
      <c r="ES142" s="1186"/>
      <c r="ET142" s="1186"/>
      <c r="EU142" s="1186"/>
      <c r="EV142" s="1186"/>
      <c r="EW142" s="1186"/>
      <c r="EX142" s="1186"/>
      <c r="EY142" s="1186"/>
      <c r="EZ142" s="1186"/>
      <c r="FA142" s="1186"/>
      <c r="FB142" s="1186"/>
      <c r="FC142" s="1186"/>
      <c r="FD142" s="1186"/>
      <c r="FE142" s="1186"/>
      <c r="FF142" s="1186"/>
      <c r="FG142" s="1186"/>
      <c r="FH142" s="1186"/>
      <c r="FI142" s="1186"/>
      <c r="FJ142" s="1186"/>
      <c r="FK142" s="1186"/>
      <c r="FL142" s="1186"/>
      <c r="FM142" s="1186"/>
      <c r="FN142" s="1186"/>
      <c r="FO142" s="1186"/>
      <c r="FP142" s="1186"/>
      <c r="FQ142" s="1186"/>
      <c r="FR142" s="1186"/>
      <c r="FS142" s="1186"/>
      <c r="FT142" s="1186"/>
      <c r="FU142" s="1186"/>
      <c r="FV142" s="1186"/>
      <c r="FW142" s="1186"/>
      <c r="FX142" s="1186"/>
      <c r="FY142" s="1186"/>
      <c r="FZ142" s="1186"/>
      <c r="GA142" s="1186"/>
      <c r="GB142" s="1186"/>
      <c r="GC142" s="1186"/>
      <c r="GD142" s="1186"/>
      <c r="GE142" s="1186"/>
      <c r="GF142" s="1186"/>
      <c r="GG142" s="1186"/>
      <c r="GH142" s="1186"/>
      <c r="GI142" s="1186"/>
      <c r="GJ142" s="1186"/>
      <c r="GK142" s="1186"/>
      <c r="GL142" s="1186"/>
      <c r="GM142" s="1186"/>
      <c r="GN142" s="1186"/>
      <c r="GO142" s="1186"/>
      <c r="GP142" s="1186"/>
      <c r="GQ142" s="1186"/>
      <c r="GR142" s="1186"/>
      <c r="GS142" s="1186"/>
      <c r="GT142" s="1186"/>
      <c r="GU142" s="1186"/>
      <c r="GV142" s="1186"/>
      <c r="GW142" s="1186"/>
      <c r="GX142" s="1186"/>
      <c r="GY142" s="1186"/>
      <c r="GZ142" s="1186"/>
      <c r="HA142" s="1186"/>
      <c r="HB142" s="1186"/>
      <c r="HC142" s="1186"/>
      <c r="HD142" s="1186"/>
      <c r="HE142" s="1186"/>
      <c r="HF142" s="1186"/>
      <c r="HG142" s="1186"/>
      <c r="HH142" s="1186"/>
      <c r="HI142" s="1186"/>
      <c r="HJ142" s="1186"/>
      <c r="HK142" s="1186"/>
      <c r="HL142" s="1186"/>
      <c r="HM142" s="1186"/>
      <c r="HN142" s="1186"/>
      <c r="HO142" s="1186"/>
      <c r="HP142" s="1186"/>
      <c r="HQ142" s="1186"/>
      <c r="HR142" s="1186"/>
      <c r="HS142" s="1186"/>
      <c r="HT142" s="1186"/>
      <c r="HU142" s="1186"/>
      <c r="HV142" s="1186"/>
      <c r="HW142" s="1186"/>
      <c r="HX142" s="1186"/>
      <c r="HY142" s="1186"/>
      <c r="HZ142" s="1186"/>
      <c r="IA142" s="1186"/>
      <c r="IB142" s="1186"/>
      <c r="IC142" s="1186"/>
      <c r="ID142" s="1186"/>
      <c r="IE142" s="1186"/>
      <c r="IF142" s="1186"/>
      <c r="IG142" s="1186"/>
      <c r="IH142" s="1186"/>
      <c r="II142" s="1186"/>
      <c r="IJ142" s="1186"/>
      <c r="IK142" s="1186"/>
      <c r="IL142" s="1186"/>
      <c r="IM142" s="1186"/>
      <c r="IN142" s="1186"/>
      <c r="IO142" s="1186"/>
      <c r="IP142" s="1186"/>
      <c r="IQ142" s="1186"/>
      <c r="IR142" s="1186"/>
      <c r="IS142" s="1186"/>
      <c r="IT142" s="1186"/>
      <c r="IU142" s="1186"/>
      <c r="IV142" s="1186"/>
      <c r="IW142" s="1186"/>
      <c r="IX142" s="1186"/>
      <c r="IY142" s="1186"/>
      <c r="IZ142" s="1186"/>
      <c r="JA142" s="1186"/>
      <c r="JB142" s="1186"/>
      <c r="JC142" s="1186"/>
      <c r="JD142" s="1186"/>
      <c r="JE142" s="1186"/>
      <c r="JF142" s="1186"/>
      <c r="JG142" s="1186"/>
      <c r="JH142" s="1186"/>
      <c r="JI142" s="1186"/>
      <c r="JJ142" s="1186"/>
      <c r="JK142" s="1186"/>
      <c r="JL142" s="1186"/>
      <c r="JM142" s="1186"/>
      <c r="JN142" s="1186"/>
      <c r="JO142" s="1186"/>
      <c r="JP142" s="1186"/>
      <c r="JQ142" s="1186"/>
      <c r="JR142" s="1186"/>
      <c r="JS142" s="1186"/>
      <c r="JT142" s="1186"/>
      <c r="JU142" s="1186"/>
      <c r="JV142" s="1186"/>
      <c r="JW142" s="1186"/>
      <c r="JX142" s="1186"/>
      <c r="JY142" s="1186"/>
      <c r="JZ142" s="1186"/>
      <c r="KA142" s="1186"/>
      <c r="KB142" s="1186"/>
      <c r="KC142" s="1186"/>
      <c r="KD142" s="1186"/>
      <c r="KE142" s="1186"/>
      <c r="KF142" s="1186"/>
      <c r="KG142" s="1186"/>
      <c r="KH142" s="1186"/>
      <c r="KI142" s="1186"/>
      <c r="KJ142" s="1186"/>
      <c r="KK142" s="1186"/>
      <c r="KL142" s="1186"/>
      <c r="KM142" s="1186"/>
      <c r="KN142" s="1186"/>
      <c r="KO142" s="1186"/>
      <c r="KP142" s="1186"/>
      <c r="KQ142" s="1186"/>
      <c r="KR142" s="1186"/>
      <c r="KS142" s="1186"/>
      <c r="KT142" s="1186"/>
      <c r="KU142" s="1186"/>
      <c r="KV142" s="1186"/>
      <c r="KW142" s="1186"/>
      <c r="KX142" s="1186"/>
      <c r="KY142" s="1186"/>
      <c r="KZ142" s="1186"/>
      <c r="LA142" s="1186"/>
      <c r="LB142" s="1186"/>
      <c r="LC142" s="1186"/>
      <c r="LD142" s="1186"/>
      <c r="LE142" s="1186"/>
      <c r="LF142" s="1186"/>
      <c r="LG142" s="1186"/>
      <c r="LH142" s="1186"/>
      <c r="LI142" s="1186"/>
      <c r="LJ142" s="1187"/>
    </row>
    <row r="143" spans="2:322" ht="3.65" customHeight="1">
      <c r="B143" s="1185"/>
      <c r="C143" s="1186"/>
      <c r="D143" s="1186"/>
      <c r="E143" s="1186"/>
      <c r="F143" s="1186"/>
      <c r="G143" s="1186"/>
      <c r="H143" s="1186"/>
      <c r="I143" s="1186"/>
      <c r="J143" s="1186"/>
      <c r="K143" s="1186"/>
      <c r="L143" s="1186"/>
      <c r="M143" s="1186"/>
      <c r="N143" s="1186"/>
      <c r="O143" s="1186"/>
      <c r="P143" s="1186"/>
      <c r="Q143" s="1186"/>
      <c r="R143" s="1186"/>
      <c r="S143" s="1186"/>
      <c r="T143" s="1186"/>
      <c r="U143" s="1186"/>
      <c r="V143" s="1186"/>
      <c r="W143" s="1186"/>
      <c r="X143" s="1186"/>
      <c r="Y143" s="1186"/>
      <c r="Z143" s="1186"/>
      <c r="AA143" s="1186"/>
      <c r="AB143" s="1186"/>
      <c r="AC143" s="1186"/>
      <c r="AD143" s="1186"/>
      <c r="AE143" s="1186"/>
      <c r="AF143" s="1186"/>
      <c r="AG143" s="1186"/>
      <c r="AH143" s="1186"/>
      <c r="AI143" s="1186"/>
      <c r="AJ143" s="1186"/>
      <c r="AK143" s="1186"/>
      <c r="AL143" s="1186"/>
      <c r="AM143" s="1186"/>
      <c r="AN143" s="1186"/>
      <c r="AO143" s="1186"/>
      <c r="AP143" s="1186"/>
      <c r="AQ143" s="1186"/>
      <c r="AR143" s="1186"/>
      <c r="AS143" s="1186"/>
      <c r="AT143" s="1186"/>
      <c r="AU143" s="1186"/>
      <c r="AV143" s="1186"/>
      <c r="AW143" s="1186"/>
      <c r="AX143" s="1186"/>
      <c r="AY143" s="1186"/>
      <c r="AZ143" s="1186"/>
      <c r="BA143" s="1186"/>
      <c r="BB143" s="1186"/>
      <c r="BC143" s="1186"/>
      <c r="BD143" s="1186"/>
      <c r="BE143" s="1186"/>
      <c r="BF143" s="1186"/>
      <c r="BG143" s="1186"/>
      <c r="BH143" s="1186"/>
      <c r="BI143" s="1186"/>
      <c r="BJ143" s="1186"/>
      <c r="BK143" s="1186"/>
      <c r="BL143" s="1186"/>
      <c r="BM143" s="1186"/>
      <c r="BN143" s="1186"/>
      <c r="BO143" s="1186"/>
      <c r="BP143" s="1186"/>
      <c r="BQ143" s="1186"/>
      <c r="BR143" s="1186"/>
      <c r="BS143" s="1186"/>
      <c r="BT143" s="1186"/>
      <c r="BU143" s="1186"/>
      <c r="BV143" s="1186"/>
      <c r="BW143" s="1186"/>
      <c r="BX143" s="1186"/>
      <c r="BY143" s="1186"/>
      <c r="BZ143" s="1186"/>
      <c r="CA143" s="1186"/>
      <c r="CB143" s="1186"/>
      <c r="CC143" s="1186"/>
      <c r="CD143" s="1186"/>
      <c r="CE143" s="1186"/>
      <c r="CF143" s="1186"/>
      <c r="CG143" s="1186"/>
      <c r="CH143" s="1186"/>
      <c r="CI143" s="1186"/>
      <c r="CJ143" s="1186"/>
      <c r="CK143" s="1186"/>
      <c r="CL143" s="1186"/>
      <c r="CM143" s="1186"/>
      <c r="CN143" s="1186"/>
      <c r="CO143" s="1186"/>
      <c r="CP143" s="1186"/>
      <c r="CQ143" s="1186"/>
      <c r="CR143" s="1186"/>
      <c r="CS143" s="1186"/>
      <c r="CT143" s="1186"/>
      <c r="CU143" s="1186"/>
      <c r="CV143" s="1186"/>
      <c r="CW143" s="1186"/>
      <c r="CX143" s="1186"/>
      <c r="CY143" s="1186"/>
      <c r="CZ143" s="1186"/>
      <c r="DA143" s="1186"/>
      <c r="DB143" s="1186"/>
      <c r="DC143" s="1186"/>
      <c r="DD143" s="1186"/>
      <c r="DE143" s="1186"/>
      <c r="DF143" s="1186"/>
      <c r="DG143" s="1186"/>
      <c r="DH143" s="1186"/>
      <c r="DI143" s="1186"/>
      <c r="DJ143" s="1186"/>
      <c r="DK143" s="1186"/>
      <c r="DL143" s="1186"/>
      <c r="DM143" s="1186"/>
      <c r="DN143" s="1186"/>
      <c r="DO143" s="1186"/>
      <c r="DP143" s="1186"/>
      <c r="DQ143" s="1186"/>
      <c r="DR143" s="1186"/>
      <c r="DS143" s="1186"/>
      <c r="DT143" s="1186"/>
      <c r="DU143" s="1186"/>
      <c r="DV143" s="1186"/>
      <c r="DW143" s="1186"/>
      <c r="DX143" s="1186"/>
      <c r="DY143" s="1186"/>
      <c r="DZ143" s="1186"/>
      <c r="EA143" s="1186"/>
      <c r="EB143" s="1186"/>
      <c r="EC143" s="1186"/>
      <c r="ED143" s="1186"/>
      <c r="EE143" s="1186"/>
      <c r="EF143" s="1186"/>
      <c r="EG143" s="1186"/>
      <c r="EH143" s="1186"/>
      <c r="EI143" s="1186"/>
      <c r="EJ143" s="1186"/>
      <c r="EK143" s="1186"/>
      <c r="EL143" s="1186"/>
      <c r="EM143" s="1186"/>
      <c r="EN143" s="1186"/>
      <c r="EO143" s="1186"/>
      <c r="EP143" s="1186"/>
      <c r="EQ143" s="1186"/>
      <c r="ER143" s="1186"/>
      <c r="ES143" s="1186"/>
      <c r="ET143" s="1186"/>
      <c r="EU143" s="1186"/>
      <c r="EV143" s="1186"/>
      <c r="EW143" s="1186"/>
      <c r="EX143" s="1186"/>
      <c r="EY143" s="1186"/>
      <c r="EZ143" s="1186"/>
      <c r="FA143" s="1186"/>
      <c r="FB143" s="1186"/>
      <c r="FC143" s="1186"/>
      <c r="FD143" s="1186"/>
      <c r="FE143" s="1186"/>
      <c r="FF143" s="1186"/>
      <c r="FG143" s="1186"/>
      <c r="FH143" s="1186"/>
      <c r="FI143" s="1186"/>
      <c r="FJ143" s="1186"/>
      <c r="FK143" s="1186"/>
      <c r="FL143" s="1186"/>
      <c r="FM143" s="1186"/>
      <c r="FN143" s="1186"/>
      <c r="FO143" s="1186"/>
      <c r="FP143" s="1186"/>
      <c r="FQ143" s="1186"/>
      <c r="FR143" s="1186"/>
      <c r="FS143" s="1186"/>
      <c r="FT143" s="1186"/>
      <c r="FU143" s="1186"/>
      <c r="FV143" s="1186"/>
      <c r="FW143" s="1186"/>
      <c r="FX143" s="1186"/>
      <c r="FY143" s="1186"/>
      <c r="FZ143" s="1186"/>
      <c r="GA143" s="1186"/>
      <c r="GB143" s="1186"/>
      <c r="GC143" s="1186"/>
      <c r="GD143" s="1186"/>
      <c r="GE143" s="1186"/>
      <c r="GF143" s="1186"/>
      <c r="GG143" s="1186"/>
      <c r="GH143" s="1186"/>
      <c r="GI143" s="1186"/>
      <c r="GJ143" s="1186"/>
      <c r="GK143" s="1186"/>
      <c r="GL143" s="1186"/>
      <c r="GM143" s="1186"/>
      <c r="GN143" s="1186"/>
      <c r="GO143" s="1186"/>
      <c r="GP143" s="1186"/>
      <c r="GQ143" s="1186"/>
      <c r="GR143" s="1186"/>
      <c r="GS143" s="1186"/>
      <c r="GT143" s="1186"/>
      <c r="GU143" s="1186"/>
      <c r="GV143" s="1186"/>
      <c r="GW143" s="1186"/>
      <c r="GX143" s="1186"/>
      <c r="GY143" s="1186"/>
      <c r="GZ143" s="1186"/>
      <c r="HA143" s="1186"/>
      <c r="HB143" s="1186"/>
      <c r="HC143" s="1186"/>
      <c r="HD143" s="1186"/>
      <c r="HE143" s="1186"/>
      <c r="HF143" s="1186"/>
      <c r="HG143" s="1186"/>
      <c r="HH143" s="1186"/>
      <c r="HI143" s="1186"/>
      <c r="HJ143" s="1186"/>
      <c r="HK143" s="1186"/>
      <c r="HL143" s="1186"/>
      <c r="HM143" s="1186"/>
      <c r="HN143" s="1186"/>
      <c r="HO143" s="1186"/>
      <c r="HP143" s="1186"/>
      <c r="HQ143" s="1186"/>
      <c r="HR143" s="1186"/>
      <c r="HS143" s="1186"/>
      <c r="HT143" s="1186"/>
      <c r="HU143" s="1186"/>
      <c r="HV143" s="1186"/>
      <c r="HW143" s="1186"/>
      <c r="HX143" s="1186"/>
      <c r="HY143" s="1186"/>
      <c r="HZ143" s="1186"/>
      <c r="IA143" s="1186"/>
      <c r="IB143" s="1186"/>
      <c r="IC143" s="1186"/>
      <c r="ID143" s="1186"/>
      <c r="IE143" s="1186"/>
      <c r="IF143" s="1186"/>
      <c r="IG143" s="1186"/>
      <c r="IH143" s="1186"/>
      <c r="II143" s="1186"/>
      <c r="IJ143" s="1186"/>
      <c r="IK143" s="1186"/>
      <c r="IL143" s="1186"/>
      <c r="IM143" s="1186"/>
      <c r="IN143" s="1186"/>
      <c r="IO143" s="1186"/>
      <c r="IP143" s="1186"/>
      <c r="IQ143" s="1186"/>
      <c r="IR143" s="1186"/>
      <c r="IS143" s="1186"/>
      <c r="IT143" s="1186"/>
      <c r="IU143" s="1186"/>
      <c r="IV143" s="1186"/>
      <c r="IW143" s="1186"/>
      <c r="IX143" s="1186"/>
      <c r="IY143" s="1186"/>
      <c r="IZ143" s="1186"/>
      <c r="JA143" s="1186"/>
      <c r="JB143" s="1186"/>
      <c r="JC143" s="1186"/>
      <c r="JD143" s="1186"/>
      <c r="JE143" s="1186"/>
      <c r="JF143" s="1186"/>
      <c r="JG143" s="1186"/>
      <c r="JH143" s="1186"/>
      <c r="JI143" s="1186"/>
      <c r="JJ143" s="1186"/>
      <c r="JK143" s="1186"/>
      <c r="JL143" s="1186"/>
      <c r="JM143" s="1186"/>
      <c r="JN143" s="1186"/>
      <c r="JO143" s="1186"/>
      <c r="JP143" s="1186"/>
      <c r="JQ143" s="1186"/>
      <c r="JR143" s="1186"/>
      <c r="JS143" s="1186"/>
      <c r="JT143" s="1186"/>
      <c r="JU143" s="1186"/>
      <c r="JV143" s="1186"/>
      <c r="JW143" s="1186"/>
      <c r="JX143" s="1186"/>
      <c r="JY143" s="1186"/>
      <c r="JZ143" s="1186"/>
      <c r="KA143" s="1186"/>
      <c r="KB143" s="1186"/>
      <c r="KC143" s="1186"/>
      <c r="KD143" s="1186"/>
      <c r="KE143" s="1186"/>
      <c r="KF143" s="1186"/>
      <c r="KG143" s="1186"/>
      <c r="KH143" s="1186"/>
      <c r="KI143" s="1186"/>
      <c r="KJ143" s="1186"/>
      <c r="KK143" s="1186"/>
      <c r="KL143" s="1186"/>
      <c r="KM143" s="1186"/>
      <c r="KN143" s="1186"/>
      <c r="KO143" s="1186"/>
      <c r="KP143" s="1186"/>
      <c r="KQ143" s="1186"/>
      <c r="KR143" s="1186"/>
      <c r="KS143" s="1186"/>
      <c r="KT143" s="1186"/>
      <c r="KU143" s="1186"/>
      <c r="KV143" s="1186"/>
      <c r="KW143" s="1186"/>
      <c r="KX143" s="1186"/>
      <c r="KY143" s="1186"/>
      <c r="KZ143" s="1186"/>
      <c r="LA143" s="1186"/>
      <c r="LB143" s="1186"/>
      <c r="LC143" s="1186"/>
      <c r="LD143" s="1186"/>
      <c r="LE143" s="1186"/>
      <c r="LF143" s="1186"/>
      <c r="LG143" s="1186"/>
      <c r="LH143" s="1186"/>
      <c r="LI143" s="1186"/>
      <c r="LJ143" s="1187"/>
    </row>
    <row r="144" spans="2:322" ht="3.65" customHeight="1">
      <c r="B144" s="1185"/>
      <c r="C144" s="1186"/>
      <c r="D144" s="1186"/>
      <c r="E144" s="1186"/>
      <c r="F144" s="1186"/>
      <c r="G144" s="1186"/>
      <c r="H144" s="1186"/>
      <c r="I144" s="1186"/>
      <c r="J144" s="1186"/>
      <c r="K144" s="1186"/>
      <c r="L144" s="1186"/>
      <c r="M144" s="1186"/>
      <c r="N144" s="1186"/>
      <c r="O144" s="1186"/>
      <c r="P144" s="1186"/>
      <c r="Q144" s="1186"/>
      <c r="R144" s="1186"/>
      <c r="S144" s="1186"/>
      <c r="T144" s="1186"/>
      <c r="U144" s="1186"/>
      <c r="V144" s="1186"/>
      <c r="W144" s="1186"/>
      <c r="X144" s="1186"/>
      <c r="Y144" s="1186"/>
      <c r="Z144" s="1186"/>
      <c r="AA144" s="1186"/>
      <c r="AB144" s="1186"/>
      <c r="AC144" s="1186"/>
      <c r="AD144" s="1186"/>
      <c r="AE144" s="1186"/>
      <c r="AF144" s="1186"/>
      <c r="AG144" s="1186"/>
      <c r="AH144" s="1186"/>
      <c r="AI144" s="1186"/>
      <c r="AJ144" s="1186"/>
      <c r="AK144" s="1186"/>
      <c r="AL144" s="1186"/>
      <c r="AM144" s="1186"/>
      <c r="AN144" s="1186"/>
      <c r="AO144" s="1186"/>
      <c r="AP144" s="1186"/>
      <c r="AQ144" s="1186"/>
      <c r="AR144" s="1186"/>
      <c r="AS144" s="1186"/>
      <c r="AT144" s="1186"/>
      <c r="AU144" s="1186"/>
      <c r="AV144" s="1186"/>
      <c r="AW144" s="1186"/>
      <c r="AX144" s="1186"/>
      <c r="AY144" s="1186"/>
      <c r="AZ144" s="1186"/>
      <c r="BA144" s="1186"/>
      <c r="BB144" s="1186"/>
      <c r="BC144" s="1186"/>
      <c r="BD144" s="1186"/>
      <c r="BE144" s="1186"/>
      <c r="BF144" s="1186"/>
      <c r="BG144" s="1186"/>
      <c r="BH144" s="1186"/>
      <c r="BI144" s="1186"/>
      <c r="BJ144" s="1186"/>
      <c r="BK144" s="1186"/>
      <c r="BL144" s="1186"/>
      <c r="BM144" s="1186"/>
      <c r="BN144" s="1186"/>
      <c r="BO144" s="1186"/>
      <c r="BP144" s="1186"/>
      <c r="BQ144" s="1186"/>
      <c r="BR144" s="1186"/>
      <c r="BS144" s="1186"/>
      <c r="BT144" s="1186"/>
      <c r="BU144" s="1186"/>
      <c r="BV144" s="1186"/>
      <c r="BW144" s="1186"/>
      <c r="BX144" s="1186"/>
      <c r="BY144" s="1186"/>
      <c r="BZ144" s="1186"/>
      <c r="CA144" s="1186"/>
      <c r="CB144" s="1186"/>
      <c r="CC144" s="1186"/>
      <c r="CD144" s="1186"/>
      <c r="CE144" s="1186"/>
      <c r="CF144" s="1186"/>
      <c r="CG144" s="1186"/>
      <c r="CH144" s="1186"/>
      <c r="CI144" s="1186"/>
      <c r="CJ144" s="1186"/>
      <c r="CK144" s="1186"/>
      <c r="CL144" s="1186"/>
      <c r="CM144" s="1186"/>
      <c r="CN144" s="1186"/>
      <c r="CO144" s="1186"/>
      <c r="CP144" s="1186"/>
      <c r="CQ144" s="1186"/>
      <c r="CR144" s="1186"/>
      <c r="CS144" s="1186"/>
      <c r="CT144" s="1186"/>
      <c r="CU144" s="1186"/>
      <c r="CV144" s="1186"/>
      <c r="CW144" s="1186"/>
      <c r="CX144" s="1186"/>
      <c r="CY144" s="1186"/>
      <c r="CZ144" s="1186"/>
      <c r="DA144" s="1186"/>
      <c r="DB144" s="1186"/>
      <c r="DC144" s="1186"/>
      <c r="DD144" s="1186"/>
      <c r="DE144" s="1186"/>
      <c r="DF144" s="1186"/>
      <c r="DG144" s="1186"/>
      <c r="DH144" s="1186"/>
      <c r="DI144" s="1186"/>
      <c r="DJ144" s="1186"/>
      <c r="DK144" s="1186"/>
      <c r="DL144" s="1186"/>
      <c r="DM144" s="1186"/>
      <c r="DN144" s="1186"/>
      <c r="DO144" s="1186"/>
      <c r="DP144" s="1186"/>
      <c r="DQ144" s="1186"/>
      <c r="DR144" s="1186"/>
      <c r="DS144" s="1186"/>
      <c r="DT144" s="1186"/>
      <c r="DU144" s="1186"/>
      <c r="DV144" s="1186"/>
      <c r="DW144" s="1186"/>
      <c r="DX144" s="1186"/>
      <c r="DY144" s="1186"/>
      <c r="DZ144" s="1186"/>
      <c r="EA144" s="1186"/>
      <c r="EB144" s="1186"/>
      <c r="EC144" s="1186"/>
      <c r="ED144" s="1186"/>
      <c r="EE144" s="1186"/>
      <c r="EF144" s="1186"/>
      <c r="EG144" s="1186"/>
      <c r="EH144" s="1186"/>
      <c r="EI144" s="1186"/>
      <c r="EJ144" s="1186"/>
      <c r="EK144" s="1186"/>
      <c r="EL144" s="1186"/>
      <c r="EM144" s="1186"/>
      <c r="EN144" s="1186"/>
      <c r="EO144" s="1186"/>
      <c r="EP144" s="1186"/>
      <c r="EQ144" s="1186"/>
      <c r="ER144" s="1186"/>
      <c r="ES144" s="1186"/>
      <c r="ET144" s="1186"/>
      <c r="EU144" s="1186"/>
      <c r="EV144" s="1186"/>
      <c r="EW144" s="1186"/>
      <c r="EX144" s="1186"/>
      <c r="EY144" s="1186"/>
      <c r="EZ144" s="1186"/>
      <c r="FA144" s="1186"/>
      <c r="FB144" s="1186"/>
      <c r="FC144" s="1186"/>
      <c r="FD144" s="1186"/>
      <c r="FE144" s="1186"/>
      <c r="FF144" s="1186"/>
      <c r="FG144" s="1186"/>
      <c r="FH144" s="1186"/>
      <c r="FI144" s="1186"/>
      <c r="FJ144" s="1186"/>
      <c r="FK144" s="1186"/>
      <c r="FL144" s="1186"/>
      <c r="FM144" s="1186"/>
      <c r="FN144" s="1186"/>
      <c r="FO144" s="1186"/>
      <c r="FP144" s="1186"/>
      <c r="FQ144" s="1186"/>
      <c r="FR144" s="1186"/>
      <c r="FS144" s="1186"/>
      <c r="FT144" s="1186"/>
      <c r="FU144" s="1186"/>
      <c r="FV144" s="1186"/>
      <c r="FW144" s="1186"/>
      <c r="FX144" s="1186"/>
      <c r="FY144" s="1186"/>
      <c r="FZ144" s="1186"/>
      <c r="GA144" s="1186"/>
      <c r="GB144" s="1186"/>
      <c r="GC144" s="1186"/>
      <c r="GD144" s="1186"/>
      <c r="GE144" s="1186"/>
      <c r="GF144" s="1186"/>
      <c r="GG144" s="1186"/>
      <c r="GH144" s="1186"/>
      <c r="GI144" s="1186"/>
      <c r="GJ144" s="1186"/>
      <c r="GK144" s="1186"/>
      <c r="GL144" s="1186"/>
      <c r="GM144" s="1186"/>
      <c r="GN144" s="1186"/>
      <c r="GO144" s="1186"/>
      <c r="GP144" s="1186"/>
      <c r="GQ144" s="1186"/>
      <c r="GR144" s="1186"/>
      <c r="GS144" s="1186"/>
      <c r="GT144" s="1186"/>
      <c r="GU144" s="1186"/>
      <c r="GV144" s="1186"/>
      <c r="GW144" s="1186"/>
      <c r="GX144" s="1186"/>
      <c r="GY144" s="1186"/>
      <c r="GZ144" s="1186"/>
      <c r="HA144" s="1186"/>
      <c r="HB144" s="1186"/>
      <c r="HC144" s="1186"/>
      <c r="HD144" s="1186"/>
      <c r="HE144" s="1186"/>
      <c r="HF144" s="1186"/>
      <c r="HG144" s="1186"/>
      <c r="HH144" s="1186"/>
      <c r="HI144" s="1186"/>
      <c r="HJ144" s="1186"/>
      <c r="HK144" s="1186"/>
      <c r="HL144" s="1186"/>
      <c r="HM144" s="1186"/>
      <c r="HN144" s="1186"/>
      <c r="HO144" s="1186"/>
      <c r="HP144" s="1186"/>
      <c r="HQ144" s="1186"/>
      <c r="HR144" s="1186"/>
      <c r="HS144" s="1186"/>
      <c r="HT144" s="1186"/>
      <c r="HU144" s="1186"/>
      <c r="HV144" s="1186"/>
      <c r="HW144" s="1186"/>
      <c r="HX144" s="1186"/>
      <c r="HY144" s="1186"/>
      <c r="HZ144" s="1186"/>
      <c r="IA144" s="1186"/>
      <c r="IB144" s="1186"/>
      <c r="IC144" s="1186"/>
      <c r="ID144" s="1186"/>
      <c r="IE144" s="1186"/>
      <c r="IF144" s="1186"/>
      <c r="IG144" s="1186"/>
      <c r="IH144" s="1186"/>
      <c r="II144" s="1186"/>
      <c r="IJ144" s="1186"/>
      <c r="IK144" s="1186"/>
      <c r="IL144" s="1186"/>
      <c r="IM144" s="1186"/>
      <c r="IN144" s="1186"/>
      <c r="IO144" s="1186"/>
      <c r="IP144" s="1186"/>
      <c r="IQ144" s="1186"/>
      <c r="IR144" s="1186"/>
      <c r="IS144" s="1186"/>
      <c r="IT144" s="1186"/>
      <c r="IU144" s="1186"/>
      <c r="IV144" s="1186"/>
      <c r="IW144" s="1186"/>
      <c r="IX144" s="1186"/>
      <c r="IY144" s="1186"/>
      <c r="IZ144" s="1186"/>
      <c r="JA144" s="1186"/>
      <c r="JB144" s="1186"/>
      <c r="JC144" s="1186"/>
      <c r="JD144" s="1186"/>
      <c r="JE144" s="1186"/>
      <c r="JF144" s="1186"/>
      <c r="JG144" s="1186"/>
      <c r="JH144" s="1186"/>
      <c r="JI144" s="1186"/>
      <c r="JJ144" s="1186"/>
      <c r="JK144" s="1186"/>
      <c r="JL144" s="1186"/>
      <c r="JM144" s="1186"/>
      <c r="JN144" s="1186"/>
      <c r="JO144" s="1186"/>
      <c r="JP144" s="1186"/>
      <c r="JQ144" s="1186"/>
      <c r="JR144" s="1186"/>
      <c r="JS144" s="1186"/>
      <c r="JT144" s="1186"/>
      <c r="JU144" s="1186"/>
      <c r="JV144" s="1186"/>
      <c r="JW144" s="1186"/>
      <c r="JX144" s="1186"/>
      <c r="JY144" s="1186"/>
      <c r="JZ144" s="1186"/>
      <c r="KA144" s="1186"/>
      <c r="KB144" s="1186"/>
      <c r="KC144" s="1186"/>
      <c r="KD144" s="1186"/>
      <c r="KE144" s="1186"/>
      <c r="KF144" s="1186"/>
      <c r="KG144" s="1186"/>
      <c r="KH144" s="1186"/>
      <c r="KI144" s="1186"/>
      <c r="KJ144" s="1186"/>
      <c r="KK144" s="1186"/>
      <c r="KL144" s="1186"/>
      <c r="KM144" s="1186"/>
      <c r="KN144" s="1186"/>
      <c r="KO144" s="1186"/>
      <c r="KP144" s="1186"/>
      <c r="KQ144" s="1186"/>
      <c r="KR144" s="1186"/>
      <c r="KS144" s="1186"/>
      <c r="KT144" s="1186"/>
      <c r="KU144" s="1186"/>
      <c r="KV144" s="1186"/>
      <c r="KW144" s="1186"/>
      <c r="KX144" s="1186"/>
      <c r="KY144" s="1186"/>
      <c r="KZ144" s="1186"/>
      <c r="LA144" s="1186"/>
      <c r="LB144" s="1186"/>
      <c r="LC144" s="1186"/>
      <c r="LD144" s="1186"/>
      <c r="LE144" s="1186"/>
      <c r="LF144" s="1186"/>
      <c r="LG144" s="1186"/>
      <c r="LH144" s="1186"/>
      <c r="LI144" s="1186"/>
      <c r="LJ144" s="1187"/>
    </row>
    <row r="145" spans="2:322" ht="3.65" customHeight="1">
      <c r="B145" s="1185"/>
      <c r="C145" s="1186"/>
      <c r="D145" s="1186"/>
      <c r="E145" s="1186"/>
      <c r="F145" s="1186"/>
      <c r="G145" s="1186"/>
      <c r="H145" s="1186"/>
      <c r="I145" s="1186"/>
      <c r="J145" s="1186"/>
      <c r="K145" s="1186"/>
      <c r="L145" s="1186"/>
      <c r="M145" s="1186"/>
      <c r="N145" s="1186"/>
      <c r="O145" s="1186"/>
      <c r="P145" s="1186"/>
      <c r="Q145" s="1186"/>
      <c r="R145" s="1186"/>
      <c r="S145" s="1186"/>
      <c r="T145" s="1186"/>
      <c r="U145" s="1186"/>
      <c r="V145" s="1186"/>
      <c r="W145" s="1186"/>
      <c r="X145" s="1186"/>
      <c r="Y145" s="1186"/>
      <c r="Z145" s="1186"/>
      <c r="AA145" s="1186"/>
      <c r="AB145" s="1186"/>
      <c r="AC145" s="1186"/>
      <c r="AD145" s="1186"/>
      <c r="AE145" s="1186"/>
      <c r="AF145" s="1186"/>
      <c r="AG145" s="1186"/>
      <c r="AH145" s="1186"/>
      <c r="AI145" s="1186"/>
      <c r="AJ145" s="1186"/>
      <c r="AK145" s="1186"/>
      <c r="AL145" s="1186"/>
      <c r="AM145" s="1186"/>
      <c r="AN145" s="1186"/>
      <c r="AO145" s="1186"/>
      <c r="AP145" s="1186"/>
      <c r="AQ145" s="1186"/>
      <c r="AR145" s="1186"/>
      <c r="AS145" s="1186"/>
      <c r="AT145" s="1186"/>
      <c r="AU145" s="1186"/>
      <c r="AV145" s="1186"/>
      <c r="AW145" s="1186"/>
      <c r="AX145" s="1186"/>
      <c r="AY145" s="1186"/>
      <c r="AZ145" s="1186"/>
      <c r="BA145" s="1186"/>
      <c r="BB145" s="1186"/>
      <c r="BC145" s="1186"/>
      <c r="BD145" s="1186"/>
      <c r="BE145" s="1186"/>
      <c r="BF145" s="1186"/>
      <c r="BG145" s="1186"/>
      <c r="BH145" s="1186"/>
      <c r="BI145" s="1186"/>
      <c r="BJ145" s="1186"/>
      <c r="BK145" s="1186"/>
      <c r="BL145" s="1186"/>
      <c r="BM145" s="1186"/>
      <c r="BN145" s="1186"/>
      <c r="BO145" s="1186"/>
      <c r="BP145" s="1186"/>
      <c r="BQ145" s="1186"/>
      <c r="BR145" s="1186"/>
      <c r="BS145" s="1186"/>
      <c r="BT145" s="1186"/>
      <c r="BU145" s="1186"/>
      <c r="BV145" s="1186"/>
      <c r="BW145" s="1186"/>
      <c r="BX145" s="1186"/>
      <c r="BY145" s="1186"/>
      <c r="BZ145" s="1186"/>
      <c r="CA145" s="1186"/>
      <c r="CB145" s="1186"/>
      <c r="CC145" s="1186"/>
      <c r="CD145" s="1186"/>
      <c r="CE145" s="1186"/>
      <c r="CF145" s="1186"/>
      <c r="CG145" s="1186"/>
      <c r="CH145" s="1186"/>
      <c r="CI145" s="1186"/>
      <c r="CJ145" s="1186"/>
      <c r="CK145" s="1186"/>
      <c r="CL145" s="1186"/>
      <c r="CM145" s="1186"/>
      <c r="CN145" s="1186"/>
      <c r="CO145" s="1186"/>
      <c r="CP145" s="1186"/>
      <c r="CQ145" s="1186"/>
      <c r="CR145" s="1186"/>
      <c r="CS145" s="1186"/>
      <c r="CT145" s="1186"/>
      <c r="CU145" s="1186"/>
      <c r="CV145" s="1186"/>
      <c r="CW145" s="1186"/>
      <c r="CX145" s="1186"/>
      <c r="CY145" s="1186"/>
      <c r="CZ145" s="1186"/>
      <c r="DA145" s="1186"/>
      <c r="DB145" s="1186"/>
      <c r="DC145" s="1186"/>
      <c r="DD145" s="1186"/>
      <c r="DE145" s="1186"/>
      <c r="DF145" s="1186"/>
      <c r="DG145" s="1186"/>
      <c r="DH145" s="1186"/>
      <c r="DI145" s="1186"/>
      <c r="DJ145" s="1186"/>
      <c r="DK145" s="1186"/>
      <c r="DL145" s="1186"/>
      <c r="DM145" s="1186"/>
      <c r="DN145" s="1186"/>
      <c r="DO145" s="1186"/>
      <c r="DP145" s="1186"/>
      <c r="DQ145" s="1186"/>
      <c r="DR145" s="1186"/>
      <c r="DS145" s="1186"/>
      <c r="DT145" s="1186"/>
      <c r="DU145" s="1186"/>
      <c r="DV145" s="1186"/>
      <c r="DW145" s="1186"/>
      <c r="DX145" s="1186"/>
      <c r="DY145" s="1186"/>
      <c r="DZ145" s="1186"/>
      <c r="EA145" s="1186"/>
      <c r="EB145" s="1186"/>
      <c r="EC145" s="1186"/>
      <c r="ED145" s="1186"/>
      <c r="EE145" s="1186"/>
      <c r="EF145" s="1186"/>
      <c r="EG145" s="1186"/>
      <c r="EH145" s="1186"/>
      <c r="EI145" s="1186"/>
      <c r="EJ145" s="1186"/>
      <c r="EK145" s="1186"/>
      <c r="EL145" s="1186"/>
      <c r="EM145" s="1186"/>
      <c r="EN145" s="1186"/>
      <c r="EO145" s="1186"/>
      <c r="EP145" s="1186"/>
      <c r="EQ145" s="1186"/>
      <c r="ER145" s="1186"/>
      <c r="ES145" s="1186"/>
      <c r="ET145" s="1186"/>
      <c r="EU145" s="1186"/>
      <c r="EV145" s="1186"/>
      <c r="EW145" s="1186"/>
      <c r="EX145" s="1186"/>
      <c r="EY145" s="1186"/>
      <c r="EZ145" s="1186"/>
      <c r="FA145" s="1186"/>
      <c r="FB145" s="1186"/>
      <c r="FC145" s="1186"/>
      <c r="FD145" s="1186"/>
      <c r="FE145" s="1186"/>
      <c r="FF145" s="1186"/>
      <c r="FG145" s="1186"/>
      <c r="FH145" s="1186"/>
      <c r="FI145" s="1186"/>
      <c r="FJ145" s="1186"/>
      <c r="FK145" s="1186"/>
      <c r="FL145" s="1186"/>
      <c r="FM145" s="1186"/>
      <c r="FN145" s="1186"/>
      <c r="FO145" s="1186"/>
      <c r="FP145" s="1186"/>
      <c r="FQ145" s="1186"/>
      <c r="FR145" s="1186"/>
      <c r="FS145" s="1186"/>
      <c r="FT145" s="1186"/>
      <c r="FU145" s="1186"/>
      <c r="FV145" s="1186"/>
      <c r="FW145" s="1186"/>
      <c r="FX145" s="1186"/>
      <c r="FY145" s="1186"/>
      <c r="FZ145" s="1186"/>
      <c r="GA145" s="1186"/>
      <c r="GB145" s="1186"/>
      <c r="GC145" s="1186"/>
      <c r="GD145" s="1186"/>
      <c r="GE145" s="1186"/>
      <c r="GF145" s="1186"/>
      <c r="GG145" s="1186"/>
      <c r="GH145" s="1186"/>
      <c r="GI145" s="1186"/>
      <c r="GJ145" s="1186"/>
      <c r="GK145" s="1186"/>
      <c r="GL145" s="1186"/>
      <c r="GM145" s="1186"/>
      <c r="GN145" s="1186"/>
      <c r="GO145" s="1186"/>
      <c r="GP145" s="1186"/>
      <c r="GQ145" s="1186"/>
      <c r="GR145" s="1186"/>
      <c r="GS145" s="1186"/>
      <c r="GT145" s="1186"/>
      <c r="GU145" s="1186"/>
      <c r="GV145" s="1186"/>
      <c r="GW145" s="1186"/>
      <c r="GX145" s="1186"/>
      <c r="GY145" s="1186"/>
      <c r="GZ145" s="1186"/>
      <c r="HA145" s="1186"/>
      <c r="HB145" s="1186"/>
      <c r="HC145" s="1186"/>
      <c r="HD145" s="1186"/>
      <c r="HE145" s="1186"/>
      <c r="HF145" s="1186"/>
      <c r="HG145" s="1186"/>
      <c r="HH145" s="1186"/>
      <c r="HI145" s="1186"/>
      <c r="HJ145" s="1186"/>
      <c r="HK145" s="1186"/>
      <c r="HL145" s="1186"/>
      <c r="HM145" s="1186"/>
      <c r="HN145" s="1186"/>
      <c r="HO145" s="1186"/>
      <c r="HP145" s="1186"/>
      <c r="HQ145" s="1186"/>
      <c r="HR145" s="1186"/>
      <c r="HS145" s="1186"/>
      <c r="HT145" s="1186"/>
      <c r="HU145" s="1186"/>
      <c r="HV145" s="1186"/>
      <c r="HW145" s="1186"/>
      <c r="HX145" s="1186"/>
      <c r="HY145" s="1186"/>
      <c r="HZ145" s="1186"/>
      <c r="IA145" s="1186"/>
      <c r="IB145" s="1186"/>
      <c r="IC145" s="1186"/>
      <c r="ID145" s="1186"/>
      <c r="IE145" s="1186"/>
      <c r="IF145" s="1186"/>
      <c r="IG145" s="1186"/>
      <c r="IH145" s="1186"/>
      <c r="II145" s="1186"/>
      <c r="IJ145" s="1186"/>
      <c r="IK145" s="1186"/>
      <c r="IL145" s="1186"/>
      <c r="IM145" s="1186"/>
      <c r="IN145" s="1186"/>
      <c r="IO145" s="1186"/>
      <c r="IP145" s="1186"/>
      <c r="IQ145" s="1186"/>
      <c r="IR145" s="1186"/>
      <c r="IS145" s="1186"/>
      <c r="IT145" s="1186"/>
      <c r="IU145" s="1186"/>
      <c r="IV145" s="1186"/>
      <c r="IW145" s="1186"/>
      <c r="IX145" s="1186"/>
      <c r="IY145" s="1186"/>
      <c r="IZ145" s="1186"/>
      <c r="JA145" s="1186"/>
      <c r="JB145" s="1186"/>
      <c r="JC145" s="1186"/>
      <c r="JD145" s="1186"/>
      <c r="JE145" s="1186"/>
      <c r="JF145" s="1186"/>
      <c r="JG145" s="1186"/>
      <c r="JH145" s="1186"/>
      <c r="JI145" s="1186"/>
      <c r="JJ145" s="1186"/>
      <c r="JK145" s="1186"/>
      <c r="JL145" s="1186"/>
      <c r="JM145" s="1186"/>
      <c r="JN145" s="1186"/>
      <c r="JO145" s="1186"/>
      <c r="JP145" s="1186"/>
      <c r="JQ145" s="1186"/>
      <c r="JR145" s="1186"/>
      <c r="JS145" s="1186"/>
      <c r="JT145" s="1186"/>
      <c r="JU145" s="1186"/>
      <c r="JV145" s="1186"/>
      <c r="JW145" s="1186"/>
      <c r="JX145" s="1186"/>
      <c r="JY145" s="1186"/>
      <c r="JZ145" s="1186"/>
      <c r="KA145" s="1186"/>
      <c r="KB145" s="1186"/>
      <c r="KC145" s="1186"/>
      <c r="KD145" s="1186"/>
      <c r="KE145" s="1186"/>
      <c r="KF145" s="1186"/>
      <c r="KG145" s="1186"/>
      <c r="KH145" s="1186"/>
      <c r="KI145" s="1186"/>
      <c r="KJ145" s="1186"/>
      <c r="KK145" s="1186"/>
      <c r="KL145" s="1186"/>
      <c r="KM145" s="1186"/>
      <c r="KN145" s="1186"/>
      <c r="KO145" s="1186"/>
      <c r="KP145" s="1186"/>
      <c r="KQ145" s="1186"/>
      <c r="KR145" s="1186"/>
      <c r="KS145" s="1186"/>
      <c r="KT145" s="1186"/>
      <c r="KU145" s="1186"/>
      <c r="KV145" s="1186"/>
      <c r="KW145" s="1186"/>
      <c r="KX145" s="1186"/>
      <c r="KY145" s="1186"/>
      <c r="KZ145" s="1186"/>
      <c r="LA145" s="1186"/>
      <c r="LB145" s="1186"/>
      <c r="LC145" s="1186"/>
      <c r="LD145" s="1186"/>
      <c r="LE145" s="1186"/>
      <c r="LF145" s="1186"/>
      <c r="LG145" s="1186"/>
      <c r="LH145" s="1186"/>
      <c r="LI145" s="1186"/>
      <c r="LJ145" s="1187"/>
    </row>
    <row r="146" spans="2:322" ht="3.65" customHeight="1">
      <c r="B146" s="1185"/>
      <c r="C146" s="1186"/>
      <c r="D146" s="1186"/>
      <c r="E146" s="1186"/>
      <c r="F146" s="1186"/>
      <c r="G146" s="1186"/>
      <c r="H146" s="1186"/>
      <c r="I146" s="1186"/>
      <c r="J146" s="1186"/>
      <c r="K146" s="1186"/>
      <c r="L146" s="1186"/>
      <c r="M146" s="1186"/>
      <c r="N146" s="1186"/>
      <c r="O146" s="1186"/>
      <c r="P146" s="1186"/>
      <c r="Q146" s="1186"/>
      <c r="R146" s="1186"/>
      <c r="S146" s="1186"/>
      <c r="T146" s="1186"/>
      <c r="U146" s="1186"/>
      <c r="V146" s="1186"/>
      <c r="W146" s="1186"/>
      <c r="X146" s="1186"/>
      <c r="Y146" s="1186"/>
      <c r="Z146" s="1186"/>
      <c r="AA146" s="1186"/>
      <c r="AB146" s="1186"/>
      <c r="AC146" s="1186"/>
      <c r="AD146" s="1186"/>
      <c r="AE146" s="1186"/>
      <c r="AF146" s="1186"/>
      <c r="AG146" s="1186"/>
      <c r="AH146" s="1186"/>
      <c r="AI146" s="1186"/>
      <c r="AJ146" s="1186"/>
      <c r="AK146" s="1186"/>
      <c r="AL146" s="1186"/>
      <c r="AM146" s="1186"/>
      <c r="AN146" s="1186"/>
      <c r="AO146" s="1186"/>
      <c r="AP146" s="1186"/>
      <c r="AQ146" s="1186"/>
      <c r="AR146" s="1186"/>
      <c r="AS146" s="1186"/>
      <c r="AT146" s="1186"/>
      <c r="AU146" s="1186"/>
      <c r="AV146" s="1186"/>
      <c r="AW146" s="1186"/>
      <c r="AX146" s="1186"/>
      <c r="AY146" s="1186"/>
      <c r="AZ146" s="1186"/>
      <c r="BA146" s="1186"/>
      <c r="BB146" s="1186"/>
      <c r="BC146" s="1186"/>
      <c r="BD146" s="1186"/>
      <c r="BE146" s="1186"/>
      <c r="BF146" s="1186"/>
      <c r="BG146" s="1186"/>
      <c r="BH146" s="1186"/>
      <c r="BI146" s="1186"/>
      <c r="BJ146" s="1186"/>
      <c r="BK146" s="1186"/>
      <c r="BL146" s="1186"/>
      <c r="BM146" s="1186"/>
      <c r="BN146" s="1186"/>
      <c r="BO146" s="1186"/>
      <c r="BP146" s="1186"/>
      <c r="BQ146" s="1186"/>
      <c r="BR146" s="1186"/>
      <c r="BS146" s="1186"/>
      <c r="BT146" s="1186"/>
      <c r="BU146" s="1186"/>
      <c r="BV146" s="1186"/>
      <c r="BW146" s="1186"/>
      <c r="BX146" s="1186"/>
      <c r="BY146" s="1186"/>
      <c r="BZ146" s="1186"/>
      <c r="CA146" s="1186"/>
      <c r="CB146" s="1186"/>
      <c r="CC146" s="1186"/>
      <c r="CD146" s="1186"/>
      <c r="CE146" s="1186"/>
      <c r="CF146" s="1186"/>
      <c r="CG146" s="1186"/>
      <c r="CH146" s="1186"/>
      <c r="CI146" s="1186"/>
      <c r="CJ146" s="1186"/>
      <c r="CK146" s="1186"/>
      <c r="CL146" s="1186"/>
      <c r="CM146" s="1186"/>
      <c r="CN146" s="1186"/>
      <c r="CO146" s="1186"/>
      <c r="CP146" s="1186"/>
      <c r="CQ146" s="1186"/>
      <c r="CR146" s="1186"/>
      <c r="CS146" s="1186"/>
      <c r="CT146" s="1186"/>
      <c r="CU146" s="1186"/>
      <c r="CV146" s="1186"/>
      <c r="CW146" s="1186"/>
      <c r="CX146" s="1186"/>
      <c r="CY146" s="1186"/>
      <c r="CZ146" s="1186"/>
      <c r="DA146" s="1186"/>
      <c r="DB146" s="1186"/>
      <c r="DC146" s="1186"/>
      <c r="DD146" s="1186"/>
      <c r="DE146" s="1186"/>
      <c r="DF146" s="1186"/>
      <c r="DG146" s="1186"/>
      <c r="DH146" s="1186"/>
      <c r="DI146" s="1186"/>
      <c r="DJ146" s="1186"/>
      <c r="DK146" s="1186"/>
      <c r="DL146" s="1186"/>
      <c r="DM146" s="1186"/>
      <c r="DN146" s="1186"/>
      <c r="DO146" s="1186"/>
      <c r="DP146" s="1186"/>
      <c r="DQ146" s="1186"/>
      <c r="DR146" s="1186"/>
      <c r="DS146" s="1186"/>
      <c r="DT146" s="1186"/>
      <c r="DU146" s="1186"/>
      <c r="DV146" s="1186"/>
      <c r="DW146" s="1186"/>
      <c r="DX146" s="1186"/>
      <c r="DY146" s="1186"/>
      <c r="DZ146" s="1186"/>
      <c r="EA146" s="1186"/>
      <c r="EB146" s="1186"/>
      <c r="EC146" s="1186"/>
      <c r="ED146" s="1186"/>
      <c r="EE146" s="1186"/>
      <c r="EF146" s="1186"/>
      <c r="EG146" s="1186"/>
      <c r="EH146" s="1186"/>
      <c r="EI146" s="1186"/>
      <c r="EJ146" s="1186"/>
      <c r="EK146" s="1186"/>
      <c r="EL146" s="1186"/>
      <c r="EM146" s="1186"/>
      <c r="EN146" s="1186"/>
      <c r="EO146" s="1186"/>
      <c r="EP146" s="1186"/>
      <c r="EQ146" s="1186"/>
      <c r="ER146" s="1186"/>
      <c r="ES146" s="1186"/>
      <c r="ET146" s="1186"/>
      <c r="EU146" s="1186"/>
      <c r="EV146" s="1186"/>
      <c r="EW146" s="1186"/>
      <c r="EX146" s="1186"/>
      <c r="EY146" s="1186"/>
      <c r="EZ146" s="1186"/>
      <c r="FA146" s="1186"/>
      <c r="FB146" s="1186"/>
      <c r="FC146" s="1186"/>
      <c r="FD146" s="1186"/>
      <c r="FE146" s="1186"/>
      <c r="FF146" s="1186"/>
      <c r="FG146" s="1186"/>
      <c r="FH146" s="1186"/>
      <c r="FI146" s="1186"/>
      <c r="FJ146" s="1186"/>
      <c r="FK146" s="1186"/>
      <c r="FL146" s="1186"/>
      <c r="FM146" s="1186"/>
      <c r="FN146" s="1186"/>
      <c r="FO146" s="1186"/>
      <c r="FP146" s="1186"/>
      <c r="FQ146" s="1186"/>
      <c r="FR146" s="1186"/>
      <c r="FS146" s="1186"/>
      <c r="FT146" s="1186"/>
      <c r="FU146" s="1186"/>
      <c r="FV146" s="1186"/>
      <c r="FW146" s="1186"/>
      <c r="FX146" s="1186"/>
      <c r="FY146" s="1186"/>
      <c r="FZ146" s="1186"/>
      <c r="GA146" s="1186"/>
      <c r="GB146" s="1186"/>
      <c r="GC146" s="1186"/>
      <c r="GD146" s="1186"/>
      <c r="GE146" s="1186"/>
      <c r="GF146" s="1186"/>
      <c r="GG146" s="1186"/>
      <c r="GH146" s="1186"/>
      <c r="GI146" s="1186"/>
      <c r="GJ146" s="1186"/>
      <c r="GK146" s="1186"/>
      <c r="GL146" s="1186"/>
      <c r="GM146" s="1186"/>
      <c r="GN146" s="1186"/>
      <c r="GO146" s="1186"/>
      <c r="GP146" s="1186"/>
      <c r="GQ146" s="1186"/>
      <c r="GR146" s="1186"/>
      <c r="GS146" s="1186"/>
      <c r="GT146" s="1186"/>
      <c r="GU146" s="1186"/>
      <c r="GV146" s="1186"/>
      <c r="GW146" s="1186"/>
      <c r="GX146" s="1186"/>
      <c r="GY146" s="1186"/>
      <c r="GZ146" s="1186"/>
      <c r="HA146" s="1186"/>
      <c r="HB146" s="1186"/>
      <c r="HC146" s="1186"/>
      <c r="HD146" s="1186"/>
      <c r="HE146" s="1186"/>
      <c r="HF146" s="1186"/>
      <c r="HG146" s="1186"/>
      <c r="HH146" s="1186"/>
      <c r="HI146" s="1186"/>
      <c r="HJ146" s="1186"/>
      <c r="HK146" s="1186"/>
      <c r="HL146" s="1186"/>
      <c r="HM146" s="1186"/>
      <c r="HN146" s="1186"/>
      <c r="HO146" s="1186"/>
      <c r="HP146" s="1186"/>
      <c r="HQ146" s="1186"/>
      <c r="HR146" s="1186"/>
      <c r="HS146" s="1186"/>
      <c r="HT146" s="1186"/>
      <c r="HU146" s="1186"/>
      <c r="HV146" s="1186"/>
      <c r="HW146" s="1186"/>
      <c r="HX146" s="1186"/>
      <c r="HY146" s="1186"/>
      <c r="HZ146" s="1186"/>
      <c r="IA146" s="1186"/>
      <c r="IB146" s="1186"/>
      <c r="IC146" s="1186"/>
      <c r="ID146" s="1186"/>
      <c r="IE146" s="1186"/>
      <c r="IF146" s="1186"/>
      <c r="IG146" s="1186"/>
      <c r="IH146" s="1186"/>
      <c r="II146" s="1186"/>
      <c r="IJ146" s="1186"/>
      <c r="IK146" s="1186"/>
      <c r="IL146" s="1186"/>
      <c r="IM146" s="1186"/>
      <c r="IN146" s="1186"/>
      <c r="IO146" s="1186"/>
      <c r="IP146" s="1186"/>
      <c r="IQ146" s="1186"/>
      <c r="IR146" s="1186"/>
      <c r="IS146" s="1186"/>
      <c r="IT146" s="1186"/>
      <c r="IU146" s="1186"/>
      <c r="IV146" s="1186"/>
      <c r="IW146" s="1186"/>
      <c r="IX146" s="1186"/>
      <c r="IY146" s="1186"/>
      <c r="IZ146" s="1186"/>
      <c r="JA146" s="1186"/>
      <c r="JB146" s="1186"/>
      <c r="JC146" s="1186"/>
      <c r="JD146" s="1186"/>
      <c r="JE146" s="1186"/>
      <c r="JF146" s="1186"/>
      <c r="JG146" s="1186"/>
      <c r="JH146" s="1186"/>
      <c r="JI146" s="1186"/>
      <c r="JJ146" s="1186"/>
      <c r="JK146" s="1186"/>
      <c r="JL146" s="1186"/>
      <c r="JM146" s="1186"/>
      <c r="JN146" s="1186"/>
      <c r="JO146" s="1186"/>
      <c r="JP146" s="1186"/>
      <c r="JQ146" s="1186"/>
      <c r="JR146" s="1186"/>
      <c r="JS146" s="1186"/>
      <c r="JT146" s="1186"/>
      <c r="JU146" s="1186"/>
      <c r="JV146" s="1186"/>
      <c r="JW146" s="1186"/>
      <c r="JX146" s="1186"/>
      <c r="JY146" s="1186"/>
      <c r="JZ146" s="1186"/>
      <c r="KA146" s="1186"/>
      <c r="KB146" s="1186"/>
      <c r="KC146" s="1186"/>
      <c r="KD146" s="1186"/>
      <c r="KE146" s="1186"/>
      <c r="KF146" s="1186"/>
      <c r="KG146" s="1186"/>
      <c r="KH146" s="1186"/>
      <c r="KI146" s="1186"/>
      <c r="KJ146" s="1186"/>
      <c r="KK146" s="1186"/>
      <c r="KL146" s="1186"/>
      <c r="KM146" s="1186"/>
      <c r="KN146" s="1186"/>
      <c r="KO146" s="1186"/>
      <c r="KP146" s="1186"/>
      <c r="KQ146" s="1186"/>
      <c r="KR146" s="1186"/>
      <c r="KS146" s="1186"/>
      <c r="KT146" s="1186"/>
      <c r="KU146" s="1186"/>
      <c r="KV146" s="1186"/>
      <c r="KW146" s="1186"/>
      <c r="KX146" s="1186"/>
      <c r="KY146" s="1186"/>
      <c r="KZ146" s="1186"/>
      <c r="LA146" s="1186"/>
      <c r="LB146" s="1186"/>
      <c r="LC146" s="1186"/>
      <c r="LD146" s="1186"/>
      <c r="LE146" s="1186"/>
      <c r="LF146" s="1186"/>
      <c r="LG146" s="1186"/>
      <c r="LH146" s="1186"/>
      <c r="LI146" s="1186"/>
      <c r="LJ146" s="1187"/>
    </row>
    <row r="147" spans="2:322" ht="3.65" customHeight="1">
      <c r="B147" s="1185"/>
      <c r="C147" s="1186"/>
      <c r="D147" s="1186"/>
      <c r="E147" s="1186"/>
      <c r="F147" s="1186"/>
      <c r="G147" s="1186"/>
      <c r="H147" s="1186"/>
      <c r="I147" s="1186"/>
      <c r="J147" s="1186"/>
      <c r="K147" s="1186"/>
      <c r="L147" s="1186"/>
      <c r="M147" s="1186"/>
      <c r="N147" s="1186"/>
      <c r="O147" s="1186"/>
      <c r="P147" s="1186"/>
      <c r="Q147" s="1186"/>
      <c r="R147" s="1186"/>
      <c r="S147" s="1186"/>
      <c r="T147" s="1186"/>
      <c r="U147" s="1186"/>
      <c r="V147" s="1186"/>
      <c r="W147" s="1186"/>
      <c r="X147" s="1186"/>
      <c r="Y147" s="1186"/>
      <c r="Z147" s="1186"/>
      <c r="AA147" s="1186"/>
      <c r="AB147" s="1186"/>
      <c r="AC147" s="1186"/>
      <c r="AD147" s="1186"/>
      <c r="AE147" s="1186"/>
      <c r="AF147" s="1186"/>
      <c r="AG147" s="1186"/>
      <c r="AH147" s="1186"/>
      <c r="AI147" s="1186"/>
      <c r="AJ147" s="1186"/>
      <c r="AK147" s="1186"/>
      <c r="AL147" s="1186"/>
      <c r="AM147" s="1186"/>
      <c r="AN147" s="1186"/>
      <c r="AO147" s="1186"/>
      <c r="AP147" s="1186"/>
      <c r="AQ147" s="1186"/>
      <c r="AR147" s="1186"/>
      <c r="AS147" s="1186"/>
      <c r="AT147" s="1186"/>
      <c r="AU147" s="1186"/>
      <c r="AV147" s="1186"/>
      <c r="AW147" s="1186"/>
      <c r="AX147" s="1186"/>
      <c r="AY147" s="1186"/>
      <c r="AZ147" s="1186"/>
      <c r="BA147" s="1186"/>
      <c r="BB147" s="1186"/>
      <c r="BC147" s="1186"/>
      <c r="BD147" s="1186"/>
      <c r="BE147" s="1186"/>
      <c r="BF147" s="1186"/>
      <c r="BG147" s="1186"/>
      <c r="BH147" s="1186"/>
      <c r="BI147" s="1186"/>
      <c r="BJ147" s="1186"/>
      <c r="BK147" s="1186"/>
      <c r="BL147" s="1186"/>
      <c r="BM147" s="1186"/>
      <c r="BN147" s="1186"/>
      <c r="BO147" s="1186"/>
      <c r="BP147" s="1186"/>
      <c r="BQ147" s="1186"/>
      <c r="BR147" s="1186"/>
      <c r="BS147" s="1186"/>
      <c r="BT147" s="1186"/>
      <c r="BU147" s="1186"/>
      <c r="BV147" s="1186"/>
      <c r="BW147" s="1186"/>
      <c r="BX147" s="1186"/>
      <c r="BY147" s="1186"/>
      <c r="BZ147" s="1186"/>
      <c r="CA147" s="1186"/>
      <c r="CB147" s="1186"/>
      <c r="CC147" s="1186"/>
      <c r="CD147" s="1186"/>
      <c r="CE147" s="1186"/>
      <c r="CF147" s="1186"/>
      <c r="CG147" s="1186"/>
      <c r="CH147" s="1186"/>
      <c r="CI147" s="1186"/>
      <c r="CJ147" s="1186"/>
      <c r="CK147" s="1186"/>
      <c r="CL147" s="1186"/>
      <c r="CM147" s="1186"/>
      <c r="CN147" s="1186"/>
      <c r="CO147" s="1186"/>
      <c r="CP147" s="1186"/>
      <c r="CQ147" s="1186"/>
      <c r="CR147" s="1186"/>
      <c r="CS147" s="1186"/>
      <c r="CT147" s="1186"/>
      <c r="CU147" s="1186"/>
      <c r="CV147" s="1186"/>
      <c r="CW147" s="1186"/>
      <c r="CX147" s="1186"/>
      <c r="CY147" s="1186"/>
      <c r="CZ147" s="1186"/>
      <c r="DA147" s="1186"/>
      <c r="DB147" s="1186"/>
      <c r="DC147" s="1186"/>
      <c r="DD147" s="1186"/>
      <c r="DE147" s="1186"/>
      <c r="DF147" s="1186"/>
      <c r="DG147" s="1186"/>
      <c r="DH147" s="1186"/>
      <c r="DI147" s="1186"/>
      <c r="DJ147" s="1186"/>
      <c r="DK147" s="1186"/>
      <c r="DL147" s="1186"/>
      <c r="DM147" s="1186"/>
      <c r="DN147" s="1186"/>
      <c r="DO147" s="1186"/>
      <c r="DP147" s="1186"/>
      <c r="DQ147" s="1186"/>
      <c r="DR147" s="1186"/>
      <c r="DS147" s="1186"/>
      <c r="DT147" s="1186"/>
      <c r="DU147" s="1186"/>
      <c r="DV147" s="1186"/>
      <c r="DW147" s="1186"/>
      <c r="DX147" s="1186"/>
      <c r="DY147" s="1186"/>
      <c r="DZ147" s="1186"/>
      <c r="EA147" s="1186"/>
      <c r="EB147" s="1186"/>
      <c r="EC147" s="1186"/>
      <c r="ED147" s="1186"/>
      <c r="EE147" s="1186"/>
      <c r="EF147" s="1186"/>
      <c r="EG147" s="1186"/>
      <c r="EH147" s="1186"/>
      <c r="EI147" s="1186"/>
      <c r="EJ147" s="1186"/>
      <c r="EK147" s="1186"/>
      <c r="EL147" s="1186"/>
      <c r="EM147" s="1186"/>
      <c r="EN147" s="1186"/>
      <c r="EO147" s="1186"/>
      <c r="EP147" s="1186"/>
      <c r="EQ147" s="1186"/>
      <c r="ER147" s="1186"/>
      <c r="ES147" s="1186"/>
      <c r="ET147" s="1186"/>
      <c r="EU147" s="1186"/>
      <c r="EV147" s="1186"/>
      <c r="EW147" s="1186"/>
      <c r="EX147" s="1186"/>
      <c r="EY147" s="1186"/>
      <c r="EZ147" s="1186"/>
      <c r="FA147" s="1186"/>
      <c r="FB147" s="1186"/>
      <c r="FC147" s="1186"/>
      <c r="FD147" s="1186"/>
      <c r="FE147" s="1186"/>
      <c r="FF147" s="1186"/>
      <c r="FG147" s="1186"/>
      <c r="FH147" s="1186"/>
      <c r="FI147" s="1186"/>
      <c r="FJ147" s="1186"/>
      <c r="FK147" s="1186"/>
      <c r="FL147" s="1186"/>
      <c r="FM147" s="1186"/>
      <c r="FN147" s="1186"/>
      <c r="FO147" s="1186"/>
      <c r="FP147" s="1186"/>
      <c r="FQ147" s="1186"/>
      <c r="FR147" s="1186"/>
      <c r="FS147" s="1186"/>
      <c r="FT147" s="1186"/>
      <c r="FU147" s="1186"/>
      <c r="FV147" s="1186"/>
      <c r="FW147" s="1186"/>
      <c r="FX147" s="1186"/>
      <c r="FY147" s="1186"/>
      <c r="FZ147" s="1186"/>
      <c r="GA147" s="1186"/>
      <c r="GB147" s="1186"/>
      <c r="GC147" s="1186"/>
      <c r="GD147" s="1186"/>
      <c r="GE147" s="1186"/>
      <c r="GF147" s="1186"/>
      <c r="GG147" s="1186"/>
      <c r="GH147" s="1186"/>
      <c r="GI147" s="1186"/>
      <c r="GJ147" s="1186"/>
      <c r="GK147" s="1186"/>
      <c r="GL147" s="1186"/>
      <c r="GM147" s="1186"/>
      <c r="GN147" s="1186"/>
      <c r="GO147" s="1186"/>
      <c r="GP147" s="1186"/>
      <c r="GQ147" s="1186"/>
      <c r="GR147" s="1186"/>
      <c r="GS147" s="1186"/>
      <c r="GT147" s="1186"/>
      <c r="GU147" s="1186"/>
      <c r="GV147" s="1186"/>
      <c r="GW147" s="1186"/>
      <c r="GX147" s="1186"/>
      <c r="GY147" s="1186"/>
      <c r="GZ147" s="1186"/>
      <c r="HA147" s="1186"/>
      <c r="HB147" s="1186"/>
      <c r="HC147" s="1186"/>
      <c r="HD147" s="1186"/>
      <c r="HE147" s="1186"/>
      <c r="HF147" s="1186"/>
      <c r="HG147" s="1186"/>
      <c r="HH147" s="1186"/>
      <c r="HI147" s="1186"/>
      <c r="HJ147" s="1186"/>
      <c r="HK147" s="1186"/>
      <c r="HL147" s="1186"/>
      <c r="HM147" s="1186"/>
      <c r="HN147" s="1186"/>
      <c r="HO147" s="1186"/>
      <c r="HP147" s="1186"/>
      <c r="HQ147" s="1186"/>
      <c r="HR147" s="1186"/>
      <c r="HS147" s="1186"/>
      <c r="HT147" s="1186"/>
      <c r="HU147" s="1186"/>
      <c r="HV147" s="1186"/>
      <c r="HW147" s="1186"/>
      <c r="HX147" s="1186"/>
      <c r="HY147" s="1186"/>
      <c r="HZ147" s="1186"/>
      <c r="IA147" s="1186"/>
      <c r="IB147" s="1186"/>
      <c r="IC147" s="1186"/>
      <c r="ID147" s="1186"/>
      <c r="IE147" s="1186"/>
      <c r="IF147" s="1186"/>
      <c r="IG147" s="1186"/>
      <c r="IH147" s="1186"/>
      <c r="II147" s="1186"/>
      <c r="IJ147" s="1186"/>
      <c r="IK147" s="1186"/>
      <c r="IL147" s="1186"/>
      <c r="IM147" s="1186"/>
      <c r="IN147" s="1186"/>
      <c r="IO147" s="1186"/>
      <c r="IP147" s="1186"/>
      <c r="IQ147" s="1186"/>
      <c r="IR147" s="1186"/>
      <c r="IS147" s="1186"/>
      <c r="IT147" s="1186"/>
      <c r="IU147" s="1186"/>
      <c r="IV147" s="1186"/>
      <c r="IW147" s="1186"/>
      <c r="IX147" s="1186"/>
      <c r="IY147" s="1186"/>
      <c r="IZ147" s="1186"/>
      <c r="JA147" s="1186"/>
      <c r="JB147" s="1186"/>
      <c r="JC147" s="1186"/>
      <c r="JD147" s="1186"/>
      <c r="JE147" s="1186"/>
      <c r="JF147" s="1186"/>
      <c r="JG147" s="1186"/>
      <c r="JH147" s="1186"/>
      <c r="JI147" s="1186"/>
      <c r="JJ147" s="1186"/>
      <c r="JK147" s="1186"/>
      <c r="JL147" s="1186"/>
      <c r="JM147" s="1186"/>
      <c r="JN147" s="1186"/>
      <c r="JO147" s="1186"/>
      <c r="JP147" s="1186"/>
      <c r="JQ147" s="1186"/>
      <c r="JR147" s="1186"/>
      <c r="JS147" s="1186"/>
      <c r="JT147" s="1186"/>
      <c r="JU147" s="1186"/>
      <c r="JV147" s="1186"/>
      <c r="JW147" s="1186"/>
      <c r="JX147" s="1186"/>
      <c r="JY147" s="1186"/>
      <c r="JZ147" s="1186"/>
      <c r="KA147" s="1186"/>
      <c r="KB147" s="1186"/>
      <c r="KC147" s="1186"/>
      <c r="KD147" s="1186"/>
      <c r="KE147" s="1186"/>
      <c r="KF147" s="1186"/>
      <c r="KG147" s="1186"/>
      <c r="KH147" s="1186"/>
      <c r="KI147" s="1186"/>
      <c r="KJ147" s="1186"/>
      <c r="KK147" s="1186"/>
      <c r="KL147" s="1186"/>
      <c r="KM147" s="1186"/>
      <c r="KN147" s="1186"/>
      <c r="KO147" s="1186"/>
      <c r="KP147" s="1186"/>
      <c r="KQ147" s="1186"/>
      <c r="KR147" s="1186"/>
      <c r="KS147" s="1186"/>
      <c r="KT147" s="1186"/>
      <c r="KU147" s="1186"/>
      <c r="KV147" s="1186"/>
      <c r="KW147" s="1186"/>
      <c r="KX147" s="1186"/>
      <c r="KY147" s="1186"/>
      <c r="KZ147" s="1186"/>
      <c r="LA147" s="1186"/>
      <c r="LB147" s="1186"/>
      <c r="LC147" s="1186"/>
      <c r="LD147" s="1186"/>
      <c r="LE147" s="1186"/>
      <c r="LF147" s="1186"/>
      <c r="LG147" s="1186"/>
      <c r="LH147" s="1186"/>
      <c r="LI147" s="1186"/>
      <c r="LJ147" s="1187"/>
    </row>
    <row r="148" spans="2:322" ht="3.65" customHeight="1">
      <c r="B148" s="1185"/>
      <c r="C148" s="1186"/>
      <c r="D148" s="1186"/>
      <c r="E148" s="1186"/>
      <c r="F148" s="1186"/>
      <c r="G148" s="1186"/>
      <c r="H148" s="1186"/>
      <c r="I148" s="1186"/>
      <c r="J148" s="1186"/>
      <c r="K148" s="1186"/>
      <c r="L148" s="1186"/>
      <c r="M148" s="1186"/>
      <c r="N148" s="1186"/>
      <c r="O148" s="1186"/>
      <c r="P148" s="1186"/>
      <c r="Q148" s="1186"/>
      <c r="R148" s="1186"/>
      <c r="S148" s="1186"/>
      <c r="T148" s="1186"/>
      <c r="U148" s="1186"/>
      <c r="V148" s="1186"/>
      <c r="W148" s="1186"/>
      <c r="X148" s="1186"/>
      <c r="Y148" s="1186"/>
      <c r="Z148" s="1186"/>
      <c r="AA148" s="1186"/>
      <c r="AB148" s="1186"/>
      <c r="AC148" s="1186"/>
      <c r="AD148" s="1186"/>
      <c r="AE148" s="1186"/>
      <c r="AF148" s="1186"/>
      <c r="AG148" s="1186"/>
      <c r="AH148" s="1186"/>
      <c r="AI148" s="1186"/>
      <c r="AJ148" s="1186"/>
      <c r="AK148" s="1186"/>
      <c r="AL148" s="1186"/>
      <c r="AM148" s="1186"/>
      <c r="AN148" s="1186"/>
      <c r="AO148" s="1186"/>
      <c r="AP148" s="1186"/>
      <c r="AQ148" s="1186"/>
      <c r="AR148" s="1186"/>
      <c r="AS148" s="1186"/>
      <c r="AT148" s="1186"/>
      <c r="AU148" s="1186"/>
      <c r="AV148" s="1186"/>
      <c r="AW148" s="1186"/>
      <c r="AX148" s="1186"/>
      <c r="AY148" s="1186"/>
      <c r="AZ148" s="1186"/>
      <c r="BA148" s="1186"/>
      <c r="BB148" s="1186"/>
      <c r="BC148" s="1186"/>
      <c r="BD148" s="1186"/>
      <c r="BE148" s="1186"/>
      <c r="BF148" s="1186"/>
      <c r="BG148" s="1186"/>
      <c r="BH148" s="1186"/>
      <c r="BI148" s="1186"/>
      <c r="BJ148" s="1186"/>
      <c r="BK148" s="1186"/>
      <c r="BL148" s="1186"/>
      <c r="BM148" s="1186"/>
      <c r="BN148" s="1186"/>
      <c r="BO148" s="1186"/>
      <c r="BP148" s="1186"/>
      <c r="BQ148" s="1186"/>
      <c r="BR148" s="1186"/>
      <c r="BS148" s="1186"/>
      <c r="BT148" s="1186"/>
      <c r="BU148" s="1186"/>
      <c r="BV148" s="1186"/>
      <c r="BW148" s="1186"/>
      <c r="BX148" s="1186"/>
      <c r="BY148" s="1186"/>
      <c r="BZ148" s="1186"/>
      <c r="CA148" s="1186"/>
      <c r="CB148" s="1186"/>
      <c r="CC148" s="1186"/>
      <c r="CD148" s="1186"/>
      <c r="CE148" s="1186"/>
      <c r="CF148" s="1186"/>
      <c r="CG148" s="1186"/>
      <c r="CH148" s="1186"/>
      <c r="CI148" s="1186"/>
      <c r="CJ148" s="1186"/>
      <c r="CK148" s="1186"/>
      <c r="CL148" s="1186"/>
      <c r="CM148" s="1186"/>
      <c r="CN148" s="1186"/>
      <c r="CO148" s="1186"/>
      <c r="CP148" s="1186"/>
      <c r="CQ148" s="1186"/>
      <c r="CR148" s="1186"/>
      <c r="CS148" s="1186"/>
      <c r="CT148" s="1186"/>
      <c r="CU148" s="1186"/>
      <c r="CV148" s="1186"/>
      <c r="CW148" s="1186"/>
      <c r="CX148" s="1186"/>
      <c r="CY148" s="1186"/>
      <c r="CZ148" s="1186"/>
      <c r="DA148" s="1186"/>
      <c r="DB148" s="1186"/>
      <c r="DC148" s="1186"/>
      <c r="DD148" s="1186"/>
      <c r="DE148" s="1186"/>
      <c r="DF148" s="1186"/>
      <c r="DG148" s="1186"/>
      <c r="DH148" s="1186"/>
      <c r="DI148" s="1186"/>
      <c r="DJ148" s="1186"/>
      <c r="DK148" s="1186"/>
      <c r="DL148" s="1186"/>
      <c r="DM148" s="1186"/>
      <c r="DN148" s="1186"/>
      <c r="DO148" s="1186"/>
      <c r="DP148" s="1186"/>
      <c r="DQ148" s="1186"/>
      <c r="DR148" s="1186"/>
      <c r="DS148" s="1186"/>
      <c r="DT148" s="1186"/>
      <c r="DU148" s="1186"/>
      <c r="DV148" s="1186"/>
      <c r="DW148" s="1186"/>
      <c r="DX148" s="1186"/>
      <c r="DY148" s="1186"/>
      <c r="DZ148" s="1186"/>
      <c r="EA148" s="1186"/>
      <c r="EB148" s="1186"/>
      <c r="EC148" s="1186"/>
      <c r="ED148" s="1186"/>
      <c r="EE148" s="1186"/>
      <c r="EF148" s="1186"/>
      <c r="EG148" s="1186"/>
      <c r="EH148" s="1186"/>
      <c r="EI148" s="1186"/>
      <c r="EJ148" s="1186"/>
      <c r="EK148" s="1186"/>
      <c r="EL148" s="1186"/>
      <c r="EM148" s="1186"/>
      <c r="EN148" s="1186"/>
      <c r="EO148" s="1186"/>
      <c r="EP148" s="1186"/>
      <c r="EQ148" s="1186"/>
      <c r="ER148" s="1186"/>
      <c r="ES148" s="1186"/>
      <c r="ET148" s="1186"/>
      <c r="EU148" s="1186"/>
      <c r="EV148" s="1186"/>
      <c r="EW148" s="1186"/>
      <c r="EX148" s="1186"/>
      <c r="EY148" s="1186"/>
      <c r="EZ148" s="1186"/>
      <c r="FA148" s="1186"/>
      <c r="FB148" s="1186"/>
      <c r="FC148" s="1186"/>
      <c r="FD148" s="1186"/>
      <c r="FE148" s="1186"/>
      <c r="FF148" s="1186"/>
      <c r="FG148" s="1186"/>
      <c r="FH148" s="1186"/>
      <c r="FI148" s="1186"/>
      <c r="FJ148" s="1186"/>
      <c r="FK148" s="1186"/>
      <c r="FL148" s="1186"/>
      <c r="FM148" s="1186"/>
      <c r="FN148" s="1186"/>
      <c r="FO148" s="1186"/>
      <c r="FP148" s="1186"/>
      <c r="FQ148" s="1186"/>
      <c r="FR148" s="1186"/>
      <c r="FS148" s="1186"/>
      <c r="FT148" s="1186"/>
      <c r="FU148" s="1186"/>
      <c r="FV148" s="1186"/>
      <c r="FW148" s="1186"/>
      <c r="FX148" s="1186"/>
      <c r="FY148" s="1186"/>
      <c r="FZ148" s="1186"/>
      <c r="GA148" s="1186"/>
      <c r="GB148" s="1186"/>
      <c r="GC148" s="1186"/>
      <c r="GD148" s="1186"/>
      <c r="GE148" s="1186"/>
      <c r="GF148" s="1186"/>
      <c r="GG148" s="1186"/>
      <c r="GH148" s="1186"/>
      <c r="GI148" s="1186"/>
      <c r="GJ148" s="1186"/>
      <c r="GK148" s="1186"/>
      <c r="GL148" s="1186"/>
      <c r="GM148" s="1186"/>
      <c r="GN148" s="1186"/>
      <c r="GO148" s="1186"/>
      <c r="GP148" s="1186"/>
      <c r="GQ148" s="1186"/>
      <c r="GR148" s="1186"/>
      <c r="GS148" s="1186"/>
      <c r="GT148" s="1186"/>
      <c r="GU148" s="1186"/>
      <c r="GV148" s="1186"/>
      <c r="GW148" s="1186"/>
      <c r="GX148" s="1186"/>
      <c r="GY148" s="1186"/>
      <c r="GZ148" s="1186"/>
      <c r="HA148" s="1186"/>
      <c r="HB148" s="1186"/>
      <c r="HC148" s="1186"/>
      <c r="HD148" s="1186"/>
      <c r="HE148" s="1186"/>
      <c r="HF148" s="1186"/>
      <c r="HG148" s="1186"/>
      <c r="HH148" s="1186"/>
      <c r="HI148" s="1186"/>
      <c r="HJ148" s="1186"/>
      <c r="HK148" s="1186"/>
      <c r="HL148" s="1186"/>
      <c r="HM148" s="1186"/>
      <c r="HN148" s="1186"/>
      <c r="HO148" s="1186"/>
      <c r="HP148" s="1186"/>
      <c r="HQ148" s="1186"/>
      <c r="HR148" s="1186"/>
      <c r="HS148" s="1186"/>
      <c r="HT148" s="1186"/>
      <c r="HU148" s="1186"/>
      <c r="HV148" s="1186"/>
      <c r="HW148" s="1186"/>
      <c r="HX148" s="1186"/>
      <c r="HY148" s="1186"/>
      <c r="HZ148" s="1186"/>
      <c r="IA148" s="1186"/>
      <c r="IB148" s="1186"/>
      <c r="IC148" s="1186"/>
      <c r="ID148" s="1186"/>
      <c r="IE148" s="1186"/>
      <c r="IF148" s="1186"/>
      <c r="IG148" s="1186"/>
      <c r="IH148" s="1186"/>
      <c r="II148" s="1186"/>
      <c r="IJ148" s="1186"/>
      <c r="IK148" s="1186"/>
      <c r="IL148" s="1186"/>
      <c r="IM148" s="1186"/>
      <c r="IN148" s="1186"/>
      <c r="IO148" s="1186"/>
      <c r="IP148" s="1186"/>
      <c r="IQ148" s="1186"/>
      <c r="IR148" s="1186"/>
      <c r="IS148" s="1186"/>
      <c r="IT148" s="1186"/>
      <c r="IU148" s="1186"/>
      <c r="IV148" s="1186"/>
      <c r="IW148" s="1186"/>
      <c r="IX148" s="1186"/>
      <c r="IY148" s="1186"/>
      <c r="IZ148" s="1186"/>
      <c r="JA148" s="1186"/>
      <c r="JB148" s="1186"/>
      <c r="JC148" s="1186"/>
      <c r="JD148" s="1186"/>
      <c r="JE148" s="1186"/>
      <c r="JF148" s="1186"/>
      <c r="JG148" s="1186"/>
      <c r="JH148" s="1186"/>
      <c r="JI148" s="1186"/>
      <c r="JJ148" s="1186"/>
      <c r="JK148" s="1186"/>
      <c r="JL148" s="1186"/>
      <c r="JM148" s="1186"/>
      <c r="JN148" s="1186"/>
      <c r="JO148" s="1186"/>
      <c r="JP148" s="1186"/>
      <c r="JQ148" s="1186"/>
      <c r="JR148" s="1186"/>
      <c r="JS148" s="1186"/>
      <c r="JT148" s="1186"/>
      <c r="JU148" s="1186"/>
      <c r="JV148" s="1186"/>
      <c r="JW148" s="1186"/>
      <c r="JX148" s="1186"/>
      <c r="JY148" s="1186"/>
      <c r="JZ148" s="1186"/>
      <c r="KA148" s="1186"/>
      <c r="KB148" s="1186"/>
      <c r="KC148" s="1186"/>
      <c r="KD148" s="1186"/>
      <c r="KE148" s="1186"/>
      <c r="KF148" s="1186"/>
      <c r="KG148" s="1186"/>
      <c r="KH148" s="1186"/>
      <c r="KI148" s="1186"/>
      <c r="KJ148" s="1186"/>
      <c r="KK148" s="1186"/>
      <c r="KL148" s="1186"/>
      <c r="KM148" s="1186"/>
      <c r="KN148" s="1186"/>
      <c r="KO148" s="1186"/>
      <c r="KP148" s="1186"/>
      <c r="KQ148" s="1186"/>
      <c r="KR148" s="1186"/>
      <c r="KS148" s="1186"/>
      <c r="KT148" s="1186"/>
      <c r="KU148" s="1186"/>
      <c r="KV148" s="1186"/>
      <c r="KW148" s="1186"/>
      <c r="KX148" s="1186"/>
      <c r="KY148" s="1186"/>
      <c r="KZ148" s="1186"/>
      <c r="LA148" s="1186"/>
      <c r="LB148" s="1186"/>
      <c r="LC148" s="1186"/>
      <c r="LD148" s="1186"/>
      <c r="LE148" s="1186"/>
      <c r="LF148" s="1186"/>
      <c r="LG148" s="1186"/>
      <c r="LH148" s="1186"/>
      <c r="LI148" s="1186"/>
      <c r="LJ148" s="1187"/>
    </row>
    <row r="149" spans="2:322" ht="3.65" customHeight="1">
      <c r="B149" s="1185"/>
      <c r="C149" s="1186"/>
      <c r="D149" s="1186"/>
      <c r="E149" s="1186"/>
      <c r="F149" s="1186"/>
      <c r="G149" s="1186"/>
      <c r="H149" s="1186"/>
      <c r="I149" s="1186"/>
      <c r="J149" s="1186"/>
      <c r="K149" s="1186"/>
      <c r="L149" s="1186"/>
      <c r="M149" s="1186"/>
      <c r="N149" s="1186"/>
      <c r="O149" s="1186"/>
      <c r="P149" s="1186"/>
      <c r="Q149" s="1186"/>
      <c r="R149" s="1186"/>
      <c r="S149" s="1186"/>
      <c r="T149" s="1186"/>
      <c r="U149" s="1186"/>
      <c r="V149" s="1186"/>
      <c r="W149" s="1186"/>
      <c r="X149" s="1186"/>
      <c r="Y149" s="1186"/>
      <c r="Z149" s="1186"/>
      <c r="AA149" s="1186"/>
      <c r="AB149" s="1186"/>
      <c r="AC149" s="1186"/>
      <c r="AD149" s="1186"/>
      <c r="AE149" s="1186"/>
      <c r="AF149" s="1186"/>
      <c r="AG149" s="1186"/>
      <c r="AH149" s="1186"/>
      <c r="AI149" s="1186"/>
      <c r="AJ149" s="1186"/>
      <c r="AK149" s="1186"/>
      <c r="AL149" s="1186"/>
      <c r="AM149" s="1186"/>
      <c r="AN149" s="1186"/>
      <c r="AO149" s="1186"/>
      <c r="AP149" s="1186"/>
      <c r="AQ149" s="1186"/>
      <c r="AR149" s="1186"/>
      <c r="AS149" s="1186"/>
      <c r="AT149" s="1186"/>
      <c r="AU149" s="1186"/>
      <c r="AV149" s="1186"/>
      <c r="AW149" s="1186"/>
      <c r="AX149" s="1186"/>
      <c r="AY149" s="1186"/>
      <c r="AZ149" s="1186"/>
      <c r="BA149" s="1186"/>
      <c r="BB149" s="1186"/>
      <c r="BC149" s="1186"/>
      <c r="BD149" s="1186"/>
      <c r="BE149" s="1186"/>
      <c r="BF149" s="1186"/>
      <c r="BG149" s="1186"/>
      <c r="BH149" s="1186"/>
      <c r="BI149" s="1186"/>
      <c r="BJ149" s="1186"/>
      <c r="BK149" s="1186"/>
      <c r="BL149" s="1186"/>
      <c r="BM149" s="1186"/>
      <c r="BN149" s="1186"/>
      <c r="BO149" s="1186"/>
      <c r="BP149" s="1186"/>
      <c r="BQ149" s="1186"/>
      <c r="BR149" s="1186"/>
      <c r="BS149" s="1186"/>
      <c r="BT149" s="1186"/>
      <c r="BU149" s="1186"/>
      <c r="BV149" s="1186"/>
      <c r="BW149" s="1186"/>
      <c r="BX149" s="1186"/>
      <c r="BY149" s="1186"/>
      <c r="BZ149" s="1186"/>
      <c r="CA149" s="1186"/>
      <c r="CB149" s="1186"/>
      <c r="CC149" s="1186"/>
      <c r="CD149" s="1186"/>
      <c r="CE149" s="1186"/>
      <c r="CF149" s="1186"/>
      <c r="CG149" s="1186"/>
      <c r="CH149" s="1186"/>
      <c r="CI149" s="1186"/>
      <c r="CJ149" s="1186"/>
      <c r="CK149" s="1186"/>
      <c r="CL149" s="1186"/>
      <c r="CM149" s="1186"/>
      <c r="CN149" s="1186"/>
      <c r="CO149" s="1186"/>
      <c r="CP149" s="1186"/>
      <c r="CQ149" s="1186"/>
      <c r="CR149" s="1186"/>
      <c r="CS149" s="1186"/>
      <c r="CT149" s="1186"/>
      <c r="CU149" s="1186"/>
      <c r="CV149" s="1186"/>
      <c r="CW149" s="1186"/>
      <c r="CX149" s="1186"/>
      <c r="CY149" s="1186"/>
      <c r="CZ149" s="1186"/>
      <c r="DA149" s="1186"/>
      <c r="DB149" s="1186"/>
      <c r="DC149" s="1186"/>
      <c r="DD149" s="1186"/>
      <c r="DE149" s="1186"/>
      <c r="DF149" s="1186"/>
      <c r="DG149" s="1186"/>
      <c r="DH149" s="1186"/>
      <c r="DI149" s="1186"/>
      <c r="DJ149" s="1186"/>
      <c r="DK149" s="1186"/>
      <c r="DL149" s="1186"/>
      <c r="DM149" s="1186"/>
      <c r="DN149" s="1186"/>
      <c r="DO149" s="1186"/>
      <c r="DP149" s="1186"/>
      <c r="DQ149" s="1186"/>
      <c r="DR149" s="1186"/>
      <c r="DS149" s="1186"/>
      <c r="DT149" s="1186"/>
      <c r="DU149" s="1186"/>
      <c r="DV149" s="1186"/>
      <c r="DW149" s="1186"/>
      <c r="DX149" s="1186"/>
      <c r="DY149" s="1186"/>
      <c r="DZ149" s="1186"/>
      <c r="EA149" s="1186"/>
      <c r="EB149" s="1186"/>
      <c r="EC149" s="1186"/>
      <c r="ED149" s="1186"/>
      <c r="EE149" s="1186"/>
      <c r="EF149" s="1186"/>
      <c r="EG149" s="1186"/>
      <c r="EH149" s="1186"/>
      <c r="EI149" s="1186"/>
      <c r="EJ149" s="1186"/>
      <c r="EK149" s="1186"/>
      <c r="EL149" s="1186"/>
      <c r="EM149" s="1186"/>
      <c r="EN149" s="1186"/>
      <c r="EO149" s="1186"/>
      <c r="EP149" s="1186"/>
      <c r="EQ149" s="1186"/>
      <c r="ER149" s="1186"/>
      <c r="ES149" s="1186"/>
      <c r="ET149" s="1186"/>
      <c r="EU149" s="1186"/>
      <c r="EV149" s="1186"/>
      <c r="EW149" s="1186"/>
      <c r="EX149" s="1186"/>
      <c r="EY149" s="1186"/>
      <c r="EZ149" s="1186"/>
      <c r="FA149" s="1186"/>
      <c r="FB149" s="1186"/>
      <c r="FC149" s="1186"/>
      <c r="FD149" s="1186"/>
      <c r="FE149" s="1186"/>
      <c r="FF149" s="1186"/>
      <c r="FG149" s="1186"/>
      <c r="FH149" s="1186"/>
      <c r="FI149" s="1186"/>
      <c r="FJ149" s="1186"/>
      <c r="FK149" s="1186"/>
      <c r="FL149" s="1186"/>
      <c r="FM149" s="1186"/>
      <c r="FN149" s="1186"/>
      <c r="FO149" s="1186"/>
      <c r="FP149" s="1186"/>
      <c r="FQ149" s="1186"/>
      <c r="FR149" s="1186"/>
      <c r="FS149" s="1186"/>
      <c r="FT149" s="1186"/>
      <c r="FU149" s="1186"/>
      <c r="FV149" s="1186"/>
      <c r="FW149" s="1186"/>
      <c r="FX149" s="1186"/>
      <c r="FY149" s="1186"/>
      <c r="FZ149" s="1186"/>
      <c r="GA149" s="1186"/>
      <c r="GB149" s="1186"/>
      <c r="GC149" s="1186"/>
      <c r="GD149" s="1186"/>
      <c r="GE149" s="1186"/>
      <c r="GF149" s="1186"/>
      <c r="GG149" s="1186"/>
      <c r="GH149" s="1186"/>
      <c r="GI149" s="1186"/>
      <c r="GJ149" s="1186"/>
      <c r="GK149" s="1186"/>
      <c r="GL149" s="1186"/>
      <c r="GM149" s="1186"/>
      <c r="GN149" s="1186"/>
      <c r="GO149" s="1186"/>
      <c r="GP149" s="1186"/>
      <c r="GQ149" s="1186"/>
      <c r="GR149" s="1186"/>
      <c r="GS149" s="1186"/>
      <c r="GT149" s="1186"/>
      <c r="GU149" s="1186"/>
      <c r="GV149" s="1186"/>
      <c r="GW149" s="1186"/>
      <c r="GX149" s="1186"/>
      <c r="GY149" s="1186"/>
      <c r="GZ149" s="1186"/>
      <c r="HA149" s="1186"/>
      <c r="HB149" s="1186"/>
      <c r="HC149" s="1186"/>
      <c r="HD149" s="1186"/>
      <c r="HE149" s="1186"/>
      <c r="HF149" s="1186"/>
      <c r="HG149" s="1186"/>
      <c r="HH149" s="1186"/>
      <c r="HI149" s="1186"/>
      <c r="HJ149" s="1186"/>
      <c r="HK149" s="1186"/>
      <c r="HL149" s="1186"/>
      <c r="HM149" s="1186"/>
      <c r="HN149" s="1186"/>
      <c r="HO149" s="1186"/>
      <c r="HP149" s="1186"/>
      <c r="HQ149" s="1186"/>
      <c r="HR149" s="1186"/>
      <c r="HS149" s="1186"/>
      <c r="HT149" s="1186"/>
      <c r="HU149" s="1186"/>
      <c r="HV149" s="1186"/>
      <c r="HW149" s="1186"/>
      <c r="HX149" s="1186"/>
      <c r="HY149" s="1186"/>
      <c r="HZ149" s="1186"/>
      <c r="IA149" s="1186"/>
      <c r="IB149" s="1186"/>
      <c r="IC149" s="1186"/>
      <c r="ID149" s="1186"/>
      <c r="IE149" s="1186"/>
      <c r="IF149" s="1186"/>
      <c r="IG149" s="1186"/>
      <c r="IH149" s="1186"/>
      <c r="II149" s="1186"/>
      <c r="IJ149" s="1186"/>
      <c r="IK149" s="1186"/>
      <c r="IL149" s="1186"/>
      <c r="IM149" s="1186"/>
      <c r="IN149" s="1186"/>
      <c r="IO149" s="1186"/>
      <c r="IP149" s="1186"/>
      <c r="IQ149" s="1186"/>
      <c r="IR149" s="1186"/>
      <c r="IS149" s="1186"/>
      <c r="IT149" s="1186"/>
      <c r="IU149" s="1186"/>
      <c r="IV149" s="1186"/>
      <c r="IW149" s="1186"/>
      <c r="IX149" s="1186"/>
      <c r="IY149" s="1186"/>
      <c r="IZ149" s="1186"/>
      <c r="JA149" s="1186"/>
      <c r="JB149" s="1186"/>
      <c r="JC149" s="1186"/>
      <c r="JD149" s="1186"/>
      <c r="JE149" s="1186"/>
      <c r="JF149" s="1186"/>
      <c r="JG149" s="1186"/>
      <c r="JH149" s="1186"/>
      <c r="JI149" s="1186"/>
      <c r="JJ149" s="1186"/>
      <c r="JK149" s="1186"/>
      <c r="JL149" s="1186"/>
      <c r="JM149" s="1186"/>
      <c r="JN149" s="1186"/>
      <c r="JO149" s="1186"/>
      <c r="JP149" s="1186"/>
      <c r="JQ149" s="1186"/>
      <c r="JR149" s="1186"/>
      <c r="JS149" s="1186"/>
      <c r="JT149" s="1186"/>
      <c r="JU149" s="1186"/>
      <c r="JV149" s="1186"/>
      <c r="JW149" s="1186"/>
      <c r="JX149" s="1186"/>
      <c r="JY149" s="1186"/>
      <c r="JZ149" s="1186"/>
      <c r="KA149" s="1186"/>
      <c r="KB149" s="1186"/>
      <c r="KC149" s="1186"/>
      <c r="KD149" s="1186"/>
      <c r="KE149" s="1186"/>
      <c r="KF149" s="1186"/>
      <c r="KG149" s="1186"/>
      <c r="KH149" s="1186"/>
      <c r="KI149" s="1186"/>
      <c r="KJ149" s="1186"/>
      <c r="KK149" s="1186"/>
      <c r="KL149" s="1186"/>
      <c r="KM149" s="1186"/>
      <c r="KN149" s="1186"/>
      <c r="KO149" s="1186"/>
      <c r="KP149" s="1186"/>
      <c r="KQ149" s="1186"/>
      <c r="KR149" s="1186"/>
      <c r="KS149" s="1186"/>
      <c r="KT149" s="1186"/>
      <c r="KU149" s="1186"/>
      <c r="KV149" s="1186"/>
      <c r="KW149" s="1186"/>
      <c r="KX149" s="1186"/>
      <c r="KY149" s="1186"/>
      <c r="KZ149" s="1186"/>
      <c r="LA149" s="1186"/>
      <c r="LB149" s="1186"/>
      <c r="LC149" s="1186"/>
      <c r="LD149" s="1186"/>
      <c r="LE149" s="1186"/>
      <c r="LF149" s="1186"/>
      <c r="LG149" s="1186"/>
      <c r="LH149" s="1186"/>
      <c r="LI149" s="1186"/>
      <c r="LJ149" s="1187"/>
    </row>
    <row r="150" spans="2:322" ht="3.65" customHeight="1">
      <c r="B150" s="1185"/>
      <c r="C150" s="1186"/>
      <c r="D150" s="1186"/>
      <c r="E150" s="1186"/>
      <c r="F150" s="1186"/>
      <c r="G150" s="1186"/>
      <c r="H150" s="1186"/>
      <c r="I150" s="1186"/>
      <c r="J150" s="1186"/>
      <c r="K150" s="1186"/>
      <c r="L150" s="1186"/>
      <c r="M150" s="1186"/>
      <c r="N150" s="1186"/>
      <c r="O150" s="1186"/>
      <c r="P150" s="1186"/>
      <c r="Q150" s="1186"/>
      <c r="R150" s="1186"/>
      <c r="S150" s="1186"/>
      <c r="T150" s="1186"/>
      <c r="U150" s="1186"/>
      <c r="V150" s="1186"/>
      <c r="W150" s="1186"/>
      <c r="X150" s="1186"/>
      <c r="Y150" s="1186"/>
      <c r="Z150" s="1186"/>
      <c r="AA150" s="1186"/>
      <c r="AB150" s="1186"/>
      <c r="AC150" s="1186"/>
      <c r="AD150" s="1186"/>
      <c r="AE150" s="1186"/>
      <c r="AF150" s="1186"/>
      <c r="AG150" s="1186"/>
      <c r="AH150" s="1186"/>
      <c r="AI150" s="1186"/>
      <c r="AJ150" s="1186"/>
      <c r="AK150" s="1186"/>
      <c r="AL150" s="1186"/>
      <c r="AM150" s="1186"/>
      <c r="AN150" s="1186"/>
      <c r="AO150" s="1186"/>
      <c r="AP150" s="1186"/>
      <c r="AQ150" s="1186"/>
      <c r="AR150" s="1186"/>
      <c r="AS150" s="1186"/>
      <c r="AT150" s="1186"/>
      <c r="AU150" s="1186"/>
      <c r="AV150" s="1186"/>
      <c r="AW150" s="1186"/>
      <c r="AX150" s="1186"/>
      <c r="AY150" s="1186"/>
      <c r="AZ150" s="1186"/>
      <c r="BA150" s="1186"/>
      <c r="BB150" s="1186"/>
      <c r="BC150" s="1186"/>
      <c r="BD150" s="1186"/>
      <c r="BE150" s="1186"/>
      <c r="BF150" s="1186"/>
      <c r="BG150" s="1186"/>
      <c r="BH150" s="1186"/>
      <c r="BI150" s="1186"/>
      <c r="BJ150" s="1186"/>
      <c r="BK150" s="1186"/>
      <c r="BL150" s="1186"/>
      <c r="BM150" s="1186"/>
      <c r="BN150" s="1186"/>
      <c r="BO150" s="1186"/>
      <c r="BP150" s="1186"/>
      <c r="BQ150" s="1186"/>
      <c r="BR150" s="1186"/>
      <c r="BS150" s="1186"/>
      <c r="BT150" s="1186"/>
      <c r="BU150" s="1186"/>
      <c r="BV150" s="1186"/>
      <c r="BW150" s="1186"/>
      <c r="BX150" s="1186"/>
      <c r="BY150" s="1186"/>
      <c r="BZ150" s="1186"/>
      <c r="CA150" s="1186"/>
      <c r="CB150" s="1186"/>
      <c r="CC150" s="1186"/>
      <c r="CD150" s="1186"/>
      <c r="CE150" s="1186"/>
      <c r="CF150" s="1186"/>
      <c r="CG150" s="1186"/>
      <c r="CH150" s="1186"/>
      <c r="CI150" s="1186"/>
      <c r="CJ150" s="1186"/>
      <c r="CK150" s="1186"/>
      <c r="CL150" s="1186"/>
      <c r="CM150" s="1186"/>
      <c r="CN150" s="1186"/>
      <c r="CO150" s="1186"/>
      <c r="CP150" s="1186"/>
      <c r="CQ150" s="1186"/>
      <c r="CR150" s="1186"/>
      <c r="CS150" s="1186"/>
      <c r="CT150" s="1186"/>
      <c r="CU150" s="1186"/>
      <c r="CV150" s="1186"/>
      <c r="CW150" s="1186"/>
      <c r="CX150" s="1186"/>
      <c r="CY150" s="1186"/>
      <c r="CZ150" s="1186"/>
      <c r="DA150" s="1186"/>
      <c r="DB150" s="1186"/>
      <c r="DC150" s="1186"/>
      <c r="DD150" s="1186"/>
      <c r="DE150" s="1186"/>
      <c r="DF150" s="1186"/>
      <c r="DG150" s="1186"/>
      <c r="DH150" s="1186"/>
      <c r="DI150" s="1186"/>
      <c r="DJ150" s="1186"/>
      <c r="DK150" s="1186"/>
      <c r="DL150" s="1186"/>
      <c r="DM150" s="1186"/>
      <c r="DN150" s="1186"/>
      <c r="DO150" s="1186"/>
      <c r="DP150" s="1186"/>
      <c r="DQ150" s="1186"/>
      <c r="DR150" s="1186"/>
      <c r="DS150" s="1186"/>
      <c r="DT150" s="1186"/>
      <c r="DU150" s="1186"/>
      <c r="DV150" s="1186"/>
      <c r="DW150" s="1186"/>
      <c r="DX150" s="1186"/>
      <c r="DY150" s="1186"/>
      <c r="DZ150" s="1186"/>
      <c r="EA150" s="1186"/>
      <c r="EB150" s="1186"/>
      <c r="EC150" s="1186"/>
      <c r="ED150" s="1186"/>
      <c r="EE150" s="1186"/>
      <c r="EF150" s="1186"/>
      <c r="EG150" s="1186"/>
      <c r="EH150" s="1186"/>
      <c r="EI150" s="1186"/>
      <c r="EJ150" s="1186"/>
      <c r="EK150" s="1186"/>
      <c r="EL150" s="1186"/>
      <c r="EM150" s="1186"/>
      <c r="EN150" s="1186"/>
      <c r="EO150" s="1186"/>
      <c r="EP150" s="1186"/>
      <c r="EQ150" s="1186"/>
      <c r="ER150" s="1186"/>
      <c r="ES150" s="1186"/>
      <c r="ET150" s="1186"/>
      <c r="EU150" s="1186"/>
      <c r="EV150" s="1186"/>
      <c r="EW150" s="1186"/>
      <c r="EX150" s="1186"/>
      <c r="EY150" s="1186"/>
      <c r="EZ150" s="1186"/>
      <c r="FA150" s="1186"/>
      <c r="FB150" s="1186"/>
      <c r="FC150" s="1186"/>
      <c r="FD150" s="1186"/>
      <c r="FE150" s="1186"/>
      <c r="FF150" s="1186"/>
      <c r="FG150" s="1186"/>
      <c r="FH150" s="1186"/>
      <c r="FI150" s="1186"/>
      <c r="FJ150" s="1186"/>
      <c r="FK150" s="1186"/>
      <c r="FL150" s="1186"/>
      <c r="FM150" s="1186"/>
      <c r="FN150" s="1186"/>
      <c r="FO150" s="1186"/>
      <c r="FP150" s="1186"/>
      <c r="FQ150" s="1186"/>
      <c r="FR150" s="1186"/>
      <c r="FS150" s="1186"/>
      <c r="FT150" s="1186"/>
      <c r="FU150" s="1186"/>
      <c r="FV150" s="1186"/>
      <c r="FW150" s="1186"/>
      <c r="FX150" s="1186"/>
      <c r="FY150" s="1186"/>
      <c r="FZ150" s="1186"/>
      <c r="GA150" s="1186"/>
      <c r="GB150" s="1186"/>
      <c r="GC150" s="1186"/>
      <c r="GD150" s="1186"/>
      <c r="GE150" s="1186"/>
      <c r="GF150" s="1186"/>
      <c r="GG150" s="1186"/>
      <c r="GH150" s="1186"/>
      <c r="GI150" s="1186"/>
      <c r="GJ150" s="1186"/>
      <c r="GK150" s="1186"/>
      <c r="GL150" s="1186"/>
      <c r="GM150" s="1186"/>
      <c r="GN150" s="1186"/>
      <c r="GO150" s="1186"/>
      <c r="GP150" s="1186"/>
      <c r="GQ150" s="1186"/>
      <c r="GR150" s="1186"/>
      <c r="GS150" s="1186"/>
      <c r="GT150" s="1186"/>
      <c r="GU150" s="1186"/>
      <c r="GV150" s="1186"/>
      <c r="GW150" s="1186"/>
      <c r="GX150" s="1186"/>
      <c r="GY150" s="1186"/>
      <c r="GZ150" s="1186"/>
      <c r="HA150" s="1186"/>
      <c r="HB150" s="1186"/>
      <c r="HC150" s="1186"/>
      <c r="HD150" s="1186"/>
      <c r="HE150" s="1186"/>
      <c r="HF150" s="1186"/>
      <c r="HG150" s="1186"/>
      <c r="HH150" s="1186"/>
      <c r="HI150" s="1186"/>
      <c r="HJ150" s="1186"/>
      <c r="HK150" s="1186"/>
      <c r="HL150" s="1186"/>
      <c r="HM150" s="1186"/>
      <c r="HN150" s="1186"/>
      <c r="HO150" s="1186"/>
      <c r="HP150" s="1186"/>
      <c r="HQ150" s="1186"/>
      <c r="HR150" s="1186"/>
      <c r="HS150" s="1186"/>
      <c r="HT150" s="1186"/>
      <c r="HU150" s="1186"/>
      <c r="HV150" s="1186"/>
      <c r="HW150" s="1186"/>
      <c r="HX150" s="1186"/>
      <c r="HY150" s="1186"/>
      <c r="HZ150" s="1186"/>
      <c r="IA150" s="1186"/>
      <c r="IB150" s="1186"/>
      <c r="IC150" s="1186"/>
      <c r="ID150" s="1186"/>
      <c r="IE150" s="1186"/>
      <c r="IF150" s="1186"/>
      <c r="IG150" s="1186"/>
      <c r="IH150" s="1186"/>
      <c r="II150" s="1186"/>
      <c r="IJ150" s="1186"/>
      <c r="IK150" s="1186"/>
      <c r="IL150" s="1186"/>
      <c r="IM150" s="1186"/>
      <c r="IN150" s="1186"/>
      <c r="IO150" s="1186"/>
      <c r="IP150" s="1186"/>
      <c r="IQ150" s="1186"/>
      <c r="IR150" s="1186"/>
      <c r="IS150" s="1186"/>
      <c r="IT150" s="1186"/>
      <c r="IU150" s="1186"/>
      <c r="IV150" s="1186"/>
      <c r="IW150" s="1186"/>
      <c r="IX150" s="1186"/>
      <c r="IY150" s="1186"/>
      <c r="IZ150" s="1186"/>
      <c r="JA150" s="1186"/>
      <c r="JB150" s="1186"/>
      <c r="JC150" s="1186"/>
      <c r="JD150" s="1186"/>
      <c r="JE150" s="1186"/>
      <c r="JF150" s="1186"/>
      <c r="JG150" s="1186"/>
      <c r="JH150" s="1186"/>
      <c r="JI150" s="1186"/>
      <c r="JJ150" s="1186"/>
      <c r="JK150" s="1186"/>
      <c r="JL150" s="1186"/>
      <c r="JM150" s="1186"/>
      <c r="JN150" s="1186"/>
      <c r="JO150" s="1186"/>
      <c r="JP150" s="1186"/>
      <c r="JQ150" s="1186"/>
      <c r="JR150" s="1186"/>
      <c r="JS150" s="1186"/>
      <c r="JT150" s="1186"/>
      <c r="JU150" s="1186"/>
      <c r="JV150" s="1186"/>
      <c r="JW150" s="1186"/>
      <c r="JX150" s="1186"/>
      <c r="JY150" s="1186"/>
      <c r="JZ150" s="1186"/>
      <c r="KA150" s="1186"/>
      <c r="KB150" s="1186"/>
      <c r="KC150" s="1186"/>
      <c r="KD150" s="1186"/>
      <c r="KE150" s="1186"/>
      <c r="KF150" s="1186"/>
      <c r="KG150" s="1186"/>
      <c r="KH150" s="1186"/>
      <c r="KI150" s="1186"/>
      <c r="KJ150" s="1186"/>
      <c r="KK150" s="1186"/>
      <c r="KL150" s="1186"/>
      <c r="KM150" s="1186"/>
      <c r="KN150" s="1186"/>
      <c r="KO150" s="1186"/>
      <c r="KP150" s="1186"/>
      <c r="KQ150" s="1186"/>
      <c r="KR150" s="1186"/>
      <c r="KS150" s="1186"/>
      <c r="KT150" s="1186"/>
      <c r="KU150" s="1186"/>
      <c r="KV150" s="1186"/>
      <c r="KW150" s="1186"/>
      <c r="KX150" s="1186"/>
      <c r="KY150" s="1186"/>
      <c r="KZ150" s="1186"/>
      <c r="LA150" s="1186"/>
      <c r="LB150" s="1186"/>
      <c r="LC150" s="1186"/>
      <c r="LD150" s="1186"/>
      <c r="LE150" s="1186"/>
      <c r="LF150" s="1186"/>
      <c r="LG150" s="1186"/>
      <c r="LH150" s="1186"/>
      <c r="LI150" s="1186"/>
      <c r="LJ150" s="1187"/>
    </row>
    <row r="151" spans="2:322" ht="3.65" customHeight="1">
      <c r="B151" s="1185"/>
      <c r="C151" s="1186"/>
      <c r="D151" s="1186"/>
      <c r="E151" s="1186"/>
      <c r="F151" s="1186"/>
      <c r="G151" s="1186"/>
      <c r="H151" s="1186"/>
      <c r="I151" s="1186"/>
      <c r="J151" s="1186"/>
      <c r="K151" s="1186"/>
      <c r="L151" s="1186"/>
      <c r="M151" s="1186"/>
      <c r="N151" s="1186"/>
      <c r="O151" s="1186"/>
      <c r="P151" s="1186"/>
      <c r="Q151" s="1186"/>
      <c r="R151" s="1186"/>
      <c r="S151" s="1186"/>
      <c r="T151" s="1186"/>
      <c r="U151" s="1186"/>
      <c r="V151" s="1186"/>
      <c r="W151" s="1186"/>
      <c r="X151" s="1186"/>
      <c r="Y151" s="1186"/>
      <c r="Z151" s="1186"/>
      <c r="AA151" s="1186"/>
      <c r="AB151" s="1186"/>
      <c r="AC151" s="1186"/>
      <c r="AD151" s="1186"/>
      <c r="AE151" s="1186"/>
      <c r="AF151" s="1186"/>
      <c r="AG151" s="1186"/>
      <c r="AH151" s="1186"/>
      <c r="AI151" s="1186"/>
      <c r="AJ151" s="1186"/>
      <c r="AK151" s="1186"/>
      <c r="AL151" s="1186"/>
      <c r="AM151" s="1186"/>
      <c r="AN151" s="1186"/>
      <c r="AO151" s="1186"/>
      <c r="AP151" s="1186"/>
      <c r="AQ151" s="1186"/>
      <c r="AR151" s="1186"/>
      <c r="AS151" s="1186"/>
      <c r="AT151" s="1186"/>
      <c r="AU151" s="1186"/>
      <c r="AV151" s="1186"/>
      <c r="AW151" s="1186"/>
      <c r="AX151" s="1186"/>
      <c r="AY151" s="1186"/>
      <c r="AZ151" s="1186"/>
      <c r="BA151" s="1186"/>
      <c r="BB151" s="1186"/>
      <c r="BC151" s="1186"/>
      <c r="BD151" s="1186"/>
      <c r="BE151" s="1186"/>
      <c r="BF151" s="1186"/>
      <c r="BG151" s="1186"/>
      <c r="BH151" s="1186"/>
      <c r="BI151" s="1186"/>
      <c r="BJ151" s="1186"/>
      <c r="BK151" s="1186"/>
      <c r="BL151" s="1186"/>
      <c r="BM151" s="1186"/>
      <c r="BN151" s="1186"/>
      <c r="BO151" s="1186"/>
      <c r="BP151" s="1186"/>
      <c r="BQ151" s="1186"/>
      <c r="BR151" s="1186"/>
      <c r="BS151" s="1186"/>
      <c r="BT151" s="1186"/>
      <c r="BU151" s="1186"/>
      <c r="BV151" s="1186"/>
      <c r="BW151" s="1186"/>
      <c r="BX151" s="1186"/>
      <c r="BY151" s="1186"/>
      <c r="BZ151" s="1186"/>
      <c r="CA151" s="1186"/>
      <c r="CB151" s="1186"/>
      <c r="CC151" s="1186"/>
      <c r="CD151" s="1186"/>
      <c r="CE151" s="1186"/>
      <c r="CF151" s="1186"/>
      <c r="CG151" s="1186"/>
      <c r="CH151" s="1186"/>
      <c r="CI151" s="1186"/>
      <c r="CJ151" s="1186"/>
      <c r="CK151" s="1186"/>
      <c r="CL151" s="1186"/>
      <c r="CM151" s="1186"/>
      <c r="CN151" s="1186"/>
      <c r="CO151" s="1186"/>
      <c r="CP151" s="1186"/>
      <c r="CQ151" s="1186"/>
      <c r="CR151" s="1186"/>
      <c r="CS151" s="1186"/>
      <c r="CT151" s="1186"/>
      <c r="CU151" s="1186"/>
      <c r="CV151" s="1186"/>
      <c r="CW151" s="1186"/>
      <c r="CX151" s="1186"/>
      <c r="CY151" s="1186"/>
      <c r="CZ151" s="1186"/>
      <c r="DA151" s="1186"/>
      <c r="DB151" s="1186"/>
      <c r="DC151" s="1186"/>
      <c r="DD151" s="1186"/>
      <c r="DE151" s="1186"/>
      <c r="DF151" s="1186"/>
      <c r="DG151" s="1186"/>
      <c r="DH151" s="1186"/>
      <c r="DI151" s="1186"/>
      <c r="DJ151" s="1186"/>
      <c r="DK151" s="1186"/>
      <c r="DL151" s="1186"/>
      <c r="DM151" s="1186"/>
      <c r="DN151" s="1186"/>
      <c r="DO151" s="1186"/>
      <c r="DP151" s="1186"/>
      <c r="DQ151" s="1186"/>
      <c r="DR151" s="1186"/>
      <c r="DS151" s="1186"/>
      <c r="DT151" s="1186"/>
      <c r="DU151" s="1186"/>
      <c r="DV151" s="1186"/>
      <c r="DW151" s="1186"/>
      <c r="DX151" s="1186"/>
      <c r="DY151" s="1186"/>
      <c r="DZ151" s="1186"/>
      <c r="EA151" s="1186"/>
      <c r="EB151" s="1186"/>
      <c r="EC151" s="1186"/>
      <c r="ED151" s="1186"/>
      <c r="EE151" s="1186"/>
      <c r="EF151" s="1186"/>
      <c r="EG151" s="1186"/>
      <c r="EH151" s="1186"/>
      <c r="EI151" s="1186"/>
      <c r="EJ151" s="1186"/>
      <c r="EK151" s="1186"/>
      <c r="EL151" s="1186"/>
      <c r="EM151" s="1186"/>
      <c r="EN151" s="1186"/>
      <c r="EO151" s="1186"/>
      <c r="EP151" s="1186"/>
      <c r="EQ151" s="1186"/>
      <c r="ER151" s="1186"/>
      <c r="ES151" s="1186"/>
      <c r="ET151" s="1186"/>
      <c r="EU151" s="1186"/>
      <c r="EV151" s="1186"/>
      <c r="EW151" s="1186"/>
      <c r="EX151" s="1186"/>
      <c r="EY151" s="1186"/>
      <c r="EZ151" s="1186"/>
      <c r="FA151" s="1186"/>
      <c r="FB151" s="1186"/>
      <c r="FC151" s="1186"/>
      <c r="FD151" s="1186"/>
      <c r="FE151" s="1186"/>
      <c r="FF151" s="1186"/>
      <c r="FG151" s="1186"/>
      <c r="FH151" s="1186"/>
      <c r="FI151" s="1186"/>
      <c r="FJ151" s="1186"/>
      <c r="FK151" s="1186"/>
      <c r="FL151" s="1186"/>
      <c r="FM151" s="1186"/>
      <c r="FN151" s="1186"/>
      <c r="FO151" s="1186"/>
      <c r="FP151" s="1186"/>
      <c r="FQ151" s="1186"/>
      <c r="FR151" s="1186"/>
      <c r="FS151" s="1186"/>
      <c r="FT151" s="1186"/>
      <c r="FU151" s="1186"/>
      <c r="FV151" s="1186"/>
      <c r="FW151" s="1186"/>
      <c r="FX151" s="1186"/>
      <c r="FY151" s="1186"/>
      <c r="FZ151" s="1186"/>
      <c r="GA151" s="1186"/>
      <c r="GB151" s="1186"/>
      <c r="GC151" s="1186"/>
      <c r="GD151" s="1186"/>
      <c r="GE151" s="1186"/>
      <c r="GF151" s="1186"/>
      <c r="GG151" s="1186"/>
      <c r="GH151" s="1186"/>
      <c r="GI151" s="1186"/>
      <c r="GJ151" s="1186"/>
      <c r="GK151" s="1186"/>
      <c r="GL151" s="1186"/>
      <c r="GM151" s="1186"/>
      <c r="GN151" s="1186"/>
      <c r="GO151" s="1186"/>
      <c r="GP151" s="1186"/>
      <c r="GQ151" s="1186"/>
      <c r="GR151" s="1186"/>
      <c r="GS151" s="1186"/>
      <c r="GT151" s="1186"/>
      <c r="GU151" s="1186"/>
      <c r="GV151" s="1186"/>
      <c r="GW151" s="1186"/>
      <c r="GX151" s="1186"/>
      <c r="GY151" s="1186"/>
      <c r="GZ151" s="1186"/>
      <c r="HA151" s="1186"/>
      <c r="HB151" s="1186"/>
      <c r="HC151" s="1186"/>
      <c r="HD151" s="1186"/>
      <c r="HE151" s="1186"/>
      <c r="HF151" s="1186"/>
      <c r="HG151" s="1186"/>
      <c r="HH151" s="1186"/>
      <c r="HI151" s="1186"/>
      <c r="HJ151" s="1186"/>
      <c r="HK151" s="1186"/>
      <c r="HL151" s="1186"/>
      <c r="HM151" s="1186"/>
      <c r="HN151" s="1186"/>
      <c r="HO151" s="1186"/>
      <c r="HP151" s="1186"/>
      <c r="HQ151" s="1186"/>
      <c r="HR151" s="1186"/>
      <c r="HS151" s="1186"/>
      <c r="HT151" s="1186"/>
      <c r="HU151" s="1186"/>
      <c r="HV151" s="1186"/>
      <c r="HW151" s="1186"/>
      <c r="HX151" s="1186"/>
      <c r="HY151" s="1186"/>
      <c r="HZ151" s="1186"/>
      <c r="IA151" s="1186"/>
      <c r="IB151" s="1186"/>
      <c r="IC151" s="1186"/>
      <c r="ID151" s="1186"/>
      <c r="IE151" s="1186"/>
      <c r="IF151" s="1186"/>
      <c r="IG151" s="1186"/>
      <c r="IH151" s="1186"/>
      <c r="II151" s="1186"/>
      <c r="IJ151" s="1186"/>
      <c r="IK151" s="1186"/>
      <c r="IL151" s="1186"/>
      <c r="IM151" s="1186"/>
      <c r="IN151" s="1186"/>
      <c r="IO151" s="1186"/>
      <c r="IP151" s="1186"/>
      <c r="IQ151" s="1186"/>
      <c r="IR151" s="1186"/>
      <c r="IS151" s="1186"/>
      <c r="IT151" s="1186"/>
      <c r="IU151" s="1186"/>
      <c r="IV151" s="1186"/>
      <c r="IW151" s="1186"/>
      <c r="IX151" s="1186"/>
      <c r="IY151" s="1186"/>
      <c r="IZ151" s="1186"/>
      <c r="JA151" s="1186"/>
      <c r="JB151" s="1186"/>
      <c r="JC151" s="1186"/>
      <c r="JD151" s="1186"/>
      <c r="JE151" s="1186"/>
      <c r="JF151" s="1186"/>
      <c r="JG151" s="1186"/>
      <c r="JH151" s="1186"/>
      <c r="JI151" s="1186"/>
      <c r="JJ151" s="1186"/>
      <c r="JK151" s="1186"/>
      <c r="JL151" s="1186"/>
      <c r="JM151" s="1186"/>
      <c r="JN151" s="1186"/>
      <c r="JO151" s="1186"/>
      <c r="JP151" s="1186"/>
      <c r="JQ151" s="1186"/>
      <c r="JR151" s="1186"/>
      <c r="JS151" s="1186"/>
      <c r="JT151" s="1186"/>
      <c r="JU151" s="1186"/>
      <c r="JV151" s="1186"/>
      <c r="JW151" s="1186"/>
      <c r="JX151" s="1186"/>
      <c r="JY151" s="1186"/>
      <c r="JZ151" s="1186"/>
      <c r="KA151" s="1186"/>
      <c r="KB151" s="1186"/>
      <c r="KC151" s="1186"/>
      <c r="KD151" s="1186"/>
      <c r="KE151" s="1186"/>
      <c r="KF151" s="1186"/>
      <c r="KG151" s="1186"/>
      <c r="KH151" s="1186"/>
      <c r="KI151" s="1186"/>
      <c r="KJ151" s="1186"/>
      <c r="KK151" s="1186"/>
      <c r="KL151" s="1186"/>
      <c r="KM151" s="1186"/>
      <c r="KN151" s="1186"/>
      <c r="KO151" s="1186"/>
      <c r="KP151" s="1186"/>
      <c r="KQ151" s="1186"/>
      <c r="KR151" s="1186"/>
      <c r="KS151" s="1186"/>
      <c r="KT151" s="1186"/>
      <c r="KU151" s="1186"/>
      <c r="KV151" s="1186"/>
      <c r="KW151" s="1186"/>
      <c r="KX151" s="1186"/>
      <c r="KY151" s="1186"/>
      <c r="KZ151" s="1186"/>
      <c r="LA151" s="1186"/>
      <c r="LB151" s="1186"/>
      <c r="LC151" s="1186"/>
      <c r="LD151" s="1186"/>
      <c r="LE151" s="1186"/>
      <c r="LF151" s="1186"/>
      <c r="LG151" s="1186"/>
      <c r="LH151" s="1186"/>
      <c r="LI151" s="1186"/>
      <c r="LJ151" s="1187"/>
    </row>
    <row r="152" spans="2:322" ht="3.65" customHeight="1">
      <c r="B152" s="1185"/>
      <c r="C152" s="1186"/>
      <c r="D152" s="1186"/>
      <c r="E152" s="1186"/>
      <c r="F152" s="1186"/>
      <c r="G152" s="1186"/>
      <c r="H152" s="1186"/>
      <c r="I152" s="1186"/>
      <c r="J152" s="1186"/>
      <c r="K152" s="1186"/>
      <c r="L152" s="1186"/>
      <c r="M152" s="1186"/>
      <c r="N152" s="1186"/>
      <c r="O152" s="1186"/>
      <c r="P152" s="1186"/>
      <c r="Q152" s="1186"/>
      <c r="R152" s="1186"/>
      <c r="S152" s="1186"/>
      <c r="T152" s="1186"/>
      <c r="U152" s="1186"/>
      <c r="V152" s="1186"/>
      <c r="W152" s="1186"/>
      <c r="X152" s="1186"/>
      <c r="Y152" s="1186"/>
      <c r="Z152" s="1186"/>
      <c r="AA152" s="1186"/>
      <c r="AB152" s="1186"/>
      <c r="AC152" s="1186"/>
      <c r="AD152" s="1186"/>
      <c r="AE152" s="1186"/>
      <c r="AF152" s="1186"/>
      <c r="AG152" s="1186"/>
      <c r="AH152" s="1186"/>
      <c r="AI152" s="1186"/>
      <c r="AJ152" s="1186"/>
      <c r="AK152" s="1186"/>
      <c r="AL152" s="1186"/>
      <c r="AM152" s="1186"/>
      <c r="AN152" s="1186"/>
      <c r="AO152" s="1186"/>
      <c r="AP152" s="1186"/>
      <c r="AQ152" s="1186"/>
      <c r="AR152" s="1186"/>
      <c r="AS152" s="1186"/>
      <c r="AT152" s="1186"/>
      <c r="AU152" s="1186"/>
      <c r="AV152" s="1186"/>
      <c r="AW152" s="1186"/>
      <c r="AX152" s="1186"/>
      <c r="AY152" s="1186"/>
      <c r="AZ152" s="1186"/>
      <c r="BA152" s="1186"/>
      <c r="BB152" s="1186"/>
      <c r="BC152" s="1186"/>
      <c r="BD152" s="1186"/>
      <c r="BE152" s="1186"/>
      <c r="BF152" s="1186"/>
      <c r="BG152" s="1186"/>
      <c r="BH152" s="1186"/>
      <c r="BI152" s="1186"/>
      <c r="BJ152" s="1186"/>
      <c r="BK152" s="1186"/>
      <c r="BL152" s="1186"/>
      <c r="BM152" s="1186"/>
      <c r="BN152" s="1186"/>
      <c r="BO152" s="1186"/>
      <c r="BP152" s="1186"/>
      <c r="BQ152" s="1186"/>
      <c r="BR152" s="1186"/>
      <c r="BS152" s="1186"/>
      <c r="BT152" s="1186"/>
      <c r="BU152" s="1186"/>
      <c r="BV152" s="1186"/>
      <c r="BW152" s="1186"/>
      <c r="BX152" s="1186"/>
      <c r="BY152" s="1186"/>
      <c r="BZ152" s="1186"/>
      <c r="CA152" s="1186"/>
      <c r="CB152" s="1186"/>
      <c r="CC152" s="1186"/>
      <c r="CD152" s="1186"/>
      <c r="CE152" s="1186"/>
      <c r="CF152" s="1186"/>
      <c r="CG152" s="1186"/>
      <c r="CH152" s="1186"/>
      <c r="CI152" s="1186"/>
      <c r="CJ152" s="1186"/>
      <c r="CK152" s="1186"/>
      <c r="CL152" s="1186"/>
      <c r="CM152" s="1186"/>
      <c r="CN152" s="1186"/>
      <c r="CO152" s="1186"/>
      <c r="CP152" s="1186"/>
      <c r="CQ152" s="1186"/>
      <c r="CR152" s="1186"/>
      <c r="CS152" s="1186"/>
      <c r="CT152" s="1186"/>
      <c r="CU152" s="1186"/>
      <c r="CV152" s="1186"/>
      <c r="CW152" s="1186"/>
      <c r="CX152" s="1186"/>
      <c r="CY152" s="1186"/>
      <c r="CZ152" s="1186"/>
      <c r="DA152" s="1186"/>
      <c r="DB152" s="1186"/>
      <c r="DC152" s="1186"/>
      <c r="DD152" s="1186"/>
      <c r="DE152" s="1186"/>
      <c r="DF152" s="1186"/>
      <c r="DG152" s="1186"/>
      <c r="DH152" s="1186"/>
      <c r="DI152" s="1186"/>
      <c r="DJ152" s="1186"/>
      <c r="DK152" s="1186"/>
      <c r="DL152" s="1186"/>
      <c r="DM152" s="1186"/>
      <c r="DN152" s="1186"/>
      <c r="DO152" s="1186"/>
      <c r="DP152" s="1186"/>
      <c r="DQ152" s="1186"/>
      <c r="DR152" s="1186"/>
      <c r="DS152" s="1186"/>
      <c r="DT152" s="1186"/>
      <c r="DU152" s="1186"/>
      <c r="DV152" s="1186"/>
      <c r="DW152" s="1186"/>
      <c r="DX152" s="1186"/>
      <c r="DY152" s="1186"/>
      <c r="DZ152" s="1186"/>
      <c r="EA152" s="1186"/>
      <c r="EB152" s="1186"/>
      <c r="EC152" s="1186"/>
      <c r="ED152" s="1186"/>
      <c r="EE152" s="1186"/>
      <c r="EF152" s="1186"/>
      <c r="EG152" s="1186"/>
      <c r="EH152" s="1186"/>
      <c r="EI152" s="1186"/>
      <c r="EJ152" s="1186"/>
      <c r="EK152" s="1186"/>
      <c r="EL152" s="1186"/>
      <c r="EM152" s="1186"/>
      <c r="EN152" s="1186"/>
      <c r="EO152" s="1186"/>
      <c r="EP152" s="1186"/>
      <c r="EQ152" s="1186"/>
      <c r="ER152" s="1186"/>
      <c r="ES152" s="1186"/>
      <c r="ET152" s="1186"/>
      <c r="EU152" s="1186"/>
      <c r="EV152" s="1186"/>
      <c r="EW152" s="1186"/>
      <c r="EX152" s="1186"/>
      <c r="EY152" s="1186"/>
      <c r="EZ152" s="1186"/>
      <c r="FA152" s="1186"/>
      <c r="FB152" s="1186"/>
      <c r="FC152" s="1186"/>
      <c r="FD152" s="1186"/>
      <c r="FE152" s="1186"/>
      <c r="FF152" s="1186"/>
      <c r="FG152" s="1186"/>
      <c r="FH152" s="1186"/>
      <c r="FI152" s="1186"/>
      <c r="FJ152" s="1186"/>
      <c r="FK152" s="1186"/>
      <c r="FL152" s="1186"/>
      <c r="FM152" s="1186"/>
      <c r="FN152" s="1186"/>
      <c r="FO152" s="1186"/>
      <c r="FP152" s="1186"/>
      <c r="FQ152" s="1186"/>
      <c r="FR152" s="1186"/>
      <c r="FS152" s="1186"/>
      <c r="FT152" s="1186"/>
      <c r="FU152" s="1186"/>
      <c r="FV152" s="1186"/>
      <c r="FW152" s="1186"/>
      <c r="FX152" s="1186"/>
      <c r="FY152" s="1186"/>
      <c r="FZ152" s="1186"/>
      <c r="GA152" s="1186"/>
      <c r="GB152" s="1186"/>
      <c r="GC152" s="1186"/>
      <c r="GD152" s="1186"/>
      <c r="GE152" s="1186"/>
      <c r="GF152" s="1186"/>
      <c r="GG152" s="1186"/>
      <c r="GH152" s="1186"/>
      <c r="GI152" s="1186"/>
      <c r="GJ152" s="1186"/>
      <c r="GK152" s="1186"/>
      <c r="GL152" s="1186"/>
      <c r="GM152" s="1186"/>
      <c r="GN152" s="1186"/>
      <c r="GO152" s="1186"/>
      <c r="GP152" s="1186"/>
      <c r="GQ152" s="1186"/>
      <c r="GR152" s="1186"/>
      <c r="GS152" s="1186"/>
      <c r="GT152" s="1186"/>
      <c r="GU152" s="1186"/>
      <c r="GV152" s="1186"/>
      <c r="GW152" s="1186"/>
      <c r="GX152" s="1186"/>
      <c r="GY152" s="1186"/>
      <c r="GZ152" s="1186"/>
      <c r="HA152" s="1186"/>
      <c r="HB152" s="1186"/>
      <c r="HC152" s="1186"/>
      <c r="HD152" s="1186"/>
      <c r="HE152" s="1186"/>
      <c r="HF152" s="1186"/>
      <c r="HG152" s="1186"/>
      <c r="HH152" s="1186"/>
      <c r="HI152" s="1186"/>
      <c r="HJ152" s="1186"/>
      <c r="HK152" s="1186"/>
      <c r="HL152" s="1186"/>
      <c r="HM152" s="1186"/>
      <c r="HN152" s="1186"/>
      <c r="HO152" s="1186"/>
      <c r="HP152" s="1186"/>
      <c r="HQ152" s="1186"/>
      <c r="HR152" s="1186"/>
      <c r="HS152" s="1186"/>
      <c r="HT152" s="1186"/>
      <c r="HU152" s="1186"/>
      <c r="HV152" s="1186"/>
      <c r="HW152" s="1186"/>
      <c r="HX152" s="1186"/>
      <c r="HY152" s="1186"/>
      <c r="HZ152" s="1186"/>
      <c r="IA152" s="1186"/>
      <c r="IB152" s="1186"/>
      <c r="IC152" s="1186"/>
      <c r="ID152" s="1186"/>
      <c r="IE152" s="1186"/>
      <c r="IF152" s="1186"/>
      <c r="IG152" s="1186"/>
      <c r="IH152" s="1186"/>
      <c r="II152" s="1186"/>
      <c r="IJ152" s="1186"/>
      <c r="IK152" s="1186"/>
      <c r="IL152" s="1186"/>
      <c r="IM152" s="1186"/>
      <c r="IN152" s="1186"/>
      <c r="IO152" s="1186"/>
      <c r="IP152" s="1186"/>
      <c r="IQ152" s="1186"/>
      <c r="IR152" s="1186"/>
      <c r="IS152" s="1186"/>
      <c r="IT152" s="1186"/>
      <c r="IU152" s="1186"/>
      <c r="IV152" s="1186"/>
      <c r="IW152" s="1186"/>
      <c r="IX152" s="1186"/>
      <c r="IY152" s="1186"/>
      <c r="IZ152" s="1186"/>
      <c r="JA152" s="1186"/>
      <c r="JB152" s="1186"/>
      <c r="JC152" s="1186"/>
      <c r="JD152" s="1186"/>
      <c r="JE152" s="1186"/>
      <c r="JF152" s="1186"/>
      <c r="JG152" s="1186"/>
      <c r="JH152" s="1186"/>
      <c r="JI152" s="1186"/>
      <c r="JJ152" s="1186"/>
      <c r="JK152" s="1186"/>
      <c r="JL152" s="1186"/>
      <c r="JM152" s="1186"/>
      <c r="JN152" s="1186"/>
      <c r="JO152" s="1186"/>
      <c r="JP152" s="1186"/>
      <c r="JQ152" s="1186"/>
      <c r="JR152" s="1186"/>
      <c r="JS152" s="1186"/>
      <c r="JT152" s="1186"/>
      <c r="JU152" s="1186"/>
      <c r="JV152" s="1186"/>
      <c r="JW152" s="1186"/>
      <c r="JX152" s="1186"/>
      <c r="JY152" s="1186"/>
      <c r="JZ152" s="1186"/>
      <c r="KA152" s="1186"/>
      <c r="KB152" s="1186"/>
      <c r="KC152" s="1186"/>
      <c r="KD152" s="1186"/>
      <c r="KE152" s="1186"/>
      <c r="KF152" s="1186"/>
      <c r="KG152" s="1186"/>
      <c r="KH152" s="1186"/>
      <c r="KI152" s="1186"/>
      <c r="KJ152" s="1186"/>
      <c r="KK152" s="1186"/>
      <c r="KL152" s="1186"/>
      <c r="KM152" s="1186"/>
      <c r="KN152" s="1186"/>
      <c r="KO152" s="1186"/>
      <c r="KP152" s="1186"/>
      <c r="KQ152" s="1186"/>
      <c r="KR152" s="1186"/>
      <c r="KS152" s="1186"/>
      <c r="KT152" s="1186"/>
      <c r="KU152" s="1186"/>
      <c r="KV152" s="1186"/>
      <c r="KW152" s="1186"/>
      <c r="KX152" s="1186"/>
      <c r="KY152" s="1186"/>
      <c r="KZ152" s="1186"/>
      <c r="LA152" s="1186"/>
      <c r="LB152" s="1186"/>
      <c r="LC152" s="1186"/>
      <c r="LD152" s="1186"/>
      <c r="LE152" s="1186"/>
      <c r="LF152" s="1186"/>
      <c r="LG152" s="1186"/>
      <c r="LH152" s="1186"/>
      <c r="LI152" s="1186"/>
      <c r="LJ152" s="1187"/>
    </row>
    <row r="153" spans="2:322" ht="3.65" customHeight="1">
      <c r="B153" s="1185"/>
      <c r="C153" s="1186"/>
      <c r="D153" s="1186"/>
      <c r="E153" s="1186"/>
      <c r="F153" s="1186"/>
      <c r="G153" s="1186"/>
      <c r="H153" s="1186"/>
      <c r="I153" s="1186"/>
      <c r="J153" s="1186"/>
      <c r="K153" s="1186"/>
      <c r="L153" s="1186"/>
      <c r="M153" s="1186"/>
      <c r="N153" s="1186"/>
      <c r="O153" s="1186"/>
      <c r="P153" s="1186"/>
      <c r="Q153" s="1186"/>
      <c r="R153" s="1186"/>
      <c r="S153" s="1186"/>
      <c r="T153" s="1186"/>
      <c r="U153" s="1186"/>
      <c r="V153" s="1186"/>
      <c r="W153" s="1186"/>
      <c r="X153" s="1186"/>
      <c r="Y153" s="1186"/>
      <c r="Z153" s="1186"/>
      <c r="AA153" s="1186"/>
      <c r="AB153" s="1186"/>
      <c r="AC153" s="1186"/>
      <c r="AD153" s="1186"/>
      <c r="AE153" s="1186"/>
      <c r="AF153" s="1186"/>
      <c r="AG153" s="1186"/>
      <c r="AH153" s="1186"/>
      <c r="AI153" s="1186"/>
      <c r="AJ153" s="1186"/>
      <c r="AK153" s="1186"/>
      <c r="AL153" s="1186"/>
      <c r="AM153" s="1186"/>
      <c r="AN153" s="1186"/>
      <c r="AO153" s="1186"/>
      <c r="AP153" s="1186"/>
      <c r="AQ153" s="1186"/>
      <c r="AR153" s="1186"/>
      <c r="AS153" s="1186"/>
      <c r="AT153" s="1186"/>
      <c r="AU153" s="1186"/>
      <c r="AV153" s="1186"/>
      <c r="AW153" s="1186"/>
      <c r="AX153" s="1186"/>
      <c r="AY153" s="1186"/>
      <c r="AZ153" s="1186"/>
      <c r="BA153" s="1186"/>
      <c r="BB153" s="1186"/>
      <c r="BC153" s="1186"/>
      <c r="BD153" s="1186"/>
      <c r="BE153" s="1186"/>
      <c r="BF153" s="1186"/>
      <c r="BG153" s="1186"/>
      <c r="BH153" s="1186"/>
      <c r="BI153" s="1186"/>
      <c r="BJ153" s="1186"/>
      <c r="BK153" s="1186"/>
      <c r="BL153" s="1186"/>
      <c r="BM153" s="1186"/>
      <c r="BN153" s="1186"/>
      <c r="BO153" s="1186"/>
      <c r="BP153" s="1186"/>
      <c r="BQ153" s="1186"/>
      <c r="BR153" s="1186"/>
      <c r="BS153" s="1186"/>
      <c r="BT153" s="1186"/>
      <c r="BU153" s="1186"/>
      <c r="BV153" s="1186"/>
      <c r="BW153" s="1186"/>
      <c r="BX153" s="1186"/>
      <c r="BY153" s="1186"/>
      <c r="BZ153" s="1186"/>
      <c r="CA153" s="1186"/>
      <c r="CB153" s="1186"/>
      <c r="CC153" s="1186"/>
      <c r="CD153" s="1186"/>
      <c r="CE153" s="1186"/>
      <c r="CF153" s="1186"/>
      <c r="CG153" s="1186"/>
      <c r="CH153" s="1186"/>
      <c r="CI153" s="1186"/>
      <c r="CJ153" s="1186"/>
      <c r="CK153" s="1186"/>
      <c r="CL153" s="1186"/>
      <c r="CM153" s="1186"/>
      <c r="CN153" s="1186"/>
      <c r="CO153" s="1186"/>
      <c r="CP153" s="1186"/>
      <c r="CQ153" s="1186"/>
      <c r="CR153" s="1186"/>
      <c r="CS153" s="1186"/>
      <c r="CT153" s="1186"/>
      <c r="CU153" s="1186"/>
      <c r="CV153" s="1186"/>
      <c r="CW153" s="1186"/>
      <c r="CX153" s="1186"/>
      <c r="CY153" s="1186"/>
      <c r="CZ153" s="1186"/>
      <c r="DA153" s="1186"/>
      <c r="DB153" s="1186"/>
      <c r="DC153" s="1186"/>
      <c r="DD153" s="1186"/>
      <c r="DE153" s="1186"/>
      <c r="DF153" s="1186"/>
      <c r="DG153" s="1186"/>
      <c r="DH153" s="1186"/>
      <c r="DI153" s="1186"/>
      <c r="DJ153" s="1186"/>
      <c r="DK153" s="1186"/>
      <c r="DL153" s="1186"/>
      <c r="DM153" s="1186"/>
      <c r="DN153" s="1186"/>
      <c r="DO153" s="1186"/>
      <c r="DP153" s="1186"/>
      <c r="DQ153" s="1186"/>
      <c r="DR153" s="1186"/>
      <c r="DS153" s="1186"/>
      <c r="DT153" s="1186"/>
      <c r="DU153" s="1186"/>
      <c r="DV153" s="1186"/>
      <c r="DW153" s="1186"/>
      <c r="DX153" s="1186"/>
      <c r="DY153" s="1186"/>
      <c r="DZ153" s="1186"/>
      <c r="EA153" s="1186"/>
      <c r="EB153" s="1186"/>
      <c r="EC153" s="1186"/>
      <c r="ED153" s="1186"/>
      <c r="EE153" s="1186"/>
      <c r="EF153" s="1186"/>
      <c r="EG153" s="1186"/>
      <c r="EH153" s="1186"/>
      <c r="EI153" s="1186"/>
      <c r="EJ153" s="1186"/>
      <c r="EK153" s="1186"/>
      <c r="EL153" s="1186"/>
      <c r="EM153" s="1186"/>
      <c r="EN153" s="1186"/>
      <c r="EO153" s="1186"/>
      <c r="EP153" s="1186"/>
      <c r="EQ153" s="1186"/>
      <c r="ER153" s="1186"/>
      <c r="ES153" s="1186"/>
      <c r="ET153" s="1186"/>
      <c r="EU153" s="1186"/>
      <c r="EV153" s="1186"/>
      <c r="EW153" s="1186"/>
      <c r="EX153" s="1186"/>
      <c r="EY153" s="1186"/>
      <c r="EZ153" s="1186"/>
      <c r="FA153" s="1186"/>
      <c r="FB153" s="1186"/>
      <c r="FC153" s="1186"/>
      <c r="FD153" s="1186"/>
      <c r="FE153" s="1186"/>
      <c r="FF153" s="1186"/>
      <c r="FG153" s="1186"/>
      <c r="FH153" s="1186"/>
      <c r="FI153" s="1186"/>
      <c r="FJ153" s="1186"/>
      <c r="FK153" s="1186"/>
      <c r="FL153" s="1186"/>
      <c r="FM153" s="1186"/>
      <c r="FN153" s="1186"/>
      <c r="FO153" s="1186"/>
      <c r="FP153" s="1186"/>
      <c r="FQ153" s="1186"/>
      <c r="FR153" s="1186"/>
      <c r="FS153" s="1186"/>
      <c r="FT153" s="1186"/>
      <c r="FU153" s="1186"/>
      <c r="FV153" s="1186"/>
      <c r="FW153" s="1186"/>
      <c r="FX153" s="1186"/>
      <c r="FY153" s="1186"/>
      <c r="FZ153" s="1186"/>
      <c r="GA153" s="1186"/>
      <c r="GB153" s="1186"/>
      <c r="GC153" s="1186"/>
      <c r="GD153" s="1186"/>
      <c r="GE153" s="1186"/>
      <c r="GF153" s="1186"/>
      <c r="GG153" s="1186"/>
      <c r="GH153" s="1186"/>
      <c r="GI153" s="1186"/>
      <c r="GJ153" s="1186"/>
      <c r="GK153" s="1186"/>
      <c r="GL153" s="1186"/>
      <c r="GM153" s="1186"/>
      <c r="GN153" s="1186"/>
      <c r="GO153" s="1186"/>
      <c r="GP153" s="1186"/>
      <c r="GQ153" s="1186"/>
      <c r="GR153" s="1186"/>
      <c r="GS153" s="1186"/>
      <c r="GT153" s="1186"/>
      <c r="GU153" s="1186"/>
      <c r="GV153" s="1186"/>
      <c r="GW153" s="1186"/>
      <c r="GX153" s="1186"/>
      <c r="GY153" s="1186"/>
      <c r="GZ153" s="1186"/>
      <c r="HA153" s="1186"/>
      <c r="HB153" s="1186"/>
      <c r="HC153" s="1186"/>
      <c r="HD153" s="1186"/>
      <c r="HE153" s="1186"/>
      <c r="HF153" s="1186"/>
      <c r="HG153" s="1186"/>
      <c r="HH153" s="1186"/>
      <c r="HI153" s="1186"/>
      <c r="HJ153" s="1186"/>
      <c r="HK153" s="1186"/>
      <c r="HL153" s="1186"/>
      <c r="HM153" s="1186"/>
      <c r="HN153" s="1186"/>
      <c r="HO153" s="1186"/>
      <c r="HP153" s="1186"/>
      <c r="HQ153" s="1186"/>
      <c r="HR153" s="1186"/>
      <c r="HS153" s="1186"/>
      <c r="HT153" s="1186"/>
      <c r="HU153" s="1186"/>
      <c r="HV153" s="1186"/>
      <c r="HW153" s="1186"/>
      <c r="HX153" s="1186"/>
      <c r="HY153" s="1186"/>
      <c r="HZ153" s="1186"/>
      <c r="IA153" s="1186"/>
      <c r="IB153" s="1186"/>
      <c r="IC153" s="1186"/>
      <c r="ID153" s="1186"/>
      <c r="IE153" s="1186"/>
      <c r="IF153" s="1186"/>
      <c r="IG153" s="1186"/>
      <c r="IH153" s="1186"/>
      <c r="II153" s="1186"/>
      <c r="IJ153" s="1186"/>
      <c r="IK153" s="1186"/>
      <c r="IL153" s="1186"/>
      <c r="IM153" s="1186"/>
      <c r="IN153" s="1186"/>
      <c r="IO153" s="1186"/>
      <c r="IP153" s="1186"/>
      <c r="IQ153" s="1186"/>
      <c r="IR153" s="1186"/>
      <c r="IS153" s="1186"/>
      <c r="IT153" s="1186"/>
      <c r="IU153" s="1186"/>
      <c r="IV153" s="1186"/>
      <c r="IW153" s="1186"/>
      <c r="IX153" s="1186"/>
      <c r="IY153" s="1186"/>
      <c r="IZ153" s="1186"/>
      <c r="JA153" s="1186"/>
      <c r="JB153" s="1186"/>
      <c r="JC153" s="1186"/>
      <c r="JD153" s="1186"/>
      <c r="JE153" s="1186"/>
      <c r="JF153" s="1186"/>
      <c r="JG153" s="1186"/>
      <c r="JH153" s="1186"/>
      <c r="JI153" s="1186"/>
      <c r="JJ153" s="1186"/>
      <c r="JK153" s="1186"/>
      <c r="JL153" s="1186"/>
      <c r="JM153" s="1186"/>
      <c r="JN153" s="1186"/>
      <c r="JO153" s="1186"/>
      <c r="JP153" s="1186"/>
      <c r="JQ153" s="1186"/>
      <c r="JR153" s="1186"/>
      <c r="JS153" s="1186"/>
      <c r="JT153" s="1186"/>
      <c r="JU153" s="1186"/>
      <c r="JV153" s="1186"/>
      <c r="JW153" s="1186"/>
      <c r="JX153" s="1186"/>
      <c r="JY153" s="1186"/>
      <c r="JZ153" s="1186"/>
      <c r="KA153" s="1186"/>
      <c r="KB153" s="1186"/>
      <c r="KC153" s="1186"/>
      <c r="KD153" s="1186"/>
      <c r="KE153" s="1186"/>
      <c r="KF153" s="1186"/>
      <c r="KG153" s="1186"/>
      <c r="KH153" s="1186"/>
      <c r="KI153" s="1186"/>
      <c r="KJ153" s="1186"/>
      <c r="KK153" s="1186"/>
      <c r="KL153" s="1186"/>
      <c r="KM153" s="1186"/>
      <c r="KN153" s="1186"/>
      <c r="KO153" s="1186"/>
      <c r="KP153" s="1186"/>
      <c r="KQ153" s="1186"/>
      <c r="KR153" s="1186"/>
      <c r="KS153" s="1186"/>
      <c r="KT153" s="1186"/>
      <c r="KU153" s="1186"/>
      <c r="KV153" s="1186"/>
      <c r="KW153" s="1186"/>
      <c r="KX153" s="1186"/>
      <c r="KY153" s="1186"/>
      <c r="KZ153" s="1186"/>
      <c r="LA153" s="1186"/>
      <c r="LB153" s="1186"/>
      <c r="LC153" s="1186"/>
      <c r="LD153" s="1186"/>
      <c r="LE153" s="1186"/>
      <c r="LF153" s="1186"/>
      <c r="LG153" s="1186"/>
      <c r="LH153" s="1186"/>
      <c r="LI153" s="1186"/>
      <c r="LJ153" s="1187"/>
    </row>
    <row r="154" spans="2:322" ht="3.65" customHeight="1">
      <c r="B154" s="1185"/>
      <c r="C154" s="1186"/>
      <c r="D154" s="1186"/>
      <c r="E154" s="1186"/>
      <c r="F154" s="1186"/>
      <c r="G154" s="1186"/>
      <c r="H154" s="1186"/>
      <c r="I154" s="1186"/>
      <c r="J154" s="1186"/>
      <c r="K154" s="1186"/>
      <c r="L154" s="1186"/>
      <c r="M154" s="1186"/>
      <c r="N154" s="1186"/>
      <c r="O154" s="1186"/>
      <c r="P154" s="1186"/>
      <c r="Q154" s="1186"/>
      <c r="R154" s="1186"/>
      <c r="S154" s="1186"/>
      <c r="T154" s="1186"/>
      <c r="U154" s="1186"/>
      <c r="V154" s="1186"/>
      <c r="W154" s="1186"/>
      <c r="X154" s="1186"/>
      <c r="Y154" s="1186"/>
      <c r="Z154" s="1186"/>
      <c r="AA154" s="1186"/>
      <c r="AB154" s="1186"/>
      <c r="AC154" s="1186"/>
      <c r="AD154" s="1186"/>
      <c r="AE154" s="1186"/>
      <c r="AF154" s="1186"/>
      <c r="AG154" s="1186"/>
      <c r="AH154" s="1186"/>
      <c r="AI154" s="1186"/>
      <c r="AJ154" s="1186"/>
      <c r="AK154" s="1186"/>
      <c r="AL154" s="1186"/>
      <c r="AM154" s="1186"/>
      <c r="AN154" s="1186"/>
      <c r="AO154" s="1186"/>
      <c r="AP154" s="1186"/>
      <c r="AQ154" s="1186"/>
      <c r="AR154" s="1186"/>
      <c r="AS154" s="1186"/>
      <c r="AT154" s="1186"/>
      <c r="AU154" s="1186"/>
      <c r="AV154" s="1186"/>
      <c r="AW154" s="1186"/>
      <c r="AX154" s="1186"/>
      <c r="AY154" s="1186"/>
      <c r="AZ154" s="1186"/>
      <c r="BA154" s="1186"/>
      <c r="BB154" s="1186"/>
      <c r="BC154" s="1186"/>
      <c r="BD154" s="1186"/>
      <c r="BE154" s="1186"/>
      <c r="BF154" s="1186"/>
      <c r="BG154" s="1186"/>
      <c r="BH154" s="1186"/>
      <c r="BI154" s="1186"/>
      <c r="BJ154" s="1186"/>
      <c r="BK154" s="1186"/>
      <c r="BL154" s="1186"/>
      <c r="BM154" s="1186"/>
      <c r="BN154" s="1186"/>
      <c r="BO154" s="1186"/>
      <c r="BP154" s="1186"/>
      <c r="BQ154" s="1186"/>
      <c r="BR154" s="1186"/>
      <c r="BS154" s="1186"/>
      <c r="BT154" s="1186"/>
      <c r="BU154" s="1186"/>
      <c r="BV154" s="1186"/>
      <c r="BW154" s="1186"/>
      <c r="BX154" s="1186"/>
      <c r="BY154" s="1186"/>
      <c r="BZ154" s="1186"/>
      <c r="CA154" s="1186"/>
      <c r="CB154" s="1186"/>
      <c r="CC154" s="1186"/>
      <c r="CD154" s="1186"/>
      <c r="CE154" s="1186"/>
      <c r="CF154" s="1186"/>
      <c r="CG154" s="1186"/>
      <c r="CH154" s="1186"/>
      <c r="CI154" s="1186"/>
      <c r="CJ154" s="1186"/>
      <c r="CK154" s="1186"/>
      <c r="CL154" s="1186"/>
      <c r="CM154" s="1186"/>
      <c r="CN154" s="1186"/>
      <c r="CO154" s="1186"/>
      <c r="CP154" s="1186"/>
      <c r="CQ154" s="1186"/>
      <c r="CR154" s="1186"/>
      <c r="CS154" s="1186"/>
      <c r="CT154" s="1186"/>
      <c r="CU154" s="1186"/>
      <c r="CV154" s="1186"/>
      <c r="CW154" s="1186"/>
      <c r="CX154" s="1186"/>
      <c r="CY154" s="1186"/>
      <c r="CZ154" s="1186"/>
      <c r="DA154" s="1186"/>
      <c r="DB154" s="1186"/>
      <c r="DC154" s="1186"/>
      <c r="DD154" s="1186"/>
      <c r="DE154" s="1186"/>
      <c r="DF154" s="1186"/>
      <c r="DG154" s="1186"/>
      <c r="DH154" s="1186"/>
      <c r="DI154" s="1186"/>
      <c r="DJ154" s="1186"/>
      <c r="DK154" s="1186"/>
      <c r="DL154" s="1186"/>
      <c r="DM154" s="1186"/>
      <c r="DN154" s="1186"/>
      <c r="DO154" s="1186"/>
      <c r="DP154" s="1186"/>
      <c r="DQ154" s="1186"/>
      <c r="DR154" s="1186"/>
      <c r="DS154" s="1186"/>
      <c r="DT154" s="1186"/>
      <c r="DU154" s="1186"/>
      <c r="DV154" s="1186"/>
      <c r="DW154" s="1186"/>
      <c r="DX154" s="1186"/>
      <c r="DY154" s="1186"/>
      <c r="DZ154" s="1186"/>
      <c r="EA154" s="1186"/>
      <c r="EB154" s="1186"/>
      <c r="EC154" s="1186"/>
      <c r="ED154" s="1186"/>
      <c r="EE154" s="1186"/>
      <c r="EF154" s="1186"/>
      <c r="EG154" s="1186"/>
      <c r="EH154" s="1186"/>
      <c r="EI154" s="1186"/>
      <c r="EJ154" s="1186"/>
      <c r="EK154" s="1186"/>
      <c r="EL154" s="1186"/>
      <c r="EM154" s="1186"/>
      <c r="EN154" s="1186"/>
      <c r="EO154" s="1186"/>
      <c r="EP154" s="1186"/>
      <c r="EQ154" s="1186"/>
      <c r="ER154" s="1186"/>
      <c r="ES154" s="1186"/>
      <c r="ET154" s="1186"/>
      <c r="EU154" s="1186"/>
      <c r="EV154" s="1186"/>
      <c r="EW154" s="1186"/>
      <c r="EX154" s="1186"/>
      <c r="EY154" s="1186"/>
      <c r="EZ154" s="1186"/>
      <c r="FA154" s="1186"/>
      <c r="FB154" s="1186"/>
      <c r="FC154" s="1186"/>
      <c r="FD154" s="1186"/>
      <c r="FE154" s="1186"/>
      <c r="FF154" s="1186"/>
      <c r="FG154" s="1186"/>
      <c r="FH154" s="1186"/>
      <c r="FI154" s="1186"/>
      <c r="FJ154" s="1186"/>
      <c r="FK154" s="1186"/>
      <c r="FL154" s="1186"/>
      <c r="FM154" s="1186"/>
      <c r="FN154" s="1186"/>
      <c r="FO154" s="1186"/>
      <c r="FP154" s="1186"/>
      <c r="FQ154" s="1186"/>
      <c r="FR154" s="1186"/>
      <c r="FS154" s="1186"/>
      <c r="FT154" s="1186"/>
      <c r="FU154" s="1186"/>
      <c r="FV154" s="1186"/>
      <c r="FW154" s="1186"/>
      <c r="FX154" s="1186"/>
      <c r="FY154" s="1186"/>
      <c r="FZ154" s="1186"/>
      <c r="GA154" s="1186"/>
      <c r="GB154" s="1186"/>
      <c r="GC154" s="1186"/>
      <c r="GD154" s="1186"/>
      <c r="GE154" s="1186"/>
      <c r="GF154" s="1186"/>
      <c r="GG154" s="1186"/>
      <c r="GH154" s="1186"/>
      <c r="GI154" s="1186"/>
      <c r="GJ154" s="1186"/>
      <c r="GK154" s="1186"/>
      <c r="GL154" s="1186"/>
      <c r="GM154" s="1186"/>
      <c r="GN154" s="1186"/>
      <c r="GO154" s="1186"/>
      <c r="GP154" s="1186"/>
      <c r="GQ154" s="1186"/>
      <c r="GR154" s="1186"/>
      <c r="GS154" s="1186"/>
      <c r="GT154" s="1186"/>
      <c r="GU154" s="1186"/>
      <c r="GV154" s="1186"/>
      <c r="GW154" s="1186"/>
      <c r="GX154" s="1186"/>
      <c r="GY154" s="1186"/>
      <c r="GZ154" s="1186"/>
      <c r="HA154" s="1186"/>
      <c r="HB154" s="1186"/>
      <c r="HC154" s="1186"/>
      <c r="HD154" s="1186"/>
      <c r="HE154" s="1186"/>
      <c r="HF154" s="1186"/>
      <c r="HG154" s="1186"/>
      <c r="HH154" s="1186"/>
      <c r="HI154" s="1186"/>
      <c r="HJ154" s="1186"/>
      <c r="HK154" s="1186"/>
      <c r="HL154" s="1186"/>
      <c r="HM154" s="1186"/>
      <c r="HN154" s="1186"/>
      <c r="HO154" s="1186"/>
      <c r="HP154" s="1186"/>
      <c r="HQ154" s="1186"/>
      <c r="HR154" s="1186"/>
      <c r="HS154" s="1186"/>
      <c r="HT154" s="1186"/>
      <c r="HU154" s="1186"/>
      <c r="HV154" s="1186"/>
      <c r="HW154" s="1186"/>
      <c r="HX154" s="1186"/>
      <c r="HY154" s="1186"/>
      <c r="HZ154" s="1186"/>
      <c r="IA154" s="1186"/>
      <c r="IB154" s="1186"/>
      <c r="IC154" s="1186"/>
      <c r="ID154" s="1186"/>
      <c r="IE154" s="1186"/>
      <c r="IF154" s="1186"/>
      <c r="IG154" s="1186"/>
      <c r="IH154" s="1186"/>
      <c r="II154" s="1186"/>
      <c r="IJ154" s="1186"/>
      <c r="IK154" s="1186"/>
      <c r="IL154" s="1186"/>
      <c r="IM154" s="1186"/>
      <c r="IN154" s="1186"/>
      <c r="IO154" s="1186"/>
      <c r="IP154" s="1186"/>
      <c r="IQ154" s="1186"/>
      <c r="IR154" s="1186"/>
      <c r="IS154" s="1186"/>
      <c r="IT154" s="1186"/>
      <c r="IU154" s="1186"/>
      <c r="IV154" s="1186"/>
      <c r="IW154" s="1186"/>
      <c r="IX154" s="1186"/>
      <c r="IY154" s="1186"/>
      <c r="IZ154" s="1186"/>
      <c r="JA154" s="1186"/>
      <c r="JB154" s="1186"/>
      <c r="JC154" s="1186"/>
      <c r="JD154" s="1186"/>
      <c r="JE154" s="1186"/>
      <c r="JF154" s="1186"/>
      <c r="JG154" s="1186"/>
      <c r="JH154" s="1186"/>
      <c r="JI154" s="1186"/>
      <c r="JJ154" s="1186"/>
      <c r="JK154" s="1186"/>
      <c r="JL154" s="1186"/>
      <c r="JM154" s="1186"/>
      <c r="JN154" s="1186"/>
      <c r="JO154" s="1186"/>
      <c r="JP154" s="1186"/>
      <c r="JQ154" s="1186"/>
      <c r="JR154" s="1186"/>
      <c r="JS154" s="1186"/>
      <c r="JT154" s="1186"/>
      <c r="JU154" s="1186"/>
      <c r="JV154" s="1186"/>
      <c r="JW154" s="1186"/>
      <c r="JX154" s="1186"/>
      <c r="JY154" s="1186"/>
      <c r="JZ154" s="1186"/>
      <c r="KA154" s="1186"/>
      <c r="KB154" s="1186"/>
      <c r="KC154" s="1186"/>
      <c r="KD154" s="1186"/>
      <c r="KE154" s="1186"/>
      <c r="KF154" s="1186"/>
      <c r="KG154" s="1186"/>
      <c r="KH154" s="1186"/>
      <c r="KI154" s="1186"/>
      <c r="KJ154" s="1186"/>
      <c r="KK154" s="1186"/>
      <c r="KL154" s="1186"/>
      <c r="KM154" s="1186"/>
      <c r="KN154" s="1186"/>
      <c r="KO154" s="1186"/>
      <c r="KP154" s="1186"/>
      <c r="KQ154" s="1186"/>
      <c r="KR154" s="1186"/>
      <c r="KS154" s="1186"/>
      <c r="KT154" s="1186"/>
      <c r="KU154" s="1186"/>
      <c r="KV154" s="1186"/>
      <c r="KW154" s="1186"/>
      <c r="KX154" s="1186"/>
      <c r="KY154" s="1186"/>
      <c r="KZ154" s="1186"/>
      <c r="LA154" s="1186"/>
      <c r="LB154" s="1186"/>
      <c r="LC154" s="1186"/>
      <c r="LD154" s="1186"/>
      <c r="LE154" s="1186"/>
      <c r="LF154" s="1186"/>
      <c r="LG154" s="1186"/>
      <c r="LH154" s="1186"/>
      <c r="LI154" s="1186"/>
      <c r="LJ154" s="1187"/>
    </row>
    <row r="155" spans="2:322" ht="3.65" customHeight="1">
      <c r="B155" s="1185"/>
      <c r="C155" s="1186"/>
      <c r="D155" s="1186"/>
      <c r="E155" s="1186"/>
      <c r="F155" s="1186"/>
      <c r="G155" s="1186"/>
      <c r="H155" s="1186"/>
      <c r="I155" s="1186"/>
      <c r="J155" s="1186"/>
      <c r="K155" s="1186"/>
      <c r="L155" s="1186"/>
      <c r="M155" s="1186"/>
      <c r="N155" s="1186"/>
      <c r="O155" s="1186"/>
      <c r="P155" s="1186"/>
      <c r="Q155" s="1186"/>
      <c r="R155" s="1186"/>
      <c r="S155" s="1186"/>
      <c r="T155" s="1186"/>
      <c r="U155" s="1186"/>
      <c r="V155" s="1186"/>
      <c r="W155" s="1186"/>
      <c r="X155" s="1186"/>
      <c r="Y155" s="1186"/>
      <c r="Z155" s="1186"/>
      <c r="AA155" s="1186"/>
      <c r="AB155" s="1186"/>
      <c r="AC155" s="1186"/>
      <c r="AD155" s="1186"/>
      <c r="AE155" s="1186"/>
      <c r="AF155" s="1186"/>
      <c r="AG155" s="1186"/>
      <c r="AH155" s="1186"/>
      <c r="AI155" s="1186"/>
      <c r="AJ155" s="1186"/>
      <c r="AK155" s="1186"/>
      <c r="AL155" s="1186"/>
      <c r="AM155" s="1186"/>
      <c r="AN155" s="1186"/>
      <c r="AO155" s="1186"/>
      <c r="AP155" s="1186"/>
      <c r="AQ155" s="1186"/>
      <c r="AR155" s="1186"/>
      <c r="AS155" s="1186"/>
      <c r="AT155" s="1186"/>
      <c r="AU155" s="1186"/>
      <c r="AV155" s="1186"/>
      <c r="AW155" s="1186"/>
      <c r="AX155" s="1186"/>
      <c r="AY155" s="1186"/>
      <c r="AZ155" s="1186"/>
      <c r="BA155" s="1186"/>
      <c r="BB155" s="1186"/>
      <c r="BC155" s="1186"/>
      <c r="BD155" s="1186"/>
      <c r="BE155" s="1186"/>
      <c r="BF155" s="1186"/>
      <c r="BG155" s="1186"/>
      <c r="BH155" s="1186"/>
      <c r="BI155" s="1186"/>
      <c r="BJ155" s="1186"/>
      <c r="BK155" s="1186"/>
      <c r="BL155" s="1186"/>
      <c r="BM155" s="1186"/>
      <c r="BN155" s="1186"/>
      <c r="BO155" s="1186"/>
      <c r="BP155" s="1186"/>
      <c r="BQ155" s="1186"/>
      <c r="BR155" s="1186"/>
      <c r="BS155" s="1186"/>
      <c r="BT155" s="1186"/>
      <c r="BU155" s="1186"/>
      <c r="BV155" s="1186"/>
      <c r="BW155" s="1186"/>
      <c r="BX155" s="1186"/>
      <c r="BY155" s="1186"/>
      <c r="BZ155" s="1186"/>
      <c r="CA155" s="1186"/>
      <c r="CB155" s="1186"/>
      <c r="CC155" s="1186"/>
      <c r="CD155" s="1186"/>
      <c r="CE155" s="1186"/>
      <c r="CF155" s="1186"/>
      <c r="CG155" s="1186"/>
      <c r="CH155" s="1186"/>
      <c r="CI155" s="1186"/>
      <c r="CJ155" s="1186"/>
      <c r="CK155" s="1186"/>
      <c r="CL155" s="1186"/>
      <c r="CM155" s="1186"/>
      <c r="CN155" s="1186"/>
      <c r="CO155" s="1186"/>
      <c r="CP155" s="1186"/>
      <c r="CQ155" s="1186"/>
      <c r="CR155" s="1186"/>
      <c r="CS155" s="1186"/>
      <c r="CT155" s="1186"/>
      <c r="CU155" s="1186"/>
      <c r="CV155" s="1186"/>
      <c r="CW155" s="1186"/>
      <c r="CX155" s="1186"/>
      <c r="CY155" s="1186"/>
      <c r="CZ155" s="1186"/>
      <c r="DA155" s="1186"/>
      <c r="DB155" s="1186"/>
      <c r="DC155" s="1186"/>
      <c r="DD155" s="1186"/>
      <c r="DE155" s="1186"/>
      <c r="DF155" s="1186"/>
      <c r="DG155" s="1186"/>
      <c r="DH155" s="1186"/>
      <c r="DI155" s="1186"/>
      <c r="DJ155" s="1186"/>
      <c r="DK155" s="1186"/>
      <c r="DL155" s="1186"/>
      <c r="DM155" s="1186"/>
      <c r="DN155" s="1186"/>
      <c r="DO155" s="1186"/>
      <c r="DP155" s="1186"/>
      <c r="DQ155" s="1186"/>
      <c r="DR155" s="1186"/>
      <c r="DS155" s="1186"/>
      <c r="DT155" s="1186"/>
      <c r="DU155" s="1186"/>
      <c r="DV155" s="1186"/>
      <c r="DW155" s="1186"/>
      <c r="DX155" s="1186"/>
      <c r="DY155" s="1186"/>
      <c r="DZ155" s="1186"/>
      <c r="EA155" s="1186"/>
      <c r="EB155" s="1186"/>
      <c r="EC155" s="1186"/>
      <c r="ED155" s="1186"/>
      <c r="EE155" s="1186"/>
      <c r="EF155" s="1186"/>
      <c r="EG155" s="1186"/>
      <c r="EH155" s="1186"/>
      <c r="EI155" s="1186"/>
      <c r="EJ155" s="1186"/>
      <c r="EK155" s="1186"/>
      <c r="EL155" s="1186"/>
      <c r="EM155" s="1186"/>
      <c r="EN155" s="1186"/>
      <c r="EO155" s="1186"/>
      <c r="EP155" s="1186"/>
      <c r="EQ155" s="1186"/>
      <c r="ER155" s="1186"/>
      <c r="ES155" s="1186"/>
      <c r="ET155" s="1186"/>
      <c r="EU155" s="1186"/>
      <c r="EV155" s="1186"/>
      <c r="EW155" s="1186"/>
      <c r="EX155" s="1186"/>
      <c r="EY155" s="1186"/>
      <c r="EZ155" s="1186"/>
      <c r="FA155" s="1186"/>
      <c r="FB155" s="1186"/>
      <c r="FC155" s="1186"/>
      <c r="FD155" s="1186"/>
      <c r="FE155" s="1186"/>
      <c r="FF155" s="1186"/>
      <c r="FG155" s="1186"/>
      <c r="FH155" s="1186"/>
      <c r="FI155" s="1186"/>
      <c r="FJ155" s="1186"/>
      <c r="FK155" s="1186"/>
      <c r="FL155" s="1186"/>
      <c r="FM155" s="1186"/>
      <c r="FN155" s="1186"/>
      <c r="FO155" s="1186"/>
      <c r="FP155" s="1186"/>
      <c r="FQ155" s="1186"/>
      <c r="FR155" s="1186"/>
      <c r="FS155" s="1186"/>
      <c r="FT155" s="1186"/>
      <c r="FU155" s="1186"/>
      <c r="FV155" s="1186"/>
      <c r="FW155" s="1186"/>
      <c r="FX155" s="1186"/>
      <c r="FY155" s="1186"/>
      <c r="FZ155" s="1186"/>
      <c r="GA155" s="1186"/>
      <c r="GB155" s="1186"/>
      <c r="GC155" s="1186"/>
      <c r="GD155" s="1186"/>
      <c r="GE155" s="1186"/>
      <c r="GF155" s="1186"/>
      <c r="GG155" s="1186"/>
      <c r="GH155" s="1186"/>
      <c r="GI155" s="1186"/>
      <c r="GJ155" s="1186"/>
      <c r="GK155" s="1186"/>
      <c r="GL155" s="1186"/>
      <c r="GM155" s="1186"/>
      <c r="GN155" s="1186"/>
      <c r="GO155" s="1186"/>
      <c r="GP155" s="1186"/>
      <c r="GQ155" s="1186"/>
      <c r="GR155" s="1186"/>
      <c r="GS155" s="1186"/>
      <c r="GT155" s="1186"/>
      <c r="GU155" s="1186"/>
      <c r="GV155" s="1186"/>
      <c r="GW155" s="1186"/>
      <c r="GX155" s="1186"/>
      <c r="GY155" s="1186"/>
      <c r="GZ155" s="1186"/>
      <c r="HA155" s="1186"/>
      <c r="HB155" s="1186"/>
      <c r="HC155" s="1186"/>
      <c r="HD155" s="1186"/>
      <c r="HE155" s="1186"/>
      <c r="HF155" s="1186"/>
      <c r="HG155" s="1186"/>
      <c r="HH155" s="1186"/>
      <c r="HI155" s="1186"/>
      <c r="HJ155" s="1186"/>
      <c r="HK155" s="1186"/>
      <c r="HL155" s="1186"/>
      <c r="HM155" s="1186"/>
      <c r="HN155" s="1186"/>
      <c r="HO155" s="1186"/>
      <c r="HP155" s="1186"/>
      <c r="HQ155" s="1186"/>
      <c r="HR155" s="1186"/>
      <c r="HS155" s="1186"/>
      <c r="HT155" s="1186"/>
      <c r="HU155" s="1186"/>
      <c r="HV155" s="1186"/>
      <c r="HW155" s="1186"/>
      <c r="HX155" s="1186"/>
      <c r="HY155" s="1186"/>
      <c r="HZ155" s="1186"/>
      <c r="IA155" s="1186"/>
      <c r="IB155" s="1186"/>
      <c r="IC155" s="1186"/>
      <c r="ID155" s="1186"/>
      <c r="IE155" s="1186"/>
      <c r="IF155" s="1186"/>
      <c r="IG155" s="1186"/>
      <c r="IH155" s="1186"/>
      <c r="II155" s="1186"/>
      <c r="IJ155" s="1186"/>
      <c r="IK155" s="1186"/>
      <c r="IL155" s="1186"/>
      <c r="IM155" s="1186"/>
      <c r="IN155" s="1186"/>
      <c r="IO155" s="1186"/>
      <c r="IP155" s="1186"/>
      <c r="IQ155" s="1186"/>
      <c r="IR155" s="1186"/>
      <c r="IS155" s="1186"/>
      <c r="IT155" s="1186"/>
      <c r="IU155" s="1186"/>
      <c r="IV155" s="1186"/>
      <c r="IW155" s="1186"/>
      <c r="IX155" s="1186"/>
      <c r="IY155" s="1186"/>
      <c r="IZ155" s="1186"/>
      <c r="JA155" s="1186"/>
      <c r="JB155" s="1186"/>
      <c r="JC155" s="1186"/>
      <c r="JD155" s="1186"/>
      <c r="JE155" s="1186"/>
      <c r="JF155" s="1186"/>
      <c r="JG155" s="1186"/>
      <c r="JH155" s="1186"/>
      <c r="JI155" s="1186"/>
      <c r="JJ155" s="1186"/>
      <c r="JK155" s="1186"/>
      <c r="JL155" s="1186"/>
      <c r="JM155" s="1186"/>
      <c r="JN155" s="1186"/>
      <c r="JO155" s="1186"/>
      <c r="JP155" s="1186"/>
      <c r="JQ155" s="1186"/>
      <c r="JR155" s="1186"/>
      <c r="JS155" s="1186"/>
      <c r="JT155" s="1186"/>
      <c r="JU155" s="1186"/>
      <c r="JV155" s="1186"/>
      <c r="JW155" s="1186"/>
      <c r="JX155" s="1186"/>
      <c r="JY155" s="1186"/>
      <c r="JZ155" s="1186"/>
      <c r="KA155" s="1186"/>
      <c r="KB155" s="1186"/>
      <c r="KC155" s="1186"/>
      <c r="KD155" s="1186"/>
      <c r="KE155" s="1186"/>
      <c r="KF155" s="1186"/>
      <c r="KG155" s="1186"/>
      <c r="KH155" s="1186"/>
      <c r="KI155" s="1186"/>
      <c r="KJ155" s="1186"/>
      <c r="KK155" s="1186"/>
      <c r="KL155" s="1186"/>
      <c r="KM155" s="1186"/>
      <c r="KN155" s="1186"/>
      <c r="KO155" s="1186"/>
      <c r="KP155" s="1186"/>
      <c r="KQ155" s="1186"/>
      <c r="KR155" s="1186"/>
      <c r="KS155" s="1186"/>
      <c r="KT155" s="1186"/>
      <c r="KU155" s="1186"/>
      <c r="KV155" s="1186"/>
      <c r="KW155" s="1186"/>
      <c r="KX155" s="1186"/>
      <c r="KY155" s="1186"/>
      <c r="KZ155" s="1186"/>
      <c r="LA155" s="1186"/>
      <c r="LB155" s="1186"/>
      <c r="LC155" s="1186"/>
      <c r="LD155" s="1186"/>
      <c r="LE155" s="1186"/>
      <c r="LF155" s="1186"/>
      <c r="LG155" s="1186"/>
      <c r="LH155" s="1186"/>
      <c r="LI155" s="1186"/>
      <c r="LJ155" s="1187"/>
    </row>
    <row r="156" spans="2:322" ht="3.65" customHeight="1">
      <c r="B156" s="1185"/>
      <c r="C156" s="1186"/>
      <c r="D156" s="1186"/>
      <c r="E156" s="1186"/>
      <c r="F156" s="1186"/>
      <c r="G156" s="1186"/>
      <c r="H156" s="1186"/>
      <c r="I156" s="1186"/>
      <c r="J156" s="1186"/>
      <c r="K156" s="1186"/>
      <c r="L156" s="1186"/>
      <c r="M156" s="1186"/>
      <c r="N156" s="1186"/>
      <c r="O156" s="1186"/>
      <c r="P156" s="1186"/>
      <c r="Q156" s="1186"/>
      <c r="R156" s="1186"/>
      <c r="S156" s="1186"/>
      <c r="T156" s="1186"/>
      <c r="U156" s="1186"/>
      <c r="V156" s="1186"/>
      <c r="W156" s="1186"/>
      <c r="X156" s="1186"/>
      <c r="Y156" s="1186"/>
      <c r="Z156" s="1186"/>
      <c r="AA156" s="1186"/>
      <c r="AB156" s="1186"/>
      <c r="AC156" s="1186"/>
      <c r="AD156" s="1186"/>
      <c r="AE156" s="1186"/>
      <c r="AF156" s="1186"/>
      <c r="AG156" s="1186"/>
      <c r="AH156" s="1186"/>
      <c r="AI156" s="1186"/>
      <c r="AJ156" s="1186"/>
      <c r="AK156" s="1186"/>
      <c r="AL156" s="1186"/>
      <c r="AM156" s="1186"/>
      <c r="AN156" s="1186"/>
      <c r="AO156" s="1186"/>
      <c r="AP156" s="1186"/>
      <c r="AQ156" s="1186"/>
      <c r="AR156" s="1186"/>
      <c r="AS156" s="1186"/>
      <c r="AT156" s="1186"/>
      <c r="AU156" s="1186"/>
      <c r="AV156" s="1186"/>
      <c r="AW156" s="1186"/>
      <c r="AX156" s="1186"/>
      <c r="AY156" s="1186"/>
      <c r="AZ156" s="1186"/>
      <c r="BA156" s="1186"/>
      <c r="BB156" s="1186"/>
      <c r="BC156" s="1186"/>
      <c r="BD156" s="1186"/>
      <c r="BE156" s="1186"/>
      <c r="BF156" s="1186"/>
      <c r="BG156" s="1186"/>
      <c r="BH156" s="1186"/>
      <c r="BI156" s="1186"/>
      <c r="BJ156" s="1186"/>
      <c r="BK156" s="1186"/>
      <c r="BL156" s="1186"/>
      <c r="BM156" s="1186"/>
      <c r="BN156" s="1186"/>
      <c r="BO156" s="1186"/>
      <c r="BP156" s="1186"/>
      <c r="BQ156" s="1186"/>
      <c r="BR156" s="1186"/>
      <c r="BS156" s="1186"/>
      <c r="BT156" s="1186"/>
      <c r="BU156" s="1186"/>
      <c r="BV156" s="1186"/>
      <c r="BW156" s="1186"/>
      <c r="BX156" s="1186"/>
      <c r="BY156" s="1186"/>
      <c r="BZ156" s="1186"/>
      <c r="CA156" s="1186"/>
      <c r="CB156" s="1186"/>
      <c r="CC156" s="1186"/>
      <c r="CD156" s="1186"/>
      <c r="CE156" s="1186"/>
      <c r="CF156" s="1186"/>
      <c r="CG156" s="1186"/>
      <c r="CH156" s="1186"/>
      <c r="CI156" s="1186"/>
      <c r="CJ156" s="1186"/>
      <c r="CK156" s="1186"/>
      <c r="CL156" s="1186"/>
      <c r="CM156" s="1186"/>
      <c r="CN156" s="1186"/>
      <c r="CO156" s="1186"/>
      <c r="CP156" s="1186"/>
      <c r="CQ156" s="1186"/>
      <c r="CR156" s="1186"/>
      <c r="CS156" s="1186"/>
      <c r="CT156" s="1186"/>
      <c r="CU156" s="1186"/>
      <c r="CV156" s="1186"/>
      <c r="CW156" s="1186"/>
      <c r="CX156" s="1186"/>
      <c r="CY156" s="1186"/>
      <c r="CZ156" s="1186"/>
      <c r="DA156" s="1186"/>
      <c r="DB156" s="1186"/>
      <c r="DC156" s="1186"/>
      <c r="DD156" s="1186"/>
      <c r="DE156" s="1186"/>
      <c r="DF156" s="1186"/>
      <c r="DG156" s="1186"/>
      <c r="DH156" s="1186"/>
      <c r="DI156" s="1186"/>
      <c r="DJ156" s="1186"/>
      <c r="DK156" s="1186"/>
      <c r="DL156" s="1186"/>
      <c r="DM156" s="1186"/>
      <c r="DN156" s="1186"/>
      <c r="DO156" s="1186"/>
      <c r="DP156" s="1186"/>
      <c r="DQ156" s="1186"/>
      <c r="DR156" s="1186"/>
      <c r="DS156" s="1186"/>
      <c r="DT156" s="1186"/>
      <c r="DU156" s="1186"/>
      <c r="DV156" s="1186"/>
      <c r="DW156" s="1186"/>
      <c r="DX156" s="1186"/>
      <c r="DY156" s="1186"/>
      <c r="DZ156" s="1186"/>
      <c r="EA156" s="1186"/>
      <c r="EB156" s="1186"/>
      <c r="EC156" s="1186"/>
      <c r="ED156" s="1186"/>
      <c r="EE156" s="1186"/>
      <c r="EF156" s="1186"/>
      <c r="EG156" s="1186"/>
      <c r="EH156" s="1186"/>
      <c r="EI156" s="1186"/>
      <c r="EJ156" s="1186"/>
      <c r="EK156" s="1186"/>
      <c r="EL156" s="1186"/>
      <c r="EM156" s="1186"/>
      <c r="EN156" s="1186"/>
      <c r="EO156" s="1186"/>
      <c r="EP156" s="1186"/>
      <c r="EQ156" s="1186"/>
      <c r="ER156" s="1186"/>
      <c r="ES156" s="1186"/>
      <c r="ET156" s="1186"/>
      <c r="EU156" s="1186"/>
      <c r="EV156" s="1186"/>
      <c r="EW156" s="1186"/>
      <c r="EX156" s="1186"/>
      <c r="EY156" s="1186"/>
      <c r="EZ156" s="1186"/>
      <c r="FA156" s="1186"/>
      <c r="FB156" s="1186"/>
      <c r="FC156" s="1186"/>
      <c r="FD156" s="1186"/>
      <c r="FE156" s="1186"/>
      <c r="FF156" s="1186"/>
      <c r="FG156" s="1186"/>
      <c r="FH156" s="1186"/>
      <c r="FI156" s="1186"/>
      <c r="FJ156" s="1186"/>
      <c r="FK156" s="1186"/>
      <c r="FL156" s="1186"/>
      <c r="FM156" s="1186"/>
      <c r="FN156" s="1186"/>
      <c r="FO156" s="1186"/>
      <c r="FP156" s="1186"/>
      <c r="FQ156" s="1186"/>
      <c r="FR156" s="1186"/>
      <c r="FS156" s="1186"/>
      <c r="FT156" s="1186"/>
      <c r="FU156" s="1186"/>
      <c r="FV156" s="1186"/>
      <c r="FW156" s="1186"/>
      <c r="FX156" s="1186"/>
      <c r="FY156" s="1186"/>
      <c r="FZ156" s="1186"/>
      <c r="GA156" s="1186"/>
      <c r="GB156" s="1186"/>
      <c r="GC156" s="1186"/>
      <c r="GD156" s="1186"/>
      <c r="GE156" s="1186"/>
      <c r="GF156" s="1186"/>
      <c r="GG156" s="1186"/>
      <c r="GH156" s="1186"/>
      <c r="GI156" s="1186"/>
      <c r="GJ156" s="1186"/>
      <c r="GK156" s="1186"/>
      <c r="GL156" s="1186"/>
      <c r="GM156" s="1186"/>
      <c r="GN156" s="1186"/>
      <c r="GO156" s="1186"/>
      <c r="GP156" s="1186"/>
      <c r="GQ156" s="1186"/>
      <c r="GR156" s="1186"/>
      <c r="GS156" s="1186"/>
      <c r="GT156" s="1186"/>
      <c r="GU156" s="1186"/>
      <c r="GV156" s="1186"/>
      <c r="GW156" s="1186"/>
      <c r="GX156" s="1186"/>
      <c r="GY156" s="1186"/>
      <c r="GZ156" s="1186"/>
      <c r="HA156" s="1186"/>
      <c r="HB156" s="1186"/>
      <c r="HC156" s="1186"/>
      <c r="HD156" s="1186"/>
      <c r="HE156" s="1186"/>
      <c r="HF156" s="1186"/>
      <c r="HG156" s="1186"/>
      <c r="HH156" s="1186"/>
      <c r="HI156" s="1186"/>
      <c r="HJ156" s="1186"/>
      <c r="HK156" s="1186"/>
      <c r="HL156" s="1186"/>
      <c r="HM156" s="1186"/>
      <c r="HN156" s="1186"/>
      <c r="HO156" s="1186"/>
      <c r="HP156" s="1186"/>
      <c r="HQ156" s="1186"/>
      <c r="HR156" s="1186"/>
      <c r="HS156" s="1186"/>
      <c r="HT156" s="1186"/>
      <c r="HU156" s="1186"/>
      <c r="HV156" s="1186"/>
      <c r="HW156" s="1186"/>
      <c r="HX156" s="1186"/>
      <c r="HY156" s="1186"/>
      <c r="HZ156" s="1186"/>
      <c r="IA156" s="1186"/>
      <c r="IB156" s="1186"/>
      <c r="IC156" s="1186"/>
      <c r="ID156" s="1186"/>
      <c r="IE156" s="1186"/>
      <c r="IF156" s="1186"/>
      <c r="IG156" s="1186"/>
      <c r="IH156" s="1186"/>
      <c r="II156" s="1186"/>
      <c r="IJ156" s="1186"/>
      <c r="IK156" s="1186"/>
      <c r="IL156" s="1186"/>
      <c r="IM156" s="1186"/>
      <c r="IN156" s="1186"/>
      <c r="IO156" s="1186"/>
      <c r="IP156" s="1186"/>
      <c r="IQ156" s="1186"/>
      <c r="IR156" s="1186"/>
      <c r="IS156" s="1186"/>
      <c r="IT156" s="1186"/>
      <c r="IU156" s="1186"/>
      <c r="IV156" s="1186"/>
      <c r="IW156" s="1186"/>
      <c r="IX156" s="1186"/>
      <c r="IY156" s="1186"/>
      <c r="IZ156" s="1186"/>
      <c r="JA156" s="1186"/>
      <c r="JB156" s="1186"/>
      <c r="JC156" s="1186"/>
      <c r="JD156" s="1186"/>
      <c r="JE156" s="1186"/>
      <c r="JF156" s="1186"/>
      <c r="JG156" s="1186"/>
      <c r="JH156" s="1186"/>
      <c r="JI156" s="1186"/>
      <c r="JJ156" s="1186"/>
      <c r="JK156" s="1186"/>
      <c r="JL156" s="1186"/>
      <c r="JM156" s="1186"/>
      <c r="JN156" s="1186"/>
      <c r="JO156" s="1186"/>
      <c r="JP156" s="1186"/>
      <c r="JQ156" s="1186"/>
      <c r="JR156" s="1186"/>
      <c r="JS156" s="1186"/>
      <c r="JT156" s="1186"/>
      <c r="JU156" s="1186"/>
      <c r="JV156" s="1186"/>
      <c r="JW156" s="1186"/>
      <c r="JX156" s="1186"/>
      <c r="JY156" s="1186"/>
      <c r="JZ156" s="1186"/>
      <c r="KA156" s="1186"/>
      <c r="KB156" s="1186"/>
      <c r="KC156" s="1186"/>
      <c r="KD156" s="1186"/>
      <c r="KE156" s="1186"/>
      <c r="KF156" s="1186"/>
      <c r="KG156" s="1186"/>
      <c r="KH156" s="1186"/>
      <c r="KI156" s="1186"/>
      <c r="KJ156" s="1186"/>
      <c r="KK156" s="1186"/>
      <c r="KL156" s="1186"/>
      <c r="KM156" s="1186"/>
      <c r="KN156" s="1186"/>
      <c r="KO156" s="1186"/>
      <c r="KP156" s="1186"/>
      <c r="KQ156" s="1186"/>
      <c r="KR156" s="1186"/>
      <c r="KS156" s="1186"/>
      <c r="KT156" s="1186"/>
      <c r="KU156" s="1186"/>
      <c r="KV156" s="1186"/>
      <c r="KW156" s="1186"/>
      <c r="KX156" s="1186"/>
      <c r="KY156" s="1186"/>
      <c r="KZ156" s="1186"/>
      <c r="LA156" s="1186"/>
      <c r="LB156" s="1186"/>
      <c r="LC156" s="1186"/>
      <c r="LD156" s="1186"/>
      <c r="LE156" s="1186"/>
      <c r="LF156" s="1186"/>
      <c r="LG156" s="1186"/>
      <c r="LH156" s="1186"/>
      <c r="LI156" s="1186"/>
      <c r="LJ156" s="1187"/>
    </row>
    <row r="157" spans="2:322" ht="3.65" customHeight="1">
      <c r="B157" s="1185"/>
      <c r="C157" s="1186"/>
      <c r="D157" s="1186"/>
      <c r="E157" s="1186"/>
      <c r="F157" s="1186"/>
      <c r="G157" s="1186"/>
      <c r="H157" s="1186"/>
      <c r="I157" s="1186"/>
      <c r="J157" s="1186"/>
      <c r="K157" s="1186"/>
      <c r="L157" s="1186"/>
      <c r="M157" s="1186"/>
      <c r="N157" s="1186"/>
      <c r="O157" s="1186"/>
      <c r="P157" s="1186"/>
      <c r="Q157" s="1186"/>
      <c r="R157" s="1186"/>
      <c r="S157" s="1186"/>
      <c r="T157" s="1186"/>
      <c r="U157" s="1186"/>
      <c r="V157" s="1186"/>
      <c r="W157" s="1186"/>
      <c r="X157" s="1186"/>
      <c r="Y157" s="1186"/>
      <c r="Z157" s="1186"/>
      <c r="AA157" s="1186"/>
      <c r="AB157" s="1186"/>
      <c r="AC157" s="1186"/>
      <c r="AD157" s="1186"/>
      <c r="AE157" s="1186"/>
      <c r="AF157" s="1186"/>
      <c r="AG157" s="1186"/>
      <c r="AH157" s="1186"/>
      <c r="AI157" s="1186"/>
      <c r="AJ157" s="1186"/>
      <c r="AK157" s="1186"/>
      <c r="AL157" s="1186"/>
      <c r="AM157" s="1186"/>
      <c r="AN157" s="1186"/>
      <c r="AO157" s="1186"/>
      <c r="AP157" s="1186"/>
      <c r="AQ157" s="1186"/>
      <c r="AR157" s="1186"/>
      <c r="AS157" s="1186"/>
      <c r="AT157" s="1186"/>
      <c r="AU157" s="1186"/>
      <c r="AV157" s="1186"/>
      <c r="AW157" s="1186"/>
      <c r="AX157" s="1186"/>
      <c r="AY157" s="1186"/>
      <c r="AZ157" s="1186"/>
      <c r="BA157" s="1186"/>
      <c r="BB157" s="1186"/>
      <c r="BC157" s="1186"/>
      <c r="BD157" s="1186"/>
      <c r="BE157" s="1186"/>
      <c r="BF157" s="1186"/>
      <c r="BG157" s="1186"/>
      <c r="BH157" s="1186"/>
      <c r="BI157" s="1186"/>
      <c r="BJ157" s="1186"/>
      <c r="BK157" s="1186"/>
      <c r="BL157" s="1186"/>
      <c r="BM157" s="1186"/>
      <c r="BN157" s="1186"/>
      <c r="BO157" s="1186"/>
      <c r="BP157" s="1186"/>
      <c r="BQ157" s="1186"/>
      <c r="BR157" s="1186"/>
      <c r="BS157" s="1186"/>
      <c r="BT157" s="1186"/>
      <c r="BU157" s="1186"/>
      <c r="BV157" s="1186"/>
      <c r="BW157" s="1186"/>
      <c r="BX157" s="1186"/>
      <c r="BY157" s="1186"/>
      <c r="BZ157" s="1186"/>
      <c r="CA157" s="1186"/>
      <c r="CB157" s="1186"/>
      <c r="CC157" s="1186"/>
      <c r="CD157" s="1186"/>
      <c r="CE157" s="1186"/>
      <c r="CF157" s="1186"/>
      <c r="CG157" s="1186"/>
      <c r="CH157" s="1186"/>
      <c r="CI157" s="1186"/>
      <c r="CJ157" s="1186"/>
      <c r="CK157" s="1186"/>
      <c r="CL157" s="1186"/>
      <c r="CM157" s="1186"/>
      <c r="CN157" s="1186"/>
      <c r="CO157" s="1186"/>
      <c r="CP157" s="1186"/>
      <c r="CQ157" s="1186"/>
      <c r="CR157" s="1186"/>
      <c r="CS157" s="1186"/>
      <c r="CT157" s="1186"/>
      <c r="CU157" s="1186"/>
      <c r="CV157" s="1186"/>
      <c r="CW157" s="1186"/>
      <c r="CX157" s="1186"/>
      <c r="CY157" s="1186"/>
      <c r="CZ157" s="1186"/>
      <c r="DA157" s="1186"/>
      <c r="DB157" s="1186"/>
      <c r="DC157" s="1186"/>
      <c r="DD157" s="1186"/>
      <c r="DE157" s="1186"/>
      <c r="DF157" s="1186"/>
      <c r="DG157" s="1186"/>
      <c r="DH157" s="1186"/>
      <c r="DI157" s="1186"/>
      <c r="DJ157" s="1186"/>
      <c r="DK157" s="1186"/>
      <c r="DL157" s="1186"/>
      <c r="DM157" s="1186"/>
      <c r="DN157" s="1186"/>
      <c r="DO157" s="1186"/>
      <c r="DP157" s="1186"/>
      <c r="DQ157" s="1186"/>
      <c r="DR157" s="1186"/>
      <c r="DS157" s="1186"/>
      <c r="DT157" s="1186"/>
      <c r="DU157" s="1186"/>
      <c r="DV157" s="1186"/>
      <c r="DW157" s="1186"/>
      <c r="DX157" s="1186"/>
      <c r="DY157" s="1186"/>
      <c r="DZ157" s="1186"/>
      <c r="EA157" s="1186"/>
      <c r="EB157" s="1186"/>
      <c r="EC157" s="1186"/>
      <c r="ED157" s="1186"/>
      <c r="EE157" s="1186"/>
      <c r="EF157" s="1186"/>
      <c r="EG157" s="1186"/>
      <c r="EH157" s="1186"/>
      <c r="EI157" s="1186"/>
      <c r="EJ157" s="1186"/>
      <c r="EK157" s="1186"/>
      <c r="EL157" s="1186"/>
      <c r="EM157" s="1186"/>
      <c r="EN157" s="1186"/>
      <c r="EO157" s="1186"/>
      <c r="EP157" s="1186"/>
      <c r="EQ157" s="1186"/>
      <c r="ER157" s="1186"/>
      <c r="ES157" s="1186"/>
      <c r="ET157" s="1186"/>
      <c r="EU157" s="1186"/>
      <c r="EV157" s="1186"/>
      <c r="EW157" s="1186"/>
      <c r="EX157" s="1186"/>
      <c r="EY157" s="1186"/>
      <c r="EZ157" s="1186"/>
      <c r="FA157" s="1186"/>
      <c r="FB157" s="1186"/>
      <c r="FC157" s="1186"/>
      <c r="FD157" s="1186"/>
      <c r="FE157" s="1186"/>
      <c r="FF157" s="1186"/>
      <c r="FG157" s="1186"/>
      <c r="FH157" s="1186"/>
      <c r="FI157" s="1186"/>
      <c r="FJ157" s="1186"/>
      <c r="FK157" s="1186"/>
      <c r="FL157" s="1186"/>
      <c r="FM157" s="1186"/>
      <c r="FN157" s="1186"/>
      <c r="FO157" s="1186"/>
      <c r="FP157" s="1186"/>
      <c r="FQ157" s="1186"/>
      <c r="FR157" s="1186"/>
      <c r="FS157" s="1186"/>
      <c r="FT157" s="1186"/>
      <c r="FU157" s="1186"/>
      <c r="FV157" s="1186"/>
      <c r="FW157" s="1186"/>
      <c r="FX157" s="1186"/>
      <c r="FY157" s="1186"/>
      <c r="FZ157" s="1186"/>
      <c r="GA157" s="1186"/>
      <c r="GB157" s="1186"/>
      <c r="GC157" s="1186"/>
      <c r="GD157" s="1186"/>
      <c r="GE157" s="1186"/>
      <c r="GF157" s="1186"/>
      <c r="GG157" s="1186"/>
      <c r="GH157" s="1186"/>
      <c r="GI157" s="1186"/>
      <c r="GJ157" s="1186"/>
      <c r="GK157" s="1186"/>
      <c r="GL157" s="1186"/>
      <c r="GM157" s="1186"/>
      <c r="GN157" s="1186"/>
      <c r="GO157" s="1186"/>
      <c r="GP157" s="1186"/>
      <c r="GQ157" s="1186"/>
      <c r="GR157" s="1186"/>
      <c r="GS157" s="1186"/>
      <c r="GT157" s="1186"/>
      <c r="GU157" s="1186"/>
      <c r="GV157" s="1186"/>
      <c r="GW157" s="1186"/>
      <c r="GX157" s="1186"/>
      <c r="GY157" s="1186"/>
      <c r="GZ157" s="1186"/>
      <c r="HA157" s="1186"/>
      <c r="HB157" s="1186"/>
      <c r="HC157" s="1186"/>
      <c r="HD157" s="1186"/>
      <c r="HE157" s="1186"/>
      <c r="HF157" s="1186"/>
      <c r="HG157" s="1186"/>
      <c r="HH157" s="1186"/>
      <c r="HI157" s="1186"/>
      <c r="HJ157" s="1186"/>
      <c r="HK157" s="1186"/>
      <c r="HL157" s="1186"/>
      <c r="HM157" s="1186"/>
      <c r="HN157" s="1186"/>
      <c r="HO157" s="1186"/>
      <c r="HP157" s="1186"/>
      <c r="HQ157" s="1186"/>
      <c r="HR157" s="1186"/>
      <c r="HS157" s="1186"/>
      <c r="HT157" s="1186"/>
      <c r="HU157" s="1186"/>
      <c r="HV157" s="1186"/>
      <c r="HW157" s="1186"/>
      <c r="HX157" s="1186"/>
      <c r="HY157" s="1186"/>
      <c r="HZ157" s="1186"/>
      <c r="IA157" s="1186"/>
      <c r="IB157" s="1186"/>
      <c r="IC157" s="1186"/>
      <c r="ID157" s="1186"/>
      <c r="IE157" s="1186"/>
      <c r="IF157" s="1186"/>
      <c r="IG157" s="1186"/>
      <c r="IH157" s="1186"/>
      <c r="II157" s="1186"/>
      <c r="IJ157" s="1186"/>
      <c r="IK157" s="1186"/>
      <c r="IL157" s="1186"/>
      <c r="IM157" s="1186"/>
      <c r="IN157" s="1186"/>
      <c r="IO157" s="1186"/>
      <c r="IP157" s="1186"/>
      <c r="IQ157" s="1186"/>
      <c r="IR157" s="1186"/>
      <c r="IS157" s="1186"/>
      <c r="IT157" s="1186"/>
      <c r="IU157" s="1186"/>
      <c r="IV157" s="1186"/>
      <c r="IW157" s="1186"/>
      <c r="IX157" s="1186"/>
      <c r="IY157" s="1186"/>
      <c r="IZ157" s="1186"/>
      <c r="JA157" s="1186"/>
      <c r="JB157" s="1186"/>
      <c r="JC157" s="1186"/>
      <c r="JD157" s="1186"/>
      <c r="JE157" s="1186"/>
      <c r="JF157" s="1186"/>
      <c r="JG157" s="1186"/>
      <c r="JH157" s="1186"/>
      <c r="JI157" s="1186"/>
      <c r="JJ157" s="1186"/>
      <c r="JK157" s="1186"/>
      <c r="JL157" s="1186"/>
      <c r="JM157" s="1186"/>
      <c r="JN157" s="1186"/>
      <c r="JO157" s="1186"/>
      <c r="JP157" s="1186"/>
      <c r="JQ157" s="1186"/>
      <c r="JR157" s="1186"/>
      <c r="JS157" s="1186"/>
      <c r="JT157" s="1186"/>
      <c r="JU157" s="1186"/>
      <c r="JV157" s="1186"/>
      <c r="JW157" s="1186"/>
      <c r="JX157" s="1186"/>
      <c r="JY157" s="1186"/>
      <c r="JZ157" s="1186"/>
      <c r="KA157" s="1186"/>
      <c r="KB157" s="1186"/>
      <c r="KC157" s="1186"/>
      <c r="KD157" s="1186"/>
      <c r="KE157" s="1186"/>
      <c r="KF157" s="1186"/>
      <c r="KG157" s="1186"/>
      <c r="KH157" s="1186"/>
      <c r="KI157" s="1186"/>
      <c r="KJ157" s="1186"/>
      <c r="KK157" s="1186"/>
      <c r="KL157" s="1186"/>
      <c r="KM157" s="1186"/>
      <c r="KN157" s="1186"/>
      <c r="KO157" s="1186"/>
      <c r="KP157" s="1186"/>
      <c r="KQ157" s="1186"/>
      <c r="KR157" s="1186"/>
      <c r="KS157" s="1186"/>
      <c r="KT157" s="1186"/>
      <c r="KU157" s="1186"/>
      <c r="KV157" s="1186"/>
      <c r="KW157" s="1186"/>
      <c r="KX157" s="1186"/>
      <c r="KY157" s="1186"/>
      <c r="KZ157" s="1186"/>
      <c r="LA157" s="1186"/>
      <c r="LB157" s="1186"/>
      <c r="LC157" s="1186"/>
      <c r="LD157" s="1186"/>
      <c r="LE157" s="1186"/>
      <c r="LF157" s="1186"/>
      <c r="LG157" s="1186"/>
      <c r="LH157" s="1186"/>
      <c r="LI157" s="1186"/>
      <c r="LJ157" s="1187"/>
    </row>
    <row r="158" spans="2:322" ht="3.65" customHeight="1">
      <c r="B158" s="1185"/>
      <c r="C158" s="1186"/>
      <c r="D158" s="1186"/>
      <c r="E158" s="1186"/>
      <c r="F158" s="1186"/>
      <c r="G158" s="1186"/>
      <c r="H158" s="1186"/>
      <c r="I158" s="1186"/>
      <c r="J158" s="1186"/>
      <c r="K158" s="1186"/>
      <c r="L158" s="1186"/>
      <c r="M158" s="1186"/>
      <c r="N158" s="1186"/>
      <c r="O158" s="1186"/>
      <c r="P158" s="1186"/>
      <c r="Q158" s="1186"/>
      <c r="R158" s="1186"/>
      <c r="S158" s="1186"/>
      <c r="T158" s="1186"/>
      <c r="U158" s="1186"/>
      <c r="V158" s="1186"/>
      <c r="W158" s="1186"/>
      <c r="X158" s="1186"/>
      <c r="Y158" s="1186"/>
      <c r="Z158" s="1186"/>
      <c r="AA158" s="1186"/>
      <c r="AB158" s="1186"/>
      <c r="AC158" s="1186"/>
      <c r="AD158" s="1186"/>
      <c r="AE158" s="1186"/>
      <c r="AF158" s="1186"/>
      <c r="AG158" s="1186"/>
      <c r="AH158" s="1186"/>
      <c r="AI158" s="1186"/>
      <c r="AJ158" s="1186"/>
      <c r="AK158" s="1186"/>
      <c r="AL158" s="1186"/>
      <c r="AM158" s="1186"/>
      <c r="AN158" s="1186"/>
      <c r="AO158" s="1186"/>
      <c r="AP158" s="1186"/>
      <c r="AQ158" s="1186"/>
      <c r="AR158" s="1186"/>
      <c r="AS158" s="1186"/>
      <c r="AT158" s="1186"/>
      <c r="AU158" s="1186"/>
      <c r="AV158" s="1186"/>
      <c r="AW158" s="1186"/>
      <c r="AX158" s="1186"/>
      <c r="AY158" s="1186"/>
      <c r="AZ158" s="1186"/>
      <c r="BA158" s="1186"/>
      <c r="BB158" s="1186"/>
      <c r="BC158" s="1186"/>
      <c r="BD158" s="1186"/>
      <c r="BE158" s="1186"/>
      <c r="BF158" s="1186"/>
      <c r="BG158" s="1186"/>
      <c r="BH158" s="1186"/>
      <c r="BI158" s="1186"/>
      <c r="BJ158" s="1186"/>
      <c r="BK158" s="1186"/>
      <c r="BL158" s="1186"/>
      <c r="BM158" s="1186"/>
      <c r="BN158" s="1186"/>
      <c r="BO158" s="1186"/>
      <c r="BP158" s="1186"/>
      <c r="BQ158" s="1186"/>
      <c r="BR158" s="1186"/>
      <c r="BS158" s="1186"/>
      <c r="BT158" s="1186"/>
      <c r="BU158" s="1186"/>
      <c r="BV158" s="1186"/>
      <c r="BW158" s="1186"/>
      <c r="BX158" s="1186"/>
      <c r="BY158" s="1186"/>
      <c r="BZ158" s="1186"/>
      <c r="CA158" s="1186"/>
      <c r="CB158" s="1186"/>
      <c r="CC158" s="1186"/>
      <c r="CD158" s="1186"/>
      <c r="CE158" s="1186"/>
      <c r="CF158" s="1186"/>
      <c r="CG158" s="1186"/>
      <c r="CH158" s="1186"/>
      <c r="CI158" s="1186"/>
      <c r="CJ158" s="1186"/>
      <c r="CK158" s="1186"/>
      <c r="CL158" s="1186"/>
      <c r="CM158" s="1186"/>
      <c r="CN158" s="1186"/>
      <c r="CO158" s="1186"/>
      <c r="CP158" s="1186"/>
      <c r="CQ158" s="1186"/>
      <c r="CR158" s="1186"/>
      <c r="CS158" s="1186"/>
      <c r="CT158" s="1186"/>
      <c r="CU158" s="1186"/>
      <c r="CV158" s="1186"/>
      <c r="CW158" s="1186"/>
      <c r="CX158" s="1186"/>
      <c r="CY158" s="1186"/>
      <c r="CZ158" s="1186"/>
      <c r="DA158" s="1186"/>
      <c r="DB158" s="1186"/>
      <c r="DC158" s="1186"/>
      <c r="DD158" s="1186"/>
      <c r="DE158" s="1186"/>
      <c r="DF158" s="1186"/>
      <c r="DG158" s="1186"/>
      <c r="DH158" s="1186"/>
      <c r="DI158" s="1186"/>
      <c r="DJ158" s="1186"/>
      <c r="DK158" s="1186"/>
      <c r="DL158" s="1186"/>
      <c r="DM158" s="1186"/>
      <c r="DN158" s="1186"/>
      <c r="DO158" s="1186"/>
      <c r="DP158" s="1186"/>
      <c r="DQ158" s="1186"/>
      <c r="DR158" s="1186"/>
      <c r="DS158" s="1186"/>
      <c r="DT158" s="1186"/>
      <c r="DU158" s="1186"/>
      <c r="DV158" s="1186"/>
      <c r="DW158" s="1186"/>
      <c r="DX158" s="1186"/>
      <c r="DY158" s="1186"/>
      <c r="DZ158" s="1186"/>
      <c r="EA158" s="1186"/>
      <c r="EB158" s="1186"/>
      <c r="EC158" s="1186"/>
      <c r="ED158" s="1186"/>
      <c r="EE158" s="1186"/>
      <c r="EF158" s="1186"/>
      <c r="EG158" s="1186"/>
      <c r="EH158" s="1186"/>
      <c r="EI158" s="1186"/>
      <c r="EJ158" s="1186"/>
      <c r="EK158" s="1186"/>
      <c r="EL158" s="1186"/>
      <c r="EM158" s="1186"/>
      <c r="EN158" s="1186"/>
      <c r="EO158" s="1186"/>
      <c r="EP158" s="1186"/>
      <c r="EQ158" s="1186"/>
      <c r="ER158" s="1186"/>
      <c r="ES158" s="1186"/>
      <c r="ET158" s="1186"/>
      <c r="EU158" s="1186"/>
      <c r="EV158" s="1186"/>
      <c r="EW158" s="1186"/>
      <c r="EX158" s="1186"/>
      <c r="EY158" s="1186"/>
      <c r="EZ158" s="1186"/>
      <c r="FA158" s="1186"/>
      <c r="FB158" s="1186"/>
      <c r="FC158" s="1186"/>
      <c r="FD158" s="1186"/>
      <c r="FE158" s="1186"/>
      <c r="FF158" s="1186"/>
      <c r="FG158" s="1186"/>
      <c r="FH158" s="1186"/>
      <c r="FI158" s="1186"/>
      <c r="FJ158" s="1186"/>
      <c r="FK158" s="1186"/>
      <c r="FL158" s="1186"/>
      <c r="FM158" s="1186"/>
      <c r="FN158" s="1186"/>
      <c r="FO158" s="1186"/>
      <c r="FP158" s="1186"/>
      <c r="FQ158" s="1186"/>
      <c r="FR158" s="1186"/>
      <c r="FS158" s="1186"/>
      <c r="FT158" s="1186"/>
      <c r="FU158" s="1186"/>
      <c r="FV158" s="1186"/>
      <c r="FW158" s="1186"/>
      <c r="FX158" s="1186"/>
      <c r="FY158" s="1186"/>
      <c r="FZ158" s="1186"/>
      <c r="GA158" s="1186"/>
      <c r="GB158" s="1186"/>
      <c r="GC158" s="1186"/>
      <c r="GD158" s="1186"/>
      <c r="GE158" s="1186"/>
      <c r="GF158" s="1186"/>
      <c r="GG158" s="1186"/>
      <c r="GH158" s="1186"/>
      <c r="GI158" s="1186"/>
      <c r="GJ158" s="1186"/>
      <c r="GK158" s="1186"/>
      <c r="GL158" s="1186"/>
      <c r="GM158" s="1186"/>
      <c r="GN158" s="1186"/>
      <c r="GO158" s="1186"/>
      <c r="GP158" s="1186"/>
      <c r="GQ158" s="1186"/>
      <c r="GR158" s="1186"/>
      <c r="GS158" s="1186"/>
      <c r="GT158" s="1186"/>
      <c r="GU158" s="1186"/>
      <c r="GV158" s="1186"/>
      <c r="GW158" s="1186"/>
      <c r="GX158" s="1186"/>
      <c r="GY158" s="1186"/>
      <c r="GZ158" s="1186"/>
      <c r="HA158" s="1186"/>
      <c r="HB158" s="1186"/>
      <c r="HC158" s="1186"/>
      <c r="HD158" s="1186"/>
      <c r="HE158" s="1186"/>
      <c r="HF158" s="1186"/>
      <c r="HG158" s="1186"/>
      <c r="HH158" s="1186"/>
      <c r="HI158" s="1186"/>
      <c r="HJ158" s="1186"/>
      <c r="HK158" s="1186"/>
      <c r="HL158" s="1186"/>
      <c r="HM158" s="1186"/>
      <c r="HN158" s="1186"/>
      <c r="HO158" s="1186"/>
      <c r="HP158" s="1186"/>
      <c r="HQ158" s="1186"/>
      <c r="HR158" s="1186"/>
      <c r="HS158" s="1186"/>
      <c r="HT158" s="1186"/>
      <c r="HU158" s="1186"/>
      <c r="HV158" s="1186"/>
      <c r="HW158" s="1186"/>
      <c r="HX158" s="1186"/>
      <c r="HY158" s="1186"/>
      <c r="HZ158" s="1186"/>
      <c r="IA158" s="1186"/>
      <c r="IB158" s="1186"/>
      <c r="IC158" s="1186"/>
      <c r="ID158" s="1186"/>
      <c r="IE158" s="1186"/>
      <c r="IF158" s="1186"/>
      <c r="IG158" s="1186"/>
      <c r="IH158" s="1186"/>
      <c r="II158" s="1186"/>
      <c r="IJ158" s="1186"/>
      <c r="IK158" s="1186"/>
      <c r="IL158" s="1186"/>
      <c r="IM158" s="1186"/>
      <c r="IN158" s="1186"/>
      <c r="IO158" s="1186"/>
      <c r="IP158" s="1186"/>
      <c r="IQ158" s="1186"/>
      <c r="IR158" s="1186"/>
      <c r="IS158" s="1186"/>
      <c r="IT158" s="1186"/>
      <c r="IU158" s="1186"/>
      <c r="IV158" s="1186"/>
      <c r="IW158" s="1186"/>
      <c r="IX158" s="1186"/>
      <c r="IY158" s="1186"/>
      <c r="IZ158" s="1186"/>
      <c r="JA158" s="1186"/>
      <c r="JB158" s="1186"/>
      <c r="JC158" s="1186"/>
      <c r="JD158" s="1186"/>
      <c r="JE158" s="1186"/>
      <c r="JF158" s="1186"/>
      <c r="JG158" s="1186"/>
      <c r="JH158" s="1186"/>
      <c r="JI158" s="1186"/>
      <c r="JJ158" s="1186"/>
      <c r="JK158" s="1186"/>
      <c r="JL158" s="1186"/>
      <c r="JM158" s="1186"/>
      <c r="JN158" s="1186"/>
      <c r="JO158" s="1186"/>
      <c r="JP158" s="1186"/>
      <c r="JQ158" s="1186"/>
      <c r="JR158" s="1186"/>
      <c r="JS158" s="1186"/>
      <c r="JT158" s="1186"/>
      <c r="JU158" s="1186"/>
      <c r="JV158" s="1186"/>
      <c r="JW158" s="1186"/>
      <c r="JX158" s="1186"/>
      <c r="JY158" s="1186"/>
      <c r="JZ158" s="1186"/>
      <c r="KA158" s="1186"/>
      <c r="KB158" s="1186"/>
      <c r="KC158" s="1186"/>
      <c r="KD158" s="1186"/>
      <c r="KE158" s="1186"/>
      <c r="KF158" s="1186"/>
      <c r="KG158" s="1186"/>
      <c r="KH158" s="1186"/>
      <c r="KI158" s="1186"/>
      <c r="KJ158" s="1186"/>
      <c r="KK158" s="1186"/>
      <c r="KL158" s="1186"/>
      <c r="KM158" s="1186"/>
      <c r="KN158" s="1186"/>
      <c r="KO158" s="1186"/>
      <c r="KP158" s="1186"/>
      <c r="KQ158" s="1186"/>
      <c r="KR158" s="1186"/>
      <c r="KS158" s="1186"/>
      <c r="KT158" s="1186"/>
      <c r="KU158" s="1186"/>
      <c r="KV158" s="1186"/>
      <c r="KW158" s="1186"/>
      <c r="KX158" s="1186"/>
      <c r="KY158" s="1186"/>
      <c r="KZ158" s="1186"/>
      <c r="LA158" s="1186"/>
      <c r="LB158" s="1186"/>
      <c r="LC158" s="1186"/>
      <c r="LD158" s="1186"/>
      <c r="LE158" s="1186"/>
      <c r="LF158" s="1186"/>
      <c r="LG158" s="1186"/>
      <c r="LH158" s="1186"/>
      <c r="LI158" s="1186"/>
      <c r="LJ158" s="1187"/>
    </row>
    <row r="159" spans="2:322" ht="3.65" customHeight="1">
      <c r="B159" s="1185"/>
      <c r="C159" s="1186"/>
      <c r="D159" s="1186"/>
      <c r="E159" s="1186"/>
      <c r="F159" s="1186"/>
      <c r="G159" s="1186"/>
      <c r="H159" s="1186"/>
      <c r="I159" s="1186"/>
      <c r="J159" s="1186"/>
      <c r="K159" s="1186"/>
      <c r="L159" s="1186"/>
      <c r="M159" s="1186"/>
      <c r="N159" s="1186"/>
      <c r="O159" s="1186"/>
      <c r="P159" s="1186"/>
      <c r="Q159" s="1186"/>
      <c r="R159" s="1186"/>
      <c r="S159" s="1186"/>
      <c r="T159" s="1186"/>
      <c r="U159" s="1186"/>
      <c r="V159" s="1186"/>
      <c r="W159" s="1186"/>
      <c r="X159" s="1186"/>
      <c r="Y159" s="1186"/>
      <c r="Z159" s="1186"/>
      <c r="AA159" s="1186"/>
      <c r="AB159" s="1186"/>
      <c r="AC159" s="1186"/>
      <c r="AD159" s="1186"/>
      <c r="AE159" s="1186"/>
      <c r="AF159" s="1186"/>
      <c r="AG159" s="1186"/>
      <c r="AH159" s="1186"/>
      <c r="AI159" s="1186"/>
      <c r="AJ159" s="1186"/>
      <c r="AK159" s="1186"/>
      <c r="AL159" s="1186"/>
      <c r="AM159" s="1186"/>
      <c r="AN159" s="1186"/>
      <c r="AO159" s="1186"/>
      <c r="AP159" s="1186"/>
      <c r="AQ159" s="1186"/>
      <c r="AR159" s="1186"/>
      <c r="AS159" s="1186"/>
      <c r="AT159" s="1186"/>
      <c r="AU159" s="1186"/>
      <c r="AV159" s="1186"/>
      <c r="AW159" s="1186"/>
      <c r="AX159" s="1186"/>
      <c r="AY159" s="1186"/>
      <c r="AZ159" s="1186"/>
      <c r="BA159" s="1186"/>
      <c r="BB159" s="1186"/>
      <c r="BC159" s="1186"/>
      <c r="BD159" s="1186"/>
      <c r="BE159" s="1186"/>
      <c r="BF159" s="1186"/>
      <c r="BG159" s="1186"/>
      <c r="BH159" s="1186"/>
      <c r="BI159" s="1186"/>
      <c r="BJ159" s="1186"/>
      <c r="BK159" s="1186"/>
      <c r="BL159" s="1186"/>
      <c r="BM159" s="1186"/>
      <c r="BN159" s="1186"/>
      <c r="BO159" s="1186"/>
      <c r="BP159" s="1186"/>
      <c r="BQ159" s="1186"/>
      <c r="BR159" s="1186"/>
      <c r="BS159" s="1186"/>
      <c r="BT159" s="1186"/>
      <c r="BU159" s="1186"/>
      <c r="BV159" s="1186"/>
      <c r="BW159" s="1186"/>
      <c r="BX159" s="1186"/>
      <c r="BY159" s="1186"/>
      <c r="BZ159" s="1186"/>
      <c r="CA159" s="1186"/>
      <c r="CB159" s="1186"/>
      <c r="CC159" s="1186"/>
      <c r="CD159" s="1186"/>
      <c r="CE159" s="1186"/>
      <c r="CF159" s="1186"/>
      <c r="CG159" s="1186"/>
      <c r="CH159" s="1186"/>
      <c r="CI159" s="1186"/>
      <c r="CJ159" s="1186"/>
      <c r="CK159" s="1186"/>
      <c r="CL159" s="1186"/>
      <c r="CM159" s="1186"/>
      <c r="CN159" s="1186"/>
      <c r="CO159" s="1186"/>
      <c r="CP159" s="1186"/>
      <c r="CQ159" s="1186"/>
      <c r="CR159" s="1186"/>
      <c r="CS159" s="1186"/>
      <c r="CT159" s="1186"/>
      <c r="CU159" s="1186"/>
      <c r="CV159" s="1186"/>
      <c r="CW159" s="1186"/>
      <c r="CX159" s="1186"/>
      <c r="CY159" s="1186"/>
      <c r="CZ159" s="1186"/>
      <c r="DA159" s="1186"/>
      <c r="DB159" s="1186"/>
      <c r="DC159" s="1186"/>
      <c r="DD159" s="1186"/>
      <c r="DE159" s="1186"/>
      <c r="DF159" s="1186"/>
      <c r="DG159" s="1186"/>
      <c r="DH159" s="1186"/>
      <c r="DI159" s="1186"/>
      <c r="DJ159" s="1186"/>
      <c r="DK159" s="1186"/>
      <c r="DL159" s="1186"/>
      <c r="DM159" s="1186"/>
      <c r="DN159" s="1186"/>
      <c r="DO159" s="1186"/>
      <c r="DP159" s="1186"/>
      <c r="DQ159" s="1186"/>
      <c r="DR159" s="1186"/>
      <c r="DS159" s="1186"/>
      <c r="DT159" s="1186"/>
      <c r="DU159" s="1186"/>
      <c r="DV159" s="1186"/>
      <c r="DW159" s="1186"/>
      <c r="DX159" s="1186"/>
      <c r="DY159" s="1186"/>
      <c r="DZ159" s="1186"/>
      <c r="EA159" s="1186"/>
      <c r="EB159" s="1186"/>
      <c r="EC159" s="1186"/>
      <c r="ED159" s="1186"/>
      <c r="EE159" s="1186"/>
      <c r="EF159" s="1186"/>
      <c r="EG159" s="1186"/>
      <c r="EH159" s="1186"/>
      <c r="EI159" s="1186"/>
      <c r="EJ159" s="1186"/>
      <c r="EK159" s="1186"/>
      <c r="EL159" s="1186"/>
      <c r="EM159" s="1186"/>
      <c r="EN159" s="1186"/>
      <c r="EO159" s="1186"/>
      <c r="EP159" s="1186"/>
      <c r="EQ159" s="1186"/>
      <c r="ER159" s="1186"/>
      <c r="ES159" s="1186"/>
      <c r="ET159" s="1186"/>
      <c r="EU159" s="1186"/>
      <c r="EV159" s="1186"/>
      <c r="EW159" s="1186"/>
      <c r="EX159" s="1186"/>
      <c r="EY159" s="1186"/>
      <c r="EZ159" s="1186"/>
      <c r="FA159" s="1186"/>
      <c r="FB159" s="1186"/>
      <c r="FC159" s="1186"/>
      <c r="FD159" s="1186"/>
      <c r="FE159" s="1186"/>
      <c r="FF159" s="1186"/>
      <c r="FG159" s="1186"/>
      <c r="FH159" s="1186"/>
      <c r="FI159" s="1186"/>
      <c r="FJ159" s="1186"/>
      <c r="FK159" s="1186"/>
      <c r="FL159" s="1186"/>
      <c r="FM159" s="1186"/>
      <c r="FN159" s="1186"/>
      <c r="FO159" s="1186"/>
      <c r="FP159" s="1186"/>
      <c r="FQ159" s="1186"/>
      <c r="FR159" s="1186"/>
      <c r="FS159" s="1186"/>
      <c r="FT159" s="1186"/>
      <c r="FU159" s="1186"/>
      <c r="FV159" s="1186"/>
      <c r="FW159" s="1186"/>
      <c r="FX159" s="1186"/>
      <c r="FY159" s="1186"/>
      <c r="FZ159" s="1186"/>
      <c r="GA159" s="1186"/>
      <c r="GB159" s="1186"/>
      <c r="GC159" s="1186"/>
      <c r="GD159" s="1186"/>
      <c r="GE159" s="1186"/>
      <c r="GF159" s="1186"/>
      <c r="GG159" s="1186"/>
      <c r="GH159" s="1186"/>
      <c r="GI159" s="1186"/>
      <c r="GJ159" s="1186"/>
      <c r="GK159" s="1186"/>
      <c r="GL159" s="1186"/>
      <c r="GM159" s="1186"/>
      <c r="GN159" s="1186"/>
      <c r="GO159" s="1186"/>
      <c r="GP159" s="1186"/>
      <c r="GQ159" s="1186"/>
      <c r="GR159" s="1186"/>
      <c r="GS159" s="1186"/>
      <c r="GT159" s="1186"/>
      <c r="GU159" s="1186"/>
      <c r="GV159" s="1186"/>
      <c r="GW159" s="1186"/>
      <c r="GX159" s="1186"/>
      <c r="GY159" s="1186"/>
      <c r="GZ159" s="1186"/>
      <c r="HA159" s="1186"/>
      <c r="HB159" s="1186"/>
      <c r="HC159" s="1186"/>
      <c r="HD159" s="1186"/>
      <c r="HE159" s="1186"/>
      <c r="HF159" s="1186"/>
      <c r="HG159" s="1186"/>
      <c r="HH159" s="1186"/>
      <c r="HI159" s="1186"/>
      <c r="HJ159" s="1186"/>
      <c r="HK159" s="1186"/>
      <c r="HL159" s="1186"/>
      <c r="HM159" s="1186"/>
      <c r="HN159" s="1186"/>
      <c r="HO159" s="1186"/>
      <c r="HP159" s="1186"/>
      <c r="HQ159" s="1186"/>
      <c r="HR159" s="1186"/>
      <c r="HS159" s="1186"/>
      <c r="HT159" s="1186"/>
      <c r="HU159" s="1186"/>
      <c r="HV159" s="1186"/>
      <c r="HW159" s="1186"/>
      <c r="HX159" s="1186"/>
      <c r="HY159" s="1186"/>
      <c r="HZ159" s="1186"/>
      <c r="IA159" s="1186"/>
      <c r="IB159" s="1186"/>
      <c r="IC159" s="1186"/>
      <c r="ID159" s="1186"/>
      <c r="IE159" s="1186"/>
      <c r="IF159" s="1186"/>
      <c r="IG159" s="1186"/>
      <c r="IH159" s="1186"/>
      <c r="II159" s="1186"/>
      <c r="IJ159" s="1186"/>
      <c r="IK159" s="1186"/>
      <c r="IL159" s="1186"/>
      <c r="IM159" s="1186"/>
      <c r="IN159" s="1186"/>
      <c r="IO159" s="1186"/>
      <c r="IP159" s="1186"/>
      <c r="IQ159" s="1186"/>
      <c r="IR159" s="1186"/>
      <c r="IS159" s="1186"/>
      <c r="IT159" s="1186"/>
      <c r="IU159" s="1186"/>
      <c r="IV159" s="1186"/>
      <c r="IW159" s="1186"/>
      <c r="IX159" s="1186"/>
      <c r="IY159" s="1186"/>
      <c r="IZ159" s="1186"/>
      <c r="JA159" s="1186"/>
      <c r="JB159" s="1186"/>
      <c r="JC159" s="1186"/>
      <c r="JD159" s="1186"/>
      <c r="JE159" s="1186"/>
      <c r="JF159" s="1186"/>
      <c r="JG159" s="1186"/>
      <c r="JH159" s="1186"/>
      <c r="JI159" s="1186"/>
      <c r="JJ159" s="1186"/>
      <c r="JK159" s="1186"/>
      <c r="JL159" s="1186"/>
      <c r="JM159" s="1186"/>
      <c r="JN159" s="1186"/>
      <c r="JO159" s="1186"/>
      <c r="JP159" s="1186"/>
      <c r="JQ159" s="1186"/>
      <c r="JR159" s="1186"/>
      <c r="JS159" s="1186"/>
      <c r="JT159" s="1186"/>
      <c r="JU159" s="1186"/>
      <c r="JV159" s="1186"/>
      <c r="JW159" s="1186"/>
      <c r="JX159" s="1186"/>
      <c r="JY159" s="1186"/>
      <c r="JZ159" s="1186"/>
      <c r="KA159" s="1186"/>
      <c r="KB159" s="1186"/>
      <c r="KC159" s="1186"/>
      <c r="KD159" s="1186"/>
      <c r="KE159" s="1186"/>
      <c r="KF159" s="1186"/>
      <c r="KG159" s="1186"/>
      <c r="KH159" s="1186"/>
      <c r="KI159" s="1186"/>
      <c r="KJ159" s="1186"/>
      <c r="KK159" s="1186"/>
      <c r="KL159" s="1186"/>
      <c r="KM159" s="1186"/>
      <c r="KN159" s="1186"/>
      <c r="KO159" s="1186"/>
      <c r="KP159" s="1186"/>
      <c r="KQ159" s="1186"/>
      <c r="KR159" s="1186"/>
      <c r="KS159" s="1186"/>
      <c r="KT159" s="1186"/>
      <c r="KU159" s="1186"/>
      <c r="KV159" s="1186"/>
      <c r="KW159" s="1186"/>
      <c r="KX159" s="1186"/>
      <c r="KY159" s="1186"/>
      <c r="KZ159" s="1186"/>
      <c r="LA159" s="1186"/>
      <c r="LB159" s="1186"/>
      <c r="LC159" s="1186"/>
      <c r="LD159" s="1186"/>
      <c r="LE159" s="1186"/>
      <c r="LF159" s="1186"/>
      <c r="LG159" s="1186"/>
      <c r="LH159" s="1186"/>
      <c r="LI159" s="1186"/>
      <c r="LJ159" s="1187"/>
    </row>
    <row r="160" spans="2:322" ht="3.65" customHeight="1">
      <c r="B160" s="1185"/>
      <c r="C160" s="1186"/>
      <c r="D160" s="1186"/>
      <c r="E160" s="1186"/>
      <c r="F160" s="1186"/>
      <c r="G160" s="1186"/>
      <c r="H160" s="1186"/>
      <c r="I160" s="1186"/>
      <c r="J160" s="1186"/>
      <c r="K160" s="1186"/>
      <c r="L160" s="1186"/>
      <c r="M160" s="1186"/>
      <c r="N160" s="1186"/>
      <c r="O160" s="1186"/>
      <c r="P160" s="1186"/>
      <c r="Q160" s="1186"/>
      <c r="R160" s="1186"/>
      <c r="S160" s="1186"/>
      <c r="T160" s="1186"/>
      <c r="U160" s="1186"/>
      <c r="V160" s="1186"/>
      <c r="W160" s="1186"/>
      <c r="X160" s="1186"/>
      <c r="Y160" s="1186"/>
      <c r="Z160" s="1186"/>
      <c r="AA160" s="1186"/>
      <c r="AB160" s="1186"/>
      <c r="AC160" s="1186"/>
      <c r="AD160" s="1186"/>
      <c r="AE160" s="1186"/>
      <c r="AF160" s="1186"/>
      <c r="AG160" s="1186"/>
      <c r="AH160" s="1186"/>
      <c r="AI160" s="1186"/>
      <c r="AJ160" s="1186"/>
      <c r="AK160" s="1186"/>
      <c r="AL160" s="1186"/>
      <c r="AM160" s="1186"/>
      <c r="AN160" s="1186"/>
      <c r="AO160" s="1186"/>
      <c r="AP160" s="1186"/>
      <c r="AQ160" s="1186"/>
      <c r="AR160" s="1186"/>
      <c r="AS160" s="1186"/>
      <c r="AT160" s="1186"/>
      <c r="AU160" s="1186"/>
      <c r="AV160" s="1186"/>
      <c r="AW160" s="1186"/>
      <c r="AX160" s="1186"/>
      <c r="AY160" s="1186"/>
      <c r="AZ160" s="1186"/>
      <c r="BA160" s="1186"/>
      <c r="BB160" s="1186"/>
      <c r="BC160" s="1186"/>
      <c r="BD160" s="1186"/>
      <c r="BE160" s="1186"/>
      <c r="BF160" s="1186"/>
      <c r="BG160" s="1186"/>
      <c r="BH160" s="1186"/>
      <c r="BI160" s="1186"/>
      <c r="BJ160" s="1186"/>
      <c r="BK160" s="1186"/>
      <c r="BL160" s="1186"/>
      <c r="BM160" s="1186"/>
      <c r="BN160" s="1186"/>
      <c r="BO160" s="1186"/>
      <c r="BP160" s="1186"/>
      <c r="BQ160" s="1186"/>
      <c r="BR160" s="1186"/>
      <c r="BS160" s="1186"/>
      <c r="BT160" s="1186"/>
      <c r="BU160" s="1186"/>
      <c r="BV160" s="1186"/>
      <c r="BW160" s="1186"/>
      <c r="BX160" s="1186"/>
      <c r="BY160" s="1186"/>
      <c r="BZ160" s="1186"/>
      <c r="CA160" s="1186"/>
      <c r="CB160" s="1186"/>
      <c r="CC160" s="1186"/>
      <c r="CD160" s="1186"/>
      <c r="CE160" s="1186"/>
      <c r="CF160" s="1186"/>
      <c r="CG160" s="1186"/>
      <c r="CH160" s="1186"/>
      <c r="CI160" s="1186"/>
      <c r="CJ160" s="1186"/>
      <c r="CK160" s="1186"/>
      <c r="CL160" s="1186"/>
      <c r="CM160" s="1186"/>
      <c r="CN160" s="1186"/>
      <c r="CO160" s="1186"/>
      <c r="CP160" s="1186"/>
      <c r="CQ160" s="1186"/>
      <c r="CR160" s="1186"/>
      <c r="CS160" s="1186"/>
      <c r="CT160" s="1186"/>
      <c r="CU160" s="1186"/>
      <c r="CV160" s="1186"/>
      <c r="CW160" s="1186"/>
      <c r="CX160" s="1186"/>
      <c r="CY160" s="1186"/>
      <c r="CZ160" s="1186"/>
      <c r="DA160" s="1186"/>
      <c r="DB160" s="1186"/>
      <c r="DC160" s="1186"/>
      <c r="DD160" s="1186"/>
      <c r="DE160" s="1186"/>
      <c r="DF160" s="1186"/>
      <c r="DG160" s="1186"/>
      <c r="DH160" s="1186"/>
      <c r="DI160" s="1186"/>
      <c r="DJ160" s="1186"/>
      <c r="DK160" s="1186"/>
      <c r="DL160" s="1186"/>
      <c r="DM160" s="1186"/>
      <c r="DN160" s="1186"/>
      <c r="DO160" s="1186"/>
      <c r="DP160" s="1186"/>
      <c r="DQ160" s="1186"/>
      <c r="DR160" s="1186"/>
      <c r="DS160" s="1186"/>
      <c r="DT160" s="1186"/>
      <c r="DU160" s="1186"/>
      <c r="DV160" s="1186"/>
      <c r="DW160" s="1186"/>
      <c r="DX160" s="1186"/>
      <c r="DY160" s="1186"/>
      <c r="DZ160" s="1186"/>
      <c r="EA160" s="1186"/>
      <c r="EB160" s="1186"/>
      <c r="EC160" s="1186"/>
      <c r="ED160" s="1186"/>
      <c r="EE160" s="1186"/>
      <c r="EF160" s="1186"/>
      <c r="EG160" s="1186"/>
      <c r="EH160" s="1186"/>
      <c r="EI160" s="1186"/>
      <c r="EJ160" s="1186"/>
      <c r="EK160" s="1186"/>
      <c r="EL160" s="1186"/>
      <c r="EM160" s="1186"/>
      <c r="EN160" s="1186"/>
      <c r="EO160" s="1186"/>
      <c r="EP160" s="1186"/>
      <c r="EQ160" s="1186"/>
      <c r="ER160" s="1186"/>
      <c r="ES160" s="1186"/>
      <c r="ET160" s="1186"/>
      <c r="EU160" s="1186"/>
      <c r="EV160" s="1186"/>
      <c r="EW160" s="1186"/>
      <c r="EX160" s="1186"/>
      <c r="EY160" s="1186"/>
      <c r="EZ160" s="1186"/>
      <c r="FA160" s="1186"/>
      <c r="FB160" s="1186"/>
      <c r="FC160" s="1186"/>
      <c r="FD160" s="1186"/>
      <c r="FE160" s="1186"/>
      <c r="FF160" s="1186"/>
      <c r="FG160" s="1186"/>
      <c r="FH160" s="1186"/>
      <c r="FI160" s="1186"/>
      <c r="FJ160" s="1186"/>
      <c r="FK160" s="1186"/>
      <c r="FL160" s="1186"/>
      <c r="FM160" s="1186"/>
      <c r="FN160" s="1186"/>
      <c r="FO160" s="1186"/>
      <c r="FP160" s="1186"/>
      <c r="FQ160" s="1186"/>
      <c r="FR160" s="1186"/>
      <c r="FS160" s="1186"/>
      <c r="FT160" s="1186"/>
      <c r="FU160" s="1186"/>
      <c r="FV160" s="1186"/>
      <c r="FW160" s="1186"/>
      <c r="FX160" s="1186"/>
      <c r="FY160" s="1186"/>
      <c r="FZ160" s="1186"/>
      <c r="GA160" s="1186"/>
      <c r="GB160" s="1186"/>
      <c r="GC160" s="1186"/>
      <c r="GD160" s="1186"/>
      <c r="GE160" s="1186"/>
      <c r="GF160" s="1186"/>
      <c r="GG160" s="1186"/>
      <c r="GH160" s="1186"/>
      <c r="GI160" s="1186"/>
      <c r="GJ160" s="1186"/>
      <c r="GK160" s="1186"/>
      <c r="GL160" s="1186"/>
      <c r="GM160" s="1186"/>
      <c r="GN160" s="1186"/>
      <c r="GO160" s="1186"/>
      <c r="GP160" s="1186"/>
      <c r="GQ160" s="1186"/>
      <c r="GR160" s="1186"/>
      <c r="GS160" s="1186"/>
      <c r="GT160" s="1186"/>
      <c r="GU160" s="1186"/>
      <c r="GV160" s="1186"/>
      <c r="GW160" s="1186"/>
      <c r="GX160" s="1186"/>
      <c r="GY160" s="1186"/>
      <c r="GZ160" s="1186"/>
      <c r="HA160" s="1186"/>
      <c r="HB160" s="1186"/>
      <c r="HC160" s="1186"/>
      <c r="HD160" s="1186"/>
      <c r="HE160" s="1186"/>
      <c r="HF160" s="1186"/>
      <c r="HG160" s="1186"/>
      <c r="HH160" s="1186"/>
      <c r="HI160" s="1186"/>
      <c r="HJ160" s="1186"/>
      <c r="HK160" s="1186"/>
      <c r="HL160" s="1186"/>
      <c r="HM160" s="1186"/>
      <c r="HN160" s="1186"/>
      <c r="HO160" s="1186"/>
      <c r="HP160" s="1186"/>
      <c r="HQ160" s="1186"/>
      <c r="HR160" s="1186"/>
      <c r="HS160" s="1186"/>
      <c r="HT160" s="1186"/>
      <c r="HU160" s="1186"/>
      <c r="HV160" s="1186"/>
      <c r="HW160" s="1186"/>
      <c r="HX160" s="1186"/>
      <c r="HY160" s="1186"/>
      <c r="HZ160" s="1186"/>
      <c r="IA160" s="1186"/>
      <c r="IB160" s="1186"/>
      <c r="IC160" s="1186"/>
      <c r="ID160" s="1186"/>
      <c r="IE160" s="1186"/>
      <c r="IF160" s="1186"/>
      <c r="IG160" s="1186"/>
      <c r="IH160" s="1186"/>
      <c r="II160" s="1186"/>
      <c r="IJ160" s="1186"/>
      <c r="IK160" s="1186"/>
      <c r="IL160" s="1186"/>
      <c r="IM160" s="1186"/>
      <c r="IN160" s="1186"/>
      <c r="IO160" s="1186"/>
      <c r="IP160" s="1186"/>
      <c r="IQ160" s="1186"/>
      <c r="IR160" s="1186"/>
      <c r="IS160" s="1186"/>
      <c r="IT160" s="1186"/>
      <c r="IU160" s="1186"/>
      <c r="IV160" s="1186"/>
      <c r="IW160" s="1186"/>
      <c r="IX160" s="1186"/>
      <c r="IY160" s="1186"/>
      <c r="IZ160" s="1186"/>
      <c r="JA160" s="1186"/>
      <c r="JB160" s="1186"/>
      <c r="JC160" s="1186"/>
      <c r="JD160" s="1186"/>
      <c r="JE160" s="1186"/>
      <c r="JF160" s="1186"/>
      <c r="JG160" s="1186"/>
      <c r="JH160" s="1186"/>
      <c r="JI160" s="1186"/>
      <c r="JJ160" s="1186"/>
      <c r="JK160" s="1186"/>
      <c r="JL160" s="1186"/>
      <c r="JM160" s="1186"/>
      <c r="JN160" s="1186"/>
      <c r="JO160" s="1186"/>
      <c r="JP160" s="1186"/>
      <c r="JQ160" s="1186"/>
      <c r="JR160" s="1186"/>
      <c r="JS160" s="1186"/>
      <c r="JT160" s="1186"/>
      <c r="JU160" s="1186"/>
      <c r="JV160" s="1186"/>
      <c r="JW160" s="1186"/>
      <c r="JX160" s="1186"/>
      <c r="JY160" s="1186"/>
      <c r="JZ160" s="1186"/>
      <c r="KA160" s="1186"/>
      <c r="KB160" s="1186"/>
      <c r="KC160" s="1186"/>
      <c r="KD160" s="1186"/>
      <c r="KE160" s="1186"/>
      <c r="KF160" s="1186"/>
      <c r="KG160" s="1186"/>
      <c r="KH160" s="1186"/>
      <c r="KI160" s="1186"/>
      <c r="KJ160" s="1186"/>
      <c r="KK160" s="1186"/>
      <c r="KL160" s="1186"/>
      <c r="KM160" s="1186"/>
      <c r="KN160" s="1186"/>
      <c r="KO160" s="1186"/>
      <c r="KP160" s="1186"/>
      <c r="KQ160" s="1186"/>
      <c r="KR160" s="1186"/>
      <c r="KS160" s="1186"/>
      <c r="KT160" s="1186"/>
      <c r="KU160" s="1186"/>
      <c r="KV160" s="1186"/>
      <c r="KW160" s="1186"/>
      <c r="KX160" s="1186"/>
      <c r="KY160" s="1186"/>
      <c r="KZ160" s="1186"/>
      <c r="LA160" s="1186"/>
      <c r="LB160" s="1186"/>
      <c r="LC160" s="1186"/>
      <c r="LD160" s="1186"/>
      <c r="LE160" s="1186"/>
      <c r="LF160" s="1186"/>
      <c r="LG160" s="1186"/>
      <c r="LH160" s="1186"/>
      <c r="LI160" s="1186"/>
      <c r="LJ160" s="1187"/>
    </row>
    <row r="161" spans="2:322" ht="3.65" customHeight="1">
      <c r="B161" s="1185"/>
      <c r="C161" s="1186"/>
      <c r="D161" s="1186"/>
      <c r="E161" s="1186"/>
      <c r="F161" s="1186"/>
      <c r="G161" s="1186"/>
      <c r="H161" s="1186"/>
      <c r="I161" s="1186"/>
      <c r="J161" s="1186"/>
      <c r="K161" s="1186"/>
      <c r="L161" s="1186"/>
      <c r="M161" s="1186"/>
      <c r="N161" s="1186"/>
      <c r="O161" s="1186"/>
      <c r="P161" s="1186"/>
      <c r="Q161" s="1186"/>
      <c r="R161" s="1186"/>
      <c r="S161" s="1186"/>
      <c r="T161" s="1186"/>
      <c r="U161" s="1186"/>
      <c r="V161" s="1186"/>
      <c r="W161" s="1186"/>
      <c r="X161" s="1186"/>
      <c r="Y161" s="1186"/>
      <c r="Z161" s="1186"/>
      <c r="AA161" s="1186"/>
      <c r="AB161" s="1186"/>
      <c r="AC161" s="1186"/>
      <c r="AD161" s="1186"/>
      <c r="AE161" s="1186"/>
      <c r="AF161" s="1186"/>
      <c r="AG161" s="1186"/>
      <c r="AH161" s="1186"/>
      <c r="AI161" s="1186"/>
      <c r="AJ161" s="1186"/>
      <c r="AK161" s="1186"/>
      <c r="AL161" s="1186"/>
      <c r="AM161" s="1186"/>
      <c r="AN161" s="1186"/>
      <c r="AO161" s="1186"/>
      <c r="AP161" s="1186"/>
      <c r="AQ161" s="1186"/>
      <c r="AR161" s="1186"/>
      <c r="AS161" s="1186"/>
      <c r="AT161" s="1186"/>
      <c r="AU161" s="1186"/>
      <c r="AV161" s="1186"/>
      <c r="AW161" s="1186"/>
      <c r="AX161" s="1186"/>
      <c r="AY161" s="1186"/>
      <c r="AZ161" s="1186"/>
      <c r="BA161" s="1186"/>
      <c r="BB161" s="1186"/>
      <c r="BC161" s="1186"/>
      <c r="BD161" s="1186"/>
      <c r="BE161" s="1186"/>
      <c r="BF161" s="1186"/>
      <c r="BG161" s="1186"/>
      <c r="BH161" s="1186"/>
      <c r="BI161" s="1186"/>
      <c r="BJ161" s="1186"/>
      <c r="BK161" s="1186"/>
      <c r="BL161" s="1186"/>
      <c r="BM161" s="1186"/>
      <c r="BN161" s="1186"/>
      <c r="BO161" s="1186"/>
      <c r="BP161" s="1186"/>
      <c r="BQ161" s="1186"/>
      <c r="BR161" s="1186"/>
      <c r="BS161" s="1186"/>
      <c r="BT161" s="1186"/>
      <c r="BU161" s="1186"/>
      <c r="BV161" s="1186"/>
      <c r="BW161" s="1186"/>
      <c r="BX161" s="1186"/>
      <c r="BY161" s="1186"/>
      <c r="BZ161" s="1186"/>
      <c r="CA161" s="1186"/>
      <c r="CB161" s="1186"/>
      <c r="CC161" s="1186"/>
      <c r="CD161" s="1186"/>
      <c r="CE161" s="1186"/>
      <c r="CF161" s="1186"/>
      <c r="CG161" s="1186"/>
      <c r="CH161" s="1186"/>
      <c r="CI161" s="1186"/>
      <c r="CJ161" s="1186"/>
      <c r="CK161" s="1186"/>
      <c r="CL161" s="1186"/>
      <c r="CM161" s="1186"/>
      <c r="CN161" s="1186"/>
      <c r="CO161" s="1186"/>
      <c r="CP161" s="1186"/>
      <c r="CQ161" s="1186"/>
      <c r="CR161" s="1186"/>
      <c r="CS161" s="1186"/>
      <c r="CT161" s="1186"/>
      <c r="CU161" s="1186"/>
      <c r="CV161" s="1186"/>
      <c r="CW161" s="1186"/>
      <c r="CX161" s="1186"/>
      <c r="CY161" s="1186"/>
      <c r="CZ161" s="1186"/>
      <c r="DA161" s="1186"/>
      <c r="DB161" s="1186"/>
      <c r="DC161" s="1186"/>
      <c r="DD161" s="1186"/>
      <c r="DE161" s="1186"/>
      <c r="DF161" s="1186"/>
      <c r="DG161" s="1186"/>
      <c r="DH161" s="1186"/>
      <c r="DI161" s="1186"/>
      <c r="DJ161" s="1186"/>
      <c r="DK161" s="1186"/>
      <c r="DL161" s="1186"/>
      <c r="DM161" s="1186"/>
      <c r="DN161" s="1186"/>
      <c r="DO161" s="1186"/>
      <c r="DP161" s="1186"/>
      <c r="DQ161" s="1186"/>
      <c r="DR161" s="1186"/>
      <c r="DS161" s="1186"/>
      <c r="DT161" s="1186"/>
      <c r="DU161" s="1186"/>
      <c r="DV161" s="1186"/>
      <c r="DW161" s="1186"/>
      <c r="DX161" s="1186"/>
      <c r="DY161" s="1186"/>
      <c r="DZ161" s="1186"/>
      <c r="EA161" s="1186"/>
      <c r="EB161" s="1186"/>
      <c r="EC161" s="1186"/>
      <c r="ED161" s="1186"/>
      <c r="EE161" s="1186"/>
      <c r="EF161" s="1186"/>
      <c r="EG161" s="1186"/>
      <c r="EH161" s="1186"/>
      <c r="EI161" s="1186"/>
      <c r="EJ161" s="1186"/>
      <c r="EK161" s="1186"/>
      <c r="EL161" s="1186"/>
      <c r="EM161" s="1186"/>
      <c r="EN161" s="1186"/>
      <c r="EO161" s="1186"/>
      <c r="EP161" s="1186"/>
      <c r="EQ161" s="1186"/>
      <c r="ER161" s="1186"/>
      <c r="ES161" s="1186"/>
      <c r="ET161" s="1186"/>
      <c r="EU161" s="1186"/>
      <c r="EV161" s="1186"/>
      <c r="EW161" s="1186"/>
      <c r="EX161" s="1186"/>
      <c r="EY161" s="1186"/>
      <c r="EZ161" s="1186"/>
      <c r="FA161" s="1186"/>
      <c r="FB161" s="1186"/>
      <c r="FC161" s="1186"/>
      <c r="FD161" s="1186"/>
      <c r="FE161" s="1186"/>
      <c r="FF161" s="1186"/>
      <c r="FG161" s="1186"/>
      <c r="FH161" s="1186"/>
      <c r="FI161" s="1186"/>
      <c r="FJ161" s="1186"/>
      <c r="FK161" s="1186"/>
      <c r="FL161" s="1186"/>
      <c r="FM161" s="1186"/>
      <c r="FN161" s="1186"/>
      <c r="FO161" s="1186"/>
      <c r="FP161" s="1186"/>
      <c r="FQ161" s="1186"/>
      <c r="FR161" s="1186"/>
      <c r="FS161" s="1186"/>
      <c r="FT161" s="1186"/>
      <c r="FU161" s="1186"/>
      <c r="FV161" s="1186"/>
      <c r="FW161" s="1186"/>
      <c r="FX161" s="1186"/>
      <c r="FY161" s="1186"/>
      <c r="FZ161" s="1186"/>
      <c r="GA161" s="1186"/>
      <c r="GB161" s="1186"/>
      <c r="GC161" s="1186"/>
      <c r="GD161" s="1186"/>
      <c r="GE161" s="1186"/>
      <c r="GF161" s="1186"/>
      <c r="GG161" s="1186"/>
      <c r="GH161" s="1186"/>
      <c r="GI161" s="1186"/>
      <c r="GJ161" s="1186"/>
      <c r="GK161" s="1186"/>
      <c r="GL161" s="1186"/>
      <c r="GM161" s="1186"/>
      <c r="GN161" s="1186"/>
      <c r="GO161" s="1186"/>
      <c r="GP161" s="1186"/>
      <c r="GQ161" s="1186"/>
      <c r="GR161" s="1186"/>
      <c r="GS161" s="1186"/>
      <c r="GT161" s="1186"/>
      <c r="GU161" s="1186"/>
      <c r="GV161" s="1186"/>
      <c r="GW161" s="1186"/>
      <c r="GX161" s="1186"/>
      <c r="GY161" s="1186"/>
      <c r="GZ161" s="1186"/>
      <c r="HA161" s="1186"/>
      <c r="HB161" s="1186"/>
      <c r="HC161" s="1186"/>
      <c r="HD161" s="1186"/>
      <c r="HE161" s="1186"/>
      <c r="HF161" s="1186"/>
      <c r="HG161" s="1186"/>
      <c r="HH161" s="1186"/>
      <c r="HI161" s="1186"/>
      <c r="HJ161" s="1186"/>
      <c r="HK161" s="1186"/>
      <c r="HL161" s="1186"/>
      <c r="HM161" s="1186"/>
      <c r="HN161" s="1186"/>
      <c r="HO161" s="1186"/>
      <c r="HP161" s="1186"/>
      <c r="HQ161" s="1186"/>
      <c r="HR161" s="1186"/>
      <c r="HS161" s="1186"/>
      <c r="HT161" s="1186"/>
      <c r="HU161" s="1186"/>
      <c r="HV161" s="1186"/>
      <c r="HW161" s="1186"/>
      <c r="HX161" s="1186"/>
      <c r="HY161" s="1186"/>
      <c r="HZ161" s="1186"/>
      <c r="IA161" s="1186"/>
      <c r="IB161" s="1186"/>
      <c r="IC161" s="1186"/>
      <c r="ID161" s="1186"/>
      <c r="IE161" s="1186"/>
      <c r="IF161" s="1186"/>
      <c r="IG161" s="1186"/>
      <c r="IH161" s="1186"/>
      <c r="II161" s="1186"/>
      <c r="IJ161" s="1186"/>
      <c r="IK161" s="1186"/>
      <c r="IL161" s="1186"/>
      <c r="IM161" s="1186"/>
      <c r="IN161" s="1186"/>
      <c r="IO161" s="1186"/>
      <c r="IP161" s="1186"/>
      <c r="IQ161" s="1186"/>
      <c r="IR161" s="1186"/>
      <c r="IS161" s="1186"/>
      <c r="IT161" s="1186"/>
      <c r="IU161" s="1186"/>
      <c r="IV161" s="1186"/>
      <c r="IW161" s="1186"/>
      <c r="IX161" s="1186"/>
      <c r="IY161" s="1186"/>
      <c r="IZ161" s="1186"/>
      <c r="JA161" s="1186"/>
      <c r="JB161" s="1186"/>
      <c r="JC161" s="1186"/>
      <c r="JD161" s="1186"/>
      <c r="JE161" s="1186"/>
      <c r="JF161" s="1186"/>
      <c r="JG161" s="1186"/>
      <c r="JH161" s="1186"/>
      <c r="JI161" s="1186"/>
      <c r="JJ161" s="1186"/>
      <c r="JK161" s="1186"/>
      <c r="JL161" s="1186"/>
      <c r="JM161" s="1186"/>
      <c r="JN161" s="1186"/>
      <c r="JO161" s="1186"/>
      <c r="JP161" s="1186"/>
      <c r="JQ161" s="1186"/>
      <c r="JR161" s="1186"/>
      <c r="JS161" s="1186"/>
      <c r="JT161" s="1186"/>
      <c r="JU161" s="1186"/>
      <c r="JV161" s="1186"/>
      <c r="JW161" s="1186"/>
      <c r="JX161" s="1186"/>
      <c r="JY161" s="1186"/>
      <c r="JZ161" s="1186"/>
      <c r="KA161" s="1186"/>
      <c r="KB161" s="1186"/>
      <c r="KC161" s="1186"/>
      <c r="KD161" s="1186"/>
      <c r="KE161" s="1186"/>
      <c r="KF161" s="1186"/>
      <c r="KG161" s="1186"/>
      <c r="KH161" s="1186"/>
      <c r="KI161" s="1186"/>
      <c r="KJ161" s="1186"/>
      <c r="KK161" s="1186"/>
      <c r="KL161" s="1186"/>
      <c r="KM161" s="1186"/>
      <c r="KN161" s="1186"/>
      <c r="KO161" s="1186"/>
      <c r="KP161" s="1186"/>
      <c r="KQ161" s="1186"/>
      <c r="KR161" s="1186"/>
      <c r="KS161" s="1186"/>
      <c r="KT161" s="1186"/>
      <c r="KU161" s="1186"/>
      <c r="KV161" s="1186"/>
      <c r="KW161" s="1186"/>
      <c r="KX161" s="1186"/>
      <c r="KY161" s="1186"/>
      <c r="KZ161" s="1186"/>
      <c r="LA161" s="1186"/>
      <c r="LB161" s="1186"/>
      <c r="LC161" s="1186"/>
      <c r="LD161" s="1186"/>
      <c r="LE161" s="1186"/>
      <c r="LF161" s="1186"/>
      <c r="LG161" s="1186"/>
      <c r="LH161" s="1186"/>
      <c r="LI161" s="1186"/>
      <c r="LJ161" s="1187"/>
    </row>
    <row r="162" spans="2:322" ht="3.65" customHeight="1">
      <c r="B162" s="1185"/>
      <c r="C162" s="1186"/>
      <c r="D162" s="1186"/>
      <c r="E162" s="1186"/>
      <c r="F162" s="1186"/>
      <c r="G162" s="1186"/>
      <c r="H162" s="1186"/>
      <c r="I162" s="1186"/>
      <c r="J162" s="1186"/>
      <c r="K162" s="1186"/>
      <c r="L162" s="1186"/>
      <c r="M162" s="1186"/>
      <c r="N162" s="1186"/>
      <c r="O162" s="1186"/>
      <c r="P162" s="1186"/>
      <c r="Q162" s="1186"/>
      <c r="R162" s="1186"/>
      <c r="S162" s="1186"/>
      <c r="T162" s="1186"/>
      <c r="U162" s="1186"/>
      <c r="V162" s="1186"/>
      <c r="W162" s="1186"/>
      <c r="X162" s="1186"/>
      <c r="Y162" s="1186"/>
      <c r="Z162" s="1186"/>
      <c r="AA162" s="1186"/>
      <c r="AB162" s="1186"/>
      <c r="AC162" s="1186"/>
      <c r="AD162" s="1186"/>
      <c r="AE162" s="1186"/>
      <c r="AF162" s="1186"/>
      <c r="AG162" s="1186"/>
      <c r="AH162" s="1186"/>
      <c r="AI162" s="1186"/>
      <c r="AJ162" s="1186"/>
      <c r="AK162" s="1186"/>
      <c r="AL162" s="1186"/>
      <c r="AM162" s="1186"/>
      <c r="AN162" s="1186"/>
      <c r="AO162" s="1186"/>
      <c r="AP162" s="1186"/>
      <c r="AQ162" s="1186"/>
      <c r="AR162" s="1186"/>
      <c r="AS162" s="1186"/>
      <c r="AT162" s="1186"/>
      <c r="AU162" s="1186"/>
      <c r="AV162" s="1186"/>
      <c r="AW162" s="1186"/>
      <c r="AX162" s="1186"/>
      <c r="AY162" s="1186"/>
      <c r="AZ162" s="1186"/>
      <c r="BA162" s="1186"/>
      <c r="BB162" s="1186"/>
      <c r="BC162" s="1186"/>
      <c r="BD162" s="1186"/>
      <c r="BE162" s="1186"/>
      <c r="BF162" s="1186"/>
      <c r="BG162" s="1186"/>
      <c r="BH162" s="1186"/>
      <c r="BI162" s="1186"/>
      <c r="BJ162" s="1186"/>
      <c r="BK162" s="1186"/>
      <c r="BL162" s="1186"/>
      <c r="BM162" s="1186"/>
      <c r="BN162" s="1186"/>
      <c r="BO162" s="1186"/>
      <c r="BP162" s="1186"/>
      <c r="BQ162" s="1186"/>
      <c r="BR162" s="1186"/>
      <c r="BS162" s="1186"/>
      <c r="BT162" s="1186"/>
      <c r="BU162" s="1186"/>
      <c r="BV162" s="1186"/>
      <c r="BW162" s="1186"/>
      <c r="BX162" s="1186"/>
      <c r="BY162" s="1186"/>
      <c r="BZ162" s="1186"/>
      <c r="CA162" s="1186"/>
      <c r="CB162" s="1186"/>
      <c r="CC162" s="1186"/>
      <c r="CD162" s="1186"/>
      <c r="CE162" s="1186"/>
      <c r="CF162" s="1186"/>
      <c r="CG162" s="1186"/>
      <c r="CH162" s="1186"/>
      <c r="CI162" s="1186"/>
      <c r="CJ162" s="1186"/>
      <c r="CK162" s="1186"/>
      <c r="CL162" s="1186"/>
      <c r="CM162" s="1186"/>
      <c r="CN162" s="1186"/>
      <c r="CO162" s="1186"/>
      <c r="CP162" s="1186"/>
      <c r="CQ162" s="1186"/>
      <c r="CR162" s="1186"/>
      <c r="CS162" s="1186"/>
      <c r="CT162" s="1186"/>
      <c r="CU162" s="1186"/>
      <c r="CV162" s="1186"/>
      <c r="CW162" s="1186"/>
      <c r="CX162" s="1186"/>
      <c r="CY162" s="1186"/>
      <c r="CZ162" s="1186"/>
      <c r="DA162" s="1186"/>
      <c r="DB162" s="1186"/>
      <c r="DC162" s="1186"/>
      <c r="DD162" s="1186"/>
      <c r="DE162" s="1186"/>
      <c r="DF162" s="1186"/>
      <c r="DG162" s="1186"/>
      <c r="DH162" s="1186"/>
      <c r="DI162" s="1186"/>
      <c r="DJ162" s="1186"/>
      <c r="DK162" s="1186"/>
      <c r="DL162" s="1186"/>
      <c r="DM162" s="1186"/>
      <c r="DN162" s="1186"/>
      <c r="DO162" s="1186"/>
      <c r="DP162" s="1186"/>
      <c r="DQ162" s="1186"/>
      <c r="DR162" s="1186"/>
      <c r="DS162" s="1186"/>
      <c r="DT162" s="1186"/>
      <c r="DU162" s="1186"/>
      <c r="DV162" s="1186"/>
      <c r="DW162" s="1186"/>
      <c r="DX162" s="1186"/>
      <c r="DY162" s="1186"/>
      <c r="DZ162" s="1186"/>
      <c r="EA162" s="1186"/>
      <c r="EB162" s="1186"/>
      <c r="EC162" s="1186"/>
      <c r="ED162" s="1186"/>
      <c r="EE162" s="1186"/>
      <c r="EF162" s="1186"/>
      <c r="EG162" s="1186"/>
      <c r="EH162" s="1186"/>
      <c r="EI162" s="1186"/>
      <c r="EJ162" s="1186"/>
      <c r="EK162" s="1186"/>
      <c r="EL162" s="1186"/>
      <c r="EM162" s="1186"/>
      <c r="EN162" s="1186"/>
      <c r="EO162" s="1186"/>
      <c r="EP162" s="1186"/>
      <c r="EQ162" s="1186"/>
      <c r="ER162" s="1186"/>
      <c r="ES162" s="1186"/>
      <c r="ET162" s="1186"/>
      <c r="EU162" s="1186"/>
      <c r="EV162" s="1186"/>
      <c r="EW162" s="1186"/>
      <c r="EX162" s="1186"/>
      <c r="EY162" s="1186"/>
      <c r="EZ162" s="1186"/>
      <c r="FA162" s="1186"/>
      <c r="FB162" s="1186"/>
      <c r="FC162" s="1186"/>
      <c r="FD162" s="1186"/>
      <c r="FE162" s="1186"/>
      <c r="FF162" s="1186"/>
      <c r="FG162" s="1186"/>
      <c r="FH162" s="1186"/>
      <c r="FI162" s="1186"/>
      <c r="FJ162" s="1186"/>
      <c r="FK162" s="1186"/>
      <c r="FL162" s="1186"/>
      <c r="FM162" s="1186"/>
      <c r="FN162" s="1186"/>
      <c r="FO162" s="1186"/>
      <c r="FP162" s="1186"/>
      <c r="FQ162" s="1186"/>
      <c r="FR162" s="1186"/>
      <c r="FS162" s="1186"/>
      <c r="FT162" s="1186"/>
      <c r="FU162" s="1186"/>
      <c r="FV162" s="1186"/>
      <c r="FW162" s="1186"/>
      <c r="FX162" s="1186"/>
      <c r="FY162" s="1186"/>
      <c r="FZ162" s="1186"/>
      <c r="GA162" s="1186"/>
      <c r="GB162" s="1186"/>
      <c r="GC162" s="1186"/>
      <c r="GD162" s="1186"/>
      <c r="GE162" s="1186"/>
      <c r="GF162" s="1186"/>
      <c r="GG162" s="1186"/>
      <c r="GH162" s="1186"/>
      <c r="GI162" s="1186"/>
      <c r="GJ162" s="1186"/>
      <c r="GK162" s="1186"/>
      <c r="GL162" s="1186"/>
      <c r="GM162" s="1186"/>
      <c r="GN162" s="1186"/>
      <c r="GO162" s="1186"/>
      <c r="GP162" s="1186"/>
      <c r="GQ162" s="1186"/>
      <c r="GR162" s="1186"/>
      <c r="GS162" s="1186"/>
      <c r="GT162" s="1186"/>
      <c r="GU162" s="1186"/>
      <c r="GV162" s="1186"/>
      <c r="GW162" s="1186"/>
      <c r="GX162" s="1186"/>
      <c r="GY162" s="1186"/>
      <c r="GZ162" s="1186"/>
      <c r="HA162" s="1186"/>
      <c r="HB162" s="1186"/>
      <c r="HC162" s="1186"/>
      <c r="HD162" s="1186"/>
      <c r="HE162" s="1186"/>
      <c r="HF162" s="1186"/>
      <c r="HG162" s="1186"/>
      <c r="HH162" s="1186"/>
      <c r="HI162" s="1186"/>
      <c r="HJ162" s="1186"/>
      <c r="HK162" s="1186"/>
      <c r="HL162" s="1186"/>
      <c r="HM162" s="1186"/>
      <c r="HN162" s="1186"/>
      <c r="HO162" s="1186"/>
      <c r="HP162" s="1186"/>
      <c r="HQ162" s="1186"/>
      <c r="HR162" s="1186"/>
      <c r="HS162" s="1186"/>
      <c r="HT162" s="1186"/>
      <c r="HU162" s="1186"/>
      <c r="HV162" s="1186"/>
      <c r="HW162" s="1186"/>
      <c r="HX162" s="1186"/>
      <c r="HY162" s="1186"/>
      <c r="HZ162" s="1186"/>
      <c r="IA162" s="1186"/>
      <c r="IB162" s="1186"/>
      <c r="IC162" s="1186"/>
      <c r="ID162" s="1186"/>
      <c r="IE162" s="1186"/>
      <c r="IF162" s="1186"/>
      <c r="IG162" s="1186"/>
      <c r="IH162" s="1186"/>
      <c r="II162" s="1186"/>
      <c r="IJ162" s="1186"/>
      <c r="IK162" s="1186"/>
      <c r="IL162" s="1186"/>
      <c r="IM162" s="1186"/>
      <c r="IN162" s="1186"/>
      <c r="IO162" s="1186"/>
      <c r="IP162" s="1186"/>
      <c r="IQ162" s="1186"/>
      <c r="IR162" s="1186"/>
      <c r="IS162" s="1186"/>
      <c r="IT162" s="1186"/>
      <c r="IU162" s="1186"/>
      <c r="IV162" s="1186"/>
      <c r="IW162" s="1186"/>
      <c r="IX162" s="1186"/>
      <c r="IY162" s="1186"/>
      <c r="IZ162" s="1186"/>
      <c r="JA162" s="1186"/>
      <c r="JB162" s="1186"/>
      <c r="JC162" s="1186"/>
      <c r="JD162" s="1186"/>
      <c r="JE162" s="1186"/>
      <c r="JF162" s="1186"/>
      <c r="JG162" s="1186"/>
      <c r="JH162" s="1186"/>
      <c r="JI162" s="1186"/>
      <c r="JJ162" s="1186"/>
      <c r="JK162" s="1186"/>
      <c r="JL162" s="1186"/>
      <c r="JM162" s="1186"/>
      <c r="JN162" s="1186"/>
      <c r="JO162" s="1186"/>
      <c r="JP162" s="1186"/>
      <c r="JQ162" s="1186"/>
      <c r="JR162" s="1186"/>
      <c r="JS162" s="1186"/>
      <c r="JT162" s="1186"/>
      <c r="JU162" s="1186"/>
      <c r="JV162" s="1186"/>
      <c r="JW162" s="1186"/>
      <c r="JX162" s="1186"/>
      <c r="JY162" s="1186"/>
      <c r="JZ162" s="1186"/>
      <c r="KA162" s="1186"/>
      <c r="KB162" s="1186"/>
      <c r="KC162" s="1186"/>
      <c r="KD162" s="1186"/>
      <c r="KE162" s="1186"/>
      <c r="KF162" s="1186"/>
      <c r="KG162" s="1186"/>
      <c r="KH162" s="1186"/>
      <c r="KI162" s="1186"/>
      <c r="KJ162" s="1186"/>
      <c r="KK162" s="1186"/>
      <c r="KL162" s="1186"/>
      <c r="KM162" s="1186"/>
      <c r="KN162" s="1186"/>
      <c r="KO162" s="1186"/>
      <c r="KP162" s="1186"/>
      <c r="KQ162" s="1186"/>
      <c r="KR162" s="1186"/>
      <c r="KS162" s="1186"/>
      <c r="KT162" s="1186"/>
      <c r="KU162" s="1186"/>
      <c r="KV162" s="1186"/>
      <c r="KW162" s="1186"/>
      <c r="KX162" s="1186"/>
      <c r="KY162" s="1186"/>
      <c r="KZ162" s="1186"/>
      <c r="LA162" s="1186"/>
      <c r="LB162" s="1186"/>
      <c r="LC162" s="1186"/>
      <c r="LD162" s="1186"/>
      <c r="LE162" s="1186"/>
      <c r="LF162" s="1186"/>
      <c r="LG162" s="1186"/>
      <c r="LH162" s="1186"/>
      <c r="LI162" s="1186"/>
      <c r="LJ162" s="1187"/>
    </row>
    <row r="163" spans="2:322" ht="3.65" customHeight="1">
      <c r="B163" s="1185"/>
      <c r="C163" s="1186"/>
      <c r="D163" s="1186"/>
      <c r="E163" s="1186"/>
      <c r="F163" s="1186"/>
      <c r="G163" s="1186"/>
      <c r="H163" s="1186"/>
      <c r="I163" s="1186"/>
      <c r="J163" s="1186"/>
      <c r="K163" s="1186"/>
      <c r="L163" s="1186"/>
      <c r="M163" s="1186"/>
      <c r="N163" s="1186"/>
      <c r="O163" s="1186"/>
      <c r="P163" s="1186"/>
      <c r="Q163" s="1186"/>
      <c r="R163" s="1186"/>
      <c r="S163" s="1186"/>
      <c r="T163" s="1186"/>
      <c r="U163" s="1186"/>
      <c r="V163" s="1186"/>
      <c r="W163" s="1186"/>
      <c r="X163" s="1186"/>
      <c r="Y163" s="1186"/>
      <c r="Z163" s="1186"/>
      <c r="AA163" s="1186"/>
      <c r="AB163" s="1186"/>
      <c r="AC163" s="1186"/>
      <c r="AD163" s="1186"/>
      <c r="AE163" s="1186"/>
      <c r="AF163" s="1186"/>
      <c r="AG163" s="1186"/>
      <c r="AH163" s="1186"/>
      <c r="AI163" s="1186"/>
      <c r="AJ163" s="1186"/>
      <c r="AK163" s="1186"/>
      <c r="AL163" s="1186"/>
      <c r="AM163" s="1186"/>
      <c r="AN163" s="1186"/>
      <c r="AO163" s="1186"/>
      <c r="AP163" s="1186"/>
      <c r="AQ163" s="1186"/>
      <c r="AR163" s="1186"/>
      <c r="AS163" s="1186"/>
      <c r="AT163" s="1186"/>
      <c r="AU163" s="1186"/>
      <c r="AV163" s="1186"/>
      <c r="AW163" s="1186"/>
      <c r="AX163" s="1186"/>
      <c r="AY163" s="1186"/>
      <c r="AZ163" s="1186"/>
      <c r="BA163" s="1186"/>
      <c r="BB163" s="1186"/>
      <c r="BC163" s="1186"/>
      <c r="BD163" s="1186"/>
      <c r="BE163" s="1186"/>
      <c r="BF163" s="1186"/>
      <c r="BG163" s="1186"/>
      <c r="BH163" s="1186"/>
      <c r="BI163" s="1186"/>
      <c r="BJ163" s="1186"/>
      <c r="BK163" s="1186"/>
      <c r="BL163" s="1186"/>
      <c r="BM163" s="1186"/>
      <c r="BN163" s="1186"/>
      <c r="BO163" s="1186"/>
      <c r="BP163" s="1186"/>
      <c r="BQ163" s="1186"/>
      <c r="BR163" s="1186"/>
      <c r="BS163" s="1186"/>
      <c r="BT163" s="1186"/>
      <c r="BU163" s="1186"/>
      <c r="BV163" s="1186"/>
      <c r="BW163" s="1186"/>
      <c r="BX163" s="1186"/>
      <c r="BY163" s="1186"/>
      <c r="BZ163" s="1186"/>
      <c r="CA163" s="1186"/>
      <c r="CB163" s="1186"/>
      <c r="CC163" s="1186"/>
      <c r="CD163" s="1186"/>
      <c r="CE163" s="1186"/>
      <c r="CF163" s="1186"/>
      <c r="CG163" s="1186"/>
      <c r="CH163" s="1186"/>
      <c r="CI163" s="1186"/>
      <c r="CJ163" s="1186"/>
      <c r="CK163" s="1186"/>
      <c r="CL163" s="1186"/>
      <c r="CM163" s="1186"/>
      <c r="CN163" s="1186"/>
      <c r="CO163" s="1186"/>
      <c r="CP163" s="1186"/>
      <c r="CQ163" s="1186"/>
      <c r="CR163" s="1186"/>
      <c r="CS163" s="1186"/>
      <c r="CT163" s="1186"/>
      <c r="CU163" s="1186"/>
      <c r="CV163" s="1186"/>
      <c r="CW163" s="1186"/>
      <c r="CX163" s="1186"/>
      <c r="CY163" s="1186"/>
      <c r="CZ163" s="1186"/>
      <c r="DA163" s="1186"/>
      <c r="DB163" s="1186"/>
      <c r="DC163" s="1186"/>
      <c r="DD163" s="1186"/>
      <c r="DE163" s="1186"/>
      <c r="DF163" s="1186"/>
      <c r="DG163" s="1186"/>
      <c r="DH163" s="1186"/>
      <c r="DI163" s="1186"/>
      <c r="DJ163" s="1186"/>
      <c r="DK163" s="1186"/>
      <c r="DL163" s="1186"/>
      <c r="DM163" s="1186"/>
      <c r="DN163" s="1186"/>
      <c r="DO163" s="1186"/>
      <c r="DP163" s="1186"/>
      <c r="DQ163" s="1186"/>
      <c r="DR163" s="1186"/>
      <c r="DS163" s="1186"/>
      <c r="DT163" s="1186"/>
      <c r="DU163" s="1186"/>
      <c r="DV163" s="1186"/>
      <c r="DW163" s="1186"/>
      <c r="DX163" s="1186"/>
      <c r="DY163" s="1186"/>
      <c r="DZ163" s="1186"/>
      <c r="EA163" s="1186"/>
      <c r="EB163" s="1186"/>
      <c r="EC163" s="1186"/>
      <c r="ED163" s="1186"/>
      <c r="EE163" s="1186"/>
      <c r="EF163" s="1186"/>
      <c r="EG163" s="1186"/>
      <c r="EH163" s="1186"/>
      <c r="EI163" s="1186"/>
      <c r="EJ163" s="1186"/>
      <c r="EK163" s="1186"/>
      <c r="EL163" s="1186"/>
      <c r="EM163" s="1186"/>
      <c r="EN163" s="1186"/>
      <c r="EO163" s="1186"/>
      <c r="EP163" s="1186"/>
      <c r="EQ163" s="1186"/>
      <c r="ER163" s="1186"/>
      <c r="ES163" s="1186"/>
      <c r="ET163" s="1186"/>
      <c r="EU163" s="1186"/>
      <c r="EV163" s="1186"/>
      <c r="EW163" s="1186"/>
      <c r="EX163" s="1186"/>
      <c r="EY163" s="1186"/>
      <c r="EZ163" s="1186"/>
      <c r="FA163" s="1186"/>
      <c r="FB163" s="1186"/>
      <c r="FC163" s="1186"/>
      <c r="FD163" s="1186"/>
      <c r="FE163" s="1186"/>
      <c r="FF163" s="1186"/>
      <c r="FG163" s="1186"/>
      <c r="FH163" s="1186"/>
      <c r="FI163" s="1186"/>
      <c r="FJ163" s="1186"/>
      <c r="FK163" s="1186"/>
      <c r="FL163" s="1186"/>
      <c r="FM163" s="1186"/>
      <c r="FN163" s="1186"/>
      <c r="FO163" s="1186"/>
      <c r="FP163" s="1186"/>
      <c r="FQ163" s="1186"/>
      <c r="FR163" s="1186"/>
      <c r="FS163" s="1186"/>
      <c r="FT163" s="1186"/>
      <c r="FU163" s="1186"/>
      <c r="FV163" s="1186"/>
      <c r="FW163" s="1186"/>
      <c r="FX163" s="1186"/>
      <c r="FY163" s="1186"/>
      <c r="FZ163" s="1186"/>
      <c r="GA163" s="1186"/>
      <c r="GB163" s="1186"/>
      <c r="GC163" s="1186"/>
      <c r="GD163" s="1186"/>
      <c r="GE163" s="1186"/>
      <c r="GF163" s="1186"/>
      <c r="GG163" s="1186"/>
      <c r="GH163" s="1186"/>
      <c r="GI163" s="1186"/>
      <c r="GJ163" s="1186"/>
      <c r="GK163" s="1186"/>
      <c r="GL163" s="1186"/>
      <c r="GM163" s="1186"/>
      <c r="GN163" s="1186"/>
      <c r="GO163" s="1186"/>
      <c r="GP163" s="1186"/>
      <c r="GQ163" s="1186"/>
      <c r="GR163" s="1186"/>
      <c r="GS163" s="1186"/>
      <c r="GT163" s="1186"/>
      <c r="GU163" s="1186"/>
      <c r="GV163" s="1186"/>
      <c r="GW163" s="1186"/>
      <c r="GX163" s="1186"/>
      <c r="GY163" s="1186"/>
      <c r="GZ163" s="1186"/>
      <c r="HA163" s="1186"/>
      <c r="HB163" s="1186"/>
      <c r="HC163" s="1186"/>
      <c r="HD163" s="1186"/>
      <c r="HE163" s="1186"/>
      <c r="HF163" s="1186"/>
      <c r="HG163" s="1186"/>
      <c r="HH163" s="1186"/>
      <c r="HI163" s="1186"/>
      <c r="HJ163" s="1186"/>
      <c r="HK163" s="1186"/>
      <c r="HL163" s="1186"/>
      <c r="HM163" s="1186"/>
      <c r="HN163" s="1186"/>
      <c r="HO163" s="1186"/>
      <c r="HP163" s="1186"/>
      <c r="HQ163" s="1186"/>
      <c r="HR163" s="1186"/>
      <c r="HS163" s="1186"/>
      <c r="HT163" s="1186"/>
      <c r="HU163" s="1186"/>
      <c r="HV163" s="1186"/>
      <c r="HW163" s="1186"/>
      <c r="HX163" s="1186"/>
      <c r="HY163" s="1186"/>
      <c r="HZ163" s="1186"/>
      <c r="IA163" s="1186"/>
      <c r="IB163" s="1186"/>
      <c r="IC163" s="1186"/>
      <c r="ID163" s="1186"/>
      <c r="IE163" s="1186"/>
      <c r="IF163" s="1186"/>
      <c r="IG163" s="1186"/>
      <c r="IH163" s="1186"/>
      <c r="II163" s="1186"/>
      <c r="IJ163" s="1186"/>
      <c r="IK163" s="1186"/>
      <c r="IL163" s="1186"/>
      <c r="IM163" s="1186"/>
      <c r="IN163" s="1186"/>
      <c r="IO163" s="1186"/>
      <c r="IP163" s="1186"/>
      <c r="IQ163" s="1186"/>
      <c r="IR163" s="1186"/>
      <c r="IS163" s="1186"/>
      <c r="IT163" s="1186"/>
      <c r="IU163" s="1186"/>
      <c r="IV163" s="1186"/>
      <c r="IW163" s="1186"/>
      <c r="IX163" s="1186"/>
      <c r="IY163" s="1186"/>
      <c r="IZ163" s="1186"/>
      <c r="JA163" s="1186"/>
      <c r="JB163" s="1186"/>
      <c r="JC163" s="1186"/>
      <c r="JD163" s="1186"/>
      <c r="JE163" s="1186"/>
      <c r="JF163" s="1186"/>
      <c r="JG163" s="1186"/>
      <c r="JH163" s="1186"/>
      <c r="JI163" s="1186"/>
      <c r="JJ163" s="1186"/>
      <c r="JK163" s="1186"/>
      <c r="JL163" s="1186"/>
      <c r="JM163" s="1186"/>
      <c r="JN163" s="1186"/>
      <c r="JO163" s="1186"/>
      <c r="JP163" s="1186"/>
      <c r="JQ163" s="1186"/>
      <c r="JR163" s="1186"/>
      <c r="JS163" s="1186"/>
      <c r="JT163" s="1186"/>
      <c r="JU163" s="1186"/>
      <c r="JV163" s="1186"/>
      <c r="JW163" s="1186"/>
      <c r="JX163" s="1186"/>
      <c r="JY163" s="1186"/>
      <c r="JZ163" s="1186"/>
      <c r="KA163" s="1186"/>
      <c r="KB163" s="1186"/>
      <c r="KC163" s="1186"/>
      <c r="KD163" s="1186"/>
      <c r="KE163" s="1186"/>
      <c r="KF163" s="1186"/>
      <c r="KG163" s="1186"/>
      <c r="KH163" s="1186"/>
      <c r="KI163" s="1186"/>
      <c r="KJ163" s="1186"/>
      <c r="KK163" s="1186"/>
      <c r="KL163" s="1186"/>
      <c r="KM163" s="1186"/>
      <c r="KN163" s="1186"/>
      <c r="KO163" s="1186"/>
      <c r="KP163" s="1186"/>
      <c r="KQ163" s="1186"/>
      <c r="KR163" s="1186"/>
      <c r="KS163" s="1186"/>
      <c r="KT163" s="1186"/>
      <c r="KU163" s="1186"/>
      <c r="KV163" s="1186"/>
      <c r="KW163" s="1186"/>
      <c r="KX163" s="1186"/>
      <c r="KY163" s="1186"/>
      <c r="KZ163" s="1186"/>
      <c r="LA163" s="1186"/>
      <c r="LB163" s="1186"/>
      <c r="LC163" s="1186"/>
      <c r="LD163" s="1186"/>
      <c r="LE163" s="1186"/>
      <c r="LF163" s="1186"/>
      <c r="LG163" s="1186"/>
      <c r="LH163" s="1186"/>
      <c r="LI163" s="1186"/>
      <c r="LJ163" s="1187"/>
    </row>
    <row r="164" spans="2:322" ht="3.65" customHeight="1">
      <c r="B164" s="1185"/>
      <c r="C164" s="1186"/>
      <c r="D164" s="1186"/>
      <c r="E164" s="1186"/>
      <c r="F164" s="1186"/>
      <c r="G164" s="1186"/>
      <c r="H164" s="1186"/>
      <c r="I164" s="1186"/>
      <c r="J164" s="1186"/>
      <c r="K164" s="1186"/>
      <c r="L164" s="1186"/>
      <c r="M164" s="1186"/>
      <c r="N164" s="1186"/>
      <c r="O164" s="1186"/>
      <c r="P164" s="1186"/>
      <c r="Q164" s="1186"/>
      <c r="R164" s="1186"/>
      <c r="S164" s="1186"/>
      <c r="T164" s="1186"/>
      <c r="U164" s="1186"/>
      <c r="V164" s="1186"/>
      <c r="W164" s="1186"/>
      <c r="X164" s="1186"/>
      <c r="Y164" s="1186"/>
      <c r="Z164" s="1186"/>
      <c r="AA164" s="1186"/>
      <c r="AB164" s="1186"/>
      <c r="AC164" s="1186"/>
      <c r="AD164" s="1186"/>
      <c r="AE164" s="1186"/>
      <c r="AF164" s="1186"/>
      <c r="AG164" s="1186"/>
      <c r="AH164" s="1186"/>
      <c r="AI164" s="1186"/>
      <c r="AJ164" s="1186"/>
      <c r="AK164" s="1186"/>
      <c r="AL164" s="1186"/>
      <c r="AM164" s="1186"/>
      <c r="AN164" s="1186"/>
      <c r="AO164" s="1186"/>
      <c r="AP164" s="1186"/>
      <c r="AQ164" s="1186"/>
      <c r="AR164" s="1186"/>
      <c r="AS164" s="1186"/>
      <c r="AT164" s="1186"/>
      <c r="AU164" s="1186"/>
      <c r="AV164" s="1186"/>
      <c r="AW164" s="1186"/>
      <c r="AX164" s="1186"/>
      <c r="AY164" s="1186"/>
      <c r="AZ164" s="1186"/>
      <c r="BA164" s="1186"/>
      <c r="BB164" s="1186"/>
      <c r="BC164" s="1186"/>
      <c r="BD164" s="1186"/>
      <c r="BE164" s="1186"/>
      <c r="BF164" s="1186"/>
      <c r="BG164" s="1186"/>
      <c r="BH164" s="1186"/>
      <c r="BI164" s="1186"/>
      <c r="BJ164" s="1186"/>
      <c r="BK164" s="1186"/>
      <c r="BL164" s="1186"/>
      <c r="BM164" s="1186"/>
      <c r="BN164" s="1186"/>
      <c r="BO164" s="1186"/>
      <c r="BP164" s="1186"/>
      <c r="BQ164" s="1186"/>
      <c r="BR164" s="1186"/>
      <c r="BS164" s="1186"/>
      <c r="BT164" s="1186"/>
      <c r="BU164" s="1186"/>
      <c r="BV164" s="1186"/>
      <c r="BW164" s="1186"/>
      <c r="BX164" s="1186"/>
      <c r="BY164" s="1186"/>
      <c r="BZ164" s="1186"/>
      <c r="CA164" s="1186"/>
      <c r="CB164" s="1186"/>
      <c r="CC164" s="1186"/>
      <c r="CD164" s="1186"/>
      <c r="CE164" s="1186"/>
      <c r="CF164" s="1186"/>
      <c r="CG164" s="1186"/>
      <c r="CH164" s="1186"/>
      <c r="CI164" s="1186"/>
      <c r="CJ164" s="1186"/>
      <c r="CK164" s="1186"/>
      <c r="CL164" s="1186"/>
      <c r="CM164" s="1186"/>
      <c r="CN164" s="1186"/>
      <c r="CO164" s="1186"/>
      <c r="CP164" s="1186"/>
      <c r="CQ164" s="1186"/>
      <c r="CR164" s="1186"/>
      <c r="CS164" s="1186"/>
      <c r="CT164" s="1186"/>
      <c r="CU164" s="1186"/>
      <c r="CV164" s="1186"/>
      <c r="CW164" s="1186"/>
      <c r="CX164" s="1186"/>
      <c r="CY164" s="1186"/>
      <c r="CZ164" s="1186"/>
      <c r="DA164" s="1186"/>
      <c r="DB164" s="1186"/>
      <c r="DC164" s="1186"/>
      <c r="DD164" s="1186"/>
      <c r="DE164" s="1186"/>
      <c r="DF164" s="1186"/>
      <c r="DG164" s="1186"/>
      <c r="DH164" s="1186"/>
      <c r="DI164" s="1186"/>
      <c r="DJ164" s="1186"/>
      <c r="DK164" s="1186"/>
      <c r="DL164" s="1186"/>
      <c r="DM164" s="1186"/>
      <c r="DN164" s="1186"/>
      <c r="DO164" s="1186"/>
      <c r="DP164" s="1186"/>
      <c r="DQ164" s="1186"/>
      <c r="DR164" s="1186"/>
      <c r="DS164" s="1186"/>
      <c r="DT164" s="1186"/>
      <c r="DU164" s="1186"/>
      <c r="DV164" s="1186"/>
      <c r="DW164" s="1186"/>
      <c r="DX164" s="1186"/>
      <c r="DY164" s="1186"/>
      <c r="DZ164" s="1186"/>
      <c r="EA164" s="1186"/>
      <c r="EB164" s="1186"/>
      <c r="EC164" s="1186"/>
      <c r="ED164" s="1186"/>
      <c r="EE164" s="1186"/>
      <c r="EF164" s="1186"/>
      <c r="EG164" s="1186"/>
      <c r="EH164" s="1186"/>
      <c r="EI164" s="1186"/>
      <c r="EJ164" s="1186"/>
      <c r="EK164" s="1186"/>
      <c r="EL164" s="1186"/>
      <c r="EM164" s="1186"/>
      <c r="EN164" s="1186"/>
      <c r="EO164" s="1186"/>
      <c r="EP164" s="1186"/>
      <c r="EQ164" s="1186"/>
      <c r="ER164" s="1186"/>
      <c r="ES164" s="1186"/>
      <c r="ET164" s="1186"/>
      <c r="EU164" s="1186"/>
      <c r="EV164" s="1186"/>
      <c r="EW164" s="1186"/>
      <c r="EX164" s="1186"/>
      <c r="EY164" s="1186"/>
      <c r="EZ164" s="1186"/>
      <c r="FA164" s="1186"/>
      <c r="FB164" s="1186"/>
      <c r="FC164" s="1186"/>
      <c r="FD164" s="1186"/>
      <c r="FE164" s="1186"/>
      <c r="FF164" s="1186"/>
      <c r="FG164" s="1186"/>
      <c r="FH164" s="1186"/>
      <c r="FI164" s="1186"/>
      <c r="FJ164" s="1186"/>
      <c r="FK164" s="1186"/>
      <c r="FL164" s="1186"/>
      <c r="FM164" s="1186"/>
      <c r="FN164" s="1186"/>
      <c r="FO164" s="1186"/>
      <c r="FP164" s="1186"/>
      <c r="FQ164" s="1186"/>
      <c r="FR164" s="1186"/>
      <c r="FS164" s="1186"/>
      <c r="FT164" s="1186"/>
      <c r="FU164" s="1186"/>
      <c r="FV164" s="1186"/>
      <c r="FW164" s="1186"/>
      <c r="FX164" s="1186"/>
      <c r="FY164" s="1186"/>
      <c r="FZ164" s="1186"/>
      <c r="GA164" s="1186"/>
      <c r="GB164" s="1186"/>
      <c r="GC164" s="1186"/>
      <c r="GD164" s="1186"/>
      <c r="GE164" s="1186"/>
      <c r="GF164" s="1186"/>
      <c r="GG164" s="1186"/>
      <c r="GH164" s="1186"/>
      <c r="GI164" s="1186"/>
      <c r="GJ164" s="1186"/>
      <c r="GK164" s="1186"/>
      <c r="GL164" s="1186"/>
      <c r="GM164" s="1186"/>
      <c r="GN164" s="1186"/>
      <c r="GO164" s="1186"/>
      <c r="GP164" s="1186"/>
      <c r="GQ164" s="1186"/>
      <c r="GR164" s="1186"/>
      <c r="GS164" s="1186"/>
      <c r="GT164" s="1186"/>
      <c r="GU164" s="1186"/>
      <c r="GV164" s="1186"/>
      <c r="GW164" s="1186"/>
      <c r="GX164" s="1186"/>
      <c r="GY164" s="1186"/>
      <c r="GZ164" s="1186"/>
      <c r="HA164" s="1186"/>
      <c r="HB164" s="1186"/>
      <c r="HC164" s="1186"/>
      <c r="HD164" s="1186"/>
      <c r="HE164" s="1186"/>
      <c r="HF164" s="1186"/>
      <c r="HG164" s="1186"/>
      <c r="HH164" s="1186"/>
      <c r="HI164" s="1186"/>
      <c r="HJ164" s="1186"/>
      <c r="HK164" s="1186"/>
      <c r="HL164" s="1186"/>
      <c r="HM164" s="1186"/>
      <c r="HN164" s="1186"/>
      <c r="HO164" s="1186"/>
      <c r="HP164" s="1186"/>
      <c r="HQ164" s="1186"/>
      <c r="HR164" s="1186"/>
      <c r="HS164" s="1186"/>
      <c r="HT164" s="1186"/>
      <c r="HU164" s="1186"/>
      <c r="HV164" s="1186"/>
      <c r="HW164" s="1186"/>
      <c r="HX164" s="1186"/>
      <c r="HY164" s="1186"/>
      <c r="HZ164" s="1186"/>
      <c r="IA164" s="1186"/>
      <c r="IB164" s="1186"/>
      <c r="IC164" s="1186"/>
      <c r="ID164" s="1186"/>
      <c r="IE164" s="1186"/>
      <c r="IF164" s="1186"/>
      <c r="IG164" s="1186"/>
      <c r="IH164" s="1186"/>
      <c r="II164" s="1186"/>
      <c r="IJ164" s="1186"/>
      <c r="IK164" s="1186"/>
      <c r="IL164" s="1186"/>
      <c r="IM164" s="1186"/>
      <c r="IN164" s="1186"/>
      <c r="IO164" s="1186"/>
      <c r="IP164" s="1186"/>
      <c r="IQ164" s="1186"/>
      <c r="IR164" s="1186"/>
      <c r="IS164" s="1186"/>
      <c r="IT164" s="1186"/>
      <c r="IU164" s="1186"/>
      <c r="IV164" s="1186"/>
      <c r="IW164" s="1186"/>
      <c r="IX164" s="1186"/>
      <c r="IY164" s="1186"/>
      <c r="IZ164" s="1186"/>
      <c r="JA164" s="1186"/>
      <c r="JB164" s="1186"/>
      <c r="JC164" s="1186"/>
      <c r="JD164" s="1186"/>
      <c r="JE164" s="1186"/>
      <c r="JF164" s="1186"/>
      <c r="JG164" s="1186"/>
      <c r="JH164" s="1186"/>
      <c r="JI164" s="1186"/>
      <c r="JJ164" s="1186"/>
      <c r="JK164" s="1186"/>
      <c r="JL164" s="1186"/>
      <c r="JM164" s="1186"/>
      <c r="JN164" s="1186"/>
      <c r="JO164" s="1186"/>
      <c r="JP164" s="1186"/>
      <c r="JQ164" s="1186"/>
      <c r="JR164" s="1186"/>
      <c r="JS164" s="1186"/>
      <c r="JT164" s="1186"/>
      <c r="JU164" s="1186"/>
      <c r="JV164" s="1186"/>
      <c r="JW164" s="1186"/>
      <c r="JX164" s="1186"/>
      <c r="JY164" s="1186"/>
      <c r="JZ164" s="1186"/>
      <c r="KA164" s="1186"/>
      <c r="KB164" s="1186"/>
      <c r="KC164" s="1186"/>
      <c r="KD164" s="1186"/>
      <c r="KE164" s="1186"/>
      <c r="KF164" s="1186"/>
      <c r="KG164" s="1186"/>
      <c r="KH164" s="1186"/>
      <c r="KI164" s="1186"/>
      <c r="KJ164" s="1186"/>
      <c r="KK164" s="1186"/>
      <c r="KL164" s="1186"/>
      <c r="KM164" s="1186"/>
      <c r="KN164" s="1186"/>
      <c r="KO164" s="1186"/>
      <c r="KP164" s="1186"/>
      <c r="KQ164" s="1186"/>
      <c r="KR164" s="1186"/>
      <c r="KS164" s="1186"/>
      <c r="KT164" s="1186"/>
      <c r="KU164" s="1186"/>
      <c r="KV164" s="1186"/>
      <c r="KW164" s="1186"/>
      <c r="KX164" s="1186"/>
      <c r="KY164" s="1186"/>
      <c r="KZ164" s="1186"/>
      <c r="LA164" s="1186"/>
      <c r="LB164" s="1186"/>
      <c r="LC164" s="1186"/>
      <c r="LD164" s="1186"/>
      <c r="LE164" s="1186"/>
      <c r="LF164" s="1186"/>
      <c r="LG164" s="1186"/>
      <c r="LH164" s="1186"/>
      <c r="LI164" s="1186"/>
      <c r="LJ164" s="1187"/>
    </row>
    <row r="165" spans="2:322" ht="3.65" customHeight="1">
      <c r="B165" s="1185"/>
      <c r="C165" s="1186"/>
      <c r="D165" s="1186"/>
      <c r="E165" s="1186"/>
      <c r="F165" s="1186"/>
      <c r="G165" s="1186"/>
      <c r="H165" s="1186"/>
      <c r="I165" s="1186"/>
      <c r="J165" s="1186"/>
      <c r="K165" s="1186"/>
      <c r="L165" s="1186"/>
      <c r="M165" s="1186"/>
      <c r="N165" s="1186"/>
      <c r="O165" s="1186"/>
      <c r="P165" s="1186"/>
      <c r="Q165" s="1186"/>
      <c r="R165" s="1186"/>
      <c r="S165" s="1186"/>
      <c r="T165" s="1186"/>
      <c r="U165" s="1186"/>
      <c r="V165" s="1186"/>
      <c r="W165" s="1186"/>
      <c r="X165" s="1186"/>
      <c r="Y165" s="1186"/>
      <c r="Z165" s="1186"/>
      <c r="AA165" s="1186"/>
      <c r="AB165" s="1186"/>
      <c r="AC165" s="1186"/>
      <c r="AD165" s="1186"/>
      <c r="AE165" s="1186"/>
      <c r="AF165" s="1186"/>
      <c r="AG165" s="1186"/>
      <c r="AH165" s="1186"/>
      <c r="AI165" s="1186"/>
      <c r="AJ165" s="1186"/>
      <c r="AK165" s="1186"/>
      <c r="AL165" s="1186"/>
      <c r="AM165" s="1186"/>
      <c r="AN165" s="1186"/>
      <c r="AO165" s="1186"/>
      <c r="AP165" s="1186"/>
      <c r="AQ165" s="1186"/>
      <c r="AR165" s="1186"/>
      <c r="AS165" s="1186"/>
      <c r="AT165" s="1186"/>
      <c r="AU165" s="1186"/>
      <c r="AV165" s="1186"/>
      <c r="AW165" s="1186"/>
      <c r="AX165" s="1186"/>
      <c r="AY165" s="1186"/>
      <c r="AZ165" s="1186"/>
      <c r="BA165" s="1186"/>
      <c r="BB165" s="1186"/>
      <c r="BC165" s="1186"/>
      <c r="BD165" s="1186"/>
      <c r="BE165" s="1186"/>
      <c r="BF165" s="1186"/>
      <c r="BG165" s="1186"/>
      <c r="BH165" s="1186"/>
      <c r="BI165" s="1186"/>
      <c r="BJ165" s="1186"/>
      <c r="BK165" s="1186"/>
      <c r="BL165" s="1186"/>
      <c r="BM165" s="1186"/>
      <c r="BN165" s="1186"/>
      <c r="BO165" s="1186"/>
      <c r="BP165" s="1186"/>
      <c r="BQ165" s="1186"/>
      <c r="BR165" s="1186"/>
      <c r="BS165" s="1186"/>
      <c r="BT165" s="1186"/>
      <c r="BU165" s="1186"/>
      <c r="BV165" s="1186"/>
      <c r="BW165" s="1186"/>
      <c r="BX165" s="1186"/>
      <c r="BY165" s="1186"/>
      <c r="BZ165" s="1186"/>
      <c r="CA165" s="1186"/>
      <c r="CB165" s="1186"/>
      <c r="CC165" s="1186"/>
      <c r="CD165" s="1186"/>
      <c r="CE165" s="1186"/>
      <c r="CF165" s="1186"/>
      <c r="CG165" s="1186"/>
      <c r="CH165" s="1186"/>
      <c r="CI165" s="1186"/>
      <c r="CJ165" s="1186"/>
      <c r="CK165" s="1186"/>
      <c r="CL165" s="1186"/>
      <c r="CM165" s="1186"/>
      <c r="CN165" s="1186"/>
      <c r="CO165" s="1186"/>
      <c r="CP165" s="1186"/>
      <c r="CQ165" s="1186"/>
      <c r="CR165" s="1186"/>
      <c r="CS165" s="1186"/>
      <c r="CT165" s="1186"/>
      <c r="CU165" s="1186"/>
      <c r="CV165" s="1186"/>
      <c r="CW165" s="1186"/>
      <c r="CX165" s="1186"/>
      <c r="CY165" s="1186"/>
      <c r="CZ165" s="1186"/>
      <c r="DA165" s="1186"/>
      <c r="DB165" s="1186"/>
      <c r="DC165" s="1186"/>
      <c r="DD165" s="1186"/>
      <c r="DE165" s="1186"/>
      <c r="DF165" s="1186"/>
      <c r="DG165" s="1186"/>
      <c r="DH165" s="1186"/>
      <c r="DI165" s="1186"/>
      <c r="DJ165" s="1186"/>
      <c r="DK165" s="1186"/>
      <c r="DL165" s="1186"/>
      <c r="DM165" s="1186"/>
      <c r="DN165" s="1186"/>
      <c r="DO165" s="1186"/>
      <c r="DP165" s="1186"/>
      <c r="DQ165" s="1186"/>
      <c r="DR165" s="1186"/>
      <c r="DS165" s="1186"/>
      <c r="DT165" s="1186"/>
      <c r="DU165" s="1186"/>
      <c r="DV165" s="1186"/>
      <c r="DW165" s="1186"/>
      <c r="DX165" s="1186"/>
      <c r="DY165" s="1186"/>
      <c r="DZ165" s="1186"/>
      <c r="EA165" s="1186"/>
      <c r="EB165" s="1186"/>
      <c r="EC165" s="1186"/>
      <c r="ED165" s="1186"/>
      <c r="EE165" s="1186"/>
      <c r="EF165" s="1186"/>
      <c r="EG165" s="1186"/>
      <c r="EH165" s="1186"/>
      <c r="EI165" s="1186"/>
      <c r="EJ165" s="1186"/>
      <c r="EK165" s="1186"/>
      <c r="EL165" s="1186"/>
      <c r="EM165" s="1186"/>
      <c r="EN165" s="1186"/>
      <c r="EO165" s="1186"/>
      <c r="EP165" s="1186"/>
      <c r="EQ165" s="1186"/>
      <c r="ER165" s="1186"/>
      <c r="ES165" s="1186"/>
      <c r="ET165" s="1186"/>
      <c r="EU165" s="1186"/>
      <c r="EV165" s="1186"/>
      <c r="EW165" s="1186"/>
      <c r="EX165" s="1186"/>
      <c r="EY165" s="1186"/>
      <c r="EZ165" s="1186"/>
      <c r="FA165" s="1186"/>
      <c r="FB165" s="1186"/>
      <c r="FC165" s="1186"/>
      <c r="FD165" s="1186"/>
      <c r="FE165" s="1186"/>
      <c r="FF165" s="1186"/>
      <c r="FG165" s="1186"/>
      <c r="FH165" s="1186"/>
      <c r="FI165" s="1186"/>
      <c r="FJ165" s="1186"/>
      <c r="FK165" s="1186"/>
      <c r="FL165" s="1186"/>
      <c r="FM165" s="1186"/>
      <c r="FN165" s="1186"/>
      <c r="FO165" s="1186"/>
      <c r="FP165" s="1186"/>
      <c r="FQ165" s="1186"/>
      <c r="FR165" s="1186"/>
      <c r="FS165" s="1186"/>
      <c r="FT165" s="1186"/>
      <c r="FU165" s="1186"/>
      <c r="FV165" s="1186"/>
      <c r="FW165" s="1186"/>
      <c r="FX165" s="1186"/>
      <c r="FY165" s="1186"/>
      <c r="FZ165" s="1186"/>
      <c r="GA165" s="1186"/>
      <c r="GB165" s="1186"/>
      <c r="GC165" s="1186"/>
      <c r="GD165" s="1186"/>
      <c r="GE165" s="1186"/>
      <c r="GF165" s="1186"/>
      <c r="GG165" s="1186"/>
      <c r="GH165" s="1186"/>
      <c r="GI165" s="1186"/>
      <c r="GJ165" s="1186"/>
      <c r="GK165" s="1186"/>
      <c r="GL165" s="1186"/>
      <c r="GM165" s="1186"/>
      <c r="GN165" s="1186"/>
      <c r="GO165" s="1186"/>
      <c r="GP165" s="1186"/>
      <c r="GQ165" s="1186"/>
      <c r="GR165" s="1186"/>
      <c r="GS165" s="1186"/>
      <c r="GT165" s="1186"/>
      <c r="GU165" s="1186"/>
      <c r="GV165" s="1186"/>
      <c r="GW165" s="1186"/>
      <c r="GX165" s="1186"/>
      <c r="GY165" s="1186"/>
      <c r="GZ165" s="1186"/>
      <c r="HA165" s="1186"/>
      <c r="HB165" s="1186"/>
      <c r="HC165" s="1186"/>
      <c r="HD165" s="1186"/>
      <c r="HE165" s="1186"/>
      <c r="HF165" s="1186"/>
      <c r="HG165" s="1186"/>
      <c r="HH165" s="1186"/>
      <c r="HI165" s="1186"/>
      <c r="HJ165" s="1186"/>
      <c r="HK165" s="1186"/>
      <c r="HL165" s="1186"/>
      <c r="HM165" s="1186"/>
      <c r="HN165" s="1186"/>
      <c r="HO165" s="1186"/>
      <c r="HP165" s="1186"/>
      <c r="HQ165" s="1186"/>
      <c r="HR165" s="1186"/>
      <c r="HS165" s="1186"/>
      <c r="HT165" s="1186"/>
      <c r="HU165" s="1186"/>
      <c r="HV165" s="1186"/>
      <c r="HW165" s="1186"/>
      <c r="HX165" s="1186"/>
      <c r="HY165" s="1186"/>
      <c r="HZ165" s="1186"/>
      <c r="IA165" s="1186"/>
      <c r="IB165" s="1186"/>
      <c r="IC165" s="1186"/>
      <c r="ID165" s="1186"/>
      <c r="IE165" s="1186"/>
      <c r="IF165" s="1186"/>
      <c r="IG165" s="1186"/>
      <c r="IH165" s="1186"/>
      <c r="II165" s="1186"/>
      <c r="IJ165" s="1186"/>
      <c r="IK165" s="1186"/>
      <c r="IL165" s="1186"/>
      <c r="IM165" s="1186"/>
      <c r="IN165" s="1186"/>
      <c r="IO165" s="1186"/>
      <c r="IP165" s="1186"/>
      <c r="IQ165" s="1186"/>
      <c r="IR165" s="1186"/>
      <c r="IS165" s="1186"/>
      <c r="IT165" s="1186"/>
      <c r="IU165" s="1186"/>
      <c r="IV165" s="1186"/>
      <c r="IW165" s="1186"/>
      <c r="IX165" s="1186"/>
      <c r="IY165" s="1186"/>
      <c r="IZ165" s="1186"/>
      <c r="JA165" s="1186"/>
      <c r="JB165" s="1186"/>
      <c r="JC165" s="1186"/>
      <c r="JD165" s="1186"/>
      <c r="JE165" s="1186"/>
      <c r="JF165" s="1186"/>
      <c r="JG165" s="1186"/>
      <c r="JH165" s="1186"/>
      <c r="JI165" s="1186"/>
      <c r="JJ165" s="1186"/>
      <c r="JK165" s="1186"/>
      <c r="JL165" s="1186"/>
      <c r="JM165" s="1186"/>
      <c r="JN165" s="1186"/>
      <c r="JO165" s="1186"/>
      <c r="JP165" s="1186"/>
      <c r="JQ165" s="1186"/>
      <c r="JR165" s="1186"/>
      <c r="JS165" s="1186"/>
      <c r="JT165" s="1186"/>
      <c r="JU165" s="1186"/>
      <c r="JV165" s="1186"/>
      <c r="JW165" s="1186"/>
      <c r="JX165" s="1186"/>
      <c r="JY165" s="1186"/>
      <c r="JZ165" s="1186"/>
      <c r="KA165" s="1186"/>
      <c r="KB165" s="1186"/>
      <c r="KC165" s="1186"/>
      <c r="KD165" s="1186"/>
      <c r="KE165" s="1186"/>
      <c r="KF165" s="1186"/>
      <c r="KG165" s="1186"/>
      <c r="KH165" s="1186"/>
      <c r="KI165" s="1186"/>
      <c r="KJ165" s="1186"/>
      <c r="KK165" s="1186"/>
      <c r="KL165" s="1186"/>
      <c r="KM165" s="1186"/>
      <c r="KN165" s="1186"/>
      <c r="KO165" s="1186"/>
      <c r="KP165" s="1186"/>
      <c r="KQ165" s="1186"/>
      <c r="KR165" s="1186"/>
      <c r="KS165" s="1186"/>
      <c r="KT165" s="1186"/>
      <c r="KU165" s="1186"/>
      <c r="KV165" s="1186"/>
      <c r="KW165" s="1186"/>
      <c r="KX165" s="1186"/>
      <c r="KY165" s="1186"/>
      <c r="KZ165" s="1186"/>
      <c r="LA165" s="1186"/>
      <c r="LB165" s="1186"/>
      <c r="LC165" s="1186"/>
      <c r="LD165" s="1186"/>
      <c r="LE165" s="1186"/>
      <c r="LF165" s="1186"/>
      <c r="LG165" s="1186"/>
      <c r="LH165" s="1186"/>
      <c r="LI165" s="1186"/>
      <c r="LJ165" s="1187"/>
    </row>
    <row r="166" spans="2:322" ht="3.65" customHeight="1">
      <c r="B166" s="1185"/>
      <c r="C166" s="1186"/>
      <c r="D166" s="1186"/>
      <c r="E166" s="1186"/>
      <c r="F166" s="1186"/>
      <c r="G166" s="1186"/>
      <c r="H166" s="1186"/>
      <c r="I166" s="1186"/>
      <c r="J166" s="1186"/>
      <c r="K166" s="1186"/>
      <c r="L166" s="1186"/>
      <c r="M166" s="1186"/>
      <c r="N166" s="1186"/>
      <c r="O166" s="1186"/>
      <c r="P166" s="1186"/>
      <c r="Q166" s="1186"/>
      <c r="R166" s="1186"/>
      <c r="S166" s="1186"/>
      <c r="T166" s="1186"/>
      <c r="U166" s="1186"/>
      <c r="V166" s="1186"/>
      <c r="W166" s="1186"/>
      <c r="X166" s="1186"/>
      <c r="Y166" s="1186"/>
      <c r="Z166" s="1186"/>
      <c r="AA166" s="1186"/>
      <c r="AB166" s="1186"/>
      <c r="AC166" s="1186"/>
      <c r="AD166" s="1186"/>
      <c r="AE166" s="1186"/>
      <c r="AF166" s="1186"/>
      <c r="AG166" s="1186"/>
      <c r="AH166" s="1186"/>
      <c r="AI166" s="1186"/>
      <c r="AJ166" s="1186"/>
      <c r="AK166" s="1186"/>
      <c r="AL166" s="1186"/>
      <c r="AM166" s="1186"/>
      <c r="AN166" s="1186"/>
      <c r="AO166" s="1186"/>
      <c r="AP166" s="1186"/>
      <c r="AQ166" s="1186"/>
      <c r="AR166" s="1186"/>
      <c r="AS166" s="1186"/>
      <c r="AT166" s="1186"/>
      <c r="AU166" s="1186"/>
      <c r="AV166" s="1186"/>
      <c r="AW166" s="1186"/>
      <c r="AX166" s="1186"/>
      <c r="AY166" s="1186"/>
      <c r="AZ166" s="1186"/>
      <c r="BA166" s="1186"/>
      <c r="BB166" s="1186"/>
      <c r="BC166" s="1186"/>
      <c r="BD166" s="1186"/>
      <c r="BE166" s="1186"/>
      <c r="BF166" s="1186"/>
      <c r="BG166" s="1186"/>
      <c r="BH166" s="1186"/>
      <c r="BI166" s="1186"/>
      <c r="BJ166" s="1186"/>
      <c r="BK166" s="1186"/>
      <c r="BL166" s="1186"/>
      <c r="BM166" s="1186"/>
      <c r="BN166" s="1186"/>
      <c r="BO166" s="1186"/>
      <c r="BP166" s="1186"/>
      <c r="BQ166" s="1186"/>
      <c r="BR166" s="1186"/>
      <c r="BS166" s="1186"/>
      <c r="BT166" s="1186"/>
      <c r="BU166" s="1186"/>
      <c r="BV166" s="1186"/>
      <c r="BW166" s="1186"/>
      <c r="BX166" s="1186"/>
      <c r="BY166" s="1186"/>
      <c r="BZ166" s="1186"/>
      <c r="CA166" s="1186"/>
      <c r="CB166" s="1186"/>
      <c r="CC166" s="1186"/>
      <c r="CD166" s="1186"/>
      <c r="CE166" s="1186"/>
      <c r="CF166" s="1186"/>
      <c r="CG166" s="1186"/>
      <c r="CH166" s="1186"/>
      <c r="CI166" s="1186"/>
      <c r="CJ166" s="1186"/>
      <c r="CK166" s="1186"/>
      <c r="CL166" s="1186"/>
      <c r="CM166" s="1186"/>
      <c r="CN166" s="1186"/>
      <c r="CO166" s="1186"/>
      <c r="CP166" s="1186"/>
      <c r="CQ166" s="1186"/>
      <c r="CR166" s="1186"/>
      <c r="CS166" s="1186"/>
      <c r="CT166" s="1186"/>
      <c r="CU166" s="1186"/>
      <c r="CV166" s="1186"/>
      <c r="CW166" s="1186"/>
      <c r="CX166" s="1186"/>
      <c r="CY166" s="1186"/>
      <c r="CZ166" s="1186"/>
      <c r="DA166" s="1186"/>
      <c r="DB166" s="1186"/>
      <c r="DC166" s="1186"/>
      <c r="DD166" s="1186"/>
      <c r="DE166" s="1186"/>
      <c r="DF166" s="1186"/>
      <c r="DG166" s="1186"/>
      <c r="DH166" s="1186"/>
      <c r="DI166" s="1186"/>
      <c r="DJ166" s="1186"/>
      <c r="DK166" s="1186"/>
      <c r="DL166" s="1186"/>
      <c r="DM166" s="1186"/>
      <c r="DN166" s="1186"/>
      <c r="DO166" s="1186"/>
      <c r="DP166" s="1186"/>
      <c r="DQ166" s="1186"/>
      <c r="DR166" s="1186"/>
      <c r="DS166" s="1186"/>
      <c r="DT166" s="1186"/>
      <c r="DU166" s="1186"/>
      <c r="DV166" s="1186"/>
      <c r="DW166" s="1186"/>
      <c r="DX166" s="1186"/>
      <c r="DY166" s="1186"/>
      <c r="DZ166" s="1186"/>
      <c r="EA166" s="1186"/>
      <c r="EB166" s="1186"/>
      <c r="EC166" s="1186"/>
      <c r="ED166" s="1186"/>
      <c r="EE166" s="1186"/>
      <c r="EF166" s="1186"/>
      <c r="EG166" s="1186"/>
      <c r="EH166" s="1186"/>
      <c r="EI166" s="1186"/>
      <c r="EJ166" s="1186"/>
      <c r="EK166" s="1186"/>
      <c r="EL166" s="1186"/>
      <c r="EM166" s="1186"/>
      <c r="EN166" s="1186"/>
      <c r="EO166" s="1186"/>
      <c r="EP166" s="1186"/>
      <c r="EQ166" s="1186"/>
      <c r="ER166" s="1186"/>
      <c r="ES166" s="1186"/>
      <c r="ET166" s="1186"/>
      <c r="EU166" s="1186"/>
      <c r="EV166" s="1186"/>
      <c r="EW166" s="1186"/>
      <c r="EX166" s="1186"/>
      <c r="EY166" s="1186"/>
      <c r="EZ166" s="1186"/>
      <c r="FA166" s="1186"/>
      <c r="FB166" s="1186"/>
      <c r="FC166" s="1186"/>
      <c r="FD166" s="1186"/>
      <c r="FE166" s="1186"/>
      <c r="FF166" s="1186"/>
      <c r="FG166" s="1186"/>
      <c r="FH166" s="1186"/>
      <c r="FI166" s="1186"/>
      <c r="FJ166" s="1186"/>
      <c r="FK166" s="1186"/>
      <c r="FL166" s="1186"/>
      <c r="FM166" s="1186"/>
      <c r="FN166" s="1186"/>
      <c r="FO166" s="1186"/>
      <c r="FP166" s="1186"/>
      <c r="FQ166" s="1186"/>
      <c r="FR166" s="1186"/>
      <c r="FS166" s="1186"/>
      <c r="FT166" s="1186"/>
      <c r="FU166" s="1186"/>
      <c r="FV166" s="1186"/>
      <c r="FW166" s="1186"/>
      <c r="FX166" s="1186"/>
      <c r="FY166" s="1186"/>
      <c r="FZ166" s="1186"/>
      <c r="GA166" s="1186"/>
      <c r="GB166" s="1186"/>
      <c r="GC166" s="1186"/>
      <c r="GD166" s="1186"/>
      <c r="GE166" s="1186"/>
      <c r="GF166" s="1186"/>
      <c r="GG166" s="1186"/>
      <c r="GH166" s="1186"/>
      <c r="GI166" s="1186"/>
      <c r="GJ166" s="1186"/>
      <c r="GK166" s="1186"/>
      <c r="GL166" s="1186"/>
      <c r="GM166" s="1186"/>
      <c r="GN166" s="1186"/>
      <c r="GO166" s="1186"/>
      <c r="GP166" s="1186"/>
      <c r="GQ166" s="1186"/>
      <c r="GR166" s="1186"/>
      <c r="GS166" s="1186"/>
      <c r="GT166" s="1186"/>
      <c r="GU166" s="1186"/>
      <c r="GV166" s="1186"/>
      <c r="GW166" s="1186"/>
      <c r="GX166" s="1186"/>
      <c r="GY166" s="1186"/>
      <c r="GZ166" s="1186"/>
      <c r="HA166" s="1186"/>
      <c r="HB166" s="1186"/>
      <c r="HC166" s="1186"/>
      <c r="HD166" s="1186"/>
      <c r="HE166" s="1186"/>
      <c r="HF166" s="1186"/>
      <c r="HG166" s="1186"/>
      <c r="HH166" s="1186"/>
      <c r="HI166" s="1186"/>
      <c r="HJ166" s="1186"/>
      <c r="HK166" s="1186"/>
      <c r="HL166" s="1186"/>
      <c r="HM166" s="1186"/>
      <c r="HN166" s="1186"/>
      <c r="HO166" s="1186"/>
      <c r="HP166" s="1186"/>
      <c r="HQ166" s="1186"/>
      <c r="HR166" s="1186"/>
      <c r="HS166" s="1186"/>
      <c r="HT166" s="1186"/>
      <c r="HU166" s="1186"/>
      <c r="HV166" s="1186"/>
      <c r="HW166" s="1186"/>
      <c r="HX166" s="1186"/>
      <c r="HY166" s="1186"/>
      <c r="HZ166" s="1186"/>
      <c r="IA166" s="1186"/>
      <c r="IB166" s="1186"/>
      <c r="IC166" s="1186"/>
      <c r="ID166" s="1186"/>
      <c r="IE166" s="1186"/>
      <c r="IF166" s="1186"/>
      <c r="IG166" s="1186"/>
      <c r="IH166" s="1186"/>
      <c r="II166" s="1186"/>
      <c r="IJ166" s="1186"/>
      <c r="IK166" s="1186"/>
      <c r="IL166" s="1186"/>
      <c r="IM166" s="1186"/>
      <c r="IN166" s="1186"/>
      <c r="IO166" s="1186"/>
      <c r="IP166" s="1186"/>
      <c r="IQ166" s="1186"/>
      <c r="IR166" s="1186"/>
      <c r="IS166" s="1186"/>
      <c r="IT166" s="1186"/>
      <c r="IU166" s="1186"/>
      <c r="IV166" s="1186"/>
      <c r="IW166" s="1186"/>
      <c r="IX166" s="1186"/>
      <c r="IY166" s="1186"/>
      <c r="IZ166" s="1186"/>
      <c r="JA166" s="1186"/>
      <c r="JB166" s="1186"/>
      <c r="JC166" s="1186"/>
      <c r="JD166" s="1186"/>
      <c r="JE166" s="1186"/>
      <c r="JF166" s="1186"/>
      <c r="JG166" s="1186"/>
      <c r="JH166" s="1186"/>
      <c r="JI166" s="1186"/>
      <c r="JJ166" s="1186"/>
      <c r="JK166" s="1186"/>
      <c r="JL166" s="1186"/>
      <c r="JM166" s="1186"/>
      <c r="JN166" s="1186"/>
      <c r="JO166" s="1186"/>
      <c r="JP166" s="1186"/>
      <c r="JQ166" s="1186"/>
      <c r="JR166" s="1186"/>
      <c r="JS166" s="1186"/>
      <c r="JT166" s="1186"/>
      <c r="JU166" s="1186"/>
      <c r="JV166" s="1186"/>
      <c r="JW166" s="1186"/>
      <c r="JX166" s="1186"/>
      <c r="JY166" s="1186"/>
      <c r="JZ166" s="1186"/>
      <c r="KA166" s="1186"/>
      <c r="KB166" s="1186"/>
      <c r="KC166" s="1186"/>
      <c r="KD166" s="1186"/>
      <c r="KE166" s="1186"/>
      <c r="KF166" s="1186"/>
      <c r="KG166" s="1186"/>
      <c r="KH166" s="1186"/>
      <c r="KI166" s="1186"/>
      <c r="KJ166" s="1186"/>
      <c r="KK166" s="1186"/>
      <c r="KL166" s="1186"/>
      <c r="KM166" s="1186"/>
      <c r="KN166" s="1186"/>
      <c r="KO166" s="1186"/>
      <c r="KP166" s="1186"/>
      <c r="KQ166" s="1186"/>
      <c r="KR166" s="1186"/>
      <c r="KS166" s="1186"/>
      <c r="KT166" s="1186"/>
      <c r="KU166" s="1186"/>
      <c r="KV166" s="1186"/>
      <c r="KW166" s="1186"/>
      <c r="KX166" s="1186"/>
      <c r="KY166" s="1186"/>
      <c r="KZ166" s="1186"/>
      <c r="LA166" s="1186"/>
      <c r="LB166" s="1186"/>
      <c r="LC166" s="1186"/>
      <c r="LD166" s="1186"/>
      <c r="LE166" s="1186"/>
      <c r="LF166" s="1186"/>
      <c r="LG166" s="1186"/>
      <c r="LH166" s="1186"/>
      <c r="LI166" s="1186"/>
      <c r="LJ166" s="1187"/>
    </row>
    <row r="167" spans="2:322" ht="3.65" customHeight="1">
      <c r="B167" s="1185"/>
      <c r="C167" s="1186"/>
      <c r="D167" s="1186"/>
      <c r="E167" s="1186"/>
      <c r="F167" s="1186"/>
      <c r="G167" s="1186"/>
      <c r="H167" s="1186"/>
      <c r="I167" s="1186"/>
      <c r="J167" s="1186"/>
      <c r="K167" s="1186"/>
      <c r="L167" s="1186"/>
      <c r="M167" s="1186"/>
      <c r="N167" s="1186"/>
      <c r="O167" s="1186"/>
      <c r="P167" s="1186"/>
      <c r="Q167" s="1186"/>
      <c r="R167" s="1186"/>
      <c r="S167" s="1186"/>
      <c r="T167" s="1186"/>
      <c r="U167" s="1186"/>
      <c r="V167" s="1186"/>
      <c r="W167" s="1186"/>
      <c r="X167" s="1186"/>
      <c r="Y167" s="1186"/>
      <c r="Z167" s="1186"/>
      <c r="AA167" s="1186"/>
      <c r="AB167" s="1186"/>
      <c r="AC167" s="1186"/>
      <c r="AD167" s="1186"/>
      <c r="AE167" s="1186"/>
      <c r="AF167" s="1186"/>
      <c r="AG167" s="1186"/>
      <c r="AH167" s="1186"/>
      <c r="AI167" s="1186"/>
      <c r="AJ167" s="1186"/>
      <c r="AK167" s="1186"/>
      <c r="AL167" s="1186"/>
      <c r="AM167" s="1186"/>
      <c r="AN167" s="1186"/>
      <c r="AO167" s="1186"/>
      <c r="AP167" s="1186"/>
      <c r="AQ167" s="1186"/>
      <c r="AR167" s="1186"/>
      <c r="AS167" s="1186"/>
      <c r="AT167" s="1186"/>
      <c r="AU167" s="1186"/>
      <c r="AV167" s="1186"/>
      <c r="AW167" s="1186"/>
      <c r="AX167" s="1186"/>
      <c r="AY167" s="1186"/>
      <c r="AZ167" s="1186"/>
      <c r="BA167" s="1186"/>
      <c r="BB167" s="1186"/>
      <c r="BC167" s="1186"/>
      <c r="BD167" s="1186"/>
      <c r="BE167" s="1186"/>
      <c r="BF167" s="1186"/>
      <c r="BG167" s="1186"/>
      <c r="BH167" s="1186"/>
      <c r="BI167" s="1186"/>
      <c r="BJ167" s="1186"/>
      <c r="BK167" s="1186"/>
      <c r="BL167" s="1186"/>
      <c r="BM167" s="1186"/>
      <c r="BN167" s="1186"/>
      <c r="BO167" s="1186"/>
      <c r="BP167" s="1186"/>
      <c r="BQ167" s="1186"/>
      <c r="BR167" s="1186"/>
      <c r="BS167" s="1186"/>
      <c r="BT167" s="1186"/>
      <c r="BU167" s="1186"/>
      <c r="BV167" s="1186"/>
      <c r="BW167" s="1186"/>
      <c r="BX167" s="1186"/>
      <c r="BY167" s="1186"/>
      <c r="BZ167" s="1186"/>
      <c r="CA167" s="1186"/>
      <c r="CB167" s="1186"/>
      <c r="CC167" s="1186"/>
      <c r="CD167" s="1186"/>
      <c r="CE167" s="1186"/>
      <c r="CF167" s="1186"/>
      <c r="CG167" s="1186"/>
      <c r="CH167" s="1186"/>
      <c r="CI167" s="1186"/>
      <c r="CJ167" s="1186"/>
      <c r="CK167" s="1186"/>
      <c r="CL167" s="1186"/>
      <c r="CM167" s="1186"/>
      <c r="CN167" s="1186"/>
      <c r="CO167" s="1186"/>
      <c r="CP167" s="1186"/>
      <c r="CQ167" s="1186"/>
      <c r="CR167" s="1186"/>
      <c r="CS167" s="1186"/>
      <c r="CT167" s="1186"/>
      <c r="CU167" s="1186"/>
      <c r="CV167" s="1186"/>
      <c r="CW167" s="1186"/>
      <c r="CX167" s="1186"/>
      <c r="CY167" s="1186"/>
      <c r="CZ167" s="1186"/>
      <c r="DA167" s="1186"/>
      <c r="DB167" s="1186"/>
      <c r="DC167" s="1186"/>
      <c r="DD167" s="1186"/>
      <c r="DE167" s="1186"/>
      <c r="DF167" s="1186"/>
      <c r="DG167" s="1186"/>
      <c r="DH167" s="1186"/>
      <c r="DI167" s="1186"/>
      <c r="DJ167" s="1186"/>
      <c r="DK167" s="1186"/>
      <c r="DL167" s="1186"/>
      <c r="DM167" s="1186"/>
      <c r="DN167" s="1186"/>
      <c r="DO167" s="1186"/>
      <c r="DP167" s="1186"/>
      <c r="DQ167" s="1186"/>
      <c r="DR167" s="1186"/>
      <c r="DS167" s="1186"/>
      <c r="DT167" s="1186"/>
      <c r="DU167" s="1186"/>
      <c r="DV167" s="1186"/>
      <c r="DW167" s="1186"/>
      <c r="DX167" s="1186"/>
      <c r="DY167" s="1186"/>
      <c r="DZ167" s="1186"/>
      <c r="EA167" s="1186"/>
      <c r="EB167" s="1186"/>
      <c r="EC167" s="1186"/>
      <c r="ED167" s="1186"/>
      <c r="EE167" s="1186"/>
      <c r="EF167" s="1186"/>
      <c r="EG167" s="1186"/>
      <c r="EH167" s="1186"/>
      <c r="EI167" s="1186"/>
      <c r="EJ167" s="1186"/>
      <c r="EK167" s="1186"/>
      <c r="EL167" s="1186"/>
      <c r="EM167" s="1186"/>
      <c r="EN167" s="1186"/>
      <c r="EO167" s="1186"/>
      <c r="EP167" s="1186"/>
      <c r="EQ167" s="1186"/>
      <c r="ER167" s="1186"/>
      <c r="ES167" s="1186"/>
      <c r="ET167" s="1186"/>
      <c r="EU167" s="1186"/>
      <c r="EV167" s="1186"/>
      <c r="EW167" s="1186"/>
      <c r="EX167" s="1186"/>
      <c r="EY167" s="1186"/>
      <c r="EZ167" s="1186"/>
      <c r="FA167" s="1186"/>
      <c r="FB167" s="1186"/>
      <c r="FC167" s="1186"/>
      <c r="FD167" s="1186"/>
      <c r="FE167" s="1186"/>
      <c r="FF167" s="1186"/>
      <c r="FG167" s="1186"/>
      <c r="FH167" s="1186"/>
      <c r="FI167" s="1186"/>
      <c r="FJ167" s="1186"/>
      <c r="FK167" s="1186"/>
      <c r="FL167" s="1186"/>
      <c r="FM167" s="1186"/>
      <c r="FN167" s="1186"/>
      <c r="FO167" s="1186"/>
      <c r="FP167" s="1186"/>
      <c r="FQ167" s="1186"/>
      <c r="FR167" s="1186"/>
      <c r="FS167" s="1186"/>
      <c r="FT167" s="1186"/>
      <c r="FU167" s="1186"/>
      <c r="FV167" s="1186"/>
      <c r="FW167" s="1186"/>
      <c r="FX167" s="1186"/>
      <c r="FY167" s="1186"/>
      <c r="FZ167" s="1186"/>
      <c r="GA167" s="1186"/>
      <c r="GB167" s="1186"/>
      <c r="GC167" s="1186"/>
      <c r="GD167" s="1186"/>
      <c r="GE167" s="1186"/>
      <c r="GF167" s="1186"/>
      <c r="GG167" s="1186"/>
      <c r="GH167" s="1186"/>
      <c r="GI167" s="1186"/>
      <c r="GJ167" s="1186"/>
      <c r="GK167" s="1186"/>
      <c r="GL167" s="1186"/>
      <c r="GM167" s="1186"/>
      <c r="GN167" s="1186"/>
      <c r="GO167" s="1186"/>
      <c r="GP167" s="1186"/>
      <c r="GQ167" s="1186"/>
      <c r="GR167" s="1186"/>
      <c r="GS167" s="1186"/>
      <c r="GT167" s="1186"/>
      <c r="GU167" s="1186"/>
      <c r="GV167" s="1186"/>
      <c r="GW167" s="1186"/>
      <c r="GX167" s="1186"/>
      <c r="GY167" s="1186"/>
      <c r="GZ167" s="1186"/>
      <c r="HA167" s="1186"/>
      <c r="HB167" s="1186"/>
      <c r="HC167" s="1186"/>
      <c r="HD167" s="1186"/>
      <c r="HE167" s="1186"/>
      <c r="HF167" s="1186"/>
      <c r="HG167" s="1186"/>
      <c r="HH167" s="1186"/>
      <c r="HI167" s="1186"/>
      <c r="HJ167" s="1186"/>
      <c r="HK167" s="1186"/>
      <c r="HL167" s="1186"/>
      <c r="HM167" s="1186"/>
      <c r="HN167" s="1186"/>
      <c r="HO167" s="1186"/>
      <c r="HP167" s="1186"/>
      <c r="HQ167" s="1186"/>
      <c r="HR167" s="1186"/>
      <c r="HS167" s="1186"/>
      <c r="HT167" s="1186"/>
      <c r="HU167" s="1186"/>
      <c r="HV167" s="1186"/>
      <c r="HW167" s="1186"/>
      <c r="HX167" s="1186"/>
      <c r="HY167" s="1186"/>
      <c r="HZ167" s="1186"/>
      <c r="IA167" s="1186"/>
      <c r="IB167" s="1186"/>
      <c r="IC167" s="1186"/>
      <c r="ID167" s="1186"/>
      <c r="IE167" s="1186"/>
      <c r="IF167" s="1186"/>
      <c r="IG167" s="1186"/>
      <c r="IH167" s="1186"/>
      <c r="II167" s="1186"/>
      <c r="IJ167" s="1186"/>
      <c r="IK167" s="1186"/>
      <c r="IL167" s="1186"/>
      <c r="IM167" s="1186"/>
      <c r="IN167" s="1186"/>
      <c r="IO167" s="1186"/>
      <c r="IP167" s="1186"/>
      <c r="IQ167" s="1186"/>
      <c r="IR167" s="1186"/>
      <c r="IS167" s="1186"/>
      <c r="IT167" s="1186"/>
      <c r="IU167" s="1186"/>
      <c r="IV167" s="1186"/>
      <c r="IW167" s="1186"/>
      <c r="IX167" s="1186"/>
      <c r="IY167" s="1186"/>
      <c r="IZ167" s="1186"/>
      <c r="JA167" s="1186"/>
      <c r="JB167" s="1186"/>
      <c r="JC167" s="1186"/>
      <c r="JD167" s="1186"/>
      <c r="JE167" s="1186"/>
      <c r="JF167" s="1186"/>
      <c r="JG167" s="1186"/>
      <c r="JH167" s="1186"/>
      <c r="JI167" s="1186"/>
      <c r="JJ167" s="1186"/>
      <c r="JK167" s="1186"/>
      <c r="JL167" s="1186"/>
      <c r="JM167" s="1186"/>
      <c r="JN167" s="1186"/>
      <c r="JO167" s="1186"/>
      <c r="JP167" s="1186"/>
      <c r="JQ167" s="1186"/>
      <c r="JR167" s="1186"/>
      <c r="JS167" s="1186"/>
      <c r="JT167" s="1186"/>
      <c r="JU167" s="1186"/>
      <c r="JV167" s="1186"/>
      <c r="JW167" s="1186"/>
      <c r="JX167" s="1186"/>
      <c r="JY167" s="1186"/>
      <c r="JZ167" s="1186"/>
      <c r="KA167" s="1186"/>
      <c r="KB167" s="1186"/>
      <c r="KC167" s="1186"/>
      <c r="KD167" s="1186"/>
      <c r="KE167" s="1186"/>
      <c r="KF167" s="1186"/>
      <c r="KG167" s="1186"/>
      <c r="KH167" s="1186"/>
      <c r="KI167" s="1186"/>
      <c r="KJ167" s="1186"/>
      <c r="KK167" s="1186"/>
      <c r="KL167" s="1186"/>
      <c r="KM167" s="1186"/>
      <c r="KN167" s="1186"/>
      <c r="KO167" s="1186"/>
      <c r="KP167" s="1186"/>
      <c r="KQ167" s="1186"/>
      <c r="KR167" s="1186"/>
      <c r="KS167" s="1186"/>
      <c r="KT167" s="1186"/>
      <c r="KU167" s="1186"/>
      <c r="KV167" s="1186"/>
      <c r="KW167" s="1186"/>
      <c r="KX167" s="1186"/>
      <c r="KY167" s="1186"/>
      <c r="KZ167" s="1186"/>
      <c r="LA167" s="1186"/>
      <c r="LB167" s="1186"/>
      <c r="LC167" s="1186"/>
      <c r="LD167" s="1186"/>
      <c r="LE167" s="1186"/>
      <c r="LF167" s="1186"/>
      <c r="LG167" s="1186"/>
      <c r="LH167" s="1186"/>
      <c r="LI167" s="1186"/>
      <c r="LJ167" s="1187"/>
    </row>
    <row r="168" spans="2:322" ht="3.65" customHeight="1">
      <c r="B168" s="1185"/>
      <c r="C168" s="1186"/>
      <c r="D168" s="1186"/>
      <c r="E168" s="1186"/>
      <c r="F168" s="1186"/>
      <c r="G168" s="1186"/>
      <c r="H168" s="1186"/>
      <c r="I168" s="1186"/>
      <c r="J168" s="1186"/>
      <c r="K168" s="1186"/>
      <c r="L168" s="1186"/>
      <c r="M168" s="1186"/>
      <c r="N168" s="1186"/>
      <c r="O168" s="1186"/>
      <c r="P168" s="1186"/>
      <c r="Q168" s="1186"/>
      <c r="R168" s="1186"/>
      <c r="S168" s="1186"/>
      <c r="T168" s="1186"/>
      <c r="U168" s="1186"/>
      <c r="V168" s="1186"/>
      <c r="W168" s="1186"/>
      <c r="X168" s="1186"/>
      <c r="Y168" s="1186"/>
      <c r="Z168" s="1186"/>
      <c r="AA168" s="1186"/>
      <c r="AB168" s="1186"/>
      <c r="AC168" s="1186"/>
      <c r="AD168" s="1186"/>
      <c r="AE168" s="1186"/>
      <c r="AF168" s="1186"/>
      <c r="AG168" s="1186"/>
      <c r="AH168" s="1186"/>
      <c r="AI168" s="1186"/>
      <c r="AJ168" s="1186"/>
      <c r="AK168" s="1186"/>
      <c r="AL168" s="1186"/>
      <c r="AM168" s="1186"/>
      <c r="AN168" s="1186"/>
      <c r="AO168" s="1186"/>
      <c r="AP168" s="1186"/>
      <c r="AQ168" s="1186"/>
      <c r="AR168" s="1186"/>
      <c r="AS168" s="1186"/>
      <c r="AT168" s="1186"/>
      <c r="AU168" s="1186"/>
      <c r="AV168" s="1186"/>
      <c r="AW168" s="1186"/>
      <c r="AX168" s="1186"/>
      <c r="AY168" s="1186"/>
      <c r="AZ168" s="1186"/>
      <c r="BA168" s="1186"/>
      <c r="BB168" s="1186"/>
      <c r="BC168" s="1186"/>
      <c r="BD168" s="1186"/>
      <c r="BE168" s="1186"/>
      <c r="BF168" s="1186"/>
      <c r="BG168" s="1186"/>
      <c r="BH168" s="1186"/>
      <c r="BI168" s="1186"/>
      <c r="BJ168" s="1186"/>
      <c r="BK168" s="1186"/>
      <c r="BL168" s="1186"/>
      <c r="BM168" s="1186"/>
      <c r="BN168" s="1186"/>
      <c r="BO168" s="1186"/>
      <c r="BP168" s="1186"/>
      <c r="BQ168" s="1186"/>
      <c r="BR168" s="1186"/>
      <c r="BS168" s="1186"/>
      <c r="BT168" s="1186"/>
      <c r="BU168" s="1186"/>
      <c r="BV168" s="1186"/>
      <c r="BW168" s="1186"/>
      <c r="BX168" s="1186"/>
      <c r="BY168" s="1186"/>
      <c r="BZ168" s="1186"/>
      <c r="CA168" s="1186"/>
      <c r="CB168" s="1186"/>
      <c r="CC168" s="1186"/>
      <c r="CD168" s="1186"/>
      <c r="CE168" s="1186"/>
      <c r="CF168" s="1186"/>
      <c r="CG168" s="1186"/>
      <c r="CH168" s="1186"/>
      <c r="CI168" s="1186"/>
      <c r="CJ168" s="1186"/>
      <c r="CK168" s="1186"/>
      <c r="CL168" s="1186"/>
      <c r="CM168" s="1186"/>
      <c r="CN168" s="1186"/>
      <c r="CO168" s="1186"/>
      <c r="CP168" s="1186"/>
      <c r="CQ168" s="1186"/>
      <c r="CR168" s="1186"/>
      <c r="CS168" s="1186"/>
      <c r="CT168" s="1186"/>
      <c r="CU168" s="1186"/>
      <c r="CV168" s="1186"/>
      <c r="CW168" s="1186"/>
      <c r="CX168" s="1186"/>
      <c r="CY168" s="1186"/>
      <c r="CZ168" s="1186"/>
      <c r="DA168" s="1186"/>
      <c r="DB168" s="1186"/>
      <c r="DC168" s="1186"/>
      <c r="DD168" s="1186"/>
      <c r="DE168" s="1186"/>
      <c r="DF168" s="1186"/>
      <c r="DG168" s="1186"/>
      <c r="DH168" s="1186"/>
      <c r="DI168" s="1186"/>
      <c r="DJ168" s="1186"/>
      <c r="DK168" s="1186"/>
      <c r="DL168" s="1186"/>
      <c r="DM168" s="1186"/>
      <c r="DN168" s="1186"/>
      <c r="DO168" s="1186"/>
      <c r="DP168" s="1186"/>
      <c r="DQ168" s="1186"/>
      <c r="DR168" s="1186"/>
      <c r="DS168" s="1186"/>
      <c r="DT168" s="1186"/>
      <c r="DU168" s="1186"/>
      <c r="DV168" s="1186"/>
      <c r="DW168" s="1186"/>
      <c r="DX168" s="1186"/>
      <c r="DY168" s="1186"/>
      <c r="DZ168" s="1186"/>
      <c r="EA168" s="1186"/>
      <c r="EB168" s="1186"/>
      <c r="EC168" s="1186"/>
      <c r="ED168" s="1186"/>
      <c r="EE168" s="1186"/>
      <c r="EF168" s="1186"/>
      <c r="EG168" s="1186"/>
      <c r="EH168" s="1186"/>
      <c r="EI168" s="1186"/>
      <c r="EJ168" s="1186"/>
      <c r="EK168" s="1186"/>
      <c r="EL168" s="1186"/>
      <c r="EM168" s="1186"/>
      <c r="EN168" s="1186"/>
      <c r="EO168" s="1186"/>
      <c r="EP168" s="1186"/>
      <c r="EQ168" s="1186"/>
      <c r="ER168" s="1186"/>
      <c r="ES168" s="1186"/>
      <c r="ET168" s="1186"/>
      <c r="EU168" s="1186"/>
      <c r="EV168" s="1186"/>
      <c r="EW168" s="1186"/>
      <c r="EX168" s="1186"/>
      <c r="EY168" s="1186"/>
      <c r="EZ168" s="1186"/>
      <c r="FA168" s="1186"/>
      <c r="FB168" s="1186"/>
      <c r="FC168" s="1186"/>
      <c r="FD168" s="1186"/>
      <c r="FE168" s="1186"/>
      <c r="FF168" s="1186"/>
      <c r="FG168" s="1186"/>
      <c r="FH168" s="1186"/>
      <c r="FI168" s="1186"/>
      <c r="FJ168" s="1186"/>
      <c r="FK168" s="1186"/>
      <c r="FL168" s="1186"/>
      <c r="FM168" s="1186"/>
      <c r="FN168" s="1186"/>
      <c r="FO168" s="1186"/>
      <c r="FP168" s="1186"/>
      <c r="FQ168" s="1186"/>
      <c r="FR168" s="1186"/>
      <c r="FS168" s="1186"/>
      <c r="FT168" s="1186"/>
      <c r="FU168" s="1186"/>
      <c r="FV168" s="1186"/>
      <c r="FW168" s="1186"/>
      <c r="FX168" s="1186"/>
      <c r="FY168" s="1186"/>
      <c r="FZ168" s="1186"/>
      <c r="GA168" s="1186"/>
      <c r="GB168" s="1186"/>
      <c r="GC168" s="1186"/>
      <c r="GD168" s="1186"/>
      <c r="GE168" s="1186"/>
      <c r="GF168" s="1186"/>
      <c r="GG168" s="1186"/>
      <c r="GH168" s="1186"/>
      <c r="GI168" s="1186"/>
      <c r="GJ168" s="1186"/>
      <c r="GK168" s="1186"/>
      <c r="GL168" s="1186"/>
      <c r="GM168" s="1186"/>
      <c r="GN168" s="1186"/>
      <c r="GO168" s="1186"/>
      <c r="GP168" s="1186"/>
      <c r="GQ168" s="1186"/>
      <c r="GR168" s="1186"/>
      <c r="GS168" s="1186"/>
      <c r="GT168" s="1186"/>
      <c r="GU168" s="1186"/>
      <c r="GV168" s="1186"/>
      <c r="GW168" s="1186"/>
      <c r="GX168" s="1186"/>
      <c r="GY168" s="1186"/>
      <c r="GZ168" s="1186"/>
      <c r="HA168" s="1186"/>
      <c r="HB168" s="1186"/>
      <c r="HC168" s="1186"/>
      <c r="HD168" s="1186"/>
      <c r="HE168" s="1186"/>
      <c r="HF168" s="1186"/>
      <c r="HG168" s="1186"/>
      <c r="HH168" s="1186"/>
      <c r="HI168" s="1186"/>
      <c r="HJ168" s="1186"/>
      <c r="HK168" s="1186"/>
      <c r="HL168" s="1186"/>
      <c r="HM168" s="1186"/>
      <c r="HN168" s="1186"/>
      <c r="HO168" s="1186"/>
      <c r="HP168" s="1186"/>
      <c r="HQ168" s="1186"/>
      <c r="HR168" s="1186"/>
      <c r="HS168" s="1186"/>
      <c r="HT168" s="1186"/>
      <c r="HU168" s="1186"/>
      <c r="HV168" s="1186"/>
      <c r="HW168" s="1186"/>
      <c r="HX168" s="1186"/>
      <c r="HY168" s="1186"/>
      <c r="HZ168" s="1186"/>
      <c r="IA168" s="1186"/>
      <c r="IB168" s="1186"/>
      <c r="IC168" s="1186"/>
      <c r="ID168" s="1186"/>
      <c r="IE168" s="1186"/>
      <c r="IF168" s="1186"/>
      <c r="IG168" s="1186"/>
      <c r="IH168" s="1186"/>
      <c r="II168" s="1186"/>
      <c r="IJ168" s="1186"/>
      <c r="IK168" s="1186"/>
      <c r="IL168" s="1186"/>
      <c r="IM168" s="1186"/>
      <c r="IN168" s="1186"/>
      <c r="IO168" s="1186"/>
      <c r="IP168" s="1186"/>
      <c r="IQ168" s="1186"/>
      <c r="IR168" s="1186"/>
      <c r="IS168" s="1186"/>
      <c r="IT168" s="1186"/>
      <c r="IU168" s="1186"/>
      <c r="IV168" s="1186"/>
      <c r="IW168" s="1186"/>
      <c r="IX168" s="1186"/>
      <c r="IY168" s="1186"/>
      <c r="IZ168" s="1186"/>
      <c r="JA168" s="1186"/>
      <c r="JB168" s="1186"/>
      <c r="JC168" s="1186"/>
      <c r="JD168" s="1186"/>
      <c r="JE168" s="1186"/>
      <c r="JF168" s="1186"/>
      <c r="JG168" s="1186"/>
      <c r="JH168" s="1186"/>
      <c r="JI168" s="1186"/>
      <c r="JJ168" s="1186"/>
      <c r="JK168" s="1186"/>
      <c r="JL168" s="1186"/>
      <c r="JM168" s="1186"/>
      <c r="JN168" s="1186"/>
      <c r="JO168" s="1186"/>
      <c r="JP168" s="1186"/>
      <c r="JQ168" s="1186"/>
      <c r="JR168" s="1186"/>
      <c r="JS168" s="1186"/>
      <c r="JT168" s="1186"/>
      <c r="JU168" s="1186"/>
      <c r="JV168" s="1186"/>
      <c r="JW168" s="1186"/>
      <c r="JX168" s="1186"/>
      <c r="JY168" s="1186"/>
      <c r="JZ168" s="1186"/>
      <c r="KA168" s="1186"/>
      <c r="KB168" s="1186"/>
      <c r="KC168" s="1186"/>
      <c r="KD168" s="1186"/>
      <c r="KE168" s="1186"/>
      <c r="KF168" s="1186"/>
      <c r="KG168" s="1186"/>
      <c r="KH168" s="1186"/>
      <c r="KI168" s="1186"/>
      <c r="KJ168" s="1186"/>
      <c r="KK168" s="1186"/>
      <c r="KL168" s="1186"/>
      <c r="KM168" s="1186"/>
      <c r="KN168" s="1186"/>
      <c r="KO168" s="1186"/>
      <c r="KP168" s="1186"/>
      <c r="KQ168" s="1186"/>
      <c r="KR168" s="1186"/>
      <c r="KS168" s="1186"/>
      <c r="KT168" s="1186"/>
      <c r="KU168" s="1186"/>
      <c r="KV168" s="1186"/>
      <c r="KW168" s="1186"/>
      <c r="KX168" s="1186"/>
      <c r="KY168" s="1186"/>
      <c r="KZ168" s="1186"/>
      <c r="LA168" s="1186"/>
      <c r="LB168" s="1186"/>
      <c r="LC168" s="1186"/>
      <c r="LD168" s="1186"/>
      <c r="LE168" s="1186"/>
      <c r="LF168" s="1186"/>
      <c r="LG168" s="1186"/>
      <c r="LH168" s="1186"/>
      <c r="LI168" s="1186"/>
      <c r="LJ168" s="1187"/>
    </row>
    <row r="169" spans="2:322" ht="3.65" customHeight="1">
      <c r="B169" s="1185"/>
      <c r="C169" s="1186"/>
      <c r="D169" s="1186"/>
      <c r="E169" s="1186"/>
      <c r="F169" s="1186"/>
      <c r="G169" s="1186"/>
      <c r="H169" s="1186"/>
      <c r="I169" s="1186"/>
      <c r="J169" s="1186"/>
      <c r="K169" s="1186"/>
      <c r="L169" s="1186"/>
      <c r="M169" s="1186"/>
      <c r="N169" s="1186"/>
      <c r="O169" s="1186"/>
      <c r="P169" s="1186"/>
      <c r="Q169" s="1186"/>
      <c r="R169" s="1186"/>
      <c r="S169" s="1186"/>
      <c r="T169" s="1186"/>
      <c r="U169" s="1186"/>
      <c r="V169" s="1186"/>
      <c r="W169" s="1186"/>
      <c r="X169" s="1186"/>
      <c r="Y169" s="1186"/>
      <c r="Z169" s="1186"/>
      <c r="AA169" s="1186"/>
      <c r="AB169" s="1186"/>
      <c r="AC169" s="1186"/>
      <c r="AD169" s="1186"/>
      <c r="AE169" s="1186"/>
      <c r="AF169" s="1186"/>
      <c r="AG169" s="1186"/>
      <c r="AH169" s="1186"/>
      <c r="AI169" s="1186"/>
      <c r="AJ169" s="1186"/>
      <c r="AK169" s="1186"/>
      <c r="AL169" s="1186"/>
      <c r="AM169" s="1186"/>
      <c r="AN169" s="1186"/>
      <c r="AO169" s="1186"/>
      <c r="AP169" s="1186"/>
      <c r="AQ169" s="1186"/>
      <c r="AR169" s="1186"/>
      <c r="AS169" s="1186"/>
      <c r="AT169" s="1186"/>
      <c r="AU169" s="1186"/>
      <c r="AV169" s="1186"/>
      <c r="AW169" s="1186"/>
      <c r="AX169" s="1186"/>
      <c r="AY169" s="1186"/>
      <c r="AZ169" s="1186"/>
      <c r="BA169" s="1186"/>
      <c r="BB169" s="1186"/>
      <c r="BC169" s="1186"/>
      <c r="BD169" s="1186"/>
      <c r="BE169" s="1186"/>
      <c r="BF169" s="1186"/>
      <c r="BG169" s="1186"/>
      <c r="BH169" s="1186"/>
      <c r="BI169" s="1186"/>
      <c r="BJ169" s="1186"/>
      <c r="BK169" s="1186"/>
      <c r="BL169" s="1186"/>
      <c r="BM169" s="1186"/>
      <c r="BN169" s="1186"/>
      <c r="BO169" s="1186"/>
      <c r="BP169" s="1186"/>
      <c r="BQ169" s="1186"/>
      <c r="BR169" s="1186"/>
      <c r="BS169" s="1186"/>
      <c r="BT169" s="1186"/>
      <c r="BU169" s="1186"/>
      <c r="BV169" s="1186"/>
      <c r="BW169" s="1186"/>
      <c r="BX169" s="1186"/>
      <c r="BY169" s="1186"/>
      <c r="BZ169" s="1186"/>
      <c r="CA169" s="1186"/>
      <c r="CB169" s="1186"/>
      <c r="CC169" s="1186"/>
      <c r="CD169" s="1186"/>
      <c r="CE169" s="1186"/>
      <c r="CF169" s="1186"/>
      <c r="CG169" s="1186"/>
      <c r="CH169" s="1186"/>
      <c r="CI169" s="1186"/>
      <c r="CJ169" s="1186"/>
      <c r="CK169" s="1186"/>
      <c r="CL169" s="1186"/>
      <c r="CM169" s="1186"/>
      <c r="CN169" s="1186"/>
      <c r="CO169" s="1186"/>
      <c r="CP169" s="1186"/>
      <c r="CQ169" s="1186"/>
      <c r="CR169" s="1186"/>
      <c r="CS169" s="1186"/>
      <c r="CT169" s="1186"/>
      <c r="CU169" s="1186"/>
      <c r="CV169" s="1186"/>
      <c r="CW169" s="1186"/>
      <c r="CX169" s="1186"/>
      <c r="CY169" s="1186"/>
      <c r="CZ169" s="1186"/>
      <c r="DA169" s="1186"/>
      <c r="DB169" s="1186"/>
      <c r="DC169" s="1186"/>
      <c r="DD169" s="1186"/>
      <c r="DE169" s="1186"/>
      <c r="DF169" s="1186"/>
      <c r="DG169" s="1186"/>
      <c r="DH169" s="1186"/>
      <c r="DI169" s="1186"/>
      <c r="DJ169" s="1186"/>
      <c r="DK169" s="1186"/>
      <c r="DL169" s="1186"/>
      <c r="DM169" s="1186"/>
      <c r="DN169" s="1186"/>
      <c r="DO169" s="1186"/>
      <c r="DP169" s="1186"/>
      <c r="DQ169" s="1186"/>
      <c r="DR169" s="1186"/>
      <c r="DS169" s="1186"/>
      <c r="DT169" s="1186"/>
      <c r="DU169" s="1186"/>
      <c r="DV169" s="1186"/>
      <c r="DW169" s="1186"/>
      <c r="DX169" s="1186"/>
      <c r="DY169" s="1186"/>
      <c r="DZ169" s="1186"/>
      <c r="EA169" s="1186"/>
      <c r="EB169" s="1186"/>
      <c r="EC169" s="1186"/>
      <c r="ED169" s="1186"/>
      <c r="EE169" s="1186"/>
      <c r="EF169" s="1186"/>
      <c r="EG169" s="1186"/>
      <c r="EH169" s="1186"/>
      <c r="EI169" s="1186"/>
      <c r="EJ169" s="1186"/>
      <c r="EK169" s="1186"/>
      <c r="EL169" s="1186"/>
      <c r="EM169" s="1186"/>
      <c r="EN169" s="1186"/>
      <c r="EO169" s="1186"/>
      <c r="EP169" s="1186"/>
      <c r="EQ169" s="1186"/>
      <c r="ER169" s="1186"/>
      <c r="ES169" s="1186"/>
      <c r="ET169" s="1186"/>
      <c r="EU169" s="1186"/>
      <c r="EV169" s="1186"/>
      <c r="EW169" s="1186"/>
      <c r="EX169" s="1186"/>
      <c r="EY169" s="1186"/>
      <c r="EZ169" s="1186"/>
      <c r="FA169" s="1186"/>
      <c r="FB169" s="1186"/>
      <c r="FC169" s="1186"/>
      <c r="FD169" s="1186"/>
      <c r="FE169" s="1186"/>
      <c r="FF169" s="1186"/>
      <c r="FG169" s="1186"/>
      <c r="FH169" s="1186"/>
      <c r="FI169" s="1186"/>
      <c r="FJ169" s="1186"/>
      <c r="FK169" s="1186"/>
      <c r="FL169" s="1186"/>
      <c r="FM169" s="1186"/>
      <c r="FN169" s="1186"/>
      <c r="FO169" s="1186"/>
      <c r="FP169" s="1186"/>
      <c r="FQ169" s="1186"/>
      <c r="FR169" s="1186"/>
      <c r="FS169" s="1186"/>
      <c r="FT169" s="1186"/>
      <c r="FU169" s="1186"/>
      <c r="FV169" s="1186"/>
      <c r="FW169" s="1186"/>
      <c r="FX169" s="1186"/>
      <c r="FY169" s="1186"/>
      <c r="FZ169" s="1186"/>
      <c r="GA169" s="1186"/>
      <c r="GB169" s="1186"/>
      <c r="GC169" s="1186"/>
      <c r="GD169" s="1186"/>
      <c r="GE169" s="1186"/>
      <c r="GF169" s="1186"/>
      <c r="GG169" s="1186"/>
      <c r="GH169" s="1186"/>
      <c r="GI169" s="1186"/>
      <c r="GJ169" s="1186"/>
      <c r="GK169" s="1186"/>
      <c r="GL169" s="1186"/>
      <c r="GM169" s="1186"/>
      <c r="GN169" s="1186"/>
      <c r="GO169" s="1186"/>
      <c r="GP169" s="1186"/>
      <c r="GQ169" s="1186"/>
      <c r="GR169" s="1186"/>
      <c r="GS169" s="1186"/>
      <c r="GT169" s="1186"/>
      <c r="GU169" s="1186"/>
      <c r="GV169" s="1186"/>
      <c r="GW169" s="1186"/>
      <c r="GX169" s="1186"/>
      <c r="GY169" s="1186"/>
      <c r="GZ169" s="1186"/>
      <c r="HA169" s="1186"/>
      <c r="HB169" s="1186"/>
      <c r="HC169" s="1186"/>
      <c r="HD169" s="1186"/>
      <c r="HE169" s="1186"/>
      <c r="HF169" s="1186"/>
      <c r="HG169" s="1186"/>
      <c r="HH169" s="1186"/>
      <c r="HI169" s="1186"/>
      <c r="HJ169" s="1186"/>
      <c r="HK169" s="1186"/>
      <c r="HL169" s="1186"/>
      <c r="HM169" s="1186"/>
      <c r="HN169" s="1186"/>
      <c r="HO169" s="1186"/>
      <c r="HP169" s="1186"/>
      <c r="HQ169" s="1186"/>
      <c r="HR169" s="1186"/>
      <c r="HS169" s="1186"/>
      <c r="HT169" s="1186"/>
      <c r="HU169" s="1186"/>
      <c r="HV169" s="1186"/>
      <c r="HW169" s="1186"/>
      <c r="HX169" s="1186"/>
      <c r="HY169" s="1186"/>
      <c r="HZ169" s="1186"/>
      <c r="IA169" s="1186"/>
      <c r="IB169" s="1186"/>
      <c r="IC169" s="1186"/>
      <c r="ID169" s="1186"/>
      <c r="IE169" s="1186"/>
      <c r="IF169" s="1186"/>
      <c r="IG169" s="1186"/>
      <c r="IH169" s="1186"/>
      <c r="II169" s="1186"/>
      <c r="IJ169" s="1186"/>
      <c r="IK169" s="1186"/>
      <c r="IL169" s="1186"/>
      <c r="IM169" s="1186"/>
      <c r="IN169" s="1186"/>
      <c r="IO169" s="1186"/>
      <c r="IP169" s="1186"/>
      <c r="IQ169" s="1186"/>
      <c r="IR169" s="1186"/>
      <c r="IS169" s="1186"/>
      <c r="IT169" s="1186"/>
      <c r="IU169" s="1186"/>
      <c r="IV169" s="1186"/>
      <c r="IW169" s="1186"/>
      <c r="IX169" s="1186"/>
      <c r="IY169" s="1186"/>
      <c r="IZ169" s="1186"/>
      <c r="JA169" s="1186"/>
      <c r="JB169" s="1186"/>
      <c r="JC169" s="1186"/>
      <c r="JD169" s="1186"/>
      <c r="JE169" s="1186"/>
      <c r="JF169" s="1186"/>
      <c r="JG169" s="1186"/>
      <c r="JH169" s="1186"/>
      <c r="JI169" s="1186"/>
      <c r="JJ169" s="1186"/>
      <c r="JK169" s="1186"/>
      <c r="JL169" s="1186"/>
      <c r="JM169" s="1186"/>
      <c r="JN169" s="1186"/>
      <c r="JO169" s="1186"/>
      <c r="JP169" s="1186"/>
      <c r="JQ169" s="1186"/>
      <c r="JR169" s="1186"/>
      <c r="JS169" s="1186"/>
      <c r="JT169" s="1186"/>
      <c r="JU169" s="1186"/>
      <c r="JV169" s="1186"/>
      <c r="JW169" s="1186"/>
      <c r="JX169" s="1186"/>
      <c r="JY169" s="1186"/>
      <c r="JZ169" s="1186"/>
      <c r="KA169" s="1186"/>
      <c r="KB169" s="1186"/>
      <c r="KC169" s="1186"/>
      <c r="KD169" s="1186"/>
      <c r="KE169" s="1186"/>
      <c r="KF169" s="1186"/>
      <c r="KG169" s="1186"/>
      <c r="KH169" s="1186"/>
      <c r="KI169" s="1186"/>
      <c r="KJ169" s="1186"/>
      <c r="KK169" s="1186"/>
      <c r="KL169" s="1186"/>
      <c r="KM169" s="1186"/>
      <c r="KN169" s="1186"/>
      <c r="KO169" s="1186"/>
      <c r="KP169" s="1186"/>
      <c r="KQ169" s="1186"/>
      <c r="KR169" s="1186"/>
      <c r="KS169" s="1186"/>
      <c r="KT169" s="1186"/>
      <c r="KU169" s="1186"/>
      <c r="KV169" s="1186"/>
      <c r="KW169" s="1186"/>
      <c r="KX169" s="1186"/>
      <c r="KY169" s="1186"/>
      <c r="KZ169" s="1186"/>
      <c r="LA169" s="1186"/>
      <c r="LB169" s="1186"/>
      <c r="LC169" s="1186"/>
      <c r="LD169" s="1186"/>
      <c r="LE169" s="1186"/>
      <c r="LF169" s="1186"/>
      <c r="LG169" s="1186"/>
      <c r="LH169" s="1186"/>
      <c r="LI169" s="1186"/>
      <c r="LJ169" s="1187"/>
    </row>
    <row r="170" spans="2:322" ht="3.65" customHeight="1">
      <c r="B170" s="1185"/>
      <c r="C170" s="1186"/>
      <c r="D170" s="1186"/>
      <c r="E170" s="1186"/>
      <c r="F170" s="1186"/>
      <c r="G170" s="1186"/>
      <c r="H170" s="1186"/>
      <c r="I170" s="1186"/>
      <c r="J170" s="1186"/>
      <c r="K170" s="1186"/>
      <c r="L170" s="1186"/>
      <c r="M170" s="1186"/>
      <c r="N170" s="1186"/>
      <c r="O170" s="1186"/>
      <c r="P170" s="1186"/>
      <c r="Q170" s="1186"/>
      <c r="R170" s="1186"/>
      <c r="S170" s="1186"/>
      <c r="T170" s="1186"/>
      <c r="U170" s="1186"/>
      <c r="V170" s="1186"/>
      <c r="W170" s="1186"/>
      <c r="X170" s="1186"/>
      <c r="Y170" s="1186"/>
      <c r="Z170" s="1186"/>
      <c r="AA170" s="1186"/>
      <c r="AB170" s="1186"/>
      <c r="AC170" s="1186"/>
      <c r="AD170" s="1186"/>
      <c r="AE170" s="1186"/>
      <c r="AF170" s="1186"/>
      <c r="AG170" s="1186"/>
      <c r="AH170" s="1186"/>
      <c r="AI170" s="1186"/>
      <c r="AJ170" s="1186"/>
      <c r="AK170" s="1186"/>
      <c r="AL170" s="1186"/>
      <c r="AM170" s="1186"/>
      <c r="AN170" s="1186"/>
      <c r="AO170" s="1186"/>
      <c r="AP170" s="1186"/>
      <c r="AQ170" s="1186"/>
      <c r="AR170" s="1186"/>
      <c r="AS170" s="1186"/>
      <c r="AT170" s="1186"/>
      <c r="AU170" s="1186"/>
      <c r="AV170" s="1186"/>
      <c r="AW170" s="1186"/>
      <c r="AX170" s="1186"/>
      <c r="AY170" s="1186"/>
      <c r="AZ170" s="1186"/>
      <c r="BA170" s="1186"/>
      <c r="BB170" s="1186"/>
      <c r="BC170" s="1186"/>
      <c r="BD170" s="1186"/>
      <c r="BE170" s="1186"/>
      <c r="BF170" s="1186"/>
      <c r="BG170" s="1186"/>
      <c r="BH170" s="1186"/>
      <c r="BI170" s="1186"/>
      <c r="BJ170" s="1186"/>
      <c r="BK170" s="1186"/>
      <c r="BL170" s="1186"/>
      <c r="BM170" s="1186"/>
      <c r="BN170" s="1186"/>
      <c r="BO170" s="1186"/>
      <c r="BP170" s="1186"/>
      <c r="BQ170" s="1186"/>
      <c r="BR170" s="1186"/>
      <c r="BS170" s="1186"/>
      <c r="BT170" s="1186"/>
      <c r="BU170" s="1186"/>
      <c r="BV170" s="1186"/>
      <c r="BW170" s="1186"/>
      <c r="BX170" s="1186"/>
      <c r="BY170" s="1186"/>
      <c r="BZ170" s="1186"/>
      <c r="CA170" s="1186"/>
      <c r="CB170" s="1186"/>
      <c r="CC170" s="1186"/>
      <c r="CD170" s="1186"/>
      <c r="CE170" s="1186"/>
      <c r="CF170" s="1186"/>
      <c r="CG170" s="1186"/>
      <c r="CH170" s="1186"/>
      <c r="CI170" s="1186"/>
      <c r="CJ170" s="1186"/>
      <c r="CK170" s="1186"/>
      <c r="CL170" s="1186"/>
      <c r="CM170" s="1186"/>
      <c r="CN170" s="1186"/>
      <c r="CO170" s="1186"/>
      <c r="CP170" s="1186"/>
      <c r="CQ170" s="1186"/>
      <c r="CR170" s="1186"/>
      <c r="CS170" s="1186"/>
      <c r="CT170" s="1186"/>
      <c r="CU170" s="1186"/>
      <c r="CV170" s="1186"/>
      <c r="CW170" s="1186"/>
      <c r="CX170" s="1186"/>
      <c r="CY170" s="1186"/>
      <c r="CZ170" s="1186"/>
      <c r="DA170" s="1186"/>
      <c r="DB170" s="1186"/>
      <c r="DC170" s="1186"/>
      <c r="DD170" s="1186"/>
      <c r="DE170" s="1186"/>
      <c r="DF170" s="1186"/>
      <c r="DG170" s="1186"/>
      <c r="DH170" s="1186"/>
      <c r="DI170" s="1186"/>
      <c r="DJ170" s="1186"/>
      <c r="DK170" s="1186"/>
      <c r="DL170" s="1186"/>
      <c r="DM170" s="1186"/>
      <c r="DN170" s="1186"/>
      <c r="DO170" s="1186"/>
      <c r="DP170" s="1186"/>
      <c r="DQ170" s="1186"/>
      <c r="DR170" s="1186"/>
      <c r="DS170" s="1186"/>
      <c r="DT170" s="1186"/>
      <c r="DU170" s="1186"/>
      <c r="DV170" s="1186"/>
      <c r="DW170" s="1186"/>
      <c r="DX170" s="1186"/>
      <c r="DY170" s="1186"/>
      <c r="DZ170" s="1186"/>
      <c r="EA170" s="1186"/>
      <c r="EB170" s="1186"/>
      <c r="EC170" s="1186"/>
      <c r="ED170" s="1186"/>
      <c r="EE170" s="1186"/>
      <c r="EF170" s="1186"/>
      <c r="EG170" s="1186"/>
      <c r="EH170" s="1186"/>
      <c r="EI170" s="1186"/>
      <c r="EJ170" s="1186"/>
      <c r="EK170" s="1186"/>
      <c r="EL170" s="1186"/>
      <c r="EM170" s="1186"/>
      <c r="EN170" s="1186"/>
      <c r="EO170" s="1186"/>
      <c r="EP170" s="1186"/>
      <c r="EQ170" s="1186"/>
      <c r="ER170" s="1186"/>
      <c r="ES170" s="1186"/>
      <c r="ET170" s="1186"/>
      <c r="EU170" s="1186"/>
      <c r="EV170" s="1186"/>
      <c r="EW170" s="1186"/>
      <c r="EX170" s="1186"/>
      <c r="EY170" s="1186"/>
      <c r="EZ170" s="1186"/>
      <c r="FA170" s="1186"/>
      <c r="FB170" s="1186"/>
      <c r="FC170" s="1186"/>
      <c r="FD170" s="1186"/>
      <c r="FE170" s="1186"/>
      <c r="FF170" s="1186"/>
      <c r="FG170" s="1186"/>
      <c r="FH170" s="1186"/>
      <c r="FI170" s="1186"/>
      <c r="FJ170" s="1186"/>
      <c r="FK170" s="1186"/>
      <c r="FL170" s="1186"/>
      <c r="FM170" s="1186"/>
      <c r="FN170" s="1186"/>
      <c r="FO170" s="1186"/>
      <c r="FP170" s="1186"/>
      <c r="FQ170" s="1186"/>
      <c r="FR170" s="1186"/>
      <c r="FS170" s="1186"/>
      <c r="FT170" s="1186"/>
      <c r="FU170" s="1186"/>
      <c r="FV170" s="1186"/>
      <c r="FW170" s="1186"/>
      <c r="FX170" s="1186"/>
      <c r="FY170" s="1186"/>
      <c r="FZ170" s="1186"/>
      <c r="GA170" s="1186"/>
      <c r="GB170" s="1186"/>
      <c r="GC170" s="1186"/>
      <c r="GD170" s="1186"/>
      <c r="GE170" s="1186"/>
      <c r="GF170" s="1186"/>
      <c r="GG170" s="1186"/>
      <c r="GH170" s="1186"/>
      <c r="GI170" s="1186"/>
      <c r="GJ170" s="1186"/>
      <c r="GK170" s="1186"/>
      <c r="GL170" s="1186"/>
      <c r="GM170" s="1186"/>
      <c r="GN170" s="1186"/>
      <c r="GO170" s="1186"/>
      <c r="GP170" s="1186"/>
      <c r="GQ170" s="1186"/>
      <c r="GR170" s="1186"/>
      <c r="GS170" s="1186"/>
      <c r="GT170" s="1186"/>
      <c r="GU170" s="1186"/>
      <c r="GV170" s="1186"/>
      <c r="GW170" s="1186"/>
      <c r="GX170" s="1186"/>
      <c r="GY170" s="1186"/>
      <c r="GZ170" s="1186"/>
      <c r="HA170" s="1186"/>
      <c r="HB170" s="1186"/>
      <c r="HC170" s="1186"/>
      <c r="HD170" s="1186"/>
      <c r="HE170" s="1186"/>
      <c r="HF170" s="1186"/>
      <c r="HG170" s="1186"/>
      <c r="HH170" s="1186"/>
      <c r="HI170" s="1186"/>
      <c r="HJ170" s="1186"/>
      <c r="HK170" s="1186"/>
      <c r="HL170" s="1186"/>
      <c r="HM170" s="1186"/>
      <c r="HN170" s="1186"/>
      <c r="HO170" s="1186"/>
      <c r="HP170" s="1186"/>
      <c r="HQ170" s="1186"/>
      <c r="HR170" s="1186"/>
      <c r="HS170" s="1186"/>
      <c r="HT170" s="1186"/>
      <c r="HU170" s="1186"/>
      <c r="HV170" s="1186"/>
      <c r="HW170" s="1186"/>
      <c r="HX170" s="1186"/>
      <c r="HY170" s="1186"/>
      <c r="HZ170" s="1186"/>
      <c r="IA170" s="1186"/>
      <c r="IB170" s="1186"/>
      <c r="IC170" s="1186"/>
      <c r="ID170" s="1186"/>
      <c r="IE170" s="1186"/>
      <c r="IF170" s="1186"/>
      <c r="IG170" s="1186"/>
      <c r="IH170" s="1186"/>
      <c r="II170" s="1186"/>
      <c r="IJ170" s="1186"/>
      <c r="IK170" s="1186"/>
      <c r="IL170" s="1186"/>
      <c r="IM170" s="1186"/>
      <c r="IN170" s="1186"/>
      <c r="IO170" s="1186"/>
      <c r="IP170" s="1186"/>
      <c r="IQ170" s="1186"/>
      <c r="IR170" s="1186"/>
      <c r="IS170" s="1186"/>
      <c r="IT170" s="1186"/>
      <c r="IU170" s="1186"/>
      <c r="IV170" s="1186"/>
      <c r="IW170" s="1186"/>
      <c r="IX170" s="1186"/>
      <c r="IY170" s="1186"/>
      <c r="IZ170" s="1186"/>
      <c r="JA170" s="1186"/>
      <c r="JB170" s="1186"/>
      <c r="JC170" s="1186"/>
      <c r="JD170" s="1186"/>
      <c r="JE170" s="1186"/>
      <c r="JF170" s="1186"/>
      <c r="JG170" s="1186"/>
      <c r="JH170" s="1186"/>
      <c r="JI170" s="1186"/>
      <c r="JJ170" s="1186"/>
      <c r="JK170" s="1186"/>
      <c r="JL170" s="1186"/>
      <c r="JM170" s="1186"/>
      <c r="JN170" s="1186"/>
      <c r="JO170" s="1186"/>
      <c r="JP170" s="1186"/>
      <c r="JQ170" s="1186"/>
      <c r="JR170" s="1186"/>
      <c r="JS170" s="1186"/>
      <c r="JT170" s="1186"/>
      <c r="JU170" s="1186"/>
      <c r="JV170" s="1186"/>
      <c r="JW170" s="1186"/>
      <c r="JX170" s="1186"/>
      <c r="JY170" s="1186"/>
      <c r="JZ170" s="1186"/>
      <c r="KA170" s="1186"/>
      <c r="KB170" s="1186"/>
      <c r="KC170" s="1186"/>
      <c r="KD170" s="1186"/>
      <c r="KE170" s="1186"/>
      <c r="KF170" s="1186"/>
      <c r="KG170" s="1186"/>
      <c r="KH170" s="1186"/>
      <c r="KI170" s="1186"/>
      <c r="KJ170" s="1186"/>
      <c r="KK170" s="1186"/>
      <c r="KL170" s="1186"/>
      <c r="KM170" s="1186"/>
      <c r="KN170" s="1186"/>
      <c r="KO170" s="1186"/>
      <c r="KP170" s="1186"/>
      <c r="KQ170" s="1186"/>
      <c r="KR170" s="1186"/>
      <c r="KS170" s="1186"/>
      <c r="KT170" s="1186"/>
      <c r="KU170" s="1186"/>
      <c r="KV170" s="1186"/>
      <c r="KW170" s="1186"/>
      <c r="KX170" s="1186"/>
      <c r="KY170" s="1186"/>
      <c r="KZ170" s="1186"/>
      <c r="LA170" s="1186"/>
      <c r="LB170" s="1186"/>
      <c r="LC170" s="1186"/>
      <c r="LD170" s="1186"/>
      <c r="LE170" s="1186"/>
      <c r="LF170" s="1186"/>
      <c r="LG170" s="1186"/>
      <c r="LH170" s="1186"/>
      <c r="LI170" s="1186"/>
      <c r="LJ170" s="1187"/>
    </row>
    <row r="171" spans="2:322" ht="3.65" customHeight="1">
      <c r="B171" s="1185"/>
      <c r="C171" s="1186"/>
      <c r="D171" s="1186"/>
      <c r="E171" s="1186"/>
      <c r="F171" s="1186"/>
      <c r="G171" s="1186"/>
      <c r="H171" s="1186"/>
      <c r="I171" s="1186"/>
      <c r="J171" s="1186"/>
      <c r="K171" s="1186"/>
      <c r="L171" s="1186"/>
      <c r="M171" s="1186"/>
      <c r="N171" s="1186"/>
      <c r="O171" s="1186"/>
      <c r="P171" s="1186"/>
      <c r="Q171" s="1186"/>
      <c r="R171" s="1186"/>
      <c r="S171" s="1186"/>
      <c r="T171" s="1186"/>
      <c r="U171" s="1186"/>
      <c r="V171" s="1186"/>
      <c r="W171" s="1186"/>
      <c r="X171" s="1186"/>
      <c r="Y171" s="1186"/>
      <c r="Z171" s="1186"/>
      <c r="AA171" s="1186"/>
      <c r="AB171" s="1186"/>
      <c r="AC171" s="1186"/>
      <c r="AD171" s="1186"/>
      <c r="AE171" s="1186"/>
      <c r="AF171" s="1186"/>
      <c r="AG171" s="1186"/>
      <c r="AH171" s="1186"/>
      <c r="AI171" s="1186"/>
      <c r="AJ171" s="1186"/>
      <c r="AK171" s="1186"/>
      <c r="AL171" s="1186"/>
      <c r="AM171" s="1186"/>
      <c r="AN171" s="1186"/>
      <c r="AO171" s="1186"/>
      <c r="AP171" s="1186"/>
      <c r="AQ171" s="1186"/>
      <c r="AR171" s="1186"/>
      <c r="AS171" s="1186"/>
      <c r="AT171" s="1186"/>
      <c r="AU171" s="1186"/>
      <c r="AV171" s="1186"/>
      <c r="AW171" s="1186"/>
      <c r="AX171" s="1186"/>
      <c r="AY171" s="1186"/>
      <c r="AZ171" s="1186"/>
      <c r="BA171" s="1186"/>
      <c r="BB171" s="1186"/>
      <c r="BC171" s="1186"/>
      <c r="BD171" s="1186"/>
      <c r="BE171" s="1186"/>
      <c r="BF171" s="1186"/>
      <c r="BG171" s="1186"/>
      <c r="BH171" s="1186"/>
      <c r="BI171" s="1186"/>
      <c r="BJ171" s="1186"/>
      <c r="BK171" s="1186"/>
      <c r="BL171" s="1186"/>
      <c r="BM171" s="1186"/>
      <c r="BN171" s="1186"/>
      <c r="BO171" s="1186"/>
      <c r="BP171" s="1186"/>
      <c r="BQ171" s="1186"/>
      <c r="BR171" s="1186"/>
      <c r="BS171" s="1186"/>
      <c r="BT171" s="1186"/>
      <c r="BU171" s="1186"/>
      <c r="BV171" s="1186"/>
      <c r="BW171" s="1186"/>
      <c r="BX171" s="1186"/>
      <c r="BY171" s="1186"/>
      <c r="BZ171" s="1186"/>
      <c r="CA171" s="1186"/>
      <c r="CB171" s="1186"/>
      <c r="CC171" s="1186"/>
      <c r="CD171" s="1186"/>
      <c r="CE171" s="1186"/>
      <c r="CF171" s="1186"/>
      <c r="CG171" s="1186"/>
      <c r="CH171" s="1186"/>
      <c r="CI171" s="1186"/>
      <c r="CJ171" s="1186"/>
      <c r="CK171" s="1186"/>
      <c r="CL171" s="1186"/>
      <c r="CM171" s="1186"/>
      <c r="CN171" s="1186"/>
      <c r="CO171" s="1186"/>
      <c r="CP171" s="1186"/>
      <c r="CQ171" s="1186"/>
      <c r="CR171" s="1186"/>
      <c r="CS171" s="1186"/>
      <c r="CT171" s="1186"/>
      <c r="CU171" s="1186"/>
      <c r="CV171" s="1186"/>
      <c r="CW171" s="1186"/>
      <c r="CX171" s="1186"/>
      <c r="CY171" s="1186"/>
      <c r="CZ171" s="1186"/>
      <c r="DA171" s="1186"/>
      <c r="DB171" s="1186"/>
      <c r="DC171" s="1186"/>
      <c r="DD171" s="1186"/>
      <c r="DE171" s="1186"/>
      <c r="DF171" s="1186"/>
      <c r="DG171" s="1186"/>
      <c r="DH171" s="1186"/>
      <c r="DI171" s="1186"/>
      <c r="DJ171" s="1186"/>
      <c r="DK171" s="1186"/>
      <c r="DL171" s="1186"/>
      <c r="DM171" s="1186"/>
      <c r="DN171" s="1186"/>
      <c r="DO171" s="1186"/>
      <c r="DP171" s="1186"/>
      <c r="DQ171" s="1186"/>
      <c r="DR171" s="1186"/>
      <c r="DS171" s="1186"/>
      <c r="DT171" s="1186"/>
      <c r="DU171" s="1186"/>
      <c r="DV171" s="1186"/>
      <c r="DW171" s="1186"/>
      <c r="DX171" s="1186"/>
      <c r="DY171" s="1186"/>
      <c r="DZ171" s="1186"/>
      <c r="EA171" s="1186"/>
      <c r="EB171" s="1186"/>
      <c r="EC171" s="1186"/>
      <c r="ED171" s="1186"/>
      <c r="EE171" s="1186"/>
      <c r="EF171" s="1186"/>
      <c r="EG171" s="1186"/>
      <c r="EH171" s="1186"/>
      <c r="EI171" s="1186"/>
      <c r="EJ171" s="1186"/>
      <c r="EK171" s="1186"/>
      <c r="EL171" s="1186"/>
      <c r="EM171" s="1186"/>
      <c r="EN171" s="1186"/>
      <c r="EO171" s="1186"/>
      <c r="EP171" s="1186"/>
      <c r="EQ171" s="1186"/>
      <c r="ER171" s="1186"/>
      <c r="ES171" s="1186"/>
      <c r="ET171" s="1186"/>
      <c r="EU171" s="1186"/>
      <c r="EV171" s="1186"/>
      <c r="EW171" s="1186"/>
      <c r="EX171" s="1186"/>
      <c r="EY171" s="1186"/>
      <c r="EZ171" s="1186"/>
      <c r="FA171" s="1186"/>
      <c r="FB171" s="1186"/>
      <c r="FC171" s="1186"/>
      <c r="FD171" s="1186"/>
      <c r="FE171" s="1186"/>
      <c r="FF171" s="1186"/>
      <c r="FG171" s="1186"/>
      <c r="FH171" s="1186"/>
      <c r="FI171" s="1186"/>
      <c r="FJ171" s="1186"/>
      <c r="FK171" s="1186"/>
      <c r="FL171" s="1186"/>
      <c r="FM171" s="1186"/>
      <c r="FN171" s="1186"/>
      <c r="FO171" s="1186"/>
      <c r="FP171" s="1186"/>
      <c r="FQ171" s="1186"/>
      <c r="FR171" s="1186"/>
      <c r="FS171" s="1186"/>
      <c r="FT171" s="1186"/>
      <c r="FU171" s="1186"/>
      <c r="FV171" s="1186"/>
      <c r="FW171" s="1186"/>
      <c r="FX171" s="1186"/>
      <c r="FY171" s="1186"/>
      <c r="FZ171" s="1186"/>
      <c r="GA171" s="1186"/>
      <c r="GB171" s="1186"/>
      <c r="GC171" s="1186"/>
      <c r="GD171" s="1186"/>
      <c r="GE171" s="1186"/>
      <c r="GF171" s="1186"/>
      <c r="GG171" s="1186"/>
      <c r="GH171" s="1186"/>
      <c r="GI171" s="1186"/>
      <c r="GJ171" s="1186"/>
      <c r="GK171" s="1186"/>
      <c r="GL171" s="1186"/>
      <c r="GM171" s="1186"/>
      <c r="GN171" s="1186"/>
      <c r="GO171" s="1186"/>
      <c r="GP171" s="1186"/>
      <c r="GQ171" s="1186"/>
      <c r="GR171" s="1186"/>
      <c r="GS171" s="1186"/>
      <c r="GT171" s="1186"/>
      <c r="GU171" s="1186"/>
      <c r="GV171" s="1186"/>
      <c r="GW171" s="1186"/>
      <c r="GX171" s="1186"/>
      <c r="GY171" s="1186"/>
      <c r="GZ171" s="1186"/>
      <c r="HA171" s="1186"/>
      <c r="HB171" s="1186"/>
      <c r="HC171" s="1186"/>
      <c r="HD171" s="1186"/>
      <c r="HE171" s="1186"/>
      <c r="HF171" s="1186"/>
      <c r="HG171" s="1186"/>
      <c r="HH171" s="1186"/>
      <c r="HI171" s="1186"/>
      <c r="HJ171" s="1186"/>
      <c r="HK171" s="1186"/>
      <c r="HL171" s="1186"/>
      <c r="HM171" s="1186"/>
      <c r="HN171" s="1186"/>
      <c r="HO171" s="1186"/>
      <c r="HP171" s="1186"/>
      <c r="HQ171" s="1186"/>
      <c r="HR171" s="1186"/>
      <c r="HS171" s="1186"/>
      <c r="HT171" s="1186"/>
      <c r="HU171" s="1186"/>
      <c r="HV171" s="1186"/>
      <c r="HW171" s="1186"/>
      <c r="HX171" s="1186"/>
      <c r="HY171" s="1186"/>
      <c r="HZ171" s="1186"/>
      <c r="IA171" s="1186"/>
      <c r="IB171" s="1186"/>
      <c r="IC171" s="1186"/>
      <c r="ID171" s="1186"/>
      <c r="IE171" s="1186"/>
      <c r="IF171" s="1186"/>
      <c r="IG171" s="1186"/>
      <c r="IH171" s="1186"/>
      <c r="II171" s="1186"/>
      <c r="IJ171" s="1186"/>
      <c r="IK171" s="1186"/>
      <c r="IL171" s="1186"/>
      <c r="IM171" s="1186"/>
      <c r="IN171" s="1186"/>
      <c r="IO171" s="1186"/>
      <c r="IP171" s="1186"/>
      <c r="IQ171" s="1186"/>
      <c r="IR171" s="1186"/>
      <c r="IS171" s="1186"/>
      <c r="IT171" s="1186"/>
      <c r="IU171" s="1186"/>
      <c r="IV171" s="1186"/>
      <c r="IW171" s="1186"/>
      <c r="IX171" s="1186"/>
      <c r="IY171" s="1186"/>
      <c r="IZ171" s="1186"/>
      <c r="JA171" s="1186"/>
      <c r="JB171" s="1186"/>
      <c r="JC171" s="1186"/>
      <c r="JD171" s="1186"/>
      <c r="JE171" s="1186"/>
      <c r="JF171" s="1186"/>
      <c r="JG171" s="1186"/>
      <c r="JH171" s="1186"/>
      <c r="JI171" s="1186"/>
      <c r="JJ171" s="1186"/>
      <c r="JK171" s="1186"/>
      <c r="JL171" s="1186"/>
      <c r="JM171" s="1186"/>
      <c r="JN171" s="1186"/>
      <c r="JO171" s="1186"/>
      <c r="JP171" s="1186"/>
      <c r="JQ171" s="1186"/>
      <c r="JR171" s="1186"/>
      <c r="JS171" s="1186"/>
      <c r="JT171" s="1186"/>
      <c r="JU171" s="1186"/>
      <c r="JV171" s="1186"/>
      <c r="JW171" s="1186"/>
      <c r="JX171" s="1186"/>
      <c r="JY171" s="1186"/>
      <c r="JZ171" s="1186"/>
      <c r="KA171" s="1186"/>
      <c r="KB171" s="1186"/>
      <c r="KC171" s="1186"/>
      <c r="KD171" s="1186"/>
      <c r="KE171" s="1186"/>
      <c r="KF171" s="1186"/>
      <c r="KG171" s="1186"/>
      <c r="KH171" s="1186"/>
      <c r="KI171" s="1186"/>
      <c r="KJ171" s="1186"/>
      <c r="KK171" s="1186"/>
      <c r="KL171" s="1186"/>
      <c r="KM171" s="1186"/>
      <c r="KN171" s="1186"/>
      <c r="KO171" s="1186"/>
      <c r="KP171" s="1186"/>
      <c r="KQ171" s="1186"/>
      <c r="KR171" s="1186"/>
      <c r="KS171" s="1186"/>
      <c r="KT171" s="1186"/>
      <c r="KU171" s="1186"/>
      <c r="KV171" s="1186"/>
      <c r="KW171" s="1186"/>
      <c r="KX171" s="1186"/>
      <c r="KY171" s="1186"/>
      <c r="KZ171" s="1186"/>
      <c r="LA171" s="1186"/>
      <c r="LB171" s="1186"/>
      <c r="LC171" s="1186"/>
      <c r="LD171" s="1186"/>
      <c r="LE171" s="1186"/>
      <c r="LF171" s="1186"/>
      <c r="LG171" s="1186"/>
      <c r="LH171" s="1186"/>
      <c r="LI171" s="1186"/>
      <c r="LJ171" s="1187"/>
    </row>
    <row r="172" spans="2:322" ht="3.65" customHeight="1">
      <c r="B172" s="1185"/>
      <c r="C172" s="1186"/>
      <c r="D172" s="1186"/>
      <c r="E172" s="1186"/>
      <c r="F172" s="1186"/>
      <c r="G172" s="1186"/>
      <c r="H172" s="1186"/>
      <c r="I172" s="1186"/>
      <c r="J172" s="1186"/>
      <c r="K172" s="1186"/>
      <c r="L172" s="1186"/>
      <c r="M172" s="1186"/>
      <c r="N172" s="1186"/>
      <c r="O172" s="1186"/>
      <c r="P172" s="1186"/>
      <c r="Q172" s="1186"/>
      <c r="R172" s="1186"/>
      <c r="S172" s="1186"/>
      <c r="T172" s="1186"/>
      <c r="U172" s="1186"/>
      <c r="V172" s="1186"/>
      <c r="W172" s="1186"/>
      <c r="X172" s="1186"/>
      <c r="Y172" s="1186"/>
      <c r="Z172" s="1186"/>
      <c r="AA172" s="1186"/>
      <c r="AB172" s="1186"/>
      <c r="AC172" s="1186"/>
      <c r="AD172" s="1186"/>
      <c r="AE172" s="1186"/>
      <c r="AF172" s="1186"/>
      <c r="AG172" s="1186"/>
      <c r="AH172" s="1186"/>
      <c r="AI172" s="1186"/>
      <c r="AJ172" s="1186"/>
      <c r="AK172" s="1186"/>
      <c r="AL172" s="1186"/>
      <c r="AM172" s="1186"/>
      <c r="AN172" s="1186"/>
      <c r="AO172" s="1186"/>
      <c r="AP172" s="1186"/>
      <c r="AQ172" s="1186"/>
      <c r="AR172" s="1186"/>
      <c r="AS172" s="1186"/>
      <c r="AT172" s="1186"/>
      <c r="AU172" s="1186"/>
      <c r="AV172" s="1186"/>
      <c r="AW172" s="1186"/>
      <c r="AX172" s="1186"/>
      <c r="AY172" s="1186"/>
      <c r="AZ172" s="1186"/>
      <c r="BA172" s="1186"/>
      <c r="BB172" s="1186"/>
      <c r="BC172" s="1186"/>
      <c r="BD172" s="1186"/>
      <c r="BE172" s="1186"/>
      <c r="BF172" s="1186"/>
      <c r="BG172" s="1186"/>
      <c r="BH172" s="1186"/>
      <c r="BI172" s="1186"/>
      <c r="BJ172" s="1186"/>
      <c r="BK172" s="1186"/>
      <c r="BL172" s="1186"/>
      <c r="BM172" s="1186"/>
      <c r="BN172" s="1186"/>
      <c r="BO172" s="1186"/>
      <c r="BP172" s="1186"/>
      <c r="BQ172" s="1186"/>
      <c r="BR172" s="1186"/>
      <c r="BS172" s="1186"/>
      <c r="BT172" s="1186"/>
      <c r="BU172" s="1186"/>
      <c r="BV172" s="1186"/>
      <c r="BW172" s="1186"/>
      <c r="BX172" s="1186"/>
      <c r="BY172" s="1186"/>
      <c r="BZ172" s="1186"/>
      <c r="CA172" s="1186"/>
      <c r="CB172" s="1186"/>
      <c r="CC172" s="1186"/>
      <c r="CD172" s="1186"/>
      <c r="CE172" s="1186"/>
      <c r="CF172" s="1186"/>
      <c r="CG172" s="1186"/>
      <c r="CH172" s="1186"/>
      <c r="CI172" s="1186"/>
      <c r="CJ172" s="1186"/>
      <c r="CK172" s="1186"/>
      <c r="CL172" s="1186"/>
      <c r="CM172" s="1186"/>
      <c r="CN172" s="1186"/>
      <c r="CO172" s="1186"/>
      <c r="CP172" s="1186"/>
      <c r="CQ172" s="1186"/>
      <c r="CR172" s="1186"/>
      <c r="CS172" s="1186"/>
      <c r="CT172" s="1186"/>
      <c r="CU172" s="1186"/>
      <c r="CV172" s="1186"/>
      <c r="CW172" s="1186"/>
      <c r="CX172" s="1186"/>
      <c r="CY172" s="1186"/>
      <c r="CZ172" s="1186"/>
      <c r="DA172" s="1186"/>
      <c r="DB172" s="1186"/>
      <c r="DC172" s="1186"/>
      <c r="DD172" s="1186"/>
      <c r="DE172" s="1186"/>
      <c r="DF172" s="1186"/>
      <c r="DG172" s="1186"/>
      <c r="DH172" s="1186"/>
      <c r="DI172" s="1186"/>
      <c r="DJ172" s="1186"/>
      <c r="DK172" s="1186"/>
      <c r="DL172" s="1186"/>
      <c r="DM172" s="1186"/>
      <c r="DN172" s="1186"/>
      <c r="DO172" s="1186"/>
      <c r="DP172" s="1186"/>
      <c r="DQ172" s="1186"/>
      <c r="DR172" s="1186"/>
      <c r="DS172" s="1186"/>
      <c r="DT172" s="1186"/>
      <c r="DU172" s="1186"/>
      <c r="DV172" s="1186"/>
      <c r="DW172" s="1186"/>
      <c r="DX172" s="1186"/>
      <c r="DY172" s="1186"/>
      <c r="DZ172" s="1186"/>
      <c r="EA172" s="1186"/>
      <c r="EB172" s="1186"/>
      <c r="EC172" s="1186"/>
      <c r="ED172" s="1186"/>
      <c r="EE172" s="1186"/>
      <c r="EF172" s="1186"/>
      <c r="EG172" s="1186"/>
      <c r="EH172" s="1186"/>
      <c r="EI172" s="1186"/>
      <c r="EJ172" s="1186"/>
      <c r="EK172" s="1186"/>
      <c r="EL172" s="1186"/>
      <c r="EM172" s="1186"/>
      <c r="EN172" s="1186"/>
      <c r="EO172" s="1186"/>
      <c r="EP172" s="1186"/>
      <c r="EQ172" s="1186"/>
      <c r="ER172" s="1186"/>
      <c r="ES172" s="1186"/>
      <c r="ET172" s="1186"/>
      <c r="EU172" s="1186"/>
      <c r="EV172" s="1186"/>
      <c r="EW172" s="1186"/>
      <c r="EX172" s="1186"/>
      <c r="EY172" s="1186"/>
      <c r="EZ172" s="1186"/>
      <c r="FA172" s="1186"/>
      <c r="FB172" s="1186"/>
      <c r="FC172" s="1186"/>
      <c r="FD172" s="1186"/>
      <c r="FE172" s="1186"/>
      <c r="FF172" s="1186"/>
      <c r="FG172" s="1186"/>
      <c r="FH172" s="1186"/>
      <c r="FI172" s="1186"/>
      <c r="FJ172" s="1186"/>
      <c r="FK172" s="1186"/>
      <c r="FL172" s="1186"/>
      <c r="FM172" s="1186"/>
      <c r="FN172" s="1186"/>
      <c r="FO172" s="1186"/>
      <c r="FP172" s="1186"/>
      <c r="FQ172" s="1186"/>
      <c r="FR172" s="1186"/>
      <c r="FS172" s="1186"/>
      <c r="FT172" s="1186"/>
      <c r="FU172" s="1186"/>
      <c r="FV172" s="1186"/>
      <c r="FW172" s="1186"/>
      <c r="FX172" s="1186"/>
      <c r="FY172" s="1186"/>
      <c r="FZ172" s="1186"/>
      <c r="GA172" s="1186"/>
      <c r="GB172" s="1186"/>
      <c r="GC172" s="1186"/>
      <c r="GD172" s="1186"/>
      <c r="GE172" s="1186"/>
      <c r="GF172" s="1186"/>
      <c r="GG172" s="1186"/>
      <c r="GH172" s="1186"/>
      <c r="GI172" s="1186"/>
      <c r="GJ172" s="1186"/>
      <c r="GK172" s="1186"/>
      <c r="GL172" s="1186"/>
      <c r="GM172" s="1186"/>
      <c r="GN172" s="1186"/>
      <c r="GO172" s="1186"/>
      <c r="GP172" s="1186"/>
      <c r="GQ172" s="1186"/>
      <c r="GR172" s="1186"/>
      <c r="GS172" s="1186"/>
      <c r="GT172" s="1186"/>
      <c r="GU172" s="1186"/>
      <c r="GV172" s="1186"/>
      <c r="GW172" s="1186"/>
      <c r="GX172" s="1186"/>
      <c r="GY172" s="1186"/>
      <c r="GZ172" s="1186"/>
      <c r="HA172" s="1186"/>
      <c r="HB172" s="1186"/>
      <c r="HC172" s="1186"/>
      <c r="HD172" s="1186"/>
      <c r="HE172" s="1186"/>
      <c r="HF172" s="1186"/>
      <c r="HG172" s="1186"/>
      <c r="HH172" s="1186"/>
      <c r="HI172" s="1186"/>
      <c r="HJ172" s="1186"/>
      <c r="HK172" s="1186"/>
      <c r="HL172" s="1186"/>
      <c r="HM172" s="1186"/>
      <c r="HN172" s="1186"/>
      <c r="HO172" s="1186"/>
      <c r="HP172" s="1186"/>
      <c r="HQ172" s="1186"/>
      <c r="HR172" s="1186"/>
      <c r="HS172" s="1186"/>
      <c r="HT172" s="1186"/>
      <c r="HU172" s="1186"/>
      <c r="HV172" s="1186"/>
      <c r="HW172" s="1186"/>
      <c r="HX172" s="1186"/>
      <c r="HY172" s="1186"/>
      <c r="HZ172" s="1186"/>
      <c r="IA172" s="1186"/>
      <c r="IB172" s="1186"/>
      <c r="IC172" s="1186"/>
      <c r="ID172" s="1186"/>
      <c r="IE172" s="1186"/>
      <c r="IF172" s="1186"/>
      <c r="IG172" s="1186"/>
      <c r="IH172" s="1186"/>
      <c r="II172" s="1186"/>
      <c r="IJ172" s="1186"/>
      <c r="IK172" s="1186"/>
      <c r="IL172" s="1186"/>
      <c r="IM172" s="1186"/>
      <c r="IN172" s="1186"/>
      <c r="IO172" s="1186"/>
      <c r="IP172" s="1186"/>
      <c r="IQ172" s="1186"/>
      <c r="IR172" s="1186"/>
      <c r="IS172" s="1186"/>
      <c r="IT172" s="1186"/>
      <c r="IU172" s="1186"/>
      <c r="IV172" s="1186"/>
      <c r="IW172" s="1186"/>
      <c r="IX172" s="1186"/>
      <c r="IY172" s="1186"/>
      <c r="IZ172" s="1186"/>
      <c r="JA172" s="1186"/>
      <c r="JB172" s="1186"/>
      <c r="JC172" s="1186"/>
      <c r="JD172" s="1186"/>
      <c r="JE172" s="1186"/>
      <c r="JF172" s="1186"/>
      <c r="JG172" s="1186"/>
      <c r="JH172" s="1186"/>
      <c r="JI172" s="1186"/>
      <c r="JJ172" s="1186"/>
      <c r="JK172" s="1186"/>
      <c r="JL172" s="1186"/>
      <c r="JM172" s="1186"/>
      <c r="JN172" s="1186"/>
      <c r="JO172" s="1186"/>
      <c r="JP172" s="1186"/>
      <c r="JQ172" s="1186"/>
      <c r="JR172" s="1186"/>
      <c r="JS172" s="1186"/>
      <c r="JT172" s="1186"/>
      <c r="JU172" s="1186"/>
      <c r="JV172" s="1186"/>
      <c r="JW172" s="1186"/>
      <c r="JX172" s="1186"/>
      <c r="JY172" s="1186"/>
      <c r="JZ172" s="1186"/>
      <c r="KA172" s="1186"/>
      <c r="KB172" s="1186"/>
      <c r="KC172" s="1186"/>
      <c r="KD172" s="1186"/>
      <c r="KE172" s="1186"/>
      <c r="KF172" s="1186"/>
      <c r="KG172" s="1186"/>
      <c r="KH172" s="1186"/>
      <c r="KI172" s="1186"/>
      <c r="KJ172" s="1186"/>
      <c r="KK172" s="1186"/>
      <c r="KL172" s="1186"/>
      <c r="KM172" s="1186"/>
      <c r="KN172" s="1186"/>
      <c r="KO172" s="1186"/>
      <c r="KP172" s="1186"/>
      <c r="KQ172" s="1186"/>
      <c r="KR172" s="1186"/>
      <c r="KS172" s="1186"/>
      <c r="KT172" s="1186"/>
      <c r="KU172" s="1186"/>
      <c r="KV172" s="1186"/>
      <c r="KW172" s="1186"/>
      <c r="KX172" s="1186"/>
      <c r="KY172" s="1186"/>
      <c r="KZ172" s="1186"/>
      <c r="LA172" s="1186"/>
      <c r="LB172" s="1186"/>
      <c r="LC172" s="1186"/>
      <c r="LD172" s="1186"/>
      <c r="LE172" s="1186"/>
      <c r="LF172" s="1186"/>
      <c r="LG172" s="1186"/>
      <c r="LH172" s="1186"/>
      <c r="LI172" s="1186"/>
      <c r="LJ172" s="1187"/>
    </row>
    <row r="173" spans="2:322" ht="3.65" customHeight="1">
      <c r="B173" s="1185"/>
      <c r="C173" s="1186"/>
      <c r="D173" s="1186"/>
      <c r="E173" s="1186"/>
      <c r="F173" s="1186"/>
      <c r="G173" s="1186"/>
      <c r="H173" s="1186"/>
      <c r="I173" s="1186"/>
      <c r="J173" s="1186"/>
      <c r="K173" s="1186"/>
      <c r="L173" s="1186"/>
      <c r="M173" s="1186"/>
      <c r="N173" s="1186"/>
      <c r="O173" s="1186"/>
      <c r="P173" s="1186"/>
      <c r="Q173" s="1186"/>
      <c r="R173" s="1186"/>
      <c r="S173" s="1186"/>
      <c r="T173" s="1186"/>
      <c r="U173" s="1186"/>
      <c r="V173" s="1186"/>
      <c r="W173" s="1186"/>
      <c r="X173" s="1186"/>
      <c r="Y173" s="1186"/>
      <c r="Z173" s="1186"/>
      <c r="AA173" s="1186"/>
      <c r="AB173" s="1186"/>
      <c r="AC173" s="1186"/>
      <c r="AD173" s="1186"/>
      <c r="AE173" s="1186"/>
      <c r="AF173" s="1186"/>
      <c r="AG173" s="1186"/>
      <c r="AH173" s="1186"/>
      <c r="AI173" s="1186"/>
      <c r="AJ173" s="1186"/>
      <c r="AK173" s="1186"/>
      <c r="AL173" s="1186"/>
      <c r="AM173" s="1186"/>
      <c r="AN173" s="1186"/>
      <c r="AO173" s="1186"/>
      <c r="AP173" s="1186"/>
      <c r="AQ173" s="1186"/>
      <c r="AR173" s="1186"/>
      <c r="AS173" s="1186"/>
      <c r="AT173" s="1186"/>
      <c r="AU173" s="1186"/>
      <c r="AV173" s="1186"/>
      <c r="AW173" s="1186"/>
      <c r="AX173" s="1186"/>
      <c r="AY173" s="1186"/>
      <c r="AZ173" s="1186"/>
      <c r="BA173" s="1186"/>
      <c r="BB173" s="1186"/>
      <c r="BC173" s="1186"/>
      <c r="BD173" s="1186"/>
      <c r="BE173" s="1186"/>
      <c r="BF173" s="1186"/>
      <c r="BG173" s="1186"/>
      <c r="BH173" s="1186"/>
      <c r="BI173" s="1186"/>
      <c r="BJ173" s="1186"/>
      <c r="BK173" s="1186"/>
      <c r="BL173" s="1186"/>
      <c r="BM173" s="1186"/>
      <c r="BN173" s="1186"/>
      <c r="BO173" s="1186"/>
      <c r="BP173" s="1186"/>
      <c r="BQ173" s="1186"/>
      <c r="BR173" s="1186"/>
      <c r="BS173" s="1186"/>
      <c r="BT173" s="1186"/>
      <c r="BU173" s="1186"/>
      <c r="BV173" s="1186"/>
      <c r="BW173" s="1186"/>
      <c r="BX173" s="1186"/>
      <c r="BY173" s="1186"/>
      <c r="BZ173" s="1186"/>
      <c r="CA173" s="1186"/>
      <c r="CB173" s="1186"/>
      <c r="CC173" s="1186"/>
      <c r="CD173" s="1186"/>
      <c r="CE173" s="1186"/>
      <c r="CF173" s="1186"/>
      <c r="CG173" s="1186"/>
      <c r="CH173" s="1186"/>
      <c r="CI173" s="1186"/>
      <c r="CJ173" s="1186"/>
      <c r="CK173" s="1186"/>
      <c r="CL173" s="1186"/>
      <c r="CM173" s="1186"/>
      <c r="CN173" s="1186"/>
      <c r="CO173" s="1186"/>
      <c r="CP173" s="1186"/>
      <c r="CQ173" s="1186"/>
      <c r="CR173" s="1186"/>
      <c r="CS173" s="1186"/>
      <c r="CT173" s="1186"/>
      <c r="CU173" s="1186"/>
      <c r="CV173" s="1186"/>
      <c r="CW173" s="1186"/>
      <c r="CX173" s="1186"/>
      <c r="CY173" s="1186"/>
      <c r="CZ173" s="1186"/>
      <c r="DA173" s="1186"/>
      <c r="DB173" s="1186"/>
      <c r="DC173" s="1186"/>
      <c r="DD173" s="1186"/>
      <c r="DE173" s="1186"/>
      <c r="DF173" s="1186"/>
      <c r="DG173" s="1186"/>
      <c r="DH173" s="1186"/>
      <c r="DI173" s="1186"/>
      <c r="DJ173" s="1186"/>
      <c r="DK173" s="1186"/>
      <c r="DL173" s="1186"/>
      <c r="DM173" s="1186"/>
      <c r="DN173" s="1186"/>
      <c r="DO173" s="1186"/>
      <c r="DP173" s="1186"/>
      <c r="DQ173" s="1186"/>
      <c r="DR173" s="1186"/>
      <c r="DS173" s="1186"/>
      <c r="DT173" s="1186"/>
      <c r="DU173" s="1186"/>
      <c r="DV173" s="1186"/>
      <c r="DW173" s="1186"/>
      <c r="DX173" s="1186"/>
      <c r="DY173" s="1186"/>
      <c r="DZ173" s="1186"/>
      <c r="EA173" s="1186"/>
      <c r="EB173" s="1186"/>
      <c r="EC173" s="1186"/>
      <c r="ED173" s="1186"/>
      <c r="EE173" s="1186"/>
      <c r="EF173" s="1186"/>
      <c r="EG173" s="1186"/>
      <c r="EH173" s="1186"/>
      <c r="EI173" s="1186"/>
      <c r="EJ173" s="1186"/>
      <c r="EK173" s="1186"/>
      <c r="EL173" s="1186"/>
      <c r="EM173" s="1186"/>
      <c r="EN173" s="1186"/>
      <c r="EO173" s="1186"/>
      <c r="EP173" s="1186"/>
      <c r="EQ173" s="1186"/>
      <c r="ER173" s="1186"/>
      <c r="ES173" s="1186"/>
      <c r="ET173" s="1186"/>
      <c r="EU173" s="1186"/>
      <c r="EV173" s="1186"/>
      <c r="EW173" s="1186"/>
      <c r="EX173" s="1186"/>
      <c r="EY173" s="1186"/>
      <c r="EZ173" s="1186"/>
      <c r="FA173" s="1186"/>
      <c r="FB173" s="1186"/>
      <c r="FC173" s="1186"/>
      <c r="FD173" s="1186"/>
      <c r="FE173" s="1186"/>
      <c r="FF173" s="1186"/>
      <c r="FG173" s="1186"/>
      <c r="FH173" s="1186"/>
      <c r="FI173" s="1186"/>
      <c r="FJ173" s="1186"/>
      <c r="FK173" s="1186"/>
      <c r="FL173" s="1186"/>
      <c r="FM173" s="1186"/>
      <c r="FN173" s="1186"/>
      <c r="FO173" s="1186"/>
      <c r="FP173" s="1186"/>
      <c r="FQ173" s="1186"/>
      <c r="FR173" s="1186"/>
      <c r="FS173" s="1186"/>
      <c r="FT173" s="1186"/>
      <c r="FU173" s="1186"/>
      <c r="FV173" s="1186"/>
      <c r="FW173" s="1186"/>
      <c r="FX173" s="1186"/>
      <c r="FY173" s="1186"/>
      <c r="FZ173" s="1186"/>
      <c r="GA173" s="1186"/>
      <c r="GB173" s="1186"/>
      <c r="GC173" s="1186"/>
      <c r="GD173" s="1186"/>
      <c r="GE173" s="1186"/>
      <c r="GF173" s="1186"/>
      <c r="GG173" s="1186"/>
      <c r="GH173" s="1186"/>
      <c r="GI173" s="1186"/>
      <c r="GJ173" s="1186"/>
      <c r="GK173" s="1186"/>
      <c r="GL173" s="1186"/>
      <c r="GM173" s="1186"/>
      <c r="GN173" s="1186"/>
      <c r="GO173" s="1186"/>
      <c r="GP173" s="1186"/>
      <c r="GQ173" s="1186"/>
      <c r="GR173" s="1186"/>
      <c r="GS173" s="1186"/>
      <c r="GT173" s="1186"/>
      <c r="GU173" s="1186"/>
      <c r="GV173" s="1186"/>
      <c r="GW173" s="1186"/>
      <c r="GX173" s="1186"/>
      <c r="GY173" s="1186"/>
      <c r="GZ173" s="1186"/>
      <c r="HA173" s="1186"/>
      <c r="HB173" s="1186"/>
      <c r="HC173" s="1186"/>
      <c r="HD173" s="1186"/>
      <c r="HE173" s="1186"/>
      <c r="HF173" s="1186"/>
      <c r="HG173" s="1186"/>
      <c r="HH173" s="1186"/>
      <c r="HI173" s="1186"/>
      <c r="HJ173" s="1186"/>
      <c r="HK173" s="1186"/>
      <c r="HL173" s="1186"/>
      <c r="HM173" s="1186"/>
      <c r="HN173" s="1186"/>
      <c r="HO173" s="1186"/>
      <c r="HP173" s="1186"/>
      <c r="HQ173" s="1186"/>
      <c r="HR173" s="1186"/>
      <c r="HS173" s="1186"/>
      <c r="HT173" s="1186"/>
      <c r="HU173" s="1186"/>
      <c r="HV173" s="1186"/>
      <c r="HW173" s="1186"/>
      <c r="HX173" s="1186"/>
      <c r="HY173" s="1186"/>
      <c r="HZ173" s="1186"/>
      <c r="IA173" s="1186"/>
      <c r="IB173" s="1186"/>
      <c r="IC173" s="1186"/>
      <c r="ID173" s="1186"/>
      <c r="IE173" s="1186"/>
      <c r="IF173" s="1186"/>
      <c r="IG173" s="1186"/>
      <c r="IH173" s="1186"/>
      <c r="II173" s="1186"/>
      <c r="IJ173" s="1186"/>
      <c r="IK173" s="1186"/>
      <c r="IL173" s="1186"/>
      <c r="IM173" s="1186"/>
      <c r="IN173" s="1186"/>
      <c r="IO173" s="1186"/>
      <c r="IP173" s="1186"/>
      <c r="IQ173" s="1186"/>
      <c r="IR173" s="1186"/>
      <c r="IS173" s="1186"/>
      <c r="IT173" s="1186"/>
      <c r="IU173" s="1186"/>
      <c r="IV173" s="1186"/>
      <c r="IW173" s="1186"/>
      <c r="IX173" s="1186"/>
      <c r="IY173" s="1186"/>
      <c r="IZ173" s="1186"/>
      <c r="JA173" s="1186"/>
      <c r="JB173" s="1186"/>
      <c r="JC173" s="1186"/>
      <c r="JD173" s="1186"/>
      <c r="JE173" s="1186"/>
      <c r="JF173" s="1186"/>
      <c r="JG173" s="1186"/>
      <c r="JH173" s="1186"/>
      <c r="JI173" s="1186"/>
      <c r="JJ173" s="1186"/>
      <c r="JK173" s="1186"/>
      <c r="JL173" s="1186"/>
      <c r="JM173" s="1186"/>
      <c r="JN173" s="1186"/>
      <c r="JO173" s="1186"/>
      <c r="JP173" s="1186"/>
      <c r="JQ173" s="1186"/>
      <c r="JR173" s="1186"/>
      <c r="JS173" s="1186"/>
      <c r="JT173" s="1186"/>
      <c r="JU173" s="1186"/>
      <c r="JV173" s="1186"/>
      <c r="JW173" s="1186"/>
      <c r="JX173" s="1186"/>
      <c r="JY173" s="1186"/>
      <c r="JZ173" s="1186"/>
      <c r="KA173" s="1186"/>
      <c r="KB173" s="1186"/>
      <c r="KC173" s="1186"/>
      <c r="KD173" s="1186"/>
      <c r="KE173" s="1186"/>
      <c r="KF173" s="1186"/>
      <c r="KG173" s="1186"/>
      <c r="KH173" s="1186"/>
      <c r="KI173" s="1186"/>
      <c r="KJ173" s="1186"/>
      <c r="KK173" s="1186"/>
      <c r="KL173" s="1186"/>
      <c r="KM173" s="1186"/>
      <c r="KN173" s="1186"/>
      <c r="KO173" s="1186"/>
      <c r="KP173" s="1186"/>
      <c r="KQ173" s="1186"/>
      <c r="KR173" s="1186"/>
      <c r="KS173" s="1186"/>
      <c r="KT173" s="1186"/>
      <c r="KU173" s="1186"/>
      <c r="KV173" s="1186"/>
      <c r="KW173" s="1186"/>
      <c r="KX173" s="1186"/>
      <c r="KY173" s="1186"/>
      <c r="KZ173" s="1186"/>
      <c r="LA173" s="1186"/>
      <c r="LB173" s="1186"/>
      <c r="LC173" s="1186"/>
      <c r="LD173" s="1186"/>
      <c r="LE173" s="1186"/>
      <c r="LF173" s="1186"/>
      <c r="LG173" s="1186"/>
      <c r="LH173" s="1186"/>
      <c r="LI173" s="1186"/>
      <c r="LJ173" s="1187"/>
    </row>
    <row r="174" spans="2:322" ht="3.65" customHeight="1">
      <c r="B174" s="1185"/>
      <c r="C174" s="1186"/>
      <c r="D174" s="1186"/>
      <c r="E174" s="1186"/>
      <c r="F174" s="1186"/>
      <c r="G174" s="1186"/>
      <c r="H174" s="1186"/>
      <c r="I174" s="1186"/>
      <c r="J174" s="1186"/>
      <c r="K174" s="1186"/>
      <c r="L174" s="1186"/>
      <c r="M174" s="1186"/>
      <c r="N174" s="1186"/>
      <c r="O174" s="1186"/>
      <c r="P174" s="1186"/>
      <c r="Q174" s="1186"/>
      <c r="R174" s="1186"/>
      <c r="S174" s="1186"/>
      <c r="T174" s="1186"/>
      <c r="U174" s="1186"/>
      <c r="V174" s="1186"/>
      <c r="W174" s="1186"/>
      <c r="X174" s="1186"/>
      <c r="Y174" s="1186"/>
      <c r="Z174" s="1186"/>
      <c r="AA174" s="1186"/>
      <c r="AB174" s="1186"/>
      <c r="AC174" s="1186"/>
      <c r="AD174" s="1186"/>
      <c r="AE174" s="1186"/>
      <c r="AF174" s="1186"/>
      <c r="AG174" s="1186"/>
      <c r="AH174" s="1186"/>
      <c r="AI174" s="1186"/>
      <c r="AJ174" s="1186"/>
      <c r="AK174" s="1186"/>
      <c r="AL174" s="1186"/>
      <c r="AM174" s="1186"/>
      <c r="AN174" s="1186"/>
      <c r="AO174" s="1186"/>
      <c r="AP174" s="1186"/>
      <c r="AQ174" s="1186"/>
      <c r="AR174" s="1186"/>
      <c r="AS174" s="1186"/>
      <c r="AT174" s="1186"/>
      <c r="AU174" s="1186"/>
      <c r="AV174" s="1186"/>
      <c r="AW174" s="1186"/>
      <c r="AX174" s="1186"/>
      <c r="AY174" s="1186"/>
      <c r="AZ174" s="1186"/>
      <c r="BA174" s="1186"/>
      <c r="BB174" s="1186"/>
      <c r="BC174" s="1186"/>
      <c r="BD174" s="1186"/>
      <c r="BE174" s="1186"/>
      <c r="BF174" s="1186"/>
      <c r="BG174" s="1186"/>
      <c r="BH174" s="1186"/>
      <c r="BI174" s="1186"/>
      <c r="BJ174" s="1186"/>
      <c r="BK174" s="1186"/>
      <c r="BL174" s="1186"/>
      <c r="BM174" s="1186"/>
      <c r="BN174" s="1186"/>
      <c r="BO174" s="1186"/>
      <c r="BP174" s="1186"/>
      <c r="BQ174" s="1186"/>
      <c r="BR174" s="1186"/>
      <c r="BS174" s="1186"/>
      <c r="BT174" s="1186"/>
      <c r="BU174" s="1186"/>
      <c r="BV174" s="1186"/>
      <c r="BW174" s="1186"/>
      <c r="BX174" s="1186"/>
      <c r="BY174" s="1186"/>
      <c r="BZ174" s="1186"/>
      <c r="CA174" s="1186"/>
      <c r="CB174" s="1186"/>
      <c r="CC174" s="1186"/>
      <c r="CD174" s="1186"/>
      <c r="CE174" s="1186"/>
      <c r="CF174" s="1186"/>
      <c r="CG174" s="1186"/>
      <c r="CH174" s="1186"/>
      <c r="CI174" s="1186"/>
      <c r="CJ174" s="1186"/>
      <c r="CK174" s="1186"/>
      <c r="CL174" s="1186"/>
      <c r="CM174" s="1186"/>
      <c r="CN174" s="1186"/>
      <c r="CO174" s="1186"/>
      <c r="CP174" s="1186"/>
      <c r="CQ174" s="1186"/>
      <c r="CR174" s="1186"/>
      <c r="CS174" s="1186"/>
      <c r="CT174" s="1186"/>
      <c r="CU174" s="1186"/>
      <c r="CV174" s="1186"/>
      <c r="CW174" s="1186"/>
      <c r="CX174" s="1186"/>
      <c r="CY174" s="1186"/>
      <c r="CZ174" s="1186"/>
      <c r="DA174" s="1186"/>
      <c r="DB174" s="1186"/>
      <c r="DC174" s="1186"/>
      <c r="DD174" s="1186"/>
      <c r="DE174" s="1186"/>
      <c r="DF174" s="1186"/>
      <c r="DG174" s="1186"/>
      <c r="DH174" s="1186"/>
      <c r="DI174" s="1186"/>
      <c r="DJ174" s="1186"/>
      <c r="DK174" s="1186"/>
      <c r="DL174" s="1186"/>
      <c r="DM174" s="1186"/>
      <c r="DN174" s="1186"/>
      <c r="DO174" s="1186"/>
      <c r="DP174" s="1186"/>
      <c r="DQ174" s="1186"/>
      <c r="DR174" s="1186"/>
      <c r="DS174" s="1186"/>
      <c r="DT174" s="1186"/>
      <c r="DU174" s="1186"/>
      <c r="DV174" s="1186"/>
      <c r="DW174" s="1186"/>
      <c r="DX174" s="1186"/>
      <c r="DY174" s="1186"/>
      <c r="DZ174" s="1186"/>
      <c r="EA174" s="1186"/>
      <c r="EB174" s="1186"/>
      <c r="EC174" s="1186"/>
      <c r="ED174" s="1186"/>
      <c r="EE174" s="1186"/>
      <c r="EF174" s="1186"/>
      <c r="EG174" s="1186"/>
      <c r="EH174" s="1186"/>
      <c r="EI174" s="1186"/>
      <c r="EJ174" s="1186"/>
      <c r="EK174" s="1186"/>
      <c r="EL174" s="1186"/>
      <c r="EM174" s="1186"/>
      <c r="EN174" s="1186"/>
      <c r="EO174" s="1186"/>
      <c r="EP174" s="1186"/>
      <c r="EQ174" s="1186"/>
      <c r="ER174" s="1186"/>
      <c r="ES174" s="1186"/>
      <c r="ET174" s="1186"/>
      <c r="EU174" s="1186"/>
      <c r="EV174" s="1186"/>
      <c r="EW174" s="1186"/>
      <c r="EX174" s="1186"/>
      <c r="EY174" s="1186"/>
      <c r="EZ174" s="1186"/>
      <c r="FA174" s="1186"/>
      <c r="FB174" s="1186"/>
      <c r="FC174" s="1186"/>
      <c r="FD174" s="1186"/>
      <c r="FE174" s="1186"/>
      <c r="FF174" s="1186"/>
      <c r="FG174" s="1186"/>
      <c r="FH174" s="1186"/>
      <c r="FI174" s="1186"/>
      <c r="FJ174" s="1186"/>
      <c r="FK174" s="1186"/>
      <c r="FL174" s="1186"/>
      <c r="FM174" s="1186"/>
      <c r="FN174" s="1186"/>
      <c r="FO174" s="1186"/>
      <c r="FP174" s="1186"/>
      <c r="FQ174" s="1186"/>
      <c r="FR174" s="1186"/>
      <c r="FS174" s="1186"/>
      <c r="FT174" s="1186"/>
      <c r="FU174" s="1186"/>
      <c r="FV174" s="1186"/>
      <c r="FW174" s="1186"/>
      <c r="FX174" s="1186"/>
      <c r="FY174" s="1186"/>
      <c r="FZ174" s="1186"/>
      <c r="GA174" s="1186"/>
      <c r="GB174" s="1186"/>
      <c r="GC174" s="1186"/>
      <c r="GD174" s="1186"/>
      <c r="GE174" s="1186"/>
      <c r="GF174" s="1186"/>
      <c r="GG174" s="1186"/>
      <c r="GH174" s="1186"/>
      <c r="GI174" s="1186"/>
      <c r="GJ174" s="1186"/>
      <c r="GK174" s="1186"/>
      <c r="GL174" s="1186"/>
      <c r="GM174" s="1186"/>
      <c r="GN174" s="1186"/>
      <c r="GO174" s="1186"/>
      <c r="GP174" s="1186"/>
      <c r="GQ174" s="1186"/>
      <c r="GR174" s="1186"/>
      <c r="GS174" s="1186"/>
      <c r="GT174" s="1186"/>
      <c r="GU174" s="1186"/>
      <c r="GV174" s="1186"/>
      <c r="GW174" s="1186"/>
      <c r="GX174" s="1186"/>
      <c r="GY174" s="1186"/>
      <c r="GZ174" s="1186"/>
      <c r="HA174" s="1186"/>
      <c r="HB174" s="1186"/>
      <c r="HC174" s="1186"/>
      <c r="HD174" s="1186"/>
      <c r="HE174" s="1186"/>
      <c r="HF174" s="1186"/>
      <c r="HG174" s="1186"/>
      <c r="HH174" s="1186"/>
      <c r="HI174" s="1186"/>
      <c r="HJ174" s="1186"/>
      <c r="HK174" s="1186"/>
      <c r="HL174" s="1186"/>
      <c r="HM174" s="1186"/>
      <c r="HN174" s="1186"/>
      <c r="HO174" s="1186"/>
      <c r="HP174" s="1186"/>
      <c r="HQ174" s="1186"/>
      <c r="HR174" s="1186"/>
      <c r="HS174" s="1186"/>
      <c r="HT174" s="1186"/>
      <c r="HU174" s="1186"/>
      <c r="HV174" s="1186"/>
      <c r="HW174" s="1186"/>
      <c r="HX174" s="1186"/>
      <c r="HY174" s="1186"/>
      <c r="HZ174" s="1186"/>
      <c r="IA174" s="1186"/>
      <c r="IB174" s="1186"/>
      <c r="IC174" s="1186"/>
      <c r="ID174" s="1186"/>
      <c r="IE174" s="1186"/>
      <c r="IF174" s="1186"/>
      <c r="IG174" s="1186"/>
      <c r="IH174" s="1186"/>
      <c r="II174" s="1186"/>
      <c r="IJ174" s="1186"/>
      <c r="IK174" s="1186"/>
      <c r="IL174" s="1186"/>
      <c r="IM174" s="1186"/>
      <c r="IN174" s="1186"/>
      <c r="IO174" s="1186"/>
      <c r="IP174" s="1186"/>
      <c r="IQ174" s="1186"/>
      <c r="IR174" s="1186"/>
      <c r="IS174" s="1186"/>
      <c r="IT174" s="1186"/>
      <c r="IU174" s="1186"/>
      <c r="IV174" s="1186"/>
      <c r="IW174" s="1186"/>
      <c r="IX174" s="1186"/>
      <c r="IY174" s="1186"/>
      <c r="IZ174" s="1186"/>
      <c r="JA174" s="1186"/>
      <c r="JB174" s="1186"/>
      <c r="JC174" s="1186"/>
      <c r="JD174" s="1186"/>
      <c r="JE174" s="1186"/>
      <c r="JF174" s="1186"/>
      <c r="JG174" s="1186"/>
      <c r="JH174" s="1186"/>
      <c r="JI174" s="1186"/>
      <c r="JJ174" s="1186"/>
      <c r="JK174" s="1186"/>
      <c r="JL174" s="1186"/>
      <c r="JM174" s="1186"/>
      <c r="JN174" s="1186"/>
      <c r="JO174" s="1186"/>
      <c r="JP174" s="1186"/>
      <c r="JQ174" s="1186"/>
      <c r="JR174" s="1186"/>
      <c r="JS174" s="1186"/>
      <c r="JT174" s="1186"/>
      <c r="JU174" s="1186"/>
      <c r="JV174" s="1186"/>
      <c r="JW174" s="1186"/>
      <c r="JX174" s="1186"/>
      <c r="JY174" s="1186"/>
      <c r="JZ174" s="1186"/>
      <c r="KA174" s="1186"/>
      <c r="KB174" s="1186"/>
      <c r="KC174" s="1186"/>
      <c r="KD174" s="1186"/>
      <c r="KE174" s="1186"/>
      <c r="KF174" s="1186"/>
      <c r="KG174" s="1186"/>
      <c r="KH174" s="1186"/>
      <c r="KI174" s="1186"/>
      <c r="KJ174" s="1186"/>
      <c r="KK174" s="1186"/>
      <c r="KL174" s="1186"/>
      <c r="KM174" s="1186"/>
      <c r="KN174" s="1186"/>
      <c r="KO174" s="1186"/>
      <c r="KP174" s="1186"/>
      <c r="KQ174" s="1186"/>
      <c r="KR174" s="1186"/>
      <c r="KS174" s="1186"/>
      <c r="KT174" s="1186"/>
      <c r="KU174" s="1186"/>
      <c r="KV174" s="1186"/>
      <c r="KW174" s="1186"/>
      <c r="KX174" s="1186"/>
      <c r="KY174" s="1186"/>
      <c r="KZ174" s="1186"/>
      <c r="LA174" s="1186"/>
      <c r="LB174" s="1186"/>
      <c r="LC174" s="1186"/>
      <c r="LD174" s="1186"/>
      <c r="LE174" s="1186"/>
      <c r="LF174" s="1186"/>
      <c r="LG174" s="1186"/>
      <c r="LH174" s="1186"/>
      <c r="LI174" s="1186"/>
      <c r="LJ174" s="1187"/>
    </row>
    <row r="175" spans="2:322" ht="3.65" customHeight="1">
      <c r="B175" s="1185"/>
      <c r="C175" s="1186"/>
      <c r="D175" s="1186"/>
      <c r="E175" s="1186"/>
      <c r="F175" s="1186"/>
      <c r="G175" s="1186"/>
      <c r="H175" s="1186"/>
      <c r="I175" s="1186"/>
      <c r="J175" s="1186"/>
      <c r="K175" s="1186"/>
      <c r="L175" s="1186"/>
      <c r="M175" s="1186"/>
      <c r="N175" s="1186"/>
      <c r="O175" s="1186"/>
      <c r="P175" s="1186"/>
      <c r="Q175" s="1186"/>
      <c r="R175" s="1186"/>
      <c r="S175" s="1186"/>
      <c r="T175" s="1186"/>
      <c r="U175" s="1186"/>
      <c r="V175" s="1186"/>
      <c r="W175" s="1186"/>
      <c r="X175" s="1186"/>
      <c r="Y175" s="1186"/>
      <c r="Z175" s="1186"/>
      <c r="AA175" s="1186"/>
      <c r="AB175" s="1186"/>
      <c r="AC175" s="1186"/>
      <c r="AD175" s="1186"/>
      <c r="AE175" s="1186"/>
      <c r="AF175" s="1186"/>
      <c r="AG175" s="1186"/>
      <c r="AH175" s="1186"/>
      <c r="AI175" s="1186"/>
      <c r="AJ175" s="1186"/>
      <c r="AK175" s="1186"/>
      <c r="AL175" s="1186"/>
      <c r="AM175" s="1186"/>
      <c r="AN175" s="1186"/>
      <c r="AO175" s="1186"/>
      <c r="AP175" s="1186"/>
      <c r="AQ175" s="1186"/>
      <c r="AR175" s="1186"/>
      <c r="AS175" s="1186"/>
      <c r="AT175" s="1186"/>
      <c r="AU175" s="1186"/>
      <c r="AV175" s="1186"/>
      <c r="AW175" s="1186"/>
      <c r="AX175" s="1186"/>
      <c r="AY175" s="1186"/>
      <c r="AZ175" s="1186"/>
      <c r="BA175" s="1186"/>
      <c r="BB175" s="1186"/>
      <c r="BC175" s="1186"/>
      <c r="BD175" s="1186"/>
      <c r="BE175" s="1186"/>
      <c r="BF175" s="1186"/>
      <c r="BG175" s="1186"/>
      <c r="BH175" s="1186"/>
      <c r="BI175" s="1186"/>
      <c r="BJ175" s="1186"/>
      <c r="BK175" s="1186"/>
      <c r="BL175" s="1186"/>
      <c r="BM175" s="1186"/>
      <c r="BN175" s="1186"/>
      <c r="BO175" s="1186"/>
      <c r="BP175" s="1186"/>
      <c r="BQ175" s="1186"/>
      <c r="BR175" s="1186"/>
      <c r="BS175" s="1186"/>
      <c r="BT175" s="1186"/>
      <c r="BU175" s="1186"/>
      <c r="BV175" s="1186"/>
      <c r="BW175" s="1186"/>
      <c r="BX175" s="1186"/>
      <c r="BY175" s="1186"/>
      <c r="BZ175" s="1186"/>
      <c r="CA175" s="1186"/>
      <c r="CB175" s="1186"/>
      <c r="CC175" s="1186"/>
      <c r="CD175" s="1186"/>
      <c r="CE175" s="1186"/>
      <c r="CF175" s="1186"/>
      <c r="CG175" s="1186"/>
      <c r="CH175" s="1186"/>
      <c r="CI175" s="1186"/>
      <c r="CJ175" s="1186"/>
      <c r="CK175" s="1186"/>
      <c r="CL175" s="1186"/>
      <c r="CM175" s="1186"/>
      <c r="CN175" s="1186"/>
      <c r="CO175" s="1186"/>
      <c r="CP175" s="1186"/>
      <c r="CQ175" s="1186"/>
      <c r="CR175" s="1186"/>
      <c r="CS175" s="1186"/>
      <c r="CT175" s="1186"/>
      <c r="CU175" s="1186"/>
      <c r="CV175" s="1186"/>
      <c r="CW175" s="1186"/>
      <c r="CX175" s="1186"/>
      <c r="CY175" s="1186"/>
      <c r="CZ175" s="1186"/>
      <c r="DA175" s="1186"/>
      <c r="DB175" s="1186"/>
      <c r="DC175" s="1186"/>
      <c r="DD175" s="1186"/>
      <c r="DE175" s="1186"/>
      <c r="DF175" s="1186"/>
      <c r="DG175" s="1186"/>
      <c r="DH175" s="1186"/>
      <c r="DI175" s="1186"/>
      <c r="DJ175" s="1186"/>
      <c r="DK175" s="1186"/>
      <c r="DL175" s="1186"/>
      <c r="DM175" s="1186"/>
      <c r="DN175" s="1186"/>
      <c r="DO175" s="1186"/>
      <c r="DP175" s="1186"/>
      <c r="DQ175" s="1186"/>
      <c r="DR175" s="1186"/>
      <c r="DS175" s="1186"/>
      <c r="DT175" s="1186"/>
      <c r="DU175" s="1186"/>
      <c r="DV175" s="1186"/>
      <c r="DW175" s="1186"/>
      <c r="DX175" s="1186"/>
      <c r="DY175" s="1186"/>
      <c r="DZ175" s="1186"/>
      <c r="EA175" s="1186"/>
      <c r="EB175" s="1186"/>
      <c r="EC175" s="1186"/>
      <c r="ED175" s="1186"/>
      <c r="EE175" s="1186"/>
      <c r="EF175" s="1186"/>
      <c r="EG175" s="1186"/>
      <c r="EH175" s="1186"/>
      <c r="EI175" s="1186"/>
      <c r="EJ175" s="1186"/>
      <c r="EK175" s="1186"/>
      <c r="EL175" s="1186"/>
      <c r="EM175" s="1186"/>
      <c r="EN175" s="1186"/>
      <c r="EO175" s="1186"/>
      <c r="EP175" s="1186"/>
      <c r="EQ175" s="1186"/>
      <c r="ER175" s="1186"/>
      <c r="ES175" s="1186"/>
      <c r="ET175" s="1186"/>
      <c r="EU175" s="1186"/>
      <c r="EV175" s="1186"/>
      <c r="EW175" s="1186"/>
      <c r="EX175" s="1186"/>
      <c r="EY175" s="1186"/>
      <c r="EZ175" s="1186"/>
      <c r="FA175" s="1186"/>
      <c r="FB175" s="1186"/>
      <c r="FC175" s="1186"/>
      <c r="FD175" s="1186"/>
      <c r="FE175" s="1186"/>
      <c r="FF175" s="1186"/>
      <c r="FG175" s="1186"/>
      <c r="FH175" s="1186"/>
      <c r="FI175" s="1186"/>
      <c r="FJ175" s="1186"/>
      <c r="FK175" s="1186"/>
      <c r="FL175" s="1186"/>
      <c r="FM175" s="1186"/>
      <c r="FN175" s="1186"/>
      <c r="FO175" s="1186"/>
      <c r="FP175" s="1186"/>
      <c r="FQ175" s="1186"/>
      <c r="FR175" s="1186"/>
      <c r="FS175" s="1186"/>
      <c r="FT175" s="1186"/>
      <c r="FU175" s="1186"/>
      <c r="FV175" s="1186"/>
      <c r="FW175" s="1186"/>
      <c r="FX175" s="1186"/>
      <c r="FY175" s="1186"/>
      <c r="FZ175" s="1186"/>
      <c r="GA175" s="1186"/>
      <c r="GB175" s="1186"/>
      <c r="GC175" s="1186"/>
      <c r="GD175" s="1186"/>
      <c r="GE175" s="1186"/>
      <c r="GF175" s="1186"/>
      <c r="GG175" s="1186"/>
      <c r="GH175" s="1186"/>
      <c r="GI175" s="1186"/>
      <c r="GJ175" s="1186"/>
      <c r="GK175" s="1186"/>
      <c r="GL175" s="1186"/>
      <c r="GM175" s="1186"/>
      <c r="GN175" s="1186"/>
      <c r="GO175" s="1186"/>
      <c r="GP175" s="1186"/>
      <c r="GQ175" s="1186"/>
      <c r="GR175" s="1186"/>
      <c r="GS175" s="1186"/>
      <c r="GT175" s="1186"/>
      <c r="GU175" s="1186"/>
      <c r="GV175" s="1186"/>
      <c r="GW175" s="1186"/>
      <c r="GX175" s="1186"/>
      <c r="GY175" s="1186"/>
      <c r="GZ175" s="1186"/>
      <c r="HA175" s="1186"/>
      <c r="HB175" s="1186"/>
      <c r="HC175" s="1186"/>
      <c r="HD175" s="1186"/>
      <c r="HE175" s="1186"/>
      <c r="HF175" s="1186"/>
      <c r="HG175" s="1186"/>
      <c r="HH175" s="1186"/>
      <c r="HI175" s="1186"/>
      <c r="HJ175" s="1186"/>
      <c r="HK175" s="1186"/>
      <c r="HL175" s="1186"/>
      <c r="HM175" s="1186"/>
      <c r="HN175" s="1186"/>
      <c r="HO175" s="1186"/>
      <c r="HP175" s="1186"/>
      <c r="HQ175" s="1186"/>
      <c r="HR175" s="1186"/>
      <c r="HS175" s="1186"/>
      <c r="HT175" s="1186"/>
      <c r="HU175" s="1186"/>
      <c r="HV175" s="1186"/>
      <c r="HW175" s="1186"/>
      <c r="HX175" s="1186"/>
      <c r="HY175" s="1186"/>
      <c r="HZ175" s="1186"/>
      <c r="IA175" s="1186"/>
      <c r="IB175" s="1186"/>
      <c r="IC175" s="1186"/>
      <c r="ID175" s="1186"/>
      <c r="IE175" s="1186"/>
      <c r="IF175" s="1186"/>
      <c r="IG175" s="1186"/>
      <c r="IH175" s="1186"/>
      <c r="II175" s="1186"/>
      <c r="IJ175" s="1186"/>
      <c r="IK175" s="1186"/>
      <c r="IL175" s="1186"/>
      <c r="IM175" s="1186"/>
      <c r="IN175" s="1186"/>
      <c r="IO175" s="1186"/>
      <c r="IP175" s="1186"/>
      <c r="IQ175" s="1186"/>
      <c r="IR175" s="1186"/>
      <c r="IS175" s="1186"/>
      <c r="IT175" s="1186"/>
      <c r="IU175" s="1186"/>
      <c r="IV175" s="1186"/>
      <c r="IW175" s="1186"/>
      <c r="IX175" s="1186"/>
      <c r="IY175" s="1186"/>
      <c r="IZ175" s="1186"/>
      <c r="JA175" s="1186"/>
      <c r="JB175" s="1186"/>
      <c r="JC175" s="1186"/>
      <c r="JD175" s="1186"/>
      <c r="JE175" s="1186"/>
      <c r="JF175" s="1186"/>
      <c r="JG175" s="1186"/>
      <c r="JH175" s="1186"/>
      <c r="JI175" s="1186"/>
      <c r="JJ175" s="1186"/>
      <c r="JK175" s="1186"/>
      <c r="JL175" s="1186"/>
      <c r="JM175" s="1186"/>
      <c r="JN175" s="1186"/>
      <c r="JO175" s="1186"/>
      <c r="JP175" s="1186"/>
      <c r="JQ175" s="1186"/>
      <c r="JR175" s="1186"/>
      <c r="JS175" s="1186"/>
      <c r="JT175" s="1186"/>
      <c r="JU175" s="1186"/>
      <c r="JV175" s="1186"/>
      <c r="JW175" s="1186"/>
      <c r="JX175" s="1186"/>
      <c r="JY175" s="1186"/>
      <c r="JZ175" s="1186"/>
      <c r="KA175" s="1186"/>
      <c r="KB175" s="1186"/>
      <c r="KC175" s="1186"/>
      <c r="KD175" s="1186"/>
      <c r="KE175" s="1186"/>
      <c r="KF175" s="1186"/>
      <c r="KG175" s="1186"/>
      <c r="KH175" s="1186"/>
      <c r="KI175" s="1186"/>
      <c r="KJ175" s="1186"/>
      <c r="KK175" s="1186"/>
      <c r="KL175" s="1186"/>
      <c r="KM175" s="1186"/>
      <c r="KN175" s="1186"/>
      <c r="KO175" s="1186"/>
      <c r="KP175" s="1186"/>
      <c r="KQ175" s="1186"/>
      <c r="KR175" s="1186"/>
      <c r="KS175" s="1186"/>
      <c r="KT175" s="1186"/>
      <c r="KU175" s="1186"/>
      <c r="KV175" s="1186"/>
      <c r="KW175" s="1186"/>
      <c r="KX175" s="1186"/>
      <c r="KY175" s="1186"/>
      <c r="KZ175" s="1186"/>
      <c r="LA175" s="1186"/>
      <c r="LB175" s="1186"/>
      <c r="LC175" s="1186"/>
      <c r="LD175" s="1186"/>
      <c r="LE175" s="1186"/>
      <c r="LF175" s="1186"/>
      <c r="LG175" s="1186"/>
      <c r="LH175" s="1186"/>
      <c r="LI175" s="1186"/>
      <c r="LJ175" s="1187"/>
    </row>
    <row r="176" spans="2:322" ht="3.65" customHeight="1">
      <c r="B176" s="1185"/>
      <c r="C176" s="1186"/>
      <c r="D176" s="1186"/>
      <c r="E176" s="1186"/>
      <c r="F176" s="1186"/>
      <c r="G176" s="1186"/>
      <c r="H176" s="1186"/>
      <c r="I176" s="1186"/>
      <c r="J176" s="1186"/>
      <c r="K176" s="1186"/>
      <c r="L176" s="1186"/>
      <c r="M176" s="1186"/>
      <c r="N176" s="1186"/>
      <c r="O176" s="1186"/>
      <c r="P176" s="1186"/>
      <c r="Q176" s="1186"/>
      <c r="R176" s="1186"/>
      <c r="S176" s="1186"/>
      <c r="T176" s="1186"/>
      <c r="U176" s="1186"/>
      <c r="V176" s="1186"/>
      <c r="W176" s="1186"/>
      <c r="X176" s="1186"/>
      <c r="Y176" s="1186"/>
      <c r="Z176" s="1186"/>
      <c r="AA176" s="1186"/>
      <c r="AB176" s="1186"/>
      <c r="AC176" s="1186"/>
      <c r="AD176" s="1186"/>
      <c r="AE176" s="1186"/>
      <c r="AF176" s="1186"/>
      <c r="AG176" s="1186"/>
      <c r="AH176" s="1186"/>
      <c r="AI176" s="1186"/>
      <c r="AJ176" s="1186"/>
      <c r="AK176" s="1186"/>
      <c r="AL176" s="1186"/>
      <c r="AM176" s="1186"/>
      <c r="AN176" s="1186"/>
      <c r="AO176" s="1186"/>
      <c r="AP176" s="1186"/>
      <c r="AQ176" s="1186"/>
      <c r="AR176" s="1186"/>
      <c r="AS176" s="1186"/>
      <c r="AT176" s="1186"/>
      <c r="AU176" s="1186"/>
      <c r="AV176" s="1186"/>
      <c r="AW176" s="1186"/>
      <c r="AX176" s="1186"/>
      <c r="AY176" s="1186"/>
      <c r="AZ176" s="1186"/>
      <c r="BA176" s="1186"/>
      <c r="BB176" s="1186"/>
      <c r="BC176" s="1186"/>
      <c r="BD176" s="1186"/>
      <c r="BE176" s="1186"/>
      <c r="BF176" s="1186"/>
      <c r="BG176" s="1186"/>
      <c r="BH176" s="1186"/>
      <c r="BI176" s="1186"/>
      <c r="BJ176" s="1186"/>
      <c r="BK176" s="1186"/>
      <c r="BL176" s="1186"/>
      <c r="BM176" s="1186"/>
      <c r="BN176" s="1186"/>
      <c r="BO176" s="1186"/>
      <c r="BP176" s="1186"/>
      <c r="BQ176" s="1186"/>
      <c r="BR176" s="1186"/>
      <c r="BS176" s="1186"/>
      <c r="BT176" s="1186"/>
      <c r="BU176" s="1186"/>
      <c r="BV176" s="1186"/>
      <c r="BW176" s="1186"/>
      <c r="BX176" s="1186"/>
      <c r="BY176" s="1186"/>
      <c r="BZ176" s="1186"/>
      <c r="CA176" s="1186"/>
      <c r="CB176" s="1186"/>
      <c r="CC176" s="1186"/>
      <c r="CD176" s="1186"/>
      <c r="CE176" s="1186"/>
      <c r="CF176" s="1186"/>
      <c r="CG176" s="1186"/>
      <c r="CH176" s="1186"/>
      <c r="CI176" s="1186"/>
      <c r="CJ176" s="1186"/>
      <c r="CK176" s="1186"/>
      <c r="CL176" s="1186"/>
      <c r="CM176" s="1186"/>
      <c r="CN176" s="1186"/>
      <c r="CO176" s="1186"/>
      <c r="CP176" s="1186"/>
      <c r="CQ176" s="1186"/>
      <c r="CR176" s="1186"/>
      <c r="CS176" s="1186"/>
      <c r="CT176" s="1186"/>
      <c r="CU176" s="1186"/>
      <c r="CV176" s="1186"/>
      <c r="CW176" s="1186"/>
      <c r="CX176" s="1186"/>
      <c r="CY176" s="1186"/>
      <c r="CZ176" s="1186"/>
      <c r="DA176" s="1186"/>
      <c r="DB176" s="1186"/>
      <c r="DC176" s="1186"/>
      <c r="DD176" s="1186"/>
      <c r="DE176" s="1186"/>
      <c r="DF176" s="1186"/>
      <c r="DG176" s="1186"/>
      <c r="DH176" s="1186"/>
      <c r="DI176" s="1186"/>
      <c r="DJ176" s="1186"/>
      <c r="DK176" s="1186"/>
      <c r="DL176" s="1186"/>
      <c r="DM176" s="1186"/>
      <c r="DN176" s="1186"/>
      <c r="DO176" s="1186"/>
      <c r="DP176" s="1186"/>
      <c r="DQ176" s="1186"/>
      <c r="DR176" s="1186"/>
      <c r="DS176" s="1186"/>
      <c r="DT176" s="1186"/>
      <c r="DU176" s="1186"/>
      <c r="DV176" s="1186"/>
      <c r="DW176" s="1186"/>
      <c r="DX176" s="1186"/>
      <c r="DY176" s="1186"/>
      <c r="DZ176" s="1186"/>
      <c r="EA176" s="1186"/>
      <c r="EB176" s="1186"/>
      <c r="EC176" s="1186"/>
      <c r="ED176" s="1186"/>
      <c r="EE176" s="1186"/>
      <c r="EF176" s="1186"/>
      <c r="EG176" s="1186"/>
      <c r="EH176" s="1186"/>
      <c r="EI176" s="1186"/>
      <c r="EJ176" s="1186"/>
      <c r="EK176" s="1186"/>
      <c r="EL176" s="1186"/>
      <c r="EM176" s="1186"/>
      <c r="EN176" s="1186"/>
      <c r="EO176" s="1186"/>
      <c r="EP176" s="1186"/>
      <c r="EQ176" s="1186"/>
      <c r="ER176" s="1186"/>
      <c r="ES176" s="1186"/>
      <c r="ET176" s="1186"/>
      <c r="EU176" s="1186"/>
      <c r="EV176" s="1186"/>
      <c r="EW176" s="1186"/>
      <c r="EX176" s="1186"/>
      <c r="EY176" s="1186"/>
      <c r="EZ176" s="1186"/>
      <c r="FA176" s="1186"/>
      <c r="FB176" s="1186"/>
      <c r="FC176" s="1186"/>
      <c r="FD176" s="1186"/>
      <c r="FE176" s="1186"/>
      <c r="FF176" s="1186"/>
      <c r="FG176" s="1186"/>
      <c r="FH176" s="1186"/>
      <c r="FI176" s="1186"/>
      <c r="FJ176" s="1186"/>
      <c r="FK176" s="1186"/>
      <c r="FL176" s="1186"/>
      <c r="FM176" s="1186"/>
      <c r="FN176" s="1186"/>
      <c r="FO176" s="1186"/>
      <c r="FP176" s="1186"/>
      <c r="FQ176" s="1186"/>
      <c r="FR176" s="1186"/>
      <c r="FS176" s="1186"/>
      <c r="FT176" s="1186"/>
      <c r="FU176" s="1186"/>
      <c r="FV176" s="1186"/>
      <c r="FW176" s="1186"/>
      <c r="FX176" s="1186"/>
      <c r="FY176" s="1186"/>
      <c r="FZ176" s="1186"/>
      <c r="GA176" s="1186"/>
      <c r="GB176" s="1186"/>
      <c r="GC176" s="1186"/>
      <c r="GD176" s="1186"/>
      <c r="GE176" s="1186"/>
      <c r="GF176" s="1186"/>
      <c r="GG176" s="1186"/>
      <c r="GH176" s="1186"/>
      <c r="GI176" s="1186"/>
      <c r="GJ176" s="1186"/>
      <c r="GK176" s="1186"/>
      <c r="GL176" s="1186"/>
      <c r="GM176" s="1186"/>
      <c r="GN176" s="1186"/>
      <c r="GO176" s="1186"/>
      <c r="GP176" s="1186"/>
      <c r="GQ176" s="1186"/>
      <c r="GR176" s="1186"/>
      <c r="GS176" s="1186"/>
      <c r="GT176" s="1186"/>
      <c r="GU176" s="1186"/>
      <c r="GV176" s="1186"/>
      <c r="GW176" s="1186"/>
      <c r="GX176" s="1186"/>
      <c r="GY176" s="1186"/>
      <c r="GZ176" s="1186"/>
      <c r="HA176" s="1186"/>
      <c r="HB176" s="1186"/>
      <c r="HC176" s="1186"/>
      <c r="HD176" s="1186"/>
      <c r="HE176" s="1186"/>
      <c r="HF176" s="1186"/>
      <c r="HG176" s="1186"/>
      <c r="HH176" s="1186"/>
      <c r="HI176" s="1186"/>
      <c r="HJ176" s="1186"/>
      <c r="HK176" s="1186"/>
      <c r="HL176" s="1186"/>
      <c r="HM176" s="1186"/>
      <c r="HN176" s="1186"/>
      <c r="HO176" s="1186"/>
      <c r="HP176" s="1186"/>
      <c r="HQ176" s="1186"/>
      <c r="HR176" s="1186"/>
      <c r="HS176" s="1186"/>
      <c r="HT176" s="1186"/>
      <c r="HU176" s="1186"/>
      <c r="HV176" s="1186"/>
      <c r="HW176" s="1186"/>
      <c r="HX176" s="1186"/>
      <c r="HY176" s="1186"/>
      <c r="HZ176" s="1186"/>
      <c r="IA176" s="1186"/>
      <c r="IB176" s="1186"/>
      <c r="IC176" s="1186"/>
      <c r="ID176" s="1186"/>
      <c r="IE176" s="1186"/>
      <c r="IF176" s="1186"/>
      <c r="IG176" s="1186"/>
      <c r="IH176" s="1186"/>
      <c r="II176" s="1186"/>
      <c r="IJ176" s="1186"/>
      <c r="IK176" s="1186"/>
      <c r="IL176" s="1186"/>
      <c r="IM176" s="1186"/>
      <c r="IN176" s="1186"/>
      <c r="IO176" s="1186"/>
      <c r="IP176" s="1186"/>
      <c r="IQ176" s="1186"/>
      <c r="IR176" s="1186"/>
      <c r="IS176" s="1186"/>
      <c r="IT176" s="1186"/>
      <c r="IU176" s="1186"/>
      <c r="IV176" s="1186"/>
      <c r="IW176" s="1186"/>
      <c r="IX176" s="1186"/>
      <c r="IY176" s="1186"/>
      <c r="IZ176" s="1186"/>
      <c r="JA176" s="1186"/>
      <c r="JB176" s="1186"/>
      <c r="JC176" s="1186"/>
      <c r="JD176" s="1186"/>
      <c r="JE176" s="1186"/>
      <c r="JF176" s="1186"/>
      <c r="JG176" s="1186"/>
      <c r="JH176" s="1186"/>
      <c r="JI176" s="1186"/>
      <c r="JJ176" s="1186"/>
      <c r="JK176" s="1186"/>
      <c r="JL176" s="1186"/>
      <c r="JM176" s="1186"/>
      <c r="JN176" s="1186"/>
      <c r="JO176" s="1186"/>
      <c r="JP176" s="1186"/>
      <c r="JQ176" s="1186"/>
      <c r="JR176" s="1186"/>
      <c r="JS176" s="1186"/>
      <c r="JT176" s="1186"/>
      <c r="JU176" s="1186"/>
      <c r="JV176" s="1186"/>
      <c r="JW176" s="1186"/>
      <c r="JX176" s="1186"/>
      <c r="JY176" s="1186"/>
      <c r="JZ176" s="1186"/>
      <c r="KA176" s="1186"/>
      <c r="KB176" s="1186"/>
      <c r="KC176" s="1186"/>
      <c r="KD176" s="1186"/>
      <c r="KE176" s="1186"/>
      <c r="KF176" s="1186"/>
      <c r="KG176" s="1186"/>
      <c r="KH176" s="1186"/>
      <c r="KI176" s="1186"/>
      <c r="KJ176" s="1186"/>
      <c r="KK176" s="1186"/>
      <c r="KL176" s="1186"/>
      <c r="KM176" s="1186"/>
      <c r="KN176" s="1186"/>
      <c r="KO176" s="1186"/>
      <c r="KP176" s="1186"/>
      <c r="KQ176" s="1186"/>
      <c r="KR176" s="1186"/>
      <c r="KS176" s="1186"/>
      <c r="KT176" s="1186"/>
      <c r="KU176" s="1186"/>
      <c r="KV176" s="1186"/>
      <c r="KW176" s="1186"/>
      <c r="KX176" s="1186"/>
      <c r="KY176" s="1186"/>
      <c r="KZ176" s="1186"/>
      <c r="LA176" s="1186"/>
      <c r="LB176" s="1186"/>
      <c r="LC176" s="1186"/>
      <c r="LD176" s="1186"/>
      <c r="LE176" s="1186"/>
      <c r="LF176" s="1186"/>
      <c r="LG176" s="1186"/>
      <c r="LH176" s="1186"/>
      <c r="LI176" s="1186"/>
      <c r="LJ176" s="1187"/>
    </row>
    <row r="177" spans="2:322" ht="3.65" customHeight="1">
      <c r="B177" s="1185"/>
      <c r="C177" s="1186"/>
      <c r="D177" s="1186"/>
      <c r="E177" s="1186"/>
      <c r="F177" s="1186"/>
      <c r="G177" s="1186"/>
      <c r="H177" s="1186"/>
      <c r="I177" s="1186"/>
      <c r="J177" s="1186"/>
      <c r="K177" s="1186"/>
      <c r="L177" s="1186"/>
      <c r="M177" s="1186"/>
      <c r="N177" s="1186"/>
      <c r="O177" s="1186"/>
      <c r="P177" s="1186"/>
      <c r="Q177" s="1186"/>
      <c r="R177" s="1186"/>
      <c r="S177" s="1186"/>
      <c r="T177" s="1186"/>
      <c r="U177" s="1186"/>
      <c r="V177" s="1186"/>
      <c r="W177" s="1186"/>
      <c r="X177" s="1186"/>
      <c r="Y177" s="1186"/>
      <c r="Z177" s="1186"/>
      <c r="AA177" s="1186"/>
      <c r="AB177" s="1186"/>
      <c r="AC177" s="1186"/>
      <c r="AD177" s="1186"/>
      <c r="AE177" s="1186"/>
      <c r="AF177" s="1186"/>
      <c r="AG177" s="1186"/>
      <c r="AH177" s="1186"/>
      <c r="AI177" s="1186"/>
      <c r="AJ177" s="1186"/>
      <c r="AK177" s="1186"/>
      <c r="AL177" s="1186"/>
      <c r="AM177" s="1186"/>
      <c r="AN177" s="1186"/>
      <c r="AO177" s="1186"/>
      <c r="AP177" s="1186"/>
      <c r="AQ177" s="1186"/>
      <c r="AR177" s="1186"/>
      <c r="AS177" s="1186"/>
      <c r="AT177" s="1186"/>
      <c r="AU177" s="1186"/>
      <c r="AV177" s="1186"/>
      <c r="AW177" s="1186"/>
      <c r="AX177" s="1186"/>
      <c r="AY177" s="1186"/>
      <c r="AZ177" s="1186"/>
      <c r="BA177" s="1186"/>
      <c r="BB177" s="1186"/>
      <c r="BC177" s="1186"/>
      <c r="BD177" s="1186"/>
      <c r="BE177" s="1186"/>
      <c r="BF177" s="1186"/>
      <c r="BG177" s="1186"/>
      <c r="BH177" s="1186"/>
      <c r="BI177" s="1186"/>
      <c r="BJ177" s="1186"/>
      <c r="BK177" s="1186"/>
      <c r="BL177" s="1186"/>
      <c r="BM177" s="1186"/>
      <c r="BN177" s="1186"/>
      <c r="BO177" s="1186"/>
      <c r="BP177" s="1186"/>
      <c r="BQ177" s="1186"/>
      <c r="BR177" s="1186"/>
      <c r="BS177" s="1186"/>
      <c r="BT177" s="1186"/>
      <c r="BU177" s="1186"/>
      <c r="BV177" s="1186"/>
      <c r="BW177" s="1186"/>
      <c r="BX177" s="1186"/>
      <c r="BY177" s="1186"/>
      <c r="BZ177" s="1186"/>
      <c r="CA177" s="1186"/>
      <c r="CB177" s="1186"/>
      <c r="CC177" s="1186"/>
      <c r="CD177" s="1186"/>
      <c r="CE177" s="1186"/>
      <c r="CF177" s="1186"/>
      <c r="CG177" s="1186"/>
      <c r="CH177" s="1186"/>
      <c r="CI177" s="1186"/>
      <c r="CJ177" s="1186"/>
      <c r="CK177" s="1186"/>
      <c r="CL177" s="1186"/>
      <c r="CM177" s="1186"/>
      <c r="CN177" s="1186"/>
      <c r="CO177" s="1186"/>
      <c r="CP177" s="1186"/>
      <c r="CQ177" s="1186"/>
      <c r="CR177" s="1186"/>
      <c r="CS177" s="1186"/>
      <c r="CT177" s="1186"/>
      <c r="CU177" s="1186"/>
      <c r="CV177" s="1186"/>
      <c r="CW177" s="1186"/>
      <c r="CX177" s="1186"/>
      <c r="CY177" s="1186"/>
      <c r="CZ177" s="1186"/>
      <c r="DA177" s="1186"/>
      <c r="DB177" s="1186"/>
      <c r="DC177" s="1186"/>
      <c r="DD177" s="1186"/>
      <c r="DE177" s="1186"/>
      <c r="DF177" s="1186"/>
      <c r="DG177" s="1186"/>
      <c r="DH177" s="1186"/>
      <c r="DI177" s="1186"/>
      <c r="DJ177" s="1186"/>
      <c r="DK177" s="1186"/>
      <c r="DL177" s="1186"/>
      <c r="DM177" s="1186"/>
      <c r="DN177" s="1186"/>
      <c r="DO177" s="1186"/>
      <c r="DP177" s="1186"/>
      <c r="DQ177" s="1186"/>
      <c r="DR177" s="1186"/>
      <c r="DS177" s="1186"/>
      <c r="DT177" s="1186"/>
      <c r="DU177" s="1186"/>
      <c r="DV177" s="1186"/>
      <c r="DW177" s="1186"/>
      <c r="DX177" s="1186"/>
      <c r="DY177" s="1186"/>
      <c r="DZ177" s="1186"/>
      <c r="EA177" s="1186"/>
      <c r="EB177" s="1186"/>
      <c r="EC177" s="1186"/>
      <c r="ED177" s="1186"/>
      <c r="EE177" s="1186"/>
      <c r="EF177" s="1186"/>
      <c r="EG177" s="1186"/>
      <c r="EH177" s="1186"/>
      <c r="EI177" s="1186"/>
      <c r="EJ177" s="1186"/>
      <c r="EK177" s="1186"/>
      <c r="EL177" s="1186"/>
      <c r="EM177" s="1186"/>
      <c r="EN177" s="1186"/>
      <c r="EO177" s="1186"/>
      <c r="EP177" s="1186"/>
      <c r="EQ177" s="1186"/>
      <c r="ER177" s="1186"/>
      <c r="ES177" s="1186"/>
      <c r="ET177" s="1186"/>
      <c r="EU177" s="1186"/>
      <c r="EV177" s="1186"/>
      <c r="EW177" s="1186"/>
      <c r="EX177" s="1186"/>
      <c r="EY177" s="1186"/>
      <c r="EZ177" s="1186"/>
      <c r="FA177" s="1186"/>
      <c r="FB177" s="1186"/>
      <c r="FC177" s="1186"/>
      <c r="FD177" s="1186"/>
      <c r="FE177" s="1186"/>
      <c r="FF177" s="1186"/>
      <c r="FG177" s="1186"/>
      <c r="FH177" s="1186"/>
      <c r="FI177" s="1186"/>
      <c r="FJ177" s="1186"/>
      <c r="FK177" s="1186"/>
      <c r="FL177" s="1186"/>
      <c r="FM177" s="1186"/>
      <c r="FN177" s="1186"/>
      <c r="FO177" s="1186"/>
      <c r="FP177" s="1186"/>
      <c r="FQ177" s="1186"/>
      <c r="FR177" s="1186"/>
      <c r="FS177" s="1186"/>
      <c r="FT177" s="1186"/>
      <c r="FU177" s="1186"/>
      <c r="FV177" s="1186"/>
      <c r="FW177" s="1186"/>
      <c r="FX177" s="1186"/>
      <c r="FY177" s="1186"/>
      <c r="FZ177" s="1186"/>
      <c r="GA177" s="1186"/>
      <c r="GB177" s="1186"/>
      <c r="GC177" s="1186"/>
      <c r="GD177" s="1186"/>
      <c r="GE177" s="1186"/>
      <c r="GF177" s="1186"/>
      <c r="GG177" s="1186"/>
      <c r="GH177" s="1186"/>
      <c r="GI177" s="1186"/>
      <c r="GJ177" s="1186"/>
      <c r="GK177" s="1186"/>
      <c r="GL177" s="1186"/>
      <c r="GM177" s="1186"/>
      <c r="GN177" s="1186"/>
      <c r="GO177" s="1186"/>
      <c r="GP177" s="1186"/>
      <c r="GQ177" s="1186"/>
      <c r="GR177" s="1186"/>
      <c r="GS177" s="1186"/>
      <c r="GT177" s="1186"/>
      <c r="GU177" s="1186"/>
      <c r="GV177" s="1186"/>
      <c r="GW177" s="1186"/>
      <c r="GX177" s="1186"/>
      <c r="GY177" s="1186"/>
      <c r="GZ177" s="1186"/>
      <c r="HA177" s="1186"/>
      <c r="HB177" s="1186"/>
      <c r="HC177" s="1186"/>
      <c r="HD177" s="1186"/>
      <c r="HE177" s="1186"/>
      <c r="HF177" s="1186"/>
      <c r="HG177" s="1186"/>
      <c r="HH177" s="1186"/>
      <c r="HI177" s="1186"/>
      <c r="HJ177" s="1186"/>
      <c r="HK177" s="1186"/>
      <c r="HL177" s="1186"/>
      <c r="HM177" s="1186"/>
      <c r="HN177" s="1186"/>
      <c r="HO177" s="1186"/>
      <c r="HP177" s="1186"/>
      <c r="HQ177" s="1186"/>
      <c r="HR177" s="1186"/>
      <c r="HS177" s="1186"/>
      <c r="HT177" s="1186"/>
      <c r="HU177" s="1186"/>
      <c r="HV177" s="1186"/>
      <c r="HW177" s="1186"/>
      <c r="HX177" s="1186"/>
      <c r="HY177" s="1186"/>
      <c r="HZ177" s="1186"/>
      <c r="IA177" s="1186"/>
      <c r="IB177" s="1186"/>
      <c r="IC177" s="1186"/>
      <c r="ID177" s="1186"/>
      <c r="IE177" s="1186"/>
      <c r="IF177" s="1186"/>
      <c r="IG177" s="1186"/>
      <c r="IH177" s="1186"/>
      <c r="II177" s="1186"/>
      <c r="IJ177" s="1186"/>
      <c r="IK177" s="1186"/>
      <c r="IL177" s="1186"/>
      <c r="IM177" s="1186"/>
      <c r="IN177" s="1186"/>
      <c r="IO177" s="1186"/>
      <c r="IP177" s="1186"/>
      <c r="IQ177" s="1186"/>
      <c r="IR177" s="1186"/>
      <c r="IS177" s="1186"/>
      <c r="IT177" s="1186"/>
      <c r="IU177" s="1186"/>
      <c r="IV177" s="1186"/>
      <c r="IW177" s="1186"/>
      <c r="IX177" s="1186"/>
      <c r="IY177" s="1186"/>
      <c r="IZ177" s="1186"/>
      <c r="JA177" s="1186"/>
      <c r="JB177" s="1186"/>
      <c r="JC177" s="1186"/>
      <c r="JD177" s="1186"/>
      <c r="JE177" s="1186"/>
      <c r="JF177" s="1186"/>
      <c r="JG177" s="1186"/>
      <c r="JH177" s="1186"/>
      <c r="JI177" s="1186"/>
      <c r="JJ177" s="1186"/>
      <c r="JK177" s="1186"/>
      <c r="JL177" s="1186"/>
      <c r="JM177" s="1186"/>
      <c r="JN177" s="1186"/>
      <c r="JO177" s="1186"/>
      <c r="JP177" s="1186"/>
      <c r="JQ177" s="1186"/>
      <c r="JR177" s="1186"/>
      <c r="JS177" s="1186"/>
      <c r="JT177" s="1186"/>
      <c r="JU177" s="1186"/>
      <c r="JV177" s="1186"/>
      <c r="JW177" s="1186"/>
      <c r="JX177" s="1186"/>
      <c r="JY177" s="1186"/>
      <c r="JZ177" s="1186"/>
      <c r="KA177" s="1186"/>
      <c r="KB177" s="1186"/>
      <c r="KC177" s="1186"/>
      <c r="KD177" s="1186"/>
      <c r="KE177" s="1186"/>
      <c r="KF177" s="1186"/>
      <c r="KG177" s="1186"/>
      <c r="KH177" s="1186"/>
      <c r="KI177" s="1186"/>
      <c r="KJ177" s="1186"/>
      <c r="KK177" s="1186"/>
      <c r="KL177" s="1186"/>
      <c r="KM177" s="1186"/>
      <c r="KN177" s="1186"/>
      <c r="KO177" s="1186"/>
      <c r="KP177" s="1186"/>
      <c r="KQ177" s="1186"/>
      <c r="KR177" s="1186"/>
      <c r="KS177" s="1186"/>
      <c r="KT177" s="1186"/>
      <c r="KU177" s="1186"/>
      <c r="KV177" s="1186"/>
      <c r="KW177" s="1186"/>
      <c r="KX177" s="1186"/>
      <c r="KY177" s="1186"/>
      <c r="KZ177" s="1186"/>
      <c r="LA177" s="1186"/>
      <c r="LB177" s="1186"/>
      <c r="LC177" s="1186"/>
      <c r="LD177" s="1186"/>
      <c r="LE177" s="1186"/>
      <c r="LF177" s="1186"/>
      <c r="LG177" s="1186"/>
      <c r="LH177" s="1186"/>
      <c r="LI177" s="1186"/>
      <c r="LJ177" s="1187"/>
    </row>
    <row r="178" spans="2:322" ht="3.65" customHeight="1">
      <c r="B178" s="1185"/>
      <c r="C178" s="1186"/>
      <c r="D178" s="1186"/>
      <c r="E178" s="1186"/>
      <c r="F178" s="1186"/>
      <c r="G178" s="1186"/>
      <c r="H178" s="1186"/>
      <c r="I178" s="1186"/>
      <c r="J178" s="1186"/>
      <c r="K178" s="1186"/>
      <c r="L178" s="1186"/>
      <c r="M178" s="1186"/>
      <c r="N178" s="1186"/>
      <c r="O178" s="1186"/>
      <c r="P178" s="1186"/>
      <c r="Q178" s="1186"/>
      <c r="R178" s="1186"/>
      <c r="S178" s="1186"/>
      <c r="T178" s="1186"/>
      <c r="U178" s="1186"/>
      <c r="V178" s="1186"/>
      <c r="W178" s="1186"/>
      <c r="X178" s="1186"/>
      <c r="Y178" s="1186"/>
      <c r="Z178" s="1186"/>
      <c r="AA178" s="1186"/>
      <c r="AB178" s="1186"/>
      <c r="AC178" s="1186"/>
      <c r="AD178" s="1186"/>
      <c r="AE178" s="1186"/>
      <c r="AF178" s="1186"/>
      <c r="AG178" s="1186"/>
      <c r="AH178" s="1186"/>
      <c r="AI178" s="1186"/>
      <c r="AJ178" s="1186"/>
      <c r="AK178" s="1186"/>
      <c r="AL178" s="1186"/>
      <c r="AM178" s="1186"/>
      <c r="AN178" s="1186"/>
      <c r="AO178" s="1186"/>
      <c r="AP178" s="1186"/>
      <c r="AQ178" s="1186"/>
      <c r="AR178" s="1186"/>
      <c r="AS178" s="1186"/>
      <c r="AT178" s="1186"/>
      <c r="AU178" s="1186"/>
      <c r="AV178" s="1186"/>
      <c r="AW178" s="1186"/>
      <c r="AX178" s="1186"/>
      <c r="AY178" s="1186"/>
      <c r="AZ178" s="1186"/>
      <c r="BA178" s="1186"/>
      <c r="BB178" s="1186"/>
      <c r="BC178" s="1186"/>
      <c r="BD178" s="1186"/>
      <c r="BE178" s="1186"/>
      <c r="BF178" s="1186"/>
      <c r="BG178" s="1186"/>
      <c r="BH178" s="1186"/>
      <c r="BI178" s="1186"/>
      <c r="BJ178" s="1186"/>
      <c r="BK178" s="1186"/>
      <c r="BL178" s="1186"/>
      <c r="BM178" s="1186"/>
      <c r="BN178" s="1186"/>
      <c r="BO178" s="1186"/>
      <c r="BP178" s="1186"/>
      <c r="BQ178" s="1186"/>
      <c r="BR178" s="1186"/>
      <c r="BS178" s="1186"/>
      <c r="BT178" s="1186"/>
      <c r="BU178" s="1186"/>
      <c r="BV178" s="1186"/>
      <c r="BW178" s="1186"/>
      <c r="BX178" s="1186"/>
      <c r="BY178" s="1186"/>
      <c r="BZ178" s="1186"/>
      <c r="CA178" s="1186"/>
      <c r="CB178" s="1186"/>
      <c r="CC178" s="1186"/>
      <c r="CD178" s="1186"/>
      <c r="CE178" s="1186"/>
      <c r="CF178" s="1186"/>
      <c r="CG178" s="1186"/>
      <c r="CH178" s="1186"/>
      <c r="CI178" s="1186"/>
      <c r="CJ178" s="1186"/>
      <c r="CK178" s="1186"/>
      <c r="CL178" s="1186"/>
      <c r="CM178" s="1186"/>
      <c r="CN178" s="1186"/>
      <c r="CO178" s="1186"/>
      <c r="CP178" s="1186"/>
      <c r="CQ178" s="1186"/>
      <c r="CR178" s="1186"/>
      <c r="CS178" s="1186"/>
      <c r="CT178" s="1186"/>
      <c r="CU178" s="1186"/>
      <c r="CV178" s="1186"/>
      <c r="CW178" s="1186"/>
      <c r="CX178" s="1186"/>
      <c r="CY178" s="1186"/>
      <c r="CZ178" s="1186"/>
      <c r="DA178" s="1186"/>
      <c r="DB178" s="1186"/>
      <c r="DC178" s="1186"/>
      <c r="DD178" s="1186"/>
      <c r="DE178" s="1186"/>
      <c r="DF178" s="1186"/>
      <c r="DG178" s="1186"/>
      <c r="DH178" s="1186"/>
      <c r="DI178" s="1186"/>
      <c r="DJ178" s="1186"/>
      <c r="DK178" s="1186"/>
      <c r="DL178" s="1186"/>
      <c r="DM178" s="1186"/>
      <c r="DN178" s="1186"/>
      <c r="DO178" s="1186"/>
      <c r="DP178" s="1186"/>
      <c r="DQ178" s="1186"/>
      <c r="DR178" s="1186"/>
      <c r="DS178" s="1186"/>
      <c r="DT178" s="1186"/>
      <c r="DU178" s="1186"/>
      <c r="DV178" s="1186"/>
      <c r="DW178" s="1186"/>
      <c r="DX178" s="1186"/>
      <c r="DY178" s="1186"/>
      <c r="DZ178" s="1186"/>
      <c r="EA178" s="1186"/>
      <c r="EB178" s="1186"/>
      <c r="EC178" s="1186"/>
      <c r="ED178" s="1186"/>
      <c r="EE178" s="1186"/>
      <c r="EF178" s="1186"/>
      <c r="EG178" s="1186"/>
      <c r="EH178" s="1186"/>
      <c r="EI178" s="1186"/>
      <c r="EJ178" s="1186"/>
      <c r="EK178" s="1186"/>
      <c r="EL178" s="1186"/>
      <c r="EM178" s="1186"/>
      <c r="EN178" s="1186"/>
      <c r="EO178" s="1186"/>
      <c r="EP178" s="1186"/>
      <c r="EQ178" s="1186"/>
      <c r="ER178" s="1186"/>
      <c r="ES178" s="1186"/>
      <c r="ET178" s="1186"/>
      <c r="EU178" s="1186"/>
      <c r="EV178" s="1186"/>
      <c r="EW178" s="1186"/>
      <c r="EX178" s="1186"/>
      <c r="EY178" s="1186"/>
      <c r="EZ178" s="1186"/>
      <c r="FA178" s="1186"/>
      <c r="FB178" s="1186"/>
      <c r="FC178" s="1186"/>
      <c r="FD178" s="1186"/>
      <c r="FE178" s="1186"/>
      <c r="FF178" s="1186"/>
      <c r="FG178" s="1186"/>
      <c r="FH178" s="1186"/>
      <c r="FI178" s="1186"/>
      <c r="FJ178" s="1186"/>
      <c r="FK178" s="1186"/>
      <c r="FL178" s="1186"/>
      <c r="FM178" s="1186"/>
      <c r="FN178" s="1186"/>
      <c r="FO178" s="1186"/>
      <c r="FP178" s="1186"/>
      <c r="FQ178" s="1186"/>
      <c r="FR178" s="1186"/>
      <c r="FS178" s="1186"/>
      <c r="FT178" s="1186"/>
      <c r="FU178" s="1186"/>
      <c r="FV178" s="1186"/>
      <c r="FW178" s="1186"/>
      <c r="FX178" s="1186"/>
      <c r="FY178" s="1186"/>
      <c r="FZ178" s="1186"/>
      <c r="GA178" s="1186"/>
      <c r="GB178" s="1186"/>
      <c r="GC178" s="1186"/>
      <c r="GD178" s="1186"/>
      <c r="GE178" s="1186"/>
      <c r="GF178" s="1186"/>
      <c r="GG178" s="1186"/>
      <c r="GH178" s="1186"/>
      <c r="GI178" s="1186"/>
      <c r="GJ178" s="1186"/>
      <c r="GK178" s="1186"/>
      <c r="GL178" s="1186"/>
      <c r="GM178" s="1186"/>
      <c r="GN178" s="1186"/>
      <c r="GO178" s="1186"/>
      <c r="GP178" s="1186"/>
      <c r="GQ178" s="1186"/>
      <c r="GR178" s="1186"/>
      <c r="GS178" s="1186"/>
      <c r="GT178" s="1186"/>
      <c r="GU178" s="1186"/>
      <c r="GV178" s="1186"/>
      <c r="GW178" s="1186"/>
      <c r="GX178" s="1186"/>
      <c r="GY178" s="1186"/>
      <c r="GZ178" s="1186"/>
      <c r="HA178" s="1186"/>
      <c r="HB178" s="1186"/>
      <c r="HC178" s="1186"/>
      <c r="HD178" s="1186"/>
      <c r="HE178" s="1186"/>
      <c r="HF178" s="1186"/>
      <c r="HG178" s="1186"/>
      <c r="HH178" s="1186"/>
      <c r="HI178" s="1186"/>
      <c r="HJ178" s="1186"/>
      <c r="HK178" s="1186"/>
      <c r="HL178" s="1186"/>
      <c r="HM178" s="1186"/>
      <c r="HN178" s="1186"/>
      <c r="HO178" s="1186"/>
      <c r="HP178" s="1186"/>
      <c r="HQ178" s="1186"/>
      <c r="HR178" s="1186"/>
      <c r="HS178" s="1186"/>
      <c r="HT178" s="1186"/>
      <c r="HU178" s="1186"/>
      <c r="HV178" s="1186"/>
      <c r="HW178" s="1186"/>
      <c r="HX178" s="1186"/>
      <c r="HY178" s="1186"/>
      <c r="HZ178" s="1186"/>
      <c r="IA178" s="1186"/>
      <c r="IB178" s="1186"/>
      <c r="IC178" s="1186"/>
      <c r="ID178" s="1186"/>
      <c r="IE178" s="1186"/>
      <c r="IF178" s="1186"/>
      <c r="IG178" s="1186"/>
      <c r="IH178" s="1186"/>
      <c r="II178" s="1186"/>
      <c r="IJ178" s="1186"/>
      <c r="IK178" s="1186"/>
      <c r="IL178" s="1186"/>
      <c r="IM178" s="1186"/>
      <c r="IN178" s="1186"/>
      <c r="IO178" s="1186"/>
      <c r="IP178" s="1186"/>
      <c r="IQ178" s="1186"/>
      <c r="IR178" s="1186"/>
      <c r="IS178" s="1186"/>
      <c r="IT178" s="1186"/>
      <c r="IU178" s="1186"/>
      <c r="IV178" s="1186"/>
      <c r="IW178" s="1186"/>
      <c r="IX178" s="1186"/>
      <c r="IY178" s="1186"/>
      <c r="IZ178" s="1186"/>
      <c r="JA178" s="1186"/>
      <c r="JB178" s="1186"/>
      <c r="JC178" s="1186"/>
      <c r="JD178" s="1186"/>
      <c r="JE178" s="1186"/>
      <c r="JF178" s="1186"/>
      <c r="JG178" s="1186"/>
      <c r="JH178" s="1186"/>
      <c r="JI178" s="1186"/>
      <c r="JJ178" s="1186"/>
      <c r="JK178" s="1186"/>
      <c r="JL178" s="1186"/>
      <c r="JM178" s="1186"/>
      <c r="JN178" s="1186"/>
      <c r="JO178" s="1186"/>
      <c r="JP178" s="1186"/>
      <c r="JQ178" s="1186"/>
      <c r="JR178" s="1186"/>
      <c r="JS178" s="1186"/>
      <c r="JT178" s="1186"/>
      <c r="JU178" s="1186"/>
      <c r="JV178" s="1186"/>
      <c r="JW178" s="1186"/>
      <c r="JX178" s="1186"/>
      <c r="JY178" s="1186"/>
      <c r="JZ178" s="1186"/>
      <c r="KA178" s="1186"/>
      <c r="KB178" s="1186"/>
      <c r="KC178" s="1186"/>
      <c r="KD178" s="1186"/>
      <c r="KE178" s="1186"/>
      <c r="KF178" s="1186"/>
      <c r="KG178" s="1186"/>
      <c r="KH178" s="1186"/>
      <c r="KI178" s="1186"/>
      <c r="KJ178" s="1186"/>
      <c r="KK178" s="1186"/>
      <c r="KL178" s="1186"/>
      <c r="KM178" s="1186"/>
      <c r="KN178" s="1186"/>
      <c r="KO178" s="1186"/>
      <c r="KP178" s="1186"/>
      <c r="KQ178" s="1186"/>
      <c r="KR178" s="1186"/>
      <c r="KS178" s="1186"/>
      <c r="KT178" s="1186"/>
      <c r="KU178" s="1186"/>
      <c r="KV178" s="1186"/>
      <c r="KW178" s="1186"/>
      <c r="KX178" s="1186"/>
      <c r="KY178" s="1186"/>
      <c r="KZ178" s="1186"/>
      <c r="LA178" s="1186"/>
      <c r="LB178" s="1186"/>
      <c r="LC178" s="1186"/>
      <c r="LD178" s="1186"/>
      <c r="LE178" s="1186"/>
      <c r="LF178" s="1186"/>
      <c r="LG178" s="1186"/>
      <c r="LH178" s="1186"/>
      <c r="LI178" s="1186"/>
      <c r="LJ178" s="1187"/>
    </row>
    <row r="179" spans="2:322" ht="3.65" customHeight="1">
      <c r="B179" s="1185"/>
      <c r="C179" s="1186"/>
      <c r="D179" s="1186"/>
      <c r="E179" s="1186"/>
      <c r="F179" s="1186"/>
      <c r="G179" s="1186"/>
      <c r="H179" s="1186"/>
      <c r="I179" s="1186"/>
      <c r="J179" s="1186"/>
      <c r="K179" s="1186"/>
      <c r="L179" s="1186"/>
      <c r="M179" s="1186"/>
      <c r="N179" s="1186"/>
      <c r="O179" s="1186"/>
      <c r="P179" s="1186"/>
      <c r="Q179" s="1186"/>
      <c r="R179" s="1186"/>
      <c r="S179" s="1186"/>
      <c r="T179" s="1186"/>
      <c r="U179" s="1186"/>
      <c r="V179" s="1186"/>
      <c r="W179" s="1186"/>
      <c r="X179" s="1186"/>
      <c r="Y179" s="1186"/>
      <c r="Z179" s="1186"/>
      <c r="AA179" s="1186"/>
      <c r="AB179" s="1186"/>
      <c r="AC179" s="1186"/>
      <c r="AD179" s="1186"/>
      <c r="AE179" s="1186"/>
      <c r="AF179" s="1186"/>
      <c r="AG179" s="1186"/>
      <c r="AH179" s="1186"/>
      <c r="AI179" s="1186"/>
      <c r="AJ179" s="1186"/>
      <c r="AK179" s="1186"/>
      <c r="AL179" s="1186"/>
      <c r="AM179" s="1186"/>
      <c r="AN179" s="1186"/>
      <c r="AO179" s="1186"/>
      <c r="AP179" s="1186"/>
      <c r="AQ179" s="1186"/>
      <c r="AR179" s="1186"/>
      <c r="AS179" s="1186"/>
      <c r="AT179" s="1186"/>
      <c r="AU179" s="1186"/>
      <c r="AV179" s="1186"/>
      <c r="AW179" s="1186"/>
      <c r="AX179" s="1186"/>
      <c r="AY179" s="1186"/>
      <c r="AZ179" s="1186"/>
      <c r="BA179" s="1186"/>
      <c r="BB179" s="1186"/>
      <c r="BC179" s="1186"/>
      <c r="BD179" s="1186"/>
      <c r="BE179" s="1186"/>
      <c r="BF179" s="1186"/>
      <c r="BG179" s="1186"/>
      <c r="BH179" s="1186"/>
      <c r="BI179" s="1186"/>
      <c r="BJ179" s="1186"/>
      <c r="BK179" s="1186"/>
      <c r="BL179" s="1186"/>
      <c r="BM179" s="1186"/>
      <c r="BN179" s="1186"/>
      <c r="BO179" s="1186"/>
      <c r="BP179" s="1186"/>
      <c r="BQ179" s="1186"/>
      <c r="BR179" s="1186"/>
      <c r="BS179" s="1186"/>
      <c r="BT179" s="1186"/>
      <c r="BU179" s="1186"/>
      <c r="BV179" s="1186"/>
      <c r="BW179" s="1186"/>
      <c r="BX179" s="1186"/>
      <c r="BY179" s="1186"/>
      <c r="BZ179" s="1186"/>
      <c r="CA179" s="1186"/>
      <c r="CB179" s="1186"/>
      <c r="CC179" s="1186"/>
      <c r="CD179" s="1186"/>
      <c r="CE179" s="1186"/>
      <c r="CF179" s="1186"/>
      <c r="CG179" s="1186"/>
      <c r="CH179" s="1186"/>
      <c r="CI179" s="1186"/>
      <c r="CJ179" s="1186"/>
      <c r="CK179" s="1186"/>
      <c r="CL179" s="1186"/>
      <c r="CM179" s="1186"/>
      <c r="CN179" s="1186"/>
      <c r="CO179" s="1186"/>
      <c r="CP179" s="1186"/>
      <c r="CQ179" s="1186"/>
      <c r="CR179" s="1186"/>
      <c r="CS179" s="1186"/>
      <c r="CT179" s="1186"/>
      <c r="CU179" s="1186"/>
      <c r="CV179" s="1186"/>
      <c r="CW179" s="1186"/>
      <c r="CX179" s="1186"/>
      <c r="CY179" s="1186"/>
      <c r="CZ179" s="1186"/>
      <c r="DA179" s="1186"/>
      <c r="DB179" s="1186"/>
      <c r="DC179" s="1186"/>
      <c r="DD179" s="1186"/>
      <c r="DE179" s="1186"/>
      <c r="DF179" s="1186"/>
      <c r="DG179" s="1186"/>
      <c r="DH179" s="1186"/>
      <c r="DI179" s="1186"/>
      <c r="DJ179" s="1186"/>
      <c r="DK179" s="1186"/>
      <c r="DL179" s="1186"/>
      <c r="DM179" s="1186"/>
      <c r="DN179" s="1186"/>
      <c r="DO179" s="1186"/>
      <c r="DP179" s="1186"/>
      <c r="DQ179" s="1186"/>
      <c r="DR179" s="1186"/>
      <c r="DS179" s="1186"/>
      <c r="DT179" s="1186"/>
      <c r="DU179" s="1186"/>
      <c r="DV179" s="1186"/>
      <c r="DW179" s="1186"/>
      <c r="DX179" s="1186"/>
      <c r="DY179" s="1186"/>
      <c r="DZ179" s="1186"/>
      <c r="EA179" s="1186"/>
      <c r="EB179" s="1186"/>
      <c r="EC179" s="1186"/>
      <c r="ED179" s="1186"/>
      <c r="EE179" s="1186"/>
      <c r="EF179" s="1186"/>
      <c r="EG179" s="1186"/>
      <c r="EH179" s="1186"/>
      <c r="EI179" s="1186"/>
      <c r="EJ179" s="1186"/>
      <c r="EK179" s="1186"/>
      <c r="EL179" s="1186"/>
      <c r="EM179" s="1186"/>
      <c r="EN179" s="1186"/>
      <c r="EO179" s="1186"/>
      <c r="EP179" s="1186"/>
      <c r="EQ179" s="1186"/>
      <c r="ER179" s="1186"/>
      <c r="ES179" s="1186"/>
      <c r="ET179" s="1186"/>
      <c r="EU179" s="1186"/>
      <c r="EV179" s="1186"/>
      <c r="EW179" s="1186"/>
      <c r="EX179" s="1186"/>
      <c r="EY179" s="1186"/>
      <c r="EZ179" s="1186"/>
      <c r="FA179" s="1186"/>
      <c r="FB179" s="1186"/>
      <c r="FC179" s="1186"/>
      <c r="FD179" s="1186"/>
      <c r="FE179" s="1186"/>
      <c r="FF179" s="1186"/>
      <c r="FG179" s="1186"/>
      <c r="FH179" s="1186"/>
      <c r="FI179" s="1186"/>
      <c r="FJ179" s="1186"/>
      <c r="FK179" s="1186"/>
      <c r="FL179" s="1186"/>
      <c r="FM179" s="1186"/>
      <c r="FN179" s="1186"/>
      <c r="FO179" s="1186"/>
      <c r="FP179" s="1186"/>
      <c r="FQ179" s="1186"/>
      <c r="FR179" s="1186"/>
      <c r="FS179" s="1186"/>
      <c r="FT179" s="1186"/>
      <c r="FU179" s="1186"/>
      <c r="FV179" s="1186"/>
      <c r="FW179" s="1186"/>
      <c r="FX179" s="1186"/>
      <c r="FY179" s="1186"/>
      <c r="FZ179" s="1186"/>
      <c r="GA179" s="1186"/>
      <c r="GB179" s="1186"/>
      <c r="GC179" s="1186"/>
      <c r="GD179" s="1186"/>
      <c r="GE179" s="1186"/>
      <c r="GF179" s="1186"/>
      <c r="GG179" s="1186"/>
      <c r="GH179" s="1186"/>
      <c r="GI179" s="1186"/>
      <c r="GJ179" s="1186"/>
      <c r="GK179" s="1186"/>
      <c r="GL179" s="1186"/>
      <c r="GM179" s="1186"/>
      <c r="GN179" s="1186"/>
      <c r="GO179" s="1186"/>
      <c r="GP179" s="1186"/>
      <c r="GQ179" s="1186"/>
      <c r="GR179" s="1186"/>
      <c r="GS179" s="1186"/>
      <c r="GT179" s="1186"/>
      <c r="GU179" s="1186"/>
      <c r="GV179" s="1186"/>
      <c r="GW179" s="1186"/>
      <c r="GX179" s="1186"/>
      <c r="GY179" s="1186"/>
      <c r="GZ179" s="1186"/>
      <c r="HA179" s="1186"/>
      <c r="HB179" s="1186"/>
      <c r="HC179" s="1186"/>
      <c r="HD179" s="1186"/>
      <c r="HE179" s="1186"/>
      <c r="HF179" s="1186"/>
      <c r="HG179" s="1186"/>
      <c r="HH179" s="1186"/>
      <c r="HI179" s="1186"/>
      <c r="HJ179" s="1186"/>
      <c r="HK179" s="1186"/>
      <c r="HL179" s="1186"/>
      <c r="HM179" s="1186"/>
      <c r="HN179" s="1186"/>
      <c r="HO179" s="1186"/>
      <c r="HP179" s="1186"/>
      <c r="HQ179" s="1186"/>
      <c r="HR179" s="1186"/>
      <c r="HS179" s="1186"/>
      <c r="HT179" s="1186"/>
      <c r="HU179" s="1186"/>
      <c r="HV179" s="1186"/>
      <c r="HW179" s="1186"/>
      <c r="HX179" s="1186"/>
      <c r="HY179" s="1186"/>
      <c r="HZ179" s="1186"/>
      <c r="IA179" s="1186"/>
      <c r="IB179" s="1186"/>
      <c r="IC179" s="1186"/>
      <c r="ID179" s="1186"/>
      <c r="IE179" s="1186"/>
      <c r="IF179" s="1186"/>
      <c r="IG179" s="1186"/>
      <c r="IH179" s="1186"/>
      <c r="II179" s="1186"/>
      <c r="IJ179" s="1186"/>
      <c r="IK179" s="1186"/>
      <c r="IL179" s="1186"/>
      <c r="IM179" s="1186"/>
      <c r="IN179" s="1186"/>
      <c r="IO179" s="1186"/>
      <c r="IP179" s="1186"/>
      <c r="IQ179" s="1186"/>
      <c r="IR179" s="1186"/>
      <c r="IS179" s="1186"/>
      <c r="IT179" s="1186"/>
      <c r="IU179" s="1186"/>
      <c r="IV179" s="1186"/>
      <c r="IW179" s="1186"/>
      <c r="IX179" s="1186"/>
      <c r="IY179" s="1186"/>
      <c r="IZ179" s="1186"/>
      <c r="JA179" s="1186"/>
      <c r="JB179" s="1186"/>
      <c r="JC179" s="1186"/>
      <c r="JD179" s="1186"/>
      <c r="JE179" s="1186"/>
      <c r="JF179" s="1186"/>
      <c r="JG179" s="1186"/>
      <c r="JH179" s="1186"/>
      <c r="JI179" s="1186"/>
      <c r="JJ179" s="1186"/>
      <c r="JK179" s="1186"/>
      <c r="JL179" s="1186"/>
      <c r="JM179" s="1186"/>
      <c r="JN179" s="1186"/>
      <c r="JO179" s="1186"/>
      <c r="JP179" s="1186"/>
      <c r="JQ179" s="1186"/>
      <c r="JR179" s="1186"/>
      <c r="JS179" s="1186"/>
      <c r="JT179" s="1186"/>
      <c r="JU179" s="1186"/>
      <c r="JV179" s="1186"/>
      <c r="JW179" s="1186"/>
      <c r="JX179" s="1186"/>
      <c r="JY179" s="1186"/>
      <c r="JZ179" s="1186"/>
      <c r="KA179" s="1186"/>
      <c r="KB179" s="1186"/>
      <c r="KC179" s="1186"/>
      <c r="KD179" s="1186"/>
      <c r="KE179" s="1186"/>
      <c r="KF179" s="1186"/>
      <c r="KG179" s="1186"/>
      <c r="KH179" s="1186"/>
      <c r="KI179" s="1186"/>
      <c r="KJ179" s="1186"/>
      <c r="KK179" s="1186"/>
      <c r="KL179" s="1186"/>
      <c r="KM179" s="1186"/>
      <c r="KN179" s="1186"/>
      <c r="KO179" s="1186"/>
      <c r="KP179" s="1186"/>
      <c r="KQ179" s="1186"/>
      <c r="KR179" s="1186"/>
      <c r="KS179" s="1186"/>
      <c r="KT179" s="1186"/>
      <c r="KU179" s="1186"/>
      <c r="KV179" s="1186"/>
      <c r="KW179" s="1186"/>
      <c r="KX179" s="1186"/>
      <c r="KY179" s="1186"/>
      <c r="KZ179" s="1186"/>
      <c r="LA179" s="1186"/>
      <c r="LB179" s="1186"/>
      <c r="LC179" s="1186"/>
      <c r="LD179" s="1186"/>
      <c r="LE179" s="1186"/>
      <c r="LF179" s="1186"/>
      <c r="LG179" s="1186"/>
      <c r="LH179" s="1186"/>
      <c r="LI179" s="1186"/>
      <c r="LJ179" s="1187"/>
    </row>
    <row r="180" spans="2:322" ht="3.65" customHeight="1">
      <c r="B180" s="1185"/>
      <c r="C180" s="1186"/>
      <c r="D180" s="1186"/>
      <c r="E180" s="1186"/>
      <c r="F180" s="1186"/>
      <c r="G180" s="1186"/>
      <c r="H180" s="1186"/>
      <c r="I180" s="1186"/>
      <c r="J180" s="1186"/>
      <c r="K180" s="1186"/>
      <c r="L180" s="1186"/>
      <c r="M180" s="1186"/>
      <c r="N180" s="1186"/>
      <c r="O180" s="1186"/>
      <c r="P180" s="1186"/>
      <c r="Q180" s="1186"/>
      <c r="R180" s="1186"/>
      <c r="S180" s="1186"/>
      <c r="T180" s="1186"/>
      <c r="U180" s="1186"/>
      <c r="V180" s="1186"/>
      <c r="W180" s="1186"/>
      <c r="X180" s="1186"/>
      <c r="Y180" s="1186"/>
      <c r="Z180" s="1186"/>
      <c r="AA180" s="1186"/>
      <c r="AB180" s="1186"/>
      <c r="AC180" s="1186"/>
      <c r="AD180" s="1186"/>
      <c r="AE180" s="1186"/>
      <c r="AF180" s="1186"/>
      <c r="AG180" s="1186"/>
      <c r="AH180" s="1186"/>
      <c r="AI180" s="1186"/>
      <c r="AJ180" s="1186"/>
      <c r="AK180" s="1186"/>
      <c r="AL180" s="1186"/>
      <c r="AM180" s="1186"/>
      <c r="AN180" s="1186"/>
      <c r="AO180" s="1186"/>
      <c r="AP180" s="1186"/>
      <c r="AQ180" s="1186"/>
      <c r="AR180" s="1186"/>
      <c r="AS180" s="1186"/>
      <c r="AT180" s="1186"/>
      <c r="AU180" s="1186"/>
      <c r="AV180" s="1186"/>
      <c r="AW180" s="1186"/>
      <c r="AX180" s="1186"/>
      <c r="AY180" s="1186"/>
      <c r="AZ180" s="1186"/>
      <c r="BA180" s="1186"/>
      <c r="BB180" s="1186"/>
      <c r="BC180" s="1186"/>
      <c r="BD180" s="1186"/>
      <c r="BE180" s="1186"/>
      <c r="BF180" s="1186"/>
      <c r="BG180" s="1186"/>
      <c r="BH180" s="1186"/>
      <c r="BI180" s="1186"/>
      <c r="BJ180" s="1186"/>
      <c r="BK180" s="1186"/>
      <c r="BL180" s="1186"/>
      <c r="BM180" s="1186"/>
      <c r="BN180" s="1186"/>
      <c r="BO180" s="1186"/>
      <c r="BP180" s="1186"/>
      <c r="BQ180" s="1186"/>
      <c r="BR180" s="1186"/>
      <c r="BS180" s="1186"/>
      <c r="BT180" s="1186"/>
      <c r="BU180" s="1186"/>
      <c r="BV180" s="1186"/>
      <c r="BW180" s="1186"/>
      <c r="BX180" s="1186"/>
      <c r="BY180" s="1186"/>
      <c r="BZ180" s="1186"/>
      <c r="CA180" s="1186"/>
      <c r="CB180" s="1186"/>
      <c r="CC180" s="1186"/>
      <c r="CD180" s="1186"/>
      <c r="CE180" s="1186"/>
      <c r="CF180" s="1186"/>
      <c r="CG180" s="1186"/>
      <c r="CH180" s="1186"/>
      <c r="CI180" s="1186"/>
      <c r="CJ180" s="1186"/>
      <c r="CK180" s="1186"/>
      <c r="CL180" s="1186"/>
      <c r="CM180" s="1186"/>
      <c r="CN180" s="1186"/>
      <c r="CO180" s="1186"/>
      <c r="CP180" s="1186"/>
      <c r="CQ180" s="1186"/>
      <c r="CR180" s="1186"/>
      <c r="CS180" s="1186"/>
      <c r="CT180" s="1186"/>
      <c r="CU180" s="1186"/>
      <c r="CV180" s="1186"/>
      <c r="CW180" s="1186"/>
      <c r="CX180" s="1186"/>
      <c r="CY180" s="1186"/>
      <c r="CZ180" s="1186"/>
      <c r="DA180" s="1186"/>
      <c r="DB180" s="1186"/>
      <c r="DC180" s="1186"/>
      <c r="DD180" s="1186"/>
      <c r="DE180" s="1186"/>
      <c r="DF180" s="1186"/>
      <c r="DG180" s="1186"/>
      <c r="DH180" s="1186"/>
      <c r="DI180" s="1186"/>
      <c r="DJ180" s="1186"/>
      <c r="DK180" s="1186"/>
      <c r="DL180" s="1186"/>
      <c r="DM180" s="1186"/>
      <c r="DN180" s="1186"/>
      <c r="DO180" s="1186"/>
      <c r="DP180" s="1186"/>
      <c r="DQ180" s="1186"/>
      <c r="DR180" s="1186"/>
      <c r="DS180" s="1186"/>
      <c r="DT180" s="1186"/>
      <c r="DU180" s="1186"/>
      <c r="DV180" s="1186"/>
      <c r="DW180" s="1186"/>
      <c r="DX180" s="1186"/>
      <c r="DY180" s="1186"/>
      <c r="DZ180" s="1186"/>
      <c r="EA180" s="1186"/>
      <c r="EB180" s="1186"/>
      <c r="EC180" s="1186"/>
      <c r="ED180" s="1186"/>
      <c r="EE180" s="1186"/>
      <c r="EF180" s="1186"/>
      <c r="EG180" s="1186"/>
      <c r="EH180" s="1186"/>
      <c r="EI180" s="1186"/>
      <c r="EJ180" s="1186"/>
      <c r="EK180" s="1186"/>
      <c r="EL180" s="1186"/>
      <c r="EM180" s="1186"/>
      <c r="EN180" s="1186"/>
      <c r="EO180" s="1186"/>
      <c r="EP180" s="1186"/>
      <c r="EQ180" s="1186"/>
      <c r="ER180" s="1186"/>
      <c r="ES180" s="1186"/>
      <c r="ET180" s="1186"/>
      <c r="EU180" s="1186"/>
      <c r="EV180" s="1186"/>
      <c r="EW180" s="1186"/>
      <c r="EX180" s="1186"/>
      <c r="EY180" s="1186"/>
      <c r="EZ180" s="1186"/>
      <c r="FA180" s="1186"/>
      <c r="FB180" s="1186"/>
      <c r="FC180" s="1186"/>
      <c r="FD180" s="1186"/>
      <c r="FE180" s="1186"/>
      <c r="FF180" s="1186"/>
      <c r="FG180" s="1186"/>
      <c r="FH180" s="1186"/>
      <c r="FI180" s="1186"/>
      <c r="FJ180" s="1186"/>
      <c r="FK180" s="1186"/>
      <c r="FL180" s="1186"/>
      <c r="FM180" s="1186"/>
      <c r="FN180" s="1186"/>
      <c r="FO180" s="1186"/>
      <c r="FP180" s="1186"/>
      <c r="FQ180" s="1186"/>
      <c r="FR180" s="1186"/>
      <c r="FS180" s="1186"/>
      <c r="FT180" s="1186"/>
      <c r="FU180" s="1186"/>
      <c r="FV180" s="1186"/>
      <c r="FW180" s="1186"/>
      <c r="FX180" s="1186"/>
      <c r="FY180" s="1186"/>
      <c r="FZ180" s="1186"/>
      <c r="GA180" s="1186"/>
      <c r="GB180" s="1186"/>
      <c r="GC180" s="1186"/>
      <c r="GD180" s="1186"/>
      <c r="GE180" s="1186"/>
      <c r="GF180" s="1186"/>
      <c r="GG180" s="1186"/>
      <c r="GH180" s="1186"/>
      <c r="GI180" s="1186"/>
      <c r="GJ180" s="1186"/>
      <c r="GK180" s="1186"/>
      <c r="GL180" s="1186"/>
      <c r="GM180" s="1186"/>
      <c r="GN180" s="1186"/>
      <c r="GO180" s="1186"/>
      <c r="GP180" s="1186"/>
      <c r="GQ180" s="1186"/>
      <c r="GR180" s="1186"/>
      <c r="GS180" s="1186"/>
      <c r="GT180" s="1186"/>
      <c r="GU180" s="1186"/>
      <c r="GV180" s="1186"/>
      <c r="GW180" s="1186"/>
      <c r="GX180" s="1186"/>
      <c r="GY180" s="1186"/>
      <c r="GZ180" s="1186"/>
      <c r="HA180" s="1186"/>
      <c r="HB180" s="1186"/>
      <c r="HC180" s="1186"/>
      <c r="HD180" s="1186"/>
      <c r="HE180" s="1186"/>
      <c r="HF180" s="1186"/>
      <c r="HG180" s="1186"/>
      <c r="HH180" s="1186"/>
      <c r="HI180" s="1186"/>
      <c r="HJ180" s="1186"/>
      <c r="HK180" s="1186"/>
      <c r="HL180" s="1186"/>
      <c r="HM180" s="1186"/>
      <c r="HN180" s="1186"/>
      <c r="HO180" s="1186"/>
      <c r="HP180" s="1186"/>
      <c r="HQ180" s="1186"/>
      <c r="HR180" s="1186"/>
      <c r="HS180" s="1186"/>
      <c r="HT180" s="1186"/>
      <c r="HU180" s="1186"/>
      <c r="HV180" s="1186"/>
      <c r="HW180" s="1186"/>
      <c r="HX180" s="1186"/>
      <c r="HY180" s="1186"/>
      <c r="HZ180" s="1186"/>
      <c r="IA180" s="1186"/>
      <c r="IB180" s="1186"/>
      <c r="IC180" s="1186"/>
      <c r="ID180" s="1186"/>
      <c r="IE180" s="1186"/>
      <c r="IF180" s="1186"/>
      <c r="IG180" s="1186"/>
      <c r="IH180" s="1186"/>
      <c r="II180" s="1186"/>
      <c r="IJ180" s="1186"/>
      <c r="IK180" s="1186"/>
      <c r="IL180" s="1186"/>
      <c r="IM180" s="1186"/>
      <c r="IN180" s="1186"/>
      <c r="IO180" s="1186"/>
      <c r="IP180" s="1186"/>
      <c r="IQ180" s="1186"/>
      <c r="IR180" s="1186"/>
      <c r="IS180" s="1186"/>
      <c r="IT180" s="1186"/>
      <c r="IU180" s="1186"/>
      <c r="IV180" s="1186"/>
      <c r="IW180" s="1186"/>
      <c r="IX180" s="1186"/>
      <c r="IY180" s="1186"/>
      <c r="IZ180" s="1186"/>
      <c r="JA180" s="1186"/>
      <c r="JB180" s="1186"/>
      <c r="JC180" s="1186"/>
      <c r="JD180" s="1186"/>
      <c r="JE180" s="1186"/>
      <c r="JF180" s="1186"/>
      <c r="JG180" s="1186"/>
      <c r="JH180" s="1186"/>
      <c r="JI180" s="1186"/>
      <c r="JJ180" s="1186"/>
      <c r="JK180" s="1186"/>
      <c r="JL180" s="1186"/>
      <c r="JM180" s="1186"/>
      <c r="JN180" s="1186"/>
      <c r="JO180" s="1186"/>
      <c r="JP180" s="1186"/>
      <c r="JQ180" s="1186"/>
      <c r="JR180" s="1186"/>
      <c r="JS180" s="1186"/>
      <c r="JT180" s="1186"/>
      <c r="JU180" s="1186"/>
      <c r="JV180" s="1186"/>
      <c r="JW180" s="1186"/>
      <c r="JX180" s="1186"/>
      <c r="JY180" s="1186"/>
      <c r="JZ180" s="1186"/>
      <c r="KA180" s="1186"/>
      <c r="KB180" s="1186"/>
      <c r="KC180" s="1186"/>
      <c r="KD180" s="1186"/>
      <c r="KE180" s="1186"/>
      <c r="KF180" s="1186"/>
      <c r="KG180" s="1186"/>
      <c r="KH180" s="1186"/>
      <c r="KI180" s="1186"/>
      <c r="KJ180" s="1186"/>
      <c r="KK180" s="1186"/>
      <c r="KL180" s="1186"/>
      <c r="KM180" s="1186"/>
      <c r="KN180" s="1186"/>
      <c r="KO180" s="1186"/>
      <c r="KP180" s="1186"/>
      <c r="KQ180" s="1186"/>
      <c r="KR180" s="1186"/>
      <c r="KS180" s="1186"/>
      <c r="KT180" s="1186"/>
      <c r="KU180" s="1186"/>
      <c r="KV180" s="1186"/>
      <c r="KW180" s="1186"/>
      <c r="KX180" s="1186"/>
      <c r="KY180" s="1186"/>
      <c r="KZ180" s="1186"/>
      <c r="LA180" s="1186"/>
      <c r="LB180" s="1186"/>
      <c r="LC180" s="1186"/>
      <c r="LD180" s="1186"/>
      <c r="LE180" s="1186"/>
      <c r="LF180" s="1186"/>
      <c r="LG180" s="1186"/>
      <c r="LH180" s="1186"/>
      <c r="LI180" s="1186"/>
      <c r="LJ180" s="1187"/>
    </row>
    <row r="181" spans="2:322" ht="3.65" customHeight="1">
      <c r="B181" s="1185"/>
      <c r="C181" s="1186"/>
      <c r="D181" s="1186"/>
      <c r="E181" s="1186"/>
      <c r="F181" s="1186"/>
      <c r="G181" s="1186"/>
      <c r="H181" s="1186"/>
      <c r="I181" s="1186"/>
      <c r="J181" s="1186"/>
      <c r="K181" s="1186"/>
      <c r="L181" s="1186"/>
      <c r="M181" s="1186"/>
      <c r="N181" s="1186"/>
      <c r="O181" s="1186"/>
      <c r="P181" s="1186"/>
      <c r="Q181" s="1186"/>
      <c r="R181" s="1186"/>
      <c r="S181" s="1186"/>
      <c r="T181" s="1186"/>
      <c r="U181" s="1186"/>
      <c r="V181" s="1186"/>
      <c r="W181" s="1186"/>
      <c r="X181" s="1186"/>
      <c r="Y181" s="1186"/>
      <c r="Z181" s="1186"/>
      <c r="AA181" s="1186"/>
      <c r="AB181" s="1186"/>
      <c r="AC181" s="1186"/>
      <c r="AD181" s="1186"/>
      <c r="AE181" s="1186"/>
      <c r="AF181" s="1186"/>
      <c r="AG181" s="1186"/>
      <c r="AH181" s="1186"/>
      <c r="AI181" s="1186"/>
      <c r="AJ181" s="1186"/>
      <c r="AK181" s="1186"/>
      <c r="AL181" s="1186"/>
      <c r="AM181" s="1186"/>
      <c r="AN181" s="1186"/>
      <c r="AO181" s="1186"/>
      <c r="AP181" s="1186"/>
      <c r="AQ181" s="1186"/>
      <c r="AR181" s="1186"/>
      <c r="AS181" s="1186"/>
      <c r="AT181" s="1186"/>
      <c r="AU181" s="1186"/>
      <c r="AV181" s="1186"/>
      <c r="AW181" s="1186"/>
      <c r="AX181" s="1186"/>
      <c r="AY181" s="1186"/>
      <c r="AZ181" s="1186"/>
      <c r="BA181" s="1186"/>
      <c r="BB181" s="1186"/>
      <c r="BC181" s="1186"/>
      <c r="BD181" s="1186"/>
      <c r="BE181" s="1186"/>
      <c r="BF181" s="1186"/>
      <c r="BG181" s="1186"/>
      <c r="BH181" s="1186"/>
      <c r="BI181" s="1186"/>
      <c r="BJ181" s="1186"/>
      <c r="BK181" s="1186"/>
      <c r="BL181" s="1186"/>
      <c r="BM181" s="1186"/>
      <c r="BN181" s="1186"/>
      <c r="BO181" s="1186"/>
      <c r="BP181" s="1186"/>
      <c r="BQ181" s="1186"/>
      <c r="BR181" s="1186"/>
      <c r="BS181" s="1186"/>
      <c r="BT181" s="1186"/>
      <c r="BU181" s="1186"/>
      <c r="BV181" s="1186"/>
      <c r="BW181" s="1186"/>
      <c r="BX181" s="1186"/>
      <c r="BY181" s="1186"/>
      <c r="BZ181" s="1186"/>
      <c r="CA181" s="1186"/>
      <c r="CB181" s="1186"/>
      <c r="CC181" s="1186"/>
      <c r="CD181" s="1186"/>
      <c r="CE181" s="1186"/>
      <c r="CF181" s="1186"/>
      <c r="CG181" s="1186"/>
      <c r="CH181" s="1186"/>
      <c r="CI181" s="1186"/>
      <c r="CJ181" s="1186"/>
      <c r="CK181" s="1186"/>
      <c r="CL181" s="1186"/>
      <c r="CM181" s="1186"/>
      <c r="CN181" s="1186"/>
      <c r="CO181" s="1186"/>
      <c r="CP181" s="1186"/>
      <c r="CQ181" s="1186"/>
      <c r="CR181" s="1186"/>
      <c r="CS181" s="1186"/>
      <c r="CT181" s="1186"/>
      <c r="CU181" s="1186"/>
      <c r="CV181" s="1186"/>
      <c r="CW181" s="1186"/>
      <c r="CX181" s="1186"/>
      <c r="CY181" s="1186"/>
      <c r="CZ181" s="1186"/>
      <c r="DA181" s="1186"/>
      <c r="DB181" s="1186"/>
      <c r="DC181" s="1186"/>
      <c r="DD181" s="1186"/>
      <c r="DE181" s="1186"/>
      <c r="DF181" s="1186"/>
      <c r="DG181" s="1186"/>
      <c r="DH181" s="1186"/>
      <c r="DI181" s="1186"/>
      <c r="DJ181" s="1186"/>
      <c r="DK181" s="1186"/>
      <c r="DL181" s="1186"/>
      <c r="DM181" s="1186"/>
      <c r="DN181" s="1186"/>
      <c r="DO181" s="1186"/>
      <c r="DP181" s="1186"/>
      <c r="DQ181" s="1186"/>
      <c r="DR181" s="1186"/>
      <c r="DS181" s="1186"/>
      <c r="DT181" s="1186"/>
      <c r="DU181" s="1186"/>
      <c r="DV181" s="1186"/>
      <c r="DW181" s="1186"/>
      <c r="DX181" s="1186"/>
      <c r="DY181" s="1186"/>
      <c r="DZ181" s="1186"/>
      <c r="EA181" s="1186"/>
      <c r="EB181" s="1186"/>
      <c r="EC181" s="1186"/>
      <c r="ED181" s="1186"/>
      <c r="EE181" s="1186"/>
      <c r="EF181" s="1186"/>
      <c r="EG181" s="1186"/>
      <c r="EH181" s="1186"/>
      <c r="EI181" s="1186"/>
      <c r="EJ181" s="1186"/>
      <c r="EK181" s="1186"/>
      <c r="EL181" s="1186"/>
      <c r="EM181" s="1186"/>
      <c r="EN181" s="1186"/>
      <c r="EO181" s="1186"/>
      <c r="EP181" s="1186"/>
      <c r="EQ181" s="1186"/>
      <c r="ER181" s="1186"/>
      <c r="ES181" s="1186"/>
      <c r="ET181" s="1186"/>
      <c r="EU181" s="1186"/>
      <c r="EV181" s="1186"/>
      <c r="EW181" s="1186"/>
      <c r="EX181" s="1186"/>
      <c r="EY181" s="1186"/>
      <c r="EZ181" s="1186"/>
      <c r="FA181" s="1186"/>
      <c r="FB181" s="1186"/>
      <c r="FC181" s="1186"/>
      <c r="FD181" s="1186"/>
      <c r="FE181" s="1186"/>
      <c r="FF181" s="1186"/>
      <c r="FG181" s="1186"/>
      <c r="FH181" s="1186"/>
      <c r="FI181" s="1186"/>
      <c r="FJ181" s="1186"/>
      <c r="FK181" s="1186"/>
      <c r="FL181" s="1186"/>
      <c r="FM181" s="1186"/>
      <c r="FN181" s="1186"/>
      <c r="FO181" s="1186"/>
      <c r="FP181" s="1186"/>
      <c r="FQ181" s="1186"/>
      <c r="FR181" s="1186"/>
      <c r="FS181" s="1186"/>
      <c r="FT181" s="1186"/>
      <c r="FU181" s="1186"/>
      <c r="FV181" s="1186"/>
      <c r="FW181" s="1186"/>
      <c r="FX181" s="1186"/>
      <c r="FY181" s="1186"/>
      <c r="FZ181" s="1186"/>
      <c r="GA181" s="1186"/>
      <c r="GB181" s="1186"/>
      <c r="GC181" s="1186"/>
      <c r="GD181" s="1186"/>
      <c r="GE181" s="1186"/>
      <c r="GF181" s="1186"/>
      <c r="GG181" s="1186"/>
      <c r="GH181" s="1186"/>
      <c r="GI181" s="1186"/>
      <c r="GJ181" s="1186"/>
      <c r="GK181" s="1186"/>
      <c r="GL181" s="1186"/>
      <c r="GM181" s="1186"/>
      <c r="GN181" s="1186"/>
      <c r="GO181" s="1186"/>
      <c r="GP181" s="1186"/>
      <c r="GQ181" s="1186"/>
      <c r="GR181" s="1186"/>
      <c r="GS181" s="1186"/>
      <c r="GT181" s="1186"/>
      <c r="GU181" s="1186"/>
      <c r="GV181" s="1186"/>
      <c r="GW181" s="1186"/>
      <c r="GX181" s="1186"/>
      <c r="GY181" s="1186"/>
      <c r="GZ181" s="1186"/>
      <c r="HA181" s="1186"/>
      <c r="HB181" s="1186"/>
      <c r="HC181" s="1186"/>
      <c r="HD181" s="1186"/>
      <c r="HE181" s="1186"/>
      <c r="HF181" s="1186"/>
      <c r="HG181" s="1186"/>
      <c r="HH181" s="1186"/>
      <c r="HI181" s="1186"/>
      <c r="HJ181" s="1186"/>
      <c r="HK181" s="1186"/>
      <c r="HL181" s="1186"/>
      <c r="HM181" s="1186"/>
      <c r="HN181" s="1186"/>
      <c r="HO181" s="1186"/>
      <c r="HP181" s="1186"/>
      <c r="HQ181" s="1186"/>
      <c r="HR181" s="1186"/>
      <c r="HS181" s="1186"/>
      <c r="HT181" s="1186"/>
      <c r="HU181" s="1186"/>
      <c r="HV181" s="1186"/>
      <c r="HW181" s="1186"/>
      <c r="HX181" s="1186"/>
      <c r="HY181" s="1186"/>
      <c r="HZ181" s="1186"/>
      <c r="IA181" s="1186"/>
      <c r="IB181" s="1186"/>
      <c r="IC181" s="1186"/>
      <c r="ID181" s="1186"/>
      <c r="IE181" s="1186"/>
      <c r="IF181" s="1186"/>
      <c r="IG181" s="1186"/>
      <c r="IH181" s="1186"/>
      <c r="II181" s="1186"/>
      <c r="IJ181" s="1186"/>
      <c r="IK181" s="1186"/>
      <c r="IL181" s="1186"/>
      <c r="IM181" s="1186"/>
      <c r="IN181" s="1186"/>
      <c r="IO181" s="1186"/>
      <c r="IP181" s="1186"/>
      <c r="IQ181" s="1186"/>
      <c r="IR181" s="1186"/>
      <c r="IS181" s="1186"/>
      <c r="IT181" s="1186"/>
      <c r="IU181" s="1186"/>
      <c r="IV181" s="1186"/>
      <c r="IW181" s="1186"/>
      <c r="IX181" s="1186"/>
      <c r="IY181" s="1186"/>
      <c r="IZ181" s="1186"/>
      <c r="JA181" s="1186"/>
      <c r="JB181" s="1186"/>
      <c r="JC181" s="1186"/>
      <c r="JD181" s="1186"/>
      <c r="JE181" s="1186"/>
      <c r="JF181" s="1186"/>
      <c r="JG181" s="1186"/>
      <c r="JH181" s="1186"/>
      <c r="JI181" s="1186"/>
      <c r="JJ181" s="1186"/>
      <c r="JK181" s="1186"/>
      <c r="JL181" s="1186"/>
      <c r="JM181" s="1186"/>
      <c r="JN181" s="1186"/>
      <c r="JO181" s="1186"/>
      <c r="JP181" s="1186"/>
      <c r="JQ181" s="1186"/>
      <c r="JR181" s="1186"/>
      <c r="JS181" s="1186"/>
      <c r="JT181" s="1186"/>
      <c r="JU181" s="1186"/>
      <c r="JV181" s="1186"/>
      <c r="JW181" s="1186"/>
      <c r="JX181" s="1186"/>
      <c r="JY181" s="1186"/>
      <c r="JZ181" s="1186"/>
      <c r="KA181" s="1186"/>
      <c r="KB181" s="1186"/>
      <c r="KC181" s="1186"/>
      <c r="KD181" s="1186"/>
      <c r="KE181" s="1186"/>
      <c r="KF181" s="1186"/>
      <c r="KG181" s="1186"/>
      <c r="KH181" s="1186"/>
      <c r="KI181" s="1186"/>
      <c r="KJ181" s="1186"/>
      <c r="KK181" s="1186"/>
      <c r="KL181" s="1186"/>
      <c r="KM181" s="1186"/>
      <c r="KN181" s="1186"/>
      <c r="KO181" s="1186"/>
      <c r="KP181" s="1186"/>
      <c r="KQ181" s="1186"/>
      <c r="KR181" s="1186"/>
      <c r="KS181" s="1186"/>
      <c r="KT181" s="1186"/>
      <c r="KU181" s="1186"/>
      <c r="KV181" s="1186"/>
      <c r="KW181" s="1186"/>
      <c r="KX181" s="1186"/>
      <c r="KY181" s="1186"/>
      <c r="KZ181" s="1186"/>
      <c r="LA181" s="1186"/>
      <c r="LB181" s="1186"/>
      <c r="LC181" s="1186"/>
      <c r="LD181" s="1186"/>
      <c r="LE181" s="1186"/>
      <c r="LF181" s="1186"/>
      <c r="LG181" s="1186"/>
      <c r="LH181" s="1186"/>
      <c r="LI181" s="1186"/>
      <c r="LJ181" s="1187"/>
    </row>
    <row r="182" spans="2:322" ht="3.65" customHeight="1">
      <c r="B182" s="1185"/>
      <c r="C182" s="1186"/>
      <c r="D182" s="1186"/>
      <c r="E182" s="1186"/>
      <c r="F182" s="1186"/>
      <c r="G182" s="1186"/>
      <c r="H182" s="1186"/>
      <c r="I182" s="1186"/>
      <c r="J182" s="1186"/>
      <c r="K182" s="1186"/>
      <c r="L182" s="1186"/>
      <c r="M182" s="1186"/>
      <c r="N182" s="1186"/>
      <c r="O182" s="1186"/>
      <c r="P182" s="1186"/>
      <c r="Q182" s="1186"/>
      <c r="R182" s="1186"/>
      <c r="S182" s="1186"/>
      <c r="T182" s="1186"/>
      <c r="U182" s="1186"/>
      <c r="V182" s="1186"/>
      <c r="W182" s="1186"/>
      <c r="X182" s="1186"/>
      <c r="Y182" s="1186"/>
      <c r="Z182" s="1186"/>
      <c r="AA182" s="1186"/>
      <c r="AB182" s="1186"/>
      <c r="AC182" s="1186"/>
      <c r="AD182" s="1186"/>
      <c r="AE182" s="1186"/>
      <c r="AF182" s="1186"/>
      <c r="AG182" s="1186"/>
      <c r="AH182" s="1186"/>
      <c r="AI182" s="1186"/>
      <c r="AJ182" s="1186"/>
      <c r="AK182" s="1186"/>
      <c r="AL182" s="1186"/>
      <c r="AM182" s="1186"/>
      <c r="AN182" s="1186"/>
      <c r="AO182" s="1186"/>
      <c r="AP182" s="1186"/>
      <c r="AQ182" s="1186"/>
      <c r="AR182" s="1186"/>
      <c r="AS182" s="1186"/>
      <c r="AT182" s="1186"/>
      <c r="AU182" s="1186"/>
      <c r="AV182" s="1186"/>
      <c r="AW182" s="1186"/>
      <c r="AX182" s="1186"/>
      <c r="AY182" s="1186"/>
      <c r="AZ182" s="1186"/>
      <c r="BA182" s="1186"/>
      <c r="BB182" s="1186"/>
      <c r="BC182" s="1186"/>
      <c r="BD182" s="1186"/>
      <c r="BE182" s="1186"/>
      <c r="BF182" s="1186"/>
      <c r="BG182" s="1186"/>
      <c r="BH182" s="1186"/>
      <c r="BI182" s="1186"/>
      <c r="BJ182" s="1186"/>
      <c r="BK182" s="1186"/>
      <c r="BL182" s="1186"/>
      <c r="BM182" s="1186"/>
      <c r="BN182" s="1186"/>
      <c r="BO182" s="1186"/>
      <c r="BP182" s="1186"/>
      <c r="BQ182" s="1186"/>
      <c r="BR182" s="1186"/>
      <c r="BS182" s="1186"/>
      <c r="BT182" s="1186"/>
      <c r="BU182" s="1186"/>
      <c r="BV182" s="1186"/>
      <c r="BW182" s="1186"/>
      <c r="BX182" s="1186"/>
      <c r="BY182" s="1186"/>
      <c r="BZ182" s="1186"/>
      <c r="CA182" s="1186"/>
      <c r="CB182" s="1186"/>
      <c r="CC182" s="1186"/>
      <c r="CD182" s="1186"/>
      <c r="CE182" s="1186"/>
      <c r="CF182" s="1186"/>
      <c r="CG182" s="1186"/>
      <c r="CH182" s="1186"/>
      <c r="CI182" s="1186"/>
      <c r="CJ182" s="1186"/>
      <c r="CK182" s="1186"/>
      <c r="CL182" s="1186"/>
      <c r="CM182" s="1186"/>
      <c r="CN182" s="1186"/>
      <c r="CO182" s="1186"/>
      <c r="CP182" s="1186"/>
      <c r="CQ182" s="1186"/>
      <c r="CR182" s="1186"/>
      <c r="CS182" s="1186"/>
      <c r="CT182" s="1186"/>
      <c r="CU182" s="1186"/>
      <c r="CV182" s="1186"/>
      <c r="CW182" s="1186"/>
      <c r="CX182" s="1186"/>
      <c r="CY182" s="1186"/>
      <c r="CZ182" s="1186"/>
      <c r="DA182" s="1186"/>
      <c r="DB182" s="1186"/>
      <c r="DC182" s="1186"/>
      <c r="DD182" s="1186"/>
      <c r="DE182" s="1186"/>
      <c r="DF182" s="1186"/>
      <c r="DG182" s="1186"/>
      <c r="DH182" s="1186"/>
      <c r="DI182" s="1186"/>
      <c r="DJ182" s="1186"/>
      <c r="DK182" s="1186"/>
      <c r="DL182" s="1186"/>
      <c r="DM182" s="1186"/>
      <c r="DN182" s="1186"/>
      <c r="DO182" s="1186"/>
      <c r="DP182" s="1186"/>
      <c r="DQ182" s="1186"/>
      <c r="DR182" s="1186"/>
      <c r="DS182" s="1186"/>
      <c r="DT182" s="1186"/>
      <c r="DU182" s="1186"/>
      <c r="DV182" s="1186"/>
      <c r="DW182" s="1186"/>
      <c r="DX182" s="1186"/>
      <c r="DY182" s="1186"/>
      <c r="DZ182" s="1186"/>
      <c r="EA182" s="1186"/>
      <c r="EB182" s="1186"/>
      <c r="EC182" s="1186"/>
      <c r="ED182" s="1186"/>
      <c r="EE182" s="1186"/>
      <c r="EF182" s="1186"/>
      <c r="EG182" s="1186"/>
      <c r="EH182" s="1186"/>
      <c r="EI182" s="1186"/>
      <c r="EJ182" s="1186"/>
      <c r="EK182" s="1186"/>
      <c r="EL182" s="1186"/>
      <c r="EM182" s="1186"/>
      <c r="EN182" s="1186"/>
      <c r="EO182" s="1186"/>
      <c r="EP182" s="1186"/>
      <c r="EQ182" s="1186"/>
      <c r="ER182" s="1186"/>
      <c r="ES182" s="1186"/>
      <c r="ET182" s="1186"/>
      <c r="EU182" s="1186"/>
      <c r="EV182" s="1186"/>
      <c r="EW182" s="1186"/>
      <c r="EX182" s="1186"/>
      <c r="EY182" s="1186"/>
      <c r="EZ182" s="1186"/>
      <c r="FA182" s="1186"/>
      <c r="FB182" s="1186"/>
      <c r="FC182" s="1186"/>
      <c r="FD182" s="1186"/>
      <c r="FE182" s="1186"/>
      <c r="FF182" s="1186"/>
      <c r="FG182" s="1186"/>
      <c r="FH182" s="1186"/>
      <c r="FI182" s="1186"/>
      <c r="FJ182" s="1186"/>
      <c r="FK182" s="1186"/>
      <c r="FL182" s="1186"/>
      <c r="FM182" s="1186"/>
      <c r="FN182" s="1186"/>
      <c r="FO182" s="1186"/>
      <c r="FP182" s="1186"/>
      <c r="FQ182" s="1186"/>
      <c r="FR182" s="1186"/>
      <c r="FS182" s="1186"/>
      <c r="FT182" s="1186"/>
      <c r="FU182" s="1186"/>
      <c r="FV182" s="1186"/>
      <c r="FW182" s="1186"/>
      <c r="FX182" s="1186"/>
      <c r="FY182" s="1186"/>
      <c r="FZ182" s="1186"/>
      <c r="GA182" s="1186"/>
      <c r="GB182" s="1186"/>
      <c r="GC182" s="1186"/>
      <c r="GD182" s="1186"/>
      <c r="GE182" s="1186"/>
      <c r="GF182" s="1186"/>
      <c r="GG182" s="1186"/>
      <c r="GH182" s="1186"/>
      <c r="GI182" s="1186"/>
      <c r="GJ182" s="1186"/>
      <c r="GK182" s="1186"/>
      <c r="GL182" s="1186"/>
      <c r="GM182" s="1186"/>
      <c r="GN182" s="1186"/>
      <c r="GO182" s="1186"/>
      <c r="GP182" s="1186"/>
      <c r="GQ182" s="1186"/>
      <c r="GR182" s="1186"/>
      <c r="GS182" s="1186"/>
      <c r="GT182" s="1186"/>
      <c r="GU182" s="1186"/>
      <c r="GV182" s="1186"/>
      <c r="GW182" s="1186"/>
      <c r="GX182" s="1186"/>
      <c r="GY182" s="1186"/>
      <c r="GZ182" s="1186"/>
      <c r="HA182" s="1186"/>
      <c r="HB182" s="1186"/>
      <c r="HC182" s="1186"/>
      <c r="HD182" s="1186"/>
      <c r="HE182" s="1186"/>
      <c r="HF182" s="1186"/>
      <c r="HG182" s="1186"/>
      <c r="HH182" s="1186"/>
      <c r="HI182" s="1186"/>
      <c r="HJ182" s="1186"/>
      <c r="HK182" s="1186"/>
      <c r="HL182" s="1186"/>
      <c r="HM182" s="1186"/>
      <c r="HN182" s="1186"/>
      <c r="HO182" s="1186"/>
      <c r="HP182" s="1186"/>
      <c r="HQ182" s="1186"/>
      <c r="HR182" s="1186"/>
      <c r="HS182" s="1186"/>
      <c r="HT182" s="1186"/>
      <c r="HU182" s="1186"/>
      <c r="HV182" s="1186"/>
      <c r="HW182" s="1186"/>
      <c r="HX182" s="1186"/>
      <c r="HY182" s="1186"/>
      <c r="HZ182" s="1186"/>
      <c r="IA182" s="1186"/>
      <c r="IB182" s="1186"/>
      <c r="IC182" s="1186"/>
      <c r="ID182" s="1186"/>
      <c r="IE182" s="1186"/>
      <c r="IF182" s="1186"/>
      <c r="IG182" s="1186"/>
      <c r="IH182" s="1186"/>
      <c r="II182" s="1186"/>
      <c r="IJ182" s="1186"/>
      <c r="IK182" s="1186"/>
      <c r="IL182" s="1186"/>
      <c r="IM182" s="1186"/>
      <c r="IN182" s="1186"/>
      <c r="IO182" s="1186"/>
      <c r="IP182" s="1186"/>
      <c r="IQ182" s="1186"/>
      <c r="IR182" s="1186"/>
      <c r="IS182" s="1186"/>
      <c r="IT182" s="1186"/>
      <c r="IU182" s="1186"/>
      <c r="IV182" s="1186"/>
      <c r="IW182" s="1186"/>
      <c r="IX182" s="1186"/>
      <c r="IY182" s="1186"/>
      <c r="IZ182" s="1186"/>
      <c r="JA182" s="1186"/>
      <c r="JB182" s="1186"/>
      <c r="JC182" s="1186"/>
      <c r="JD182" s="1186"/>
      <c r="JE182" s="1186"/>
      <c r="JF182" s="1186"/>
      <c r="JG182" s="1186"/>
      <c r="JH182" s="1186"/>
      <c r="JI182" s="1186"/>
      <c r="JJ182" s="1186"/>
      <c r="JK182" s="1186"/>
      <c r="JL182" s="1186"/>
      <c r="JM182" s="1186"/>
      <c r="JN182" s="1186"/>
      <c r="JO182" s="1186"/>
      <c r="JP182" s="1186"/>
      <c r="JQ182" s="1186"/>
      <c r="JR182" s="1186"/>
      <c r="JS182" s="1186"/>
      <c r="JT182" s="1186"/>
      <c r="JU182" s="1186"/>
      <c r="JV182" s="1186"/>
      <c r="JW182" s="1186"/>
      <c r="JX182" s="1186"/>
      <c r="JY182" s="1186"/>
      <c r="JZ182" s="1186"/>
      <c r="KA182" s="1186"/>
      <c r="KB182" s="1186"/>
      <c r="KC182" s="1186"/>
      <c r="KD182" s="1186"/>
      <c r="KE182" s="1186"/>
      <c r="KF182" s="1186"/>
      <c r="KG182" s="1186"/>
      <c r="KH182" s="1186"/>
      <c r="KI182" s="1186"/>
      <c r="KJ182" s="1186"/>
      <c r="KK182" s="1186"/>
      <c r="KL182" s="1186"/>
      <c r="KM182" s="1186"/>
      <c r="KN182" s="1186"/>
      <c r="KO182" s="1186"/>
      <c r="KP182" s="1186"/>
      <c r="KQ182" s="1186"/>
      <c r="KR182" s="1186"/>
      <c r="KS182" s="1186"/>
      <c r="KT182" s="1186"/>
      <c r="KU182" s="1186"/>
      <c r="KV182" s="1186"/>
      <c r="KW182" s="1186"/>
      <c r="KX182" s="1186"/>
      <c r="KY182" s="1186"/>
      <c r="KZ182" s="1186"/>
      <c r="LA182" s="1186"/>
      <c r="LB182" s="1186"/>
      <c r="LC182" s="1186"/>
      <c r="LD182" s="1186"/>
      <c r="LE182" s="1186"/>
      <c r="LF182" s="1186"/>
      <c r="LG182" s="1186"/>
      <c r="LH182" s="1186"/>
      <c r="LI182" s="1186"/>
      <c r="LJ182" s="1187"/>
    </row>
    <row r="183" spans="2:322" ht="3.65" customHeight="1">
      <c r="B183" s="1185"/>
      <c r="C183" s="1186"/>
      <c r="D183" s="1186"/>
      <c r="E183" s="1186"/>
      <c r="F183" s="1186"/>
      <c r="G183" s="1186"/>
      <c r="H183" s="1186"/>
      <c r="I183" s="1186"/>
      <c r="J183" s="1186"/>
      <c r="K183" s="1186"/>
      <c r="L183" s="1186"/>
      <c r="M183" s="1186"/>
      <c r="N183" s="1186"/>
      <c r="O183" s="1186"/>
      <c r="P183" s="1186"/>
      <c r="Q183" s="1186"/>
      <c r="R183" s="1186"/>
      <c r="S183" s="1186"/>
      <c r="T183" s="1186"/>
      <c r="U183" s="1186"/>
      <c r="V183" s="1186"/>
      <c r="W183" s="1186"/>
      <c r="X183" s="1186"/>
      <c r="Y183" s="1186"/>
      <c r="Z183" s="1186"/>
      <c r="AA183" s="1186"/>
      <c r="AB183" s="1186"/>
      <c r="AC183" s="1186"/>
      <c r="AD183" s="1186"/>
      <c r="AE183" s="1186"/>
      <c r="AF183" s="1186"/>
      <c r="AG183" s="1186"/>
      <c r="AH183" s="1186"/>
      <c r="AI183" s="1186"/>
      <c r="AJ183" s="1186"/>
      <c r="AK183" s="1186"/>
      <c r="AL183" s="1186"/>
      <c r="AM183" s="1186"/>
      <c r="AN183" s="1186"/>
      <c r="AO183" s="1186"/>
      <c r="AP183" s="1186"/>
      <c r="AQ183" s="1186"/>
      <c r="AR183" s="1186"/>
      <c r="AS183" s="1186"/>
      <c r="AT183" s="1186"/>
      <c r="AU183" s="1186"/>
      <c r="AV183" s="1186"/>
      <c r="AW183" s="1186"/>
      <c r="AX183" s="1186"/>
      <c r="AY183" s="1186"/>
      <c r="AZ183" s="1186"/>
      <c r="BA183" s="1186"/>
      <c r="BB183" s="1186"/>
      <c r="BC183" s="1186"/>
      <c r="BD183" s="1186"/>
      <c r="BE183" s="1186"/>
      <c r="BF183" s="1186"/>
      <c r="BG183" s="1186"/>
      <c r="BH183" s="1186"/>
      <c r="BI183" s="1186"/>
      <c r="BJ183" s="1186"/>
      <c r="BK183" s="1186"/>
      <c r="BL183" s="1186"/>
      <c r="BM183" s="1186"/>
      <c r="BN183" s="1186"/>
      <c r="BO183" s="1186"/>
      <c r="BP183" s="1186"/>
      <c r="BQ183" s="1186"/>
      <c r="BR183" s="1186"/>
      <c r="BS183" s="1186"/>
      <c r="BT183" s="1186"/>
      <c r="BU183" s="1186"/>
      <c r="BV183" s="1186"/>
      <c r="BW183" s="1186"/>
      <c r="BX183" s="1186"/>
      <c r="BY183" s="1186"/>
      <c r="BZ183" s="1186"/>
      <c r="CA183" s="1186"/>
      <c r="CB183" s="1186"/>
      <c r="CC183" s="1186"/>
      <c r="CD183" s="1186"/>
      <c r="CE183" s="1186"/>
      <c r="CF183" s="1186"/>
      <c r="CG183" s="1186"/>
      <c r="CH183" s="1186"/>
      <c r="CI183" s="1186"/>
      <c r="CJ183" s="1186"/>
      <c r="CK183" s="1186"/>
      <c r="CL183" s="1186"/>
      <c r="CM183" s="1186"/>
      <c r="CN183" s="1186"/>
      <c r="CO183" s="1186"/>
      <c r="CP183" s="1186"/>
      <c r="CQ183" s="1186"/>
      <c r="CR183" s="1186"/>
      <c r="CS183" s="1186"/>
      <c r="CT183" s="1186"/>
      <c r="CU183" s="1186"/>
      <c r="CV183" s="1186"/>
      <c r="CW183" s="1186"/>
      <c r="CX183" s="1186"/>
      <c r="CY183" s="1186"/>
      <c r="CZ183" s="1186"/>
      <c r="DA183" s="1186"/>
      <c r="DB183" s="1186"/>
      <c r="DC183" s="1186"/>
      <c r="DD183" s="1186"/>
      <c r="DE183" s="1186"/>
      <c r="DF183" s="1186"/>
      <c r="DG183" s="1186"/>
      <c r="DH183" s="1186"/>
      <c r="DI183" s="1186"/>
      <c r="DJ183" s="1186"/>
      <c r="DK183" s="1186"/>
      <c r="DL183" s="1186"/>
      <c r="DM183" s="1186"/>
      <c r="DN183" s="1186"/>
      <c r="DO183" s="1186"/>
      <c r="DP183" s="1186"/>
      <c r="DQ183" s="1186"/>
      <c r="DR183" s="1186"/>
      <c r="DS183" s="1186"/>
      <c r="DT183" s="1186"/>
      <c r="DU183" s="1186"/>
      <c r="DV183" s="1186"/>
      <c r="DW183" s="1186"/>
      <c r="DX183" s="1186"/>
      <c r="DY183" s="1186"/>
      <c r="DZ183" s="1186"/>
      <c r="EA183" s="1186"/>
      <c r="EB183" s="1186"/>
      <c r="EC183" s="1186"/>
      <c r="ED183" s="1186"/>
      <c r="EE183" s="1186"/>
      <c r="EF183" s="1186"/>
      <c r="EG183" s="1186"/>
      <c r="EH183" s="1186"/>
      <c r="EI183" s="1186"/>
      <c r="EJ183" s="1186"/>
      <c r="EK183" s="1186"/>
      <c r="EL183" s="1186"/>
      <c r="EM183" s="1186"/>
      <c r="EN183" s="1186"/>
      <c r="EO183" s="1186"/>
      <c r="EP183" s="1186"/>
      <c r="EQ183" s="1186"/>
      <c r="ER183" s="1186"/>
      <c r="ES183" s="1186"/>
      <c r="ET183" s="1186"/>
      <c r="EU183" s="1186"/>
      <c r="EV183" s="1186"/>
      <c r="EW183" s="1186"/>
      <c r="EX183" s="1186"/>
      <c r="EY183" s="1186"/>
      <c r="EZ183" s="1186"/>
      <c r="FA183" s="1186"/>
      <c r="FB183" s="1186"/>
      <c r="FC183" s="1186"/>
      <c r="FD183" s="1186"/>
      <c r="FE183" s="1186"/>
      <c r="FF183" s="1186"/>
      <c r="FG183" s="1186"/>
      <c r="FH183" s="1186"/>
      <c r="FI183" s="1186"/>
      <c r="FJ183" s="1186"/>
      <c r="FK183" s="1186"/>
      <c r="FL183" s="1186"/>
      <c r="FM183" s="1186"/>
      <c r="FN183" s="1186"/>
      <c r="FO183" s="1186"/>
      <c r="FP183" s="1186"/>
      <c r="FQ183" s="1186"/>
      <c r="FR183" s="1186"/>
      <c r="FS183" s="1186"/>
      <c r="FT183" s="1186"/>
      <c r="FU183" s="1186"/>
      <c r="FV183" s="1186"/>
      <c r="FW183" s="1186"/>
      <c r="FX183" s="1186"/>
      <c r="FY183" s="1186"/>
      <c r="FZ183" s="1186"/>
      <c r="GA183" s="1186"/>
      <c r="GB183" s="1186"/>
      <c r="GC183" s="1186"/>
      <c r="GD183" s="1186"/>
      <c r="GE183" s="1186"/>
      <c r="GF183" s="1186"/>
      <c r="GG183" s="1186"/>
      <c r="GH183" s="1186"/>
      <c r="GI183" s="1186"/>
      <c r="GJ183" s="1186"/>
      <c r="GK183" s="1186"/>
      <c r="GL183" s="1186"/>
      <c r="GM183" s="1186"/>
      <c r="GN183" s="1186"/>
      <c r="GO183" s="1186"/>
      <c r="GP183" s="1186"/>
      <c r="GQ183" s="1186"/>
      <c r="GR183" s="1186"/>
      <c r="GS183" s="1186"/>
      <c r="GT183" s="1186"/>
      <c r="GU183" s="1186"/>
      <c r="GV183" s="1186"/>
      <c r="GW183" s="1186"/>
      <c r="GX183" s="1186"/>
      <c r="GY183" s="1186"/>
      <c r="GZ183" s="1186"/>
      <c r="HA183" s="1186"/>
      <c r="HB183" s="1186"/>
      <c r="HC183" s="1186"/>
      <c r="HD183" s="1186"/>
      <c r="HE183" s="1186"/>
      <c r="HF183" s="1186"/>
      <c r="HG183" s="1186"/>
      <c r="HH183" s="1186"/>
      <c r="HI183" s="1186"/>
      <c r="HJ183" s="1186"/>
      <c r="HK183" s="1186"/>
      <c r="HL183" s="1186"/>
      <c r="HM183" s="1186"/>
      <c r="HN183" s="1186"/>
      <c r="HO183" s="1186"/>
      <c r="HP183" s="1186"/>
      <c r="HQ183" s="1186"/>
      <c r="HR183" s="1186"/>
      <c r="HS183" s="1186"/>
      <c r="HT183" s="1186"/>
      <c r="HU183" s="1186"/>
      <c r="HV183" s="1186"/>
      <c r="HW183" s="1186"/>
      <c r="HX183" s="1186"/>
      <c r="HY183" s="1186"/>
      <c r="HZ183" s="1186"/>
      <c r="IA183" s="1186"/>
      <c r="IB183" s="1186"/>
      <c r="IC183" s="1186"/>
      <c r="ID183" s="1186"/>
      <c r="IE183" s="1186"/>
      <c r="IF183" s="1186"/>
      <c r="IG183" s="1186"/>
      <c r="IH183" s="1186"/>
      <c r="II183" s="1186"/>
      <c r="IJ183" s="1186"/>
      <c r="IK183" s="1186"/>
      <c r="IL183" s="1186"/>
      <c r="IM183" s="1186"/>
      <c r="IN183" s="1186"/>
      <c r="IO183" s="1186"/>
      <c r="IP183" s="1186"/>
      <c r="IQ183" s="1186"/>
      <c r="IR183" s="1186"/>
      <c r="IS183" s="1186"/>
      <c r="IT183" s="1186"/>
      <c r="IU183" s="1186"/>
      <c r="IV183" s="1186"/>
      <c r="IW183" s="1186"/>
      <c r="IX183" s="1186"/>
      <c r="IY183" s="1186"/>
      <c r="IZ183" s="1186"/>
      <c r="JA183" s="1186"/>
      <c r="JB183" s="1186"/>
      <c r="JC183" s="1186"/>
      <c r="JD183" s="1186"/>
      <c r="JE183" s="1186"/>
      <c r="JF183" s="1186"/>
      <c r="JG183" s="1186"/>
      <c r="JH183" s="1186"/>
      <c r="JI183" s="1186"/>
      <c r="JJ183" s="1186"/>
      <c r="JK183" s="1186"/>
      <c r="JL183" s="1186"/>
      <c r="JM183" s="1186"/>
      <c r="JN183" s="1186"/>
      <c r="JO183" s="1186"/>
      <c r="JP183" s="1186"/>
      <c r="JQ183" s="1186"/>
      <c r="JR183" s="1186"/>
      <c r="JS183" s="1186"/>
      <c r="JT183" s="1186"/>
      <c r="JU183" s="1186"/>
      <c r="JV183" s="1186"/>
      <c r="JW183" s="1186"/>
      <c r="JX183" s="1186"/>
      <c r="JY183" s="1186"/>
      <c r="JZ183" s="1186"/>
      <c r="KA183" s="1186"/>
      <c r="KB183" s="1186"/>
      <c r="KC183" s="1186"/>
      <c r="KD183" s="1186"/>
      <c r="KE183" s="1186"/>
      <c r="KF183" s="1186"/>
      <c r="KG183" s="1186"/>
      <c r="KH183" s="1186"/>
      <c r="KI183" s="1186"/>
      <c r="KJ183" s="1186"/>
      <c r="KK183" s="1186"/>
      <c r="KL183" s="1186"/>
      <c r="KM183" s="1186"/>
      <c r="KN183" s="1186"/>
      <c r="KO183" s="1186"/>
      <c r="KP183" s="1186"/>
      <c r="KQ183" s="1186"/>
      <c r="KR183" s="1186"/>
      <c r="KS183" s="1186"/>
      <c r="KT183" s="1186"/>
      <c r="KU183" s="1186"/>
      <c r="KV183" s="1186"/>
      <c r="KW183" s="1186"/>
      <c r="KX183" s="1186"/>
      <c r="KY183" s="1186"/>
      <c r="KZ183" s="1186"/>
      <c r="LA183" s="1186"/>
      <c r="LB183" s="1186"/>
      <c r="LC183" s="1186"/>
      <c r="LD183" s="1186"/>
      <c r="LE183" s="1186"/>
      <c r="LF183" s="1186"/>
      <c r="LG183" s="1186"/>
      <c r="LH183" s="1186"/>
      <c r="LI183" s="1186"/>
      <c r="LJ183" s="1187"/>
    </row>
    <row r="184" spans="2:322" ht="3.65" customHeight="1">
      <c r="B184" s="1185"/>
      <c r="C184" s="1186"/>
      <c r="D184" s="1186"/>
      <c r="E184" s="1186"/>
      <c r="F184" s="1186"/>
      <c r="G184" s="1186"/>
      <c r="H184" s="1186"/>
      <c r="I184" s="1186"/>
      <c r="J184" s="1186"/>
      <c r="K184" s="1186"/>
      <c r="L184" s="1186"/>
      <c r="M184" s="1186"/>
      <c r="N184" s="1186"/>
      <c r="O184" s="1186"/>
      <c r="P184" s="1186"/>
      <c r="Q184" s="1186"/>
      <c r="R184" s="1186"/>
      <c r="S184" s="1186"/>
      <c r="T184" s="1186"/>
      <c r="U184" s="1186"/>
      <c r="V184" s="1186"/>
      <c r="W184" s="1186"/>
      <c r="X184" s="1186"/>
      <c r="Y184" s="1186"/>
      <c r="Z184" s="1186"/>
      <c r="AA184" s="1186"/>
      <c r="AB184" s="1186"/>
      <c r="AC184" s="1186"/>
      <c r="AD184" s="1186"/>
      <c r="AE184" s="1186"/>
      <c r="AF184" s="1186"/>
      <c r="AG184" s="1186"/>
      <c r="AH184" s="1186"/>
      <c r="AI184" s="1186"/>
      <c r="AJ184" s="1186"/>
      <c r="AK184" s="1186"/>
      <c r="AL184" s="1186"/>
      <c r="AM184" s="1186"/>
      <c r="AN184" s="1186"/>
      <c r="AO184" s="1186"/>
      <c r="AP184" s="1186"/>
      <c r="AQ184" s="1186"/>
      <c r="AR184" s="1186"/>
      <c r="AS184" s="1186"/>
      <c r="AT184" s="1186"/>
      <c r="AU184" s="1186"/>
      <c r="AV184" s="1186"/>
      <c r="AW184" s="1186"/>
      <c r="AX184" s="1186"/>
      <c r="AY184" s="1186"/>
      <c r="AZ184" s="1186"/>
      <c r="BA184" s="1186"/>
      <c r="BB184" s="1186"/>
      <c r="BC184" s="1186"/>
      <c r="BD184" s="1186"/>
      <c r="BE184" s="1186"/>
      <c r="BF184" s="1186"/>
      <c r="BG184" s="1186"/>
      <c r="BH184" s="1186"/>
      <c r="BI184" s="1186"/>
      <c r="BJ184" s="1186"/>
      <c r="BK184" s="1186"/>
      <c r="BL184" s="1186"/>
      <c r="BM184" s="1186"/>
      <c r="BN184" s="1186"/>
      <c r="BO184" s="1186"/>
      <c r="BP184" s="1186"/>
      <c r="BQ184" s="1186"/>
      <c r="BR184" s="1186"/>
      <c r="BS184" s="1186"/>
      <c r="BT184" s="1186"/>
      <c r="BU184" s="1186"/>
      <c r="BV184" s="1186"/>
      <c r="BW184" s="1186"/>
      <c r="BX184" s="1186"/>
      <c r="BY184" s="1186"/>
      <c r="BZ184" s="1186"/>
      <c r="CA184" s="1186"/>
      <c r="CB184" s="1186"/>
      <c r="CC184" s="1186"/>
      <c r="CD184" s="1186"/>
      <c r="CE184" s="1186"/>
      <c r="CF184" s="1186"/>
      <c r="CG184" s="1186"/>
      <c r="CH184" s="1186"/>
      <c r="CI184" s="1186"/>
      <c r="CJ184" s="1186"/>
      <c r="CK184" s="1186"/>
      <c r="CL184" s="1186"/>
      <c r="CM184" s="1186"/>
      <c r="CN184" s="1186"/>
      <c r="CO184" s="1186"/>
      <c r="CP184" s="1186"/>
      <c r="CQ184" s="1186"/>
      <c r="CR184" s="1186"/>
      <c r="CS184" s="1186"/>
      <c r="CT184" s="1186"/>
      <c r="CU184" s="1186"/>
      <c r="CV184" s="1186"/>
      <c r="CW184" s="1186"/>
      <c r="CX184" s="1186"/>
      <c r="CY184" s="1186"/>
      <c r="CZ184" s="1186"/>
      <c r="DA184" s="1186"/>
      <c r="DB184" s="1186"/>
      <c r="DC184" s="1186"/>
      <c r="DD184" s="1186"/>
      <c r="DE184" s="1186"/>
      <c r="DF184" s="1186"/>
      <c r="DG184" s="1186"/>
      <c r="DH184" s="1186"/>
      <c r="DI184" s="1186"/>
      <c r="DJ184" s="1186"/>
      <c r="DK184" s="1186"/>
      <c r="DL184" s="1186"/>
      <c r="DM184" s="1186"/>
      <c r="DN184" s="1186"/>
      <c r="DO184" s="1186"/>
      <c r="DP184" s="1186"/>
      <c r="DQ184" s="1186"/>
      <c r="DR184" s="1186"/>
      <c r="DS184" s="1186"/>
      <c r="DT184" s="1186"/>
      <c r="DU184" s="1186"/>
      <c r="DV184" s="1186"/>
      <c r="DW184" s="1186"/>
      <c r="DX184" s="1186"/>
      <c r="DY184" s="1186"/>
      <c r="DZ184" s="1186"/>
      <c r="EA184" s="1186"/>
      <c r="EB184" s="1186"/>
      <c r="EC184" s="1186"/>
      <c r="ED184" s="1186"/>
      <c r="EE184" s="1186"/>
      <c r="EF184" s="1186"/>
      <c r="EG184" s="1186"/>
      <c r="EH184" s="1186"/>
      <c r="EI184" s="1186"/>
      <c r="EJ184" s="1186"/>
      <c r="EK184" s="1186"/>
      <c r="EL184" s="1186"/>
      <c r="EM184" s="1186"/>
      <c r="EN184" s="1186"/>
      <c r="EO184" s="1186"/>
      <c r="EP184" s="1186"/>
      <c r="EQ184" s="1186"/>
      <c r="ER184" s="1186"/>
      <c r="ES184" s="1186"/>
      <c r="ET184" s="1186"/>
      <c r="EU184" s="1186"/>
      <c r="EV184" s="1186"/>
      <c r="EW184" s="1186"/>
      <c r="EX184" s="1186"/>
      <c r="EY184" s="1186"/>
      <c r="EZ184" s="1186"/>
      <c r="FA184" s="1186"/>
      <c r="FB184" s="1186"/>
      <c r="FC184" s="1186"/>
      <c r="FD184" s="1186"/>
      <c r="FE184" s="1186"/>
      <c r="FF184" s="1186"/>
      <c r="FG184" s="1186"/>
      <c r="FH184" s="1186"/>
      <c r="FI184" s="1186"/>
      <c r="FJ184" s="1186"/>
      <c r="FK184" s="1186"/>
      <c r="FL184" s="1186"/>
      <c r="FM184" s="1186"/>
      <c r="FN184" s="1186"/>
      <c r="FO184" s="1186"/>
      <c r="FP184" s="1186"/>
      <c r="FQ184" s="1186"/>
      <c r="FR184" s="1186"/>
      <c r="FS184" s="1186"/>
      <c r="FT184" s="1186"/>
      <c r="FU184" s="1186"/>
      <c r="FV184" s="1186"/>
      <c r="FW184" s="1186"/>
      <c r="FX184" s="1186"/>
      <c r="FY184" s="1186"/>
      <c r="FZ184" s="1186"/>
      <c r="GA184" s="1186"/>
      <c r="GB184" s="1186"/>
      <c r="GC184" s="1186"/>
      <c r="GD184" s="1186"/>
      <c r="GE184" s="1186"/>
      <c r="GF184" s="1186"/>
      <c r="GG184" s="1186"/>
      <c r="GH184" s="1186"/>
      <c r="GI184" s="1186"/>
      <c r="GJ184" s="1186"/>
      <c r="GK184" s="1186"/>
      <c r="GL184" s="1186"/>
      <c r="GM184" s="1186"/>
      <c r="GN184" s="1186"/>
      <c r="GO184" s="1186"/>
      <c r="GP184" s="1186"/>
      <c r="GQ184" s="1186"/>
      <c r="GR184" s="1186"/>
      <c r="GS184" s="1186"/>
      <c r="GT184" s="1186"/>
      <c r="GU184" s="1186"/>
      <c r="GV184" s="1186"/>
      <c r="GW184" s="1186"/>
      <c r="GX184" s="1186"/>
      <c r="GY184" s="1186"/>
      <c r="GZ184" s="1186"/>
      <c r="HA184" s="1186"/>
      <c r="HB184" s="1186"/>
      <c r="HC184" s="1186"/>
      <c r="HD184" s="1186"/>
      <c r="HE184" s="1186"/>
      <c r="HF184" s="1186"/>
      <c r="HG184" s="1186"/>
      <c r="HH184" s="1186"/>
      <c r="HI184" s="1186"/>
      <c r="HJ184" s="1186"/>
      <c r="HK184" s="1186"/>
      <c r="HL184" s="1186"/>
      <c r="HM184" s="1186"/>
      <c r="HN184" s="1186"/>
      <c r="HO184" s="1186"/>
      <c r="HP184" s="1186"/>
      <c r="HQ184" s="1186"/>
      <c r="HR184" s="1186"/>
      <c r="HS184" s="1186"/>
      <c r="HT184" s="1186"/>
      <c r="HU184" s="1186"/>
      <c r="HV184" s="1186"/>
      <c r="HW184" s="1186"/>
      <c r="HX184" s="1186"/>
      <c r="HY184" s="1186"/>
      <c r="HZ184" s="1186"/>
      <c r="IA184" s="1186"/>
      <c r="IB184" s="1186"/>
      <c r="IC184" s="1186"/>
      <c r="ID184" s="1186"/>
      <c r="IE184" s="1186"/>
      <c r="IF184" s="1186"/>
      <c r="IG184" s="1186"/>
      <c r="IH184" s="1186"/>
      <c r="II184" s="1186"/>
      <c r="IJ184" s="1186"/>
      <c r="IK184" s="1186"/>
      <c r="IL184" s="1186"/>
      <c r="IM184" s="1186"/>
      <c r="IN184" s="1186"/>
      <c r="IO184" s="1186"/>
      <c r="IP184" s="1186"/>
      <c r="IQ184" s="1186"/>
      <c r="IR184" s="1186"/>
      <c r="IS184" s="1186"/>
      <c r="IT184" s="1186"/>
      <c r="IU184" s="1186"/>
      <c r="IV184" s="1186"/>
      <c r="IW184" s="1186"/>
      <c r="IX184" s="1186"/>
      <c r="IY184" s="1186"/>
      <c r="IZ184" s="1186"/>
      <c r="JA184" s="1186"/>
      <c r="JB184" s="1186"/>
      <c r="JC184" s="1186"/>
      <c r="JD184" s="1186"/>
      <c r="JE184" s="1186"/>
      <c r="JF184" s="1186"/>
      <c r="JG184" s="1186"/>
      <c r="JH184" s="1186"/>
      <c r="JI184" s="1186"/>
      <c r="JJ184" s="1186"/>
      <c r="JK184" s="1186"/>
      <c r="JL184" s="1186"/>
      <c r="JM184" s="1186"/>
      <c r="JN184" s="1186"/>
      <c r="JO184" s="1186"/>
      <c r="JP184" s="1186"/>
      <c r="JQ184" s="1186"/>
      <c r="JR184" s="1186"/>
      <c r="JS184" s="1186"/>
      <c r="JT184" s="1186"/>
      <c r="JU184" s="1186"/>
      <c r="JV184" s="1186"/>
      <c r="JW184" s="1186"/>
      <c r="JX184" s="1186"/>
      <c r="JY184" s="1186"/>
      <c r="JZ184" s="1186"/>
      <c r="KA184" s="1186"/>
      <c r="KB184" s="1186"/>
      <c r="KC184" s="1186"/>
      <c r="KD184" s="1186"/>
      <c r="KE184" s="1186"/>
      <c r="KF184" s="1186"/>
      <c r="KG184" s="1186"/>
      <c r="KH184" s="1186"/>
      <c r="KI184" s="1186"/>
      <c r="KJ184" s="1186"/>
      <c r="KK184" s="1186"/>
      <c r="KL184" s="1186"/>
      <c r="KM184" s="1186"/>
      <c r="KN184" s="1186"/>
      <c r="KO184" s="1186"/>
      <c r="KP184" s="1186"/>
      <c r="KQ184" s="1186"/>
      <c r="KR184" s="1186"/>
      <c r="KS184" s="1186"/>
      <c r="KT184" s="1186"/>
      <c r="KU184" s="1186"/>
      <c r="KV184" s="1186"/>
      <c r="KW184" s="1186"/>
      <c r="KX184" s="1186"/>
      <c r="KY184" s="1186"/>
      <c r="KZ184" s="1186"/>
      <c r="LA184" s="1186"/>
      <c r="LB184" s="1186"/>
      <c r="LC184" s="1186"/>
      <c r="LD184" s="1186"/>
      <c r="LE184" s="1186"/>
      <c r="LF184" s="1186"/>
      <c r="LG184" s="1186"/>
      <c r="LH184" s="1186"/>
      <c r="LI184" s="1186"/>
      <c r="LJ184" s="1187"/>
    </row>
    <row r="185" spans="2:322" ht="3.65" customHeight="1">
      <c r="B185" s="1185"/>
      <c r="C185" s="1186"/>
      <c r="D185" s="1186"/>
      <c r="E185" s="1186"/>
      <c r="F185" s="1186"/>
      <c r="G185" s="1186"/>
      <c r="H185" s="1186"/>
      <c r="I185" s="1186"/>
      <c r="J185" s="1186"/>
      <c r="K185" s="1186"/>
      <c r="L185" s="1186"/>
      <c r="M185" s="1186"/>
      <c r="N185" s="1186"/>
      <c r="O185" s="1186"/>
      <c r="P185" s="1186"/>
      <c r="Q185" s="1186"/>
      <c r="R185" s="1186"/>
      <c r="S185" s="1186"/>
      <c r="T185" s="1186"/>
      <c r="U185" s="1186"/>
      <c r="V185" s="1186"/>
      <c r="W185" s="1186"/>
      <c r="X185" s="1186"/>
      <c r="Y185" s="1186"/>
      <c r="Z185" s="1186"/>
      <c r="AA185" s="1186"/>
      <c r="AB185" s="1186"/>
      <c r="AC185" s="1186"/>
      <c r="AD185" s="1186"/>
      <c r="AE185" s="1186"/>
      <c r="AF185" s="1186"/>
      <c r="AG185" s="1186"/>
      <c r="AH185" s="1186"/>
      <c r="AI185" s="1186"/>
      <c r="AJ185" s="1186"/>
      <c r="AK185" s="1186"/>
      <c r="AL185" s="1186"/>
      <c r="AM185" s="1186"/>
      <c r="AN185" s="1186"/>
      <c r="AO185" s="1186"/>
      <c r="AP185" s="1186"/>
      <c r="AQ185" s="1186"/>
      <c r="AR185" s="1186"/>
      <c r="AS185" s="1186"/>
      <c r="AT185" s="1186"/>
      <c r="AU185" s="1186"/>
      <c r="AV185" s="1186"/>
      <c r="AW185" s="1186"/>
      <c r="AX185" s="1186"/>
      <c r="AY185" s="1186"/>
      <c r="AZ185" s="1186"/>
      <c r="BA185" s="1186"/>
      <c r="BB185" s="1186"/>
      <c r="BC185" s="1186"/>
      <c r="BD185" s="1186"/>
      <c r="BE185" s="1186"/>
      <c r="BF185" s="1186"/>
      <c r="BG185" s="1186"/>
      <c r="BH185" s="1186"/>
      <c r="BI185" s="1186"/>
      <c r="BJ185" s="1186"/>
      <c r="BK185" s="1186"/>
      <c r="BL185" s="1186"/>
      <c r="BM185" s="1186"/>
      <c r="BN185" s="1186"/>
      <c r="BO185" s="1186"/>
      <c r="BP185" s="1186"/>
      <c r="BQ185" s="1186"/>
      <c r="BR185" s="1186"/>
      <c r="BS185" s="1186"/>
      <c r="BT185" s="1186"/>
      <c r="BU185" s="1186"/>
      <c r="BV185" s="1186"/>
      <c r="BW185" s="1186"/>
      <c r="BX185" s="1186"/>
      <c r="BY185" s="1186"/>
      <c r="BZ185" s="1186"/>
      <c r="CA185" s="1186"/>
      <c r="CB185" s="1186"/>
      <c r="CC185" s="1186"/>
      <c r="CD185" s="1186"/>
      <c r="CE185" s="1186"/>
      <c r="CF185" s="1186"/>
      <c r="CG185" s="1186"/>
      <c r="CH185" s="1186"/>
      <c r="CI185" s="1186"/>
      <c r="CJ185" s="1186"/>
      <c r="CK185" s="1186"/>
      <c r="CL185" s="1186"/>
      <c r="CM185" s="1186"/>
      <c r="CN185" s="1186"/>
      <c r="CO185" s="1186"/>
      <c r="CP185" s="1186"/>
      <c r="CQ185" s="1186"/>
      <c r="CR185" s="1186"/>
      <c r="CS185" s="1186"/>
      <c r="CT185" s="1186"/>
      <c r="CU185" s="1186"/>
      <c r="CV185" s="1186"/>
      <c r="CW185" s="1186"/>
      <c r="CX185" s="1186"/>
      <c r="CY185" s="1186"/>
      <c r="CZ185" s="1186"/>
      <c r="DA185" s="1186"/>
      <c r="DB185" s="1186"/>
      <c r="DC185" s="1186"/>
      <c r="DD185" s="1186"/>
      <c r="DE185" s="1186"/>
      <c r="DF185" s="1186"/>
      <c r="DG185" s="1186"/>
      <c r="DH185" s="1186"/>
      <c r="DI185" s="1186"/>
      <c r="DJ185" s="1186"/>
      <c r="DK185" s="1186"/>
      <c r="DL185" s="1186"/>
      <c r="DM185" s="1186"/>
      <c r="DN185" s="1186"/>
      <c r="DO185" s="1186"/>
      <c r="DP185" s="1186"/>
      <c r="DQ185" s="1186"/>
      <c r="DR185" s="1186"/>
      <c r="DS185" s="1186"/>
      <c r="DT185" s="1186"/>
      <c r="DU185" s="1186"/>
      <c r="DV185" s="1186"/>
      <c r="DW185" s="1186"/>
      <c r="DX185" s="1186"/>
      <c r="DY185" s="1186"/>
      <c r="DZ185" s="1186"/>
      <c r="EA185" s="1186"/>
      <c r="EB185" s="1186"/>
      <c r="EC185" s="1186"/>
      <c r="ED185" s="1186"/>
      <c r="EE185" s="1186"/>
      <c r="EF185" s="1186"/>
      <c r="EG185" s="1186"/>
      <c r="EH185" s="1186"/>
      <c r="EI185" s="1186"/>
      <c r="EJ185" s="1186"/>
      <c r="EK185" s="1186"/>
      <c r="EL185" s="1186"/>
      <c r="EM185" s="1186"/>
      <c r="EN185" s="1186"/>
      <c r="EO185" s="1186"/>
      <c r="EP185" s="1186"/>
      <c r="EQ185" s="1186"/>
      <c r="ER185" s="1186"/>
      <c r="ES185" s="1186"/>
      <c r="ET185" s="1186"/>
      <c r="EU185" s="1186"/>
      <c r="EV185" s="1186"/>
      <c r="EW185" s="1186"/>
      <c r="EX185" s="1186"/>
      <c r="EY185" s="1186"/>
      <c r="EZ185" s="1186"/>
      <c r="FA185" s="1186"/>
      <c r="FB185" s="1186"/>
      <c r="FC185" s="1186"/>
      <c r="FD185" s="1186"/>
      <c r="FE185" s="1186"/>
      <c r="FF185" s="1186"/>
      <c r="FG185" s="1186"/>
      <c r="FH185" s="1186"/>
      <c r="FI185" s="1186"/>
      <c r="FJ185" s="1186"/>
      <c r="FK185" s="1186"/>
      <c r="FL185" s="1186"/>
      <c r="FM185" s="1186"/>
      <c r="FN185" s="1186"/>
      <c r="FO185" s="1186"/>
      <c r="FP185" s="1186"/>
      <c r="FQ185" s="1186"/>
      <c r="FR185" s="1186"/>
      <c r="FS185" s="1186"/>
      <c r="FT185" s="1186"/>
      <c r="FU185" s="1186"/>
      <c r="FV185" s="1186"/>
      <c r="FW185" s="1186"/>
      <c r="FX185" s="1186"/>
      <c r="FY185" s="1186"/>
      <c r="FZ185" s="1186"/>
      <c r="GA185" s="1186"/>
      <c r="GB185" s="1186"/>
      <c r="GC185" s="1186"/>
      <c r="GD185" s="1186"/>
      <c r="GE185" s="1186"/>
      <c r="GF185" s="1186"/>
      <c r="GG185" s="1186"/>
      <c r="GH185" s="1186"/>
      <c r="GI185" s="1186"/>
      <c r="GJ185" s="1186"/>
      <c r="GK185" s="1186"/>
      <c r="GL185" s="1186"/>
      <c r="GM185" s="1186"/>
      <c r="GN185" s="1186"/>
      <c r="GO185" s="1186"/>
      <c r="GP185" s="1186"/>
      <c r="GQ185" s="1186"/>
      <c r="GR185" s="1186"/>
      <c r="GS185" s="1186"/>
      <c r="GT185" s="1186"/>
      <c r="GU185" s="1186"/>
      <c r="GV185" s="1186"/>
      <c r="GW185" s="1186"/>
      <c r="GX185" s="1186"/>
      <c r="GY185" s="1186"/>
      <c r="GZ185" s="1186"/>
      <c r="HA185" s="1186"/>
      <c r="HB185" s="1186"/>
      <c r="HC185" s="1186"/>
      <c r="HD185" s="1186"/>
      <c r="HE185" s="1186"/>
      <c r="HF185" s="1186"/>
      <c r="HG185" s="1186"/>
      <c r="HH185" s="1186"/>
      <c r="HI185" s="1186"/>
      <c r="HJ185" s="1186"/>
      <c r="HK185" s="1186"/>
      <c r="HL185" s="1186"/>
      <c r="HM185" s="1186"/>
      <c r="HN185" s="1186"/>
      <c r="HO185" s="1186"/>
      <c r="HP185" s="1186"/>
      <c r="HQ185" s="1186"/>
      <c r="HR185" s="1186"/>
      <c r="HS185" s="1186"/>
      <c r="HT185" s="1186"/>
      <c r="HU185" s="1186"/>
      <c r="HV185" s="1186"/>
      <c r="HW185" s="1186"/>
      <c r="HX185" s="1186"/>
      <c r="HY185" s="1186"/>
      <c r="HZ185" s="1186"/>
      <c r="IA185" s="1186"/>
      <c r="IB185" s="1186"/>
      <c r="IC185" s="1186"/>
      <c r="ID185" s="1186"/>
      <c r="IE185" s="1186"/>
      <c r="IF185" s="1186"/>
      <c r="IG185" s="1186"/>
      <c r="IH185" s="1186"/>
      <c r="II185" s="1186"/>
      <c r="IJ185" s="1186"/>
      <c r="IK185" s="1186"/>
      <c r="IL185" s="1186"/>
      <c r="IM185" s="1186"/>
      <c r="IN185" s="1186"/>
      <c r="IO185" s="1186"/>
      <c r="IP185" s="1186"/>
      <c r="IQ185" s="1186"/>
      <c r="IR185" s="1186"/>
      <c r="IS185" s="1186"/>
      <c r="IT185" s="1186"/>
      <c r="IU185" s="1186"/>
      <c r="IV185" s="1186"/>
      <c r="IW185" s="1186"/>
      <c r="IX185" s="1186"/>
      <c r="IY185" s="1186"/>
      <c r="IZ185" s="1186"/>
      <c r="JA185" s="1186"/>
      <c r="JB185" s="1186"/>
      <c r="JC185" s="1186"/>
      <c r="JD185" s="1186"/>
      <c r="JE185" s="1186"/>
      <c r="JF185" s="1186"/>
      <c r="JG185" s="1186"/>
      <c r="JH185" s="1186"/>
      <c r="JI185" s="1186"/>
      <c r="JJ185" s="1186"/>
      <c r="JK185" s="1186"/>
      <c r="JL185" s="1186"/>
      <c r="JM185" s="1186"/>
      <c r="JN185" s="1186"/>
      <c r="JO185" s="1186"/>
      <c r="JP185" s="1186"/>
      <c r="JQ185" s="1186"/>
      <c r="JR185" s="1186"/>
      <c r="JS185" s="1186"/>
      <c r="JT185" s="1186"/>
      <c r="JU185" s="1186"/>
      <c r="JV185" s="1186"/>
      <c r="JW185" s="1186"/>
      <c r="JX185" s="1186"/>
      <c r="JY185" s="1186"/>
      <c r="JZ185" s="1186"/>
      <c r="KA185" s="1186"/>
      <c r="KB185" s="1186"/>
      <c r="KC185" s="1186"/>
      <c r="KD185" s="1186"/>
      <c r="KE185" s="1186"/>
      <c r="KF185" s="1186"/>
      <c r="KG185" s="1186"/>
      <c r="KH185" s="1186"/>
      <c r="KI185" s="1186"/>
      <c r="KJ185" s="1186"/>
      <c r="KK185" s="1186"/>
      <c r="KL185" s="1186"/>
      <c r="KM185" s="1186"/>
      <c r="KN185" s="1186"/>
      <c r="KO185" s="1186"/>
      <c r="KP185" s="1186"/>
      <c r="KQ185" s="1186"/>
      <c r="KR185" s="1186"/>
      <c r="KS185" s="1186"/>
      <c r="KT185" s="1186"/>
      <c r="KU185" s="1186"/>
      <c r="KV185" s="1186"/>
      <c r="KW185" s="1186"/>
      <c r="KX185" s="1186"/>
      <c r="KY185" s="1186"/>
      <c r="KZ185" s="1186"/>
      <c r="LA185" s="1186"/>
      <c r="LB185" s="1186"/>
      <c r="LC185" s="1186"/>
      <c r="LD185" s="1186"/>
      <c r="LE185" s="1186"/>
      <c r="LF185" s="1186"/>
      <c r="LG185" s="1186"/>
      <c r="LH185" s="1186"/>
      <c r="LI185" s="1186"/>
      <c r="LJ185" s="1187"/>
    </row>
    <row r="186" spans="2:322" ht="3.65" customHeight="1">
      <c r="B186" s="1185"/>
      <c r="C186" s="1186"/>
      <c r="D186" s="1186"/>
      <c r="E186" s="1186"/>
      <c r="F186" s="1186"/>
      <c r="G186" s="1186"/>
      <c r="H186" s="1186"/>
      <c r="I186" s="1186"/>
      <c r="J186" s="1186"/>
      <c r="K186" s="1186"/>
      <c r="L186" s="1186"/>
      <c r="M186" s="1186"/>
      <c r="N186" s="1186"/>
      <c r="O186" s="1186"/>
      <c r="P186" s="1186"/>
      <c r="Q186" s="1186"/>
      <c r="R186" s="1186"/>
      <c r="S186" s="1186"/>
      <c r="T186" s="1186"/>
      <c r="U186" s="1186"/>
      <c r="V186" s="1186"/>
      <c r="W186" s="1186"/>
      <c r="X186" s="1186"/>
      <c r="Y186" s="1186"/>
      <c r="Z186" s="1186"/>
      <c r="AA186" s="1186"/>
      <c r="AB186" s="1186"/>
      <c r="AC186" s="1186"/>
      <c r="AD186" s="1186"/>
      <c r="AE186" s="1186"/>
      <c r="AF186" s="1186"/>
      <c r="AG186" s="1186"/>
      <c r="AH186" s="1186"/>
      <c r="AI186" s="1186"/>
      <c r="AJ186" s="1186"/>
      <c r="AK186" s="1186"/>
      <c r="AL186" s="1186"/>
      <c r="AM186" s="1186"/>
      <c r="AN186" s="1186"/>
      <c r="AO186" s="1186"/>
      <c r="AP186" s="1186"/>
      <c r="AQ186" s="1186"/>
      <c r="AR186" s="1186"/>
      <c r="AS186" s="1186"/>
      <c r="AT186" s="1186"/>
      <c r="AU186" s="1186"/>
      <c r="AV186" s="1186"/>
      <c r="AW186" s="1186"/>
      <c r="AX186" s="1186"/>
      <c r="AY186" s="1186"/>
      <c r="AZ186" s="1186"/>
      <c r="BA186" s="1186"/>
      <c r="BB186" s="1186"/>
      <c r="BC186" s="1186"/>
      <c r="BD186" s="1186"/>
      <c r="BE186" s="1186"/>
      <c r="BF186" s="1186"/>
      <c r="BG186" s="1186"/>
      <c r="BH186" s="1186"/>
      <c r="BI186" s="1186"/>
      <c r="BJ186" s="1186"/>
      <c r="BK186" s="1186"/>
      <c r="BL186" s="1186"/>
      <c r="BM186" s="1186"/>
      <c r="BN186" s="1186"/>
      <c r="BO186" s="1186"/>
      <c r="BP186" s="1186"/>
      <c r="BQ186" s="1186"/>
      <c r="BR186" s="1186"/>
      <c r="BS186" s="1186"/>
      <c r="BT186" s="1186"/>
      <c r="BU186" s="1186"/>
      <c r="BV186" s="1186"/>
      <c r="BW186" s="1186"/>
      <c r="BX186" s="1186"/>
      <c r="BY186" s="1186"/>
      <c r="BZ186" s="1186"/>
      <c r="CA186" s="1186"/>
      <c r="CB186" s="1186"/>
      <c r="CC186" s="1186"/>
      <c r="CD186" s="1186"/>
      <c r="CE186" s="1186"/>
      <c r="CF186" s="1186"/>
      <c r="CG186" s="1186"/>
      <c r="CH186" s="1186"/>
      <c r="CI186" s="1186"/>
      <c r="CJ186" s="1186"/>
      <c r="CK186" s="1186"/>
      <c r="CL186" s="1186"/>
      <c r="CM186" s="1186"/>
      <c r="CN186" s="1186"/>
      <c r="CO186" s="1186"/>
      <c r="CP186" s="1186"/>
      <c r="CQ186" s="1186"/>
      <c r="CR186" s="1186"/>
      <c r="CS186" s="1186"/>
      <c r="CT186" s="1186"/>
      <c r="CU186" s="1186"/>
      <c r="CV186" s="1186"/>
      <c r="CW186" s="1186"/>
      <c r="CX186" s="1186"/>
      <c r="CY186" s="1186"/>
      <c r="CZ186" s="1186"/>
      <c r="DA186" s="1186"/>
      <c r="DB186" s="1186"/>
      <c r="DC186" s="1186"/>
      <c r="DD186" s="1186"/>
      <c r="DE186" s="1186"/>
      <c r="DF186" s="1186"/>
      <c r="DG186" s="1186"/>
      <c r="DH186" s="1186"/>
      <c r="DI186" s="1186"/>
      <c r="DJ186" s="1186"/>
      <c r="DK186" s="1186"/>
      <c r="DL186" s="1186"/>
      <c r="DM186" s="1186"/>
      <c r="DN186" s="1186"/>
      <c r="DO186" s="1186"/>
      <c r="DP186" s="1186"/>
      <c r="DQ186" s="1186"/>
      <c r="DR186" s="1186"/>
      <c r="DS186" s="1186"/>
      <c r="DT186" s="1186"/>
      <c r="DU186" s="1186"/>
      <c r="DV186" s="1186"/>
      <c r="DW186" s="1186"/>
      <c r="DX186" s="1186"/>
      <c r="DY186" s="1186"/>
      <c r="DZ186" s="1186"/>
      <c r="EA186" s="1186"/>
      <c r="EB186" s="1186"/>
      <c r="EC186" s="1186"/>
      <c r="ED186" s="1186"/>
      <c r="EE186" s="1186"/>
      <c r="EF186" s="1186"/>
      <c r="EG186" s="1186"/>
      <c r="EH186" s="1186"/>
      <c r="EI186" s="1186"/>
      <c r="EJ186" s="1186"/>
      <c r="EK186" s="1186"/>
      <c r="EL186" s="1186"/>
      <c r="EM186" s="1186"/>
      <c r="EN186" s="1186"/>
      <c r="EO186" s="1186"/>
      <c r="EP186" s="1186"/>
      <c r="EQ186" s="1186"/>
      <c r="ER186" s="1186"/>
      <c r="ES186" s="1186"/>
      <c r="ET186" s="1186"/>
      <c r="EU186" s="1186"/>
      <c r="EV186" s="1186"/>
      <c r="EW186" s="1186"/>
      <c r="EX186" s="1186"/>
      <c r="EY186" s="1186"/>
      <c r="EZ186" s="1186"/>
      <c r="FA186" s="1186"/>
      <c r="FB186" s="1186"/>
      <c r="FC186" s="1186"/>
      <c r="FD186" s="1186"/>
      <c r="FE186" s="1186"/>
      <c r="FF186" s="1186"/>
      <c r="FG186" s="1186"/>
      <c r="FH186" s="1186"/>
      <c r="FI186" s="1186"/>
      <c r="FJ186" s="1186"/>
      <c r="FK186" s="1186"/>
      <c r="FL186" s="1186"/>
      <c r="FM186" s="1186"/>
      <c r="FN186" s="1186"/>
      <c r="FO186" s="1186"/>
      <c r="FP186" s="1186"/>
      <c r="FQ186" s="1186"/>
      <c r="FR186" s="1186"/>
      <c r="FS186" s="1186"/>
      <c r="FT186" s="1186"/>
      <c r="FU186" s="1186"/>
      <c r="FV186" s="1186"/>
      <c r="FW186" s="1186"/>
      <c r="FX186" s="1186"/>
      <c r="FY186" s="1186"/>
      <c r="FZ186" s="1186"/>
      <c r="GA186" s="1186"/>
      <c r="GB186" s="1186"/>
      <c r="GC186" s="1186"/>
      <c r="GD186" s="1186"/>
      <c r="GE186" s="1186"/>
      <c r="GF186" s="1186"/>
      <c r="GG186" s="1186"/>
      <c r="GH186" s="1186"/>
      <c r="GI186" s="1186"/>
      <c r="GJ186" s="1186"/>
      <c r="GK186" s="1186"/>
      <c r="GL186" s="1186"/>
      <c r="GM186" s="1186"/>
      <c r="GN186" s="1186"/>
      <c r="GO186" s="1186"/>
      <c r="GP186" s="1186"/>
      <c r="GQ186" s="1186"/>
      <c r="GR186" s="1186"/>
      <c r="GS186" s="1186"/>
      <c r="GT186" s="1186"/>
      <c r="GU186" s="1186"/>
      <c r="GV186" s="1186"/>
      <c r="GW186" s="1186"/>
      <c r="GX186" s="1186"/>
      <c r="GY186" s="1186"/>
      <c r="GZ186" s="1186"/>
      <c r="HA186" s="1186"/>
      <c r="HB186" s="1186"/>
      <c r="HC186" s="1186"/>
      <c r="HD186" s="1186"/>
      <c r="HE186" s="1186"/>
      <c r="HF186" s="1186"/>
      <c r="HG186" s="1186"/>
      <c r="HH186" s="1186"/>
      <c r="HI186" s="1186"/>
      <c r="HJ186" s="1186"/>
      <c r="HK186" s="1186"/>
      <c r="HL186" s="1186"/>
      <c r="HM186" s="1186"/>
      <c r="HN186" s="1186"/>
      <c r="HO186" s="1186"/>
      <c r="HP186" s="1186"/>
      <c r="HQ186" s="1186"/>
      <c r="HR186" s="1186"/>
      <c r="HS186" s="1186"/>
      <c r="HT186" s="1186"/>
      <c r="HU186" s="1186"/>
      <c r="HV186" s="1186"/>
      <c r="HW186" s="1186"/>
      <c r="HX186" s="1186"/>
      <c r="HY186" s="1186"/>
      <c r="HZ186" s="1186"/>
      <c r="IA186" s="1186"/>
      <c r="IB186" s="1186"/>
      <c r="IC186" s="1186"/>
      <c r="ID186" s="1186"/>
      <c r="IE186" s="1186"/>
      <c r="IF186" s="1186"/>
      <c r="IG186" s="1186"/>
      <c r="IH186" s="1186"/>
      <c r="II186" s="1186"/>
      <c r="IJ186" s="1186"/>
      <c r="IK186" s="1186"/>
      <c r="IL186" s="1186"/>
      <c r="IM186" s="1186"/>
      <c r="IN186" s="1186"/>
      <c r="IO186" s="1186"/>
      <c r="IP186" s="1186"/>
      <c r="IQ186" s="1186"/>
      <c r="IR186" s="1186"/>
      <c r="IS186" s="1186"/>
      <c r="IT186" s="1186"/>
      <c r="IU186" s="1186"/>
      <c r="IV186" s="1186"/>
      <c r="IW186" s="1186"/>
      <c r="IX186" s="1186"/>
      <c r="IY186" s="1186"/>
      <c r="IZ186" s="1186"/>
      <c r="JA186" s="1186"/>
      <c r="JB186" s="1186"/>
      <c r="JC186" s="1186"/>
      <c r="JD186" s="1186"/>
      <c r="JE186" s="1186"/>
      <c r="JF186" s="1186"/>
      <c r="JG186" s="1186"/>
      <c r="JH186" s="1186"/>
      <c r="JI186" s="1186"/>
      <c r="JJ186" s="1186"/>
      <c r="JK186" s="1186"/>
      <c r="JL186" s="1186"/>
      <c r="JM186" s="1186"/>
      <c r="JN186" s="1186"/>
      <c r="JO186" s="1186"/>
      <c r="JP186" s="1186"/>
      <c r="JQ186" s="1186"/>
      <c r="JR186" s="1186"/>
      <c r="JS186" s="1186"/>
      <c r="JT186" s="1186"/>
      <c r="JU186" s="1186"/>
      <c r="JV186" s="1186"/>
      <c r="JW186" s="1186"/>
      <c r="JX186" s="1186"/>
      <c r="JY186" s="1186"/>
      <c r="JZ186" s="1186"/>
      <c r="KA186" s="1186"/>
      <c r="KB186" s="1186"/>
      <c r="KC186" s="1186"/>
      <c r="KD186" s="1186"/>
      <c r="KE186" s="1186"/>
      <c r="KF186" s="1186"/>
      <c r="KG186" s="1186"/>
      <c r="KH186" s="1186"/>
      <c r="KI186" s="1186"/>
      <c r="KJ186" s="1186"/>
      <c r="KK186" s="1186"/>
      <c r="KL186" s="1186"/>
      <c r="KM186" s="1186"/>
      <c r="KN186" s="1186"/>
      <c r="KO186" s="1186"/>
      <c r="KP186" s="1186"/>
      <c r="KQ186" s="1186"/>
      <c r="KR186" s="1186"/>
      <c r="KS186" s="1186"/>
      <c r="KT186" s="1186"/>
      <c r="KU186" s="1186"/>
      <c r="KV186" s="1186"/>
      <c r="KW186" s="1186"/>
      <c r="KX186" s="1186"/>
      <c r="KY186" s="1186"/>
      <c r="KZ186" s="1186"/>
      <c r="LA186" s="1186"/>
      <c r="LB186" s="1186"/>
      <c r="LC186" s="1186"/>
      <c r="LD186" s="1186"/>
      <c r="LE186" s="1186"/>
      <c r="LF186" s="1186"/>
      <c r="LG186" s="1186"/>
      <c r="LH186" s="1186"/>
      <c r="LI186" s="1186"/>
      <c r="LJ186" s="1187"/>
    </row>
    <row r="187" spans="2:322" ht="3.65" customHeight="1">
      <c r="B187" s="1185"/>
      <c r="C187" s="1186"/>
      <c r="D187" s="1186"/>
      <c r="E187" s="1186"/>
      <c r="F187" s="1186"/>
      <c r="G187" s="1186"/>
      <c r="H187" s="1186"/>
      <c r="I187" s="1186"/>
      <c r="J187" s="1186"/>
      <c r="K187" s="1186"/>
      <c r="L187" s="1186"/>
      <c r="M187" s="1186"/>
      <c r="N187" s="1186"/>
      <c r="O187" s="1186"/>
      <c r="P187" s="1186"/>
      <c r="Q187" s="1186"/>
      <c r="R187" s="1186"/>
      <c r="S187" s="1186"/>
      <c r="T187" s="1186"/>
      <c r="U187" s="1186"/>
      <c r="V187" s="1186"/>
      <c r="W187" s="1186"/>
      <c r="X187" s="1186"/>
      <c r="Y187" s="1186"/>
      <c r="Z187" s="1186"/>
      <c r="AA187" s="1186"/>
      <c r="AB187" s="1186"/>
      <c r="AC187" s="1186"/>
      <c r="AD187" s="1186"/>
      <c r="AE187" s="1186"/>
      <c r="AF187" s="1186"/>
      <c r="AG187" s="1186"/>
      <c r="AH187" s="1186"/>
      <c r="AI187" s="1186"/>
      <c r="AJ187" s="1186"/>
      <c r="AK187" s="1186"/>
      <c r="AL187" s="1186"/>
      <c r="AM187" s="1186"/>
      <c r="AN187" s="1186"/>
      <c r="AO187" s="1186"/>
      <c r="AP187" s="1186"/>
      <c r="AQ187" s="1186"/>
      <c r="AR187" s="1186"/>
      <c r="AS187" s="1186"/>
      <c r="AT187" s="1186"/>
      <c r="AU187" s="1186"/>
      <c r="AV187" s="1186"/>
      <c r="AW187" s="1186"/>
      <c r="AX187" s="1186"/>
      <c r="AY187" s="1186"/>
      <c r="AZ187" s="1186"/>
      <c r="BA187" s="1186"/>
      <c r="BB187" s="1186"/>
      <c r="BC187" s="1186"/>
      <c r="BD187" s="1186"/>
      <c r="BE187" s="1186"/>
      <c r="BF187" s="1186"/>
      <c r="BG187" s="1186"/>
      <c r="BH187" s="1186"/>
      <c r="BI187" s="1186"/>
      <c r="BJ187" s="1186"/>
      <c r="BK187" s="1186"/>
      <c r="BL187" s="1186"/>
      <c r="BM187" s="1186"/>
      <c r="BN187" s="1186"/>
      <c r="BO187" s="1186"/>
      <c r="BP187" s="1186"/>
      <c r="BQ187" s="1186"/>
      <c r="BR187" s="1186"/>
      <c r="BS187" s="1186"/>
      <c r="BT187" s="1186"/>
      <c r="BU187" s="1186"/>
      <c r="BV187" s="1186"/>
      <c r="BW187" s="1186"/>
      <c r="BX187" s="1186"/>
      <c r="BY187" s="1186"/>
      <c r="BZ187" s="1186"/>
      <c r="CA187" s="1186"/>
      <c r="CB187" s="1186"/>
      <c r="CC187" s="1186"/>
      <c r="CD187" s="1186"/>
      <c r="CE187" s="1186"/>
      <c r="CF187" s="1186"/>
      <c r="CG187" s="1186"/>
      <c r="CH187" s="1186"/>
      <c r="CI187" s="1186"/>
      <c r="CJ187" s="1186"/>
      <c r="CK187" s="1186"/>
      <c r="CL187" s="1186"/>
      <c r="CM187" s="1186"/>
      <c r="CN187" s="1186"/>
      <c r="CO187" s="1186"/>
      <c r="CP187" s="1186"/>
      <c r="CQ187" s="1186"/>
      <c r="CR187" s="1186"/>
      <c r="CS187" s="1186"/>
      <c r="CT187" s="1186"/>
      <c r="CU187" s="1186"/>
      <c r="CV187" s="1186"/>
      <c r="CW187" s="1186"/>
      <c r="CX187" s="1186"/>
      <c r="CY187" s="1186"/>
      <c r="CZ187" s="1186"/>
      <c r="DA187" s="1186"/>
      <c r="DB187" s="1186"/>
      <c r="DC187" s="1186"/>
      <c r="DD187" s="1186"/>
      <c r="DE187" s="1186"/>
      <c r="DF187" s="1186"/>
      <c r="DG187" s="1186"/>
      <c r="DH187" s="1186"/>
      <c r="DI187" s="1186"/>
      <c r="DJ187" s="1186"/>
      <c r="DK187" s="1186"/>
      <c r="DL187" s="1186"/>
      <c r="DM187" s="1186"/>
      <c r="DN187" s="1186"/>
      <c r="DO187" s="1186"/>
      <c r="DP187" s="1186"/>
      <c r="DQ187" s="1186"/>
      <c r="DR187" s="1186"/>
      <c r="DS187" s="1186"/>
      <c r="DT187" s="1186"/>
      <c r="DU187" s="1186"/>
      <c r="DV187" s="1186"/>
      <c r="DW187" s="1186"/>
      <c r="DX187" s="1186"/>
      <c r="DY187" s="1186"/>
      <c r="DZ187" s="1186"/>
      <c r="EA187" s="1186"/>
      <c r="EB187" s="1186"/>
      <c r="EC187" s="1186"/>
      <c r="ED187" s="1186"/>
      <c r="EE187" s="1186"/>
      <c r="EF187" s="1186"/>
      <c r="EG187" s="1186"/>
      <c r="EH187" s="1186"/>
      <c r="EI187" s="1186"/>
      <c r="EJ187" s="1186"/>
      <c r="EK187" s="1186"/>
      <c r="EL187" s="1186"/>
      <c r="EM187" s="1186"/>
      <c r="EN187" s="1186"/>
      <c r="EO187" s="1186"/>
      <c r="EP187" s="1186"/>
      <c r="EQ187" s="1186"/>
      <c r="ER187" s="1186"/>
      <c r="ES187" s="1186"/>
      <c r="ET187" s="1186"/>
      <c r="EU187" s="1186"/>
      <c r="EV187" s="1186"/>
      <c r="EW187" s="1186"/>
      <c r="EX187" s="1186"/>
      <c r="EY187" s="1186"/>
      <c r="EZ187" s="1186"/>
      <c r="FA187" s="1186"/>
      <c r="FB187" s="1186"/>
      <c r="FC187" s="1186"/>
      <c r="FD187" s="1186"/>
      <c r="FE187" s="1186"/>
      <c r="FF187" s="1186"/>
      <c r="FG187" s="1186"/>
      <c r="FH187" s="1186"/>
      <c r="FI187" s="1186"/>
      <c r="FJ187" s="1186"/>
      <c r="FK187" s="1186"/>
      <c r="FL187" s="1186"/>
      <c r="FM187" s="1186"/>
      <c r="FN187" s="1186"/>
      <c r="FO187" s="1186"/>
      <c r="FP187" s="1186"/>
      <c r="FQ187" s="1186"/>
      <c r="FR187" s="1186"/>
      <c r="FS187" s="1186"/>
      <c r="FT187" s="1186"/>
      <c r="FU187" s="1186"/>
      <c r="FV187" s="1186"/>
      <c r="FW187" s="1186"/>
      <c r="FX187" s="1186"/>
      <c r="FY187" s="1186"/>
      <c r="FZ187" s="1186"/>
      <c r="GA187" s="1186"/>
      <c r="GB187" s="1186"/>
      <c r="GC187" s="1186"/>
      <c r="GD187" s="1186"/>
      <c r="GE187" s="1186"/>
      <c r="GF187" s="1186"/>
      <c r="GG187" s="1186"/>
      <c r="GH187" s="1186"/>
      <c r="GI187" s="1186"/>
      <c r="GJ187" s="1186"/>
      <c r="GK187" s="1186"/>
      <c r="GL187" s="1186"/>
      <c r="GM187" s="1186"/>
      <c r="GN187" s="1186"/>
      <c r="GO187" s="1186"/>
      <c r="GP187" s="1186"/>
      <c r="GQ187" s="1186"/>
      <c r="GR187" s="1186"/>
      <c r="GS187" s="1186"/>
      <c r="GT187" s="1186"/>
      <c r="GU187" s="1186"/>
      <c r="GV187" s="1186"/>
      <c r="GW187" s="1186"/>
      <c r="GX187" s="1186"/>
      <c r="GY187" s="1186"/>
      <c r="GZ187" s="1186"/>
      <c r="HA187" s="1186"/>
      <c r="HB187" s="1186"/>
      <c r="HC187" s="1186"/>
      <c r="HD187" s="1186"/>
      <c r="HE187" s="1186"/>
      <c r="HF187" s="1186"/>
      <c r="HG187" s="1186"/>
      <c r="HH187" s="1186"/>
      <c r="HI187" s="1186"/>
      <c r="HJ187" s="1186"/>
      <c r="HK187" s="1186"/>
      <c r="HL187" s="1186"/>
      <c r="HM187" s="1186"/>
      <c r="HN187" s="1186"/>
      <c r="HO187" s="1186"/>
      <c r="HP187" s="1186"/>
      <c r="HQ187" s="1186"/>
      <c r="HR187" s="1186"/>
      <c r="HS187" s="1186"/>
      <c r="HT187" s="1186"/>
      <c r="HU187" s="1186"/>
      <c r="HV187" s="1186"/>
      <c r="HW187" s="1186"/>
      <c r="HX187" s="1186"/>
      <c r="HY187" s="1186"/>
      <c r="HZ187" s="1186"/>
      <c r="IA187" s="1186"/>
      <c r="IB187" s="1186"/>
      <c r="IC187" s="1186"/>
      <c r="ID187" s="1186"/>
      <c r="IE187" s="1186"/>
      <c r="IF187" s="1186"/>
      <c r="IG187" s="1186"/>
      <c r="IH187" s="1186"/>
      <c r="II187" s="1186"/>
      <c r="IJ187" s="1186"/>
      <c r="IK187" s="1186"/>
      <c r="IL187" s="1186"/>
      <c r="IM187" s="1186"/>
      <c r="IN187" s="1186"/>
      <c r="IO187" s="1186"/>
      <c r="IP187" s="1186"/>
      <c r="IQ187" s="1186"/>
      <c r="IR187" s="1186"/>
      <c r="IS187" s="1186"/>
      <c r="IT187" s="1186"/>
      <c r="IU187" s="1186"/>
      <c r="IV187" s="1186"/>
      <c r="IW187" s="1186"/>
      <c r="IX187" s="1186"/>
      <c r="IY187" s="1186"/>
      <c r="IZ187" s="1186"/>
      <c r="JA187" s="1186"/>
      <c r="JB187" s="1186"/>
      <c r="JC187" s="1186"/>
      <c r="JD187" s="1186"/>
      <c r="JE187" s="1186"/>
      <c r="JF187" s="1186"/>
      <c r="JG187" s="1186"/>
      <c r="JH187" s="1186"/>
      <c r="JI187" s="1186"/>
      <c r="JJ187" s="1186"/>
      <c r="JK187" s="1186"/>
      <c r="JL187" s="1186"/>
      <c r="JM187" s="1186"/>
      <c r="JN187" s="1186"/>
      <c r="JO187" s="1186"/>
      <c r="JP187" s="1186"/>
      <c r="JQ187" s="1186"/>
      <c r="JR187" s="1186"/>
      <c r="JS187" s="1186"/>
      <c r="JT187" s="1186"/>
      <c r="JU187" s="1186"/>
      <c r="JV187" s="1186"/>
      <c r="JW187" s="1186"/>
      <c r="JX187" s="1186"/>
      <c r="JY187" s="1186"/>
      <c r="JZ187" s="1186"/>
      <c r="KA187" s="1186"/>
      <c r="KB187" s="1186"/>
      <c r="KC187" s="1186"/>
      <c r="KD187" s="1186"/>
      <c r="KE187" s="1186"/>
      <c r="KF187" s="1186"/>
      <c r="KG187" s="1186"/>
      <c r="KH187" s="1186"/>
      <c r="KI187" s="1186"/>
      <c r="KJ187" s="1186"/>
      <c r="KK187" s="1186"/>
      <c r="KL187" s="1186"/>
      <c r="KM187" s="1186"/>
      <c r="KN187" s="1186"/>
      <c r="KO187" s="1186"/>
      <c r="KP187" s="1186"/>
      <c r="KQ187" s="1186"/>
      <c r="KR187" s="1186"/>
      <c r="KS187" s="1186"/>
      <c r="KT187" s="1186"/>
      <c r="KU187" s="1186"/>
      <c r="KV187" s="1186"/>
      <c r="KW187" s="1186"/>
      <c r="KX187" s="1186"/>
      <c r="KY187" s="1186"/>
      <c r="KZ187" s="1186"/>
      <c r="LA187" s="1186"/>
      <c r="LB187" s="1186"/>
      <c r="LC187" s="1186"/>
      <c r="LD187" s="1186"/>
      <c r="LE187" s="1186"/>
      <c r="LF187" s="1186"/>
      <c r="LG187" s="1186"/>
      <c r="LH187" s="1186"/>
      <c r="LI187" s="1186"/>
      <c r="LJ187" s="1187"/>
    </row>
    <row r="188" spans="2:322" ht="3.65" customHeight="1" thickBot="1">
      <c r="B188" s="1188"/>
      <c r="C188" s="1189"/>
      <c r="D188" s="1189"/>
      <c r="E188" s="1189"/>
      <c r="F188" s="1189"/>
      <c r="G188" s="1189"/>
      <c r="H188" s="1189"/>
      <c r="I188" s="1189"/>
      <c r="J188" s="1189"/>
      <c r="K188" s="1189"/>
      <c r="L188" s="1189"/>
      <c r="M188" s="1189"/>
      <c r="N188" s="1189"/>
      <c r="O188" s="1189"/>
      <c r="P188" s="1189"/>
      <c r="Q188" s="1189"/>
      <c r="R188" s="1189"/>
      <c r="S188" s="1189"/>
      <c r="T188" s="1189"/>
      <c r="U188" s="1189"/>
      <c r="V188" s="1189"/>
      <c r="W188" s="1189"/>
      <c r="X188" s="1189"/>
      <c r="Y188" s="1189"/>
      <c r="Z188" s="1189"/>
      <c r="AA188" s="1189"/>
      <c r="AB188" s="1189"/>
      <c r="AC188" s="1189"/>
      <c r="AD188" s="1189"/>
      <c r="AE188" s="1189"/>
      <c r="AF188" s="1189"/>
      <c r="AG188" s="1189"/>
      <c r="AH188" s="1189"/>
      <c r="AI188" s="1189"/>
      <c r="AJ188" s="1189"/>
      <c r="AK188" s="1189"/>
      <c r="AL188" s="1189"/>
      <c r="AM188" s="1189"/>
      <c r="AN188" s="1189"/>
      <c r="AO188" s="1189"/>
      <c r="AP188" s="1189"/>
      <c r="AQ188" s="1189"/>
      <c r="AR188" s="1189"/>
      <c r="AS188" s="1189"/>
      <c r="AT188" s="1189"/>
      <c r="AU188" s="1189"/>
      <c r="AV188" s="1189"/>
      <c r="AW188" s="1189"/>
      <c r="AX188" s="1189"/>
      <c r="AY188" s="1189"/>
      <c r="AZ188" s="1189"/>
      <c r="BA188" s="1189"/>
      <c r="BB188" s="1189"/>
      <c r="BC188" s="1189"/>
      <c r="BD188" s="1189"/>
      <c r="BE188" s="1189"/>
      <c r="BF188" s="1189"/>
      <c r="BG188" s="1189"/>
      <c r="BH188" s="1189"/>
      <c r="BI188" s="1189"/>
      <c r="BJ188" s="1189"/>
      <c r="BK188" s="1189"/>
      <c r="BL188" s="1189"/>
      <c r="BM188" s="1189"/>
      <c r="BN188" s="1189"/>
      <c r="BO188" s="1189"/>
      <c r="BP188" s="1189"/>
      <c r="BQ188" s="1189"/>
      <c r="BR188" s="1189"/>
      <c r="BS188" s="1189"/>
      <c r="BT188" s="1189"/>
      <c r="BU188" s="1189"/>
      <c r="BV188" s="1189"/>
      <c r="BW188" s="1189"/>
      <c r="BX188" s="1189"/>
      <c r="BY188" s="1189"/>
      <c r="BZ188" s="1189"/>
      <c r="CA188" s="1189"/>
      <c r="CB188" s="1189"/>
      <c r="CC188" s="1189"/>
      <c r="CD188" s="1189"/>
      <c r="CE188" s="1189"/>
      <c r="CF188" s="1189"/>
      <c r="CG188" s="1189"/>
      <c r="CH188" s="1189"/>
      <c r="CI188" s="1189"/>
      <c r="CJ188" s="1189"/>
      <c r="CK188" s="1189"/>
      <c r="CL188" s="1189"/>
      <c r="CM188" s="1189"/>
      <c r="CN188" s="1189"/>
      <c r="CO188" s="1189"/>
      <c r="CP188" s="1189"/>
      <c r="CQ188" s="1189"/>
      <c r="CR188" s="1189"/>
      <c r="CS188" s="1189"/>
      <c r="CT188" s="1189"/>
      <c r="CU188" s="1189"/>
      <c r="CV188" s="1189"/>
      <c r="CW188" s="1189"/>
      <c r="CX188" s="1189"/>
      <c r="CY188" s="1189"/>
      <c r="CZ188" s="1189"/>
      <c r="DA188" s="1189"/>
      <c r="DB188" s="1189"/>
      <c r="DC188" s="1189"/>
      <c r="DD188" s="1189"/>
      <c r="DE188" s="1189"/>
      <c r="DF188" s="1189"/>
      <c r="DG188" s="1189"/>
      <c r="DH188" s="1189"/>
      <c r="DI188" s="1189"/>
      <c r="DJ188" s="1189"/>
      <c r="DK188" s="1189"/>
      <c r="DL188" s="1189"/>
      <c r="DM188" s="1189"/>
      <c r="DN188" s="1189"/>
      <c r="DO188" s="1189"/>
      <c r="DP188" s="1189"/>
      <c r="DQ188" s="1189"/>
      <c r="DR188" s="1189"/>
      <c r="DS188" s="1189"/>
      <c r="DT188" s="1189"/>
      <c r="DU188" s="1189"/>
      <c r="DV188" s="1189"/>
      <c r="DW188" s="1189"/>
      <c r="DX188" s="1189"/>
      <c r="DY188" s="1189"/>
      <c r="DZ188" s="1189"/>
      <c r="EA188" s="1189"/>
      <c r="EB188" s="1189"/>
      <c r="EC188" s="1189"/>
      <c r="ED188" s="1189"/>
      <c r="EE188" s="1189"/>
      <c r="EF188" s="1189"/>
      <c r="EG188" s="1189"/>
      <c r="EH188" s="1189"/>
      <c r="EI188" s="1189"/>
      <c r="EJ188" s="1189"/>
      <c r="EK188" s="1189"/>
      <c r="EL188" s="1189"/>
      <c r="EM188" s="1189"/>
      <c r="EN188" s="1189"/>
      <c r="EO188" s="1189"/>
      <c r="EP188" s="1189"/>
      <c r="EQ188" s="1189"/>
      <c r="ER188" s="1189"/>
      <c r="ES188" s="1189"/>
      <c r="ET188" s="1189"/>
      <c r="EU188" s="1189"/>
      <c r="EV188" s="1189"/>
      <c r="EW188" s="1189"/>
      <c r="EX188" s="1189"/>
      <c r="EY188" s="1189"/>
      <c r="EZ188" s="1189"/>
      <c r="FA188" s="1189"/>
      <c r="FB188" s="1189"/>
      <c r="FC188" s="1189"/>
      <c r="FD188" s="1189"/>
      <c r="FE188" s="1189"/>
      <c r="FF188" s="1189"/>
      <c r="FG188" s="1189"/>
      <c r="FH188" s="1189"/>
      <c r="FI188" s="1189"/>
      <c r="FJ188" s="1189"/>
      <c r="FK188" s="1189"/>
      <c r="FL188" s="1189"/>
      <c r="FM188" s="1189"/>
      <c r="FN188" s="1189"/>
      <c r="FO188" s="1189"/>
      <c r="FP188" s="1189"/>
      <c r="FQ188" s="1189"/>
      <c r="FR188" s="1189"/>
      <c r="FS188" s="1189"/>
      <c r="FT188" s="1189"/>
      <c r="FU188" s="1189"/>
      <c r="FV188" s="1189"/>
      <c r="FW188" s="1189"/>
      <c r="FX188" s="1189"/>
      <c r="FY188" s="1189"/>
      <c r="FZ188" s="1189"/>
      <c r="GA188" s="1189"/>
      <c r="GB188" s="1189"/>
      <c r="GC188" s="1189"/>
      <c r="GD188" s="1189"/>
      <c r="GE188" s="1189"/>
      <c r="GF188" s="1189"/>
      <c r="GG188" s="1189"/>
      <c r="GH188" s="1189"/>
      <c r="GI188" s="1189"/>
      <c r="GJ188" s="1189"/>
      <c r="GK188" s="1189"/>
      <c r="GL188" s="1189"/>
      <c r="GM188" s="1189"/>
      <c r="GN188" s="1189"/>
      <c r="GO188" s="1189"/>
      <c r="GP188" s="1189"/>
      <c r="GQ188" s="1189"/>
      <c r="GR188" s="1189"/>
      <c r="GS188" s="1189"/>
      <c r="GT188" s="1189"/>
      <c r="GU188" s="1189"/>
      <c r="GV188" s="1189"/>
      <c r="GW188" s="1189"/>
      <c r="GX188" s="1189"/>
      <c r="GY188" s="1189"/>
      <c r="GZ188" s="1189"/>
      <c r="HA188" s="1189"/>
      <c r="HB188" s="1189"/>
      <c r="HC188" s="1189"/>
      <c r="HD188" s="1189"/>
      <c r="HE188" s="1189"/>
      <c r="HF188" s="1189"/>
      <c r="HG188" s="1189"/>
      <c r="HH188" s="1189"/>
      <c r="HI188" s="1189"/>
      <c r="HJ188" s="1189"/>
      <c r="HK188" s="1189"/>
      <c r="HL188" s="1189"/>
      <c r="HM188" s="1189"/>
      <c r="HN188" s="1189"/>
      <c r="HO188" s="1189"/>
      <c r="HP188" s="1189"/>
      <c r="HQ188" s="1189"/>
      <c r="HR188" s="1189"/>
      <c r="HS188" s="1189"/>
      <c r="HT188" s="1189"/>
      <c r="HU188" s="1189"/>
      <c r="HV188" s="1189"/>
      <c r="HW188" s="1189"/>
      <c r="HX188" s="1189"/>
      <c r="HY188" s="1189"/>
      <c r="HZ188" s="1189"/>
      <c r="IA188" s="1189"/>
      <c r="IB188" s="1189"/>
      <c r="IC188" s="1189"/>
      <c r="ID188" s="1189"/>
      <c r="IE188" s="1189"/>
      <c r="IF188" s="1189"/>
      <c r="IG188" s="1189"/>
      <c r="IH188" s="1189"/>
      <c r="II188" s="1189"/>
      <c r="IJ188" s="1189"/>
      <c r="IK188" s="1189"/>
      <c r="IL188" s="1189"/>
      <c r="IM188" s="1189"/>
      <c r="IN188" s="1189"/>
      <c r="IO188" s="1189"/>
      <c r="IP188" s="1189"/>
      <c r="IQ188" s="1189"/>
      <c r="IR188" s="1189"/>
      <c r="IS188" s="1189"/>
      <c r="IT188" s="1189"/>
      <c r="IU188" s="1189"/>
      <c r="IV188" s="1189"/>
      <c r="IW188" s="1189"/>
      <c r="IX188" s="1189"/>
      <c r="IY188" s="1189"/>
      <c r="IZ188" s="1189"/>
      <c r="JA188" s="1189"/>
      <c r="JB188" s="1189"/>
      <c r="JC188" s="1189"/>
      <c r="JD188" s="1189"/>
      <c r="JE188" s="1189"/>
      <c r="JF188" s="1189"/>
      <c r="JG188" s="1189"/>
      <c r="JH188" s="1189"/>
      <c r="JI188" s="1189"/>
      <c r="JJ188" s="1189"/>
      <c r="JK188" s="1189"/>
      <c r="JL188" s="1189"/>
      <c r="JM188" s="1189"/>
      <c r="JN188" s="1189"/>
      <c r="JO188" s="1189"/>
      <c r="JP188" s="1189"/>
      <c r="JQ188" s="1189"/>
      <c r="JR188" s="1189"/>
      <c r="JS188" s="1189"/>
      <c r="JT188" s="1189"/>
      <c r="JU188" s="1189"/>
      <c r="JV188" s="1189"/>
      <c r="JW188" s="1189"/>
      <c r="JX188" s="1189"/>
      <c r="JY188" s="1189"/>
      <c r="JZ188" s="1189"/>
      <c r="KA188" s="1189"/>
      <c r="KB188" s="1189"/>
      <c r="KC188" s="1189"/>
      <c r="KD188" s="1189"/>
      <c r="KE188" s="1189"/>
      <c r="KF188" s="1189"/>
      <c r="KG188" s="1189"/>
      <c r="KH188" s="1189"/>
      <c r="KI188" s="1189"/>
      <c r="KJ188" s="1189"/>
      <c r="KK188" s="1189"/>
      <c r="KL188" s="1189"/>
      <c r="KM188" s="1189"/>
      <c r="KN188" s="1189"/>
      <c r="KO188" s="1189"/>
      <c r="KP188" s="1189"/>
      <c r="KQ188" s="1189"/>
      <c r="KR188" s="1189"/>
      <c r="KS188" s="1189"/>
      <c r="KT188" s="1189"/>
      <c r="KU188" s="1189"/>
      <c r="KV188" s="1189"/>
      <c r="KW188" s="1189"/>
      <c r="KX188" s="1189"/>
      <c r="KY188" s="1189"/>
      <c r="KZ188" s="1189"/>
      <c r="LA188" s="1189"/>
      <c r="LB188" s="1189"/>
      <c r="LC188" s="1189"/>
      <c r="LD188" s="1189"/>
      <c r="LE188" s="1189"/>
      <c r="LF188" s="1189"/>
      <c r="LG188" s="1189"/>
      <c r="LH188" s="1189"/>
      <c r="LI188" s="1189"/>
      <c r="LJ188" s="1190"/>
    </row>
    <row r="189" spans="2:322" ht="3.65" customHeight="1" thickTop="1">
      <c r="B189" s="1164"/>
      <c r="C189" s="1165"/>
      <c r="D189" s="1165"/>
      <c r="E189" s="1165"/>
      <c r="F189" s="1165"/>
      <c r="G189" s="1165"/>
      <c r="H189" s="1165"/>
      <c r="I189" s="1165"/>
      <c r="J189" s="1165"/>
      <c r="K189" s="1165"/>
      <c r="L189" s="1165"/>
      <c r="M189" s="1165"/>
      <c r="N189" s="1165"/>
      <c r="O189" s="1165"/>
      <c r="P189" s="1165"/>
      <c r="Q189" s="1165"/>
      <c r="R189" s="1165"/>
      <c r="S189" s="1165"/>
      <c r="T189" s="1165"/>
      <c r="U189" s="1165"/>
      <c r="V189" s="1165"/>
      <c r="W189" s="1165"/>
      <c r="X189" s="1165"/>
      <c r="Y189" s="1165"/>
      <c r="Z189" s="1165"/>
      <c r="AA189" s="1165"/>
      <c r="AB189" s="1165"/>
      <c r="AC189" s="1165"/>
      <c r="AD189" s="1165"/>
      <c r="AE189" s="1165"/>
      <c r="AF189" s="1165"/>
      <c r="AG189" s="1165"/>
      <c r="AH189" s="1165"/>
      <c r="AI189" s="1165"/>
      <c r="AJ189" s="1165"/>
      <c r="AK189" s="1165"/>
      <c r="AL189" s="1165"/>
      <c r="AM189" s="1165"/>
      <c r="AN189" s="1165"/>
      <c r="AO189" s="1165"/>
      <c r="AP189" s="1165"/>
      <c r="AQ189" s="1165"/>
      <c r="AR189" s="1165"/>
      <c r="AS189" s="1165"/>
      <c r="AT189" s="1165"/>
      <c r="AU189" s="1165"/>
      <c r="AV189" s="1165"/>
      <c r="AW189" s="1165"/>
      <c r="AX189" s="1165"/>
      <c r="AY189" s="1165"/>
      <c r="AZ189" s="1165"/>
      <c r="BA189" s="1165"/>
      <c r="BB189" s="1165"/>
      <c r="BC189" s="1165"/>
      <c r="BD189" s="1165"/>
      <c r="BE189" s="1165"/>
      <c r="BF189" s="1165"/>
      <c r="BG189" s="1165"/>
      <c r="BH189" s="1165"/>
      <c r="BI189" s="1165"/>
      <c r="BJ189" s="1165"/>
      <c r="BK189" s="1165"/>
      <c r="BL189" s="1165"/>
      <c r="BM189" s="1165"/>
      <c r="BN189" s="1165"/>
      <c r="BO189" s="1165"/>
      <c r="BP189" s="1165"/>
      <c r="BQ189" s="1165"/>
      <c r="BR189" s="1165"/>
      <c r="BS189" s="1165"/>
      <c r="BT189" s="1165"/>
      <c r="BU189" s="1165"/>
      <c r="BV189" s="1165"/>
      <c r="BW189" s="1165"/>
      <c r="BX189" s="1165"/>
      <c r="BY189" s="1165"/>
      <c r="BZ189" s="1165"/>
      <c r="CA189" s="1165"/>
      <c r="CB189" s="1165"/>
      <c r="CC189" s="1165"/>
      <c r="CD189" s="1165"/>
      <c r="CE189" s="1165"/>
      <c r="CF189" s="1165"/>
      <c r="CG189" s="1165"/>
      <c r="CH189" s="1165"/>
      <c r="CI189" s="1165"/>
      <c r="CJ189" s="1165"/>
      <c r="CK189" s="1165"/>
      <c r="CL189" s="1165"/>
      <c r="CM189" s="1165"/>
      <c r="CN189" s="1165"/>
      <c r="CO189" s="1165"/>
      <c r="CP189" s="1165"/>
      <c r="CQ189" s="1165"/>
      <c r="CR189" s="1165"/>
      <c r="CS189" s="1165"/>
      <c r="CT189" s="1165"/>
      <c r="CU189" s="1165"/>
      <c r="CV189" s="1165"/>
      <c r="CW189" s="1165"/>
      <c r="CX189" s="1165"/>
      <c r="CY189" s="1165"/>
      <c r="CZ189" s="1165"/>
      <c r="DA189" s="1165"/>
      <c r="DB189" s="1165"/>
      <c r="DC189" s="1165"/>
      <c r="DD189" s="1165"/>
      <c r="DE189" s="1165"/>
      <c r="DF189" s="1165"/>
      <c r="DG189" s="1165"/>
      <c r="DH189" s="1165"/>
      <c r="DI189" s="1165"/>
      <c r="DJ189" s="1165"/>
      <c r="DK189" s="1165"/>
      <c r="DL189" s="1165"/>
      <c r="DM189" s="1165"/>
      <c r="DN189" s="1165"/>
      <c r="DO189" s="1165"/>
      <c r="DP189" s="1165"/>
      <c r="DQ189" s="1165"/>
      <c r="DR189" s="1165"/>
      <c r="DS189" s="1165"/>
      <c r="DT189" s="1165"/>
      <c r="DU189" s="1165"/>
      <c r="DV189" s="1165"/>
      <c r="DW189" s="1165"/>
      <c r="DX189" s="1165"/>
      <c r="DY189" s="1165"/>
      <c r="DZ189" s="1165"/>
      <c r="EA189" s="1165"/>
      <c r="EB189" s="1165"/>
      <c r="EC189" s="1165"/>
      <c r="ED189" s="1165"/>
      <c r="EE189" s="1165"/>
      <c r="EF189" s="1165"/>
      <c r="EG189" s="1165"/>
      <c r="EH189" s="1165"/>
      <c r="EI189" s="1165"/>
      <c r="EJ189" s="1165"/>
      <c r="EK189" s="1165"/>
      <c r="EL189" s="1165"/>
      <c r="EM189" s="1165"/>
      <c r="EN189" s="1165"/>
      <c r="EO189" s="1165"/>
      <c r="EP189" s="1165"/>
      <c r="EQ189" s="1165"/>
      <c r="ER189" s="1165"/>
      <c r="ES189" s="1165"/>
      <c r="ET189" s="1165"/>
      <c r="EU189" s="1165"/>
      <c r="EV189" s="1165"/>
      <c r="EW189" s="1165"/>
      <c r="EX189" s="1165"/>
      <c r="EY189" s="1165"/>
      <c r="EZ189" s="1165"/>
      <c r="FA189" s="1165"/>
      <c r="FB189" s="1165"/>
      <c r="FC189" s="1165"/>
      <c r="FD189" s="1165"/>
      <c r="FE189" s="1165"/>
      <c r="FF189" s="1165"/>
      <c r="FG189" s="1165"/>
      <c r="FH189" s="1165"/>
      <c r="FI189" s="1165"/>
      <c r="FJ189" s="1165"/>
      <c r="FK189" s="1165"/>
      <c r="FL189" s="1165"/>
      <c r="FM189" s="1165"/>
      <c r="FN189" s="1165"/>
      <c r="FO189" s="1165"/>
      <c r="FP189" s="1165"/>
      <c r="FQ189" s="1165"/>
      <c r="FR189" s="1165"/>
      <c r="FS189" s="1165"/>
      <c r="FT189" s="1165"/>
      <c r="FU189" s="1165"/>
      <c r="FV189" s="1165"/>
      <c r="FW189" s="1165"/>
      <c r="FX189" s="1165"/>
      <c r="FY189" s="1165"/>
      <c r="FZ189" s="1165"/>
      <c r="GA189" s="1165"/>
      <c r="GB189" s="1165"/>
      <c r="GC189" s="1165"/>
      <c r="GD189" s="1165"/>
      <c r="GE189" s="1165"/>
      <c r="GF189" s="1165"/>
      <c r="GG189" s="1165"/>
      <c r="GH189" s="1165"/>
      <c r="GI189" s="1165"/>
      <c r="GJ189" s="1165"/>
      <c r="GK189" s="1165"/>
      <c r="GL189" s="1165"/>
      <c r="GM189" s="1165"/>
      <c r="GN189" s="1165"/>
      <c r="GO189" s="1165"/>
      <c r="GP189" s="1165"/>
      <c r="GQ189" s="1165"/>
      <c r="GR189" s="1165"/>
      <c r="GS189" s="1165"/>
      <c r="GT189" s="1165"/>
      <c r="GU189" s="1165"/>
      <c r="GV189" s="1165"/>
      <c r="GW189" s="1165"/>
      <c r="GX189" s="1165"/>
      <c r="GY189" s="1165"/>
      <c r="GZ189" s="1165"/>
      <c r="HA189" s="1165"/>
      <c r="HB189" s="1165"/>
      <c r="HC189" s="1165"/>
      <c r="HD189" s="1165"/>
      <c r="HE189" s="1165"/>
      <c r="HF189" s="1165"/>
      <c r="HG189" s="1165"/>
      <c r="HH189" s="1165"/>
      <c r="HI189" s="1165"/>
      <c r="HJ189" s="1165"/>
      <c r="HK189" s="1165"/>
      <c r="HL189" s="1165"/>
      <c r="HM189" s="1165"/>
      <c r="HN189" s="1165"/>
      <c r="HO189" s="1165"/>
      <c r="HP189" s="1165"/>
      <c r="HQ189" s="1165"/>
      <c r="HR189" s="1165"/>
      <c r="HS189" s="1165"/>
      <c r="HT189" s="1165"/>
      <c r="HU189" s="1165"/>
      <c r="HV189" s="1165"/>
      <c r="HW189" s="1165"/>
      <c r="HX189" s="1165"/>
      <c r="HY189" s="1165"/>
      <c r="HZ189" s="1165"/>
      <c r="IA189" s="1165"/>
      <c r="IB189" s="1165"/>
      <c r="IC189" s="1165"/>
      <c r="ID189" s="1165"/>
      <c r="IE189" s="1165"/>
      <c r="IF189" s="1165"/>
      <c r="IG189" s="1165"/>
      <c r="IH189" s="1165"/>
      <c r="II189" s="1165"/>
      <c r="IJ189" s="1165"/>
      <c r="IK189" s="1165"/>
      <c r="IL189" s="1165"/>
      <c r="IM189" s="1165"/>
      <c r="IN189" s="1165"/>
      <c r="IO189" s="1165"/>
      <c r="IP189" s="1165"/>
      <c r="IQ189" s="1165"/>
      <c r="IR189" s="1165"/>
      <c r="IS189" s="1165"/>
      <c r="IT189" s="1165"/>
      <c r="IU189" s="1165"/>
      <c r="IV189" s="1165"/>
      <c r="IW189" s="1165"/>
      <c r="IX189" s="1165"/>
      <c r="IY189" s="1165"/>
      <c r="IZ189" s="1165"/>
      <c r="JA189" s="1165"/>
      <c r="JB189" s="1165"/>
      <c r="JC189" s="1165"/>
      <c r="JD189" s="1165"/>
      <c r="JE189" s="1165"/>
      <c r="JF189" s="1165"/>
      <c r="JG189" s="1165"/>
      <c r="JH189" s="1165"/>
      <c r="JI189" s="1165"/>
      <c r="JJ189" s="1165"/>
      <c r="JK189" s="1165"/>
      <c r="JL189" s="1165"/>
      <c r="JM189" s="1165"/>
      <c r="JN189" s="1165"/>
      <c r="JO189" s="1165"/>
      <c r="JP189" s="1165"/>
      <c r="JQ189" s="1165"/>
      <c r="JR189" s="1165"/>
      <c r="JS189" s="1165"/>
      <c r="JT189" s="1165"/>
      <c r="JU189" s="1165"/>
      <c r="JV189" s="1165"/>
      <c r="JW189" s="1165"/>
      <c r="JX189" s="1165"/>
      <c r="JY189" s="1165"/>
      <c r="JZ189" s="1165"/>
      <c r="KA189" s="1165"/>
      <c r="KB189" s="1165"/>
      <c r="KC189" s="1165"/>
      <c r="KD189" s="1165"/>
      <c r="KE189" s="1165"/>
      <c r="KF189" s="1165"/>
      <c r="KG189" s="1165"/>
      <c r="KH189" s="1165"/>
      <c r="KI189" s="1165"/>
      <c r="KJ189" s="1165"/>
      <c r="KK189" s="1165"/>
      <c r="KL189" s="1165"/>
      <c r="KM189" s="1165"/>
      <c r="KN189" s="1165"/>
      <c r="KO189" s="1165"/>
      <c r="KP189" s="1165"/>
      <c r="KQ189" s="1165"/>
      <c r="KR189" s="1165"/>
      <c r="KS189" s="1165"/>
      <c r="KT189" s="1165"/>
      <c r="KU189" s="1165"/>
      <c r="KV189" s="1165"/>
      <c r="KW189" s="1165"/>
      <c r="KX189" s="1165"/>
      <c r="KY189" s="1165"/>
      <c r="KZ189" s="1165"/>
      <c r="LA189" s="1165"/>
      <c r="LB189" s="1165"/>
      <c r="LC189" s="1165"/>
      <c r="LD189" s="1165"/>
      <c r="LE189" s="1165"/>
      <c r="LF189" s="1165"/>
      <c r="LG189" s="1165"/>
      <c r="LH189" s="1165"/>
      <c r="LI189" s="1165"/>
      <c r="LJ189" s="1166"/>
    </row>
    <row r="190" spans="2:322" ht="3.65" customHeight="1">
      <c r="B190" s="1164"/>
      <c r="C190" s="1165"/>
      <c r="D190" s="1165"/>
      <c r="E190" s="1165"/>
      <c r="F190" s="1165"/>
      <c r="G190" s="1165"/>
      <c r="H190" s="1165"/>
      <c r="I190" s="1165"/>
      <c r="J190" s="1165"/>
      <c r="K190" s="1165"/>
      <c r="L190" s="1165"/>
      <c r="M190" s="1165"/>
      <c r="N190" s="1165"/>
      <c r="O190" s="1165"/>
      <c r="P190" s="1165"/>
      <c r="Q190" s="1165"/>
      <c r="R190" s="1165"/>
      <c r="S190" s="1165"/>
      <c r="T190" s="1165"/>
      <c r="U190" s="1165"/>
      <c r="V190" s="1165"/>
      <c r="W190" s="1165"/>
      <c r="X190" s="1165"/>
      <c r="Y190" s="1165"/>
      <c r="Z190" s="1165"/>
      <c r="AA190" s="1165"/>
      <c r="AB190" s="1165"/>
      <c r="AC190" s="1165"/>
      <c r="AD190" s="1165"/>
      <c r="AE190" s="1165"/>
      <c r="AF190" s="1165"/>
      <c r="AG190" s="1165"/>
      <c r="AH190" s="1165"/>
      <c r="AI190" s="1165"/>
      <c r="AJ190" s="1165"/>
      <c r="AK190" s="1165"/>
      <c r="AL190" s="1165"/>
      <c r="AM190" s="1165"/>
      <c r="AN190" s="1165"/>
      <c r="AO190" s="1165"/>
      <c r="AP190" s="1165"/>
      <c r="AQ190" s="1165"/>
      <c r="AR190" s="1165"/>
      <c r="AS190" s="1165"/>
      <c r="AT190" s="1165"/>
      <c r="AU190" s="1165"/>
      <c r="AV190" s="1165"/>
      <c r="AW190" s="1165"/>
      <c r="AX190" s="1165"/>
      <c r="AY190" s="1165"/>
      <c r="AZ190" s="1165"/>
      <c r="BA190" s="1165"/>
      <c r="BB190" s="1165"/>
      <c r="BC190" s="1165"/>
      <c r="BD190" s="1165"/>
      <c r="BE190" s="1165"/>
      <c r="BF190" s="1165"/>
      <c r="BG190" s="1165"/>
      <c r="BH190" s="1165"/>
      <c r="BI190" s="1165"/>
      <c r="BJ190" s="1165"/>
      <c r="BK190" s="1165"/>
      <c r="BL190" s="1165"/>
      <c r="BM190" s="1165"/>
      <c r="BN190" s="1165"/>
      <c r="BO190" s="1165"/>
      <c r="BP190" s="1165"/>
      <c r="BQ190" s="1165"/>
      <c r="BR190" s="1165"/>
      <c r="BS190" s="1165"/>
      <c r="BT190" s="1165"/>
      <c r="BU190" s="1165"/>
      <c r="BV190" s="1165"/>
      <c r="BW190" s="1165"/>
      <c r="BX190" s="1165"/>
      <c r="BY190" s="1165"/>
      <c r="BZ190" s="1165"/>
      <c r="CA190" s="1165"/>
      <c r="CB190" s="1165"/>
      <c r="CC190" s="1165"/>
      <c r="CD190" s="1165"/>
      <c r="CE190" s="1165"/>
      <c r="CF190" s="1165"/>
      <c r="CG190" s="1165"/>
      <c r="CH190" s="1165"/>
      <c r="CI190" s="1165"/>
      <c r="CJ190" s="1165"/>
      <c r="CK190" s="1165"/>
      <c r="CL190" s="1165"/>
      <c r="CM190" s="1165"/>
      <c r="CN190" s="1165"/>
      <c r="CO190" s="1165"/>
      <c r="CP190" s="1165"/>
      <c r="CQ190" s="1165"/>
      <c r="CR190" s="1165"/>
      <c r="CS190" s="1165"/>
      <c r="CT190" s="1165"/>
      <c r="CU190" s="1165"/>
      <c r="CV190" s="1165"/>
      <c r="CW190" s="1165"/>
      <c r="CX190" s="1165"/>
      <c r="CY190" s="1165"/>
      <c r="CZ190" s="1165"/>
      <c r="DA190" s="1165"/>
      <c r="DB190" s="1165"/>
      <c r="DC190" s="1165"/>
      <c r="DD190" s="1165"/>
      <c r="DE190" s="1165"/>
      <c r="DF190" s="1165"/>
      <c r="DG190" s="1165"/>
      <c r="DH190" s="1165"/>
      <c r="DI190" s="1165"/>
      <c r="DJ190" s="1165"/>
      <c r="DK190" s="1165"/>
      <c r="DL190" s="1165"/>
      <c r="DM190" s="1165"/>
      <c r="DN190" s="1165"/>
      <c r="DO190" s="1165"/>
      <c r="DP190" s="1165"/>
      <c r="DQ190" s="1165"/>
      <c r="DR190" s="1165"/>
      <c r="DS190" s="1165"/>
      <c r="DT190" s="1165"/>
      <c r="DU190" s="1165"/>
      <c r="DV190" s="1165"/>
      <c r="DW190" s="1165"/>
      <c r="DX190" s="1165"/>
      <c r="DY190" s="1165"/>
      <c r="DZ190" s="1165"/>
      <c r="EA190" s="1165"/>
      <c r="EB190" s="1165"/>
      <c r="EC190" s="1165"/>
      <c r="ED190" s="1165"/>
      <c r="EE190" s="1165"/>
      <c r="EF190" s="1165"/>
      <c r="EG190" s="1165"/>
      <c r="EH190" s="1165"/>
      <c r="EI190" s="1165"/>
      <c r="EJ190" s="1165"/>
      <c r="EK190" s="1165"/>
      <c r="EL190" s="1165"/>
      <c r="EM190" s="1165"/>
      <c r="EN190" s="1165"/>
      <c r="EO190" s="1165"/>
      <c r="EP190" s="1165"/>
      <c r="EQ190" s="1165"/>
      <c r="ER190" s="1165"/>
      <c r="ES190" s="1165"/>
      <c r="ET190" s="1165"/>
      <c r="EU190" s="1165"/>
      <c r="EV190" s="1165"/>
      <c r="EW190" s="1165"/>
      <c r="EX190" s="1165"/>
      <c r="EY190" s="1165"/>
      <c r="EZ190" s="1165"/>
      <c r="FA190" s="1165"/>
      <c r="FB190" s="1165"/>
      <c r="FC190" s="1165"/>
      <c r="FD190" s="1165"/>
      <c r="FE190" s="1165"/>
      <c r="FF190" s="1165"/>
      <c r="FG190" s="1165"/>
      <c r="FH190" s="1165"/>
      <c r="FI190" s="1165"/>
      <c r="FJ190" s="1165"/>
      <c r="FK190" s="1165"/>
      <c r="FL190" s="1165"/>
      <c r="FM190" s="1165"/>
      <c r="FN190" s="1165"/>
      <c r="FO190" s="1165"/>
      <c r="FP190" s="1165"/>
      <c r="FQ190" s="1165"/>
      <c r="FR190" s="1165"/>
      <c r="FS190" s="1165"/>
      <c r="FT190" s="1165"/>
      <c r="FU190" s="1165"/>
      <c r="FV190" s="1165"/>
      <c r="FW190" s="1165"/>
      <c r="FX190" s="1165"/>
      <c r="FY190" s="1165"/>
      <c r="FZ190" s="1165"/>
      <c r="GA190" s="1165"/>
      <c r="GB190" s="1165"/>
      <c r="GC190" s="1165"/>
      <c r="GD190" s="1165"/>
      <c r="GE190" s="1165"/>
      <c r="GF190" s="1165"/>
      <c r="GG190" s="1165"/>
      <c r="GH190" s="1165"/>
      <c r="GI190" s="1165"/>
      <c r="GJ190" s="1165"/>
      <c r="GK190" s="1165"/>
      <c r="GL190" s="1165"/>
      <c r="GM190" s="1165"/>
      <c r="GN190" s="1165"/>
      <c r="GO190" s="1165"/>
      <c r="GP190" s="1165"/>
      <c r="GQ190" s="1165"/>
      <c r="GR190" s="1165"/>
      <c r="GS190" s="1165"/>
      <c r="GT190" s="1165"/>
      <c r="GU190" s="1165"/>
      <c r="GV190" s="1165"/>
      <c r="GW190" s="1165"/>
      <c r="GX190" s="1165"/>
      <c r="GY190" s="1165"/>
      <c r="GZ190" s="1165"/>
      <c r="HA190" s="1165"/>
      <c r="HB190" s="1165"/>
      <c r="HC190" s="1165"/>
      <c r="HD190" s="1165"/>
      <c r="HE190" s="1165"/>
      <c r="HF190" s="1165"/>
      <c r="HG190" s="1165"/>
      <c r="HH190" s="1165"/>
      <c r="HI190" s="1165"/>
      <c r="HJ190" s="1165"/>
      <c r="HK190" s="1165"/>
      <c r="HL190" s="1165"/>
      <c r="HM190" s="1165"/>
      <c r="HN190" s="1165"/>
      <c r="HO190" s="1165"/>
      <c r="HP190" s="1165"/>
      <c r="HQ190" s="1165"/>
      <c r="HR190" s="1165"/>
      <c r="HS190" s="1165"/>
      <c r="HT190" s="1165"/>
      <c r="HU190" s="1165"/>
      <c r="HV190" s="1165"/>
      <c r="HW190" s="1165"/>
      <c r="HX190" s="1165"/>
      <c r="HY190" s="1165"/>
      <c r="HZ190" s="1165"/>
      <c r="IA190" s="1165"/>
      <c r="IB190" s="1165"/>
      <c r="IC190" s="1165"/>
      <c r="ID190" s="1165"/>
      <c r="IE190" s="1165"/>
      <c r="IF190" s="1165"/>
      <c r="IG190" s="1165"/>
      <c r="IH190" s="1165"/>
      <c r="II190" s="1165"/>
      <c r="IJ190" s="1165"/>
      <c r="IK190" s="1165"/>
      <c r="IL190" s="1165"/>
      <c r="IM190" s="1165"/>
      <c r="IN190" s="1165"/>
      <c r="IO190" s="1165"/>
      <c r="IP190" s="1165"/>
      <c r="IQ190" s="1165"/>
      <c r="IR190" s="1165"/>
      <c r="IS190" s="1165"/>
      <c r="IT190" s="1165"/>
      <c r="IU190" s="1165"/>
      <c r="IV190" s="1165"/>
      <c r="IW190" s="1165"/>
      <c r="IX190" s="1165"/>
      <c r="IY190" s="1165"/>
      <c r="IZ190" s="1165"/>
      <c r="JA190" s="1165"/>
      <c r="JB190" s="1165"/>
      <c r="JC190" s="1165"/>
      <c r="JD190" s="1165"/>
      <c r="JE190" s="1165"/>
      <c r="JF190" s="1165"/>
      <c r="JG190" s="1165"/>
      <c r="JH190" s="1165"/>
      <c r="JI190" s="1165"/>
      <c r="JJ190" s="1165"/>
      <c r="JK190" s="1165"/>
      <c r="JL190" s="1165"/>
      <c r="JM190" s="1165"/>
      <c r="JN190" s="1165"/>
      <c r="JO190" s="1165"/>
      <c r="JP190" s="1165"/>
      <c r="JQ190" s="1165"/>
      <c r="JR190" s="1165"/>
      <c r="JS190" s="1165"/>
      <c r="JT190" s="1165"/>
      <c r="JU190" s="1165"/>
      <c r="JV190" s="1165"/>
      <c r="JW190" s="1165"/>
      <c r="JX190" s="1165"/>
      <c r="JY190" s="1165"/>
      <c r="JZ190" s="1165"/>
      <c r="KA190" s="1165"/>
      <c r="KB190" s="1165"/>
      <c r="KC190" s="1165"/>
      <c r="KD190" s="1165"/>
      <c r="KE190" s="1165"/>
      <c r="KF190" s="1165"/>
      <c r="KG190" s="1165"/>
      <c r="KH190" s="1165"/>
      <c r="KI190" s="1165"/>
      <c r="KJ190" s="1165"/>
      <c r="KK190" s="1165"/>
      <c r="KL190" s="1165"/>
      <c r="KM190" s="1165"/>
      <c r="KN190" s="1165"/>
      <c r="KO190" s="1165"/>
      <c r="KP190" s="1165"/>
      <c r="KQ190" s="1165"/>
      <c r="KR190" s="1165"/>
      <c r="KS190" s="1165"/>
      <c r="KT190" s="1165"/>
      <c r="KU190" s="1165"/>
      <c r="KV190" s="1165"/>
      <c r="KW190" s="1165"/>
      <c r="KX190" s="1165"/>
      <c r="KY190" s="1165"/>
      <c r="KZ190" s="1165"/>
      <c r="LA190" s="1165"/>
      <c r="LB190" s="1165"/>
      <c r="LC190" s="1165"/>
      <c r="LD190" s="1165"/>
      <c r="LE190" s="1165"/>
      <c r="LF190" s="1165"/>
      <c r="LG190" s="1165"/>
      <c r="LH190" s="1165"/>
      <c r="LI190" s="1165"/>
      <c r="LJ190" s="1166"/>
    </row>
    <row r="191" spans="2:322" ht="3.65" customHeight="1">
      <c r="B191" s="1164"/>
      <c r="C191" s="1165"/>
      <c r="D191" s="1165"/>
      <c r="E191" s="1165"/>
      <c r="F191" s="1165"/>
      <c r="G191" s="1165"/>
      <c r="H191" s="1165"/>
      <c r="I191" s="1165"/>
      <c r="J191" s="1165"/>
      <c r="K191" s="1165"/>
      <c r="L191" s="1165"/>
      <c r="M191" s="1165"/>
      <c r="N191" s="1165"/>
      <c r="O191" s="1165"/>
      <c r="P191" s="1165"/>
      <c r="Q191" s="1165"/>
      <c r="R191" s="1165"/>
      <c r="S191" s="1165"/>
      <c r="T191" s="1165"/>
      <c r="U191" s="1165"/>
      <c r="V191" s="1165"/>
      <c r="W191" s="1165"/>
      <c r="X191" s="1165"/>
      <c r="Y191" s="1165"/>
      <c r="Z191" s="1165"/>
      <c r="AA191" s="1165"/>
      <c r="AB191" s="1165"/>
      <c r="AC191" s="1165"/>
      <c r="AD191" s="1165"/>
      <c r="AE191" s="1165"/>
      <c r="AF191" s="1165"/>
      <c r="AG191" s="1165"/>
      <c r="AH191" s="1165"/>
      <c r="AI191" s="1165"/>
      <c r="AJ191" s="1165"/>
      <c r="AK191" s="1165"/>
      <c r="AL191" s="1165"/>
      <c r="AM191" s="1165"/>
      <c r="AN191" s="1165"/>
      <c r="AO191" s="1165"/>
      <c r="AP191" s="1165"/>
      <c r="AQ191" s="1165"/>
      <c r="AR191" s="1165"/>
      <c r="AS191" s="1165"/>
      <c r="AT191" s="1165"/>
      <c r="AU191" s="1165"/>
      <c r="AV191" s="1165"/>
      <c r="AW191" s="1165"/>
      <c r="AX191" s="1165"/>
      <c r="AY191" s="1165"/>
      <c r="AZ191" s="1165"/>
      <c r="BA191" s="1165"/>
      <c r="BB191" s="1165"/>
      <c r="BC191" s="1165"/>
      <c r="BD191" s="1165"/>
      <c r="BE191" s="1165"/>
      <c r="BF191" s="1165"/>
      <c r="BG191" s="1165"/>
      <c r="BH191" s="1165"/>
      <c r="BI191" s="1165"/>
      <c r="BJ191" s="1165"/>
      <c r="BK191" s="1165"/>
      <c r="BL191" s="1165"/>
      <c r="BM191" s="1165"/>
      <c r="BN191" s="1165"/>
      <c r="BO191" s="1165"/>
      <c r="BP191" s="1165"/>
      <c r="BQ191" s="1165"/>
      <c r="BR191" s="1165"/>
      <c r="BS191" s="1165"/>
      <c r="BT191" s="1165"/>
      <c r="BU191" s="1165"/>
      <c r="BV191" s="1165"/>
      <c r="BW191" s="1165"/>
      <c r="BX191" s="1165"/>
      <c r="BY191" s="1165"/>
      <c r="BZ191" s="1165"/>
      <c r="CA191" s="1165"/>
      <c r="CB191" s="1165"/>
      <c r="CC191" s="1165"/>
      <c r="CD191" s="1165"/>
      <c r="CE191" s="1165"/>
      <c r="CF191" s="1165"/>
      <c r="CG191" s="1165"/>
      <c r="CH191" s="1165"/>
      <c r="CI191" s="1165"/>
      <c r="CJ191" s="1165"/>
      <c r="CK191" s="1165"/>
      <c r="CL191" s="1165"/>
      <c r="CM191" s="1165"/>
      <c r="CN191" s="1165"/>
      <c r="CO191" s="1165"/>
      <c r="CP191" s="1165"/>
      <c r="CQ191" s="1165"/>
      <c r="CR191" s="1165"/>
      <c r="CS191" s="1165"/>
      <c r="CT191" s="1165"/>
      <c r="CU191" s="1165"/>
      <c r="CV191" s="1165"/>
      <c r="CW191" s="1165"/>
      <c r="CX191" s="1165"/>
      <c r="CY191" s="1165"/>
      <c r="CZ191" s="1165"/>
      <c r="DA191" s="1165"/>
      <c r="DB191" s="1165"/>
      <c r="DC191" s="1165"/>
      <c r="DD191" s="1165"/>
      <c r="DE191" s="1165"/>
      <c r="DF191" s="1165"/>
      <c r="DG191" s="1165"/>
      <c r="DH191" s="1165"/>
      <c r="DI191" s="1165"/>
      <c r="DJ191" s="1165"/>
      <c r="DK191" s="1165"/>
      <c r="DL191" s="1165"/>
      <c r="DM191" s="1165"/>
      <c r="DN191" s="1165"/>
      <c r="DO191" s="1165"/>
      <c r="DP191" s="1165"/>
      <c r="DQ191" s="1165"/>
      <c r="DR191" s="1165"/>
      <c r="DS191" s="1165"/>
      <c r="DT191" s="1165"/>
      <c r="DU191" s="1165"/>
      <c r="DV191" s="1165"/>
      <c r="DW191" s="1165"/>
      <c r="DX191" s="1165"/>
      <c r="DY191" s="1165"/>
      <c r="DZ191" s="1165"/>
      <c r="EA191" s="1165"/>
      <c r="EB191" s="1165"/>
      <c r="EC191" s="1165"/>
      <c r="ED191" s="1165"/>
      <c r="EE191" s="1165"/>
      <c r="EF191" s="1165"/>
      <c r="EG191" s="1165"/>
      <c r="EH191" s="1165"/>
      <c r="EI191" s="1165"/>
      <c r="EJ191" s="1165"/>
      <c r="EK191" s="1165"/>
      <c r="EL191" s="1165"/>
      <c r="EM191" s="1165"/>
      <c r="EN191" s="1165"/>
      <c r="EO191" s="1165"/>
      <c r="EP191" s="1165"/>
      <c r="EQ191" s="1165"/>
      <c r="ER191" s="1165"/>
      <c r="ES191" s="1165"/>
      <c r="ET191" s="1165"/>
      <c r="EU191" s="1165"/>
      <c r="EV191" s="1165"/>
      <c r="EW191" s="1165"/>
      <c r="EX191" s="1165"/>
      <c r="EY191" s="1165"/>
      <c r="EZ191" s="1165"/>
      <c r="FA191" s="1165"/>
      <c r="FB191" s="1165"/>
      <c r="FC191" s="1165"/>
      <c r="FD191" s="1165"/>
      <c r="FE191" s="1165"/>
      <c r="FF191" s="1165"/>
      <c r="FG191" s="1165"/>
      <c r="FH191" s="1165"/>
      <c r="FI191" s="1165"/>
      <c r="FJ191" s="1165"/>
      <c r="FK191" s="1165"/>
      <c r="FL191" s="1165"/>
      <c r="FM191" s="1165"/>
      <c r="FN191" s="1165"/>
      <c r="FO191" s="1165"/>
      <c r="FP191" s="1165"/>
      <c r="FQ191" s="1165"/>
      <c r="FR191" s="1165"/>
      <c r="FS191" s="1165"/>
      <c r="FT191" s="1165"/>
      <c r="FU191" s="1165"/>
      <c r="FV191" s="1165"/>
      <c r="FW191" s="1165"/>
      <c r="FX191" s="1165"/>
      <c r="FY191" s="1165"/>
      <c r="FZ191" s="1165"/>
      <c r="GA191" s="1165"/>
      <c r="GB191" s="1165"/>
      <c r="GC191" s="1165"/>
      <c r="GD191" s="1165"/>
      <c r="GE191" s="1165"/>
      <c r="GF191" s="1165"/>
      <c r="GG191" s="1165"/>
      <c r="GH191" s="1165"/>
      <c r="GI191" s="1165"/>
      <c r="GJ191" s="1165"/>
      <c r="GK191" s="1165"/>
      <c r="GL191" s="1165"/>
      <c r="GM191" s="1165"/>
      <c r="GN191" s="1165"/>
      <c r="GO191" s="1165"/>
      <c r="GP191" s="1165"/>
      <c r="GQ191" s="1165"/>
      <c r="GR191" s="1165"/>
      <c r="GS191" s="1165"/>
      <c r="GT191" s="1165"/>
      <c r="GU191" s="1165"/>
      <c r="GV191" s="1165"/>
      <c r="GW191" s="1165"/>
      <c r="GX191" s="1165"/>
      <c r="GY191" s="1165"/>
      <c r="GZ191" s="1165"/>
      <c r="HA191" s="1165"/>
      <c r="HB191" s="1165"/>
      <c r="HC191" s="1165"/>
      <c r="HD191" s="1165"/>
      <c r="HE191" s="1165"/>
      <c r="HF191" s="1165"/>
      <c r="HG191" s="1165"/>
      <c r="HH191" s="1165"/>
      <c r="HI191" s="1165"/>
      <c r="HJ191" s="1165"/>
      <c r="HK191" s="1165"/>
      <c r="HL191" s="1165"/>
      <c r="HM191" s="1165"/>
      <c r="HN191" s="1165"/>
      <c r="HO191" s="1165"/>
      <c r="HP191" s="1165"/>
      <c r="HQ191" s="1165"/>
      <c r="HR191" s="1165"/>
      <c r="HS191" s="1165"/>
      <c r="HT191" s="1165"/>
      <c r="HU191" s="1165"/>
      <c r="HV191" s="1165"/>
      <c r="HW191" s="1165"/>
      <c r="HX191" s="1165"/>
      <c r="HY191" s="1165"/>
      <c r="HZ191" s="1165"/>
      <c r="IA191" s="1165"/>
      <c r="IB191" s="1165"/>
      <c r="IC191" s="1165"/>
      <c r="ID191" s="1165"/>
      <c r="IE191" s="1165"/>
      <c r="IF191" s="1165"/>
      <c r="IG191" s="1165"/>
      <c r="IH191" s="1165"/>
      <c r="II191" s="1165"/>
      <c r="IJ191" s="1165"/>
      <c r="IK191" s="1165"/>
      <c r="IL191" s="1165"/>
      <c r="IM191" s="1165"/>
      <c r="IN191" s="1165"/>
      <c r="IO191" s="1165"/>
      <c r="IP191" s="1165"/>
      <c r="IQ191" s="1165"/>
      <c r="IR191" s="1165"/>
      <c r="IS191" s="1165"/>
      <c r="IT191" s="1165"/>
      <c r="IU191" s="1165"/>
      <c r="IV191" s="1165"/>
      <c r="IW191" s="1165"/>
      <c r="IX191" s="1165"/>
      <c r="IY191" s="1165"/>
      <c r="IZ191" s="1165"/>
      <c r="JA191" s="1165"/>
      <c r="JB191" s="1165"/>
      <c r="JC191" s="1165"/>
      <c r="JD191" s="1165"/>
      <c r="JE191" s="1165"/>
      <c r="JF191" s="1165"/>
      <c r="JG191" s="1165"/>
      <c r="JH191" s="1165"/>
      <c r="JI191" s="1165"/>
      <c r="JJ191" s="1165"/>
      <c r="JK191" s="1165"/>
      <c r="JL191" s="1165"/>
      <c r="JM191" s="1165"/>
      <c r="JN191" s="1165"/>
      <c r="JO191" s="1165"/>
      <c r="JP191" s="1165"/>
      <c r="JQ191" s="1165"/>
      <c r="JR191" s="1165"/>
      <c r="JS191" s="1165"/>
      <c r="JT191" s="1165"/>
      <c r="JU191" s="1165"/>
      <c r="JV191" s="1165"/>
      <c r="JW191" s="1165"/>
      <c r="JX191" s="1165"/>
      <c r="JY191" s="1165"/>
      <c r="JZ191" s="1165"/>
      <c r="KA191" s="1165"/>
      <c r="KB191" s="1165"/>
      <c r="KC191" s="1165"/>
      <c r="KD191" s="1165"/>
      <c r="KE191" s="1165"/>
      <c r="KF191" s="1165"/>
      <c r="KG191" s="1165"/>
      <c r="KH191" s="1165"/>
      <c r="KI191" s="1165"/>
      <c r="KJ191" s="1165"/>
      <c r="KK191" s="1165"/>
      <c r="KL191" s="1165"/>
      <c r="KM191" s="1165"/>
      <c r="KN191" s="1165"/>
      <c r="KO191" s="1165"/>
      <c r="KP191" s="1165"/>
      <c r="KQ191" s="1165"/>
      <c r="KR191" s="1165"/>
      <c r="KS191" s="1165"/>
      <c r="KT191" s="1165"/>
      <c r="KU191" s="1165"/>
      <c r="KV191" s="1165"/>
      <c r="KW191" s="1165"/>
      <c r="KX191" s="1165"/>
      <c r="KY191" s="1165"/>
      <c r="KZ191" s="1165"/>
      <c r="LA191" s="1165"/>
      <c r="LB191" s="1165"/>
      <c r="LC191" s="1165"/>
      <c r="LD191" s="1165"/>
      <c r="LE191" s="1165"/>
      <c r="LF191" s="1165"/>
      <c r="LG191" s="1165"/>
      <c r="LH191" s="1165"/>
      <c r="LI191" s="1165"/>
      <c r="LJ191" s="1166"/>
    </row>
    <row r="192" spans="2:322" ht="3.65" customHeight="1" thickBot="1">
      <c r="B192" s="1167"/>
      <c r="C192" s="1168"/>
      <c r="D192" s="1168"/>
      <c r="E192" s="1168"/>
      <c r="F192" s="1168"/>
      <c r="G192" s="1168"/>
      <c r="H192" s="1168"/>
      <c r="I192" s="1168"/>
      <c r="J192" s="1168"/>
      <c r="K192" s="1168"/>
      <c r="L192" s="1168"/>
      <c r="M192" s="1168"/>
      <c r="N192" s="1168"/>
      <c r="O192" s="1168"/>
      <c r="P192" s="1168"/>
      <c r="Q192" s="1168"/>
      <c r="R192" s="1168"/>
      <c r="S192" s="1168"/>
      <c r="T192" s="1168"/>
      <c r="U192" s="1168"/>
      <c r="V192" s="1168"/>
      <c r="W192" s="1168"/>
      <c r="X192" s="1168"/>
      <c r="Y192" s="1168"/>
      <c r="Z192" s="1168"/>
      <c r="AA192" s="1168"/>
      <c r="AB192" s="1168"/>
      <c r="AC192" s="1168"/>
      <c r="AD192" s="1168"/>
      <c r="AE192" s="1168"/>
      <c r="AF192" s="1168"/>
      <c r="AG192" s="1168"/>
      <c r="AH192" s="1168"/>
      <c r="AI192" s="1168"/>
      <c r="AJ192" s="1168"/>
      <c r="AK192" s="1168"/>
      <c r="AL192" s="1168"/>
      <c r="AM192" s="1168"/>
      <c r="AN192" s="1168"/>
      <c r="AO192" s="1168"/>
      <c r="AP192" s="1168"/>
      <c r="AQ192" s="1168"/>
      <c r="AR192" s="1168"/>
      <c r="AS192" s="1168"/>
      <c r="AT192" s="1168"/>
      <c r="AU192" s="1168"/>
      <c r="AV192" s="1168"/>
      <c r="AW192" s="1168"/>
      <c r="AX192" s="1168"/>
      <c r="AY192" s="1168"/>
      <c r="AZ192" s="1168"/>
      <c r="BA192" s="1168"/>
      <c r="BB192" s="1168"/>
      <c r="BC192" s="1168"/>
      <c r="BD192" s="1168"/>
      <c r="BE192" s="1168"/>
      <c r="BF192" s="1168"/>
      <c r="BG192" s="1168"/>
      <c r="BH192" s="1168"/>
      <c r="BI192" s="1168"/>
      <c r="BJ192" s="1168"/>
      <c r="BK192" s="1168"/>
      <c r="BL192" s="1168"/>
      <c r="BM192" s="1168"/>
      <c r="BN192" s="1168"/>
      <c r="BO192" s="1168"/>
      <c r="BP192" s="1168"/>
      <c r="BQ192" s="1168"/>
      <c r="BR192" s="1168"/>
      <c r="BS192" s="1168"/>
      <c r="BT192" s="1168"/>
      <c r="BU192" s="1168"/>
      <c r="BV192" s="1168"/>
      <c r="BW192" s="1168"/>
      <c r="BX192" s="1168"/>
      <c r="BY192" s="1168"/>
      <c r="BZ192" s="1168"/>
      <c r="CA192" s="1168"/>
      <c r="CB192" s="1168"/>
      <c r="CC192" s="1168"/>
      <c r="CD192" s="1168"/>
      <c r="CE192" s="1168"/>
      <c r="CF192" s="1168"/>
      <c r="CG192" s="1168"/>
      <c r="CH192" s="1168"/>
      <c r="CI192" s="1168"/>
      <c r="CJ192" s="1168"/>
      <c r="CK192" s="1168"/>
      <c r="CL192" s="1168"/>
      <c r="CM192" s="1168"/>
      <c r="CN192" s="1168"/>
      <c r="CO192" s="1168"/>
      <c r="CP192" s="1168"/>
      <c r="CQ192" s="1168"/>
      <c r="CR192" s="1168"/>
      <c r="CS192" s="1168"/>
      <c r="CT192" s="1168"/>
      <c r="CU192" s="1168"/>
      <c r="CV192" s="1168"/>
      <c r="CW192" s="1168"/>
      <c r="CX192" s="1168"/>
      <c r="CY192" s="1168"/>
      <c r="CZ192" s="1168"/>
      <c r="DA192" s="1168"/>
      <c r="DB192" s="1168"/>
      <c r="DC192" s="1168"/>
      <c r="DD192" s="1168"/>
      <c r="DE192" s="1168"/>
      <c r="DF192" s="1168"/>
      <c r="DG192" s="1168"/>
      <c r="DH192" s="1168"/>
      <c r="DI192" s="1168"/>
      <c r="DJ192" s="1168"/>
      <c r="DK192" s="1168"/>
      <c r="DL192" s="1168"/>
      <c r="DM192" s="1168"/>
      <c r="DN192" s="1168"/>
      <c r="DO192" s="1168"/>
      <c r="DP192" s="1168"/>
      <c r="DQ192" s="1168"/>
      <c r="DR192" s="1168"/>
      <c r="DS192" s="1168"/>
      <c r="DT192" s="1168"/>
      <c r="DU192" s="1168"/>
      <c r="DV192" s="1168"/>
      <c r="DW192" s="1168"/>
      <c r="DX192" s="1168"/>
      <c r="DY192" s="1168"/>
      <c r="DZ192" s="1168"/>
      <c r="EA192" s="1168"/>
      <c r="EB192" s="1168"/>
      <c r="EC192" s="1168"/>
      <c r="ED192" s="1168"/>
      <c r="EE192" s="1168"/>
      <c r="EF192" s="1168"/>
      <c r="EG192" s="1168"/>
      <c r="EH192" s="1168"/>
      <c r="EI192" s="1168"/>
      <c r="EJ192" s="1168"/>
      <c r="EK192" s="1168"/>
      <c r="EL192" s="1168"/>
      <c r="EM192" s="1168"/>
      <c r="EN192" s="1168"/>
      <c r="EO192" s="1168"/>
      <c r="EP192" s="1168"/>
      <c r="EQ192" s="1168"/>
      <c r="ER192" s="1168"/>
      <c r="ES192" s="1168"/>
      <c r="ET192" s="1168"/>
      <c r="EU192" s="1168"/>
      <c r="EV192" s="1168"/>
      <c r="EW192" s="1168"/>
      <c r="EX192" s="1168"/>
      <c r="EY192" s="1168"/>
      <c r="EZ192" s="1168"/>
      <c r="FA192" s="1168"/>
      <c r="FB192" s="1168"/>
      <c r="FC192" s="1168"/>
      <c r="FD192" s="1168"/>
      <c r="FE192" s="1168"/>
      <c r="FF192" s="1168"/>
      <c r="FG192" s="1168"/>
      <c r="FH192" s="1168"/>
      <c r="FI192" s="1168"/>
      <c r="FJ192" s="1168"/>
      <c r="FK192" s="1168"/>
      <c r="FL192" s="1168"/>
      <c r="FM192" s="1168"/>
      <c r="FN192" s="1168"/>
      <c r="FO192" s="1168"/>
      <c r="FP192" s="1168"/>
      <c r="FQ192" s="1168"/>
      <c r="FR192" s="1168"/>
      <c r="FS192" s="1168"/>
      <c r="FT192" s="1168"/>
      <c r="FU192" s="1168"/>
      <c r="FV192" s="1168"/>
      <c r="FW192" s="1168"/>
      <c r="FX192" s="1168"/>
      <c r="FY192" s="1168"/>
      <c r="FZ192" s="1168"/>
      <c r="GA192" s="1168"/>
      <c r="GB192" s="1168"/>
      <c r="GC192" s="1168"/>
      <c r="GD192" s="1168"/>
      <c r="GE192" s="1168"/>
      <c r="GF192" s="1168"/>
      <c r="GG192" s="1168"/>
      <c r="GH192" s="1168"/>
      <c r="GI192" s="1168"/>
      <c r="GJ192" s="1168"/>
      <c r="GK192" s="1168"/>
      <c r="GL192" s="1168"/>
      <c r="GM192" s="1168"/>
      <c r="GN192" s="1168"/>
      <c r="GO192" s="1168"/>
      <c r="GP192" s="1168"/>
      <c r="GQ192" s="1168"/>
      <c r="GR192" s="1168"/>
      <c r="GS192" s="1168"/>
      <c r="GT192" s="1168"/>
      <c r="GU192" s="1168"/>
      <c r="GV192" s="1168"/>
      <c r="GW192" s="1168"/>
      <c r="GX192" s="1168"/>
      <c r="GY192" s="1168"/>
      <c r="GZ192" s="1168"/>
      <c r="HA192" s="1168"/>
      <c r="HB192" s="1168"/>
      <c r="HC192" s="1168"/>
      <c r="HD192" s="1168"/>
      <c r="HE192" s="1168"/>
      <c r="HF192" s="1168"/>
      <c r="HG192" s="1168"/>
      <c r="HH192" s="1168"/>
      <c r="HI192" s="1168"/>
      <c r="HJ192" s="1168"/>
      <c r="HK192" s="1168"/>
      <c r="HL192" s="1168"/>
      <c r="HM192" s="1168"/>
      <c r="HN192" s="1168"/>
      <c r="HO192" s="1168"/>
      <c r="HP192" s="1168"/>
      <c r="HQ192" s="1168"/>
      <c r="HR192" s="1168"/>
      <c r="HS192" s="1168"/>
      <c r="HT192" s="1168"/>
      <c r="HU192" s="1168"/>
      <c r="HV192" s="1168"/>
      <c r="HW192" s="1168"/>
      <c r="HX192" s="1168"/>
      <c r="HY192" s="1168"/>
      <c r="HZ192" s="1168"/>
      <c r="IA192" s="1168"/>
      <c r="IB192" s="1168"/>
      <c r="IC192" s="1168"/>
      <c r="ID192" s="1168"/>
      <c r="IE192" s="1168"/>
      <c r="IF192" s="1168"/>
      <c r="IG192" s="1168"/>
      <c r="IH192" s="1168"/>
      <c r="II192" s="1168"/>
      <c r="IJ192" s="1168"/>
      <c r="IK192" s="1168"/>
      <c r="IL192" s="1168"/>
      <c r="IM192" s="1168"/>
      <c r="IN192" s="1168"/>
      <c r="IO192" s="1168"/>
      <c r="IP192" s="1168"/>
      <c r="IQ192" s="1168"/>
      <c r="IR192" s="1168"/>
      <c r="IS192" s="1168"/>
      <c r="IT192" s="1168"/>
      <c r="IU192" s="1168"/>
      <c r="IV192" s="1168"/>
      <c r="IW192" s="1168"/>
      <c r="IX192" s="1168"/>
      <c r="IY192" s="1168"/>
      <c r="IZ192" s="1168"/>
      <c r="JA192" s="1168"/>
      <c r="JB192" s="1168"/>
      <c r="JC192" s="1168"/>
      <c r="JD192" s="1168"/>
      <c r="JE192" s="1168"/>
      <c r="JF192" s="1168"/>
      <c r="JG192" s="1168"/>
      <c r="JH192" s="1168"/>
      <c r="JI192" s="1168"/>
      <c r="JJ192" s="1168"/>
      <c r="JK192" s="1168"/>
      <c r="JL192" s="1168"/>
      <c r="JM192" s="1168"/>
      <c r="JN192" s="1168"/>
      <c r="JO192" s="1168"/>
      <c r="JP192" s="1168"/>
      <c r="JQ192" s="1168"/>
      <c r="JR192" s="1168"/>
      <c r="JS192" s="1168"/>
      <c r="JT192" s="1168"/>
      <c r="JU192" s="1168"/>
      <c r="JV192" s="1168"/>
      <c r="JW192" s="1168"/>
      <c r="JX192" s="1168"/>
      <c r="JY192" s="1168"/>
      <c r="JZ192" s="1168"/>
      <c r="KA192" s="1168"/>
      <c r="KB192" s="1168"/>
      <c r="KC192" s="1168"/>
      <c r="KD192" s="1168"/>
      <c r="KE192" s="1168"/>
      <c r="KF192" s="1168"/>
      <c r="KG192" s="1168"/>
      <c r="KH192" s="1168"/>
      <c r="KI192" s="1168"/>
      <c r="KJ192" s="1168"/>
      <c r="KK192" s="1168"/>
      <c r="KL192" s="1168"/>
      <c r="KM192" s="1168"/>
      <c r="KN192" s="1168"/>
      <c r="KO192" s="1168"/>
      <c r="KP192" s="1168"/>
      <c r="KQ192" s="1168"/>
      <c r="KR192" s="1168"/>
      <c r="KS192" s="1168"/>
      <c r="KT192" s="1168"/>
      <c r="KU192" s="1168"/>
      <c r="KV192" s="1168"/>
      <c r="KW192" s="1168"/>
      <c r="KX192" s="1168"/>
      <c r="KY192" s="1168"/>
      <c r="KZ192" s="1168"/>
      <c r="LA192" s="1168"/>
      <c r="LB192" s="1168"/>
      <c r="LC192" s="1168"/>
      <c r="LD192" s="1168"/>
      <c r="LE192" s="1168"/>
      <c r="LF192" s="1168"/>
      <c r="LG192" s="1168"/>
      <c r="LH192" s="1168"/>
      <c r="LI192" s="1168"/>
      <c r="LJ192" s="1169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1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Q12"/>
    <mergeCell ref="DR12:DS12"/>
  </mergeCells>
  <hyperlinks>
    <hyperlink ref="AP12:CC12" location="'PORTADA G-FLEX'!A1" display="Proyecto G-Flex" xr:uid="{04C887DC-B8E6-4AE6-9708-A413E430F1F5}"/>
    <hyperlink ref="CD12:DS12" location="'PORTADA T-POWER'!A1" display="Proyecto T-Power" xr:uid="{ACE4CC36-C541-4CAE-ADAF-6B46DAABD5B7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43" max="43" width="3.26953125" bestFit="1" customWidth="1"/>
  </cols>
  <sheetData>
    <row r="1" spans="1:322" ht="7" customHeight="1" thickBot="1"/>
    <row r="2" spans="1:322" ht="3.65" customHeight="1" thickTop="1">
      <c r="B2" s="999"/>
      <c r="C2" s="1002" t="e" vm="1">
        <v>#VALUE!</v>
      </c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00"/>
      <c r="C3" s="1003"/>
      <c r="D3" s="1003"/>
      <c r="E3" s="1003"/>
      <c r="F3" s="1003"/>
      <c r="G3" s="1003"/>
      <c r="H3" s="1003"/>
      <c r="I3" s="1003"/>
      <c r="J3" s="1003"/>
      <c r="K3" s="1003"/>
      <c r="L3" s="1003"/>
      <c r="M3" s="1003"/>
      <c r="N3" s="1003"/>
      <c r="O3" s="1003"/>
      <c r="P3" s="1003"/>
      <c r="Q3" s="1003"/>
      <c r="R3" s="1003"/>
      <c r="S3" s="1003"/>
      <c r="T3" s="1003"/>
      <c r="U3" s="1003"/>
      <c r="V3" s="1003"/>
      <c r="W3" s="1003"/>
      <c r="X3" s="1003"/>
      <c r="Y3" s="1003"/>
      <c r="Z3" s="1003"/>
      <c r="AA3" s="1003"/>
      <c r="AB3" s="1003"/>
      <c r="AC3" s="1003"/>
      <c r="AD3" s="1003"/>
      <c r="AE3" s="1003"/>
      <c r="AF3" s="1003"/>
      <c r="AG3" s="1003"/>
      <c r="AH3" s="1003"/>
      <c r="AI3" s="1003"/>
      <c r="AJ3" s="1003"/>
      <c r="AK3" s="1003"/>
      <c r="AL3" s="1003"/>
      <c r="AM3" s="1003"/>
      <c r="AN3" s="1003"/>
      <c r="AO3" s="1003"/>
      <c r="AP3" s="1003"/>
      <c r="LJ3" s="3"/>
    </row>
    <row r="4" spans="1:322" ht="3.65" customHeight="1">
      <c r="B4" s="1000"/>
      <c r="C4" s="1003"/>
      <c r="D4" s="1003"/>
      <c r="E4" s="1003"/>
      <c r="F4" s="1003"/>
      <c r="G4" s="1003"/>
      <c r="H4" s="1003"/>
      <c r="I4" s="1003"/>
      <c r="J4" s="1003"/>
      <c r="K4" s="1003"/>
      <c r="L4" s="1003"/>
      <c r="M4" s="1003"/>
      <c r="N4" s="1003"/>
      <c r="O4" s="1003"/>
      <c r="P4" s="1003"/>
      <c r="Q4" s="1003"/>
      <c r="R4" s="1003"/>
      <c r="S4" s="1003"/>
      <c r="T4" s="1003"/>
      <c r="U4" s="1003"/>
      <c r="V4" s="1003"/>
      <c r="W4" s="1003"/>
      <c r="X4" s="1003"/>
      <c r="Y4" s="1003"/>
      <c r="Z4" s="1003"/>
      <c r="AA4" s="1003"/>
      <c r="AB4" s="1003"/>
      <c r="AC4" s="1003"/>
      <c r="AD4" s="1003"/>
      <c r="AE4" s="1003"/>
      <c r="AF4" s="1003"/>
      <c r="AG4" s="1003"/>
      <c r="AH4" s="1003"/>
      <c r="AI4" s="1003"/>
      <c r="AJ4" s="1003"/>
      <c r="AK4" s="1003"/>
      <c r="AL4" s="1003"/>
      <c r="AM4" s="1003"/>
      <c r="AN4" s="1003"/>
      <c r="AO4" s="1003"/>
      <c r="AP4" s="1003"/>
      <c r="GW4" s="1003" t="e" vm="2">
        <v>#VALUE!</v>
      </c>
      <c r="GX4" s="1003"/>
      <c r="GY4" s="1003"/>
      <c r="GZ4" s="1003"/>
      <c r="HA4" s="1003"/>
      <c r="HB4" s="1003"/>
      <c r="HC4" s="1003"/>
      <c r="HD4" s="1005" t="s">
        <v>26</v>
      </c>
      <c r="HE4" s="1005"/>
      <c r="HF4" s="1005"/>
      <c r="HG4" s="1005"/>
      <c r="HH4" s="1005"/>
      <c r="HI4" s="1005"/>
      <c r="HJ4" s="1005"/>
      <c r="HK4" s="1005"/>
      <c r="HL4" s="1005"/>
      <c r="HM4" s="1005"/>
      <c r="HN4" s="1005"/>
      <c r="HO4" s="1005"/>
      <c r="HP4" s="1005"/>
      <c r="HQ4" s="1005"/>
      <c r="HR4" s="1005"/>
      <c r="HS4" s="1005"/>
      <c r="HT4" s="1005"/>
      <c r="HU4" s="1005"/>
      <c r="HV4" s="1005"/>
      <c r="HW4" s="1005"/>
      <c r="HX4" s="1005"/>
      <c r="HY4" s="1005"/>
      <c r="HZ4" s="1005"/>
      <c r="IA4" s="1005"/>
      <c r="IB4" s="1005"/>
      <c r="IC4" s="1005"/>
      <c r="ID4" s="1005"/>
      <c r="IE4" s="1005"/>
      <c r="IF4" s="1005"/>
      <c r="IG4" s="1005"/>
      <c r="IH4" s="1005"/>
      <c r="II4" s="1005"/>
      <c r="IJ4" s="1005"/>
      <c r="IK4" s="1005"/>
      <c r="IL4" s="1005"/>
      <c r="IM4" s="1005"/>
      <c r="IN4" s="1005"/>
      <c r="IO4" s="1005"/>
      <c r="IP4" s="1005"/>
      <c r="IQ4" s="1005"/>
      <c r="IR4" s="1005"/>
      <c r="IS4" s="1005"/>
      <c r="IT4" s="1005"/>
      <c r="IU4" s="1005"/>
      <c r="IV4" s="1005"/>
      <c r="LJ4" s="3"/>
    </row>
    <row r="5" spans="1:322" ht="3.65" customHeight="1">
      <c r="B5" s="1000"/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3"/>
      <c r="AE5" s="1003"/>
      <c r="AF5" s="1003"/>
      <c r="AG5" s="1003"/>
      <c r="AH5" s="1003"/>
      <c r="AI5" s="1003"/>
      <c r="AJ5" s="1003"/>
      <c r="AK5" s="1003"/>
      <c r="AL5" s="1003"/>
      <c r="AM5" s="1003"/>
      <c r="AN5" s="1003"/>
      <c r="AO5" s="1003"/>
      <c r="AP5" s="1003"/>
      <c r="GW5" s="1003"/>
      <c r="GX5" s="1003"/>
      <c r="GY5" s="1003"/>
      <c r="GZ5" s="1003"/>
      <c r="HA5" s="1003"/>
      <c r="HB5" s="1003"/>
      <c r="HC5" s="1003"/>
      <c r="HD5" s="1005"/>
      <c r="HE5" s="1005"/>
      <c r="HF5" s="1005"/>
      <c r="HG5" s="1005"/>
      <c r="HH5" s="1005"/>
      <c r="HI5" s="1005"/>
      <c r="HJ5" s="1005"/>
      <c r="HK5" s="1005"/>
      <c r="HL5" s="1005"/>
      <c r="HM5" s="1005"/>
      <c r="HN5" s="1005"/>
      <c r="HO5" s="1005"/>
      <c r="HP5" s="1005"/>
      <c r="HQ5" s="1005"/>
      <c r="HR5" s="1005"/>
      <c r="HS5" s="1005"/>
      <c r="HT5" s="1005"/>
      <c r="HU5" s="1005"/>
      <c r="HV5" s="1005"/>
      <c r="HW5" s="1005"/>
      <c r="HX5" s="1005"/>
      <c r="HY5" s="1005"/>
      <c r="HZ5" s="1005"/>
      <c r="IA5" s="1005"/>
      <c r="IB5" s="1005"/>
      <c r="IC5" s="1005"/>
      <c r="ID5" s="1005"/>
      <c r="IE5" s="1005"/>
      <c r="IF5" s="1005"/>
      <c r="IG5" s="1005"/>
      <c r="IH5" s="1005"/>
      <c r="II5" s="1005"/>
      <c r="IJ5" s="1005"/>
      <c r="IK5" s="1005"/>
      <c r="IL5" s="1005"/>
      <c r="IM5" s="1005"/>
      <c r="IN5" s="1005"/>
      <c r="IO5" s="1005"/>
      <c r="IP5" s="1005"/>
      <c r="IQ5" s="1005"/>
      <c r="IR5" s="1005"/>
      <c r="IS5" s="1005"/>
      <c r="IT5" s="1005"/>
      <c r="IU5" s="1005"/>
      <c r="IV5" s="1005"/>
      <c r="LJ5" s="3"/>
    </row>
    <row r="6" spans="1:322" ht="3.65" customHeight="1">
      <c r="B6" s="1000"/>
      <c r="C6" s="1003"/>
      <c r="D6" s="1003"/>
      <c r="E6" s="1003"/>
      <c r="F6" s="1003"/>
      <c r="G6" s="1003"/>
      <c r="H6" s="1003"/>
      <c r="I6" s="1003"/>
      <c r="J6" s="1003"/>
      <c r="K6" s="1003"/>
      <c r="L6" s="1003"/>
      <c r="M6" s="1003"/>
      <c r="N6" s="1003"/>
      <c r="O6" s="1003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3"/>
      <c r="AC6" s="1003"/>
      <c r="AD6" s="1003"/>
      <c r="AE6" s="1003"/>
      <c r="AF6" s="1003"/>
      <c r="AG6" s="1003"/>
      <c r="AH6" s="1003"/>
      <c r="AI6" s="1003"/>
      <c r="AJ6" s="1003"/>
      <c r="AK6" s="1003"/>
      <c r="AL6" s="1003"/>
      <c r="AM6" s="1003"/>
      <c r="AN6" s="1003"/>
      <c r="AO6" s="1003"/>
      <c r="AP6" s="1003"/>
      <c r="GW6" s="1003"/>
      <c r="GX6" s="1003"/>
      <c r="GY6" s="1003"/>
      <c r="GZ6" s="1003"/>
      <c r="HA6" s="1003"/>
      <c r="HB6" s="1003"/>
      <c r="HC6" s="1003"/>
      <c r="HD6" s="1005"/>
      <c r="HE6" s="1005"/>
      <c r="HF6" s="1005"/>
      <c r="HG6" s="1005"/>
      <c r="HH6" s="1005"/>
      <c r="HI6" s="1005"/>
      <c r="HJ6" s="1005"/>
      <c r="HK6" s="1005"/>
      <c r="HL6" s="1005"/>
      <c r="HM6" s="1005"/>
      <c r="HN6" s="1005"/>
      <c r="HO6" s="1005"/>
      <c r="HP6" s="1005"/>
      <c r="HQ6" s="1005"/>
      <c r="HR6" s="1005"/>
      <c r="HS6" s="1005"/>
      <c r="HT6" s="1005"/>
      <c r="HU6" s="1005"/>
      <c r="HV6" s="1005"/>
      <c r="HW6" s="1005"/>
      <c r="HX6" s="1005"/>
      <c r="HY6" s="1005"/>
      <c r="HZ6" s="1005"/>
      <c r="IA6" s="1005"/>
      <c r="IB6" s="1005"/>
      <c r="IC6" s="1005"/>
      <c r="ID6" s="1005"/>
      <c r="IE6" s="1005"/>
      <c r="IF6" s="1005"/>
      <c r="IG6" s="1005"/>
      <c r="IH6" s="1005"/>
      <c r="II6" s="1005"/>
      <c r="IJ6" s="1005"/>
      <c r="IK6" s="1005"/>
      <c r="IL6" s="1005"/>
      <c r="IM6" s="1005"/>
      <c r="IN6" s="1005"/>
      <c r="IO6" s="1005"/>
      <c r="IP6" s="1005"/>
      <c r="IQ6" s="1005"/>
      <c r="IR6" s="1005"/>
      <c r="IS6" s="1005"/>
      <c r="IT6" s="1005"/>
      <c r="IU6" s="1005"/>
      <c r="IV6" s="1005"/>
      <c r="LJ6" s="3"/>
    </row>
    <row r="7" spans="1:322" ht="3.65" customHeight="1">
      <c r="B7" s="1000"/>
      <c r="C7" s="1003"/>
      <c r="D7" s="1003"/>
      <c r="E7" s="1003"/>
      <c r="F7" s="1003"/>
      <c r="G7" s="1003"/>
      <c r="H7" s="1003"/>
      <c r="I7" s="1003"/>
      <c r="J7" s="1003"/>
      <c r="K7" s="1003"/>
      <c r="L7" s="1003"/>
      <c r="M7" s="1003"/>
      <c r="N7" s="1003"/>
      <c r="O7" s="1003"/>
      <c r="P7" s="1003"/>
      <c r="Q7" s="1003"/>
      <c r="R7" s="1003"/>
      <c r="S7" s="1003"/>
      <c r="T7" s="1003"/>
      <c r="U7" s="1003"/>
      <c r="V7" s="1003"/>
      <c r="W7" s="1003"/>
      <c r="X7" s="1003"/>
      <c r="Y7" s="1003"/>
      <c r="Z7" s="1003"/>
      <c r="AA7" s="1003"/>
      <c r="AB7" s="1003"/>
      <c r="AC7" s="1003"/>
      <c r="AD7" s="1003"/>
      <c r="AE7" s="1003"/>
      <c r="AF7" s="1003"/>
      <c r="AG7" s="1003"/>
      <c r="AH7" s="1003"/>
      <c r="AI7" s="1003"/>
      <c r="AJ7" s="1003"/>
      <c r="AK7" s="1003"/>
      <c r="AL7" s="1003"/>
      <c r="AM7" s="1003"/>
      <c r="AN7" s="1003"/>
      <c r="AO7" s="1003"/>
      <c r="AP7" s="1003"/>
      <c r="GW7" s="1003"/>
      <c r="GX7" s="1003"/>
      <c r="GY7" s="1003"/>
      <c r="GZ7" s="1003"/>
      <c r="HA7" s="1003"/>
      <c r="HB7" s="1003"/>
      <c r="HC7" s="1003"/>
      <c r="HD7" s="1005"/>
      <c r="HE7" s="1005"/>
      <c r="HF7" s="1005"/>
      <c r="HG7" s="1005"/>
      <c r="HH7" s="1005"/>
      <c r="HI7" s="1005"/>
      <c r="HJ7" s="1005"/>
      <c r="HK7" s="1005"/>
      <c r="HL7" s="1005"/>
      <c r="HM7" s="1005"/>
      <c r="HN7" s="1005"/>
      <c r="HO7" s="1005"/>
      <c r="HP7" s="1005"/>
      <c r="HQ7" s="1005"/>
      <c r="HR7" s="1005"/>
      <c r="HS7" s="1005"/>
      <c r="HT7" s="1005"/>
      <c r="HU7" s="1005"/>
      <c r="HV7" s="1005"/>
      <c r="HW7" s="1005"/>
      <c r="HX7" s="1005"/>
      <c r="HY7" s="1005"/>
      <c r="HZ7" s="1005"/>
      <c r="IA7" s="1005"/>
      <c r="IB7" s="1005"/>
      <c r="IC7" s="1005"/>
      <c r="ID7" s="1005"/>
      <c r="IE7" s="1005"/>
      <c r="IF7" s="1005"/>
      <c r="IG7" s="1005"/>
      <c r="IH7" s="1005"/>
      <c r="II7" s="1005"/>
      <c r="IJ7" s="1005"/>
      <c r="IK7" s="1005"/>
      <c r="IL7" s="1005"/>
      <c r="IM7" s="1005"/>
      <c r="IN7" s="1005"/>
      <c r="IO7" s="1005"/>
      <c r="IP7" s="1005"/>
      <c r="IQ7" s="1005"/>
      <c r="IR7" s="1005"/>
      <c r="IS7" s="1005"/>
      <c r="IT7" s="1005"/>
      <c r="IU7" s="1005"/>
      <c r="IV7" s="1005"/>
      <c r="LJ7" s="3"/>
    </row>
    <row r="8" spans="1:322" ht="3.65" customHeight="1">
      <c r="B8" s="1000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1003"/>
      <c r="Z8" s="1003"/>
      <c r="AA8" s="1003"/>
      <c r="AB8" s="1003"/>
      <c r="AC8" s="1003"/>
      <c r="AD8" s="1003"/>
      <c r="AE8" s="1003"/>
      <c r="AF8" s="1003"/>
      <c r="AG8" s="1003"/>
      <c r="AH8" s="1003"/>
      <c r="AI8" s="1003"/>
      <c r="AJ8" s="1003"/>
      <c r="AK8" s="1003"/>
      <c r="AL8" s="1003"/>
      <c r="AM8" s="1003"/>
      <c r="AN8" s="1003"/>
      <c r="AO8" s="1003"/>
      <c r="AP8" s="1003"/>
      <c r="GW8" s="1003"/>
      <c r="GX8" s="1003"/>
      <c r="GY8" s="1003"/>
      <c r="GZ8" s="1003"/>
      <c r="HA8" s="1003"/>
      <c r="HB8" s="1003"/>
      <c r="HC8" s="1003"/>
      <c r="HD8" s="1005"/>
      <c r="HE8" s="1005"/>
      <c r="HF8" s="1005"/>
      <c r="HG8" s="1005"/>
      <c r="HH8" s="1005"/>
      <c r="HI8" s="1005"/>
      <c r="HJ8" s="1005"/>
      <c r="HK8" s="1005"/>
      <c r="HL8" s="1005"/>
      <c r="HM8" s="1005"/>
      <c r="HN8" s="1005"/>
      <c r="HO8" s="1005"/>
      <c r="HP8" s="1005"/>
      <c r="HQ8" s="1005"/>
      <c r="HR8" s="1005"/>
      <c r="HS8" s="1005"/>
      <c r="HT8" s="1005"/>
      <c r="HU8" s="1005"/>
      <c r="HV8" s="1005"/>
      <c r="HW8" s="1005"/>
      <c r="HX8" s="1005"/>
      <c r="HY8" s="1005"/>
      <c r="HZ8" s="1005"/>
      <c r="IA8" s="1005"/>
      <c r="IB8" s="1005"/>
      <c r="IC8" s="1005"/>
      <c r="ID8" s="1005"/>
      <c r="IE8" s="1005"/>
      <c r="IF8" s="1005"/>
      <c r="IG8" s="1005"/>
      <c r="IH8" s="1005"/>
      <c r="II8" s="1005"/>
      <c r="IJ8" s="1005"/>
      <c r="IK8" s="1005"/>
      <c r="IL8" s="1005"/>
      <c r="IM8" s="1005"/>
      <c r="IN8" s="1005"/>
      <c r="IO8" s="1005"/>
      <c r="IP8" s="1005"/>
      <c r="IQ8" s="1005"/>
      <c r="IR8" s="1005"/>
      <c r="IS8" s="1005"/>
      <c r="IT8" s="1005"/>
      <c r="IU8" s="1005"/>
      <c r="IV8" s="1005"/>
      <c r="LJ8" s="3"/>
    </row>
    <row r="9" spans="1:322" ht="3.65" customHeight="1">
      <c r="B9" s="1000"/>
      <c r="C9" s="1003"/>
      <c r="D9" s="1003"/>
      <c r="E9" s="1003"/>
      <c r="F9" s="1003"/>
      <c r="G9" s="1003"/>
      <c r="H9" s="1003"/>
      <c r="I9" s="1003"/>
      <c r="J9" s="1003"/>
      <c r="K9" s="1003"/>
      <c r="L9" s="1003"/>
      <c r="M9" s="1003"/>
      <c r="N9" s="1003"/>
      <c r="O9" s="1003"/>
      <c r="P9" s="1003"/>
      <c r="Q9" s="1003"/>
      <c r="R9" s="1003"/>
      <c r="S9" s="1003"/>
      <c r="T9" s="1003"/>
      <c r="U9" s="1003"/>
      <c r="V9" s="1003"/>
      <c r="W9" s="1003"/>
      <c r="X9" s="1003"/>
      <c r="Y9" s="1003"/>
      <c r="Z9" s="1003"/>
      <c r="AA9" s="1003"/>
      <c r="AB9" s="1003"/>
      <c r="AC9" s="1003"/>
      <c r="AD9" s="1003"/>
      <c r="AE9" s="1003"/>
      <c r="AF9" s="1003"/>
      <c r="AG9" s="1003"/>
      <c r="AH9" s="1003"/>
      <c r="AI9" s="1003"/>
      <c r="AJ9" s="1003"/>
      <c r="AK9" s="1003"/>
      <c r="AL9" s="1003"/>
      <c r="AM9" s="1003"/>
      <c r="AN9" s="1003"/>
      <c r="AO9" s="1003"/>
      <c r="AP9" s="1003"/>
      <c r="GW9" s="1003"/>
      <c r="GX9" s="1003"/>
      <c r="GY9" s="1003"/>
      <c r="GZ9" s="1003"/>
      <c r="HA9" s="1003"/>
      <c r="HB9" s="1003"/>
      <c r="HC9" s="1003"/>
      <c r="HD9" s="1005"/>
      <c r="HE9" s="1005"/>
      <c r="HF9" s="1005"/>
      <c r="HG9" s="1005"/>
      <c r="HH9" s="1005"/>
      <c r="HI9" s="1005"/>
      <c r="HJ9" s="1005"/>
      <c r="HK9" s="1005"/>
      <c r="HL9" s="1005"/>
      <c r="HM9" s="1005"/>
      <c r="HN9" s="1005"/>
      <c r="HO9" s="1005"/>
      <c r="HP9" s="1005"/>
      <c r="HQ9" s="1005"/>
      <c r="HR9" s="1005"/>
      <c r="HS9" s="1005"/>
      <c r="HT9" s="1005"/>
      <c r="HU9" s="1005"/>
      <c r="HV9" s="1005"/>
      <c r="HW9" s="1005"/>
      <c r="HX9" s="1005"/>
      <c r="HY9" s="1005"/>
      <c r="HZ9" s="1005"/>
      <c r="IA9" s="1005"/>
      <c r="IB9" s="1005"/>
      <c r="IC9" s="1005"/>
      <c r="ID9" s="1005"/>
      <c r="IE9" s="1005"/>
      <c r="IF9" s="1005"/>
      <c r="IG9" s="1005"/>
      <c r="IH9" s="1005"/>
      <c r="II9" s="1005"/>
      <c r="IJ9" s="1005"/>
      <c r="IK9" s="1005"/>
      <c r="IL9" s="1005"/>
      <c r="IM9" s="1005"/>
      <c r="IN9" s="1005"/>
      <c r="IO9" s="1005"/>
      <c r="IP9" s="1005"/>
      <c r="IQ9" s="1005"/>
      <c r="IR9" s="1005"/>
      <c r="IS9" s="1005"/>
      <c r="IT9" s="1005"/>
      <c r="IU9" s="1005"/>
      <c r="IV9" s="1005"/>
      <c r="LJ9" s="3"/>
    </row>
    <row r="10" spans="1:322" ht="3.65" customHeight="1">
      <c r="B10" s="1000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  <c r="AC10" s="1003"/>
      <c r="AD10" s="1003"/>
      <c r="AE10" s="1003"/>
      <c r="AF10" s="1003"/>
      <c r="AG10" s="1003"/>
      <c r="AH10" s="1003"/>
      <c r="AI10" s="1003"/>
      <c r="AJ10" s="1003"/>
      <c r="AK10" s="1003"/>
      <c r="AL10" s="1003"/>
      <c r="AM10" s="1003"/>
      <c r="AN10" s="1003"/>
      <c r="AO10" s="1003"/>
      <c r="AP10" s="1003"/>
      <c r="LJ10" s="3"/>
    </row>
    <row r="11" spans="1:322" ht="3.65" customHeight="1" thickBot="1">
      <c r="B11" s="1001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  <c r="AC11" s="1004"/>
      <c r="AD11" s="1004"/>
      <c r="AE11" s="1004"/>
      <c r="AF11" s="1004"/>
      <c r="AG11" s="1004"/>
      <c r="AH11" s="1004"/>
      <c r="AI11" s="1004"/>
      <c r="AJ11" s="1004"/>
      <c r="AK11" s="1004"/>
      <c r="AL11" s="1004"/>
      <c r="AM11" s="1004"/>
      <c r="AN11" s="1004"/>
      <c r="AO11" s="1004"/>
      <c r="AP11" s="100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06" t="s">
        <v>27</v>
      </c>
      <c r="C12" s="1006"/>
      <c r="D12" s="1006"/>
      <c r="E12" s="1006"/>
      <c r="F12" s="1006"/>
      <c r="G12" s="1006"/>
      <c r="H12" s="1006"/>
      <c r="I12" s="1006"/>
      <c r="J12" s="1006"/>
      <c r="K12" s="1006"/>
      <c r="L12" s="1006"/>
      <c r="M12" s="1006"/>
      <c r="N12" s="1006"/>
      <c r="O12" s="1006"/>
      <c r="P12" s="1006"/>
      <c r="Q12" s="1006"/>
      <c r="R12" s="1006"/>
      <c r="S12" s="1006"/>
      <c r="T12" s="1006"/>
      <c r="U12" s="1006"/>
      <c r="V12" s="1006"/>
      <c r="W12" s="1006"/>
      <c r="X12" s="1006"/>
      <c r="Y12" s="1006"/>
      <c r="Z12" s="1006"/>
      <c r="AA12" s="1006"/>
      <c r="AB12" s="1006"/>
      <c r="AC12" s="1006"/>
      <c r="AD12" s="1006"/>
      <c r="AE12" s="1006"/>
      <c r="AF12" s="1006"/>
      <c r="AG12" s="1006"/>
      <c r="AH12" s="1006"/>
      <c r="AI12" s="1006"/>
      <c r="AJ12" s="1006"/>
      <c r="AK12" s="1006"/>
      <c r="AL12" s="1006"/>
      <c r="AM12" s="1006"/>
      <c r="AN12" s="1006"/>
      <c r="AO12" s="1006"/>
      <c r="AP12" s="1007" t="s">
        <v>67</v>
      </c>
      <c r="AQ12" s="1008"/>
      <c r="AR12" s="1008"/>
      <c r="AS12" s="1008"/>
      <c r="AT12" s="1008"/>
      <c r="AU12" s="1008"/>
      <c r="AV12" s="1008"/>
      <c r="AW12" s="1008"/>
      <c r="AX12" s="1008"/>
      <c r="AY12" s="1008"/>
      <c r="AZ12" s="1008"/>
      <c r="BA12" s="1008"/>
      <c r="BB12" s="1008"/>
      <c r="BC12" s="1008"/>
      <c r="BD12" s="1008"/>
      <c r="BE12" s="1008"/>
      <c r="BF12" s="1008"/>
      <c r="BG12" s="1008"/>
      <c r="BH12" s="1008"/>
      <c r="BI12" s="1008"/>
      <c r="BJ12" s="1008"/>
      <c r="BK12" s="1008"/>
      <c r="BL12" s="1008"/>
      <c r="BM12" s="1008"/>
      <c r="BN12" s="1008"/>
      <c r="BO12" s="1008"/>
      <c r="BP12" s="1008"/>
      <c r="BQ12" s="1008"/>
      <c r="BR12" s="1008"/>
      <c r="BS12" s="1008"/>
      <c r="BT12" s="1008"/>
      <c r="BU12" s="1008"/>
      <c r="BV12" s="1008"/>
      <c r="BW12" s="1008"/>
      <c r="BX12" s="1008"/>
      <c r="BY12" s="1008"/>
      <c r="BZ12" s="1008"/>
      <c r="CA12" s="1008"/>
      <c r="CB12" s="1008"/>
      <c r="CC12" s="1198"/>
      <c r="CD12" s="1006" t="s">
        <v>28</v>
      </c>
      <c r="CE12" s="1006"/>
      <c r="CF12" s="1006"/>
      <c r="CG12" s="1006"/>
      <c r="CH12" s="1006"/>
      <c r="CI12" s="1006"/>
      <c r="CJ12" s="1006"/>
      <c r="CK12" s="1006"/>
      <c r="CL12" s="1006"/>
      <c r="CM12" s="1006"/>
      <c r="CN12" s="1006"/>
      <c r="CO12" s="1006"/>
      <c r="CP12" s="1006"/>
      <c r="CQ12" s="1006"/>
      <c r="CR12" s="1006"/>
      <c r="CS12" s="1006"/>
      <c r="CT12" s="1006"/>
      <c r="CU12" s="1006"/>
      <c r="CV12" s="1006"/>
      <c r="CW12" s="1006"/>
      <c r="CX12" s="1006"/>
      <c r="CY12" s="1006"/>
      <c r="CZ12" s="1006"/>
      <c r="DA12" s="1006"/>
      <c r="DB12" s="1006"/>
      <c r="DC12" s="1006"/>
      <c r="DD12" s="1006"/>
      <c r="DE12" s="1006"/>
      <c r="DF12" s="1006"/>
      <c r="DG12" s="1006"/>
      <c r="DH12" s="1006"/>
      <c r="DI12" s="1006"/>
      <c r="DJ12" s="1006"/>
      <c r="DK12" s="1006"/>
      <c r="DL12" s="1006"/>
      <c r="DM12" s="1006"/>
      <c r="DN12" s="1006"/>
      <c r="DO12" s="1006"/>
      <c r="DP12" s="1006"/>
      <c r="DQ12" s="1006"/>
      <c r="DR12" s="1006"/>
      <c r="DS12" s="1006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25"/>
      <c r="C13" s="1026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26"/>
      <c r="O13" s="1026"/>
      <c r="P13" s="1026"/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1026"/>
      <c r="AF13" s="1026"/>
      <c r="AG13" s="1026"/>
      <c r="AH13" s="1026"/>
      <c r="AI13" s="1026"/>
      <c r="AJ13" s="1026"/>
      <c r="AK13" s="1026"/>
      <c r="AL13" s="1026"/>
      <c r="AM13" s="1026"/>
      <c r="AN13" s="1026"/>
      <c r="AO13" s="1026"/>
      <c r="AP13" s="1031"/>
      <c r="AQ13" s="1031"/>
      <c r="AR13" s="1031"/>
      <c r="AS13" s="1031"/>
      <c r="AT13" s="1031"/>
      <c r="AU13" s="1031"/>
      <c r="AV13" s="1031"/>
      <c r="AW13" s="1031"/>
      <c r="AX13" s="1031"/>
      <c r="AY13" s="1031"/>
      <c r="AZ13" s="1031"/>
      <c r="BA13" s="1031"/>
      <c r="BB13" s="1031"/>
      <c r="BC13" s="1031"/>
      <c r="BD13" s="1031"/>
      <c r="BE13" s="1031"/>
      <c r="BF13" s="1031"/>
      <c r="BG13" s="1031"/>
      <c r="BH13" s="1031"/>
      <c r="BI13" s="1031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32"/>
      <c r="HB13" s="1032"/>
      <c r="HC13" s="1032"/>
      <c r="HD13" s="1032"/>
      <c r="HE13" s="1032"/>
      <c r="HF13" s="1032"/>
      <c r="HG13" s="1032"/>
      <c r="HH13" s="1032"/>
      <c r="HI13" s="1032"/>
      <c r="HJ13" s="1032"/>
      <c r="HK13" s="1032"/>
      <c r="HL13" s="1032"/>
      <c r="HM13" s="1032"/>
      <c r="HN13" s="1032"/>
      <c r="HO13" s="1032"/>
      <c r="HP13" s="1032"/>
      <c r="HQ13" s="1032"/>
      <c r="HR13" s="1032"/>
      <c r="HS13" s="1032"/>
      <c r="HT13" s="1032"/>
      <c r="HU13" s="1032"/>
      <c r="HV13" s="1032"/>
      <c r="HW13" s="1032"/>
      <c r="HX13" s="1032"/>
      <c r="HY13" s="1032"/>
      <c r="HZ13" s="1032"/>
      <c r="IA13" s="13"/>
      <c r="IB13" s="13"/>
      <c r="IC13" s="1014"/>
      <c r="ID13" s="1014"/>
      <c r="IE13" s="1014"/>
      <c r="IF13" s="1014"/>
      <c r="IG13" s="1014"/>
      <c r="IH13" s="1014"/>
      <c r="II13" s="1014"/>
      <c r="IJ13" s="1014"/>
      <c r="IK13" s="1014"/>
      <c r="IL13" s="1014"/>
      <c r="IM13" s="1014"/>
      <c r="IN13" s="1014"/>
      <c r="IO13" s="1014"/>
      <c r="IP13" s="1014"/>
      <c r="IQ13" s="1014"/>
      <c r="IR13" s="1014"/>
      <c r="IS13" s="1014"/>
      <c r="IT13" s="1014"/>
      <c r="IU13" s="1014"/>
      <c r="IV13" s="1014"/>
      <c r="IW13" s="1014"/>
      <c r="IX13" s="1014"/>
      <c r="IY13" s="1014"/>
      <c r="IZ13" s="1014"/>
      <c r="JA13" s="1014"/>
      <c r="JB13" s="1014"/>
      <c r="JC13" s="1014"/>
      <c r="JD13" s="1014"/>
      <c r="JE13" s="1014"/>
      <c r="JF13" s="1014"/>
      <c r="JG13" s="1014"/>
      <c r="JH13" s="1014"/>
      <c r="JI13" s="1014"/>
      <c r="JJ13" s="1014"/>
      <c r="JK13" s="1014"/>
      <c r="JL13" s="1014"/>
      <c r="JM13" s="1014"/>
      <c r="JN13" s="1014"/>
      <c r="JO13" s="1014"/>
      <c r="JP13" s="1014"/>
      <c r="JQ13" s="1014"/>
      <c r="JR13" s="1014"/>
      <c r="JS13" s="1014"/>
      <c r="JT13" s="1014"/>
      <c r="JU13" s="1014"/>
      <c r="JV13" s="1014"/>
      <c r="JW13" s="1014"/>
      <c r="JX13" s="1014"/>
      <c r="JY13" s="1014"/>
      <c r="JZ13" s="1014"/>
      <c r="KA13" s="1014"/>
      <c r="KB13" s="1014"/>
      <c r="KC13" s="1014"/>
      <c r="KD13" s="1014"/>
      <c r="KE13" s="1014"/>
      <c r="KF13" s="1014"/>
      <c r="KG13" s="1014"/>
      <c r="KH13" s="1014"/>
      <c r="KI13" s="1014"/>
      <c r="KJ13" s="1014"/>
      <c r="KK13" s="1014"/>
      <c r="KL13" s="1014"/>
      <c r="KM13" s="1014"/>
      <c r="KN13" s="1014"/>
      <c r="KO13" s="1014"/>
      <c r="KP13" s="1014"/>
      <c r="KQ13" s="1014"/>
      <c r="KR13" s="1014"/>
      <c r="KS13" s="1014"/>
      <c r="KT13" s="1014"/>
      <c r="KU13" s="1014"/>
      <c r="KV13" s="1014"/>
      <c r="KW13" s="1014"/>
      <c r="KX13" s="1014"/>
      <c r="KY13" s="1014"/>
      <c r="KZ13" s="1014"/>
      <c r="LA13" s="1014"/>
      <c r="LB13" s="1014"/>
      <c r="LC13" s="1014"/>
      <c r="LD13" s="1014"/>
      <c r="LE13" s="1014"/>
      <c r="LF13" s="1014"/>
      <c r="LG13" s="1014"/>
      <c r="LH13" s="1014"/>
      <c r="LI13" s="1014"/>
      <c r="LJ13" s="1015"/>
    </row>
    <row r="14" spans="1:322" ht="3.65" customHeight="1">
      <c r="B14" s="1027"/>
      <c r="C14" s="1028"/>
      <c r="D14" s="1028"/>
      <c r="E14" s="1028"/>
      <c r="F14" s="1028"/>
      <c r="G14" s="1028"/>
      <c r="H14" s="1028"/>
      <c r="I14" s="1028"/>
      <c r="J14" s="1028"/>
      <c r="K14" s="1028"/>
      <c r="L14" s="1028"/>
      <c r="M14" s="1028"/>
      <c r="N14" s="1028"/>
      <c r="O14" s="1028"/>
      <c r="P14" s="1028"/>
      <c r="Q14" s="1028"/>
      <c r="R14" s="1028"/>
      <c r="S14" s="1028"/>
      <c r="T14" s="1028"/>
      <c r="U14" s="1028"/>
      <c r="V14" s="1028"/>
      <c r="W14" s="1028"/>
      <c r="X14" s="1028"/>
      <c r="Y14" s="1028"/>
      <c r="Z14" s="1028"/>
      <c r="AA14" s="1028"/>
      <c r="AB14" s="1028"/>
      <c r="AC14" s="1028"/>
      <c r="AD14" s="1028"/>
      <c r="AE14" s="1028"/>
      <c r="AF14" s="1028"/>
      <c r="AG14" s="1028"/>
      <c r="AH14" s="1028"/>
      <c r="AI14" s="1028"/>
      <c r="AJ14" s="1028"/>
      <c r="AK14" s="1028"/>
      <c r="AL14" s="1028"/>
      <c r="AM14" s="1028"/>
      <c r="AN14" s="1028"/>
      <c r="AO14" s="1028"/>
      <c r="AP14" s="1028"/>
      <c r="AQ14" s="1028"/>
      <c r="AR14" s="1028"/>
      <c r="AS14" s="1028"/>
      <c r="AT14" s="1028"/>
      <c r="AU14" s="1028"/>
      <c r="AV14" s="1028"/>
      <c r="AW14" s="1028"/>
      <c r="AX14" s="1028"/>
      <c r="AY14" s="1028"/>
      <c r="AZ14" s="1028"/>
      <c r="BA14" s="1028"/>
      <c r="BB14" s="1028"/>
      <c r="BC14" s="1028"/>
      <c r="BD14" s="1028"/>
      <c r="BE14" s="1028"/>
      <c r="BF14" s="1028"/>
      <c r="BG14" s="1028"/>
      <c r="BH14" s="1028"/>
      <c r="BI14" s="102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33"/>
      <c r="HB14" s="1033"/>
      <c r="HC14" s="1033"/>
      <c r="HD14" s="1033"/>
      <c r="HE14" s="1033"/>
      <c r="HF14" s="1033"/>
      <c r="HG14" s="1033"/>
      <c r="HH14" s="1033"/>
      <c r="HI14" s="1033"/>
      <c r="HJ14" s="1033"/>
      <c r="HK14" s="1033"/>
      <c r="HL14" s="1033"/>
      <c r="HM14" s="1033"/>
      <c r="HN14" s="1033"/>
      <c r="HO14" s="1033"/>
      <c r="HP14" s="1033"/>
      <c r="HQ14" s="1033"/>
      <c r="HR14" s="1033"/>
      <c r="HS14" s="1033"/>
      <c r="HT14" s="1033"/>
      <c r="HU14" s="1033"/>
      <c r="HV14" s="1033"/>
      <c r="HW14" s="1033"/>
      <c r="HX14" s="1033"/>
      <c r="HY14" s="1033"/>
      <c r="HZ14" s="1033"/>
      <c r="IA14" s="16"/>
      <c r="IB14" s="16"/>
      <c r="IC14" s="1016"/>
      <c r="ID14" s="1016"/>
      <c r="IE14" s="1016"/>
      <c r="IF14" s="1016"/>
      <c r="IG14" s="1016"/>
      <c r="IH14" s="1016"/>
      <c r="II14" s="1016"/>
      <c r="IJ14" s="1016"/>
      <c r="IK14" s="1016"/>
      <c r="IL14" s="1016"/>
      <c r="IM14" s="1016"/>
      <c r="IN14" s="1016"/>
      <c r="IO14" s="1016"/>
      <c r="IP14" s="1016"/>
      <c r="IQ14" s="1016"/>
      <c r="IR14" s="1016"/>
      <c r="IS14" s="1016"/>
      <c r="IT14" s="1016"/>
      <c r="IU14" s="1016"/>
      <c r="IV14" s="1016"/>
      <c r="IW14" s="1016"/>
      <c r="IX14" s="1016"/>
      <c r="IY14" s="1016"/>
      <c r="IZ14" s="1016"/>
      <c r="JA14" s="1016"/>
      <c r="JB14" s="1016"/>
      <c r="JC14" s="1016"/>
      <c r="JD14" s="1016"/>
      <c r="JE14" s="1016"/>
      <c r="JF14" s="1016"/>
      <c r="JG14" s="1016"/>
      <c r="JH14" s="1016"/>
      <c r="JI14" s="1016"/>
      <c r="JJ14" s="1016"/>
      <c r="JK14" s="1016"/>
      <c r="JL14" s="1016"/>
      <c r="JM14" s="1016"/>
      <c r="JN14" s="1016"/>
      <c r="JO14" s="1016"/>
      <c r="JP14" s="1016"/>
      <c r="JQ14" s="1016"/>
      <c r="JR14" s="1016"/>
      <c r="JS14" s="1016"/>
      <c r="JT14" s="1016"/>
      <c r="JU14" s="1016"/>
      <c r="JV14" s="1016"/>
      <c r="JW14" s="1016"/>
      <c r="JX14" s="1016"/>
      <c r="JY14" s="1016"/>
      <c r="JZ14" s="1016"/>
      <c r="KA14" s="1016"/>
      <c r="KB14" s="1016"/>
      <c r="KC14" s="1016"/>
      <c r="KD14" s="1016"/>
      <c r="KE14" s="1016"/>
      <c r="KF14" s="1016"/>
      <c r="KG14" s="1016"/>
      <c r="KH14" s="1016"/>
      <c r="KI14" s="1016"/>
      <c r="KJ14" s="1016"/>
      <c r="KK14" s="1016"/>
      <c r="KL14" s="1016"/>
      <c r="KM14" s="1016"/>
      <c r="KN14" s="1016"/>
      <c r="KO14" s="1016"/>
      <c r="KP14" s="1016"/>
      <c r="KQ14" s="1016"/>
      <c r="KR14" s="1016"/>
      <c r="KS14" s="1016"/>
      <c r="KT14" s="1016"/>
      <c r="KU14" s="1016"/>
      <c r="KV14" s="1016"/>
      <c r="KW14" s="1016"/>
      <c r="KX14" s="1016"/>
      <c r="KY14" s="1016"/>
      <c r="KZ14" s="1016"/>
      <c r="LA14" s="1016"/>
      <c r="LB14" s="1016"/>
      <c r="LC14" s="1016"/>
      <c r="LD14" s="1016"/>
      <c r="LE14" s="1016"/>
      <c r="LF14" s="1016"/>
      <c r="LG14" s="1016"/>
      <c r="LH14" s="1016"/>
      <c r="LI14" s="1016"/>
      <c r="LJ14" s="1017"/>
    </row>
    <row r="15" spans="1:322" ht="3.65" customHeight="1">
      <c r="B15" s="1027"/>
      <c r="C15" s="1028"/>
      <c r="D15" s="1028"/>
      <c r="E15" s="1028"/>
      <c r="F15" s="1028"/>
      <c r="G15" s="1028"/>
      <c r="H15" s="1028"/>
      <c r="I15" s="1028"/>
      <c r="J15" s="1028"/>
      <c r="K15" s="1028"/>
      <c r="L15" s="1028"/>
      <c r="M15" s="1028"/>
      <c r="N15" s="1028"/>
      <c r="O15" s="1028"/>
      <c r="P15" s="1028"/>
      <c r="Q15" s="1028"/>
      <c r="R15" s="1028"/>
      <c r="S15" s="1028"/>
      <c r="T15" s="1028"/>
      <c r="U15" s="1028"/>
      <c r="V15" s="1028"/>
      <c r="W15" s="1028"/>
      <c r="X15" s="1028"/>
      <c r="Y15" s="1028"/>
      <c r="Z15" s="1028"/>
      <c r="AA15" s="1028"/>
      <c r="AB15" s="1028"/>
      <c r="AC15" s="1028"/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8"/>
      <c r="AN15" s="1028"/>
      <c r="AO15" s="1028"/>
      <c r="AP15" s="1028"/>
      <c r="AQ15" s="1028"/>
      <c r="AR15" s="1028"/>
      <c r="AS15" s="1028"/>
      <c r="AT15" s="1028"/>
      <c r="AU15" s="1028"/>
      <c r="AV15" s="1028"/>
      <c r="AW15" s="1028"/>
      <c r="AX15" s="1028"/>
      <c r="AY15" s="1028"/>
      <c r="AZ15" s="1028"/>
      <c r="BA15" s="1028"/>
      <c r="BB15" s="1028"/>
      <c r="BC15" s="1028"/>
      <c r="BD15" s="1028"/>
      <c r="BE15" s="1028"/>
      <c r="BF15" s="1028"/>
      <c r="BG15" s="1028"/>
      <c r="BH15" s="1028"/>
      <c r="BI15" s="102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33"/>
      <c r="HB15" s="1033"/>
      <c r="HC15" s="1033"/>
      <c r="HD15" s="1033"/>
      <c r="HE15" s="1033"/>
      <c r="HF15" s="1033"/>
      <c r="HG15" s="1033"/>
      <c r="HH15" s="1033"/>
      <c r="HI15" s="1033"/>
      <c r="HJ15" s="1033"/>
      <c r="HK15" s="1033"/>
      <c r="HL15" s="1033"/>
      <c r="HM15" s="1033"/>
      <c r="HN15" s="1033"/>
      <c r="HO15" s="1033"/>
      <c r="HP15" s="1033"/>
      <c r="HQ15" s="1033"/>
      <c r="HR15" s="1033"/>
      <c r="HS15" s="1033"/>
      <c r="HT15" s="1033"/>
      <c r="HU15" s="1033"/>
      <c r="HV15" s="1033"/>
      <c r="HW15" s="1033"/>
      <c r="HX15" s="1033"/>
      <c r="HY15" s="1033"/>
      <c r="HZ15" s="1033"/>
      <c r="IA15" s="16"/>
      <c r="IB15" s="16"/>
      <c r="IC15" s="1016"/>
      <c r="ID15" s="1016"/>
      <c r="IE15" s="1016"/>
      <c r="IF15" s="1016"/>
      <c r="IG15" s="1016"/>
      <c r="IH15" s="1016"/>
      <c r="II15" s="1016"/>
      <c r="IJ15" s="1016"/>
      <c r="IK15" s="1016"/>
      <c r="IL15" s="1016"/>
      <c r="IM15" s="1016"/>
      <c r="IN15" s="1016"/>
      <c r="IO15" s="1016"/>
      <c r="IP15" s="1016"/>
      <c r="IQ15" s="1016"/>
      <c r="IR15" s="1016"/>
      <c r="IS15" s="1016"/>
      <c r="IT15" s="1016"/>
      <c r="IU15" s="1016"/>
      <c r="IV15" s="1016"/>
      <c r="IW15" s="1016"/>
      <c r="IX15" s="1016"/>
      <c r="IY15" s="1016"/>
      <c r="IZ15" s="1016"/>
      <c r="JA15" s="1016"/>
      <c r="JB15" s="1016"/>
      <c r="JC15" s="1016"/>
      <c r="JD15" s="1016"/>
      <c r="JE15" s="1016"/>
      <c r="JF15" s="1016"/>
      <c r="JG15" s="1016"/>
      <c r="JH15" s="1016"/>
      <c r="JI15" s="1016"/>
      <c r="JJ15" s="1016"/>
      <c r="JK15" s="1016"/>
      <c r="JL15" s="1016"/>
      <c r="JM15" s="1016"/>
      <c r="JN15" s="1016"/>
      <c r="JO15" s="1016"/>
      <c r="JP15" s="1016"/>
      <c r="JQ15" s="1016"/>
      <c r="JR15" s="1016"/>
      <c r="JS15" s="1016"/>
      <c r="JT15" s="1016"/>
      <c r="JU15" s="1016"/>
      <c r="JV15" s="1016"/>
      <c r="JW15" s="1016"/>
      <c r="JX15" s="1016"/>
      <c r="JY15" s="1016"/>
      <c r="JZ15" s="1016"/>
      <c r="KA15" s="1016"/>
      <c r="KB15" s="1016"/>
      <c r="KC15" s="1016"/>
      <c r="KD15" s="1016"/>
      <c r="KE15" s="1016"/>
      <c r="KF15" s="1016"/>
      <c r="KG15" s="1016"/>
      <c r="KH15" s="1016"/>
      <c r="KI15" s="1016"/>
      <c r="KJ15" s="1016"/>
      <c r="KK15" s="1016"/>
      <c r="KL15" s="1016"/>
      <c r="KM15" s="1016"/>
      <c r="KN15" s="1016"/>
      <c r="KO15" s="1016"/>
      <c r="KP15" s="1016"/>
      <c r="KQ15" s="1016"/>
      <c r="KR15" s="1016"/>
      <c r="KS15" s="1016"/>
      <c r="KT15" s="1016"/>
      <c r="KU15" s="1016"/>
      <c r="KV15" s="1016"/>
      <c r="KW15" s="1016"/>
      <c r="KX15" s="1016"/>
      <c r="KY15" s="1016"/>
      <c r="KZ15" s="1016"/>
      <c r="LA15" s="1016"/>
      <c r="LB15" s="1016"/>
      <c r="LC15" s="1016"/>
      <c r="LD15" s="1016"/>
      <c r="LE15" s="1016"/>
      <c r="LF15" s="1016"/>
      <c r="LG15" s="1016"/>
      <c r="LH15" s="1016"/>
      <c r="LI15" s="1016"/>
      <c r="LJ15" s="1017"/>
    </row>
    <row r="16" spans="1:322" ht="3.65" customHeight="1">
      <c r="B16" s="1027"/>
      <c r="C16" s="1028"/>
      <c r="D16" s="1028"/>
      <c r="E16" s="1028"/>
      <c r="F16" s="1028"/>
      <c r="G16" s="1028"/>
      <c r="H16" s="1028"/>
      <c r="I16" s="1028"/>
      <c r="J16" s="1028"/>
      <c r="K16" s="1028"/>
      <c r="L16" s="1028"/>
      <c r="M16" s="1028"/>
      <c r="N16" s="1028"/>
      <c r="O16" s="1028"/>
      <c r="P16" s="1028"/>
      <c r="Q16" s="1028"/>
      <c r="R16" s="1028"/>
      <c r="S16" s="1028"/>
      <c r="T16" s="1028"/>
      <c r="U16" s="1028"/>
      <c r="V16" s="1028"/>
      <c r="W16" s="1028"/>
      <c r="X16" s="1028"/>
      <c r="Y16" s="1028"/>
      <c r="Z16" s="1028"/>
      <c r="AA16" s="1028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1028"/>
      <c r="AO16" s="1028"/>
      <c r="AP16" s="1028"/>
      <c r="AQ16" s="1028"/>
      <c r="AR16" s="1028"/>
      <c r="AS16" s="1028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1028"/>
      <c r="BI16" s="102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33"/>
      <c r="HB16" s="1033"/>
      <c r="HC16" s="1033"/>
      <c r="HD16" s="1033"/>
      <c r="HE16" s="1033"/>
      <c r="HF16" s="1033"/>
      <c r="HG16" s="1033"/>
      <c r="HH16" s="1033"/>
      <c r="HI16" s="1033"/>
      <c r="HJ16" s="1033"/>
      <c r="HK16" s="1033"/>
      <c r="HL16" s="1033"/>
      <c r="HM16" s="1033"/>
      <c r="HN16" s="1033"/>
      <c r="HO16" s="1033"/>
      <c r="HP16" s="1033"/>
      <c r="HQ16" s="1033"/>
      <c r="HR16" s="1033"/>
      <c r="HS16" s="1033"/>
      <c r="HT16" s="1033"/>
      <c r="HU16" s="1033"/>
      <c r="HV16" s="1033"/>
      <c r="HW16" s="1033"/>
      <c r="HX16" s="1033"/>
      <c r="HY16" s="1033"/>
      <c r="HZ16" s="1033"/>
      <c r="IA16" s="16"/>
      <c r="IB16" s="16"/>
      <c r="IC16" s="1016"/>
      <c r="ID16" s="1016"/>
      <c r="IE16" s="1016"/>
      <c r="IF16" s="1016"/>
      <c r="IG16" s="1016"/>
      <c r="IH16" s="1016"/>
      <c r="II16" s="1016"/>
      <c r="IJ16" s="1016"/>
      <c r="IK16" s="1016"/>
      <c r="IL16" s="1016"/>
      <c r="IM16" s="1016"/>
      <c r="IN16" s="1016"/>
      <c r="IO16" s="1016"/>
      <c r="IP16" s="1016"/>
      <c r="IQ16" s="1016"/>
      <c r="IR16" s="1016"/>
      <c r="IS16" s="1016"/>
      <c r="IT16" s="1016"/>
      <c r="IU16" s="1016"/>
      <c r="IV16" s="1016"/>
      <c r="IW16" s="1016"/>
      <c r="IX16" s="1016"/>
      <c r="IY16" s="1016"/>
      <c r="IZ16" s="1016"/>
      <c r="JA16" s="1016"/>
      <c r="JB16" s="1016"/>
      <c r="JC16" s="1016"/>
      <c r="JD16" s="1016"/>
      <c r="JE16" s="1016"/>
      <c r="JF16" s="1016"/>
      <c r="JG16" s="1016"/>
      <c r="JH16" s="1016"/>
      <c r="JI16" s="1016"/>
      <c r="JJ16" s="1016"/>
      <c r="JK16" s="1016"/>
      <c r="JL16" s="1016"/>
      <c r="JM16" s="1016"/>
      <c r="JN16" s="1016"/>
      <c r="JO16" s="1016"/>
      <c r="JP16" s="1016"/>
      <c r="JQ16" s="1016"/>
      <c r="JR16" s="1016"/>
      <c r="JS16" s="1016"/>
      <c r="JT16" s="1016"/>
      <c r="JU16" s="1016"/>
      <c r="JV16" s="1016"/>
      <c r="JW16" s="1016"/>
      <c r="JX16" s="1016"/>
      <c r="JY16" s="1016"/>
      <c r="JZ16" s="1016"/>
      <c r="KA16" s="1016"/>
      <c r="KB16" s="1016"/>
      <c r="KC16" s="1016"/>
      <c r="KD16" s="1016"/>
      <c r="KE16" s="1016"/>
      <c r="KF16" s="1016"/>
      <c r="KG16" s="1016"/>
      <c r="KH16" s="1016"/>
      <c r="KI16" s="1016"/>
      <c r="KJ16" s="1016"/>
      <c r="KK16" s="1016"/>
      <c r="KL16" s="1016"/>
      <c r="KM16" s="1016"/>
      <c r="KN16" s="1016"/>
      <c r="KO16" s="1016"/>
      <c r="KP16" s="1016"/>
      <c r="KQ16" s="1016"/>
      <c r="KR16" s="1016"/>
      <c r="KS16" s="1016"/>
      <c r="KT16" s="1016"/>
      <c r="KU16" s="1016"/>
      <c r="KV16" s="1016"/>
      <c r="KW16" s="1016"/>
      <c r="KX16" s="1016"/>
      <c r="KY16" s="1016"/>
      <c r="KZ16" s="1016"/>
      <c r="LA16" s="1016"/>
      <c r="LB16" s="1016"/>
      <c r="LC16" s="1016"/>
      <c r="LD16" s="1016"/>
      <c r="LE16" s="1016"/>
      <c r="LF16" s="1016"/>
      <c r="LG16" s="1016"/>
      <c r="LH16" s="1016"/>
      <c r="LI16" s="1016"/>
      <c r="LJ16" s="1017"/>
    </row>
    <row r="17" spans="2:322" ht="3.65" customHeight="1" thickBot="1">
      <c r="B17" s="1029"/>
      <c r="C17" s="1030"/>
      <c r="D17" s="1030"/>
      <c r="E17" s="1030"/>
      <c r="F17" s="1030"/>
      <c r="G17" s="1030"/>
      <c r="H17" s="1030"/>
      <c r="I17" s="1030"/>
      <c r="J17" s="1030"/>
      <c r="K17" s="1030"/>
      <c r="L17" s="1030"/>
      <c r="M17" s="1030"/>
      <c r="N17" s="1030"/>
      <c r="O17" s="1030"/>
      <c r="P17" s="1030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N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34"/>
      <c r="HB17" s="1034"/>
      <c r="HC17" s="1034"/>
      <c r="HD17" s="1034"/>
      <c r="HE17" s="1034"/>
      <c r="HF17" s="1034"/>
      <c r="HG17" s="1034"/>
      <c r="HH17" s="1034"/>
      <c r="HI17" s="1034"/>
      <c r="HJ17" s="1034"/>
      <c r="HK17" s="1034"/>
      <c r="HL17" s="1034"/>
      <c r="HM17" s="1034"/>
      <c r="HN17" s="1034"/>
      <c r="HO17" s="1034"/>
      <c r="HP17" s="1034"/>
      <c r="HQ17" s="1034"/>
      <c r="HR17" s="1034"/>
      <c r="HS17" s="1034"/>
      <c r="HT17" s="1034"/>
      <c r="HU17" s="1034"/>
      <c r="HV17" s="1034"/>
      <c r="HW17" s="1034"/>
      <c r="HX17" s="1034"/>
      <c r="HY17" s="1034"/>
      <c r="HZ17" s="1034"/>
      <c r="IA17" s="20"/>
      <c r="IB17" s="20"/>
      <c r="IC17" s="1018"/>
      <c r="ID17" s="1018"/>
      <c r="IE17" s="1018"/>
      <c r="IF17" s="1018"/>
      <c r="IG17" s="1018"/>
      <c r="IH17" s="1018"/>
      <c r="II17" s="1018"/>
      <c r="IJ17" s="1018"/>
      <c r="IK17" s="1018"/>
      <c r="IL17" s="1018"/>
      <c r="IM17" s="1018"/>
      <c r="IN17" s="1018"/>
      <c r="IO17" s="1018"/>
      <c r="IP17" s="1018"/>
      <c r="IQ17" s="1018"/>
      <c r="IR17" s="1018"/>
      <c r="IS17" s="1018"/>
      <c r="IT17" s="1018"/>
      <c r="IU17" s="1018"/>
      <c r="IV17" s="1018"/>
      <c r="IW17" s="1018"/>
      <c r="IX17" s="1018"/>
      <c r="IY17" s="1018"/>
      <c r="IZ17" s="1018"/>
      <c r="JA17" s="1018"/>
      <c r="JB17" s="1018"/>
      <c r="JC17" s="1018"/>
      <c r="JD17" s="1018"/>
      <c r="JE17" s="1018"/>
      <c r="JF17" s="1018"/>
      <c r="JG17" s="1018"/>
      <c r="JH17" s="1018"/>
      <c r="JI17" s="1018"/>
      <c r="JJ17" s="1018"/>
      <c r="JK17" s="1018"/>
      <c r="JL17" s="1018"/>
      <c r="JM17" s="1018"/>
      <c r="JN17" s="1018"/>
      <c r="JO17" s="1018"/>
      <c r="JP17" s="1018"/>
      <c r="JQ17" s="1018"/>
      <c r="JR17" s="1018"/>
      <c r="JS17" s="1018"/>
      <c r="JT17" s="1018"/>
      <c r="JU17" s="1018"/>
      <c r="JV17" s="1018"/>
      <c r="JW17" s="1018"/>
      <c r="JX17" s="1018"/>
      <c r="JY17" s="1018"/>
      <c r="JZ17" s="1018"/>
      <c r="KA17" s="1018"/>
      <c r="KB17" s="1018"/>
      <c r="KC17" s="1018"/>
      <c r="KD17" s="1018"/>
      <c r="KE17" s="1018"/>
      <c r="KF17" s="1018"/>
      <c r="KG17" s="1018"/>
      <c r="KH17" s="1018"/>
      <c r="KI17" s="1018"/>
      <c r="KJ17" s="1018"/>
      <c r="KK17" s="1018"/>
      <c r="KL17" s="1018"/>
      <c r="KM17" s="1018"/>
      <c r="KN17" s="1018"/>
      <c r="KO17" s="1018"/>
      <c r="KP17" s="1018"/>
      <c r="KQ17" s="1018"/>
      <c r="KR17" s="1018"/>
      <c r="KS17" s="1018"/>
      <c r="KT17" s="1018"/>
      <c r="KU17" s="1018"/>
      <c r="KV17" s="1018"/>
      <c r="KW17" s="1018"/>
      <c r="KX17" s="1018"/>
      <c r="KY17" s="1018"/>
      <c r="KZ17" s="1018"/>
      <c r="LA17" s="1018"/>
      <c r="LB17" s="1018"/>
      <c r="LC17" s="1018"/>
      <c r="LD17" s="1018"/>
      <c r="LE17" s="1018"/>
      <c r="LF17" s="1018"/>
      <c r="LG17" s="1018"/>
      <c r="LH17" s="1018"/>
      <c r="LI17" s="1018"/>
      <c r="LJ17" s="1019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211"/>
      <c r="E20" s="1211"/>
      <c r="F20" s="1211"/>
      <c r="G20" s="1211"/>
      <c r="H20" s="1211"/>
      <c r="I20" s="1211"/>
      <c r="J20" s="1211"/>
      <c r="K20" s="1211"/>
      <c r="L20" s="1211"/>
      <c r="M20" s="1211"/>
      <c r="N20" s="1211"/>
      <c r="O20" s="1211"/>
      <c r="P20" s="1211"/>
      <c r="Q20" s="1211"/>
      <c r="R20" s="1211"/>
      <c r="S20" s="1211"/>
      <c r="T20" s="1211"/>
      <c r="U20" s="1211"/>
      <c r="V20" s="1211"/>
      <c r="W20" s="1211"/>
      <c r="X20" s="1211"/>
      <c r="Y20" s="1211"/>
      <c r="Z20" s="1211"/>
      <c r="AA20" s="1211"/>
      <c r="AB20" s="1211"/>
      <c r="AC20" s="1211"/>
      <c r="AD20" s="1211"/>
      <c r="AE20" s="1211"/>
      <c r="AF20" s="1211"/>
      <c r="AG20" s="1211"/>
      <c r="AH20" s="1211"/>
      <c r="AI20" s="1211"/>
      <c r="AJ20" s="1211"/>
      <c r="AK20" s="1211"/>
      <c r="AL20" s="1211"/>
      <c r="AM20" s="121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211"/>
      <c r="E21" s="1211"/>
      <c r="F21" s="1211"/>
      <c r="G21" s="1211"/>
      <c r="H21" s="1211"/>
      <c r="I21" s="1211"/>
      <c r="J21" s="1211"/>
      <c r="K21" s="1211"/>
      <c r="L21" s="1211"/>
      <c r="M21" s="1211"/>
      <c r="N21" s="1211"/>
      <c r="O21" s="1211"/>
      <c r="P21" s="1211"/>
      <c r="Q21" s="1211"/>
      <c r="R21" s="1211"/>
      <c r="S21" s="1211"/>
      <c r="T21" s="1211"/>
      <c r="U21" s="1211"/>
      <c r="V21" s="1211"/>
      <c r="W21" s="1211"/>
      <c r="X21" s="1211"/>
      <c r="Y21" s="1211"/>
      <c r="Z21" s="1211"/>
      <c r="AA21" s="1211"/>
      <c r="AB21" s="1211"/>
      <c r="AC21" s="1211"/>
      <c r="AD21" s="1211"/>
      <c r="AE21" s="1211"/>
      <c r="AF21" s="1211"/>
      <c r="AG21" s="1211"/>
      <c r="AH21" s="1211"/>
      <c r="AI21" s="1211"/>
      <c r="AJ21" s="1211"/>
      <c r="AK21" s="1211"/>
      <c r="AL21" s="1211"/>
      <c r="AM21" s="121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211"/>
      <c r="E22" s="1211"/>
      <c r="F22" s="1211"/>
      <c r="G22" s="1211"/>
      <c r="H22" s="1211"/>
      <c r="I22" s="1211"/>
      <c r="J22" s="1211"/>
      <c r="K22" s="1211"/>
      <c r="L22" s="1211"/>
      <c r="M22" s="1211"/>
      <c r="N22" s="1211"/>
      <c r="O22" s="1211"/>
      <c r="P22" s="1211"/>
      <c r="Q22" s="1211"/>
      <c r="R22" s="1211"/>
      <c r="S22" s="1211"/>
      <c r="T22" s="1211"/>
      <c r="U22" s="1211"/>
      <c r="V22" s="1211"/>
      <c r="W22" s="1211"/>
      <c r="X22" s="1211"/>
      <c r="Y22" s="1211"/>
      <c r="Z22" s="1211"/>
      <c r="AA22" s="1211"/>
      <c r="AB22" s="1211"/>
      <c r="AC22" s="1211"/>
      <c r="AD22" s="1211"/>
      <c r="AE22" s="1211"/>
      <c r="AF22" s="1211"/>
      <c r="AG22" s="1211"/>
      <c r="AH22" s="1211"/>
      <c r="AI22" s="1211"/>
      <c r="AJ22" s="1211"/>
      <c r="AK22" s="1211"/>
      <c r="AL22" s="1211"/>
      <c r="AM22" s="121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211"/>
      <c r="E23" s="1211"/>
      <c r="F23" s="1211"/>
      <c r="G23" s="1211"/>
      <c r="H23" s="1211"/>
      <c r="I23" s="1211"/>
      <c r="J23" s="1211"/>
      <c r="K23" s="1211"/>
      <c r="L23" s="1211"/>
      <c r="M23" s="1211"/>
      <c r="N23" s="1211"/>
      <c r="O23" s="1211"/>
      <c r="P23" s="1211"/>
      <c r="Q23" s="1211"/>
      <c r="R23" s="1211"/>
      <c r="S23" s="1211"/>
      <c r="T23" s="1211"/>
      <c r="U23" s="1211"/>
      <c r="V23" s="1211"/>
      <c r="W23" s="1211"/>
      <c r="X23" s="1211"/>
      <c r="Y23" s="1211"/>
      <c r="Z23" s="1211"/>
      <c r="AA23" s="1211"/>
      <c r="AB23" s="1211"/>
      <c r="AC23" s="1211"/>
      <c r="AD23" s="1211"/>
      <c r="AE23" s="1211"/>
      <c r="AF23" s="1211"/>
      <c r="AG23" s="1211"/>
      <c r="AH23" s="1211"/>
      <c r="AI23" s="1211"/>
      <c r="AJ23" s="1211"/>
      <c r="AK23" s="1211"/>
      <c r="AL23" s="1211"/>
      <c r="AM23" s="121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211"/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1"/>
      <c r="R24" s="1211"/>
      <c r="S24" s="1211"/>
      <c r="T24" s="1211"/>
      <c r="U24" s="1211"/>
      <c r="V24" s="1211"/>
      <c r="W24" s="1211"/>
      <c r="X24" s="1211"/>
      <c r="Y24" s="1211"/>
      <c r="Z24" s="1211"/>
      <c r="AA24" s="1211"/>
      <c r="AB24" s="1211"/>
      <c r="AC24" s="1211"/>
      <c r="AD24" s="1211"/>
      <c r="AE24" s="1211"/>
      <c r="AF24" s="1211"/>
      <c r="AG24" s="1211"/>
      <c r="AH24" s="1211"/>
      <c r="AI24" s="1211"/>
      <c r="AJ24" s="1211"/>
      <c r="AK24" s="1211"/>
      <c r="AL24" s="1211"/>
      <c r="AM24" s="121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211"/>
      <c r="E25" s="1211"/>
      <c r="F25" s="1211"/>
      <c r="G25" s="1211"/>
      <c r="H25" s="1211"/>
      <c r="I25" s="1211"/>
      <c r="J25" s="1211"/>
      <c r="K25" s="1211"/>
      <c r="L25" s="1211"/>
      <c r="M25" s="1211"/>
      <c r="N25" s="1211"/>
      <c r="O25" s="1211"/>
      <c r="P25" s="1211"/>
      <c r="Q25" s="1211"/>
      <c r="R25" s="1211"/>
      <c r="S25" s="1211"/>
      <c r="T25" s="1211"/>
      <c r="U25" s="1211"/>
      <c r="V25" s="1211"/>
      <c r="W25" s="1211"/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211"/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1"/>
      <c r="R26" s="1211"/>
      <c r="S26" s="1211"/>
      <c r="T26" s="1211"/>
      <c r="U26" s="1211"/>
      <c r="V26" s="1211"/>
      <c r="W26" s="1211"/>
      <c r="X26" s="1211"/>
      <c r="Y26" s="1211"/>
      <c r="Z26" s="1211"/>
      <c r="AA26" s="1211"/>
      <c r="AB26" s="1211"/>
      <c r="AC26" s="1211"/>
      <c r="AD26" s="1211"/>
      <c r="AE26" s="1211"/>
      <c r="AF26" s="1211"/>
      <c r="AG26" s="1211"/>
      <c r="AH26" s="1211"/>
      <c r="AI26" s="1211"/>
      <c r="AJ26" s="1211"/>
      <c r="AK26" s="1211"/>
      <c r="AL26" s="1211"/>
      <c r="AM26" s="121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211"/>
      <c r="E27" s="1211"/>
      <c r="F27" s="1211"/>
      <c r="G27" s="1211"/>
      <c r="H27" s="1211"/>
      <c r="I27" s="1211"/>
      <c r="J27" s="1211"/>
      <c r="K27" s="1211"/>
      <c r="L27" s="1211"/>
      <c r="M27" s="1211"/>
      <c r="N27" s="1211"/>
      <c r="O27" s="1211"/>
      <c r="P27" s="1211"/>
      <c r="Q27" s="1211"/>
      <c r="R27" s="1211"/>
      <c r="S27" s="1211"/>
      <c r="T27" s="1211"/>
      <c r="U27" s="1211"/>
      <c r="V27" s="1211"/>
      <c r="W27" s="1211"/>
      <c r="X27" s="1211"/>
      <c r="Y27" s="1211"/>
      <c r="Z27" s="1211"/>
      <c r="AA27" s="1211"/>
      <c r="AB27" s="1211"/>
      <c r="AC27" s="1211"/>
      <c r="AD27" s="1211"/>
      <c r="AE27" s="1211"/>
      <c r="AF27" s="1211"/>
      <c r="AG27" s="1211"/>
      <c r="AH27" s="1211"/>
      <c r="AI27" s="1211"/>
      <c r="AJ27" s="1211"/>
      <c r="AK27" s="1211"/>
      <c r="AL27" s="1211"/>
      <c r="AM27" s="121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21"/>
      <c r="AY28" s="1022"/>
      <c r="AZ28" s="1022"/>
      <c r="BA28" s="1010">
        <v>1</v>
      </c>
      <c r="BB28" s="1010"/>
      <c r="BC28" s="1010"/>
      <c r="BD28" s="1010"/>
      <c r="BE28" s="1010"/>
      <c r="BF28" s="1010"/>
      <c r="BG28" s="1010"/>
      <c r="BH28" s="1010"/>
      <c r="BI28" s="1010"/>
      <c r="BJ28" s="1010"/>
      <c r="BK28" s="1010"/>
      <c r="BL28" s="1010"/>
      <c r="BM28" s="1010"/>
      <c r="BN28" s="1010"/>
      <c r="BO28" s="1010"/>
      <c r="BP28" s="1010"/>
      <c r="BQ28" s="1011"/>
      <c r="BR28" s="1010">
        <v>2</v>
      </c>
      <c r="BS28" s="1010"/>
      <c r="BT28" s="1010"/>
      <c r="BU28" s="1010"/>
      <c r="BV28" s="1010"/>
      <c r="BW28" s="1010"/>
      <c r="BX28" s="1010"/>
      <c r="BY28" s="1010"/>
      <c r="BZ28" s="1010"/>
      <c r="CA28" s="1010"/>
      <c r="CB28" s="1010"/>
      <c r="CC28" s="1010"/>
      <c r="CD28" s="1010"/>
      <c r="CE28" s="1010"/>
      <c r="CF28" s="1010"/>
      <c r="CG28" s="1010"/>
      <c r="CH28" s="1011"/>
      <c r="CI28" s="1010">
        <v>3</v>
      </c>
      <c r="CJ28" s="1010"/>
      <c r="CK28" s="1010"/>
      <c r="CL28" s="1010"/>
      <c r="CM28" s="1010"/>
      <c r="CN28" s="1010"/>
      <c r="CO28" s="1010"/>
      <c r="CP28" s="1010"/>
      <c r="CQ28" s="1010"/>
      <c r="CR28" s="1010"/>
      <c r="CS28" s="1010"/>
      <c r="CT28" s="1010"/>
      <c r="CU28" s="1010"/>
      <c r="CV28" s="1010"/>
      <c r="CW28" s="1010"/>
      <c r="CX28" s="1010"/>
      <c r="CY28" s="1011"/>
      <c r="CZ28" s="1010">
        <v>4</v>
      </c>
      <c r="DA28" s="1010"/>
      <c r="DB28" s="1010"/>
      <c r="DC28" s="1010"/>
      <c r="DD28" s="1010"/>
      <c r="DE28" s="1010"/>
      <c r="DF28" s="1010"/>
      <c r="DG28" s="1010"/>
      <c r="DH28" s="1010"/>
      <c r="DI28" s="1010"/>
      <c r="DJ28" s="1010"/>
      <c r="DK28" s="1010"/>
      <c r="DL28" s="1010"/>
      <c r="DM28" s="1010"/>
      <c r="DN28" s="1010"/>
      <c r="DO28" s="1010"/>
      <c r="DP28" s="1011"/>
      <c r="DQ28" s="1010">
        <v>5</v>
      </c>
      <c r="DR28" s="1010"/>
      <c r="DS28" s="1010"/>
      <c r="DT28" s="1010"/>
      <c r="DU28" s="1010"/>
      <c r="DV28" s="1010"/>
      <c r="DW28" s="1010"/>
      <c r="DX28" s="1010"/>
      <c r="DY28" s="1010"/>
      <c r="DZ28" s="1010"/>
      <c r="EA28" s="1010"/>
      <c r="EB28" s="1010"/>
      <c r="EC28" s="1010"/>
      <c r="ED28" s="1010"/>
      <c r="EE28" s="1010"/>
      <c r="EF28" s="1010"/>
      <c r="EG28" s="1011"/>
      <c r="EH28" s="1010">
        <v>6</v>
      </c>
      <c r="EI28" s="1010"/>
      <c r="EJ28" s="1010"/>
      <c r="EK28" s="1010"/>
      <c r="EL28" s="1010"/>
      <c r="EM28" s="1010"/>
      <c r="EN28" s="1010"/>
      <c r="EO28" s="1010"/>
      <c r="EP28" s="1010"/>
      <c r="EQ28" s="1010"/>
      <c r="ER28" s="1010"/>
      <c r="ES28" s="1010"/>
      <c r="ET28" s="1010"/>
      <c r="EU28" s="1010"/>
      <c r="EV28" s="1010"/>
      <c r="EW28" s="1010"/>
      <c r="EX28" s="1011"/>
      <c r="EY28" s="1010">
        <v>7</v>
      </c>
      <c r="EZ28" s="1010"/>
      <c r="FA28" s="1010"/>
      <c r="FB28" s="1010"/>
      <c r="FC28" s="1010"/>
      <c r="FD28" s="1010"/>
      <c r="FE28" s="1010"/>
      <c r="FF28" s="1010"/>
      <c r="FG28" s="1010"/>
      <c r="FH28" s="1010"/>
      <c r="FI28" s="1010"/>
      <c r="FJ28" s="1010"/>
      <c r="FK28" s="1010"/>
      <c r="FL28" s="1010"/>
      <c r="FM28" s="1010"/>
      <c r="FN28" s="1010"/>
      <c r="FO28" s="1011"/>
      <c r="FP28" s="1010">
        <v>8</v>
      </c>
      <c r="FQ28" s="1010"/>
      <c r="FR28" s="1010"/>
      <c r="FS28" s="1010"/>
      <c r="FT28" s="1010"/>
      <c r="FU28" s="1010"/>
      <c r="FV28" s="1010"/>
      <c r="FW28" s="1010"/>
      <c r="FX28" s="1010"/>
      <c r="FY28" s="1010"/>
      <c r="FZ28" s="1010"/>
      <c r="GA28" s="1010"/>
      <c r="GB28" s="1010"/>
      <c r="GC28" s="1010"/>
      <c r="GD28" s="1010"/>
      <c r="GE28" s="1010"/>
      <c r="GF28" s="1011"/>
      <c r="GG28" s="1010">
        <v>9</v>
      </c>
      <c r="GH28" s="1010"/>
      <c r="GI28" s="1010"/>
      <c r="GJ28" s="1010"/>
      <c r="GK28" s="1010"/>
      <c r="GL28" s="1010"/>
      <c r="GM28" s="1010"/>
      <c r="GN28" s="1010"/>
      <c r="GO28" s="1010"/>
      <c r="GP28" s="1010"/>
      <c r="GQ28" s="1010"/>
      <c r="GR28" s="1010"/>
      <c r="GS28" s="1010"/>
      <c r="GT28" s="1010"/>
      <c r="GU28" s="1010"/>
      <c r="GV28" s="1010"/>
      <c r="GW28" s="1011"/>
      <c r="GX28" s="1010">
        <v>10</v>
      </c>
      <c r="GY28" s="1010"/>
      <c r="GZ28" s="1010"/>
      <c r="HA28" s="1010"/>
      <c r="HB28" s="1010"/>
      <c r="HC28" s="1010"/>
      <c r="HD28" s="1010"/>
      <c r="HE28" s="1010"/>
      <c r="HF28" s="1010"/>
      <c r="HG28" s="1010"/>
      <c r="HH28" s="1010"/>
      <c r="HI28" s="1010"/>
      <c r="HJ28" s="1010"/>
      <c r="HK28" s="1010"/>
      <c r="HL28" s="1010"/>
      <c r="HM28" s="1010"/>
      <c r="HN28" s="1011"/>
      <c r="HO28" s="1010">
        <v>11</v>
      </c>
      <c r="HP28" s="1010"/>
      <c r="HQ28" s="1010"/>
      <c r="HR28" s="1010"/>
      <c r="HS28" s="1010"/>
      <c r="HT28" s="1010"/>
      <c r="HU28" s="1010"/>
      <c r="HV28" s="1010"/>
      <c r="HW28" s="1010"/>
      <c r="HX28" s="1010"/>
      <c r="HY28" s="1010"/>
      <c r="HZ28" s="1010"/>
      <c r="IA28" s="1010"/>
      <c r="IB28" s="1010"/>
      <c r="IC28" s="1010"/>
      <c r="ID28" s="1010"/>
      <c r="IE28" s="1011"/>
      <c r="IF28" s="1010">
        <v>12</v>
      </c>
      <c r="IG28" s="1010"/>
      <c r="IH28" s="1010"/>
      <c r="II28" s="1010"/>
      <c r="IJ28" s="1010"/>
      <c r="IK28" s="1010"/>
      <c r="IL28" s="1010"/>
      <c r="IM28" s="1010"/>
      <c r="IN28" s="1010"/>
      <c r="IO28" s="1010"/>
      <c r="IP28" s="1010"/>
      <c r="IQ28" s="1010"/>
      <c r="IR28" s="1010"/>
      <c r="IS28" s="1010"/>
      <c r="IT28" s="1010"/>
      <c r="IU28" s="1010"/>
      <c r="IV28" s="1010"/>
      <c r="IW28" s="1022"/>
      <c r="IX28" s="1022"/>
      <c r="IY28" s="10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23"/>
      <c r="AY29" s="1024"/>
      <c r="AZ29" s="1024"/>
      <c r="BA29" s="1012"/>
      <c r="BB29" s="1012"/>
      <c r="BC29" s="1012"/>
      <c r="BD29" s="1012"/>
      <c r="BE29" s="1012"/>
      <c r="BF29" s="1012"/>
      <c r="BG29" s="1012"/>
      <c r="BH29" s="1012"/>
      <c r="BI29" s="1012"/>
      <c r="BJ29" s="1012"/>
      <c r="BK29" s="1012"/>
      <c r="BL29" s="1012"/>
      <c r="BM29" s="1012"/>
      <c r="BN29" s="1012"/>
      <c r="BO29" s="1012"/>
      <c r="BP29" s="1012"/>
      <c r="BQ29" s="1013"/>
      <c r="BR29" s="1012"/>
      <c r="BS29" s="1012"/>
      <c r="BT29" s="1012"/>
      <c r="BU29" s="1012"/>
      <c r="BV29" s="1012"/>
      <c r="BW29" s="1012"/>
      <c r="BX29" s="1012"/>
      <c r="BY29" s="1012"/>
      <c r="BZ29" s="1012"/>
      <c r="CA29" s="1012"/>
      <c r="CB29" s="1012"/>
      <c r="CC29" s="1012"/>
      <c r="CD29" s="1012"/>
      <c r="CE29" s="1012"/>
      <c r="CF29" s="1012"/>
      <c r="CG29" s="1012"/>
      <c r="CH29" s="1013"/>
      <c r="CI29" s="1012"/>
      <c r="CJ29" s="1012"/>
      <c r="CK29" s="1012"/>
      <c r="CL29" s="1012"/>
      <c r="CM29" s="1012"/>
      <c r="CN29" s="1012"/>
      <c r="CO29" s="1012"/>
      <c r="CP29" s="1012"/>
      <c r="CQ29" s="1012"/>
      <c r="CR29" s="1012"/>
      <c r="CS29" s="1012"/>
      <c r="CT29" s="1012"/>
      <c r="CU29" s="1012"/>
      <c r="CV29" s="1012"/>
      <c r="CW29" s="1012"/>
      <c r="CX29" s="1012"/>
      <c r="CY29" s="1013"/>
      <c r="CZ29" s="1012"/>
      <c r="DA29" s="1012"/>
      <c r="DB29" s="1012"/>
      <c r="DC29" s="1012"/>
      <c r="DD29" s="1012"/>
      <c r="DE29" s="1012"/>
      <c r="DF29" s="1012"/>
      <c r="DG29" s="1012"/>
      <c r="DH29" s="1012"/>
      <c r="DI29" s="1012"/>
      <c r="DJ29" s="1012"/>
      <c r="DK29" s="1012"/>
      <c r="DL29" s="1012"/>
      <c r="DM29" s="1012"/>
      <c r="DN29" s="1012"/>
      <c r="DO29" s="1012"/>
      <c r="DP29" s="1013"/>
      <c r="DQ29" s="1012"/>
      <c r="DR29" s="1012"/>
      <c r="DS29" s="1012"/>
      <c r="DT29" s="1012"/>
      <c r="DU29" s="1012"/>
      <c r="DV29" s="1012"/>
      <c r="DW29" s="1012"/>
      <c r="DX29" s="1012"/>
      <c r="DY29" s="1012"/>
      <c r="DZ29" s="1012"/>
      <c r="EA29" s="1012"/>
      <c r="EB29" s="1012"/>
      <c r="EC29" s="1012"/>
      <c r="ED29" s="1012"/>
      <c r="EE29" s="1012"/>
      <c r="EF29" s="1012"/>
      <c r="EG29" s="1013"/>
      <c r="EH29" s="1012"/>
      <c r="EI29" s="1012"/>
      <c r="EJ29" s="1012"/>
      <c r="EK29" s="1012"/>
      <c r="EL29" s="1012"/>
      <c r="EM29" s="1012"/>
      <c r="EN29" s="1012"/>
      <c r="EO29" s="1012"/>
      <c r="EP29" s="1012"/>
      <c r="EQ29" s="1012"/>
      <c r="ER29" s="1012"/>
      <c r="ES29" s="1012"/>
      <c r="ET29" s="1012"/>
      <c r="EU29" s="1012"/>
      <c r="EV29" s="1012"/>
      <c r="EW29" s="1012"/>
      <c r="EX29" s="1013"/>
      <c r="EY29" s="1012"/>
      <c r="EZ29" s="1012"/>
      <c r="FA29" s="1012"/>
      <c r="FB29" s="1012"/>
      <c r="FC29" s="1012"/>
      <c r="FD29" s="1012"/>
      <c r="FE29" s="1012"/>
      <c r="FF29" s="1012"/>
      <c r="FG29" s="1012"/>
      <c r="FH29" s="1012"/>
      <c r="FI29" s="1012"/>
      <c r="FJ29" s="1012"/>
      <c r="FK29" s="1012"/>
      <c r="FL29" s="1012"/>
      <c r="FM29" s="1012"/>
      <c r="FN29" s="1012"/>
      <c r="FO29" s="1013"/>
      <c r="FP29" s="1012"/>
      <c r="FQ29" s="1012"/>
      <c r="FR29" s="1012"/>
      <c r="FS29" s="1012"/>
      <c r="FT29" s="1012"/>
      <c r="FU29" s="1012"/>
      <c r="FV29" s="1012"/>
      <c r="FW29" s="1012"/>
      <c r="FX29" s="1012"/>
      <c r="FY29" s="1012"/>
      <c r="FZ29" s="1012"/>
      <c r="GA29" s="1012"/>
      <c r="GB29" s="1012"/>
      <c r="GC29" s="1012"/>
      <c r="GD29" s="1012"/>
      <c r="GE29" s="1012"/>
      <c r="GF29" s="1013"/>
      <c r="GG29" s="1012"/>
      <c r="GH29" s="1012"/>
      <c r="GI29" s="1012"/>
      <c r="GJ29" s="1012"/>
      <c r="GK29" s="1012"/>
      <c r="GL29" s="1012"/>
      <c r="GM29" s="1012"/>
      <c r="GN29" s="1012"/>
      <c r="GO29" s="1012"/>
      <c r="GP29" s="1012"/>
      <c r="GQ29" s="1012"/>
      <c r="GR29" s="1012"/>
      <c r="GS29" s="1012"/>
      <c r="GT29" s="1012"/>
      <c r="GU29" s="1012"/>
      <c r="GV29" s="1012"/>
      <c r="GW29" s="1013"/>
      <c r="GX29" s="1012"/>
      <c r="GY29" s="1012"/>
      <c r="GZ29" s="1012"/>
      <c r="HA29" s="1012"/>
      <c r="HB29" s="1012"/>
      <c r="HC29" s="1012"/>
      <c r="HD29" s="1012"/>
      <c r="HE29" s="1012"/>
      <c r="HF29" s="1012"/>
      <c r="HG29" s="1012"/>
      <c r="HH29" s="1012"/>
      <c r="HI29" s="1012"/>
      <c r="HJ29" s="1012"/>
      <c r="HK29" s="1012"/>
      <c r="HL29" s="1012"/>
      <c r="HM29" s="1012"/>
      <c r="HN29" s="1013"/>
      <c r="HO29" s="1012"/>
      <c r="HP29" s="1012"/>
      <c r="HQ29" s="1012"/>
      <c r="HR29" s="1012"/>
      <c r="HS29" s="1012"/>
      <c r="HT29" s="1012"/>
      <c r="HU29" s="1012"/>
      <c r="HV29" s="1012"/>
      <c r="HW29" s="1012"/>
      <c r="HX29" s="1012"/>
      <c r="HY29" s="1012"/>
      <c r="HZ29" s="1012"/>
      <c r="IA29" s="1012"/>
      <c r="IB29" s="1012"/>
      <c r="IC29" s="1012"/>
      <c r="ID29" s="1012"/>
      <c r="IE29" s="1013"/>
      <c r="IF29" s="1012"/>
      <c r="IG29" s="1012"/>
      <c r="IH29" s="1012"/>
      <c r="II29" s="1012"/>
      <c r="IJ29" s="1012"/>
      <c r="IK29" s="1012"/>
      <c r="IL29" s="1012"/>
      <c r="IM29" s="1012"/>
      <c r="IN29" s="1012"/>
      <c r="IO29" s="1012"/>
      <c r="IP29" s="1012"/>
      <c r="IQ29" s="1012"/>
      <c r="IR29" s="1012"/>
      <c r="IS29" s="1012"/>
      <c r="IT29" s="1012"/>
      <c r="IU29" s="1012"/>
      <c r="IV29" s="1012"/>
      <c r="IW29" s="1024"/>
      <c r="IX29" s="1024"/>
      <c r="IY29" s="107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201"/>
      <c r="C30" s="1202"/>
      <c r="D30" s="1202"/>
      <c r="E30" s="1202"/>
      <c r="F30" s="1202"/>
      <c r="G30" s="1202"/>
      <c r="H30" s="1202"/>
      <c r="I30" s="1202"/>
      <c r="J30" s="1202"/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/>
      <c r="W30" s="1202"/>
      <c r="X30" s="1202"/>
      <c r="Y30" s="1202"/>
      <c r="Z30" s="1202"/>
      <c r="AA30" s="1202"/>
      <c r="AB30" s="1202"/>
      <c r="AC30" s="1202"/>
      <c r="AD30" s="1202"/>
      <c r="AE30" s="1202"/>
      <c r="AF30" s="1202"/>
      <c r="AG30" s="1202"/>
      <c r="AH30" s="1202"/>
      <c r="AI30" s="1202"/>
      <c r="AJ30" s="1202"/>
      <c r="AK30" s="1202"/>
      <c r="AL30" s="1202"/>
      <c r="AM30" s="1202"/>
      <c r="AN30" s="1202"/>
      <c r="AO30" s="1203"/>
      <c r="AP30" s="22"/>
      <c r="AQ30" s="22"/>
      <c r="AR30" s="22"/>
      <c r="AS30" s="22"/>
      <c r="AT30" s="22"/>
      <c r="AU30" s="22"/>
      <c r="AV30" s="22"/>
      <c r="AW30" s="22"/>
      <c r="AX30" s="1023"/>
      <c r="AY30" s="1024"/>
      <c r="AZ30" s="1024"/>
      <c r="BA30" s="68"/>
      <c r="BB30" s="68"/>
      <c r="BC30" s="68"/>
      <c r="BD30" s="68"/>
      <c r="BE30" s="68"/>
      <c r="BF30" s="68"/>
      <c r="BG30" s="68"/>
      <c r="BH30" s="1210" t="e" vm="4">
        <v>#VALUE!</v>
      </c>
      <c r="BI30" s="121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210" t="e" vm="4">
        <v>#VALUE!</v>
      </c>
      <c r="BZ30" s="121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210" t="e" vm="4">
        <v>#VALUE!</v>
      </c>
      <c r="CQ30" s="121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210" t="e" vm="4">
        <v>#VALUE!</v>
      </c>
      <c r="DH30" s="121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210" t="e" vm="4">
        <v>#VALUE!</v>
      </c>
      <c r="DY30" s="121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210" t="e" vm="4">
        <v>#VALUE!</v>
      </c>
      <c r="EP30" s="121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210" t="e" vm="4">
        <v>#VALUE!</v>
      </c>
      <c r="FG30" s="121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210" t="e" vm="4">
        <v>#VALUE!</v>
      </c>
      <c r="FX30" s="121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210" t="e" vm="4">
        <v>#VALUE!</v>
      </c>
      <c r="GO30" s="121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210" t="e" vm="4">
        <v>#VALUE!</v>
      </c>
      <c r="HF30" s="121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210" t="e" vm="4">
        <v>#VALUE!</v>
      </c>
      <c r="HW30" s="121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210" t="e" vm="4">
        <v>#VALUE!</v>
      </c>
      <c r="IN30" s="1210"/>
      <c r="IO30" s="70"/>
      <c r="IP30" s="68"/>
      <c r="IQ30" s="68"/>
      <c r="IR30" s="68"/>
      <c r="IS30" s="68"/>
      <c r="IT30" s="68"/>
      <c r="IU30" s="68"/>
      <c r="IV30" s="68"/>
      <c r="IW30" s="1024"/>
      <c r="IX30" s="1024"/>
      <c r="IY30" s="107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204"/>
      <c r="C31" s="1205"/>
      <c r="D31" s="1205"/>
      <c r="E31" s="1205"/>
      <c r="F31" s="1205"/>
      <c r="G31" s="1205"/>
      <c r="H31" s="1205"/>
      <c r="I31" s="1205"/>
      <c r="J31" s="1205"/>
      <c r="K31" s="1205"/>
      <c r="L31" s="1205"/>
      <c r="M31" s="1205"/>
      <c r="N31" s="1205"/>
      <c r="O31" s="1205"/>
      <c r="P31" s="1205"/>
      <c r="Q31" s="1205"/>
      <c r="R31" s="1205"/>
      <c r="S31" s="1205"/>
      <c r="T31" s="1205"/>
      <c r="U31" s="1205"/>
      <c r="V31" s="1205"/>
      <c r="W31" s="1205"/>
      <c r="X31" s="1205"/>
      <c r="Y31" s="1205"/>
      <c r="Z31" s="1205"/>
      <c r="AA31" s="1205"/>
      <c r="AB31" s="1205"/>
      <c r="AC31" s="1205"/>
      <c r="AD31" s="1205"/>
      <c r="AE31" s="1205"/>
      <c r="AF31" s="1205"/>
      <c r="AG31" s="1205"/>
      <c r="AH31" s="1205"/>
      <c r="AI31" s="1205"/>
      <c r="AJ31" s="1205"/>
      <c r="AK31" s="1205"/>
      <c r="AL31" s="1205"/>
      <c r="AM31" s="1205"/>
      <c r="AN31" s="1205"/>
      <c r="AO31" s="1206"/>
      <c r="AP31" s="22"/>
      <c r="AQ31" s="22"/>
      <c r="AR31" s="22"/>
      <c r="AS31" s="22"/>
      <c r="AT31" s="22"/>
      <c r="AU31" s="22"/>
      <c r="AV31" s="22"/>
      <c r="AW31" s="22"/>
      <c r="AX31" s="1056" t="s">
        <v>0</v>
      </c>
      <c r="AY31" s="1039"/>
      <c r="AZ31" s="72"/>
      <c r="IW31" s="74"/>
      <c r="IX31" s="1039" t="s">
        <v>0</v>
      </c>
      <c r="IY31" s="1040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204"/>
      <c r="C32" s="1205"/>
      <c r="D32" s="1205"/>
      <c r="E32" s="1205"/>
      <c r="F32" s="1205"/>
      <c r="G32" s="1205"/>
      <c r="H32" s="1205"/>
      <c r="I32" s="1205"/>
      <c r="J32" s="1205"/>
      <c r="K32" s="1205"/>
      <c r="L32" s="1205"/>
      <c r="M32" s="1205"/>
      <c r="N32" s="1205"/>
      <c r="O32" s="1205"/>
      <c r="P32" s="1205"/>
      <c r="Q32" s="1205"/>
      <c r="R32" s="1205"/>
      <c r="S32" s="1205"/>
      <c r="T32" s="1205"/>
      <c r="U32" s="1205"/>
      <c r="V32" s="1205"/>
      <c r="W32" s="1205"/>
      <c r="X32" s="1205"/>
      <c r="Y32" s="1205"/>
      <c r="Z32" s="1205"/>
      <c r="AA32" s="1205"/>
      <c r="AB32" s="1205"/>
      <c r="AC32" s="1205"/>
      <c r="AD32" s="1205"/>
      <c r="AE32" s="1205"/>
      <c r="AF32" s="1205"/>
      <c r="AG32" s="1205"/>
      <c r="AH32" s="1205"/>
      <c r="AI32" s="1205"/>
      <c r="AJ32" s="1205"/>
      <c r="AK32" s="1205"/>
      <c r="AL32" s="1205"/>
      <c r="AM32" s="1205"/>
      <c r="AN32" s="1205"/>
      <c r="AO32" s="1206"/>
      <c r="AP32" s="154"/>
      <c r="AQ32" s="154"/>
      <c r="AR32" s="154"/>
      <c r="AS32" s="154"/>
      <c r="AT32" s="154"/>
      <c r="AU32" s="154"/>
      <c r="AV32" s="154"/>
      <c r="AW32" s="154"/>
      <c r="AX32" s="1056"/>
      <c r="AY32" s="1039"/>
      <c r="AZ32" s="72"/>
      <c r="IW32" s="74"/>
      <c r="IX32" s="1039"/>
      <c r="IY32" s="1040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204"/>
      <c r="C33" s="1205"/>
      <c r="D33" s="1205"/>
      <c r="E33" s="1205"/>
      <c r="F33" s="1205"/>
      <c r="G33" s="1205"/>
      <c r="H33" s="1205"/>
      <c r="I33" s="1205"/>
      <c r="J33" s="1205"/>
      <c r="K33" s="1205"/>
      <c r="L33" s="1205"/>
      <c r="M33" s="1205"/>
      <c r="N33" s="1205"/>
      <c r="O33" s="1205"/>
      <c r="P33" s="1205"/>
      <c r="Q33" s="1205"/>
      <c r="R33" s="1205"/>
      <c r="S33" s="1205"/>
      <c r="T33" s="1205"/>
      <c r="U33" s="1205"/>
      <c r="V33" s="1205"/>
      <c r="W33" s="1205"/>
      <c r="X33" s="1205"/>
      <c r="Y33" s="1205"/>
      <c r="Z33" s="1205"/>
      <c r="AA33" s="1205"/>
      <c r="AB33" s="1205"/>
      <c r="AC33" s="1205"/>
      <c r="AD33" s="1205"/>
      <c r="AE33" s="1205"/>
      <c r="AF33" s="1205"/>
      <c r="AG33" s="1205"/>
      <c r="AH33" s="1205"/>
      <c r="AI33" s="1205"/>
      <c r="AJ33" s="1205"/>
      <c r="AK33" s="1205"/>
      <c r="AL33" s="1205"/>
      <c r="AM33" s="1205"/>
      <c r="AN33" s="1205"/>
      <c r="AO33" s="1206"/>
      <c r="AP33" s="154"/>
      <c r="AQ33" s="154"/>
      <c r="AR33" s="154"/>
      <c r="AS33" s="154"/>
      <c r="AT33" s="154"/>
      <c r="AU33" s="154"/>
      <c r="AV33" s="154"/>
      <c r="AW33" s="154"/>
      <c r="AX33" s="1056"/>
      <c r="AY33" s="1039"/>
      <c r="AZ33" s="72"/>
      <c r="IW33" s="74"/>
      <c r="IX33" s="1039"/>
      <c r="IY33" s="1040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204"/>
      <c r="C34" s="1205"/>
      <c r="D34" s="1205"/>
      <c r="E34" s="1205"/>
      <c r="F34" s="1205"/>
      <c r="G34" s="1205"/>
      <c r="H34" s="1205"/>
      <c r="I34" s="1205"/>
      <c r="J34" s="1205"/>
      <c r="K34" s="1205"/>
      <c r="L34" s="1205"/>
      <c r="M34" s="1205"/>
      <c r="N34" s="1205"/>
      <c r="O34" s="1205"/>
      <c r="P34" s="1205"/>
      <c r="Q34" s="1205"/>
      <c r="R34" s="1205"/>
      <c r="S34" s="1205"/>
      <c r="T34" s="1205"/>
      <c r="U34" s="1205"/>
      <c r="V34" s="1205"/>
      <c r="W34" s="1205"/>
      <c r="X34" s="1205"/>
      <c r="Y34" s="1205"/>
      <c r="Z34" s="1205"/>
      <c r="AA34" s="1205"/>
      <c r="AB34" s="1205"/>
      <c r="AC34" s="1205"/>
      <c r="AD34" s="1205"/>
      <c r="AE34" s="1205"/>
      <c r="AF34" s="1205"/>
      <c r="AG34" s="1205"/>
      <c r="AH34" s="1205"/>
      <c r="AI34" s="1205"/>
      <c r="AJ34" s="1205"/>
      <c r="AK34" s="1205"/>
      <c r="AL34" s="1205"/>
      <c r="AM34" s="1205"/>
      <c r="AN34" s="1205"/>
      <c r="AO34" s="1206"/>
      <c r="AP34" s="154"/>
      <c r="AQ34" s="154"/>
      <c r="AR34" s="154"/>
      <c r="AS34" s="154"/>
      <c r="AT34" s="154"/>
      <c r="AU34" s="154"/>
      <c r="AV34" s="154"/>
      <c r="AW34" s="154"/>
      <c r="AX34" s="1056"/>
      <c r="AY34" s="1039"/>
      <c r="AZ34" s="72"/>
      <c r="IW34" s="74"/>
      <c r="IX34" s="1039"/>
      <c r="IY34" s="1040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204"/>
      <c r="C35" s="1205"/>
      <c r="D35" s="1205"/>
      <c r="E35" s="1205"/>
      <c r="F35" s="1205"/>
      <c r="G35" s="1205"/>
      <c r="H35" s="1205"/>
      <c r="I35" s="1205"/>
      <c r="J35" s="1205"/>
      <c r="K35" s="1205"/>
      <c r="L35" s="1205"/>
      <c r="M35" s="1205"/>
      <c r="N35" s="1205"/>
      <c r="O35" s="1205"/>
      <c r="P35" s="1205"/>
      <c r="Q35" s="1205"/>
      <c r="R35" s="1205"/>
      <c r="S35" s="1205"/>
      <c r="T35" s="1205"/>
      <c r="U35" s="1205"/>
      <c r="V35" s="1205"/>
      <c r="W35" s="1205"/>
      <c r="X35" s="1205"/>
      <c r="Y35" s="1205"/>
      <c r="Z35" s="1205"/>
      <c r="AA35" s="1205"/>
      <c r="AB35" s="1205"/>
      <c r="AC35" s="1205"/>
      <c r="AD35" s="1205"/>
      <c r="AE35" s="1205"/>
      <c r="AF35" s="1205"/>
      <c r="AG35" s="1205"/>
      <c r="AH35" s="1205"/>
      <c r="AI35" s="1205"/>
      <c r="AJ35" s="1205"/>
      <c r="AK35" s="1205"/>
      <c r="AL35" s="1205"/>
      <c r="AM35" s="1205"/>
      <c r="AN35" s="1205"/>
      <c r="AO35" s="1206"/>
      <c r="AP35" s="154"/>
      <c r="AQ35" s="154"/>
      <c r="AR35" s="154"/>
      <c r="AS35" s="154"/>
      <c r="AT35" s="154"/>
      <c r="AU35" s="154"/>
      <c r="AV35" s="154"/>
      <c r="AW35" s="154"/>
      <c r="AX35" s="1056"/>
      <c r="AY35" s="1039"/>
      <c r="AZ35" s="72"/>
      <c r="IW35" s="74"/>
      <c r="IX35" s="1039"/>
      <c r="IY35" s="1040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204"/>
      <c r="C36" s="1205"/>
      <c r="D36" s="1205"/>
      <c r="E36" s="1205"/>
      <c r="F36" s="1205"/>
      <c r="G36" s="1205"/>
      <c r="H36" s="1205"/>
      <c r="I36" s="1205"/>
      <c r="J36" s="1205"/>
      <c r="K36" s="1205"/>
      <c r="L36" s="1205"/>
      <c r="M36" s="1205"/>
      <c r="N36" s="1205"/>
      <c r="O36" s="1205"/>
      <c r="P36" s="1205"/>
      <c r="Q36" s="1205"/>
      <c r="R36" s="1205"/>
      <c r="S36" s="1205"/>
      <c r="T36" s="1205"/>
      <c r="U36" s="1205"/>
      <c r="V36" s="1205"/>
      <c r="W36" s="1205"/>
      <c r="X36" s="1205"/>
      <c r="Y36" s="1205"/>
      <c r="Z36" s="1205"/>
      <c r="AA36" s="1205"/>
      <c r="AB36" s="1205"/>
      <c r="AC36" s="1205"/>
      <c r="AD36" s="1205"/>
      <c r="AE36" s="1205"/>
      <c r="AF36" s="1205"/>
      <c r="AG36" s="1205"/>
      <c r="AH36" s="1205"/>
      <c r="AI36" s="1205"/>
      <c r="AJ36" s="1205"/>
      <c r="AK36" s="1205"/>
      <c r="AL36" s="1205"/>
      <c r="AM36" s="1205"/>
      <c r="AN36" s="1205"/>
      <c r="AO36" s="1206"/>
      <c r="AP36" s="154"/>
      <c r="AQ36" s="154"/>
      <c r="AR36" s="154"/>
      <c r="AS36" s="154"/>
      <c r="AT36" s="154"/>
      <c r="AU36" s="154"/>
      <c r="AV36" s="154"/>
      <c r="AW36" s="154"/>
      <c r="AX36" s="1056"/>
      <c r="AY36" s="1039"/>
      <c r="AZ36" s="1217" t="e" vm="5">
        <v>#VALUE!</v>
      </c>
      <c r="IW36" s="1218" t="e" vm="5">
        <v>#VALUE!</v>
      </c>
      <c r="IX36" s="1039"/>
      <c r="IY36" s="1040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207"/>
      <c r="C37" s="1208"/>
      <c r="D37" s="1208"/>
      <c r="E37" s="1208"/>
      <c r="F37" s="1208"/>
      <c r="G37" s="1208"/>
      <c r="H37" s="1208"/>
      <c r="I37" s="1208"/>
      <c r="J37" s="1208"/>
      <c r="K37" s="1208"/>
      <c r="L37" s="1208"/>
      <c r="M37" s="1208"/>
      <c r="N37" s="1208"/>
      <c r="O37" s="1208"/>
      <c r="P37" s="1208"/>
      <c r="Q37" s="1208"/>
      <c r="R37" s="1208"/>
      <c r="S37" s="1208"/>
      <c r="T37" s="1208"/>
      <c r="U37" s="1208"/>
      <c r="V37" s="1208"/>
      <c r="W37" s="1208"/>
      <c r="X37" s="1208"/>
      <c r="Y37" s="1208"/>
      <c r="Z37" s="1208"/>
      <c r="AA37" s="1208"/>
      <c r="AB37" s="1208"/>
      <c r="AC37" s="1208"/>
      <c r="AD37" s="1208"/>
      <c r="AE37" s="1208"/>
      <c r="AF37" s="1208"/>
      <c r="AG37" s="1208"/>
      <c r="AH37" s="1208"/>
      <c r="AI37" s="1208"/>
      <c r="AJ37" s="1208"/>
      <c r="AK37" s="1208"/>
      <c r="AL37" s="1208"/>
      <c r="AM37" s="1208"/>
      <c r="AN37" s="1208"/>
      <c r="AO37" s="1209"/>
      <c r="AP37" s="154"/>
      <c r="AQ37" s="154"/>
      <c r="AR37" s="154"/>
      <c r="AS37" s="154"/>
      <c r="AT37" s="154"/>
      <c r="AU37" s="154"/>
      <c r="AV37" s="154"/>
      <c r="AW37" s="154"/>
      <c r="AX37" s="1056"/>
      <c r="AY37" s="1039"/>
      <c r="AZ37" s="1217"/>
      <c r="BE37" s="1222" t="s">
        <v>30</v>
      </c>
      <c r="BF37" s="1222"/>
      <c r="BG37" s="1222"/>
      <c r="BH37" s="1222"/>
      <c r="BI37" s="1222"/>
      <c r="BJ37" s="1222"/>
      <c r="BK37" s="1222"/>
      <c r="BL37" s="1222"/>
      <c r="BM37" s="1222"/>
      <c r="BN37" s="1222"/>
      <c r="BO37" s="1222"/>
      <c r="BP37" s="1222"/>
      <c r="BQ37" s="1222"/>
      <c r="BR37" s="1222"/>
      <c r="BS37" s="1222"/>
      <c r="BT37" s="1222"/>
      <c r="BU37" s="1222"/>
      <c r="BV37" s="1222"/>
      <c r="BW37" s="1222"/>
      <c r="BX37" s="1222"/>
      <c r="BY37" s="1222"/>
      <c r="BZ37" s="1222"/>
      <c r="CA37" s="1222"/>
      <c r="CB37" s="1222"/>
      <c r="CC37" s="1222"/>
      <c r="CD37" s="1222"/>
      <c r="CE37" s="1222"/>
      <c r="CF37" s="1222"/>
      <c r="CG37" s="1222"/>
      <c r="CH37" s="1222"/>
      <c r="CI37" s="1222"/>
      <c r="CJ37" s="1222"/>
      <c r="CK37" s="1222"/>
      <c r="CL37" s="1222"/>
      <c r="CM37" s="1222"/>
      <c r="CN37" s="1222"/>
      <c r="CO37" s="1222"/>
      <c r="CP37" s="1222"/>
      <c r="CQ37" s="1222"/>
      <c r="CR37" s="1222"/>
      <c r="CS37" s="1222"/>
      <c r="CT37" s="1222"/>
      <c r="CU37" s="1222"/>
      <c r="CV37" s="1222"/>
      <c r="CW37" s="1222"/>
      <c r="CX37" s="1222"/>
      <c r="CY37" s="1222"/>
      <c r="CZ37" s="1222"/>
      <c r="DA37" s="1222"/>
      <c r="DB37" s="1222"/>
      <c r="DC37" s="1222"/>
      <c r="DD37" s="1222"/>
      <c r="DE37" s="1222"/>
      <c r="DF37" s="1222"/>
      <c r="DG37" s="1222"/>
      <c r="DH37" s="1222"/>
      <c r="DI37" s="1222"/>
      <c r="DJ37" s="1222"/>
      <c r="DK37" s="1222"/>
      <c r="DL37" s="1222"/>
      <c r="DM37" s="1222"/>
      <c r="DN37" s="1222"/>
      <c r="DO37" s="1222"/>
      <c r="DP37" s="1222"/>
      <c r="DQ37" s="1222"/>
      <c r="DR37" s="1222"/>
      <c r="DS37" s="1222"/>
      <c r="DT37" s="1222"/>
      <c r="DU37" s="1222"/>
      <c r="DV37" s="1222"/>
      <c r="DW37" s="1222"/>
      <c r="DX37" s="1222"/>
      <c r="DY37" s="1222"/>
      <c r="DZ37" s="1222"/>
      <c r="EA37" s="1222"/>
      <c r="EB37" s="1222"/>
      <c r="EC37" s="1222"/>
      <c r="ED37" s="1222"/>
      <c r="EE37" s="1222"/>
      <c r="EF37" s="1222"/>
      <c r="EG37" s="1222"/>
      <c r="EH37" s="1222"/>
      <c r="EI37" s="1222"/>
      <c r="EJ37" s="1222"/>
      <c r="EK37" s="1222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218"/>
      <c r="IX37" s="1039"/>
      <c r="IY37" s="1040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201"/>
      <c r="C38" s="1202"/>
      <c r="D38" s="1202"/>
      <c r="E38" s="1202"/>
      <c r="F38" s="1202"/>
      <c r="G38" s="1202"/>
      <c r="H38" s="1202"/>
      <c r="I38" s="1202"/>
      <c r="J38" s="1202"/>
      <c r="K38" s="1202"/>
      <c r="L38" s="1202"/>
      <c r="M38" s="1202"/>
      <c r="N38" s="1202"/>
      <c r="O38" s="1202"/>
      <c r="P38" s="1202"/>
      <c r="Q38" s="1202"/>
      <c r="R38" s="1202"/>
      <c r="S38" s="1202"/>
      <c r="T38" s="1202"/>
      <c r="U38" s="1202"/>
      <c r="V38" s="1202"/>
      <c r="W38" s="1202"/>
      <c r="X38" s="1202"/>
      <c r="Y38" s="1202"/>
      <c r="Z38" s="1202"/>
      <c r="AA38" s="1202"/>
      <c r="AB38" s="1202"/>
      <c r="AC38" s="1202"/>
      <c r="AD38" s="1202"/>
      <c r="AE38" s="1202"/>
      <c r="AF38" s="1202"/>
      <c r="AG38" s="1202"/>
      <c r="AH38" s="1202"/>
      <c r="AI38" s="1202"/>
      <c r="AJ38" s="1202"/>
      <c r="AK38" s="1202"/>
      <c r="AL38" s="1202"/>
      <c r="AM38" s="1202"/>
      <c r="AN38" s="1202"/>
      <c r="AO38" s="1203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1056"/>
      <c r="AY38" s="1039"/>
      <c r="AZ38" s="72"/>
      <c r="BE38" s="1222"/>
      <c r="BF38" s="1222"/>
      <c r="BG38" s="1222"/>
      <c r="BH38" s="1222"/>
      <c r="BI38" s="1222"/>
      <c r="BJ38" s="1222"/>
      <c r="BK38" s="1222"/>
      <c r="BL38" s="1222"/>
      <c r="BM38" s="1222"/>
      <c r="BN38" s="1222"/>
      <c r="BO38" s="1222"/>
      <c r="BP38" s="1222"/>
      <c r="BQ38" s="1222"/>
      <c r="BR38" s="1222"/>
      <c r="BS38" s="1222"/>
      <c r="BT38" s="1222"/>
      <c r="BU38" s="1222"/>
      <c r="BV38" s="1222"/>
      <c r="BW38" s="1222"/>
      <c r="BX38" s="1222"/>
      <c r="BY38" s="1222"/>
      <c r="BZ38" s="1222"/>
      <c r="CA38" s="1222"/>
      <c r="CB38" s="1222"/>
      <c r="CC38" s="1222"/>
      <c r="CD38" s="1222"/>
      <c r="CE38" s="1222"/>
      <c r="CF38" s="1222"/>
      <c r="CG38" s="1222"/>
      <c r="CH38" s="1222"/>
      <c r="CI38" s="1222"/>
      <c r="CJ38" s="1222"/>
      <c r="CK38" s="1222"/>
      <c r="CL38" s="1222"/>
      <c r="CM38" s="1222"/>
      <c r="CN38" s="1222"/>
      <c r="CO38" s="1222"/>
      <c r="CP38" s="1222"/>
      <c r="CQ38" s="1222"/>
      <c r="CR38" s="1222"/>
      <c r="CS38" s="1222"/>
      <c r="CT38" s="1222"/>
      <c r="CU38" s="1222"/>
      <c r="CV38" s="1222"/>
      <c r="CW38" s="1222"/>
      <c r="CX38" s="1222"/>
      <c r="CY38" s="1222"/>
      <c r="CZ38" s="1222"/>
      <c r="DA38" s="1222"/>
      <c r="DB38" s="1222"/>
      <c r="DC38" s="1222"/>
      <c r="DD38" s="1222"/>
      <c r="DE38" s="1222"/>
      <c r="DF38" s="1222"/>
      <c r="DG38" s="1222"/>
      <c r="DH38" s="1222"/>
      <c r="DI38" s="1222"/>
      <c r="DJ38" s="1222"/>
      <c r="DK38" s="1222"/>
      <c r="DL38" s="1222"/>
      <c r="DM38" s="1222"/>
      <c r="DN38" s="1222"/>
      <c r="DO38" s="1222"/>
      <c r="DP38" s="1222"/>
      <c r="DQ38" s="1222"/>
      <c r="DR38" s="1222"/>
      <c r="DS38" s="1222"/>
      <c r="DT38" s="1222"/>
      <c r="DU38" s="1222"/>
      <c r="DV38" s="1222"/>
      <c r="DW38" s="1222"/>
      <c r="DX38" s="1222"/>
      <c r="DY38" s="1222"/>
      <c r="DZ38" s="1222"/>
      <c r="EA38" s="1222"/>
      <c r="EB38" s="1222"/>
      <c r="EC38" s="1222"/>
      <c r="ED38" s="1222"/>
      <c r="EE38" s="1222"/>
      <c r="EF38" s="1222"/>
      <c r="EG38" s="1222"/>
      <c r="EH38" s="1222"/>
      <c r="EI38" s="1222"/>
      <c r="EJ38" s="1222"/>
      <c r="EK38" s="1222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1039"/>
      <c r="IY38" s="1040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204"/>
      <c r="C39" s="1205"/>
      <c r="D39" s="1205"/>
      <c r="E39" s="1205"/>
      <c r="F39" s="1205"/>
      <c r="G39" s="1205"/>
      <c r="H39" s="1205"/>
      <c r="I39" s="1205"/>
      <c r="J39" s="1205"/>
      <c r="K39" s="1205"/>
      <c r="L39" s="1205"/>
      <c r="M39" s="1205"/>
      <c r="N39" s="1205"/>
      <c r="O39" s="1205"/>
      <c r="P39" s="1205"/>
      <c r="Q39" s="1205"/>
      <c r="R39" s="1205"/>
      <c r="S39" s="1205"/>
      <c r="T39" s="1205"/>
      <c r="U39" s="1205"/>
      <c r="V39" s="1205"/>
      <c r="W39" s="1205"/>
      <c r="X39" s="1205"/>
      <c r="Y39" s="1205"/>
      <c r="Z39" s="1205"/>
      <c r="AA39" s="1205"/>
      <c r="AB39" s="1205"/>
      <c r="AC39" s="1205"/>
      <c r="AD39" s="1205"/>
      <c r="AE39" s="1205"/>
      <c r="AF39" s="1205"/>
      <c r="AG39" s="1205"/>
      <c r="AH39" s="1205"/>
      <c r="AI39" s="1205"/>
      <c r="AJ39" s="1205"/>
      <c r="AK39" s="1205"/>
      <c r="AL39" s="1205"/>
      <c r="AM39" s="1205"/>
      <c r="AN39" s="1205"/>
      <c r="AO39" s="1206"/>
      <c r="AP39" s="154"/>
      <c r="AQ39" s="154"/>
      <c r="AR39" s="154"/>
      <c r="AS39" s="154"/>
      <c r="AT39" s="154"/>
      <c r="AU39" s="154"/>
      <c r="AV39" s="154"/>
      <c r="AW39" s="154"/>
      <c r="AX39" s="1056"/>
      <c r="AY39" s="1039"/>
      <c r="AZ39" s="72"/>
      <c r="BE39" s="1222"/>
      <c r="BF39" s="1222"/>
      <c r="BG39" s="1222"/>
      <c r="BH39" s="1222"/>
      <c r="BI39" s="1222"/>
      <c r="BJ39" s="1222"/>
      <c r="BK39" s="1222"/>
      <c r="BL39" s="1222"/>
      <c r="BM39" s="1222"/>
      <c r="BN39" s="1222"/>
      <c r="BO39" s="1222"/>
      <c r="BP39" s="1222"/>
      <c r="BQ39" s="1222"/>
      <c r="BR39" s="1222"/>
      <c r="BS39" s="1222"/>
      <c r="BT39" s="1222"/>
      <c r="BU39" s="1222"/>
      <c r="BV39" s="1222"/>
      <c r="BW39" s="1222"/>
      <c r="BX39" s="1222"/>
      <c r="BY39" s="1222"/>
      <c r="BZ39" s="1222"/>
      <c r="CA39" s="1222"/>
      <c r="CB39" s="1222"/>
      <c r="CC39" s="1222"/>
      <c r="CD39" s="1222"/>
      <c r="CE39" s="1222"/>
      <c r="CF39" s="1222"/>
      <c r="CG39" s="1222"/>
      <c r="CH39" s="1222"/>
      <c r="CI39" s="1222"/>
      <c r="CJ39" s="1222"/>
      <c r="CK39" s="1222"/>
      <c r="CL39" s="1222"/>
      <c r="CM39" s="1222"/>
      <c r="CN39" s="1222"/>
      <c r="CO39" s="1222"/>
      <c r="CP39" s="1222"/>
      <c r="CQ39" s="1222"/>
      <c r="CR39" s="1222"/>
      <c r="CS39" s="1222"/>
      <c r="CT39" s="1222"/>
      <c r="CU39" s="1222"/>
      <c r="CV39" s="1222"/>
      <c r="CW39" s="1222"/>
      <c r="CX39" s="1222"/>
      <c r="CY39" s="1222"/>
      <c r="CZ39" s="1222"/>
      <c r="DA39" s="1222"/>
      <c r="DB39" s="1222"/>
      <c r="DC39" s="1222"/>
      <c r="DD39" s="1222"/>
      <c r="DE39" s="1222"/>
      <c r="DF39" s="1222"/>
      <c r="DG39" s="1222"/>
      <c r="DH39" s="1222"/>
      <c r="DI39" s="1222"/>
      <c r="DJ39" s="1222"/>
      <c r="DK39" s="1222"/>
      <c r="DL39" s="1222"/>
      <c r="DM39" s="1222"/>
      <c r="DN39" s="1222"/>
      <c r="DO39" s="1222"/>
      <c r="DP39" s="1222"/>
      <c r="DQ39" s="1222"/>
      <c r="DR39" s="1222"/>
      <c r="DS39" s="1222"/>
      <c r="DT39" s="1222"/>
      <c r="DU39" s="1222"/>
      <c r="DV39" s="1222"/>
      <c r="DW39" s="1222"/>
      <c r="DX39" s="1222"/>
      <c r="DY39" s="1222"/>
      <c r="DZ39" s="1222"/>
      <c r="EA39" s="1222"/>
      <c r="EB39" s="1222"/>
      <c r="EC39" s="1222"/>
      <c r="ED39" s="1222"/>
      <c r="EE39" s="1222"/>
      <c r="EF39" s="1222"/>
      <c r="EG39" s="1222"/>
      <c r="EH39" s="1222"/>
      <c r="EI39" s="1222"/>
      <c r="EJ39" s="1222"/>
      <c r="EK39" s="1222"/>
      <c r="EL39" s="73"/>
      <c r="EM39" s="73"/>
      <c r="EN39" s="73"/>
      <c r="EO39" s="73"/>
      <c r="EP39" s="39"/>
      <c r="EQ39" s="39"/>
      <c r="ER39" s="39"/>
      <c r="ES39" s="39"/>
      <c r="FL39" s="1223" t="s">
        <v>29</v>
      </c>
      <c r="FM39" s="1223"/>
      <c r="FN39" s="1223"/>
      <c r="FO39" s="1223"/>
      <c r="FP39" s="1223"/>
      <c r="FQ39" s="1223"/>
      <c r="FR39" s="1223"/>
      <c r="FS39" s="1223"/>
      <c r="FT39" s="1223"/>
      <c r="FU39" s="1223"/>
      <c r="FV39" s="1223"/>
      <c r="FW39" s="1223"/>
      <c r="FX39" s="1223"/>
      <c r="FY39" s="1223"/>
      <c r="FZ39" s="1223"/>
      <c r="GA39" s="1223"/>
      <c r="GB39" s="1223"/>
      <c r="GC39" s="1223"/>
      <c r="GD39" s="1223"/>
      <c r="GE39" s="1223"/>
      <c r="GF39" s="1223"/>
      <c r="GG39" s="1223"/>
      <c r="GH39" s="1223"/>
      <c r="GI39" s="1223"/>
      <c r="GJ39" s="1223"/>
      <c r="GK39" s="1223"/>
      <c r="GL39" s="1223"/>
      <c r="GM39" s="1223"/>
      <c r="GN39" s="1223"/>
      <c r="GO39" s="1223"/>
      <c r="GP39" s="1223"/>
      <c r="GQ39" s="1223"/>
      <c r="GR39" s="1223"/>
      <c r="GS39" s="1223"/>
      <c r="GT39" s="1223"/>
      <c r="GU39" s="1223"/>
      <c r="GV39" s="1223"/>
      <c r="GW39" s="1223"/>
      <c r="GX39" s="1223"/>
      <c r="GY39" s="1223"/>
      <c r="GZ39" s="1223"/>
      <c r="HA39" s="1223"/>
      <c r="HB39" s="1223"/>
      <c r="HC39" s="1223"/>
      <c r="HD39" s="1223"/>
      <c r="HE39" s="1223"/>
      <c r="HF39" s="1223"/>
      <c r="HG39" s="1223"/>
      <c r="HH39" s="1223"/>
      <c r="HI39" s="1223"/>
      <c r="HJ39" s="1223"/>
      <c r="HK39" s="1223"/>
      <c r="HL39" s="1223"/>
      <c r="HM39" s="1223"/>
      <c r="HN39" s="1223"/>
      <c r="HO39" s="1223"/>
      <c r="HP39" s="1223"/>
      <c r="HQ39" s="1223"/>
      <c r="HR39" s="1223"/>
      <c r="HS39" s="1223"/>
      <c r="HT39" s="1223"/>
      <c r="HU39" s="1223"/>
      <c r="HV39" s="1223"/>
      <c r="HW39" s="1223"/>
      <c r="HX39" s="1223"/>
      <c r="HY39" s="1223"/>
      <c r="HZ39" s="1223"/>
      <c r="IA39" s="1223"/>
      <c r="IB39" s="1223"/>
      <c r="IC39" s="1223"/>
      <c r="ID39" s="1223"/>
      <c r="IE39" s="1223"/>
      <c r="IF39" s="1223"/>
      <c r="IG39" s="1223"/>
      <c r="IH39" s="1223"/>
      <c r="II39" s="1223"/>
      <c r="IJ39" s="1223"/>
      <c r="IK39" s="1223"/>
      <c r="IL39" s="1223"/>
      <c r="IM39" s="1223"/>
      <c r="IN39" s="1223"/>
      <c r="IO39" s="1223"/>
      <c r="IP39" s="1223"/>
      <c r="IQ39" s="1223"/>
      <c r="IR39" s="1223"/>
      <c r="IW39" s="74"/>
      <c r="IX39" s="1039"/>
      <c r="IY39" s="1040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204"/>
      <c r="C40" s="1205"/>
      <c r="D40" s="1205"/>
      <c r="E40" s="1205"/>
      <c r="F40" s="1205"/>
      <c r="G40" s="1205"/>
      <c r="H40" s="1205"/>
      <c r="I40" s="1205"/>
      <c r="J40" s="1205"/>
      <c r="K40" s="1205"/>
      <c r="L40" s="1205"/>
      <c r="M40" s="1205"/>
      <c r="N40" s="1205"/>
      <c r="O40" s="1205"/>
      <c r="P40" s="1205"/>
      <c r="Q40" s="1205"/>
      <c r="R40" s="1205"/>
      <c r="S40" s="1205"/>
      <c r="T40" s="1205"/>
      <c r="U40" s="1205"/>
      <c r="V40" s="1205"/>
      <c r="W40" s="1205"/>
      <c r="X40" s="1205"/>
      <c r="Y40" s="1205"/>
      <c r="Z40" s="1205"/>
      <c r="AA40" s="1205"/>
      <c r="AB40" s="1205"/>
      <c r="AC40" s="1205"/>
      <c r="AD40" s="1205"/>
      <c r="AE40" s="1205"/>
      <c r="AF40" s="1205"/>
      <c r="AG40" s="1205"/>
      <c r="AH40" s="1205"/>
      <c r="AI40" s="1205"/>
      <c r="AJ40" s="1205"/>
      <c r="AK40" s="1205"/>
      <c r="AL40" s="1205"/>
      <c r="AM40" s="1205"/>
      <c r="AN40" s="1205"/>
      <c r="AO40" s="1206"/>
      <c r="AP40" s="154"/>
      <c r="AQ40" s="156"/>
      <c r="AR40" s="156"/>
      <c r="AS40" s="156"/>
      <c r="AT40" s="156"/>
      <c r="AU40" s="156"/>
      <c r="AV40" s="156"/>
      <c r="AW40" s="154"/>
      <c r="AX40" s="1056"/>
      <c r="AY40" s="1039"/>
      <c r="AZ40" s="72"/>
      <c r="BE40" s="1222"/>
      <c r="BF40" s="1222"/>
      <c r="BG40" s="1222"/>
      <c r="BH40" s="1222"/>
      <c r="BI40" s="1222"/>
      <c r="BJ40" s="1222"/>
      <c r="BK40" s="1222"/>
      <c r="BL40" s="1222"/>
      <c r="BM40" s="1222"/>
      <c r="BN40" s="1222"/>
      <c r="BO40" s="1222"/>
      <c r="BP40" s="1222"/>
      <c r="BQ40" s="1222"/>
      <c r="BR40" s="1222"/>
      <c r="BS40" s="1222"/>
      <c r="BT40" s="1222"/>
      <c r="BU40" s="1222"/>
      <c r="BV40" s="1222"/>
      <c r="BW40" s="1222"/>
      <c r="BX40" s="1222"/>
      <c r="BY40" s="1222"/>
      <c r="BZ40" s="1222"/>
      <c r="CA40" s="1222"/>
      <c r="CB40" s="1222"/>
      <c r="CC40" s="1222"/>
      <c r="CD40" s="1222"/>
      <c r="CE40" s="1222"/>
      <c r="CF40" s="1222"/>
      <c r="CG40" s="1222"/>
      <c r="CH40" s="1222"/>
      <c r="CI40" s="1222"/>
      <c r="CJ40" s="1222"/>
      <c r="CK40" s="1222"/>
      <c r="CL40" s="1222"/>
      <c r="CM40" s="1222"/>
      <c r="CN40" s="1222"/>
      <c r="CO40" s="1222"/>
      <c r="CP40" s="1222"/>
      <c r="CQ40" s="1222"/>
      <c r="CR40" s="1222"/>
      <c r="CS40" s="1222"/>
      <c r="CT40" s="1222"/>
      <c r="CU40" s="1222"/>
      <c r="CV40" s="1222"/>
      <c r="CW40" s="1222"/>
      <c r="CX40" s="1222"/>
      <c r="CY40" s="1222"/>
      <c r="CZ40" s="1222"/>
      <c r="DA40" s="1222"/>
      <c r="DB40" s="1222"/>
      <c r="DC40" s="1222"/>
      <c r="DD40" s="1222"/>
      <c r="DE40" s="1222"/>
      <c r="DF40" s="1222"/>
      <c r="DG40" s="1222"/>
      <c r="DH40" s="1222"/>
      <c r="DI40" s="1222"/>
      <c r="DJ40" s="1222"/>
      <c r="DK40" s="1222"/>
      <c r="DL40" s="1222"/>
      <c r="DM40" s="1222"/>
      <c r="DN40" s="1222"/>
      <c r="DO40" s="1222"/>
      <c r="DP40" s="1222"/>
      <c r="DQ40" s="1222"/>
      <c r="DR40" s="1222"/>
      <c r="DS40" s="1222"/>
      <c r="DT40" s="1222"/>
      <c r="DU40" s="1222"/>
      <c r="DV40" s="1222"/>
      <c r="DW40" s="1222"/>
      <c r="DX40" s="1222"/>
      <c r="DY40" s="1222"/>
      <c r="DZ40" s="1222"/>
      <c r="EA40" s="1222"/>
      <c r="EB40" s="1222"/>
      <c r="EC40" s="1222"/>
      <c r="ED40" s="1222"/>
      <c r="EE40" s="1222"/>
      <c r="EF40" s="1222"/>
      <c r="EG40" s="1222"/>
      <c r="EH40" s="1222"/>
      <c r="EI40" s="1222"/>
      <c r="EJ40" s="1222"/>
      <c r="EK40" s="1222"/>
      <c r="EL40" s="73"/>
      <c r="EM40" s="73"/>
      <c r="EN40" s="73"/>
      <c r="EO40" s="73"/>
      <c r="EP40" s="39"/>
      <c r="EQ40" s="39"/>
      <c r="ER40" s="39"/>
      <c r="ES40" s="39"/>
      <c r="FL40" s="1223"/>
      <c r="FM40" s="1223"/>
      <c r="FN40" s="1223"/>
      <c r="FO40" s="1223"/>
      <c r="FP40" s="1223"/>
      <c r="FQ40" s="1223"/>
      <c r="FR40" s="1223"/>
      <c r="FS40" s="1223"/>
      <c r="FT40" s="1223"/>
      <c r="FU40" s="1223"/>
      <c r="FV40" s="1223"/>
      <c r="FW40" s="1223"/>
      <c r="FX40" s="1223"/>
      <c r="FY40" s="1223"/>
      <c r="FZ40" s="1223"/>
      <c r="GA40" s="1223"/>
      <c r="GB40" s="1223"/>
      <c r="GC40" s="1223"/>
      <c r="GD40" s="1223"/>
      <c r="GE40" s="1223"/>
      <c r="GF40" s="1223"/>
      <c r="GG40" s="1223"/>
      <c r="GH40" s="1223"/>
      <c r="GI40" s="1223"/>
      <c r="GJ40" s="1223"/>
      <c r="GK40" s="1223"/>
      <c r="GL40" s="1223"/>
      <c r="GM40" s="1223"/>
      <c r="GN40" s="1223"/>
      <c r="GO40" s="1223"/>
      <c r="GP40" s="1223"/>
      <c r="GQ40" s="1223"/>
      <c r="GR40" s="1223"/>
      <c r="GS40" s="1223"/>
      <c r="GT40" s="1223"/>
      <c r="GU40" s="1223"/>
      <c r="GV40" s="1223"/>
      <c r="GW40" s="1223"/>
      <c r="GX40" s="1223"/>
      <c r="GY40" s="1223"/>
      <c r="GZ40" s="1223"/>
      <c r="HA40" s="1223"/>
      <c r="HB40" s="1223"/>
      <c r="HC40" s="1223"/>
      <c r="HD40" s="1223"/>
      <c r="HE40" s="1223"/>
      <c r="HF40" s="1223"/>
      <c r="HG40" s="1223"/>
      <c r="HH40" s="1223"/>
      <c r="HI40" s="1223"/>
      <c r="HJ40" s="1223"/>
      <c r="HK40" s="1223"/>
      <c r="HL40" s="1223"/>
      <c r="HM40" s="1223"/>
      <c r="HN40" s="1223"/>
      <c r="HO40" s="1223"/>
      <c r="HP40" s="1223"/>
      <c r="HQ40" s="1223"/>
      <c r="HR40" s="1223"/>
      <c r="HS40" s="1223"/>
      <c r="HT40" s="1223"/>
      <c r="HU40" s="1223"/>
      <c r="HV40" s="1223"/>
      <c r="HW40" s="1223"/>
      <c r="HX40" s="1223"/>
      <c r="HY40" s="1223"/>
      <c r="HZ40" s="1223"/>
      <c r="IA40" s="1223"/>
      <c r="IB40" s="1223"/>
      <c r="IC40" s="1223"/>
      <c r="ID40" s="1223"/>
      <c r="IE40" s="1223"/>
      <c r="IF40" s="1223"/>
      <c r="IG40" s="1223"/>
      <c r="IH40" s="1223"/>
      <c r="II40" s="1223"/>
      <c r="IJ40" s="1223"/>
      <c r="IK40" s="1223"/>
      <c r="IL40" s="1223"/>
      <c r="IM40" s="1223"/>
      <c r="IN40" s="1223"/>
      <c r="IO40" s="1223"/>
      <c r="IP40" s="1223"/>
      <c r="IQ40" s="1223"/>
      <c r="IR40" s="1223"/>
      <c r="IW40" s="74"/>
      <c r="IX40" s="1039"/>
      <c r="IY40" s="1040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204"/>
      <c r="C41" s="1205"/>
      <c r="D41" s="1205"/>
      <c r="E41" s="1205"/>
      <c r="F41" s="1205"/>
      <c r="G41" s="1205"/>
      <c r="H41" s="1205"/>
      <c r="I41" s="1205"/>
      <c r="J41" s="1205"/>
      <c r="K41" s="1205"/>
      <c r="L41" s="1205"/>
      <c r="M41" s="1205"/>
      <c r="N41" s="1205"/>
      <c r="O41" s="1205"/>
      <c r="P41" s="1205"/>
      <c r="Q41" s="1205"/>
      <c r="R41" s="1205"/>
      <c r="S41" s="1205"/>
      <c r="T41" s="1205"/>
      <c r="U41" s="1205"/>
      <c r="V41" s="1205"/>
      <c r="W41" s="1205"/>
      <c r="X41" s="1205"/>
      <c r="Y41" s="1205"/>
      <c r="Z41" s="1205"/>
      <c r="AA41" s="1205"/>
      <c r="AB41" s="1205"/>
      <c r="AC41" s="1205"/>
      <c r="AD41" s="1205"/>
      <c r="AE41" s="1205"/>
      <c r="AF41" s="1205"/>
      <c r="AG41" s="1205"/>
      <c r="AH41" s="1205"/>
      <c r="AI41" s="1205"/>
      <c r="AJ41" s="1205"/>
      <c r="AK41" s="1205"/>
      <c r="AL41" s="1205"/>
      <c r="AM41" s="1205"/>
      <c r="AN41" s="1205"/>
      <c r="AO41" s="1206"/>
      <c r="AP41" s="154"/>
      <c r="AQ41" s="156"/>
      <c r="AR41" s="156"/>
      <c r="AS41" s="156"/>
      <c r="AT41" s="156"/>
      <c r="AU41" s="156"/>
      <c r="AV41" s="156"/>
      <c r="AW41" s="154"/>
      <c r="AX41" s="1056"/>
      <c r="AY41" s="1039"/>
      <c r="AZ41" s="72"/>
      <c r="BE41" s="1222"/>
      <c r="BF41" s="1222"/>
      <c r="BG41" s="1222"/>
      <c r="BH41" s="1222"/>
      <c r="BI41" s="1222"/>
      <c r="BJ41" s="1222"/>
      <c r="BK41" s="1222"/>
      <c r="BL41" s="1222"/>
      <c r="BM41" s="1222"/>
      <c r="BN41" s="1222"/>
      <c r="BO41" s="1222"/>
      <c r="BP41" s="1222"/>
      <c r="BQ41" s="1222"/>
      <c r="BR41" s="1222"/>
      <c r="BS41" s="1222"/>
      <c r="BT41" s="1222"/>
      <c r="BU41" s="1222"/>
      <c r="BV41" s="1222"/>
      <c r="BW41" s="1222"/>
      <c r="BX41" s="1222"/>
      <c r="BY41" s="1222"/>
      <c r="BZ41" s="1222"/>
      <c r="CA41" s="1222"/>
      <c r="CB41" s="1222"/>
      <c r="CC41" s="1222"/>
      <c r="CD41" s="1222"/>
      <c r="CE41" s="1222"/>
      <c r="CF41" s="1222"/>
      <c r="CG41" s="1222"/>
      <c r="CH41" s="1222"/>
      <c r="CI41" s="1222"/>
      <c r="CJ41" s="1222"/>
      <c r="CK41" s="1222"/>
      <c r="CL41" s="1222"/>
      <c r="CM41" s="1222"/>
      <c r="CN41" s="1222"/>
      <c r="CO41" s="1222"/>
      <c r="CP41" s="1222"/>
      <c r="CQ41" s="1222"/>
      <c r="CR41" s="1222"/>
      <c r="CS41" s="1222"/>
      <c r="CT41" s="1222"/>
      <c r="CU41" s="1222"/>
      <c r="CV41" s="1222"/>
      <c r="CW41" s="1222"/>
      <c r="CX41" s="1222"/>
      <c r="CY41" s="1222"/>
      <c r="CZ41" s="1222"/>
      <c r="DA41" s="1222"/>
      <c r="DB41" s="1222"/>
      <c r="DC41" s="1222"/>
      <c r="DD41" s="1222"/>
      <c r="DE41" s="1222"/>
      <c r="DF41" s="1222"/>
      <c r="DG41" s="1222"/>
      <c r="DH41" s="1222"/>
      <c r="DI41" s="1222"/>
      <c r="DJ41" s="1222"/>
      <c r="DK41" s="1222"/>
      <c r="DL41" s="1222"/>
      <c r="DM41" s="1222"/>
      <c r="DN41" s="1222"/>
      <c r="DO41" s="1222"/>
      <c r="DP41" s="1222"/>
      <c r="DQ41" s="1222"/>
      <c r="DR41" s="1222"/>
      <c r="DS41" s="1222"/>
      <c r="DT41" s="1222"/>
      <c r="DU41" s="1222"/>
      <c r="DV41" s="1222"/>
      <c r="DW41" s="1222"/>
      <c r="DX41" s="1222"/>
      <c r="DY41" s="1222"/>
      <c r="DZ41" s="1222"/>
      <c r="EA41" s="1222"/>
      <c r="EB41" s="1222"/>
      <c r="EC41" s="1222"/>
      <c r="ED41" s="1222"/>
      <c r="EE41" s="1222"/>
      <c r="EF41" s="1222"/>
      <c r="EG41" s="1222"/>
      <c r="EH41" s="1222"/>
      <c r="EI41" s="1222"/>
      <c r="EJ41" s="1222"/>
      <c r="EK41" s="1222"/>
      <c r="EL41" s="73"/>
      <c r="EM41" s="73"/>
      <c r="EN41" s="73"/>
      <c r="EO41" s="73"/>
      <c r="EP41" s="76"/>
      <c r="EQ41" s="76"/>
      <c r="ER41" s="76"/>
      <c r="ES41" s="76"/>
      <c r="FL41" s="1223"/>
      <c r="FM41" s="1223"/>
      <c r="FN41" s="1223"/>
      <c r="FO41" s="1223"/>
      <c r="FP41" s="1223"/>
      <c r="FQ41" s="1223"/>
      <c r="FR41" s="1223"/>
      <c r="FS41" s="1223"/>
      <c r="FT41" s="1223"/>
      <c r="FU41" s="1223"/>
      <c r="FV41" s="1223"/>
      <c r="FW41" s="1223"/>
      <c r="FX41" s="1223"/>
      <c r="FY41" s="1223"/>
      <c r="FZ41" s="1223"/>
      <c r="GA41" s="1223"/>
      <c r="GB41" s="1223"/>
      <c r="GC41" s="1223"/>
      <c r="GD41" s="1223"/>
      <c r="GE41" s="1223"/>
      <c r="GF41" s="1223"/>
      <c r="GG41" s="1223"/>
      <c r="GH41" s="1223"/>
      <c r="GI41" s="1223"/>
      <c r="GJ41" s="1223"/>
      <c r="GK41" s="1223"/>
      <c r="GL41" s="1223"/>
      <c r="GM41" s="1223"/>
      <c r="GN41" s="1223"/>
      <c r="GO41" s="1223"/>
      <c r="GP41" s="1223"/>
      <c r="GQ41" s="1223"/>
      <c r="GR41" s="1223"/>
      <c r="GS41" s="1223"/>
      <c r="GT41" s="1223"/>
      <c r="GU41" s="1223"/>
      <c r="GV41" s="1223"/>
      <c r="GW41" s="1223"/>
      <c r="GX41" s="1223"/>
      <c r="GY41" s="1223"/>
      <c r="GZ41" s="1223"/>
      <c r="HA41" s="1223"/>
      <c r="HB41" s="1223"/>
      <c r="HC41" s="1223"/>
      <c r="HD41" s="1223"/>
      <c r="HE41" s="1223"/>
      <c r="HF41" s="1223"/>
      <c r="HG41" s="1223"/>
      <c r="HH41" s="1223"/>
      <c r="HI41" s="1223"/>
      <c r="HJ41" s="1223"/>
      <c r="HK41" s="1223"/>
      <c r="HL41" s="1223"/>
      <c r="HM41" s="1223"/>
      <c r="HN41" s="1223"/>
      <c r="HO41" s="1223"/>
      <c r="HP41" s="1223"/>
      <c r="HQ41" s="1223"/>
      <c r="HR41" s="1223"/>
      <c r="HS41" s="1223"/>
      <c r="HT41" s="1223"/>
      <c r="HU41" s="1223"/>
      <c r="HV41" s="1223"/>
      <c r="HW41" s="1223"/>
      <c r="HX41" s="1223"/>
      <c r="HY41" s="1223"/>
      <c r="HZ41" s="1223"/>
      <c r="IA41" s="1223"/>
      <c r="IB41" s="1223"/>
      <c r="IC41" s="1223"/>
      <c r="ID41" s="1223"/>
      <c r="IE41" s="1223"/>
      <c r="IF41" s="1223"/>
      <c r="IG41" s="1223"/>
      <c r="IH41" s="1223"/>
      <c r="II41" s="1223"/>
      <c r="IJ41" s="1223"/>
      <c r="IK41" s="1223"/>
      <c r="IL41" s="1223"/>
      <c r="IM41" s="1223"/>
      <c r="IN41" s="1223"/>
      <c r="IO41" s="1223"/>
      <c r="IP41" s="1223"/>
      <c r="IQ41" s="1223"/>
      <c r="IR41" s="1223"/>
      <c r="IW41" s="74"/>
      <c r="IX41" s="1039"/>
      <c r="IY41" s="1040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204"/>
      <c r="C42" s="1205"/>
      <c r="D42" s="1205"/>
      <c r="E42" s="1205"/>
      <c r="F42" s="1205"/>
      <c r="G42" s="1205"/>
      <c r="H42" s="1205"/>
      <c r="I42" s="1205"/>
      <c r="J42" s="1205"/>
      <c r="K42" s="1205"/>
      <c r="L42" s="1205"/>
      <c r="M42" s="1205"/>
      <c r="N42" s="1205"/>
      <c r="O42" s="1205"/>
      <c r="P42" s="1205"/>
      <c r="Q42" s="1205"/>
      <c r="R42" s="1205"/>
      <c r="S42" s="1205"/>
      <c r="T42" s="1205"/>
      <c r="U42" s="1205"/>
      <c r="V42" s="1205"/>
      <c r="W42" s="1205"/>
      <c r="X42" s="1205"/>
      <c r="Y42" s="1205"/>
      <c r="Z42" s="1205"/>
      <c r="AA42" s="1205"/>
      <c r="AB42" s="1205"/>
      <c r="AC42" s="1205"/>
      <c r="AD42" s="1205"/>
      <c r="AE42" s="1205"/>
      <c r="AF42" s="1205"/>
      <c r="AG42" s="1205"/>
      <c r="AH42" s="1205"/>
      <c r="AI42" s="1205"/>
      <c r="AJ42" s="1205"/>
      <c r="AK42" s="1205"/>
      <c r="AL42" s="1205"/>
      <c r="AM42" s="1205"/>
      <c r="AN42" s="1205"/>
      <c r="AO42" s="1206"/>
      <c r="AP42" s="154"/>
      <c r="AQ42" s="156"/>
      <c r="AR42" s="156"/>
      <c r="AS42" s="156"/>
      <c r="AT42" s="156"/>
      <c r="AU42" s="156"/>
      <c r="AV42" s="156"/>
      <c r="AW42" s="154"/>
      <c r="AX42" s="1056"/>
      <c r="AY42" s="1039"/>
      <c r="AZ42" s="72"/>
      <c r="BE42" s="1222"/>
      <c r="BF42" s="1222"/>
      <c r="BG42" s="1222"/>
      <c r="BH42" s="1222"/>
      <c r="BI42" s="1222"/>
      <c r="BJ42" s="1222"/>
      <c r="BK42" s="1222"/>
      <c r="BL42" s="1222"/>
      <c r="BM42" s="1222"/>
      <c r="BN42" s="1222"/>
      <c r="BO42" s="1222"/>
      <c r="BP42" s="1222"/>
      <c r="BQ42" s="1222"/>
      <c r="BR42" s="1222"/>
      <c r="BS42" s="1222"/>
      <c r="BT42" s="1222"/>
      <c r="BU42" s="1222"/>
      <c r="BV42" s="1222"/>
      <c r="BW42" s="1222"/>
      <c r="BX42" s="1222"/>
      <c r="BY42" s="1222"/>
      <c r="BZ42" s="1222"/>
      <c r="CA42" s="1222"/>
      <c r="CB42" s="1222"/>
      <c r="CC42" s="1222"/>
      <c r="CD42" s="1222"/>
      <c r="CE42" s="1222"/>
      <c r="CF42" s="1222"/>
      <c r="CG42" s="1222"/>
      <c r="CH42" s="1222"/>
      <c r="CI42" s="1222"/>
      <c r="CJ42" s="1222"/>
      <c r="CK42" s="1222"/>
      <c r="CL42" s="1222"/>
      <c r="CM42" s="1222"/>
      <c r="CN42" s="1222"/>
      <c r="CO42" s="1222"/>
      <c r="CP42" s="1222"/>
      <c r="CQ42" s="1222"/>
      <c r="CR42" s="1222"/>
      <c r="CS42" s="1222"/>
      <c r="CT42" s="1222"/>
      <c r="CU42" s="1222"/>
      <c r="CV42" s="1222"/>
      <c r="CW42" s="1222"/>
      <c r="CX42" s="1222"/>
      <c r="CY42" s="1222"/>
      <c r="CZ42" s="1222"/>
      <c r="DA42" s="1222"/>
      <c r="DB42" s="1222"/>
      <c r="DC42" s="1222"/>
      <c r="DD42" s="1222"/>
      <c r="DE42" s="1222"/>
      <c r="DF42" s="1222"/>
      <c r="DG42" s="1222"/>
      <c r="DH42" s="1222"/>
      <c r="DI42" s="1222"/>
      <c r="DJ42" s="1222"/>
      <c r="DK42" s="1222"/>
      <c r="DL42" s="1222"/>
      <c r="DM42" s="1222"/>
      <c r="DN42" s="1222"/>
      <c r="DO42" s="1222"/>
      <c r="DP42" s="1222"/>
      <c r="DQ42" s="1222"/>
      <c r="DR42" s="1222"/>
      <c r="DS42" s="1222"/>
      <c r="DT42" s="1222"/>
      <c r="DU42" s="1222"/>
      <c r="DV42" s="1222"/>
      <c r="DW42" s="1222"/>
      <c r="DX42" s="1222"/>
      <c r="DY42" s="1222"/>
      <c r="DZ42" s="1222"/>
      <c r="EA42" s="1222"/>
      <c r="EB42" s="1222"/>
      <c r="EC42" s="1222"/>
      <c r="ED42" s="1222"/>
      <c r="EE42" s="1222"/>
      <c r="EF42" s="1222"/>
      <c r="EG42" s="1222"/>
      <c r="EH42" s="1222"/>
      <c r="EI42" s="1222"/>
      <c r="EJ42" s="1222"/>
      <c r="EK42" s="1222"/>
      <c r="EL42" s="73"/>
      <c r="EM42" s="73"/>
      <c r="EN42" s="73"/>
      <c r="EO42" s="73"/>
      <c r="EP42" s="76"/>
      <c r="EQ42" s="76"/>
      <c r="ER42" s="76"/>
      <c r="ES42" s="76"/>
      <c r="FL42" s="1223"/>
      <c r="FM42" s="1223"/>
      <c r="FN42" s="1223"/>
      <c r="FO42" s="1223"/>
      <c r="FP42" s="1223"/>
      <c r="FQ42" s="1223"/>
      <c r="FR42" s="1223"/>
      <c r="FS42" s="1223"/>
      <c r="FT42" s="1223"/>
      <c r="FU42" s="1223"/>
      <c r="FV42" s="1223"/>
      <c r="FW42" s="1223"/>
      <c r="FX42" s="1223"/>
      <c r="FY42" s="1223"/>
      <c r="FZ42" s="1223"/>
      <c r="GA42" s="1223"/>
      <c r="GB42" s="1223"/>
      <c r="GC42" s="1223"/>
      <c r="GD42" s="1223"/>
      <c r="GE42" s="1223"/>
      <c r="GF42" s="1223"/>
      <c r="GG42" s="1223"/>
      <c r="GH42" s="1223"/>
      <c r="GI42" s="1223"/>
      <c r="GJ42" s="1223"/>
      <c r="GK42" s="1223"/>
      <c r="GL42" s="1223"/>
      <c r="GM42" s="1223"/>
      <c r="GN42" s="1223"/>
      <c r="GO42" s="1223"/>
      <c r="GP42" s="1223"/>
      <c r="GQ42" s="1223"/>
      <c r="GR42" s="1223"/>
      <c r="GS42" s="1223"/>
      <c r="GT42" s="1223"/>
      <c r="GU42" s="1223"/>
      <c r="GV42" s="1223"/>
      <c r="GW42" s="1223"/>
      <c r="GX42" s="1223"/>
      <c r="GY42" s="1223"/>
      <c r="GZ42" s="1223"/>
      <c r="HA42" s="1223"/>
      <c r="HB42" s="1223"/>
      <c r="HC42" s="1223"/>
      <c r="HD42" s="1223"/>
      <c r="HE42" s="1223"/>
      <c r="HF42" s="1223"/>
      <c r="HG42" s="1223"/>
      <c r="HH42" s="1223"/>
      <c r="HI42" s="1223"/>
      <c r="HJ42" s="1223"/>
      <c r="HK42" s="1223"/>
      <c r="HL42" s="1223"/>
      <c r="HM42" s="1223"/>
      <c r="HN42" s="1223"/>
      <c r="HO42" s="1223"/>
      <c r="HP42" s="1223"/>
      <c r="HQ42" s="1223"/>
      <c r="HR42" s="1223"/>
      <c r="HS42" s="1223"/>
      <c r="HT42" s="1223"/>
      <c r="HU42" s="1223"/>
      <c r="HV42" s="1223"/>
      <c r="HW42" s="1223"/>
      <c r="HX42" s="1223"/>
      <c r="HY42" s="1223"/>
      <c r="HZ42" s="1223"/>
      <c r="IA42" s="1223"/>
      <c r="IB42" s="1223"/>
      <c r="IC42" s="1223"/>
      <c r="ID42" s="1223"/>
      <c r="IE42" s="1223"/>
      <c r="IF42" s="1223"/>
      <c r="IG42" s="1223"/>
      <c r="IH42" s="1223"/>
      <c r="II42" s="1223"/>
      <c r="IJ42" s="1223"/>
      <c r="IK42" s="1223"/>
      <c r="IL42" s="1223"/>
      <c r="IM42" s="1223"/>
      <c r="IN42" s="1223"/>
      <c r="IO42" s="1223"/>
      <c r="IP42" s="1223"/>
      <c r="IQ42" s="1223"/>
      <c r="IR42" s="1223"/>
      <c r="IW42" s="74"/>
      <c r="IX42" s="1039"/>
      <c r="IY42" s="1040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204"/>
      <c r="C43" s="1205"/>
      <c r="D43" s="1205"/>
      <c r="E43" s="1205"/>
      <c r="F43" s="1205"/>
      <c r="G43" s="1205"/>
      <c r="H43" s="1205"/>
      <c r="I43" s="1205"/>
      <c r="J43" s="1205"/>
      <c r="K43" s="1205"/>
      <c r="L43" s="1205"/>
      <c r="M43" s="1205"/>
      <c r="N43" s="1205"/>
      <c r="O43" s="1205"/>
      <c r="P43" s="1205"/>
      <c r="Q43" s="1205"/>
      <c r="R43" s="1205"/>
      <c r="S43" s="1205"/>
      <c r="T43" s="1205"/>
      <c r="U43" s="1205"/>
      <c r="V43" s="1205"/>
      <c r="W43" s="1205"/>
      <c r="X43" s="1205"/>
      <c r="Y43" s="1205"/>
      <c r="Z43" s="1205"/>
      <c r="AA43" s="1205"/>
      <c r="AB43" s="1205"/>
      <c r="AC43" s="1205"/>
      <c r="AD43" s="1205"/>
      <c r="AE43" s="1205"/>
      <c r="AF43" s="1205"/>
      <c r="AG43" s="1205"/>
      <c r="AH43" s="1205"/>
      <c r="AI43" s="1205"/>
      <c r="AJ43" s="1205"/>
      <c r="AK43" s="1205"/>
      <c r="AL43" s="1205"/>
      <c r="AM43" s="1205"/>
      <c r="AN43" s="1205"/>
      <c r="AO43" s="1206"/>
      <c r="AP43" s="154"/>
      <c r="AQ43" s="156"/>
      <c r="AR43" s="156"/>
      <c r="AS43" s="156"/>
      <c r="AT43" s="156"/>
      <c r="AU43" s="156"/>
      <c r="AV43" s="156"/>
      <c r="AW43" s="154"/>
      <c r="AX43" s="1057"/>
      <c r="AY43" s="1041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223"/>
      <c r="FM43" s="1223"/>
      <c r="FN43" s="1223"/>
      <c r="FO43" s="1223"/>
      <c r="FP43" s="1223"/>
      <c r="FQ43" s="1223"/>
      <c r="FR43" s="1223"/>
      <c r="FS43" s="1223"/>
      <c r="FT43" s="1223"/>
      <c r="FU43" s="1223"/>
      <c r="FV43" s="1223"/>
      <c r="FW43" s="1223"/>
      <c r="FX43" s="1223"/>
      <c r="FY43" s="1223"/>
      <c r="FZ43" s="1223"/>
      <c r="GA43" s="1223"/>
      <c r="GB43" s="1223"/>
      <c r="GC43" s="1223"/>
      <c r="GD43" s="1223"/>
      <c r="GE43" s="1223"/>
      <c r="GF43" s="1223"/>
      <c r="GG43" s="1223"/>
      <c r="GH43" s="1223"/>
      <c r="GI43" s="1223"/>
      <c r="GJ43" s="1223"/>
      <c r="GK43" s="1223"/>
      <c r="GL43" s="1223"/>
      <c r="GM43" s="1223"/>
      <c r="GN43" s="1223"/>
      <c r="GO43" s="1223"/>
      <c r="GP43" s="1223"/>
      <c r="GQ43" s="1223"/>
      <c r="GR43" s="1223"/>
      <c r="GS43" s="1223"/>
      <c r="GT43" s="1223"/>
      <c r="GU43" s="1223"/>
      <c r="GV43" s="1223"/>
      <c r="GW43" s="1223"/>
      <c r="GX43" s="1223"/>
      <c r="GY43" s="1223"/>
      <c r="GZ43" s="1223"/>
      <c r="HA43" s="1223"/>
      <c r="HB43" s="1223"/>
      <c r="HC43" s="1223"/>
      <c r="HD43" s="1223"/>
      <c r="HE43" s="1223"/>
      <c r="HF43" s="1223"/>
      <c r="HG43" s="1223"/>
      <c r="HH43" s="1223"/>
      <c r="HI43" s="1223"/>
      <c r="HJ43" s="1223"/>
      <c r="HK43" s="1223"/>
      <c r="HL43" s="1223"/>
      <c r="HM43" s="1223"/>
      <c r="HN43" s="1223"/>
      <c r="HO43" s="1223"/>
      <c r="HP43" s="1223"/>
      <c r="HQ43" s="1223"/>
      <c r="HR43" s="1223"/>
      <c r="HS43" s="1223"/>
      <c r="HT43" s="1223"/>
      <c r="HU43" s="1223"/>
      <c r="HV43" s="1223"/>
      <c r="HW43" s="1223"/>
      <c r="HX43" s="1223"/>
      <c r="HY43" s="1223"/>
      <c r="HZ43" s="1223"/>
      <c r="IA43" s="1223"/>
      <c r="IB43" s="1223"/>
      <c r="IC43" s="1223"/>
      <c r="ID43" s="1223"/>
      <c r="IE43" s="1223"/>
      <c r="IF43" s="1223"/>
      <c r="IG43" s="1223"/>
      <c r="IH43" s="1223"/>
      <c r="II43" s="1223"/>
      <c r="IJ43" s="1223"/>
      <c r="IK43" s="1223"/>
      <c r="IL43" s="1223"/>
      <c r="IM43" s="1223"/>
      <c r="IN43" s="1223"/>
      <c r="IO43" s="1223"/>
      <c r="IP43" s="1223"/>
      <c r="IQ43" s="1223"/>
      <c r="IR43" s="1223"/>
      <c r="IW43" s="84"/>
      <c r="IX43" s="1041"/>
      <c r="IY43" s="1042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204"/>
      <c r="C44" s="1205"/>
      <c r="D44" s="1205"/>
      <c r="E44" s="1205"/>
      <c r="F44" s="1205"/>
      <c r="G44" s="1205"/>
      <c r="H44" s="1205"/>
      <c r="I44" s="1205"/>
      <c r="J44" s="1205"/>
      <c r="K44" s="1205"/>
      <c r="L44" s="1205"/>
      <c r="M44" s="1205"/>
      <c r="N44" s="1205"/>
      <c r="O44" s="1205"/>
      <c r="P44" s="1205"/>
      <c r="Q44" s="1205"/>
      <c r="R44" s="1205"/>
      <c r="S44" s="1205"/>
      <c r="T44" s="1205"/>
      <c r="U44" s="1205"/>
      <c r="V44" s="1205"/>
      <c r="W44" s="1205"/>
      <c r="X44" s="1205"/>
      <c r="Y44" s="1205"/>
      <c r="Z44" s="1205"/>
      <c r="AA44" s="1205"/>
      <c r="AB44" s="1205"/>
      <c r="AC44" s="1205"/>
      <c r="AD44" s="1205"/>
      <c r="AE44" s="1205"/>
      <c r="AF44" s="1205"/>
      <c r="AG44" s="1205"/>
      <c r="AH44" s="1205"/>
      <c r="AI44" s="1205"/>
      <c r="AJ44" s="1205"/>
      <c r="AK44" s="1205"/>
      <c r="AL44" s="1205"/>
      <c r="AM44" s="1205"/>
      <c r="AN44" s="1205"/>
      <c r="AO44" s="1206"/>
      <c r="AP44" s="154"/>
      <c r="AQ44" s="154"/>
      <c r="AR44" s="154"/>
      <c r="AS44" s="154"/>
      <c r="AT44" s="154"/>
      <c r="AU44" s="154"/>
      <c r="AV44" s="154"/>
      <c r="AW44" s="154"/>
      <c r="AX44" s="1212" t="s">
        <v>1</v>
      </c>
      <c r="AY44" s="1213"/>
      <c r="AZ44" s="85"/>
      <c r="BF44" s="1219" t="s">
        <v>344</v>
      </c>
      <c r="BG44" s="1219"/>
      <c r="BH44" s="1219"/>
      <c r="BI44" s="1219"/>
      <c r="BJ44" s="1219"/>
      <c r="BK44" s="1219"/>
      <c r="BL44" s="1219"/>
      <c r="BM44" s="1219"/>
      <c r="BN44" s="1219"/>
      <c r="BO44" s="1219"/>
      <c r="BP44" s="1219"/>
      <c r="BQ44" s="1219"/>
      <c r="BR44" s="1219"/>
      <c r="BS44" s="1219"/>
      <c r="BT44" s="1219"/>
      <c r="BU44" s="1219"/>
      <c r="BV44" s="1219"/>
      <c r="BW44" s="1219"/>
      <c r="BX44" s="1219"/>
      <c r="BY44" s="1219"/>
      <c r="BZ44" s="1219"/>
      <c r="CA44" s="1219"/>
      <c r="CB44" s="1219"/>
      <c r="CC44" s="1219"/>
      <c r="CD44" s="1219"/>
      <c r="CE44" s="1219"/>
      <c r="CF44" s="1219"/>
      <c r="CG44" s="1219"/>
      <c r="CH44" s="1219"/>
      <c r="CI44" s="1219"/>
      <c r="CJ44" s="1219"/>
      <c r="CK44" s="1219"/>
      <c r="CL44" s="1219"/>
      <c r="CM44" s="1219"/>
      <c r="CN44" s="1219"/>
      <c r="CO44" s="78"/>
      <c r="CP44" s="1224" t="str">
        <f>_xlfn.XLOOKUP(VALUE(CA129),tbl_Cabecera_Gflex[OT X Tablero],tbl_Cabecera_Gflex[Alto],"")</f>
        <v/>
      </c>
      <c r="CQ44" s="1224"/>
      <c r="CR44" s="1224"/>
      <c r="CS44" s="1224"/>
      <c r="CT44" s="1224"/>
      <c r="CU44" s="1224"/>
      <c r="CV44" s="1224"/>
      <c r="CW44" s="1224"/>
      <c r="CX44" s="1224"/>
      <c r="CY44" s="1224"/>
      <c r="CZ44" s="1224"/>
      <c r="DA44" s="1224"/>
      <c r="DB44" s="1224"/>
      <c r="DC44" s="1224"/>
      <c r="DD44" s="1224"/>
      <c r="DE44" s="1224"/>
      <c r="DF44" s="1224"/>
      <c r="DG44" s="1224"/>
      <c r="DH44" s="1224"/>
      <c r="DI44" s="1224"/>
      <c r="DJ44" s="1224"/>
      <c r="DK44" s="1224"/>
      <c r="DL44" s="1224"/>
      <c r="DM44" s="79"/>
      <c r="DN44" s="1225" t="s">
        <v>33</v>
      </c>
      <c r="DO44" s="1225"/>
      <c r="DP44" s="1225"/>
      <c r="DQ44" s="1225"/>
      <c r="DR44" s="1225"/>
      <c r="DS44" s="1225"/>
      <c r="DT44" s="1225"/>
      <c r="DU44" s="1225"/>
      <c r="DV44" s="1226"/>
      <c r="DW44" s="1226"/>
      <c r="DX44" s="1226"/>
      <c r="DY44" s="1226"/>
      <c r="DZ44" s="1226"/>
      <c r="EA44" s="1226"/>
      <c r="EB44" s="1226"/>
      <c r="EC44" s="1227" t="s">
        <v>34</v>
      </c>
      <c r="ED44" s="1227"/>
      <c r="EE44" s="1227"/>
      <c r="EF44" s="1227"/>
      <c r="EH44" s="1228" t="e" vm="6">
        <v>#VALUE!</v>
      </c>
      <c r="EI44" s="1228"/>
      <c r="EJ44" s="1228"/>
      <c r="EK44" s="1228"/>
      <c r="EO44" s="76"/>
      <c r="EP44" s="76"/>
      <c r="EQ44" s="76"/>
      <c r="ER44" s="76"/>
      <c r="ES44" s="76"/>
      <c r="FL44" s="1223"/>
      <c r="FM44" s="1223"/>
      <c r="FN44" s="1223"/>
      <c r="FO44" s="1223"/>
      <c r="FP44" s="1223"/>
      <c r="FQ44" s="1223"/>
      <c r="FR44" s="1223"/>
      <c r="FS44" s="1223"/>
      <c r="FT44" s="1223"/>
      <c r="FU44" s="1223"/>
      <c r="FV44" s="1223"/>
      <c r="FW44" s="1223"/>
      <c r="FX44" s="1223"/>
      <c r="FY44" s="1223"/>
      <c r="FZ44" s="1223"/>
      <c r="GA44" s="1223"/>
      <c r="GB44" s="1223"/>
      <c r="GC44" s="1223"/>
      <c r="GD44" s="1223"/>
      <c r="GE44" s="1223"/>
      <c r="GF44" s="1223"/>
      <c r="GG44" s="1223"/>
      <c r="GH44" s="1223"/>
      <c r="GI44" s="1223"/>
      <c r="GJ44" s="1223"/>
      <c r="GK44" s="1223"/>
      <c r="GL44" s="1223"/>
      <c r="GM44" s="1223"/>
      <c r="GN44" s="1223"/>
      <c r="GO44" s="1223"/>
      <c r="GP44" s="1223"/>
      <c r="GQ44" s="1223"/>
      <c r="GR44" s="1223"/>
      <c r="GS44" s="1223"/>
      <c r="GT44" s="1223"/>
      <c r="GU44" s="1223"/>
      <c r="GV44" s="1223"/>
      <c r="GW44" s="1223"/>
      <c r="GX44" s="1223"/>
      <c r="GY44" s="1223"/>
      <c r="GZ44" s="1223"/>
      <c r="HA44" s="1223"/>
      <c r="HB44" s="1223"/>
      <c r="HC44" s="1223"/>
      <c r="HD44" s="1223"/>
      <c r="HE44" s="1223"/>
      <c r="HF44" s="1223"/>
      <c r="HG44" s="1223"/>
      <c r="HH44" s="1223"/>
      <c r="HI44" s="1223"/>
      <c r="HJ44" s="1223"/>
      <c r="HK44" s="1223"/>
      <c r="HL44" s="1223"/>
      <c r="HM44" s="1223"/>
      <c r="HN44" s="1223"/>
      <c r="HO44" s="1223"/>
      <c r="HP44" s="1223"/>
      <c r="HQ44" s="1223"/>
      <c r="HR44" s="1223"/>
      <c r="HS44" s="1223"/>
      <c r="HT44" s="1223"/>
      <c r="HU44" s="1223"/>
      <c r="HV44" s="1223"/>
      <c r="HW44" s="1223"/>
      <c r="HX44" s="1223"/>
      <c r="HY44" s="1223"/>
      <c r="HZ44" s="1223"/>
      <c r="IA44" s="1223"/>
      <c r="IB44" s="1223"/>
      <c r="IC44" s="1223"/>
      <c r="ID44" s="1223"/>
      <c r="IE44" s="1223"/>
      <c r="IF44" s="1223"/>
      <c r="IG44" s="1223"/>
      <c r="IH44" s="1223"/>
      <c r="II44" s="1223"/>
      <c r="IJ44" s="1223"/>
      <c r="IK44" s="1223"/>
      <c r="IL44" s="1223"/>
      <c r="IM44" s="1223"/>
      <c r="IN44" s="1223"/>
      <c r="IO44" s="1223"/>
      <c r="IP44" s="1223"/>
      <c r="IQ44" s="1223"/>
      <c r="IR44" s="1223"/>
      <c r="IW44" s="74"/>
      <c r="IX44" s="1039" t="s">
        <v>1</v>
      </c>
      <c r="IY44" s="1040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207"/>
      <c r="C45" s="1208"/>
      <c r="D45" s="1208"/>
      <c r="E45" s="1208"/>
      <c r="F45" s="1208"/>
      <c r="G45" s="1208"/>
      <c r="H45" s="1208"/>
      <c r="I45" s="1208"/>
      <c r="J45" s="1208"/>
      <c r="K45" s="1208"/>
      <c r="L45" s="1208"/>
      <c r="M45" s="1208"/>
      <c r="N45" s="1208"/>
      <c r="O45" s="1208"/>
      <c r="P45" s="1208"/>
      <c r="Q45" s="1208"/>
      <c r="R45" s="1208"/>
      <c r="S45" s="1208"/>
      <c r="T45" s="1208"/>
      <c r="U45" s="1208"/>
      <c r="V45" s="1208"/>
      <c r="W45" s="1208"/>
      <c r="X45" s="1208"/>
      <c r="Y45" s="1208"/>
      <c r="Z45" s="1208"/>
      <c r="AA45" s="1208"/>
      <c r="AB45" s="1208"/>
      <c r="AC45" s="1208"/>
      <c r="AD45" s="1208"/>
      <c r="AE45" s="1208"/>
      <c r="AF45" s="1208"/>
      <c r="AG45" s="1208"/>
      <c r="AH45" s="1208"/>
      <c r="AI45" s="1208"/>
      <c r="AJ45" s="1208"/>
      <c r="AK45" s="1208"/>
      <c r="AL45" s="1208"/>
      <c r="AM45" s="1208"/>
      <c r="AN45" s="1208"/>
      <c r="AO45" s="1209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1056"/>
      <c r="AY45" s="1039"/>
      <c r="AZ45" s="72"/>
      <c r="BF45" s="1219"/>
      <c r="BG45" s="1219"/>
      <c r="BH45" s="1219"/>
      <c r="BI45" s="1219"/>
      <c r="BJ45" s="1219"/>
      <c r="BK45" s="1219"/>
      <c r="BL45" s="1219"/>
      <c r="BM45" s="1219"/>
      <c r="BN45" s="1219"/>
      <c r="BO45" s="1219"/>
      <c r="BP45" s="1219"/>
      <c r="BQ45" s="1219"/>
      <c r="BR45" s="1219"/>
      <c r="BS45" s="1219"/>
      <c r="BT45" s="1219"/>
      <c r="BU45" s="1219"/>
      <c r="BV45" s="1219"/>
      <c r="BW45" s="1219"/>
      <c r="BX45" s="1219"/>
      <c r="BY45" s="1219"/>
      <c r="BZ45" s="1219"/>
      <c r="CA45" s="1219"/>
      <c r="CB45" s="1219"/>
      <c r="CC45" s="1219"/>
      <c r="CD45" s="1219"/>
      <c r="CE45" s="1219"/>
      <c r="CF45" s="1219"/>
      <c r="CG45" s="1219"/>
      <c r="CH45" s="1219"/>
      <c r="CI45" s="1219"/>
      <c r="CJ45" s="1219"/>
      <c r="CK45" s="1219"/>
      <c r="CL45" s="1219"/>
      <c r="CM45" s="1219"/>
      <c r="CN45" s="1219"/>
      <c r="CO45" s="78"/>
      <c r="CP45" s="1224"/>
      <c r="CQ45" s="1224"/>
      <c r="CR45" s="1224"/>
      <c r="CS45" s="1224"/>
      <c r="CT45" s="1224"/>
      <c r="CU45" s="1224"/>
      <c r="CV45" s="1224"/>
      <c r="CW45" s="1224"/>
      <c r="CX45" s="1224"/>
      <c r="CY45" s="1224"/>
      <c r="CZ45" s="1224"/>
      <c r="DA45" s="1224"/>
      <c r="DB45" s="1224"/>
      <c r="DC45" s="1224"/>
      <c r="DD45" s="1224"/>
      <c r="DE45" s="1224"/>
      <c r="DF45" s="1224"/>
      <c r="DG45" s="1224"/>
      <c r="DH45" s="1224"/>
      <c r="DI45" s="1224"/>
      <c r="DJ45" s="1224"/>
      <c r="DK45" s="1224"/>
      <c r="DL45" s="1224"/>
      <c r="DM45" s="79"/>
      <c r="DN45" s="1225"/>
      <c r="DO45" s="1225"/>
      <c r="DP45" s="1225"/>
      <c r="DQ45" s="1225"/>
      <c r="DR45" s="1225"/>
      <c r="DS45" s="1225"/>
      <c r="DT45" s="1225"/>
      <c r="DU45" s="1225"/>
      <c r="DV45" s="1226"/>
      <c r="DW45" s="1226"/>
      <c r="DX45" s="1226"/>
      <c r="DY45" s="1226"/>
      <c r="DZ45" s="1226"/>
      <c r="EA45" s="1226"/>
      <c r="EB45" s="1226"/>
      <c r="EC45" s="1227"/>
      <c r="ED45" s="1227"/>
      <c r="EE45" s="1227"/>
      <c r="EF45" s="1227"/>
      <c r="EH45" s="1228"/>
      <c r="EI45" s="1228"/>
      <c r="EJ45" s="1228"/>
      <c r="EK45" s="1228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1039"/>
      <c r="IY45" s="1040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201"/>
      <c r="C46" s="1202"/>
      <c r="D46" s="1202"/>
      <c r="E46" s="1202"/>
      <c r="F46" s="1202"/>
      <c r="G46" s="1202"/>
      <c r="H46" s="1202"/>
      <c r="I46" s="1202"/>
      <c r="J46" s="1202"/>
      <c r="K46" s="1202"/>
      <c r="L46" s="1202"/>
      <c r="M46" s="1202"/>
      <c r="N46" s="1202"/>
      <c r="O46" s="1202"/>
      <c r="P46" s="1202"/>
      <c r="Q46" s="1202"/>
      <c r="R46" s="1202"/>
      <c r="S46" s="1202"/>
      <c r="T46" s="1202"/>
      <c r="U46" s="1202"/>
      <c r="V46" s="1202"/>
      <c r="W46" s="1202"/>
      <c r="X46" s="1202"/>
      <c r="Y46" s="1202"/>
      <c r="Z46" s="1202"/>
      <c r="AA46" s="1202"/>
      <c r="AB46" s="1202"/>
      <c r="AC46" s="1202"/>
      <c r="AD46" s="1202"/>
      <c r="AE46" s="1202"/>
      <c r="AF46" s="1202"/>
      <c r="AG46" s="1202"/>
      <c r="AH46" s="1202"/>
      <c r="AI46" s="1202"/>
      <c r="AJ46" s="1202"/>
      <c r="AK46" s="1202"/>
      <c r="AL46" s="1202"/>
      <c r="AM46" s="1202"/>
      <c r="AN46" s="1202"/>
      <c r="AO46" s="1203"/>
      <c r="AP46" s="22"/>
      <c r="AQ46" s="154"/>
      <c r="AR46" s="154"/>
      <c r="AS46" s="154"/>
      <c r="AT46" s="154"/>
      <c r="AU46" s="154"/>
      <c r="AV46" s="154"/>
      <c r="AW46" s="22"/>
      <c r="AX46" s="1056"/>
      <c r="AY46" s="1039"/>
      <c r="AZ46" s="72"/>
      <c r="BF46" s="1219"/>
      <c r="BG46" s="1219"/>
      <c r="BH46" s="1219"/>
      <c r="BI46" s="1219"/>
      <c r="BJ46" s="1219"/>
      <c r="BK46" s="1219"/>
      <c r="BL46" s="1219"/>
      <c r="BM46" s="1219"/>
      <c r="BN46" s="1219"/>
      <c r="BO46" s="1219"/>
      <c r="BP46" s="1219"/>
      <c r="BQ46" s="1219"/>
      <c r="BR46" s="1219"/>
      <c r="BS46" s="1219"/>
      <c r="BT46" s="1219"/>
      <c r="BU46" s="1219"/>
      <c r="BV46" s="1219"/>
      <c r="BW46" s="1219"/>
      <c r="BX46" s="1219"/>
      <c r="BY46" s="1219"/>
      <c r="BZ46" s="1219"/>
      <c r="CA46" s="1219"/>
      <c r="CB46" s="1219"/>
      <c r="CC46" s="1219"/>
      <c r="CD46" s="1219"/>
      <c r="CE46" s="1219"/>
      <c r="CF46" s="1219"/>
      <c r="CG46" s="1219"/>
      <c r="CH46" s="1219"/>
      <c r="CI46" s="1219"/>
      <c r="CJ46" s="1219"/>
      <c r="CK46" s="1219"/>
      <c r="CL46" s="1219"/>
      <c r="CM46" s="1219"/>
      <c r="CN46" s="1219"/>
      <c r="CO46" s="78"/>
      <c r="CP46" s="1224"/>
      <c r="CQ46" s="1224"/>
      <c r="CR46" s="1224"/>
      <c r="CS46" s="1224"/>
      <c r="CT46" s="1224"/>
      <c r="CU46" s="1224"/>
      <c r="CV46" s="1224"/>
      <c r="CW46" s="1224"/>
      <c r="CX46" s="1224"/>
      <c r="CY46" s="1224"/>
      <c r="CZ46" s="1224"/>
      <c r="DA46" s="1224"/>
      <c r="DB46" s="1224"/>
      <c r="DC46" s="1224"/>
      <c r="DD46" s="1224"/>
      <c r="DE46" s="1224"/>
      <c r="DF46" s="1224"/>
      <c r="DG46" s="1224"/>
      <c r="DH46" s="1224"/>
      <c r="DI46" s="1224"/>
      <c r="DJ46" s="1224"/>
      <c r="DK46" s="1224"/>
      <c r="DL46" s="1224"/>
      <c r="DM46" s="79"/>
      <c r="DN46" s="1225"/>
      <c r="DO46" s="1225"/>
      <c r="DP46" s="1225"/>
      <c r="DQ46" s="1225"/>
      <c r="DR46" s="1225"/>
      <c r="DS46" s="1225"/>
      <c r="DT46" s="1225"/>
      <c r="DU46" s="1225"/>
      <c r="DV46" s="1226"/>
      <c r="DW46" s="1226"/>
      <c r="DX46" s="1226"/>
      <c r="DY46" s="1226"/>
      <c r="DZ46" s="1226"/>
      <c r="EA46" s="1226"/>
      <c r="EB46" s="1226"/>
      <c r="EC46" s="1227"/>
      <c r="ED46" s="1227"/>
      <c r="EE46" s="1227"/>
      <c r="EF46" s="1227"/>
      <c r="EH46" s="1228"/>
      <c r="EI46" s="1228"/>
      <c r="EJ46" s="1228"/>
      <c r="EK46" s="1228"/>
      <c r="EO46" s="76"/>
      <c r="EP46" s="76"/>
      <c r="EQ46" s="76"/>
      <c r="ER46" s="76"/>
      <c r="ES46" s="76"/>
      <c r="FM46" s="1219" t="s">
        <v>31</v>
      </c>
      <c r="FN46" s="1219"/>
      <c r="FO46" s="1219"/>
      <c r="FP46" s="1219"/>
      <c r="FQ46" s="1219"/>
      <c r="FR46" s="1219"/>
      <c r="FS46" s="1219"/>
      <c r="FT46" s="1219"/>
      <c r="FU46" s="1219"/>
      <c r="FV46" s="1219"/>
      <c r="FW46" s="1219"/>
      <c r="FX46" s="1219"/>
      <c r="FY46" s="1219"/>
      <c r="FZ46" s="1219"/>
      <c r="GA46" s="1219"/>
      <c r="GB46" s="1219"/>
      <c r="GC46" s="1219"/>
      <c r="GD46" s="1219"/>
      <c r="GE46" s="1219"/>
      <c r="GF46" s="1219"/>
      <c r="GG46" s="1219"/>
      <c r="GH46" s="1219"/>
      <c r="GI46" s="1219"/>
      <c r="GJ46" s="1219"/>
      <c r="GK46" s="1219"/>
      <c r="GL46" s="1219"/>
      <c r="GM46" s="1219"/>
      <c r="GN46" s="1219"/>
      <c r="GO46" s="1219"/>
      <c r="GP46" s="1219"/>
      <c r="GQ46" s="1219"/>
      <c r="GR46" s="1219"/>
      <c r="GS46" s="1219"/>
      <c r="GT46" s="1219"/>
      <c r="GU46" s="1219"/>
      <c r="GV46" s="78"/>
      <c r="GW46" s="1229" t="str">
        <f>_xlfn.XLOOKUP(VALUE(CA129),tbl_Cabecera_Gflex[OT X Tablero],tbl_Cabecera_Gflex[Línea de producto],"")</f>
        <v/>
      </c>
      <c r="GX46" s="1230"/>
      <c r="GY46" s="1230"/>
      <c r="GZ46" s="1230"/>
      <c r="HA46" s="1230"/>
      <c r="HB46" s="1230"/>
      <c r="HC46" s="1230"/>
      <c r="HD46" s="1230"/>
      <c r="HE46" s="1230"/>
      <c r="HF46" s="1230"/>
      <c r="HG46" s="1230"/>
      <c r="HH46" s="1230"/>
      <c r="HI46" s="1230"/>
      <c r="HJ46" s="1230"/>
      <c r="HK46" s="1230"/>
      <c r="HL46" s="1230"/>
      <c r="HM46" s="1230"/>
      <c r="HN46" s="1230"/>
      <c r="HO46" s="1230"/>
      <c r="HP46" s="1230"/>
      <c r="HQ46" s="1230"/>
      <c r="HR46" s="1230"/>
      <c r="HS46" s="1230"/>
      <c r="HT46" s="1230"/>
      <c r="HU46" s="1230"/>
      <c r="HV46" s="1230"/>
      <c r="HW46" s="1230"/>
      <c r="HX46" s="1230"/>
      <c r="HY46" s="1230"/>
      <c r="HZ46" s="1230"/>
      <c r="IA46" s="1230"/>
      <c r="IB46" s="1230"/>
      <c r="IC46" s="1230"/>
      <c r="ID46" s="1230"/>
      <c r="IE46" s="1230"/>
      <c r="IF46" s="1230"/>
      <c r="IG46" s="1230"/>
      <c r="IH46" s="1230"/>
      <c r="II46" s="1230"/>
      <c r="IJ46" s="1230"/>
      <c r="IK46" s="1230"/>
      <c r="IL46" s="1230"/>
      <c r="IM46" s="1230"/>
      <c r="IN46" s="1228" t="e" vm="6">
        <v>#VALUE!</v>
      </c>
      <c r="IO46" s="1228"/>
      <c r="IP46" s="1228"/>
      <c r="IQ46" s="1228"/>
      <c r="IR46" s="1228"/>
      <c r="IW46" s="74"/>
      <c r="IX46" s="1039"/>
      <c r="IY46" s="1040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204"/>
      <c r="C47" s="1205"/>
      <c r="D47" s="1205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05"/>
      <c r="S47" s="1205"/>
      <c r="T47" s="1205"/>
      <c r="U47" s="1205"/>
      <c r="V47" s="1205"/>
      <c r="W47" s="1205"/>
      <c r="X47" s="1205"/>
      <c r="Y47" s="1205"/>
      <c r="Z47" s="1205"/>
      <c r="AA47" s="1205"/>
      <c r="AB47" s="1205"/>
      <c r="AC47" s="1205"/>
      <c r="AD47" s="1205"/>
      <c r="AE47" s="1205"/>
      <c r="AF47" s="1205"/>
      <c r="AG47" s="1205"/>
      <c r="AH47" s="1205"/>
      <c r="AI47" s="1205"/>
      <c r="AJ47" s="1205"/>
      <c r="AK47" s="1205"/>
      <c r="AL47" s="1205"/>
      <c r="AM47" s="1205"/>
      <c r="AN47" s="1205"/>
      <c r="AO47" s="1206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1056"/>
      <c r="AY47" s="1039"/>
      <c r="AZ47" s="72"/>
      <c r="BF47" s="1219"/>
      <c r="BG47" s="1219"/>
      <c r="BH47" s="1219"/>
      <c r="BI47" s="1219"/>
      <c r="BJ47" s="1219"/>
      <c r="BK47" s="1219"/>
      <c r="BL47" s="1219"/>
      <c r="BM47" s="1219"/>
      <c r="BN47" s="1219"/>
      <c r="BO47" s="1219"/>
      <c r="BP47" s="1219"/>
      <c r="BQ47" s="1219"/>
      <c r="BR47" s="1219"/>
      <c r="BS47" s="1219"/>
      <c r="BT47" s="1219"/>
      <c r="BU47" s="1219"/>
      <c r="BV47" s="1219"/>
      <c r="BW47" s="1219"/>
      <c r="BX47" s="1219"/>
      <c r="BY47" s="1219"/>
      <c r="BZ47" s="1219"/>
      <c r="CA47" s="1219"/>
      <c r="CB47" s="1219"/>
      <c r="CC47" s="1219"/>
      <c r="CD47" s="1219"/>
      <c r="CE47" s="1219"/>
      <c r="CF47" s="1219"/>
      <c r="CG47" s="1219"/>
      <c r="CH47" s="1219"/>
      <c r="CI47" s="1219"/>
      <c r="CJ47" s="1219"/>
      <c r="CK47" s="1219"/>
      <c r="CL47" s="1219"/>
      <c r="CM47" s="1219"/>
      <c r="CN47" s="1219"/>
      <c r="CO47" s="78"/>
      <c r="CP47" s="1224"/>
      <c r="CQ47" s="1224"/>
      <c r="CR47" s="1224"/>
      <c r="CS47" s="1224"/>
      <c r="CT47" s="1224"/>
      <c r="CU47" s="1224"/>
      <c r="CV47" s="1224"/>
      <c r="CW47" s="1224"/>
      <c r="CX47" s="1224"/>
      <c r="CY47" s="1224"/>
      <c r="CZ47" s="1224"/>
      <c r="DA47" s="1224"/>
      <c r="DB47" s="1224"/>
      <c r="DC47" s="1224"/>
      <c r="DD47" s="1224"/>
      <c r="DE47" s="1224"/>
      <c r="DF47" s="1224"/>
      <c r="DG47" s="1224"/>
      <c r="DH47" s="1224"/>
      <c r="DI47" s="1224"/>
      <c r="DJ47" s="1224"/>
      <c r="DK47" s="1224"/>
      <c r="DL47" s="1224"/>
      <c r="DM47" s="79"/>
      <c r="DN47" s="1225"/>
      <c r="DO47" s="1225"/>
      <c r="DP47" s="1225"/>
      <c r="DQ47" s="1225"/>
      <c r="DR47" s="1225"/>
      <c r="DS47" s="1225"/>
      <c r="DT47" s="1225"/>
      <c r="DU47" s="1225"/>
      <c r="DV47" s="1226"/>
      <c r="DW47" s="1226"/>
      <c r="DX47" s="1226"/>
      <c r="DY47" s="1226"/>
      <c r="DZ47" s="1226"/>
      <c r="EA47" s="1226"/>
      <c r="EB47" s="1226"/>
      <c r="EC47" s="1227"/>
      <c r="ED47" s="1227"/>
      <c r="EE47" s="1227"/>
      <c r="EF47" s="1227"/>
      <c r="EH47" s="1228"/>
      <c r="EI47" s="1228"/>
      <c r="EJ47" s="1228"/>
      <c r="EK47" s="1228"/>
      <c r="EO47" s="76"/>
      <c r="EP47" s="76"/>
      <c r="EQ47" s="76"/>
      <c r="ER47" s="76"/>
      <c r="ES47" s="76"/>
      <c r="FM47" s="1219"/>
      <c r="FN47" s="1219"/>
      <c r="FO47" s="1219"/>
      <c r="FP47" s="1219"/>
      <c r="FQ47" s="1219"/>
      <c r="FR47" s="1219"/>
      <c r="FS47" s="1219"/>
      <c r="FT47" s="1219"/>
      <c r="FU47" s="1219"/>
      <c r="FV47" s="1219"/>
      <c r="FW47" s="1219"/>
      <c r="FX47" s="1219"/>
      <c r="FY47" s="1219"/>
      <c r="FZ47" s="1219"/>
      <c r="GA47" s="1219"/>
      <c r="GB47" s="1219"/>
      <c r="GC47" s="1219"/>
      <c r="GD47" s="1219"/>
      <c r="GE47" s="1219"/>
      <c r="GF47" s="1219"/>
      <c r="GG47" s="1219"/>
      <c r="GH47" s="1219"/>
      <c r="GI47" s="1219"/>
      <c r="GJ47" s="1219"/>
      <c r="GK47" s="1219"/>
      <c r="GL47" s="1219"/>
      <c r="GM47" s="1219"/>
      <c r="GN47" s="1219"/>
      <c r="GO47" s="1219"/>
      <c r="GP47" s="1219"/>
      <c r="GQ47" s="1219"/>
      <c r="GR47" s="1219"/>
      <c r="GS47" s="1219"/>
      <c r="GT47" s="1219"/>
      <c r="GU47" s="1219"/>
      <c r="GV47" s="78"/>
      <c r="GW47" s="1230"/>
      <c r="GX47" s="1230"/>
      <c r="GY47" s="1230"/>
      <c r="GZ47" s="1230"/>
      <c r="HA47" s="1230"/>
      <c r="HB47" s="1230"/>
      <c r="HC47" s="1230"/>
      <c r="HD47" s="1230"/>
      <c r="HE47" s="1230"/>
      <c r="HF47" s="1230"/>
      <c r="HG47" s="1230"/>
      <c r="HH47" s="1230"/>
      <c r="HI47" s="1230"/>
      <c r="HJ47" s="1230"/>
      <c r="HK47" s="1230"/>
      <c r="HL47" s="1230"/>
      <c r="HM47" s="1230"/>
      <c r="HN47" s="1230"/>
      <c r="HO47" s="1230"/>
      <c r="HP47" s="1230"/>
      <c r="HQ47" s="1230"/>
      <c r="HR47" s="1230"/>
      <c r="HS47" s="1230"/>
      <c r="HT47" s="1230"/>
      <c r="HU47" s="1230"/>
      <c r="HV47" s="1230"/>
      <c r="HW47" s="1230"/>
      <c r="HX47" s="1230"/>
      <c r="HY47" s="1230"/>
      <c r="HZ47" s="1230"/>
      <c r="IA47" s="1230"/>
      <c r="IB47" s="1230"/>
      <c r="IC47" s="1230"/>
      <c r="ID47" s="1230"/>
      <c r="IE47" s="1230"/>
      <c r="IF47" s="1230"/>
      <c r="IG47" s="1230"/>
      <c r="IH47" s="1230"/>
      <c r="II47" s="1230"/>
      <c r="IJ47" s="1230"/>
      <c r="IK47" s="1230"/>
      <c r="IL47" s="1230"/>
      <c r="IM47" s="1230"/>
      <c r="IN47" s="1228"/>
      <c r="IO47" s="1228"/>
      <c r="IP47" s="1228"/>
      <c r="IQ47" s="1228"/>
      <c r="IR47" s="1228"/>
      <c r="IW47" s="74"/>
      <c r="IX47" s="1039"/>
      <c r="IY47" s="1040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204"/>
      <c r="C48" s="1205"/>
      <c r="D48" s="1205"/>
      <c r="E48" s="1205"/>
      <c r="F48" s="1205"/>
      <c r="G48" s="1205"/>
      <c r="H48" s="1205"/>
      <c r="I48" s="1205"/>
      <c r="J48" s="1205"/>
      <c r="K48" s="1205"/>
      <c r="L48" s="1205"/>
      <c r="M48" s="1205"/>
      <c r="N48" s="1205"/>
      <c r="O48" s="1205"/>
      <c r="P48" s="1205"/>
      <c r="Q48" s="1205"/>
      <c r="R48" s="1205"/>
      <c r="S48" s="1205"/>
      <c r="T48" s="1205"/>
      <c r="U48" s="1205"/>
      <c r="V48" s="1205"/>
      <c r="W48" s="1205"/>
      <c r="X48" s="1205"/>
      <c r="Y48" s="1205"/>
      <c r="Z48" s="1205"/>
      <c r="AA48" s="1205"/>
      <c r="AB48" s="1205"/>
      <c r="AC48" s="1205"/>
      <c r="AD48" s="1205"/>
      <c r="AE48" s="1205"/>
      <c r="AF48" s="1205"/>
      <c r="AG48" s="1205"/>
      <c r="AH48" s="1205"/>
      <c r="AI48" s="1205"/>
      <c r="AJ48" s="1205"/>
      <c r="AK48" s="1205"/>
      <c r="AL48" s="1205"/>
      <c r="AM48" s="1205"/>
      <c r="AN48" s="1205"/>
      <c r="AO48" s="1206"/>
      <c r="AP48" s="22"/>
      <c r="AQ48" s="154"/>
      <c r="AR48" s="154"/>
      <c r="AS48" s="154"/>
      <c r="AT48" s="154"/>
      <c r="AU48" s="154"/>
      <c r="AV48" s="154"/>
      <c r="AW48" s="22"/>
      <c r="AX48" s="1056"/>
      <c r="AY48" s="1039"/>
      <c r="AZ48" s="72"/>
      <c r="BF48" s="1219"/>
      <c r="BG48" s="1219"/>
      <c r="BH48" s="1219"/>
      <c r="BI48" s="1219"/>
      <c r="BJ48" s="1219"/>
      <c r="BK48" s="1219"/>
      <c r="BL48" s="1219"/>
      <c r="BM48" s="1219"/>
      <c r="BN48" s="1219"/>
      <c r="BO48" s="1219"/>
      <c r="BP48" s="1219"/>
      <c r="BQ48" s="1219"/>
      <c r="BR48" s="1219"/>
      <c r="BS48" s="1219"/>
      <c r="BT48" s="1219"/>
      <c r="BU48" s="1219"/>
      <c r="BV48" s="1219"/>
      <c r="BW48" s="1219"/>
      <c r="BX48" s="1219"/>
      <c r="BY48" s="1219"/>
      <c r="BZ48" s="1219"/>
      <c r="CA48" s="1219"/>
      <c r="CB48" s="1219"/>
      <c r="CC48" s="1219"/>
      <c r="CD48" s="1219"/>
      <c r="CE48" s="1219"/>
      <c r="CF48" s="1219"/>
      <c r="CG48" s="1219"/>
      <c r="CH48" s="1219"/>
      <c r="CI48" s="1219"/>
      <c r="CJ48" s="1219"/>
      <c r="CK48" s="1219"/>
      <c r="CL48" s="1219"/>
      <c r="CM48" s="1219"/>
      <c r="CN48" s="1219"/>
      <c r="CO48" s="78"/>
      <c r="CP48" s="1224"/>
      <c r="CQ48" s="1224"/>
      <c r="CR48" s="1224"/>
      <c r="CS48" s="1224"/>
      <c r="CT48" s="1224"/>
      <c r="CU48" s="1224"/>
      <c r="CV48" s="1224"/>
      <c r="CW48" s="1224"/>
      <c r="CX48" s="1224"/>
      <c r="CY48" s="1224"/>
      <c r="CZ48" s="1224"/>
      <c r="DA48" s="1224"/>
      <c r="DB48" s="1224"/>
      <c r="DC48" s="1224"/>
      <c r="DD48" s="1224"/>
      <c r="DE48" s="1224"/>
      <c r="DF48" s="1224"/>
      <c r="DG48" s="1224"/>
      <c r="DH48" s="1224"/>
      <c r="DI48" s="1224"/>
      <c r="DJ48" s="1224"/>
      <c r="DK48" s="1224"/>
      <c r="DL48" s="1224"/>
      <c r="DM48" s="79"/>
      <c r="DN48" s="1225"/>
      <c r="DO48" s="1225"/>
      <c r="DP48" s="1225"/>
      <c r="DQ48" s="1225"/>
      <c r="DR48" s="1225"/>
      <c r="DS48" s="1225"/>
      <c r="DT48" s="1225"/>
      <c r="DU48" s="1225"/>
      <c r="DV48" s="1226"/>
      <c r="DW48" s="1226"/>
      <c r="DX48" s="1226"/>
      <c r="DY48" s="1226"/>
      <c r="DZ48" s="1226"/>
      <c r="EA48" s="1226"/>
      <c r="EB48" s="1226"/>
      <c r="EC48" s="1227"/>
      <c r="ED48" s="1227"/>
      <c r="EE48" s="1227"/>
      <c r="EF48" s="1227"/>
      <c r="EH48" s="1228"/>
      <c r="EI48" s="1228"/>
      <c r="EJ48" s="1228"/>
      <c r="EK48" s="1228"/>
      <c r="EO48" s="76"/>
      <c r="EP48" s="76"/>
      <c r="EQ48" s="76"/>
      <c r="ER48" s="76"/>
      <c r="ES48" s="76"/>
      <c r="FM48" s="1219"/>
      <c r="FN48" s="1219"/>
      <c r="FO48" s="1219"/>
      <c r="FP48" s="1219"/>
      <c r="FQ48" s="1219"/>
      <c r="FR48" s="1219"/>
      <c r="FS48" s="1219"/>
      <c r="FT48" s="1219"/>
      <c r="FU48" s="1219"/>
      <c r="FV48" s="1219"/>
      <c r="FW48" s="1219"/>
      <c r="FX48" s="1219"/>
      <c r="FY48" s="1219"/>
      <c r="FZ48" s="1219"/>
      <c r="GA48" s="1219"/>
      <c r="GB48" s="1219"/>
      <c r="GC48" s="1219"/>
      <c r="GD48" s="1219"/>
      <c r="GE48" s="1219"/>
      <c r="GF48" s="1219"/>
      <c r="GG48" s="1219"/>
      <c r="GH48" s="1219"/>
      <c r="GI48" s="1219"/>
      <c r="GJ48" s="1219"/>
      <c r="GK48" s="1219"/>
      <c r="GL48" s="1219"/>
      <c r="GM48" s="1219"/>
      <c r="GN48" s="1219"/>
      <c r="GO48" s="1219"/>
      <c r="GP48" s="1219"/>
      <c r="GQ48" s="1219"/>
      <c r="GR48" s="1219"/>
      <c r="GS48" s="1219"/>
      <c r="GT48" s="1219"/>
      <c r="GU48" s="1219"/>
      <c r="GV48" s="78"/>
      <c r="GW48" s="1230"/>
      <c r="GX48" s="1230"/>
      <c r="GY48" s="1230"/>
      <c r="GZ48" s="1230"/>
      <c r="HA48" s="1230"/>
      <c r="HB48" s="1230"/>
      <c r="HC48" s="1230"/>
      <c r="HD48" s="1230"/>
      <c r="HE48" s="1230"/>
      <c r="HF48" s="1230"/>
      <c r="HG48" s="1230"/>
      <c r="HH48" s="1230"/>
      <c r="HI48" s="1230"/>
      <c r="HJ48" s="1230"/>
      <c r="HK48" s="1230"/>
      <c r="HL48" s="1230"/>
      <c r="HM48" s="1230"/>
      <c r="HN48" s="1230"/>
      <c r="HO48" s="1230"/>
      <c r="HP48" s="1230"/>
      <c r="HQ48" s="1230"/>
      <c r="HR48" s="1230"/>
      <c r="HS48" s="1230"/>
      <c r="HT48" s="1230"/>
      <c r="HU48" s="1230"/>
      <c r="HV48" s="1230"/>
      <c r="HW48" s="1230"/>
      <c r="HX48" s="1230"/>
      <c r="HY48" s="1230"/>
      <c r="HZ48" s="1230"/>
      <c r="IA48" s="1230"/>
      <c r="IB48" s="1230"/>
      <c r="IC48" s="1230"/>
      <c r="ID48" s="1230"/>
      <c r="IE48" s="1230"/>
      <c r="IF48" s="1230"/>
      <c r="IG48" s="1230"/>
      <c r="IH48" s="1230"/>
      <c r="II48" s="1230"/>
      <c r="IJ48" s="1230"/>
      <c r="IK48" s="1230"/>
      <c r="IL48" s="1230"/>
      <c r="IM48" s="1230"/>
      <c r="IN48" s="1228"/>
      <c r="IO48" s="1228"/>
      <c r="IP48" s="1228"/>
      <c r="IQ48" s="1228"/>
      <c r="IR48" s="1228"/>
      <c r="IW48" s="74"/>
      <c r="IX48" s="1039"/>
      <c r="IY48" s="1040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204"/>
      <c r="C49" s="1205"/>
      <c r="D49" s="1205"/>
      <c r="E49" s="1205"/>
      <c r="F49" s="1205"/>
      <c r="G49" s="1205"/>
      <c r="H49" s="1205"/>
      <c r="I49" s="1205"/>
      <c r="J49" s="1205"/>
      <c r="K49" s="1205"/>
      <c r="L49" s="1205"/>
      <c r="M49" s="1205"/>
      <c r="N49" s="1205"/>
      <c r="O49" s="1205"/>
      <c r="P49" s="1205"/>
      <c r="Q49" s="1205"/>
      <c r="R49" s="1205"/>
      <c r="S49" s="1205"/>
      <c r="T49" s="1205"/>
      <c r="U49" s="1205"/>
      <c r="V49" s="1205"/>
      <c r="W49" s="1205"/>
      <c r="X49" s="1205"/>
      <c r="Y49" s="1205"/>
      <c r="Z49" s="1205"/>
      <c r="AA49" s="1205"/>
      <c r="AB49" s="1205"/>
      <c r="AC49" s="1205"/>
      <c r="AD49" s="1205"/>
      <c r="AE49" s="1205"/>
      <c r="AF49" s="1205"/>
      <c r="AG49" s="1205"/>
      <c r="AH49" s="1205"/>
      <c r="AI49" s="1205"/>
      <c r="AJ49" s="1205"/>
      <c r="AK49" s="1205"/>
      <c r="AL49" s="1205"/>
      <c r="AM49" s="1205"/>
      <c r="AN49" s="1205"/>
      <c r="AO49" s="1206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1056"/>
      <c r="AY49" s="1039"/>
      <c r="AZ49" s="1217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219"/>
      <c r="FN49" s="1219"/>
      <c r="FO49" s="1219"/>
      <c r="FP49" s="1219"/>
      <c r="FQ49" s="1219"/>
      <c r="FR49" s="1219"/>
      <c r="FS49" s="1219"/>
      <c r="FT49" s="1219"/>
      <c r="FU49" s="1219"/>
      <c r="FV49" s="1219"/>
      <c r="FW49" s="1219"/>
      <c r="FX49" s="1219"/>
      <c r="FY49" s="1219"/>
      <c r="FZ49" s="1219"/>
      <c r="GA49" s="1219"/>
      <c r="GB49" s="1219"/>
      <c r="GC49" s="1219"/>
      <c r="GD49" s="1219"/>
      <c r="GE49" s="1219"/>
      <c r="GF49" s="1219"/>
      <c r="GG49" s="1219"/>
      <c r="GH49" s="1219"/>
      <c r="GI49" s="1219"/>
      <c r="GJ49" s="1219"/>
      <c r="GK49" s="1219"/>
      <c r="GL49" s="1219"/>
      <c r="GM49" s="1219"/>
      <c r="GN49" s="1219"/>
      <c r="GO49" s="1219"/>
      <c r="GP49" s="1219"/>
      <c r="GQ49" s="1219"/>
      <c r="GR49" s="1219"/>
      <c r="GS49" s="1219"/>
      <c r="GT49" s="1219"/>
      <c r="GU49" s="1219"/>
      <c r="GV49" s="78"/>
      <c r="GW49" s="1230"/>
      <c r="GX49" s="1230"/>
      <c r="GY49" s="1230"/>
      <c r="GZ49" s="1230"/>
      <c r="HA49" s="1230"/>
      <c r="HB49" s="1230"/>
      <c r="HC49" s="1230"/>
      <c r="HD49" s="1230"/>
      <c r="HE49" s="1230"/>
      <c r="HF49" s="1230"/>
      <c r="HG49" s="1230"/>
      <c r="HH49" s="1230"/>
      <c r="HI49" s="1230"/>
      <c r="HJ49" s="1230"/>
      <c r="HK49" s="1230"/>
      <c r="HL49" s="1230"/>
      <c r="HM49" s="1230"/>
      <c r="HN49" s="1230"/>
      <c r="HO49" s="1230"/>
      <c r="HP49" s="1230"/>
      <c r="HQ49" s="1230"/>
      <c r="HR49" s="1230"/>
      <c r="HS49" s="1230"/>
      <c r="HT49" s="1230"/>
      <c r="HU49" s="1230"/>
      <c r="HV49" s="1230"/>
      <c r="HW49" s="1230"/>
      <c r="HX49" s="1230"/>
      <c r="HY49" s="1230"/>
      <c r="HZ49" s="1230"/>
      <c r="IA49" s="1230"/>
      <c r="IB49" s="1230"/>
      <c r="IC49" s="1230"/>
      <c r="ID49" s="1230"/>
      <c r="IE49" s="1230"/>
      <c r="IF49" s="1230"/>
      <c r="IG49" s="1230"/>
      <c r="IH49" s="1230"/>
      <c r="II49" s="1230"/>
      <c r="IJ49" s="1230"/>
      <c r="IK49" s="1230"/>
      <c r="IL49" s="1230"/>
      <c r="IM49" s="1230"/>
      <c r="IN49" s="1228"/>
      <c r="IO49" s="1228"/>
      <c r="IP49" s="1228"/>
      <c r="IQ49" s="1228"/>
      <c r="IR49" s="1228"/>
      <c r="IW49" s="1218" t="e" vm="5">
        <v>#VALUE!</v>
      </c>
      <c r="IX49" s="1039"/>
      <c r="IY49" s="1040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204"/>
      <c r="C50" s="1205"/>
      <c r="D50" s="1205"/>
      <c r="E50" s="1205"/>
      <c r="F50" s="1205"/>
      <c r="G50" s="1205"/>
      <c r="H50" s="1205"/>
      <c r="I50" s="1205"/>
      <c r="J50" s="1205"/>
      <c r="K50" s="1205"/>
      <c r="L50" s="1205"/>
      <c r="M50" s="1205"/>
      <c r="N50" s="1205"/>
      <c r="O50" s="1205"/>
      <c r="P50" s="1205"/>
      <c r="Q50" s="1205"/>
      <c r="R50" s="1205"/>
      <c r="S50" s="1205"/>
      <c r="T50" s="1205"/>
      <c r="U50" s="1205"/>
      <c r="V50" s="1205"/>
      <c r="W50" s="1205"/>
      <c r="X50" s="1205"/>
      <c r="Y50" s="1205"/>
      <c r="Z50" s="1205"/>
      <c r="AA50" s="1205"/>
      <c r="AB50" s="1205"/>
      <c r="AC50" s="1205"/>
      <c r="AD50" s="1205"/>
      <c r="AE50" s="1205"/>
      <c r="AF50" s="1205"/>
      <c r="AG50" s="1205"/>
      <c r="AH50" s="1205"/>
      <c r="AI50" s="1205"/>
      <c r="AJ50" s="1205"/>
      <c r="AK50" s="1205"/>
      <c r="AL50" s="1205"/>
      <c r="AM50" s="1205"/>
      <c r="AN50" s="1205"/>
      <c r="AO50" s="1206"/>
      <c r="AP50" s="22"/>
      <c r="AQ50" s="154"/>
      <c r="AR50" s="154"/>
      <c r="AS50" s="154"/>
      <c r="AT50" s="154"/>
      <c r="AU50" s="154"/>
      <c r="AV50" s="154"/>
      <c r="AW50" s="22"/>
      <c r="AX50" s="1056"/>
      <c r="AY50" s="1039"/>
      <c r="AZ50" s="1217"/>
      <c r="BF50" s="1219" t="s">
        <v>40</v>
      </c>
      <c r="BG50" s="1219"/>
      <c r="BH50" s="1219"/>
      <c r="BI50" s="1219"/>
      <c r="BJ50" s="1219"/>
      <c r="BK50" s="1219"/>
      <c r="BL50" s="1219"/>
      <c r="BM50" s="1219"/>
      <c r="BN50" s="1219"/>
      <c r="BO50" s="1219"/>
      <c r="BP50" s="1219"/>
      <c r="BQ50" s="1219"/>
      <c r="BR50" s="1219"/>
      <c r="BS50" s="1219"/>
      <c r="BT50" s="1219"/>
      <c r="BU50" s="1219"/>
      <c r="BV50" s="1219"/>
      <c r="BW50" s="1219"/>
      <c r="BX50" s="1219"/>
      <c r="BY50" s="1219"/>
      <c r="BZ50" s="1219"/>
      <c r="CA50" s="1219"/>
      <c r="CB50" s="1219"/>
      <c r="CC50" s="1219"/>
      <c r="CD50" s="1219"/>
      <c r="CE50" s="1219"/>
      <c r="CF50" s="1219"/>
      <c r="CG50" s="1219"/>
      <c r="CH50" s="1219"/>
      <c r="CI50" s="1219"/>
      <c r="CJ50" s="1219"/>
      <c r="CK50" s="1219"/>
      <c r="CL50" s="1219"/>
      <c r="CM50" s="1219"/>
      <c r="CN50" s="1219"/>
      <c r="CO50" s="78"/>
      <c r="CP50" s="1215" t="str">
        <f>_xlfn.XLOOKUP(VALUE(CA129),tbl_Cabecera_Gflex[OT X Tablero],tbl_Cabecera_Gflex[IP],"")</f>
        <v/>
      </c>
      <c r="CQ50" s="1215"/>
      <c r="CR50" s="1215"/>
      <c r="CS50" s="1215"/>
      <c r="CT50" s="1215"/>
      <c r="CU50" s="1215"/>
      <c r="CV50" s="1215"/>
      <c r="CW50" s="1215"/>
      <c r="CX50" s="1215"/>
      <c r="CY50" s="1215"/>
      <c r="CZ50" s="1215"/>
      <c r="DA50" s="95"/>
      <c r="DB50" s="1214" t="s">
        <v>41</v>
      </c>
      <c r="DC50" s="1214"/>
      <c r="DD50" s="1214"/>
      <c r="DE50" s="1214"/>
      <c r="DF50" s="1214"/>
      <c r="DG50" s="1214"/>
      <c r="DH50" s="1214"/>
      <c r="DI50" s="1214"/>
      <c r="DJ50" s="1214"/>
      <c r="DK50" s="1214"/>
      <c r="DL50" s="1214"/>
      <c r="DM50" s="1214"/>
      <c r="DN50" s="1214"/>
      <c r="DO50" s="1214"/>
      <c r="DP50" s="1214"/>
      <c r="DQ50" s="1214"/>
      <c r="DR50" s="1214"/>
      <c r="DS50" s="106"/>
      <c r="DT50" s="1215"/>
      <c r="DU50" s="1215"/>
      <c r="DV50" s="1215"/>
      <c r="DW50" s="1215"/>
      <c r="DX50" s="1215"/>
      <c r="DY50" s="1215"/>
      <c r="DZ50" s="1215"/>
      <c r="EA50" s="1215"/>
      <c r="EB50" s="98"/>
      <c r="EC50" s="1227" t="s">
        <v>34</v>
      </c>
      <c r="ED50" s="1227"/>
      <c r="EE50" s="1227"/>
      <c r="EF50" s="1227"/>
      <c r="EH50" s="1228" t="e" vm="6">
        <v>#VALUE!</v>
      </c>
      <c r="EI50" s="1228"/>
      <c r="EJ50" s="1228"/>
      <c r="EK50" s="1228"/>
      <c r="EO50" s="76"/>
      <c r="EP50" s="76"/>
      <c r="EQ50" s="76"/>
      <c r="ER50" s="76"/>
      <c r="ES50" s="76"/>
      <c r="FM50" s="1219"/>
      <c r="FN50" s="1219"/>
      <c r="FO50" s="1219"/>
      <c r="FP50" s="1219"/>
      <c r="FQ50" s="1219"/>
      <c r="FR50" s="1219"/>
      <c r="FS50" s="1219"/>
      <c r="FT50" s="1219"/>
      <c r="FU50" s="1219"/>
      <c r="FV50" s="1219"/>
      <c r="FW50" s="1219"/>
      <c r="FX50" s="1219"/>
      <c r="FY50" s="1219"/>
      <c r="FZ50" s="1219"/>
      <c r="GA50" s="1219"/>
      <c r="GB50" s="1219"/>
      <c r="GC50" s="1219"/>
      <c r="GD50" s="1219"/>
      <c r="GE50" s="1219"/>
      <c r="GF50" s="1219"/>
      <c r="GG50" s="1219"/>
      <c r="GH50" s="1219"/>
      <c r="GI50" s="1219"/>
      <c r="GJ50" s="1219"/>
      <c r="GK50" s="1219"/>
      <c r="GL50" s="1219"/>
      <c r="GM50" s="1219"/>
      <c r="GN50" s="1219"/>
      <c r="GO50" s="1219"/>
      <c r="GP50" s="1219"/>
      <c r="GQ50" s="1219"/>
      <c r="GR50" s="1219"/>
      <c r="GS50" s="1219"/>
      <c r="GT50" s="1219"/>
      <c r="GU50" s="1219"/>
      <c r="GV50" s="78"/>
      <c r="GW50" s="1230"/>
      <c r="GX50" s="1230"/>
      <c r="GY50" s="1230"/>
      <c r="GZ50" s="1230"/>
      <c r="HA50" s="1230"/>
      <c r="HB50" s="1230"/>
      <c r="HC50" s="1230"/>
      <c r="HD50" s="1230"/>
      <c r="HE50" s="1230"/>
      <c r="HF50" s="1230"/>
      <c r="HG50" s="1230"/>
      <c r="HH50" s="1230"/>
      <c r="HI50" s="1230"/>
      <c r="HJ50" s="1230"/>
      <c r="HK50" s="1230"/>
      <c r="HL50" s="1230"/>
      <c r="HM50" s="1230"/>
      <c r="HN50" s="1230"/>
      <c r="HO50" s="1230"/>
      <c r="HP50" s="1230"/>
      <c r="HQ50" s="1230"/>
      <c r="HR50" s="1230"/>
      <c r="HS50" s="1230"/>
      <c r="HT50" s="1230"/>
      <c r="HU50" s="1230"/>
      <c r="HV50" s="1230"/>
      <c r="HW50" s="1230"/>
      <c r="HX50" s="1230"/>
      <c r="HY50" s="1230"/>
      <c r="HZ50" s="1230"/>
      <c r="IA50" s="1230"/>
      <c r="IB50" s="1230"/>
      <c r="IC50" s="1230"/>
      <c r="ID50" s="1230"/>
      <c r="IE50" s="1230"/>
      <c r="IF50" s="1230"/>
      <c r="IG50" s="1230"/>
      <c r="IH50" s="1230"/>
      <c r="II50" s="1230"/>
      <c r="IJ50" s="1230"/>
      <c r="IK50" s="1230"/>
      <c r="IL50" s="1230"/>
      <c r="IM50" s="1230"/>
      <c r="IN50" s="1228"/>
      <c r="IO50" s="1228"/>
      <c r="IP50" s="1228"/>
      <c r="IQ50" s="1228"/>
      <c r="IR50" s="1228"/>
      <c r="IS50" s="100"/>
      <c r="IT50" s="100"/>
      <c r="IU50" s="100"/>
      <c r="IW50" s="1218"/>
      <c r="IX50" s="1039"/>
      <c r="IY50" s="1040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204"/>
      <c r="C51" s="1205"/>
      <c r="D51" s="1205"/>
      <c r="E51" s="1205"/>
      <c r="F51" s="1205"/>
      <c r="G51" s="1205"/>
      <c r="H51" s="1205"/>
      <c r="I51" s="1205"/>
      <c r="J51" s="1205"/>
      <c r="K51" s="1205"/>
      <c r="L51" s="1205"/>
      <c r="M51" s="1205"/>
      <c r="N51" s="1205"/>
      <c r="O51" s="1205"/>
      <c r="P51" s="1205"/>
      <c r="Q51" s="1205"/>
      <c r="R51" s="1205"/>
      <c r="S51" s="1205"/>
      <c r="T51" s="1205"/>
      <c r="U51" s="1205"/>
      <c r="V51" s="1205"/>
      <c r="W51" s="1205"/>
      <c r="X51" s="1205"/>
      <c r="Y51" s="1205"/>
      <c r="Z51" s="1205"/>
      <c r="AA51" s="1205"/>
      <c r="AB51" s="1205"/>
      <c r="AC51" s="1205"/>
      <c r="AD51" s="1205"/>
      <c r="AE51" s="1205"/>
      <c r="AF51" s="1205"/>
      <c r="AG51" s="1205"/>
      <c r="AH51" s="1205"/>
      <c r="AI51" s="1205"/>
      <c r="AJ51" s="1205"/>
      <c r="AK51" s="1205"/>
      <c r="AL51" s="1205"/>
      <c r="AM51" s="1205"/>
      <c r="AN51" s="1205"/>
      <c r="AO51" s="1206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1056"/>
      <c r="AY51" s="1039"/>
      <c r="AZ51" s="72"/>
      <c r="BF51" s="1219"/>
      <c r="BG51" s="1219"/>
      <c r="BH51" s="1219"/>
      <c r="BI51" s="1219"/>
      <c r="BJ51" s="1219"/>
      <c r="BK51" s="1219"/>
      <c r="BL51" s="1219"/>
      <c r="BM51" s="1219"/>
      <c r="BN51" s="1219"/>
      <c r="BO51" s="1219"/>
      <c r="BP51" s="1219"/>
      <c r="BQ51" s="1219"/>
      <c r="BR51" s="1219"/>
      <c r="BS51" s="1219"/>
      <c r="BT51" s="1219"/>
      <c r="BU51" s="1219"/>
      <c r="BV51" s="1219"/>
      <c r="BW51" s="1219"/>
      <c r="BX51" s="1219"/>
      <c r="BY51" s="1219"/>
      <c r="BZ51" s="1219"/>
      <c r="CA51" s="1219"/>
      <c r="CB51" s="1219"/>
      <c r="CC51" s="1219"/>
      <c r="CD51" s="1219"/>
      <c r="CE51" s="1219"/>
      <c r="CF51" s="1219"/>
      <c r="CG51" s="1219"/>
      <c r="CH51" s="1219"/>
      <c r="CI51" s="1219"/>
      <c r="CJ51" s="1219"/>
      <c r="CK51" s="1219"/>
      <c r="CL51" s="1219"/>
      <c r="CM51" s="1219"/>
      <c r="CN51" s="1219"/>
      <c r="CO51" s="78"/>
      <c r="CP51" s="1215"/>
      <c r="CQ51" s="1215"/>
      <c r="CR51" s="1215"/>
      <c r="CS51" s="1215"/>
      <c r="CT51" s="1215"/>
      <c r="CU51" s="1215"/>
      <c r="CV51" s="1215"/>
      <c r="CW51" s="1215"/>
      <c r="CX51" s="1215"/>
      <c r="CY51" s="1215"/>
      <c r="CZ51" s="1215"/>
      <c r="DA51" s="95"/>
      <c r="DB51" s="1214"/>
      <c r="DC51" s="1214"/>
      <c r="DD51" s="1214"/>
      <c r="DE51" s="1214"/>
      <c r="DF51" s="1214"/>
      <c r="DG51" s="1214"/>
      <c r="DH51" s="1214"/>
      <c r="DI51" s="1214"/>
      <c r="DJ51" s="1214"/>
      <c r="DK51" s="1214"/>
      <c r="DL51" s="1214"/>
      <c r="DM51" s="1214"/>
      <c r="DN51" s="1214"/>
      <c r="DO51" s="1214"/>
      <c r="DP51" s="1214"/>
      <c r="DQ51" s="1214"/>
      <c r="DR51" s="1214"/>
      <c r="DS51" s="106"/>
      <c r="DT51" s="1215"/>
      <c r="DU51" s="1215"/>
      <c r="DV51" s="1215"/>
      <c r="DW51" s="1215"/>
      <c r="DX51" s="1215"/>
      <c r="DY51" s="1215"/>
      <c r="DZ51" s="1215"/>
      <c r="EA51" s="1215"/>
      <c r="EB51" s="98"/>
      <c r="EC51" s="1227"/>
      <c r="ED51" s="1227"/>
      <c r="EE51" s="1227"/>
      <c r="EF51" s="1227"/>
      <c r="EH51" s="1228"/>
      <c r="EI51" s="1228"/>
      <c r="EJ51" s="1228"/>
      <c r="EK51" s="1228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1039"/>
      <c r="IY51" s="1040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204"/>
      <c r="C52" s="1205"/>
      <c r="D52" s="1205"/>
      <c r="E52" s="1205"/>
      <c r="F52" s="1205"/>
      <c r="G52" s="1205"/>
      <c r="H52" s="1205"/>
      <c r="I52" s="1205"/>
      <c r="J52" s="1205"/>
      <c r="K52" s="1205"/>
      <c r="L52" s="1205"/>
      <c r="M52" s="1205"/>
      <c r="N52" s="1205"/>
      <c r="O52" s="1205"/>
      <c r="P52" s="1205"/>
      <c r="Q52" s="1205"/>
      <c r="R52" s="1205"/>
      <c r="S52" s="1205"/>
      <c r="T52" s="1205"/>
      <c r="U52" s="1205"/>
      <c r="V52" s="1205"/>
      <c r="W52" s="1205"/>
      <c r="X52" s="1205"/>
      <c r="Y52" s="1205"/>
      <c r="Z52" s="1205"/>
      <c r="AA52" s="1205"/>
      <c r="AB52" s="1205"/>
      <c r="AC52" s="1205"/>
      <c r="AD52" s="1205"/>
      <c r="AE52" s="1205"/>
      <c r="AF52" s="1205"/>
      <c r="AG52" s="1205"/>
      <c r="AH52" s="1205"/>
      <c r="AI52" s="1205"/>
      <c r="AJ52" s="1205"/>
      <c r="AK52" s="1205"/>
      <c r="AL52" s="1205"/>
      <c r="AM52" s="1205"/>
      <c r="AN52" s="1205"/>
      <c r="AO52" s="1206"/>
      <c r="AP52" s="22"/>
      <c r="AQ52" s="154"/>
      <c r="AR52" s="154"/>
      <c r="AS52" s="154"/>
      <c r="AT52" s="154"/>
      <c r="AU52" s="154"/>
      <c r="AV52" s="22"/>
      <c r="AW52" s="22"/>
      <c r="AX52" s="1056"/>
      <c r="AY52" s="1039"/>
      <c r="AZ52" s="72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219"/>
      <c r="BS52" s="1219"/>
      <c r="BT52" s="1219"/>
      <c r="BU52" s="1219"/>
      <c r="BV52" s="1219"/>
      <c r="BW52" s="1219"/>
      <c r="BX52" s="1219"/>
      <c r="BY52" s="1219"/>
      <c r="BZ52" s="1219"/>
      <c r="CA52" s="1219"/>
      <c r="CB52" s="1219"/>
      <c r="CC52" s="1219"/>
      <c r="CD52" s="1219"/>
      <c r="CE52" s="1219"/>
      <c r="CF52" s="1219"/>
      <c r="CG52" s="1219"/>
      <c r="CH52" s="1219"/>
      <c r="CI52" s="1219"/>
      <c r="CJ52" s="1219"/>
      <c r="CK52" s="1219"/>
      <c r="CL52" s="1219"/>
      <c r="CM52" s="1219"/>
      <c r="CN52" s="1219"/>
      <c r="CO52" s="78"/>
      <c r="CP52" s="1215"/>
      <c r="CQ52" s="1215"/>
      <c r="CR52" s="1215"/>
      <c r="CS52" s="1215"/>
      <c r="CT52" s="1215"/>
      <c r="CU52" s="1215"/>
      <c r="CV52" s="1215"/>
      <c r="CW52" s="1215"/>
      <c r="CX52" s="1215"/>
      <c r="CY52" s="1215"/>
      <c r="CZ52" s="1215"/>
      <c r="DA52" s="95"/>
      <c r="DB52" s="1214"/>
      <c r="DC52" s="1214"/>
      <c r="DD52" s="1214"/>
      <c r="DE52" s="1214"/>
      <c r="DF52" s="1214"/>
      <c r="DG52" s="1214"/>
      <c r="DH52" s="1214"/>
      <c r="DI52" s="1214"/>
      <c r="DJ52" s="1214"/>
      <c r="DK52" s="1214"/>
      <c r="DL52" s="1214"/>
      <c r="DM52" s="1214"/>
      <c r="DN52" s="1214"/>
      <c r="DO52" s="1214"/>
      <c r="DP52" s="1214"/>
      <c r="DQ52" s="1214"/>
      <c r="DR52" s="1214"/>
      <c r="DS52" s="106"/>
      <c r="DT52" s="1215"/>
      <c r="DU52" s="1215"/>
      <c r="DV52" s="1215"/>
      <c r="DW52" s="1215"/>
      <c r="DX52" s="1215"/>
      <c r="DY52" s="1215"/>
      <c r="DZ52" s="1215"/>
      <c r="EA52" s="1215"/>
      <c r="EB52" s="98"/>
      <c r="EC52" s="1227"/>
      <c r="ED52" s="1227"/>
      <c r="EE52" s="1227"/>
      <c r="EF52" s="1227"/>
      <c r="EH52" s="1228"/>
      <c r="EI52" s="1228"/>
      <c r="EJ52" s="1228"/>
      <c r="EK52" s="1228"/>
      <c r="EO52" s="76"/>
      <c r="EP52" s="76"/>
      <c r="EQ52" s="76"/>
      <c r="ER52" s="76"/>
      <c r="ES52" s="76"/>
      <c r="FM52" s="1219" t="s">
        <v>35</v>
      </c>
      <c r="FN52" s="1219"/>
      <c r="FO52" s="1219"/>
      <c r="FP52" s="1219"/>
      <c r="FQ52" s="1219"/>
      <c r="FR52" s="1219"/>
      <c r="FS52" s="1219"/>
      <c r="FT52" s="1219"/>
      <c r="FU52" s="1219"/>
      <c r="FV52" s="1219"/>
      <c r="FW52" s="1219"/>
      <c r="FX52" s="1219"/>
      <c r="FY52" s="1219"/>
      <c r="FZ52" s="1219"/>
      <c r="GA52" s="1219"/>
      <c r="GB52" s="1219"/>
      <c r="GC52" s="1219"/>
      <c r="GD52" s="1219"/>
      <c r="GE52" s="1219"/>
      <c r="GF52" s="1219"/>
      <c r="GG52" s="1219"/>
      <c r="GH52" s="1219"/>
      <c r="GI52" s="1219"/>
      <c r="GJ52" s="1219"/>
      <c r="GK52" s="1219"/>
      <c r="GL52" s="1219"/>
      <c r="GM52" s="1219"/>
      <c r="GN52" s="1219"/>
      <c r="GO52" s="1219"/>
      <c r="GP52" s="1219"/>
      <c r="GQ52" s="1219"/>
      <c r="GR52" s="1219"/>
      <c r="GS52" s="1219"/>
      <c r="GT52" s="1219"/>
      <c r="GU52" s="1219"/>
      <c r="GV52" s="78"/>
      <c r="GW52" s="1220" t="str">
        <f>_xlfn.XLOOKUP(VALUE(CA129),tbl_Cabecera_Gflex[OT X Tablero],tbl_Cabecera_Gflex[Cliente],"")</f>
        <v/>
      </c>
      <c r="GX52" s="1220"/>
      <c r="GY52" s="1220"/>
      <c r="GZ52" s="1220"/>
      <c r="HA52" s="1220"/>
      <c r="HB52" s="1220"/>
      <c r="HC52" s="1220"/>
      <c r="HD52" s="1220"/>
      <c r="HE52" s="1220"/>
      <c r="HF52" s="1220"/>
      <c r="HG52" s="1220"/>
      <c r="HH52" s="1220"/>
      <c r="HI52" s="1220"/>
      <c r="HJ52" s="1220"/>
      <c r="HK52" s="1220"/>
      <c r="HL52" s="1220"/>
      <c r="HM52" s="1220"/>
      <c r="HN52" s="1220"/>
      <c r="HO52" s="1220"/>
      <c r="HP52" s="1220"/>
      <c r="HQ52" s="1220"/>
      <c r="HR52" s="1220"/>
      <c r="HS52" s="1220"/>
      <c r="HT52" s="1220"/>
      <c r="HU52" s="1220"/>
      <c r="HV52" s="1220"/>
      <c r="HW52" s="1220"/>
      <c r="HX52" s="1220"/>
      <c r="HY52" s="1220"/>
      <c r="HZ52" s="1220"/>
      <c r="IA52" s="1220"/>
      <c r="IB52" s="1220"/>
      <c r="IC52" s="1220"/>
      <c r="ID52" s="1220"/>
      <c r="IE52" s="1220"/>
      <c r="IF52" s="1220"/>
      <c r="IG52" s="1220"/>
      <c r="IH52" s="1220"/>
      <c r="II52" s="1220"/>
      <c r="IJ52" s="1220"/>
      <c r="IK52" s="1242" t="s">
        <v>34</v>
      </c>
      <c r="IL52" s="1242"/>
      <c r="IM52" s="1242"/>
      <c r="IN52" s="91"/>
      <c r="IO52" s="92"/>
      <c r="IP52" s="92"/>
      <c r="IQ52" s="93"/>
      <c r="IR52" s="93"/>
      <c r="IS52" s="100"/>
      <c r="IT52" s="100"/>
      <c r="IU52" s="100"/>
      <c r="IW52" s="74"/>
      <c r="IX52" s="1039"/>
      <c r="IY52" s="1040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207"/>
      <c r="C53" s="1208"/>
      <c r="D53" s="1208"/>
      <c r="E53" s="1208"/>
      <c r="F53" s="1208"/>
      <c r="G53" s="1208"/>
      <c r="H53" s="1208"/>
      <c r="I53" s="1208"/>
      <c r="J53" s="1208"/>
      <c r="K53" s="1208"/>
      <c r="L53" s="1208"/>
      <c r="M53" s="1208"/>
      <c r="N53" s="1208"/>
      <c r="O53" s="1208"/>
      <c r="P53" s="1208"/>
      <c r="Q53" s="1208"/>
      <c r="R53" s="1208"/>
      <c r="S53" s="1208"/>
      <c r="T53" s="1208"/>
      <c r="U53" s="1208"/>
      <c r="V53" s="1208"/>
      <c r="W53" s="1208"/>
      <c r="X53" s="1208"/>
      <c r="Y53" s="1208"/>
      <c r="Z53" s="1208"/>
      <c r="AA53" s="1208"/>
      <c r="AB53" s="1208"/>
      <c r="AC53" s="1208"/>
      <c r="AD53" s="1208"/>
      <c r="AE53" s="1208"/>
      <c r="AF53" s="1208"/>
      <c r="AG53" s="1208"/>
      <c r="AH53" s="1208"/>
      <c r="AI53" s="1208"/>
      <c r="AJ53" s="1208"/>
      <c r="AK53" s="1208"/>
      <c r="AL53" s="1208"/>
      <c r="AM53" s="1208"/>
      <c r="AN53" s="1208"/>
      <c r="AO53" s="1209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1056"/>
      <c r="AY53" s="1039"/>
      <c r="AZ53" s="72"/>
      <c r="BF53" s="1219"/>
      <c r="BG53" s="1219"/>
      <c r="BH53" s="1219"/>
      <c r="BI53" s="1219"/>
      <c r="BJ53" s="1219"/>
      <c r="BK53" s="1219"/>
      <c r="BL53" s="1219"/>
      <c r="BM53" s="1219"/>
      <c r="BN53" s="1219"/>
      <c r="BO53" s="1219"/>
      <c r="BP53" s="1219"/>
      <c r="BQ53" s="1219"/>
      <c r="BR53" s="1219"/>
      <c r="BS53" s="1219"/>
      <c r="BT53" s="1219"/>
      <c r="BU53" s="1219"/>
      <c r="BV53" s="1219"/>
      <c r="BW53" s="1219"/>
      <c r="BX53" s="1219"/>
      <c r="BY53" s="1219"/>
      <c r="BZ53" s="1219"/>
      <c r="CA53" s="1219"/>
      <c r="CB53" s="1219"/>
      <c r="CC53" s="1219"/>
      <c r="CD53" s="1219"/>
      <c r="CE53" s="1219"/>
      <c r="CF53" s="1219"/>
      <c r="CG53" s="1219"/>
      <c r="CH53" s="1219"/>
      <c r="CI53" s="1219"/>
      <c r="CJ53" s="1219"/>
      <c r="CK53" s="1219"/>
      <c r="CL53" s="1219"/>
      <c r="CM53" s="1219"/>
      <c r="CN53" s="1219"/>
      <c r="CO53" s="78"/>
      <c r="CP53" s="1215"/>
      <c r="CQ53" s="1215"/>
      <c r="CR53" s="1215"/>
      <c r="CS53" s="1215"/>
      <c r="CT53" s="1215"/>
      <c r="CU53" s="1215"/>
      <c r="CV53" s="1215"/>
      <c r="CW53" s="1215"/>
      <c r="CX53" s="1215"/>
      <c r="CY53" s="1215"/>
      <c r="CZ53" s="1215"/>
      <c r="DA53" s="95"/>
      <c r="DB53" s="1214"/>
      <c r="DC53" s="1214"/>
      <c r="DD53" s="1214"/>
      <c r="DE53" s="1214"/>
      <c r="DF53" s="1214"/>
      <c r="DG53" s="1214"/>
      <c r="DH53" s="1214"/>
      <c r="DI53" s="1214"/>
      <c r="DJ53" s="1214"/>
      <c r="DK53" s="1214"/>
      <c r="DL53" s="1214"/>
      <c r="DM53" s="1214"/>
      <c r="DN53" s="1214"/>
      <c r="DO53" s="1214"/>
      <c r="DP53" s="1214"/>
      <c r="DQ53" s="1214"/>
      <c r="DR53" s="1214"/>
      <c r="DS53" s="106"/>
      <c r="DT53" s="1215"/>
      <c r="DU53" s="1215"/>
      <c r="DV53" s="1215"/>
      <c r="DW53" s="1215"/>
      <c r="DX53" s="1215"/>
      <c r="DY53" s="1215"/>
      <c r="DZ53" s="1215"/>
      <c r="EA53" s="1215"/>
      <c r="EB53" s="98"/>
      <c r="EC53" s="1227"/>
      <c r="ED53" s="1227"/>
      <c r="EE53" s="1227"/>
      <c r="EF53" s="1227"/>
      <c r="EH53" s="1228"/>
      <c r="EI53" s="1228"/>
      <c r="EJ53" s="1228"/>
      <c r="EK53" s="1228"/>
      <c r="EO53" s="76"/>
      <c r="EP53" s="76"/>
      <c r="EQ53" s="76"/>
      <c r="ER53" s="76"/>
      <c r="ES53" s="76"/>
      <c r="FM53" s="1219"/>
      <c r="FN53" s="1219"/>
      <c r="FO53" s="1219"/>
      <c r="FP53" s="1219"/>
      <c r="FQ53" s="1219"/>
      <c r="FR53" s="1219"/>
      <c r="FS53" s="1219"/>
      <c r="FT53" s="1219"/>
      <c r="FU53" s="1219"/>
      <c r="FV53" s="1219"/>
      <c r="FW53" s="1219"/>
      <c r="FX53" s="1219"/>
      <c r="FY53" s="1219"/>
      <c r="FZ53" s="1219"/>
      <c r="GA53" s="1219"/>
      <c r="GB53" s="1219"/>
      <c r="GC53" s="1219"/>
      <c r="GD53" s="1219"/>
      <c r="GE53" s="1219"/>
      <c r="GF53" s="1219"/>
      <c r="GG53" s="1219"/>
      <c r="GH53" s="1219"/>
      <c r="GI53" s="1219"/>
      <c r="GJ53" s="1219"/>
      <c r="GK53" s="1219"/>
      <c r="GL53" s="1219"/>
      <c r="GM53" s="1219"/>
      <c r="GN53" s="1219"/>
      <c r="GO53" s="1219"/>
      <c r="GP53" s="1219"/>
      <c r="GQ53" s="1219"/>
      <c r="GR53" s="1219"/>
      <c r="GS53" s="1219"/>
      <c r="GT53" s="1219"/>
      <c r="GU53" s="1219"/>
      <c r="GV53" s="78"/>
      <c r="GW53" s="1220"/>
      <c r="GX53" s="1220"/>
      <c r="GY53" s="1220"/>
      <c r="GZ53" s="1220"/>
      <c r="HA53" s="1220"/>
      <c r="HB53" s="1220"/>
      <c r="HC53" s="1220"/>
      <c r="HD53" s="1220"/>
      <c r="HE53" s="1220"/>
      <c r="HF53" s="1220"/>
      <c r="HG53" s="1220"/>
      <c r="HH53" s="1220"/>
      <c r="HI53" s="1220"/>
      <c r="HJ53" s="1220"/>
      <c r="HK53" s="1220"/>
      <c r="HL53" s="1220"/>
      <c r="HM53" s="1220"/>
      <c r="HN53" s="1220"/>
      <c r="HO53" s="1220"/>
      <c r="HP53" s="1220"/>
      <c r="HQ53" s="1220"/>
      <c r="HR53" s="1220"/>
      <c r="HS53" s="1220"/>
      <c r="HT53" s="1220"/>
      <c r="HU53" s="1220"/>
      <c r="HV53" s="1220"/>
      <c r="HW53" s="1220"/>
      <c r="HX53" s="1220"/>
      <c r="HY53" s="1220"/>
      <c r="HZ53" s="1220"/>
      <c r="IA53" s="1220"/>
      <c r="IB53" s="1220"/>
      <c r="IC53" s="1220"/>
      <c r="ID53" s="1220"/>
      <c r="IE53" s="1220"/>
      <c r="IF53" s="1220"/>
      <c r="IG53" s="1220"/>
      <c r="IH53" s="1220"/>
      <c r="II53" s="1220"/>
      <c r="IJ53" s="1220"/>
      <c r="IK53" s="1242"/>
      <c r="IL53" s="1242"/>
      <c r="IM53" s="1242"/>
      <c r="IN53" s="93"/>
      <c r="IO53" s="93"/>
      <c r="IP53" s="93"/>
      <c r="IQ53" s="93"/>
      <c r="IR53" s="93"/>
      <c r="IS53" s="100"/>
      <c r="IT53" s="100"/>
      <c r="IU53" s="100"/>
      <c r="IW53" s="74"/>
      <c r="IX53" s="1039"/>
      <c r="IY53" s="1040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201"/>
      <c r="C54" s="1202"/>
      <c r="D54" s="1202"/>
      <c r="E54" s="1202"/>
      <c r="F54" s="1202"/>
      <c r="G54" s="1202"/>
      <c r="H54" s="1202"/>
      <c r="I54" s="1202"/>
      <c r="J54" s="1202"/>
      <c r="K54" s="1202"/>
      <c r="L54" s="1202"/>
      <c r="M54" s="1202"/>
      <c r="N54" s="1202"/>
      <c r="O54" s="1202"/>
      <c r="P54" s="1202"/>
      <c r="Q54" s="1202"/>
      <c r="R54" s="1202"/>
      <c r="S54" s="1202"/>
      <c r="T54" s="1202"/>
      <c r="U54" s="1202"/>
      <c r="V54" s="1202"/>
      <c r="W54" s="1202"/>
      <c r="X54" s="1202"/>
      <c r="Y54" s="1202"/>
      <c r="Z54" s="1202"/>
      <c r="AA54" s="1202"/>
      <c r="AB54" s="1202"/>
      <c r="AC54" s="1202"/>
      <c r="AD54" s="1202"/>
      <c r="AE54" s="1202"/>
      <c r="AF54" s="1202"/>
      <c r="AG54" s="1202"/>
      <c r="AH54" s="1202"/>
      <c r="AI54" s="1202"/>
      <c r="AJ54" s="1202"/>
      <c r="AK54" s="1202"/>
      <c r="AL54" s="1202"/>
      <c r="AM54" s="1202"/>
      <c r="AN54" s="1202"/>
      <c r="AO54" s="1203"/>
      <c r="AP54" s="22"/>
      <c r="AQ54" s="154"/>
      <c r="AR54" s="154"/>
      <c r="AS54" s="154"/>
      <c r="AT54" s="154"/>
      <c r="AU54" s="154"/>
      <c r="AV54" s="22"/>
      <c r="AW54" s="22"/>
      <c r="AX54" s="1056"/>
      <c r="AY54" s="1039"/>
      <c r="AZ54" s="72"/>
      <c r="BF54" s="1219"/>
      <c r="BG54" s="1219"/>
      <c r="BH54" s="1219"/>
      <c r="BI54" s="1219"/>
      <c r="BJ54" s="1219"/>
      <c r="BK54" s="1219"/>
      <c r="BL54" s="1219"/>
      <c r="BM54" s="1219"/>
      <c r="BN54" s="1219"/>
      <c r="BO54" s="1219"/>
      <c r="BP54" s="1219"/>
      <c r="BQ54" s="1219"/>
      <c r="BR54" s="1219"/>
      <c r="BS54" s="1219"/>
      <c r="BT54" s="1219"/>
      <c r="BU54" s="1219"/>
      <c r="BV54" s="1219"/>
      <c r="BW54" s="1219"/>
      <c r="BX54" s="1219"/>
      <c r="BY54" s="1219"/>
      <c r="BZ54" s="1219"/>
      <c r="CA54" s="1219"/>
      <c r="CB54" s="1219"/>
      <c r="CC54" s="1219"/>
      <c r="CD54" s="1219"/>
      <c r="CE54" s="1219"/>
      <c r="CF54" s="1219"/>
      <c r="CG54" s="1219"/>
      <c r="CH54" s="1219"/>
      <c r="CI54" s="1219"/>
      <c r="CJ54" s="1219"/>
      <c r="CK54" s="1219"/>
      <c r="CL54" s="1219"/>
      <c r="CM54" s="1219"/>
      <c r="CN54" s="1219"/>
      <c r="CO54" s="78"/>
      <c r="CP54" s="1215"/>
      <c r="CQ54" s="1215"/>
      <c r="CR54" s="1215"/>
      <c r="CS54" s="1215"/>
      <c r="CT54" s="1215"/>
      <c r="CU54" s="1215"/>
      <c r="CV54" s="1215"/>
      <c r="CW54" s="1215"/>
      <c r="CX54" s="1215"/>
      <c r="CY54" s="1215"/>
      <c r="CZ54" s="1215"/>
      <c r="DA54" s="95"/>
      <c r="DB54" s="1214"/>
      <c r="DC54" s="1214"/>
      <c r="DD54" s="1214"/>
      <c r="DE54" s="1214"/>
      <c r="DF54" s="1214"/>
      <c r="DG54" s="1214"/>
      <c r="DH54" s="1214"/>
      <c r="DI54" s="1214"/>
      <c r="DJ54" s="1214"/>
      <c r="DK54" s="1214"/>
      <c r="DL54" s="1214"/>
      <c r="DM54" s="1214"/>
      <c r="DN54" s="1214"/>
      <c r="DO54" s="1214"/>
      <c r="DP54" s="1214"/>
      <c r="DQ54" s="1214"/>
      <c r="DR54" s="1214"/>
      <c r="DS54" s="106"/>
      <c r="DT54" s="1215"/>
      <c r="DU54" s="1215"/>
      <c r="DV54" s="1215"/>
      <c r="DW54" s="1215"/>
      <c r="DX54" s="1215"/>
      <c r="DY54" s="1215"/>
      <c r="DZ54" s="1215"/>
      <c r="EA54" s="1215"/>
      <c r="EB54" s="98"/>
      <c r="EC54" s="1227"/>
      <c r="ED54" s="1227"/>
      <c r="EE54" s="1227"/>
      <c r="EF54" s="1227"/>
      <c r="EH54" s="1228"/>
      <c r="EI54" s="1228"/>
      <c r="EJ54" s="1228"/>
      <c r="EK54" s="1228"/>
      <c r="EO54" s="76"/>
      <c r="EP54" s="76"/>
      <c r="EQ54" s="76"/>
      <c r="ER54" s="76"/>
      <c r="ES54" s="76"/>
      <c r="FM54" s="1219"/>
      <c r="FN54" s="1219"/>
      <c r="FO54" s="1219"/>
      <c r="FP54" s="1219"/>
      <c r="FQ54" s="1219"/>
      <c r="FR54" s="1219"/>
      <c r="FS54" s="1219"/>
      <c r="FT54" s="1219"/>
      <c r="FU54" s="1219"/>
      <c r="FV54" s="1219"/>
      <c r="FW54" s="1219"/>
      <c r="FX54" s="1219"/>
      <c r="FY54" s="1219"/>
      <c r="FZ54" s="1219"/>
      <c r="GA54" s="1219"/>
      <c r="GB54" s="1219"/>
      <c r="GC54" s="1219"/>
      <c r="GD54" s="1219"/>
      <c r="GE54" s="1219"/>
      <c r="GF54" s="1219"/>
      <c r="GG54" s="1219"/>
      <c r="GH54" s="1219"/>
      <c r="GI54" s="1219"/>
      <c r="GJ54" s="1219"/>
      <c r="GK54" s="1219"/>
      <c r="GL54" s="1219"/>
      <c r="GM54" s="1219"/>
      <c r="GN54" s="1219"/>
      <c r="GO54" s="1219"/>
      <c r="GP54" s="1219"/>
      <c r="GQ54" s="1219"/>
      <c r="GR54" s="1219"/>
      <c r="GS54" s="1219"/>
      <c r="GT54" s="1219"/>
      <c r="GU54" s="1219"/>
      <c r="GV54" s="78"/>
      <c r="GW54" s="1220"/>
      <c r="GX54" s="1220"/>
      <c r="GY54" s="1220"/>
      <c r="GZ54" s="1220"/>
      <c r="HA54" s="1220"/>
      <c r="HB54" s="1220"/>
      <c r="HC54" s="1220"/>
      <c r="HD54" s="1220"/>
      <c r="HE54" s="1220"/>
      <c r="HF54" s="1220"/>
      <c r="HG54" s="1220"/>
      <c r="HH54" s="1220"/>
      <c r="HI54" s="1220"/>
      <c r="HJ54" s="1220"/>
      <c r="HK54" s="1220"/>
      <c r="HL54" s="1220"/>
      <c r="HM54" s="1220"/>
      <c r="HN54" s="1220"/>
      <c r="HO54" s="1220"/>
      <c r="HP54" s="1220"/>
      <c r="HQ54" s="1220"/>
      <c r="HR54" s="1220"/>
      <c r="HS54" s="1220"/>
      <c r="HT54" s="1220"/>
      <c r="HU54" s="1220"/>
      <c r="HV54" s="1220"/>
      <c r="HW54" s="1220"/>
      <c r="HX54" s="1220"/>
      <c r="HY54" s="1220"/>
      <c r="HZ54" s="1220"/>
      <c r="IA54" s="1220"/>
      <c r="IB54" s="1220"/>
      <c r="IC54" s="1220"/>
      <c r="ID54" s="1220"/>
      <c r="IE54" s="1220"/>
      <c r="IF54" s="1220"/>
      <c r="IG54" s="1220"/>
      <c r="IH54" s="1220"/>
      <c r="II54" s="1220"/>
      <c r="IJ54" s="1220"/>
      <c r="IK54" s="1242"/>
      <c r="IL54" s="1242"/>
      <c r="IM54" s="1242"/>
      <c r="IN54" s="93"/>
      <c r="IO54" s="93"/>
      <c r="IP54" s="93"/>
      <c r="IQ54" s="93"/>
      <c r="IR54" s="93"/>
      <c r="IS54" s="100"/>
      <c r="IT54" s="100"/>
      <c r="IU54" s="100"/>
      <c r="IW54" s="74"/>
      <c r="IX54" s="1039"/>
      <c r="IY54" s="1040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204"/>
      <c r="C55" s="1205"/>
      <c r="D55" s="1205"/>
      <c r="E55" s="1205"/>
      <c r="F55" s="1205"/>
      <c r="G55" s="1205"/>
      <c r="H55" s="1205"/>
      <c r="I55" s="1205"/>
      <c r="J55" s="1205"/>
      <c r="K55" s="1205"/>
      <c r="L55" s="1205"/>
      <c r="M55" s="1205"/>
      <c r="N55" s="1205"/>
      <c r="O55" s="1205"/>
      <c r="P55" s="1205"/>
      <c r="Q55" s="1205"/>
      <c r="R55" s="1205"/>
      <c r="S55" s="1205"/>
      <c r="T55" s="1205"/>
      <c r="U55" s="1205"/>
      <c r="V55" s="1205"/>
      <c r="W55" s="1205"/>
      <c r="X55" s="1205"/>
      <c r="Y55" s="1205"/>
      <c r="Z55" s="1205"/>
      <c r="AA55" s="1205"/>
      <c r="AB55" s="1205"/>
      <c r="AC55" s="1205"/>
      <c r="AD55" s="1205"/>
      <c r="AE55" s="1205"/>
      <c r="AF55" s="1205"/>
      <c r="AG55" s="1205"/>
      <c r="AH55" s="1205"/>
      <c r="AI55" s="1205"/>
      <c r="AJ55" s="1205"/>
      <c r="AK55" s="1205"/>
      <c r="AL55" s="1205"/>
      <c r="AM55" s="1205"/>
      <c r="AN55" s="1205"/>
      <c r="AO55" s="1206"/>
      <c r="AP55" s="22"/>
      <c r="AQ55" s="154"/>
      <c r="AR55" s="154"/>
      <c r="AS55" s="154"/>
      <c r="AT55" s="154"/>
      <c r="AU55" s="154"/>
      <c r="AV55" s="22"/>
      <c r="AW55" s="22"/>
      <c r="AX55" s="1056"/>
      <c r="AY55" s="1039"/>
      <c r="AZ55" s="72"/>
      <c r="EO55" s="76"/>
      <c r="FM55" s="1219"/>
      <c r="FN55" s="1219"/>
      <c r="FO55" s="1219"/>
      <c r="FP55" s="1219"/>
      <c r="FQ55" s="1219"/>
      <c r="FR55" s="1219"/>
      <c r="FS55" s="1219"/>
      <c r="FT55" s="1219"/>
      <c r="FU55" s="1219"/>
      <c r="FV55" s="1219"/>
      <c r="FW55" s="1219"/>
      <c r="FX55" s="1219"/>
      <c r="FY55" s="1219"/>
      <c r="FZ55" s="1219"/>
      <c r="GA55" s="1219"/>
      <c r="GB55" s="1219"/>
      <c r="GC55" s="1219"/>
      <c r="GD55" s="1219"/>
      <c r="GE55" s="1219"/>
      <c r="GF55" s="1219"/>
      <c r="GG55" s="1219"/>
      <c r="GH55" s="1219"/>
      <c r="GI55" s="1219"/>
      <c r="GJ55" s="1219"/>
      <c r="GK55" s="1219"/>
      <c r="GL55" s="1219"/>
      <c r="GM55" s="1219"/>
      <c r="GN55" s="1219"/>
      <c r="GO55" s="1219"/>
      <c r="GP55" s="1219"/>
      <c r="GQ55" s="1219"/>
      <c r="GR55" s="1219"/>
      <c r="GS55" s="1219"/>
      <c r="GT55" s="1219"/>
      <c r="GU55" s="1219"/>
      <c r="GV55" s="78"/>
      <c r="GW55" s="1220"/>
      <c r="GX55" s="1220"/>
      <c r="GY55" s="1220"/>
      <c r="GZ55" s="1220"/>
      <c r="HA55" s="1220"/>
      <c r="HB55" s="1220"/>
      <c r="HC55" s="1220"/>
      <c r="HD55" s="1220"/>
      <c r="HE55" s="1220"/>
      <c r="HF55" s="1220"/>
      <c r="HG55" s="1220"/>
      <c r="HH55" s="1220"/>
      <c r="HI55" s="1220"/>
      <c r="HJ55" s="1220"/>
      <c r="HK55" s="1220"/>
      <c r="HL55" s="1220"/>
      <c r="HM55" s="1220"/>
      <c r="HN55" s="1220"/>
      <c r="HO55" s="1220"/>
      <c r="HP55" s="1220"/>
      <c r="HQ55" s="1220"/>
      <c r="HR55" s="1220"/>
      <c r="HS55" s="1220"/>
      <c r="HT55" s="1220"/>
      <c r="HU55" s="1220"/>
      <c r="HV55" s="1220"/>
      <c r="HW55" s="1220"/>
      <c r="HX55" s="1220"/>
      <c r="HY55" s="1220"/>
      <c r="HZ55" s="1220"/>
      <c r="IA55" s="1220"/>
      <c r="IB55" s="1220"/>
      <c r="IC55" s="1220"/>
      <c r="ID55" s="1220"/>
      <c r="IE55" s="1220"/>
      <c r="IF55" s="1220"/>
      <c r="IG55" s="1220"/>
      <c r="IH55" s="1220"/>
      <c r="II55" s="1220"/>
      <c r="IJ55" s="1220"/>
      <c r="IK55" s="1242"/>
      <c r="IL55" s="1242"/>
      <c r="IM55" s="1242"/>
      <c r="IN55" s="93"/>
      <c r="IO55" s="93"/>
      <c r="IP55" s="93"/>
      <c r="IQ55" s="93"/>
      <c r="IR55" s="93"/>
      <c r="IS55" s="100"/>
      <c r="IT55" s="100"/>
      <c r="IU55" s="100"/>
      <c r="IW55" s="74"/>
      <c r="IX55" s="1039"/>
      <c r="IY55" s="1040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204"/>
      <c r="C56" s="1205"/>
      <c r="D56" s="1205"/>
      <c r="E56" s="1205"/>
      <c r="F56" s="1205"/>
      <c r="G56" s="1205"/>
      <c r="H56" s="1205"/>
      <c r="I56" s="1205"/>
      <c r="J56" s="1205"/>
      <c r="K56" s="1205"/>
      <c r="L56" s="1205"/>
      <c r="M56" s="1205"/>
      <c r="N56" s="1205"/>
      <c r="O56" s="1205"/>
      <c r="P56" s="1205"/>
      <c r="Q56" s="1205"/>
      <c r="R56" s="1205"/>
      <c r="S56" s="1205"/>
      <c r="T56" s="1205"/>
      <c r="U56" s="1205"/>
      <c r="V56" s="1205"/>
      <c r="W56" s="1205"/>
      <c r="X56" s="1205"/>
      <c r="Y56" s="1205"/>
      <c r="Z56" s="1205"/>
      <c r="AA56" s="1205"/>
      <c r="AB56" s="1205"/>
      <c r="AC56" s="1205"/>
      <c r="AD56" s="1205"/>
      <c r="AE56" s="1205"/>
      <c r="AF56" s="1205"/>
      <c r="AG56" s="1205"/>
      <c r="AH56" s="1205"/>
      <c r="AI56" s="1205"/>
      <c r="AJ56" s="1205"/>
      <c r="AK56" s="1205"/>
      <c r="AL56" s="1205"/>
      <c r="AM56" s="1205"/>
      <c r="AN56" s="1205"/>
      <c r="AO56" s="1206"/>
      <c r="AP56" s="22"/>
      <c r="AQ56" s="154"/>
      <c r="AR56" s="154"/>
      <c r="AS56" s="154"/>
      <c r="AT56" s="154"/>
      <c r="AU56" s="154"/>
      <c r="AV56" s="22"/>
      <c r="AW56" s="22"/>
      <c r="AX56" s="1057"/>
      <c r="AY56" s="1041"/>
      <c r="AZ56" s="83"/>
      <c r="BE56" s="102"/>
      <c r="BF56" s="1219" t="s">
        <v>43</v>
      </c>
      <c r="BG56" s="1219"/>
      <c r="BH56" s="1219"/>
      <c r="BI56" s="1219"/>
      <c r="BJ56" s="1219"/>
      <c r="BK56" s="1219"/>
      <c r="BL56" s="1219"/>
      <c r="BM56" s="1219"/>
      <c r="BN56" s="1219"/>
      <c r="BO56" s="1219"/>
      <c r="BP56" s="1219"/>
      <c r="BQ56" s="1219"/>
      <c r="BR56" s="1219"/>
      <c r="BS56" s="1219"/>
      <c r="BT56" s="1219"/>
      <c r="BU56" s="1219"/>
      <c r="BV56" s="1219"/>
      <c r="BW56" s="1219"/>
      <c r="BX56" s="1219"/>
      <c r="BY56" s="1219"/>
      <c r="BZ56" s="1219"/>
      <c r="CA56" s="1219"/>
      <c r="CB56" s="1219"/>
      <c r="CC56" s="1219"/>
      <c r="CD56" s="1219"/>
      <c r="CE56" s="1219"/>
      <c r="CF56" s="1219"/>
      <c r="CG56" s="1219"/>
      <c r="CH56" s="1219"/>
      <c r="CI56" s="1219"/>
      <c r="CJ56" s="1219"/>
      <c r="CK56" s="1219"/>
      <c r="CL56" s="1219"/>
      <c r="CM56" s="1219"/>
      <c r="CN56" s="1219"/>
      <c r="CO56" s="103"/>
      <c r="CP56" s="1244" t="str">
        <f>_xlfn.XLOOKUP(VALUE(CA129),tbl_Cabecera_Gflex[OT X Tablero],tbl_Cabecera_Gflex[Material del panel],"")</f>
        <v/>
      </c>
      <c r="CQ56" s="1244"/>
      <c r="CR56" s="1244"/>
      <c r="CS56" s="1244"/>
      <c r="CT56" s="1244"/>
      <c r="CU56" s="1244"/>
      <c r="CV56" s="1244"/>
      <c r="CW56" s="1244"/>
      <c r="CX56" s="1244"/>
      <c r="CY56" s="1244"/>
      <c r="CZ56" s="1244"/>
      <c r="DA56" s="1244"/>
      <c r="DB56" s="1244"/>
      <c r="DC56" s="1244"/>
      <c r="DD56" s="1244"/>
      <c r="DE56" s="1244"/>
      <c r="DF56" s="1244"/>
      <c r="DG56" s="1244"/>
      <c r="DH56" s="1244"/>
      <c r="DI56" s="1244"/>
      <c r="DJ56" s="1244"/>
      <c r="DK56" s="1244"/>
      <c r="DL56" s="1244"/>
      <c r="DM56" s="1244"/>
      <c r="DN56" s="1244"/>
      <c r="DO56" s="1244"/>
      <c r="DP56" s="1244"/>
      <c r="DQ56" s="1244"/>
      <c r="DR56" s="1244"/>
      <c r="DS56" s="1244"/>
      <c r="DT56" s="1244"/>
      <c r="DU56" s="1244"/>
      <c r="DV56" s="80"/>
      <c r="DW56" s="81"/>
      <c r="DX56" s="81"/>
      <c r="DY56" s="81"/>
      <c r="DZ56" s="81"/>
      <c r="EA56" s="81"/>
      <c r="EB56" s="82"/>
      <c r="EC56" s="1227" t="s">
        <v>34</v>
      </c>
      <c r="ED56" s="1227"/>
      <c r="EE56" s="1227"/>
      <c r="EF56" s="1227"/>
      <c r="EH56" s="1228" t="e" vm="6">
        <v>#VALUE!</v>
      </c>
      <c r="EI56" s="1228"/>
      <c r="EJ56" s="1228"/>
      <c r="EK56" s="1228"/>
      <c r="EO56" s="76"/>
      <c r="FM56" s="1219"/>
      <c r="FN56" s="1219"/>
      <c r="FO56" s="1219"/>
      <c r="FP56" s="1219"/>
      <c r="FQ56" s="1219"/>
      <c r="FR56" s="1219"/>
      <c r="FS56" s="1219"/>
      <c r="FT56" s="1219"/>
      <c r="FU56" s="1219"/>
      <c r="FV56" s="1219"/>
      <c r="FW56" s="1219"/>
      <c r="FX56" s="1219"/>
      <c r="FY56" s="1219"/>
      <c r="FZ56" s="1219"/>
      <c r="GA56" s="1219"/>
      <c r="GB56" s="1219"/>
      <c r="GC56" s="1219"/>
      <c r="GD56" s="1219"/>
      <c r="GE56" s="1219"/>
      <c r="GF56" s="1219"/>
      <c r="GG56" s="1219"/>
      <c r="GH56" s="1219"/>
      <c r="GI56" s="1219"/>
      <c r="GJ56" s="1219"/>
      <c r="GK56" s="1219"/>
      <c r="GL56" s="1219"/>
      <c r="GM56" s="1219"/>
      <c r="GN56" s="1219"/>
      <c r="GO56" s="1219"/>
      <c r="GP56" s="1219"/>
      <c r="GQ56" s="1219"/>
      <c r="GR56" s="1219"/>
      <c r="GS56" s="1219"/>
      <c r="GT56" s="1219"/>
      <c r="GU56" s="1219"/>
      <c r="GV56" s="78"/>
      <c r="GW56" s="1221"/>
      <c r="GX56" s="1221"/>
      <c r="GY56" s="1221"/>
      <c r="GZ56" s="1221"/>
      <c r="HA56" s="1221"/>
      <c r="HB56" s="1221"/>
      <c r="HC56" s="1221"/>
      <c r="HD56" s="1221"/>
      <c r="HE56" s="1221"/>
      <c r="HF56" s="1221"/>
      <c r="HG56" s="1221"/>
      <c r="HH56" s="1221"/>
      <c r="HI56" s="1221"/>
      <c r="HJ56" s="1221"/>
      <c r="HK56" s="1221"/>
      <c r="HL56" s="1221"/>
      <c r="HM56" s="1221"/>
      <c r="HN56" s="1221"/>
      <c r="HO56" s="1221"/>
      <c r="HP56" s="1221"/>
      <c r="HQ56" s="1221"/>
      <c r="HR56" s="1221"/>
      <c r="HS56" s="1221"/>
      <c r="HT56" s="1221"/>
      <c r="HU56" s="1221"/>
      <c r="HV56" s="1221"/>
      <c r="HW56" s="1221"/>
      <c r="HX56" s="1221"/>
      <c r="HY56" s="1221"/>
      <c r="HZ56" s="1221"/>
      <c r="IA56" s="1221"/>
      <c r="IB56" s="1221"/>
      <c r="IC56" s="1221"/>
      <c r="ID56" s="1221"/>
      <c r="IE56" s="1221"/>
      <c r="IF56" s="1221"/>
      <c r="IG56" s="1221"/>
      <c r="IH56" s="1221"/>
      <c r="II56" s="1221"/>
      <c r="IJ56" s="1221"/>
      <c r="IK56" s="1243"/>
      <c r="IL56" s="1243"/>
      <c r="IM56" s="1243"/>
      <c r="IN56" s="93"/>
      <c r="IO56" s="93"/>
      <c r="IP56" s="93"/>
      <c r="IQ56" s="93"/>
      <c r="IR56" s="93"/>
      <c r="IS56" s="100"/>
      <c r="IT56" s="100"/>
      <c r="IU56" s="100"/>
      <c r="IW56" s="84"/>
      <c r="IX56" s="1041"/>
      <c r="IY56" s="104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204"/>
      <c r="C57" s="1205"/>
      <c r="D57" s="1205"/>
      <c r="E57" s="1205"/>
      <c r="F57" s="1205"/>
      <c r="G57" s="1205"/>
      <c r="H57" s="1205"/>
      <c r="I57" s="1205"/>
      <c r="J57" s="1205"/>
      <c r="K57" s="1205"/>
      <c r="L57" s="1205"/>
      <c r="M57" s="1205"/>
      <c r="N57" s="1205"/>
      <c r="O57" s="1205"/>
      <c r="P57" s="1205"/>
      <c r="Q57" s="1205"/>
      <c r="R57" s="1205"/>
      <c r="S57" s="1205"/>
      <c r="T57" s="1205"/>
      <c r="U57" s="1205"/>
      <c r="V57" s="1205"/>
      <c r="W57" s="1205"/>
      <c r="X57" s="1205"/>
      <c r="Y57" s="1205"/>
      <c r="Z57" s="1205"/>
      <c r="AA57" s="1205"/>
      <c r="AB57" s="1205"/>
      <c r="AC57" s="1205"/>
      <c r="AD57" s="1205"/>
      <c r="AE57" s="1205"/>
      <c r="AF57" s="1205"/>
      <c r="AG57" s="1205"/>
      <c r="AH57" s="1205"/>
      <c r="AI57" s="1205"/>
      <c r="AJ57" s="1205"/>
      <c r="AK57" s="1205"/>
      <c r="AL57" s="1205"/>
      <c r="AM57" s="1205"/>
      <c r="AN57" s="1205"/>
      <c r="AO57" s="1206"/>
      <c r="AP57" s="22"/>
      <c r="AQ57" s="154"/>
      <c r="AR57" s="154"/>
      <c r="AS57" s="154"/>
      <c r="AT57" s="154"/>
      <c r="AU57" s="154"/>
      <c r="AV57" s="22"/>
      <c r="AW57" s="22"/>
      <c r="AX57" s="1056" t="s">
        <v>2</v>
      </c>
      <c r="AY57" s="1039"/>
      <c r="AZ57" s="72"/>
      <c r="BE57" s="102"/>
      <c r="BF57" s="1219"/>
      <c r="BG57" s="1219"/>
      <c r="BH57" s="1219"/>
      <c r="BI57" s="1219"/>
      <c r="BJ57" s="1219"/>
      <c r="BK57" s="1219"/>
      <c r="BL57" s="1219"/>
      <c r="BM57" s="1219"/>
      <c r="BN57" s="1219"/>
      <c r="BO57" s="1219"/>
      <c r="BP57" s="1219"/>
      <c r="BQ57" s="1219"/>
      <c r="BR57" s="1219"/>
      <c r="BS57" s="1219"/>
      <c r="BT57" s="1219"/>
      <c r="BU57" s="1219"/>
      <c r="BV57" s="1219"/>
      <c r="BW57" s="1219"/>
      <c r="BX57" s="1219"/>
      <c r="BY57" s="1219"/>
      <c r="BZ57" s="1219"/>
      <c r="CA57" s="1219"/>
      <c r="CB57" s="1219"/>
      <c r="CC57" s="1219"/>
      <c r="CD57" s="1219"/>
      <c r="CE57" s="1219"/>
      <c r="CF57" s="1219"/>
      <c r="CG57" s="1219"/>
      <c r="CH57" s="1219"/>
      <c r="CI57" s="1219"/>
      <c r="CJ57" s="1219"/>
      <c r="CK57" s="1219"/>
      <c r="CL57" s="1219"/>
      <c r="CM57" s="1219"/>
      <c r="CN57" s="1219"/>
      <c r="CO57" s="103"/>
      <c r="CP57" s="1244"/>
      <c r="CQ57" s="1244"/>
      <c r="CR57" s="1244"/>
      <c r="CS57" s="1244"/>
      <c r="CT57" s="1244"/>
      <c r="CU57" s="1244"/>
      <c r="CV57" s="1244"/>
      <c r="CW57" s="1244"/>
      <c r="CX57" s="1244"/>
      <c r="CY57" s="1244"/>
      <c r="CZ57" s="1244"/>
      <c r="DA57" s="1244"/>
      <c r="DB57" s="1244"/>
      <c r="DC57" s="1244"/>
      <c r="DD57" s="1244"/>
      <c r="DE57" s="1244"/>
      <c r="DF57" s="1244"/>
      <c r="DG57" s="1244"/>
      <c r="DH57" s="1244"/>
      <c r="DI57" s="1244"/>
      <c r="DJ57" s="1244"/>
      <c r="DK57" s="1244"/>
      <c r="DL57" s="1244"/>
      <c r="DM57" s="1244"/>
      <c r="DN57" s="1244"/>
      <c r="DO57" s="1244"/>
      <c r="DP57" s="1244"/>
      <c r="DQ57" s="1244"/>
      <c r="DR57" s="1244"/>
      <c r="DS57" s="1244"/>
      <c r="DT57" s="1244"/>
      <c r="DU57" s="1244"/>
      <c r="DV57" s="80"/>
      <c r="DW57" s="81"/>
      <c r="DX57" s="81"/>
      <c r="DY57" s="81"/>
      <c r="DZ57" s="81"/>
      <c r="EA57" s="81"/>
      <c r="EB57" s="82"/>
      <c r="EC57" s="1227"/>
      <c r="ED57" s="1227"/>
      <c r="EE57" s="1227"/>
      <c r="EF57" s="1227"/>
      <c r="EH57" s="1228"/>
      <c r="EI57" s="1228"/>
      <c r="EJ57" s="1228"/>
      <c r="EK57" s="1228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213" t="s">
        <v>2</v>
      </c>
      <c r="IY57" s="1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204"/>
      <c r="C58" s="1205"/>
      <c r="D58" s="1205"/>
      <c r="E58" s="1205"/>
      <c r="F58" s="1205"/>
      <c r="G58" s="1205"/>
      <c r="H58" s="1205"/>
      <c r="I58" s="1205"/>
      <c r="J58" s="1205"/>
      <c r="K58" s="1205"/>
      <c r="L58" s="1205"/>
      <c r="M58" s="1205"/>
      <c r="N58" s="1205"/>
      <c r="O58" s="1205"/>
      <c r="P58" s="1205"/>
      <c r="Q58" s="1205"/>
      <c r="R58" s="1205"/>
      <c r="S58" s="1205"/>
      <c r="T58" s="1205"/>
      <c r="U58" s="1205"/>
      <c r="V58" s="1205"/>
      <c r="W58" s="1205"/>
      <c r="X58" s="1205"/>
      <c r="Y58" s="1205"/>
      <c r="Z58" s="1205"/>
      <c r="AA58" s="1205"/>
      <c r="AB58" s="1205"/>
      <c r="AC58" s="1205"/>
      <c r="AD58" s="1205"/>
      <c r="AE58" s="1205"/>
      <c r="AF58" s="1205"/>
      <c r="AG58" s="1205"/>
      <c r="AH58" s="1205"/>
      <c r="AI58" s="1205"/>
      <c r="AJ58" s="1205"/>
      <c r="AK58" s="1205"/>
      <c r="AL58" s="1205"/>
      <c r="AM58" s="1205"/>
      <c r="AN58" s="1205"/>
      <c r="AO58" s="1206"/>
      <c r="AP58" s="22"/>
      <c r="AQ58" s="154"/>
      <c r="AR58" s="154"/>
      <c r="AS58" s="154"/>
      <c r="AT58" s="154"/>
      <c r="AU58" s="154"/>
      <c r="AV58" s="22"/>
      <c r="AW58" s="22"/>
      <c r="AX58" s="1056"/>
      <c r="AY58" s="1039"/>
      <c r="AZ58" s="72"/>
      <c r="BE58" s="102"/>
      <c r="BF58" s="1219"/>
      <c r="BG58" s="1219"/>
      <c r="BH58" s="1219"/>
      <c r="BI58" s="1219"/>
      <c r="BJ58" s="1219"/>
      <c r="BK58" s="1219"/>
      <c r="BL58" s="1219"/>
      <c r="BM58" s="1219"/>
      <c r="BN58" s="1219"/>
      <c r="BO58" s="1219"/>
      <c r="BP58" s="1219"/>
      <c r="BQ58" s="1219"/>
      <c r="BR58" s="1219"/>
      <c r="BS58" s="1219"/>
      <c r="BT58" s="1219"/>
      <c r="BU58" s="1219"/>
      <c r="BV58" s="1219"/>
      <c r="BW58" s="1219"/>
      <c r="BX58" s="1219"/>
      <c r="BY58" s="1219"/>
      <c r="BZ58" s="1219"/>
      <c r="CA58" s="1219"/>
      <c r="CB58" s="1219"/>
      <c r="CC58" s="1219"/>
      <c r="CD58" s="1219"/>
      <c r="CE58" s="1219"/>
      <c r="CF58" s="1219"/>
      <c r="CG58" s="1219"/>
      <c r="CH58" s="1219"/>
      <c r="CI58" s="1219"/>
      <c r="CJ58" s="1219"/>
      <c r="CK58" s="1219"/>
      <c r="CL58" s="1219"/>
      <c r="CM58" s="1219"/>
      <c r="CN58" s="1219"/>
      <c r="CO58" s="103"/>
      <c r="CP58" s="1244"/>
      <c r="CQ58" s="1244"/>
      <c r="CR58" s="1244"/>
      <c r="CS58" s="1244"/>
      <c r="CT58" s="1244"/>
      <c r="CU58" s="1244"/>
      <c r="CV58" s="1244"/>
      <c r="CW58" s="1244"/>
      <c r="CX58" s="1244"/>
      <c r="CY58" s="1244"/>
      <c r="CZ58" s="1244"/>
      <c r="DA58" s="1244"/>
      <c r="DB58" s="1244"/>
      <c r="DC58" s="1244"/>
      <c r="DD58" s="1244"/>
      <c r="DE58" s="1244"/>
      <c r="DF58" s="1244"/>
      <c r="DG58" s="1244"/>
      <c r="DH58" s="1244"/>
      <c r="DI58" s="1244"/>
      <c r="DJ58" s="1244"/>
      <c r="DK58" s="1244"/>
      <c r="DL58" s="1244"/>
      <c r="DM58" s="1244"/>
      <c r="DN58" s="1244"/>
      <c r="DO58" s="1244"/>
      <c r="DP58" s="1244"/>
      <c r="DQ58" s="1244"/>
      <c r="DR58" s="1244"/>
      <c r="DS58" s="1244"/>
      <c r="DT58" s="1244"/>
      <c r="DU58" s="1244"/>
      <c r="DV58" s="80"/>
      <c r="DW58" s="81"/>
      <c r="DX58" s="81"/>
      <c r="DY58" s="81"/>
      <c r="DZ58" s="81"/>
      <c r="EA58" s="81"/>
      <c r="EB58" s="82"/>
      <c r="EC58" s="1227"/>
      <c r="ED58" s="1227"/>
      <c r="EE58" s="1227"/>
      <c r="EF58" s="1227"/>
      <c r="EH58" s="1228"/>
      <c r="EI58" s="1228"/>
      <c r="EJ58" s="1228"/>
      <c r="EK58" s="1228"/>
      <c r="EO58" s="76"/>
      <c r="FL58" s="102"/>
      <c r="FM58" s="1219" t="s">
        <v>37</v>
      </c>
      <c r="FN58" s="1219"/>
      <c r="FO58" s="1219"/>
      <c r="FP58" s="1219"/>
      <c r="FQ58" s="1219"/>
      <c r="FR58" s="1219"/>
      <c r="FS58" s="1219"/>
      <c r="FT58" s="1219"/>
      <c r="FU58" s="1219"/>
      <c r="FV58" s="1219"/>
      <c r="FW58" s="1219"/>
      <c r="FX58" s="1219"/>
      <c r="FY58" s="1219"/>
      <c r="FZ58" s="1219"/>
      <c r="GA58" s="1219"/>
      <c r="GB58" s="1219"/>
      <c r="GC58" s="1219"/>
      <c r="GD58" s="1219"/>
      <c r="GE58" s="1219"/>
      <c r="GF58" s="1219"/>
      <c r="GG58" s="1219"/>
      <c r="GH58" s="1219"/>
      <c r="GI58" s="1219"/>
      <c r="GJ58" s="1219"/>
      <c r="GK58" s="1219"/>
      <c r="GL58" s="1219"/>
      <c r="GM58" s="1219"/>
      <c r="GN58" s="1219"/>
      <c r="GO58" s="1219"/>
      <c r="GP58" s="1219"/>
      <c r="GQ58" s="1219"/>
      <c r="GR58" s="1219"/>
      <c r="GS58" s="1219"/>
      <c r="GT58" s="1219"/>
      <c r="GU58" s="1219"/>
      <c r="GV58" s="103"/>
      <c r="GW58" s="1220" t="str">
        <f>_xlfn.XLOOKUP(VALUE(CA129),tbl_Cabecera_Gflex[OT X Tablero],tbl_Cabecera_Gflex[Nombre de Proyecto],"")</f>
        <v/>
      </c>
      <c r="GX58" s="1220"/>
      <c r="GY58" s="1220"/>
      <c r="GZ58" s="1220"/>
      <c r="HA58" s="1220"/>
      <c r="HB58" s="1220"/>
      <c r="HC58" s="1220"/>
      <c r="HD58" s="1220"/>
      <c r="HE58" s="1220"/>
      <c r="HF58" s="1220"/>
      <c r="HG58" s="1220"/>
      <c r="HH58" s="1220"/>
      <c r="HI58" s="1220"/>
      <c r="HJ58" s="1220"/>
      <c r="HK58" s="1220"/>
      <c r="HL58" s="1220"/>
      <c r="HM58" s="1220"/>
      <c r="HN58" s="1220"/>
      <c r="HO58" s="1220"/>
      <c r="HP58" s="1220"/>
      <c r="HQ58" s="1220"/>
      <c r="HR58" s="1220"/>
      <c r="HS58" s="1220"/>
      <c r="HT58" s="1220"/>
      <c r="HU58" s="1220"/>
      <c r="HV58" s="1220"/>
      <c r="HW58" s="1220"/>
      <c r="HX58" s="1220"/>
      <c r="HY58" s="1220"/>
      <c r="HZ58" s="1220"/>
      <c r="IA58" s="1220"/>
      <c r="IB58" s="1220"/>
      <c r="IC58" s="1220"/>
      <c r="ID58" s="1220"/>
      <c r="IE58" s="1220"/>
      <c r="IF58" s="1220"/>
      <c r="IG58" s="1220"/>
      <c r="IH58" s="1220"/>
      <c r="II58" s="1220"/>
      <c r="IJ58" s="1220"/>
      <c r="IK58" s="1242" t="s">
        <v>34</v>
      </c>
      <c r="IL58" s="1242"/>
      <c r="IM58" s="1242"/>
      <c r="IN58" s="93"/>
      <c r="IO58" s="93"/>
      <c r="IP58" s="93"/>
      <c r="IQ58" s="93"/>
      <c r="IR58" s="93"/>
      <c r="IS58" s="100"/>
      <c r="IT58" s="100"/>
      <c r="IU58" s="100"/>
      <c r="IW58" s="105"/>
      <c r="IX58" s="1039"/>
      <c r="IY58" s="1040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204"/>
      <c r="C59" s="1205"/>
      <c r="D59" s="1205"/>
      <c r="E59" s="1205"/>
      <c r="F59" s="1205"/>
      <c r="G59" s="1205"/>
      <c r="H59" s="1205"/>
      <c r="I59" s="1205"/>
      <c r="J59" s="1205"/>
      <c r="K59" s="1205"/>
      <c r="L59" s="1205"/>
      <c r="M59" s="1205"/>
      <c r="N59" s="1205"/>
      <c r="O59" s="1205"/>
      <c r="P59" s="1205"/>
      <c r="Q59" s="1205"/>
      <c r="R59" s="1205"/>
      <c r="S59" s="1205"/>
      <c r="T59" s="1205"/>
      <c r="U59" s="1205"/>
      <c r="V59" s="1205"/>
      <c r="W59" s="1205"/>
      <c r="X59" s="1205"/>
      <c r="Y59" s="1205"/>
      <c r="Z59" s="1205"/>
      <c r="AA59" s="1205"/>
      <c r="AB59" s="1205"/>
      <c r="AC59" s="1205"/>
      <c r="AD59" s="1205"/>
      <c r="AE59" s="1205"/>
      <c r="AF59" s="1205"/>
      <c r="AG59" s="1205"/>
      <c r="AH59" s="1205"/>
      <c r="AI59" s="1205"/>
      <c r="AJ59" s="1205"/>
      <c r="AK59" s="1205"/>
      <c r="AL59" s="1205"/>
      <c r="AM59" s="1205"/>
      <c r="AN59" s="1205"/>
      <c r="AO59" s="1206"/>
      <c r="AP59" s="22"/>
      <c r="AQ59" s="154"/>
      <c r="AR59" s="154"/>
      <c r="AS59" s="154"/>
      <c r="AT59" s="154"/>
      <c r="AU59" s="154"/>
      <c r="AV59" s="22"/>
      <c r="AW59" s="22"/>
      <c r="AX59" s="1056"/>
      <c r="AY59" s="1039"/>
      <c r="AZ59" s="72"/>
      <c r="BE59" s="102"/>
      <c r="BF59" s="1219"/>
      <c r="BG59" s="1219"/>
      <c r="BH59" s="1219"/>
      <c r="BI59" s="1219"/>
      <c r="BJ59" s="1219"/>
      <c r="BK59" s="1219"/>
      <c r="BL59" s="1219"/>
      <c r="BM59" s="1219"/>
      <c r="BN59" s="1219"/>
      <c r="BO59" s="1219"/>
      <c r="BP59" s="1219"/>
      <c r="BQ59" s="1219"/>
      <c r="BR59" s="1219"/>
      <c r="BS59" s="1219"/>
      <c r="BT59" s="1219"/>
      <c r="BU59" s="1219"/>
      <c r="BV59" s="1219"/>
      <c r="BW59" s="1219"/>
      <c r="BX59" s="1219"/>
      <c r="BY59" s="1219"/>
      <c r="BZ59" s="1219"/>
      <c r="CA59" s="1219"/>
      <c r="CB59" s="1219"/>
      <c r="CC59" s="1219"/>
      <c r="CD59" s="1219"/>
      <c r="CE59" s="1219"/>
      <c r="CF59" s="1219"/>
      <c r="CG59" s="1219"/>
      <c r="CH59" s="1219"/>
      <c r="CI59" s="1219"/>
      <c r="CJ59" s="1219"/>
      <c r="CK59" s="1219"/>
      <c r="CL59" s="1219"/>
      <c r="CM59" s="1219"/>
      <c r="CN59" s="1219"/>
      <c r="CO59" s="103"/>
      <c r="CP59" s="1244"/>
      <c r="CQ59" s="1244"/>
      <c r="CR59" s="1244"/>
      <c r="CS59" s="1244"/>
      <c r="CT59" s="1244"/>
      <c r="CU59" s="1244"/>
      <c r="CV59" s="1244"/>
      <c r="CW59" s="1244"/>
      <c r="CX59" s="1244"/>
      <c r="CY59" s="1244"/>
      <c r="CZ59" s="1244"/>
      <c r="DA59" s="1244"/>
      <c r="DB59" s="1244"/>
      <c r="DC59" s="1244"/>
      <c r="DD59" s="1244"/>
      <c r="DE59" s="1244"/>
      <c r="DF59" s="1244"/>
      <c r="DG59" s="1244"/>
      <c r="DH59" s="1244"/>
      <c r="DI59" s="1244"/>
      <c r="DJ59" s="1244"/>
      <c r="DK59" s="1244"/>
      <c r="DL59" s="1244"/>
      <c r="DM59" s="1244"/>
      <c r="DN59" s="1244"/>
      <c r="DO59" s="1244"/>
      <c r="DP59" s="1244"/>
      <c r="DQ59" s="1244"/>
      <c r="DR59" s="1244"/>
      <c r="DS59" s="1244"/>
      <c r="DT59" s="1244"/>
      <c r="DU59" s="1244"/>
      <c r="DV59" s="80"/>
      <c r="DW59" s="81"/>
      <c r="DX59" s="81"/>
      <c r="DY59" s="81"/>
      <c r="DZ59" s="81"/>
      <c r="EA59" s="81"/>
      <c r="EB59" s="82"/>
      <c r="EC59" s="1227"/>
      <c r="ED59" s="1227"/>
      <c r="EE59" s="1227"/>
      <c r="EF59" s="1227"/>
      <c r="EH59" s="1228"/>
      <c r="EI59" s="1228"/>
      <c r="EJ59" s="1228"/>
      <c r="EK59" s="1228"/>
      <c r="EN59" s="73"/>
      <c r="EO59" s="76"/>
      <c r="FL59" s="102"/>
      <c r="FM59" s="1219"/>
      <c r="FN59" s="1219"/>
      <c r="FO59" s="1219"/>
      <c r="FP59" s="1219"/>
      <c r="FQ59" s="1219"/>
      <c r="FR59" s="1219"/>
      <c r="FS59" s="1219"/>
      <c r="FT59" s="1219"/>
      <c r="FU59" s="1219"/>
      <c r="FV59" s="1219"/>
      <c r="FW59" s="1219"/>
      <c r="FX59" s="1219"/>
      <c r="FY59" s="1219"/>
      <c r="FZ59" s="1219"/>
      <c r="GA59" s="1219"/>
      <c r="GB59" s="1219"/>
      <c r="GC59" s="1219"/>
      <c r="GD59" s="1219"/>
      <c r="GE59" s="1219"/>
      <c r="GF59" s="1219"/>
      <c r="GG59" s="1219"/>
      <c r="GH59" s="1219"/>
      <c r="GI59" s="1219"/>
      <c r="GJ59" s="1219"/>
      <c r="GK59" s="1219"/>
      <c r="GL59" s="1219"/>
      <c r="GM59" s="1219"/>
      <c r="GN59" s="1219"/>
      <c r="GO59" s="1219"/>
      <c r="GP59" s="1219"/>
      <c r="GQ59" s="1219"/>
      <c r="GR59" s="1219"/>
      <c r="GS59" s="1219"/>
      <c r="GT59" s="1219"/>
      <c r="GU59" s="1219"/>
      <c r="GV59" s="103"/>
      <c r="GW59" s="1220"/>
      <c r="GX59" s="1220"/>
      <c r="GY59" s="1220"/>
      <c r="GZ59" s="1220"/>
      <c r="HA59" s="1220"/>
      <c r="HB59" s="1220"/>
      <c r="HC59" s="1220"/>
      <c r="HD59" s="1220"/>
      <c r="HE59" s="1220"/>
      <c r="HF59" s="1220"/>
      <c r="HG59" s="1220"/>
      <c r="HH59" s="1220"/>
      <c r="HI59" s="1220"/>
      <c r="HJ59" s="1220"/>
      <c r="HK59" s="1220"/>
      <c r="HL59" s="1220"/>
      <c r="HM59" s="1220"/>
      <c r="HN59" s="1220"/>
      <c r="HO59" s="1220"/>
      <c r="HP59" s="1220"/>
      <c r="HQ59" s="1220"/>
      <c r="HR59" s="1220"/>
      <c r="HS59" s="1220"/>
      <c r="HT59" s="1220"/>
      <c r="HU59" s="1220"/>
      <c r="HV59" s="1220"/>
      <c r="HW59" s="1220"/>
      <c r="HX59" s="1220"/>
      <c r="HY59" s="1220"/>
      <c r="HZ59" s="1220"/>
      <c r="IA59" s="1220"/>
      <c r="IB59" s="1220"/>
      <c r="IC59" s="1220"/>
      <c r="ID59" s="1220"/>
      <c r="IE59" s="1220"/>
      <c r="IF59" s="1220"/>
      <c r="IG59" s="1220"/>
      <c r="IH59" s="1220"/>
      <c r="II59" s="1220"/>
      <c r="IJ59" s="1220"/>
      <c r="IK59" s="1242"/>
      <c r="IL59" s="1242"/>
      <c r="IM59" s="1242"/>
      <c r="IN59" s="93"/>
      <c r="IO59" s="93"/>
      <c r="IP59" s="93"/>
      <c r="IQ59" s="93"/>
      <c r="IR59" s="93"/>
      <c r="IS59" s="100"/>
      <c r="IT59" s="100"/>
      <c r="IU59" s="100"/>
      <c r="IW59" s="105"/>
      <c r="IX59" s="1039"/>
      <c r="IY59" s="1040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204"/>
      <c r="C60" s="1205"/>
      <c r="D60" s="1205"/>
      <c r="E60" s="1205"/>
      <c r="F60" s="1205"/>
      <c r="G60" s="1205"/>
      <c r="H60" s="1205"/>
      <c r="I60" s="1205"/>
      <c r="J60" s="1205"/>
      <c r="K60" s="1205"/>
      <c r="L60" s="1205"/>
      <c r="M60" s="1205"/>
      <c r="N60" s="1205"/>
      <c r="O60" s="1205"/>
      <c r="P60" s="1205"/>
      <c r="Q60" s="1205"/>
      <c r="R60" s="1205"/>
      <c r="S60" s="1205"/>
      <c r="T60" s="1205"/>
      <c r="U60" s="1205"/>
      <c r="V60" s="1205"/>
      <c r="W60" s="1205"/>
      <c r="X60" s="1205"/>
      <c r="Y60" s="1205"/>
      <c r="Z60" s="1205"/>
      <c r="AA60" s="1205"/>
      <c r="AB60" s="1205"/>
      <c r="AC60" s="1205"/>
      <c r="AD60" s="1205"/>
      <c r="AE60" s="1205"/>
      <c r="AF60" s="1205"/>
      <c r="AG60" s="1205"/>
      <c r="AH60" s="1205"/>
      <c r="AI60" s="1205"/>
      <c r="AJ60" s="1205"/>
      <c r="AK60" s="1205"/>
      <c r="AL60" s="1205"/>
      <c r="AM60" s="1205"/>
      <c r="AN60" s="1205"/>
      <c r="AO60" s="1206"/>
      <c r="AP60" s="22"/>
      <c r="AQ60" s="154"/>
      <c r="AR60" s="154"/>
      <c r="AS60" s="154"/>
      <c r="AT60" s="154"/>
      <c r="AU60" s="154"/>
      <c r="AV60" s="22"/>
      <c r="AW60" s="22"/>
      <c r="AX60" s="1056"/>
      <c r="AY60" s="1039"/>
      <c r="AZ60" s="72"/>
      <c r="BE60" s="102"/>
      <c r="BF60" s="1219"/>
      <c r="BG60" s="1219"/>
      <c r="BH60" s="1219"/>
      <c r="BI60" s="1219"/>
      <c r="BJ60" s="1219"/>
      <c r="BK60" s="1219"/>
      <c r="BL60" s="1219"/>
      <c r="BM60" s="1219"/>
      <c r="BN60" s="1219"/>
      <c r="BO60" s="1219"/>
      <c r="BP60" s="1219"/>
      <c r="BQ60" s="1219"/>
      <c r="BR60" s="1219"/>
      <c r="BS60" s="1219"/>
      <c r="BT60" s="1219"/>
      <c r="BU60" s="1219"/>
      <c r="BV60" s="1219"/>
      <c r="BW60" s="1219"/>
      <c r="BX60" s="1219"/>
      <c r="BY60" s="1219"/>
      <c r="BZ60" s="1219"/>
      <c r="CA60" s="1219"/>
      <c r="CB60" s="1219"/>
      <c r="CC60" s="1219"/>
      <c r="CD60" s="1219"/>
      <c r="CE60" s="1219"/>
      <c r="CF60" s="1219"/>
      <c r="CG60" s="1219"/>
      <c r="CH60" s="1219"/>
      <c r="CI60" s="1219"/>
      <c r="CJ60" s="1219"/>
      <c r="CK60" s="1219"/>
      <c r="CL60" s="1219"/>
      <c r="CM60" s="1219"/>
      <c r="CN60" s="1219"/>
      <c r="CO60" s="103"/>
      <c r="CP60" s="1244"/>
      <c r="CQ60" s="1244"/>
      <c r="CR60" s="1244"/>
      <c r="CS60" s="1244"/>
      <c r="CT60" s="1244"/>
      <c r="CU60" s="1244"/>
      <c r="CV60" s="1244"/>
      <c r="CW60" s="1244"/>
      <c r="CX60" s="1244"/>
      <c r="CY60" s="1244"/>
      <c r="CZ60" s="1244"/>
      <c r="DA60" s="1244"/>
      <c r="DB60" s="1244"/>
      <c r="DC60" s="1244"/>
      <c r="DD60" s="1244"/>
      <c r="DE60" s="1244"/>
      <c r="DF60" s="1244"/>
      <c r="DG60" s="1244"/>
      <c r="DH60" s="1244"/>
      <c r="DI60" s="1244"/>
      <c r="DJ60" s="1244"/>
      <c r="DK60" s="1244"/>
      <c r="DL60" s="1244"/>
      <c r="DM60" s="1244"/>
      <c r="DN60" s="1244"/>
      <c r="DO60" s="1244"/>
      <c r="DP60" s="1244"/>
      <c r="DQ60" s="1244"/>
      <c r="DR60" s="1244"/>
      <c r="DS60" s="1244"/>
      <c r="DT60" s="1244"/>
      <c r="DU60" s="1244"/>
      <c r="DV60" s="80"/>
      <c r="DW60" s="81"/>
      <c r="DX60" s="81"/>
      <c r="DY60" s="81"/>
      <c r="DZ60" s="81"/>
      <c r="EA60" s="81"/>
      <c r="EB60" s="82"/>
      <c r="EC60" s="1227"/>
      <c r="ED60" s="1227"/>
      <c r="EE60" s="1227"/>
      <c r="EF60" s="1227"/>
      <c r="EH60" s="1228"/>
      <c r="EI60" s="1228"/>
      <c r="EJ60" s="1228"/>
      <c r="EK60" s="1228"/>
      <c r="EN60" s="73"/>
      <c r="EO60" s="76"/>
      <c r="EP60" s="76"/>
      <c r="EQ60" s="76"/>
      <c r="ER60" s="76"/>
      <c r="FL60" s="102"/>
      <c r="FM60" s="1219"/>
      <c r="FN60" s="1219"/>
      <c r="FO60" s="1219"/>
      <c r="FP60" s="1219"/>
      <c r="FQ60" s="1219"/>
      <c r="FR60" s="1219"/>
      <c r="FS60" s="1219"/>
      <c r="FT60" s="1219"/>
      <c r="FU60" s="1219"/>
      <c r="FV60" s="1219"/>
      <c r="FW60" s="1219"/>
      <c r="FX60" s="1219"/>
      <c r="FY60" s="1219"/>
      <c r="FZ60" s="1219"/>
      <c r="GA60" s="1219"/>
      <c r="GB60" s="1219"/>
      <c r="GC60" s="1219"/>
      <c r="GD60" s="1219"/>
      <c r="GE60" s="1219"/>
      <c r="GF60" s="1219"/>
      <c r="GG60" s="1219"/>
      <c r="GH60" s="1219"/>
      <c r="GI60" s="1219"/>
      <c r="GJ60" s="1219"/>
      <c r="GK60" s="1219"/>
      <c r="GL60" s="1219"/>
      <c r="GM60" s="1219"/>
      <c r="GN60" s="1219"/>
      <c r="GO60" s="1219"/>
      <c r="GP60" s="1219"/>
      <c r="GQ60" s="1219"/>
      <c r="GR60" s="1219"/>
      <c r="GS60" s="1219"/>
      <c r="GT60" s="1219"/>
      <c r="GU60" s="1219"/>
      <c r="GV60" s="103"/>
      <c r="GW60" s="1220"/>
      <c r="GX60" s="1220"/>
      <c r="GY60" s="1220"/>
      <c r="GZ60" s="1220"/>
      <c r="HA60" s="1220"/>
      <c r="HB60" s="1220"/>
      <c r="HC60" s="1220"/>
      <c r="HD60" s="1220"/>
      <c r="HE60" s="1220"/>
      <c r="HF60" s="1220"/>
      <c r="HG60" s="1220"/>
      <c r="HH60" s="1220"/>
      <c r="HI60" s="1220"/>
      <c r="HJ60" s="1220"/>
      <c r="HK60" s="1220"/>
      <c r="HL60" s="1220"/>
      <c r="HM60" s="1220"/>
      <c r="HN60" s="1220"/>
      <c r="HO60" s="1220"/>
      <c r="HP60" s="1220"/>
      <c r="HQ60" s="1220"/>
      <c r="HR60" s="1220"/>
      <c r="HS60" s="1220"/>
      <c r="HT60" s="1220"/>
      <c r="HU60" s="1220"/>
      <c r="HV60" s="1220"/>
      <c r="HW60" s="1220"/>
      <c r="HX60" s="1220"/>
      <c r="HY60" s="1220"/>
      <c r="HZ60" s="1220"/>
      <c r="IA60" s="1220"/>
      <c r="IB60" s="1220"/>
      <c r="IC60" s="1220"/>
      <c r="ID60" s="1220"/>
      <c r="IE60" s="1220"/>
      <c r="IF60" s="1220"/>
      <c r="IG60" s="1220"/>
      <c r="IH60" s="1220"/>
      <c r="II60" s="1220"/>
      <c r="IJ60" s="1220"/>
      <c r="IK60" s="1242"/>
      <c r="IL60" s="1242"/>
      <c r="IM60" s="1242"/>
      <c r="IN60" s="93"/>
      <c r="IO60" s="93"/>
      <c r="IP60" s="93"/>
      <c r="IQ60" s="93"/>
      <c r="IR60" s="93"/>
      <c r="IS60" s="100"/>
      <c r="IT60" s="100"/>
      <c r="IU60" s="100"/>
      <c r="IW60" s="105"/>
      <c r="IX60" s="1039"/>
      <c r="IY60" s="1040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207"/>
      <c r="C61" s="1208"/>
      <c r="D61" s="1208"/>
      <c r="E61" s="1208"/>
      <c r="F61" s="1208"/>
      <c r="G61" s="1208"/>
      <c r="H61" s="1208"/>
      <c r="I61" s="1208"/>
      <c r="J61" s="1208"/>
      <c r="K61" s="1208"/>
      <c r="L61" s="1208"/>
      <c r="M61" s="1208"/>
      <c r="N61" s="1208"/>
      <c r="O61" s="1208"/>
      <c r="P61" s="1208"/>
      <c r="Q61" s="1208"/>
      <c r="R61" s="1208"/>
      <c r="S61" s="1208"/>
      <c r="T61" s="1208"/>
      <c r="U61" s="1208"/>
      <c r="V61" s="1208"/>
      <c r="W61" s="1208"/>
      <c r="X61" s="1208"/>
      <c r="Y61" s="1208"/>
      <c r="Z61" s="1208"/>
      <c r="AA61" s="1208"/>
      <c r="AB61" s="1208"/>
      <c r="AC61" s="1208"/>
      <c r="AD61" s="1208"/>
      <c r="AE61" s="1208"/>
      <c r="AF61" s="1208"/>
      <c r="AG61" s="1208"/>
      <c r="AH61" s="1208"/>
      <c r="AI61" s="1208"/>
      <c r="AJ61" s="1208"/>
      <c r="AK61" s="1208"/>
      <c r="AL61" s="1208"/>
      <c r="AM61" s="1208"/>
      <c r="AN61" s="1208"/>
      <c r="AO61" s="1209"/>
      <c r="AP61" s="22"/>
      <c r="AQ61" s="154"/>
      <c r="AR61" s="154"/>
      <c r="AS61" s="154"/>
      <c r="AT61" s="154"/>
      <c r="AU61" s="154"/>
      <c r="AV61" s="22"/>
      <c r="AW61" s="22"/>
      <c r="AX61" s="1056"/>
      <c r="AY61" s="1039"/>
      <c r="AZ61" s="72"/>
      <c r="BE61" s="102"/>
      <c r="EN61" s="73"/>
      <c r="EO61" s="76"/>
      <c r="EP61" s="76"/>
      <c r="EQ61" s="76"/>
      <c r="ER61" s="76"/>
      <c r="ES61" s="76"/>
      <c r="FL61" s="102"/>
      <c r="FM61" s="1219"/>
      <c r="FN61" s="1219"/>
      <c r="FO61" s="1219"/>
      <c r="FP61" s="1219"/>
      <c r="FQ61" s="1219"/>
      <c r="FR61" s="1219"/>
      <c r="FS61" s="1219"/>
      <c r="FT61" s="1219"/>
      <c r="FU61" s="1219"/>
      <c r="FV61" s="1219"/>
      <c r="FW61" s="1219"/>
      <c r="FX61" s="1219"/>
      <c r="FY61" s="1219"/>
      <c r="FZ61" s="1219"/>
      <c r="GA61" s="1219"/>
      <c r="GB61" s="1219"/>
      <c r="GC61" s="1219"/>
      <c r="GD61" s="1219"/>
      <c r="GE61" s="1219"/>
      <c r="GF61" s="1219"/>
      <c r="GG61" s="1219"/>
      <c r="GH61" s="1219"/>
      <c r="GI61" s="1219"/>
      <c r="GJ61" s="1219"/>
      <c r="GK61" s="1219"/>
      <c r="GL61" s="1219"/>
      <c r="GM61" s="1219"/>
      <c r="GN61" s="1219"/>
      <c r="GO61" s="1219"/>
      <c r="GP61" s="1219"/>
      <c r="GQ61" s="1219"/>
      <c r="GR61" s="1219"/>
      <c r="GS61" s="1219"/>
      <c r="GT61" s="1219"/>
      <c r="GU61" s="1219"/>
      <c r="GV61" s="103"/>
      <c r="GW61" s="1220"/>
      <c r="GX61" s="1220"/>
      <c r="GY61" s="1220"/>
      <c r="GZ61" s="1220"/>
      <c r="HA61" s="1220"/>
      <c r="HB61" s="1220"/>
      <c r="HC61" s="1220"/>
      <c r="HD61" s="1220"/>
      <c r="HE61" s="1220"/>
      <c r="HF61" s="1220"/>
      <c r="HG61" s="1220"/>
      <c r="HH61" s="1220"/>
      <c r="HI61" s="1220"/>
      <c r="HJ61" s="1220"/>
      <c r="HK61" s="1220"/>
      <c r="HL61" s="1220"/>
      <c r="HM61" s="1220"/>
      <c r="HN61" s="1220"/>
      <c r="HO61" s="1220"/>
      <c r="HP61" s="1220"/>
      <c r="HQ61" s="1220"/>
      <c r="HR61" s="1220"/>
      <c r="HS61" s="1220"/>
      <c r="HT61" s="1220"/>
      <c r="HU61" s="1220"/>
      <c r="HV61" s="1220"/>
      <c r="HW61" s="1220"/>
      <c r="HX61" s="1220"/>
      <c r="HY61" s="1220"/>
      <c r="HZ61" s="1220"/>
      <c r="IA61" s="1220"/>
      <c r="IB61" s="1220"/>
      <c r="IC61" s="1220"/>
      <c r="ID61" s="1220"/>
      <c r="IE61" s="1220"/>
      <c r="IF61" s="1220"/>
      <c r="IG61" s="1220"/>
      <c r="IH61" s="1220"/>
      <c r="II61" s="1220"/>
      <c r="IJ61" s="1220"/>
      <c r="IK61" s="1242"/>
      <c r="IL61" s="1242"/>
      <c r="IM61" s="1242"/>
      <c r="IN61" s="93"/>
      <c r="IO61" s="93"/>
      <c r="IP61" s="93"/>
      <c r="IQ61" s="93"/>
      <c r="IR61" s="93"/>
      <c r="IS61" s="100"/>
      <c r="IT61" s="100"/>
      <c r="IU61" s="100"/>
      <c r="IW61" s="105"/>
      <c r="IX61" s="1039"/>
      <c r="IY61" s="1040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1056"/>
      <c r="AY62" s="1039"/>
      <c r="AZ62" s="1217" t="e" vm="5">
        <v>#VALUE!</v>
      </c>
      <c r="BE62" s="102"/>
      <c r="BF62" s="1219" t="s">
        <v>44</v>
      </c>
      <c r="BG62" s="1219"/>
      <c r="BH62" s="1219"/>
      <c r="BI62" s="1219"/>
      <c r="BJ62" s="1219"/>
      <c r="BK62" s="1219"/>
      <c r="BL62" s="1219"/>
      <c r="BM62" s="1219"/>
      <c r="BN62" s="1219"/>
      <c r="BO62" s="1219"/>
      <c r="BP62" s="1219"/>
      <c r="BQ62" s="1219"/>
      <c r="BR62" s="1219"/>
      <c r="BS62" s="1219"/>
      <c r="BT62" s="1219"/>
      <c r="BU62" s="1219"/>
      <c r="BV62" s="1219"/>
      <c r="BW62" s="1219"/>
      <c r="BX62" s="1219"/>
      <c r="BY62" s="1219"/>
      <c r="BZ62" s="1219"/>
      <c r="CA62" s="1219"/>
      <c r="CB62" s="1219"/>
      <c r="CC62" s="1219"/>
      <c r="CD62" s="1219"/>
      <c r="CE62" s="1219"/>
      <c r="CF62" s="1219"/>
      <c r="CG62" s="1219"/>
      <c r="CH62" s="1219"/>
      <c r="CI62" s="1219"/>
      <c r="CJ62" s="1219"/>
      <c r="CK62" s="1219"/>
      <c r="CL62" s="1219"/>
      <c r="CM62" s="1219"/>
      <c r="CN62" s="1219"/>
      <c r="CO62" s="103"/>
      <c r="CP62" s="1244" t="str">
        <f>_xlfn.XLOOKUP(VALUE(CA129),tbl_Cabecera_Gflex[OT X Tablero],tbl_Cabecera_Gflex[Color],"")</f>
        <v/>
      </c>
      <c r="CQ62" s="1244"/>
      <c r="CR62" s="1244"/>
      <c r="CS62" s="1244"/>
      <c r="CT62" s="1244"/>
      <c r="CU62" s="1244"/>
      <c r="CV62" s="1244"/>
      <c r="CW62" s="1244"/>
      <c r="CX62" s="1244"/>
      <c r="CY62" s="1244"/>
      <c r="CZ62" s="1244"/>
      <c r="DA62" s="1244"/>
      <c r="DB62" s="1244"/>
      <c r="DC62" s="1244"/>
      <c r="DD62" s="1244"/>
      <c r="DE62" s="1244"/>
      <c r="DF62" s="1244"/>
      <c r="DG62" s="1244"/>
      <c r="DH62" s="1244"/>
      <c r="DI62" s="1244"/>
      <c r="DJ62" s="1244"/>
      <c r="DK62" s="1244"/>
      <c r="DL62" s="1244"/>
      <c r="DM62" s="1244"/>
      <c r="DN62" s="1244"/>
      <c r="DO62" s="1244"/>
      <c r="DP62" s="1244"/>
      <c r="DQ62" s="1244"/>
      <c r="DR62" s="1244"/>
      <c r="DS62" s="1244"/>
      <c r="DT62" s="1244"/>
      <c r="DU62" s="1244"/>
      <c r="DV62" s="80"/>
      <c r="DW62" s="81"/>
      <c r="DX62" s="81"/>
      <c r="DY62" s="81"/>
      <c r="DZ62" s="81"/>
      <c r="EA62" s="81"/>
      <c r="EB62" s="82"/>
      <c r="EC62" s="1227" t="s">
        <v>34</v>
      </c>
      <c r="ED62" s="1227"/>
      <c r="EE62" s="1227"/>
      <c r="EF62" s="1227"/>
      <c r="EH62" s="1228" t="e" vm="6">
        <v>#VALUE!</v>
      </c>
      <c r="EI62" s="1228"/>
      <c r="EJ62" s="1228"/>
      <c r="EK62" s="1228"/>
      <c r="EN62" s="73"/>
      <c r="EO62" s="76"/>
      <c r="EP62" s="76"/>
      <c r="EQ62" s="76"/>
      <c r="ER62" s="76"/>
      <c r="ES62" s="76"/>
      <c r="FL62" s="102"/>
      <c r="FM62" s="1219"/>
      <c r="FN62" s="1219"/>
      <c r="FO62" s="1219"/>
      <c r="FP62" s="1219"/>
      <c r="FQ62" s="1219"/>
      <c r="FR62" s="1219"/>
      <c r="FS62" s="1219"/>
      <c r="FT62" s="1219"/>
      <c r="FU62" s="1219"/>
      <c r="FV62" s="1219"/>
      <c r="FW62" s="1219"/>
      <c r="FX62" s="1219"/>
      <c r="FY62" s="1219"/>
      <c r="FZ62" s="1219"/>
      <c r="GA62" s="1219"/>
      <c r="GB62" s="1219"/>
      <c r="GC62" s="1219"/>
      <c r="GD62" s="1219"/>
      <c r="GE62" s="1219"/>
      <c r="GF62" s="1219"/>
      <c r="GG62" s="1219"/>
      <c r="GH62" s="1219"/>
      <c r="GI62" s="1219"/>
      <c r="GJ62" s="1219"/>
      <c r="GK62" s="1219"/>
      <c r="GL62" s="1219"/>
      <c r="GM62" s="1219"/>
      <c r="GN62" s="1219"/>
      <c r="GO62" s="1219"/>
      <c r="GP62" s="1219"/>
      <c r="GQ62" s="1219"/>
      <c r="GR62" s="1219"/>
      <c r="GS62" s="1219"/>
      <c r="GT62" s="1219"/>
      <c r="GU62" s="1219"/>
      <c r="GV62" s="103"/>
      <c r="GW62" s="1221"/>
      <c r="GX62" s="1221"/>
      <c r="GY62" s="1221"/>
      <c r="GZ62" s="1221"/>
      <c r="HA62" s="1221"/>
      <c r="HB62" s="1221"/>
      <c r="HC62" s="1221"/>
      <c r="HD62" s="1221"/>
      <c r="HE62" s="1221"/>
      <c r="HF62" s="1221"/>
      <c r="HG62" s="1221"/>
      <c r="HH62" s="1221"/>
      <c r="HI62" s="1221"/>
      <c r="HJ62" s="1221"/>
      <c r="HK62" s="1221"/>
      <c r="HL62" s="1221"/>
      <c r="HM62" s="1221"/>
      <c r="HN62" s="1221"/>
      <c r="HO62" s="1221"/>
      <c r="HP62" s="1221"/>
      <c r="HQ62" s="1221"/>
      <c r="HR62" s="1221"/>
      <c r="HS62" s="1221"/>
      <c r="HT62" s="1221"/>
      <c r="HU62" s="1221"/>
      <c r="HV62" s="1221"/>
      <c r="HW62" s="1221"/>
      <c r="HX62" s="1221"/>
      <c r="HY62" s="1221"/>
      <c r="HZ62" s="1221"/>
      <c r="IA62" s="1221"/>
      <c r="IB62" s="1221"/>
      <c r="IC62" s="1221"/>
      <c r="ID62" s="1221"/>
      <c r="IE62" s="1221"/>
      <c r="IF62" s="1221"/>
      <c r="IG62" s="1221"/>
      <c r="IH62" s="1221"/>
      <c r="II62" s="1221"/>
      <c r="IJ62" s="1221"/>
      <c r="IK62" s="1243"/>
      <c r="IL62" s="1243"/>
      <c r="IM62" s="1243"/>
      <c r="IN62" s="93"/>
      <c r="IO62" s="93"/>
      <c r="IP62" s="93"/>
      <c r="IQ62" s="93"/>
      <c r="IR62" s="93"/>
      <c r="IS62" s="100"/>
      <c r="IT62" s="100"/>
      <c r="IU62" s="100"/>
      <c r="IW62" s="1056" t="e" vm="5">
        <v>#VALUE!</v>
      </c>
      <c r="IX62" s="1039"/>
      <c r="IY62" s="1040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1056"/>
      <c r="AY63" s="1039"/>
      <c r="AZ63" s="1217"/>
      <c r="BE63" s="102"/>
      <c r="BF63" s="1219"/>
      <c r="BG63" s="1219"/>
      <c r="BH63" s="1219"/>
      <c r="BI63" s="1219"/>
      <c r="BJ63" s="1219"/>
      <c r="BK63" s="1219"/>
      <c r="BL63" s="1219"/>
      <c r="BM63" s="1219"/>
      <c r="BN63" s="1219"/>
      <c r="BO63" s="1219"/>
      <c r="BP63" s="1219"/>
      <c r="BQ63" s="1219"/>
      <c r="BR63" s="1219"/>
      <c r="BS63" s="1219"/>
      <c r="BT63" s="1219"/>
      <c r="BU63" s="1219"/>
      <c r="BV63" s="1219"/>
      <c r="BW63" s="1219"/>
      <c r="BX63" s="1219"/>
      <c r="BY63" s="1219"/>
      <c r="BZ63" s="1219"/>
      <c r="CA63" s="1219"/>
      <c r="CB63" s="1219"/>
      <c r="CC63" s="1219"/>
      <c r="CD63" s="1219"/>
      <c r="CE63" s="1219"/>
      <c r="CF63" s="1219"/>
      <c r="CG63" s="1219"/>
      <c r="CH63" s="1219"/>
      <c r="CI63" s="1219"/>
      <c r="CJ63" s="1219"/>
      <c r="CK63" s="1219"/>
      <c r="CL63" s="1219"/>
      <c r="CM63" s="1219"/>
      <c r="CN63" s="1219"/>
      <c r="CO63" s="103"/>
      <c r="CP63" s="1244"/>
      <c r="CQ63" s="1244"/>
      <c r="CR63" s="1244"/>
      <c r="CS63" s="1244"/>
      <c r="CT63" s="1244"/>
      <c r="CU63" s="1244"/>
      <c r="CV63" s="1244"/>
      <c r="CW63" s="1244"/>
      <c r="CX63" s="1244"/>
      <c r="CY63" s="1244"/>
      <c r="CZ63" s="1244"/>
      <c r="DA63" s="1244"/>
      <c r="DB63" s="1244"/>
      <c r="DC63" s="1244"/>
      <c r="DD63" s="1244"/>
      <c r="DE63" s="1244"/>
      <c r="DF63" s="1244"/>
      <c r="DG63" s="1244"/>
      <c r="DH63" s="1244"/>
      <c r="DI63" s="1244"/>
      <c r="DJ63" s="1244"/>
      <c r="DK63" s="1244"/>
      <c r="DL63" s="1244"/>
      <c r="DM63" s="1244"/>
      <c r="DN63" s="1244"/>
      <c r="DO63" s="1244"/>
      <c r="DP63" s="1244"/>
      <c r="DQ63" s="1244"/>
      <c r="DR63" s="1244"/>
      <c r="DS63" s="1244"/>
      <c r="DT63" s="1244"/>
      <c r="DU63" s="1244"/>
      <c r="DV63" s="80"/>
      <c r="DW63" s="81"/>
      <c r="DX63" s="81"/>
      <c r="DY63" s="81"/>
      <c r="DZ63" s="81"/>
      <c r="EA63" s="81"/>
      <c r="EB63" s="82"/>
      <c r="EC63" s="1227"/>
      <c r="ED63" s="1227"/>
      <c r="EE63" s="1227"/>
      <c r="EF63" s="1227"/>
      <c r="EH63" s="1228"/>
      <c r="EI63" s="1228"/>
      <c r="EJ63" s="1228"/>
      <c r="EK63" s="1228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1056"/>
      <c r="IX63" s="1039"/>
      <c r="IY63" s="1040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1056"/>
      <c r="AY64" s="1039"/>
      <c r="AZ64" s="72"/>
      <c r="BE64" s="102"/>
      <c r="BF64" s="1219"/>
      <c r="BG64" s="1219"/>
      <c r="BH64" s="1219"/>
      <c r="BI64" s="1219"/>
      <c r="BJ64" s="1219"/>
      <c r="BK64" s="1219"/>
      <c r="BL64" s="1219"/>
      <c r="BM64" s="1219"/>
      <c r="BN64" s="1219"/>
      <c r="BO64" s="1219"/>
      <c r="BP64" s="1219"/>
      <c r="BQ64" s="1219"/>
      <c r="BR64" s="1219"/>
      <c r="BS64" s="1219"/>
      <c r="BT64" s="1219"/>
      <c r="BU64" s="1219"/>
      <c r="BV64" s="1219"/>
      <c r="BW64" s="1219"/>
      <c r="BX64" s="1219"/>
      <c r="BY64" s="1219"/>
      <c r="BZ64" s="1219"/>
      <c r="CA64" s="1219"/>
      <c r="CB64" s="1219"/>
      <c r="CC64" s="1219"/>
      <c r="CD64" s="1219"/>
      <c r="CE64" s="1219"/>
      <c r="CF64" s="1219"/>
      <c r="CG64" s="1219"/>
      <c r="CH64" s="1219"/>
      <c r="CI64" s="1219"/>
      <c r="CJ64" s="1219"/>
      <c r="CK64" s="1219"/>
      <c r="CL64" s="1219"/>
      <c r="CM64" s="1219"/>
      <c r="CN64" s="1219"/>
      <c r="CO64" s="103"/>
      <c r="CP64" s="1244"/>
      <c r="CQ64" s="1244"/>
      <c r="CR64" s="1244"/>
      <c r="CS64" s="1244"/>
      <c r="CT64" s="1244"/>
      <c r="CU64" s="1244"/>
      <c r="CV64" s="1244"/>
      <c r="CW64" s="1244"/>
      <c r="CX64" s="1244"/>
      <c r="CY64" s="1244"/>
      <c r="CZ64" s="1244"/>
      <c r="DA64" s="1244"/>
      <c r="DB64" s="1244"/>
      <c r="DC64" s="1244"/>
      <c r="DD64" s="1244"/>
      <c r="DE64" s="1244"/>
      <c r="DF64" s="1244"/>
      <c r="DG64" s="1244"/>
      <c r="DH64" s="1244"/>
      <c r="DI64" s="1244"/>
      <c r="DJ64" s="1244"/>
      <c r="DK64" s="1244"/>
      <c r="DL64" s="1244"/>
      <c r="DM64" s="1244"/>
      <c r="DN64" s="1244"/>
      <c r="DO64" s="1244"/>
      <c r="DP64" s="1244"/>
      <c r="DQ64" s="1244"/>
      <c r="DR64" s="1244"/>
      <c r="DS64" s="1244"/>
      <c r="DT64" s="1244"/>
      <c r="DU64" s="1244"/>
      <c r="DV64" s="80"/>
      <c r="DW64" s="81"/>
      <c r="DX64" s="81"/>
      <c r="DY64" s="81"/>
      <c r="DZ64" s="81"/>
      <c r="EA64" s="81"/>
      <c r="EB64" s="82"/>
      <c r="EC64" s="1227"/>
      <c r="ED64" s="1227"/>
      <c r="EE64" s="1227"/>
      <c r="EF64" s="1227"/>
      <c r="EH64" s="1228"/>
      <c r="EI64" s="1228"/>
      <c r="EJ64" s="1228"/>
      <c r="EK64" s="1228"/>
      <c r="EN64" s="73"/>
      <c r="FL64" s="102"/>
      <c r="FM64" s="1219" t="s">
        <v>39</v>
      </c>
      <c r="FN64" s="1219"/>
      <c r="FO64" s="1219"/>
      <c r="FP64" s="1219"/>
      <c r="FQ64" s="1219"/>
      <c r="FR64" s="1219"/>
      <c r="FS64" s="1219"/>
      <c r="FT64" s="1219"/>
      <c r="FU64" s="1219"/>
      <c r="FV64" s="1219"/>
      <c r="FW64" s="1219"/>
      <c r="FX64" s="1219"/>
      <c r="FY64" s="1219"/>
      <c r="FZ64" s="1219"/>
      <c r="GA64" s="1219"/>
      <c r="GB64" s="1219"/>
      <c r="GC64" s="1219"/>
      <c r="GD64" s="1219"/>
      <c r="GE64" s="1219"/>
      <c r="GF64" s="1219"/>
      <c r="GG64" s="1219"/>
      <c r="GH64" s="1219"/>
      <c r="GI64" s="1219"/>
      <c r="GJ64" s="1219"/>
      <c r="GK64" s="1219"/>
      <c r="GL64" s="1219"/>
      <c r="GM64" s="1219"/>
      <c r="GN64" s="1219"/>
      <c r="GO64" s="1219"/>
      <c r="GP64" s="1219"/>
      <c r="GQ64" s="1219"/>
      <c r="GR64" s="1219"/>
      <c r="GS64" s="1219"/>
      <c r="GT64" s="1219"/>
      <c r="GU64" s="1219"/>
      <c r="GV64" s="103"/>
      <c r="GW64" s="1220">
        <f ca="1">TODAY()</f>
        <v>46195</v>
      </c>
      <c r="GX64" s="1220"/>
      <c r="GY64" s="1220"/>
      <c r="GZ64" s="1220"/>
      <c r="HA64" s="1220"/>
      <c r="HB64" s="1220"/>
      <c r="HC64" s="1220"/>
      <c r="HD64" s="1220"/>
      <c r="HE64" s="1220"/>
      <c r="HF64" s="1220"/>
      <c r="HG64" s="1220"/>
      <c r="HH64" s="1220"/>
      <c r="HI64" s="1220"/>
      <c r="HJ64" s="1220"/>
      <c r="HK64" s="1220"/>
      <c r="HL64" s="1220"/>
      <c r="HM64" s="1220"/>
      <c r="HN64" s="1220"/>
      <c r="HO64" s="1220"/>
      <c r="HP64" s="1220"/>
      <c r="HQ64" s="1220"/>
      <c r="HR64" s="1220"/>
      <c r="HS64" s="1220"/>
      <c r="HT64" s="1220"/>
      <c r="HU64" s="1220"/>
      <c r="HV64" s="1220"/>
      <c r="HW64" s="1220"/>
      <c r="HX64" s="1220"/>
      <c r="HY64" s="1220"/>
      <c r="HZ64" s="1220"/>
      <c r="IA64" s="1220"/>
      <c r="IB64" s="1220"/>
      <c r="IC64" s="1220"/>
      <c r="ID64" s="1220"/>
      <c r="IE64" s="1220"/>
      <c r="IF64" s="1220"/>
      <c r="IG64" s="1220"/>
      <c r="IH64" s="1220"/>
      <c r="II64" s="1220"/>
      <c r="IJ64" s="1220"/>
      <c r="IK64" s="1242" t="s">
        <v>34</v>
      </c>
      <c r="IL64" s="1242"/>
      <c r="IM64" s="1242"/>
      <c r="IN64" s="93"/>
      <c r="IO64" s="93"/>
      <c r="IP64" s="93"/>
      <c r="IQ64" s="93"/>
      <c r="IR64" s="93"/>
      <c r="IW64" s="105"/>
      <c r="IX64" s="1039"/>
      <c r="IY64" s="1040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1056"/>
      <c r="AY65" s="1039"/>
      <c r="AZ65" s="72"/>
      <c r="BE65" s="102"/>
      <c r="BF65" s="1219"/>
      <c r="BG65" s="1219"/>
      <c r="BH65" s="1219"/>
      <c r="BI65" s="1219"/>
      <c r="BJ65" s="1219"/>
      <c r="BK65" s="1219"/>
      <c r="BL65" s="1219"/>
      <c r="BM65" s="1219"/>
      <c r="BN65" s="1219"/>
      <c r="BO65" s="1219"/>
      <c r="BP65" s="1219"/>
      <c r="BQ65" s="1219"/>
      <c r="BR65" s="1219"/>
      <c r="BS65" s="1219"/>
      <c r="BT65" s="1219"/>
      <c r="BU65" s="1219"/>
      <c r="BV65" s="1219"/>
      <c r="BW65" s="1219"/>
      <c r="BX65" s="1219"/>
      <c r="BY65" s="1219"/>
      <c r="BZ65" s="1219"/>
      <c r="CA65" s="1219"/>
      <c r="CB65" s="1219"/>
      <c r="CC65" s="1219"/>
      <c r="CD65" s="1219"/>
      <c r="CE65" s="1219"/>
      <c r="CF65" s="1219"/>
      <c r="CG65" s="1219"/>
      <c r="CH65" s="1219"/>
      <c r="CI65" s="1219"/>
      <c r="CJ65" s="1219"/>
      <c r="CK65" s="1219"/>
      <c r="CL65" s="1219"/>
      <c r="CM65" s="1219"/>
      <c r="CN65" s="1219"/>
      <c r="CO65" s="103"/>
      <c r="CP65" s="1244"/>
      <c r="CQ65" s="1244"/>
      <c r="CR65" s="1244"/>
      <c r="CS65" s="1244"/>
      <c r="CT65" s="1244"/>
      <c r="CU65" s="1244"/>
      <c r="CV65" s="1244"/>
      <c r="CW65" s="1244"/>
      <c r="CX65" s="1244"/>
      <c r="CY65" s="1244"/>
      <c r="CZ65" s="1244"/>
      <c r="DA65" s="1244"/>
      <c r="DB65" s="1244"/>
      <c r="DC65" s="1244"/>
      <c r="DD65" s="1244"/>
      <c r="DE65" s="1244"/>
      <c r="DF65" s="1244"/>
      <c r="DG65" s="1244"/>
      <c r="DH65" s="1244"/>
      <c r="DI65" s="1244"/>
      <c r="DJ65" s="1244"/>
      <c r="DK65" s="1244"/>
      <c r="DL65" s="1244"/>
      <c r="DM65" s="1244"/>
      <c r="DN65" s="1244"/>
      <c r="DO65" s="1244"/>
      <c r="DP65" s="1244"/>
      <c r="DQ65" s="1244"/>
      <c r="DR65" s="1244"/>
      <c r="DS65" s="1244"/>
      <c r="DT65" s="1244"/>
      <c r="DU65" s="1244"/>
      <c r="DV65" s="80"/>
      <c r="DW65" s="81"/>
      <c r="DX65" s="81"/>
      <c r="DY65" s="81"/>
      <c r="DZ65" s="81"/>
      <c r="EA65" s="81"/>
      <c r="EB65" s="82"/>
      <c r="EC65" s="1227"/>
      <c r="ED65" s="1227"/>
      <c r="EE65" s="1227"/>
      <c r="EF65" s="1227"/>
      <c r="EH65" s="1228"/>
      <c r="EI65" s="1228"/>
      <c r="EJ65" s="1228"/>
      <c r="EK65" s="1228"/>
      <c r="EN65" s="73"/>
      <c r="FL65" s="102"/>
      <c r="FM65" s="1219"/>
      <c r="FN65" s="1219"/>
      <c r="FO65" s="1219"/>
      <c r="FP65" s="1219"/>
      <c r="FQ65" s="1219"/>
      <c r="FR65" s="1219"/>
      <c r="FS65" s="1219"/>
      <c r="FT65" s="1219"/>
      <c r="FU65" s="1219"/>
      <c r="FV65" s="1219"/>
      <c r="FW65" s="1219"/>
      <c r="FX65" s="1219"/>
      <c r="FY65" s="1219"/>
      <c r="FZ65" s="1219"/>
      <c r="GA65" s="1219"/>
      <c r="GB65" s="1219"/>
      <c r="GC65" s="1219"/>
      <c r="GD65" s="1219"/>
      <c r="GE65" s="1219"/>
      <c r="GF65" s="1219"/>
      <c r="GG65" s="1219"/>
      <c r="GH65" s="1219"/>
      <c r="GI65" s="1219"/>
      <c r="GJ65" s="1219"/>
      <c r="GK65" s="1219"/>
      <c r="GL65" s="1219"/>
      <c r="GM65" s="1219"/>
      <c r="GN65" s="1219"/>
      <c r="GO65" s="1219"/>
      <c r="GP65" s="1219"/>
      <c r="GQ65" s="1219"/>
      <c r="GR65" s="1219"/>
      <c r="GS65" s="1219"/>
      <c r="GT65" s="1219"/>
      <c r="GU65" s="1219"/>
      <c r="GV65" s="103"/>
      <c r="GW65" s="1220"/>
      <c r="GX65" s="1220"/>
      <c r="GY65" s="1220"/>
      <c r="GZ65" s="1220"/>
      <c r="HA65" s="1220"/>
      <c r="HB65" s="1220"/>
      <c r="HC65" s="1220"/>
      <c r="HD65" s="1220"/>
      <c r="HE65" s="1220"/>
      <c r="HF65" s="1220"/>
      <c r="HG65" s="1220"/>
      <c r="HH65" s="1220"/>
      <c r="HI65" s="1220"/>
      <c r="HJ65" s="1220"/>
      <c r="HK65" s="1220"/>
      <c r="HL65" s="1220"/>
      <c r="HM65" s="1220"/>
      <c r="HN65" s="1220"/>
      <c r="HO65" s="1220"/>
      <c r="HP65" s="1220"/>
      <c r="HQ65" s="1220"/>
      <c r="HR65" s="1220"/>
      <c r="HS65" s="1220"/>
      <c r="HT65" s="1220"/>
      <c r="HU65" s="1220"/>
      <c r="HV65" s="1220"/>
      <c r="HW65" s="1220"/>
      <c r="HX65" s="1220"/>
      <c r="HY65" s="1220"/>
      <c r="HZ65" s="1220"/>
      <c r="IA65" s="1220"/>
      <c r="IB65" s="1220"/>
      <c r="IC65" s="1220"/>
      <c r="ID65" s="1220"/>
      <c r="IE65" s="1220"/>
      <c r="IF65" s="1220"/>
      <c r="IG65" s="1220"/>
      <c r="IH65" s="1220"/>
      <c r="II65" s="1220"/>
      <c r="IJ65" s="1220"/>
      <c r="IK65" s="1242"/>
      <c r="IL65" s="1242"/>
      <c r="IM65" s="1242"/>
      <c r="IN65" s="93"/>
      <c r="IO65" s="93"/>
      <c r="IP65" s="93"/>
      <c r="IQ65" s="93"/>
      <c r="IR65" s="93"/>
      <c r="IW65" s="105"/>
      <c r="IX65" s="1039"/>
      <c r="IY65" s="1040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1056"/>
      <c r="AY66" s="1039"/>
      <c r="AZ66" s="72"/>
      <c r="BE66" s="102"/>
      <c r="BF66" s="1219"/>
      <c r="BG66" s="1219"/>
      <c r="BH66" s="1219"/>
      <c r="BI66" s="1219"/>
      <c r="BJ66" s="1219"/>
      <c r="BK66" s="1219"/>
      <c r="BL66" s="1219"/>
      <c r="BM66" s="1219"/>
      <c r="BN66" s="1219"/>
      <c r="BO66" s="1219"/>
      <c r="BP66" s="1219"/>
      <c r="BQ66" s="1219"/>
      <c r="BR66" s="1219"/>
      <c r="BS66" s="1219"/>
      <c r="BT66" s="1219"/>
      <c r="BU66" s="1219"/>
      <c r="BV66" s="1219"/>
      <c r="BW66" s="1219"/>
      <c r="BX66" s="1219"/>
      <c r="BY66" s="1219"/>
      <c r="BZ66" s="1219"/>
      <c r="CA66" s="1219"/>
      <c r="CB66" s="1219"/>
      <c r="CC66" s="1219"/>
      <c r="CD66" s="1219"/>
      <c r="CE66" s="1219"/>
      <c r="CF66" s="1219"/>
      <c r="CG66" s="1219"/>
      <c r="CH66" s="1219"/>
      <c r="CI66" s="1219"/>
      <c r="CJ66" s="1219"/>
      <c r="CK66" s="1219"/>
      <c r="CL66" s="1219"/>
      <c r="CM66" s="1219"/>
      <c r="CN66" s="1219"/>
      <c r="CO66" s="103"/>
      <c r="CP66" s="1244"/>
      <c r="CQ66" s="1244"/>
      <c r="CR66" s="1244"/>
      <c r="CS66" s="1244"/>
      <c r="CT66" s="1244"/>
      <c r="CU66" s="1244"/>
      <c r="CV66" s="1244"/>
      <c r="CW66" s="1244"/>
      <c r="CX66" s="1244"/>
      <c r="CY66" s="1244"/>
      <c r="CZ66" s="1244"/>
      <c r="DA66" s="1244"/>
      <c r="DB66" s="1244"/>
      <c r="DC66" s="1244"/>
      <c r="DD66" s="1244"/>
      <c r="DE66" s="1244"/>
      <c r="DF66" s="1244"/>
      <c r="DG66" s="1244"/>
      <c r="DH66" s="1244"/>
      <c r="DI66" s="1244"/>
      <c r="DJ66" s="1244"/>
      <c r="DK66" s="1244"/>
      <c r="DL66" s="1244"/>
      <c r="DM66" s="1244"/>
      <c r="DN66" s="1244"/>
      <c r="DO66" s="1244"/>
      <c r="DP66" s="1244"/>
      <c r="DQ66" s="1244"/>
      <c r="DR66" s="1244"/>
      <c r="DS66" s="1244"/>
      <c r="DT66" s="1244"/>
      <c r="DU66" s="1244"/>
      <c r="DV66" s="80"/>
      <c r="DW66" s="81"/>
      <c r="DX66" s="81"/>
      <c r="DY66" s="81"/>
      <c r="DZ66" s="81"/>
      <c r="EA66" s="81"/>
      <c r="EB66" s="82"/>
      <c r="EC66" s="1227"/>
      <c r="ED66" s="1227"/>
      <c r="EE66" s="1227"/>
      <c r="EF66" s="1227"/>
      <c r="EH66" s="1228"/>
      <c r="EI66" s="1228"/>
      <c r="EJ66" s="1228"/>
      <c r="EK66" s="1228"/>
      <c r="EN66" s="73"/>
      <c r="FL66" s="102"/>
      <c r="FM66" s="1219"/>
      <c r="FN66" s="1219"/>
      <c r="FO66" s="1219"/>
      <c r="FP66" s="1219"/>
      <c r="FQ66" s="1219"/>
      <c r="FR66" s="1219"/>
      <c r="FS66" s="1219"/>
      <c r="FT66" s="1219"/>
      <c r="FU66" s="1219"/>
      <c r="FV66" s="1219"/>
      <c r="FW66" s="1219"/>
      <c r="FX66" s="1219"/>
      <c r="FY66" s="1219"/>
      <c r="FZ66" s="1219"/>
      <c r="GA66" s="1219"/>
      <c r="GB66" s="1219"/>
      <c r="GC66" s="1219"/>
      <c r="GD66" s="1219"/>
      <c r="GE66" s="1219"/>
      <c r="GF66" s="1219"/>
      <c r="GG66" s="1219"/>
      <c r="GH66" s="1219"/>
      <c r="GI66" s="1219"/>
      <c r="GJ66" s="1219"/>
      <c r="GK66" s="1219"/>
      <c r="GL66" s="1219"/>
      <c r="GM66" s="1219"/>
      <c r="GN66" s="1219"/>
      <c r="GO66" s="1219"/>
      <c r="GP66" s="1219"/>
      <c r="GQ66" s="1219"/>
      <c r="GR66" s="1219"/>
      <c r="GS66" s="1219"/>
      <c r="GT66" s="1219"/>
      <c r="GU66" s="1219"/>
      <c r="GV66" s="107"/>
      <c r="GW66" s="1220"/>
      <c r="GX66" s="1220"/>
      <c r="GY66" s="1220"/>
      <c r="GZ66" s="1220"/>
      <c r="HA66" s="1220"/>
      <c r="HB66" s="1220"/>
      <c r="HC66" s="1220"/>
      <c r="HD66" s="1220"/>
      <c r="HE66" s="1220"/>
      <c r="HF66" s="1220"/>
      <c r="HG66" s="1220"/>
      <c r="HH66" s="1220"/>
      <c r="HI66" s="1220"/>
      <c r="HJ66" s="1220"/>
      <c r="HK66" s="1220"/>
      <c r="HL66" s="1220"/>
      <c r="HM66" s="1220"/>
      <c r="HN66" s="1220"/>
      <c r="HO66" s="1220"/>
      <c r="HP66" s="1220"/>
      <c r="HQ66" s="1220"/>
      <c r="HR66" s="1220"/>
      <c r="HS66" s="1220"/>
      <c r="HT66" s="1220"/>
      <c r="HU66" s="1220"/>
      <c r="HV66" s="1220"/>
      <c r="HW66" s="1220"/>
      <c r="HX66" s="1220"/>
      <c r="HY66" s="1220"/>
      <c r="HZ66" s="1220"/>
      <c r="IA66" s="1220"/>
      <c r="IB66" s="1220"/>
      <c r="IC66" s="1220"/>
      <c r="ID66" s="1220"/>
      <c r="IE66" s="1220"/>
      <c r="IF66" s="1220"/>
      <c r="IG66" s="1220"/>
      <c r="IH66" s="1220"/>
      <c r="II66" s="1220"/>
      <c r="IJ66" s="1220"/>
      <c r="IK66" s="1242"/>
      <c r="IL66" s="1242"/>
      <c r="IM66" s="1242"/>
      <c r="IN66" s="93"/>
      <c r="IO66" s="93"/>
      <c r="IP66" s="93"/>
      <c r="IQ66" s="93"/>
      <c r="IR66" s="93"/>
      <c r="IW66" s="105"/>
      <c r="IX66" s="1039"/>
      <c r="IY66" s="1040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1056"/>
      <c r="AY67" s="1039"/>
      <c r="AZ67" s="72"/>
      <c r="BE67" s="42"/>
      <c r="EN67" s="73"/>
      <c r="FL67" s="102"/>
      <c r="FM67" s="1219"/>
      <c r="FN67" s="1219"/>
      <c r="FO67" s="1219"/>
      <c r="FP67" s="1219"/>
      <c r="FQ67" s="1219"/>
      <c r="FR67" s="1219"/>
      <c r="FS67" s="1219"/>
      <c r="FT67" s="1219"/>
      <c r="FU67" s="1219"/>
      <c r="FV67" s="1219"/>
      <c r="FW67" s="1219"/>
      <c r="FX67" s="1219"/>
      <c r="FY67" s="1219"/>
      <c r="FZ67" s="1219"/>
      <c r="GA67" s="1219"/>
      <c r="GB67" s="1219"/>
      <c r="GC67" s="1219"/>
      <c r="GD67" s="1219"/>
      <c r="GE67" s="1219"/>
      <c r="GF67" s="1219"/>
      <c r="GG67" s="1219"/>
      <c r="GH67" s="1219"/>
      <c r="GI67" s="1219"/>
      <c r="GJ67" s="1219"/>
      <c r="GK67" s="1219"/>
      <c r="GL67" s="1219"/>
      <c r="GM67" s="1219"/>
      <c r="GN67" s="1219"/>
      <c r="GO67" s="1219"/>
      <c r="GP67" s="1219"/>
      <c r="GQ67" s="1219"/>
      <c r="GR67" s="1219"/>
      <c r="GS67" s="1219"/>
      <c r="GT67" s="1219"/>
      <c r="GU67" s="1219"/>
      <c r="GV67" s="108"/>
      <c r="GW67" s="1220"/>
      <c r="GX67" s="1220"/>
      <c r="GY67" s="1220"/>
      <c r="GZ67" s="1220"/>
      <c r="HA67" s="1220"/>
      <c r="HB67" s="1220"/>
      <c r="HC67" s="1220"/>
      <c r="HD67" s="1220"/>
      <c r="HE67" s="1220"/>
      <c r="HF67" s="1220"/>
      <c r="HG67" s="1220"/>
      <c r="HH67" s="1220"/>
      <c r="HI67" s="1220"/>
      <c r="HJ67" s="1220"/>
      <c r="HK67" s="1220"/>
      <c r="HL67" s="1220"/>
      <c r="HM67" s="1220"/>
      <c r="HN67" s="1220"/>
      <c r="HO67" s="1220"/>
      <c r="HP67" s="1220"/>
      <c r="HQ67" s="1220"/>
      <c r="HR67" s="1220"/>
      <c r="HS67" s="1220"/>
      <c r="HT67" s="1220"/>
      <c r="HU67" s="1220"/>
      <c r="HV67" s="1220"/>
      <c r="HW67" s="1220"/>
      <c r="HX67" s="1220"/>
      <c r="HY67" s="1220"/>
      <c r="HZ67" s="1220"/>
      <c r="IA67" s="1220"/>
      <c r="IB67" s="1220"/>
      <c r="IC67" s="1220"/>
      <c r="ID67" s="1220"/>
      <c r="IE67" s="1220"/>
      <c r="IF67" s="1220"/>
      <c r="IG67" s="1220"/>
      <c r="IH67" s="1220"/>
      <c r="II67" s="1220"/>
      <c r="IJ67" s="1220"/>
      <c r="IK67" s="1242"/>
      <c r="IL67" s="1242"/>
      <c r="IM67" s="1242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1039"/>
      <c r="IY67" s="1040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1056"/>
      <c r="AY68" s="1039"/>
      <c r="AZ68" s="72"/>
      <c r="BE68" s="63"/>
      <c r="BF68" s="1219" t="s">
        <v>47</v>
      </c>
      <c r="BG68" s="1219"/>
      <c r="BH68" s="1219"/>
      <c r="BI68" s="1219"/>
      <c r="BJ68" s="1219"/>
      <c r="BK68" s="1219"/>
      <c r="BL68" s="1219"/>
      <c r="BM68" s="1219"/>
      <c r="BN68" s="1219"/>
      <c r="BO68" s="1219"/>
      <c r="BP68" s="1219"/>
      <c r="BQ68" s="1219"/>
      <c r="BR68" s="1219"/>
      <c r="BS68" s="1219"/>
      <c r="BT68" s="1219"/>
      <c r="BU68" s="1219"/>
      <c r="BV68" s="1219"/>
      <c r="BW68" s="1219"/>
      <c r="BX68" s="1219"/>
      <c r="BY68" s="1219"/>
      <c r="BZ68" s="1219"/>
      <c r="CA68" s="1219"/>
      <c r="CB68" s="1219"/>
      <c r="CC68" s="1219"/>
      <c r="CD68" s="1219"/>
      <c r="CE68" s="1219"/>
      <c r="CF68" s="1219"/>
      <c r="CG68" s="1219"/>
      <c r="CH68" s="1219"/>
      <c r="CI68" s="1219"/>
      <c r="CJ68" s="1219"/>
      <c r="CK68" s="1219"/>
      <c r="CL68" s="1219"/>
      <c r="CM68" s="1219"/>
      <c r="CN68" s="1219"/>
      <c r="CO68" s="103"/>
      <c r="CP68" s="1245"/>
      <c r="CQ68" s="1245"/>
      <c r="CR68" s="1245"/>
      <c r="CS68" s="1245"/>
      <c r="CT68" s="1245"/>
      <c r="CU68" s="1245"/>
      <c r="CV68" s="1245"/>
      <c r="CW68" s="1245"/>
      <c r="CX68" s="1245"/>
      <c r="CY68" s="1245"/>
      <c r="CZ68" s="1245"/>
      <c r="DA68" s="1245"/>
      <c r="DB68" s="1245"/>
      <c r="DC68" s="1245"/>
      <c r="DD68" s="1245"/>
      <c r="DE68" s="1245"/>
      <c r="DF68" s="1245"/>
      <c r="DG68" s="1245"/>
      <c r="DH68" s="1245"/>
      <c r="DI68" s="1245"/>
      <c r="DJ68" s="1245"/>
      <c r="DK68" s="1245"/>
      <c r="DL68" s="1245"/>
      <c r="DM68" s="1245"/>
      <c r="DN68" s="1245"/>
      <c r="DO68" s="1245"/>
      <c r="DP68" s="1245"/>
      <c r="DQ68" s="1245"/>
      <c r="DR68" s="1245"/>
      <c r="DS68" s="1245"/>
      <c r="DT68" s="1245"/>
      <c r="DU68" s="1245"/>
      <c r="DV68" s="1245"/>
      <c r="DW68" s="1245"/>
      <c r="DX68" s="1245"/>
      <c r="DY68" s="1245"/>
      <c r="DZ68" s="1245"/>
      <c r="EA68" s="1245"/>
      <c r="EB68" s="1245"/>
      <c r="EC68" s="1245"/>
      <c r="ED68" s="1245"/>
      <c r="EE68" s="1245"/>
      <c r="EF68" s="1245"/>
      <c r="EN68" s="73"/>
      <c r="FL68" s="102"/>
      <c r="FM68" s="1219"/>
      <c r="FN68" s="1219"/>
      <c r="FO68" s="1219"/>
      <c r="FP68" s="1219"/>
      <c r="FQ68" s="1219"/>
      <c r="FR68" s="1219"/>
      <c r="FS68" s="1219"/>
      <c r="FT68" s="1219"/>
      <c r="FU68" s="1219"/>
      <c r="FV68" s="1219"/>
      <c r="FW68" s="1219"/>
      <c r="FX68" s="1219"/>
      <c r="FY68" s="1219"/>
      <c r="FZ68" s="1219"/>
      <c r="GA68" s="1219"/>
      <c r="GB68" s="1219"/>
      <c r="GC68" s="1219"/>
      <c r="GD68" s="1219"/>
      <c r="GE68" s="1219"/>
      <c r="GF68" s="1219"/>
      <c r="GG68" s="1219"/>
      <c r="GH68" s="1219"/>
      <c r="GI68" s="1219"/>
      <c r="GJ68" s="1219"/>
      <c r="GK68" s="1219"/>
      <c r="GL68" s="1219"/>
      <c r="GM68" s="1219"/>
      <c r="GN68" s="1219"/>
      <c r="GO68" s="1219"/>
      <c r="GP68" s="1219"/>
      <c r="GQ68" s="1219"/>
      <c r="GR68" s="1219"/>
      <c r="GS68" s="1219"/>
      <c r="GT68" s="1219"/>
      <c r="GU68" s="1219"/>
      <c r="GV68" s="108"/>
      <c r="GW68" s="1221"/>
      <c r="GX68" s="1221"/>
      <c r="GY68" s="1221"/>
      <c r="GZ68" s="1221"/>
      <c r="HA68" s="1221"/>
      <c r="HB68" s="1221"/>
      <c r="HC68" s="1221"/>
      <c r="HD68" s="1221"/>
      <c r="HE68" s="1221"/>
      <c r="HF68" s="1221"/>
      <c r="HG68" s="1221"/>
      <c r="HH68" s="1221"/>
      <c r="HI68" s="1221"/>
      <c r="HJ68" s="1221"/>
      <c r="HK68" s="1221"/>
      <c r="HL68" s="1221"/>
      <c r="HM68" s="1221"/>
      <c r="HN68" s="1221"/>
      <c r="HO68" s="1221"/>
      <c r="HP68" s="1221"/>
      <c r="HQ68" s="1221"/>
      <c r="HR68" s="1221"/>
      <c r="HS68" s="1221"/>
      <c r="HT68" s="1221"/>
      <c r="HU68" s="1221"/>
      <c r="HV68" s="1221"/>
      <c r="HW68" s="1221"/>
      <c r="HX68" s="1221"/>
      <c r="HY68" s="1221"/>
      <c r="HZ68" s="1221"/>
      <c r="IA68" s="1221"/>
      <c r="IB68" s="1221"/>
      <c r="IC68" s="1221"/>
      <c r="ID68" s="1221"/>
      <c r="IE68" s="1221"/>
      <c r="IF68" s="1221"/>
      <c r="IG68" s="1221"/>
      <c r="IH68" s="1221"/>
      <c r="II68" s="1221"/>
      <c r="IJ68" s="1221"/>
      <c r="IK68" s="1243"/>
      <c r="IL68" s="1243"/>
      <c r="IM68" s="1243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1039"/>
      <c r="IY68" s="1040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1057"/>
      <c r="AY69" s="1041"/>
      <c r="AZ69" s="83"/>
      <c r="BE69" s="63"/>
      <c r="BF69" s="1219"/>
      <c r="BG69" s="1219"/>
      <c r="BH69" s="1219"/>
      <c r="BI69" s="1219"/>
      <c r="BJ69" s="1219"/>
      <c r="BK69" s="1219"/>
      <c r="BL69" s="1219"/>
      <c r="BM69" s="1219"/>
      <c r="BN69" s="1219"/>
      <c r="BO69" s="1219"/>
      <c r="BP69" s="1219"/>
      <c r="BQ69" s="1219"/>
      <c r="BR69" s="1219"/>
      <c r="BS69" s="1219"/>
      <c r="BT69" s="1219"/>
      <c r="BU69" s="1219"/>
      <c r="BV69" s="1219"/>
      <c r="BW69" s="1219"/>
      <c r="BX69" s="1219"/>
      <c r="BY69" s="1219"/>
      <c r="BZ69" s="1219"/>
      <c r="CA69" s="1219"/>
      <c r="CB69" s="1219"/>
      <c r="CC69" s="1219"/>
      <c r="CD69" s="1219"/>
      <c r="CE69" s="1219"/>
      <c r="CF69" s="1219"/>
      <c r="CG69" s="1219"/>
      <c r="CH69" s="1219"/>
      <c r="CI69" s="1219"/>
      <c r="CJ69" s="1219"/>
      <c r="CK69" s="1219"/>
      <c r="CL69" s="1219"/>
      <c r="CM69" s="1219"/>
      <c r="CN69" s="1219"/>
      <c r="CO69" s="103"/>
      <c r="CP69" s="1245"/>
      <c r="CQ69" s="1245"/>
      <c r="CR69" s="1245"/>
      <c r="CS69" s="1245"/>
      <c r="CT69" s="1245"/>
      <c r="CU69" s="1245"/>
      <c r="CV69" s="1245"/>
      <c r="CW69" s="1245"/>
      <c r="CX69" s="1245"/>
      <c r="CY69" s="1245"/>
      <c r="CZ69" s="1245"/>
      <c r="DA69" s="1245"/>
      <c r="DB69" s="1245"/>
      <c r="DC69" s="1245"/>
      <c r="DD69" s="1245"/>
      <c r="DE69" s="1245"/>
      <c r="DF69" s="1245"/>
      <c r="DG69" s="1245"/>
      <c r="DH69" s="1245"/>
      <c r="DI69" s="1245"/>
      <c r="DJ69" s="1245"/>
      <c r="DK69" s="1245"/>
      <c r="DL69" s="1245"/>
      <c r="DM69" s="1245"/>
      <c r="DN69" s="1245"/>
      <c r="DO69" s="1245"/>
      <c r="DP69" s="1245"/>
      <c r="DQ69" s="1245"/>
      <c r="DR69" s="1245"/>
      <c r="DS69" s="1245"/>
      <c r="DT69" s="1245"/>
      <c r="DU69" s="1245"/>
      <c r="DV69" s="1245"/>
      <c r="DW69" s="1245"/>
      <c r="DX69" s="1245"/>
      <c r="DY69" s="1245"/>
      <c r="DZ69" s="1245"/>
      <c r="EA69" s="1245"/>
      <c r="EB69" s="1245"/>
      <c r="EC69" s="1245"/>
      <c r="ED69" s="1245"/>
      <c r="EE69" s="1245"/>
      <c r="EF69" s="1245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1041"/>
      <c r="IY69" s="104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212" t="s">
        <v>5</v>
      </c>
      <c r="AY70" s="1213"/>
      <c r="AZ70" s="85"/>
      <c r="BE70" s="63"/>
      <c r="BF70" s="1219"/>
      <c r="BG70" s="1219"/>
      <c r="BH70" s="1219"/>
      <c r="BI70" s="1219"/>
      <c r="BJ70" s="1219"/>
      <c r="BK70" s="1219"/>
      <c r="BL70" s="1219"/>
      <c r="BM70" s="1219"/>
      <c r="BN70" s="1219"/>
      <c r="BO70" s="1219"/>
      <c r="BP70" s="1219"/>
      <c r="BQ70" s="1219"/>
      <c r="BR70" s="1219"/>
      <c r="BS70" s="1219"/>
      <c r="BT70" s="1219"/>
      <c r="BU70" s="1219"/>
      <c r="BV70" s="1219"/>
      <c r="BW70" s="1219"/>
      <c r="BX70" s="1219"/>
      <c r="BY70" s="1219"/>
      <c r="BZ70" s="1219"/>
      <c r="CA70" s="1219"/>
      <c r="CB70" s="1219"/>
      <c r="CC70" s="1219"/>
      <c r="CD70" s="1219"/>
      <c r="CE70" s="1219"/>
      <c r="CF70" s="1219"/>
      <c r="CG70" s="1219"/>
      <c r="CH70" s="1219"/>
      <c r="CI70" s="1219"/>
      <c r="CJ70" s="1219"/>
      <c r="CK70" s="1219"/>
      <c r="CL70" s="1219"/>
      <c r="CM70" s="1219"/>
      <c r="CN70" s="1219"/>
      <c r="CO70" s="107"/>
      <c r="CP70" s="1245"/>
      <c r="CQ70" s="1245"/>
      <c r="CR70" s="1245"/>
      <c r="CS70" s="1245"/>
      <c r="CT70" s="1245"/>
      <c r="CU70" s="1245"/>
      <c r="CV70" s="1245"/>
      <c r="CW70" s="1245"/>
      <c r="CX70" s="1245"/>
      <c r="CY70" s="1245"/>
      <c r="CZ70" s="1245"/>
      <c r="DA70" s="1245"/>
      <c r="DB70" s="1245"/>
      <c r="DC70" s="1245"/>
      <c r="DD70" s="1245"/>
      <c r="DE70" s="1245"/>
      <c r="DF70" s="1245"/>
      <c r="DG70" s="1245"/>
      <c r="DH70" s="1245"/>
      <c r="DI70" s="1245"/>
      <c r="DJ70" s="1245"/>
      <c r="DK70" s="1245"/>
      <c r="DL70" s="1245"/>
      <c r="DM70" s="1245"/>
      <c r="DN70" s="1245"/>
      <c r="DO70" s="1245"/>
      <c r="DP70" s="1245"/>
      <c r="DQ70" s="1245"/>
      <c r="DR70" s="1245"/>
      <c r="DS70" s="1245"/>
      <c r="DT70" s="1245"/>
      <c r="DU70" s="1245"/>
      <c r="DV70" s="1245"/>
      <c r="DW70" s="1245"/>
      <c r="DX70" s="1245"/>
      <c r="DY70" s="1245"/>
      <c r="DZ70" s="1245"/>
      <c r="EA70" s="1245"/>
      <c r="EB70" s="1245"/>
      <c r="EC70" s="1245"/>
      <c r="ED70" s="1245"/>
      <c r="EE70" s="1245"/>
      <c r="EF70" s="1245"/>
      <c r="EN70" s="73"/>
      <c r="EO70" s="73"/>
      <c r="EP70" s="73"/>
      <c r="ER70" s="73"/>
      <c r="ES70" s="73"/>
      <c r="FL70" s="63"/>
      <c r="FM70" s="1219" t="s">
        <v>42</v>
      </c>
      <c r="FN70" s="1219"/>
      <c r="FO70" s="1219"/>
      <c r="FP70" s="1219"/>
      <c r="FQ70" s="1219"/>
      <c r="FR70" s="1219"/>
      <c r="FS70" s="1219"/>
      <c r="FT70" s="1219"/>
      <c r="FU70" s="1219"/>
      <c r="FV70" s="1219"/>
      <c r="FW70" s="1219"/>
      <c r="FX70" s="1219"/>
      <c r="FY70" s="1219"/>
      <c r="FZ70" s="1219"/>
      <c r="GA70" s="1219"/>
      <c r="GB70" s="1219"/>
      <c r="GC70" s="1219"/>
      <c r="GD70" s="1219"/>
      <c r="GE70" s="1219"/>
      <c r="GF70" s="1219"/>
      <c r="GG70" s="1219"/>
      <c r="GH70" s="1219"/>
      <c r="GI70" s="1219"/>
      <c r="GJ70" s="1219"/>
      <c r="GK70" s="1219"/>
      <c r="GL70" s="1219"/>
      <c r="GM70" s="1219"/>
      <c r="GN70" s="1219"/>
      <c r="GO70" s="1219"/>
      <c r="GP70" s="1219"/>
      <c r="GQ70" s="1219"/>
      <c r="GR70" s="1219"/>
      <c r="GS70" s="1219"/>
      <c r="GT70" s="1219"/>
      <c r="GU70" s="1219"/>
      <c r="GV70" s="103"/>
      <c r="GW70" s="1220"/>
      <c r="GX70" s="1247"/>
      <c r="GY70" s="1247"/>
      <c r="GZ70" s="1247"/>
      <c r="HA70" s="1247"/>
      <c r="HB70" s="1247"/>
      <c r="HC70" s="1247"/>
      <c r="HD70" s="1247"/>
      <c r="HE70" s="1247"/>
      <c r="HF70" s="1247"/>
      <c r="HG70" s="1247"/>
      <c r="HH70" s="1247"/>
      <c r="HI70" s="1247"/>
      <c r="HJ70" s="1247"/>
      <c r="HK70" s="1247"/>
      <c r="HL70" s="1247"/>
      <c r="HM70" s="1247"/>
      <c r="HN70" s="1247"/>
      <c r="HO70" s="1247"/>
      <c r="HP70" s="1247"/>
      <c r="HQ70" s="1247"/>
      <c r="HR70" s="1247"/>
      <c r="HS70" s="1247"/>
      <c r="HT70" s="1247"/>
      <c r="HU70" s="1247"/>
      <c r="HV70" s="1247"/>
      <c r="HW70" s="1247"/>
      <c r="HX70" s="1247"/>
      <c r="HY70" s="1247"/>
      <c r="HZ70" s="1247"/>
      <c r="IA70" s="1247"/>
      <c r="IB70" s="1247"/>
      <c r="IC70" s="1247"/>
      <c r="ID70" s="1247"/>
      <c r="IE70" s="1247"/>
      <c r="IF70" s="1247"/>
      <c r="IG70" s="1247"/>
      <c r="IH70" s="1247"/>
      <c r="II70" s="1247"/>
      <c r="IJ70" s="1247"/>
      <c r="IK70" s="1247"/>
      <c r="IL70" s="1247"/>
      <c r="IM70" s="1247"/>
      <c r="IN70" s="109"/>
      <c r="IO70" s="93"/>
      <c r="IP70" s="93"/>
      <c r="IQ70" s="93"/>
      <c r="IR70" s="93"/>
      <c r="IW70" s="111"/>
      <c r="IX70" s="1039" t="s">
        <v>5</v>
      </c>
      <c r="IY70" s="1040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1056"/>
      <c r="AY71" s="1039"/>
      <c r="AZ71" s="72"/>
      <c r="BE71" s="63"/>
      <c r="BF71" s="1219"/>
      <c r="BG71" s="1219"/>
      <c r="BH71" s="1219"/>
      <c r="BI71" s="1219"/>
      <c r="BJ71" s="1219"/>
      <c r="BK71" s="1219"/>
      <c r="BL71" s="1219"/>
      <c r="BM71" s="1219"/>
      <c r="BN71" s="1219"/>
      <c r="BO71" s="1219"/>
      <c r="BP71" s="1219"/>
      <c r="BQ71" s="1219"/>
      <c r="BR71" s="1219"/>
      <c r="BS71" s="1219"/>
      <c r="BT71" s="1219"/>
      <c r="BU71" s="1219"/>
      <c r="BV71" s="1219"/>
      <c r="BW71" s="1219"/>
      <c r="BX71" s="1219"/>
      <c r="BY71" s="1219"/>
      <c r="BZ71" s="1219"/>
      <c r="CA71" s="1219"/>
      <c r="CB71" s="1219"/>
      <c r="CC71" s="1219"/>
      <c r="CD71" s="1219"/>
      <c r="CE71" s="1219"/>
      <c r="CF71" s="1219"/>
      <c r="CG71" s="1219"/>
      <c r="CH71" s="1219"/>
      <c r="CI71" s="1219"/>
      <c r="CJ71" s="1219"/>
      <c r="CK71" s="1219"/>
      <c r="CL71" s="1219"/>
      <c r="CM71" s="1219"/>
      <c r="CN71" s="1219"/>
      <c r="CO71" s="108"/>
      <c r="CP71" s="1245"/>
      <c r="CQ71" s="1245"/>
      <c r="CR71" s="1245"/>
      <c r="CS71" s="1245"/>
      <c r="CT71" s="1245"/>
      <c r="CU71" s="1245"/>
      <c r="CV71" s="1245"/>
      <c r="CW71" s="1245"/>
      <c r="CX71" s="1245"/>
      <c r="CY71" s="1245"/>
      <c r="CZ71" s="1245"/>
      <c r="DA71" s="1245"/>
      <c r="DB71" s="1245"/>
      <c r="DC71" s="1245"/>
      <c r="DD71" s="1245"/>
      <c r="DE71" s="1245"/>
      <c r="DF71" s="1245"/>
      <c r="DG71" s="1245"/>
      <c r="DH71" s="1245"/>
      <c r="DI71" s="1245"/>
      <c r="DJ71" s="1245"/>
      <c r="DK71" s="1245"/>
      <c r="DL71" s="1245"/>
      <c r="DM71" s="1245"/>
      <c r="DN71" s="1245"/>
      <c r="DO71" s="1245"/>
      <c r="DP71" s="1245"/>
      <c r="DQ71" s="1245"/>
      <c r="DR71" s="1245"/>
      <c r="DS71" s="1245"/>
      <c r="DT71" s="1245"/>
      <c r="DU71" s="1245"/>
      <c r="DV71" s="1245"/>
      <c r="DW71" s="1245"/>
      <c r="DX71" s="1245"/>
      <c r="DY71" s="1245"/>
      <c r="DZ71" s="1245"/>
      <c r="EA71" s="1245"/>
      <c r="EB71" s="1245"/>
      <c r="EC71" s="1245"/>
      <c r="ED71" s="1245"/>
      <c r="EE71" s="1245"/>
      <c r="EF71" s="1245"/>
      <c r="EN71" s="73"/>
      <c r="EO71" s="73"/>
      <c r="EP71" s="73"/>
      <c r="ER71" s="73"/>
      <c r="ES71" s="73"/>
      <c r="FL71" s="63"/>
      <c r="FM71" s="1219"/>
      <c r="FN71" s="1219"/>
      <c r="FO71" s="1219"/>
      <c r="FP71" s="1219"/>
      <c r="FQ71" s="1219"/>
      <c r="FR71" s="1219"/>
      <c r="FS71" s="1219"/>
      <c r="FT71" s="1219"/>
      <c r="FU71" s="1219"/>
      <c r="FV71" s="1219"/>
      <c r="FW71" s="1219"/>
      <c r="FX71" s="1219"/>
      <c r="FY71" s="1219"/>
      <c r="FZ71" s="1219"/>
      <c r="GA71" s="1219"/>
      <c r="GB71" s="1219"/>
      <c r="GC71" s="1219"/>
      <c r="GD71" s="1219"/>
      <c r="GE71" s="1219"/>
      <c r="GF71" s="1219"/>
      <c r="GG71" s="1219"/>
      <c r="GH71" s="1219"/>
      <c r="GI71" s="1219"/>
      <c r="GJ71" s="1219"/>
      <c r="GK71" s="1219"/>
      <c r="GL71" s="1219"/>
      <c r="GM71" s="1219"/>
      <c r="GN71" s="1219"/>
      <c r="GO71" s="1219"/>
      <c r="GP71" s="1219"/>
      <c r="GQ71" s="1219"/>
      <c r="GR71" s="1219"/>
      <c r="GS71" s="1219"/>
      <c r="GT71" s="1219"/>
      <c r="GU71" s="1219"/>
      <c r="GV71" s="103"/>
      <c r="GW71" s="1247"/>
      <c r="GX71" s="1247"/>
      <c r="GY71" s="1247"/>
      <c r="GZ71" s="1247"/>
      <c r="HA71" s="1247"/>
      <c r="HB71" s="1247"/>
      <c r="HC71" s="1247"/>
      <c r="HD71" s="1247"/>
      <c r="HE71" s="1247"/>
      <c r="HF71" s="1247"/>
      <c r="HG71" s="1247"/>
      <c r="HH71" s="1247"/>
      <c r="HI71" s="1247"/>
      <c r="HJ71" s="1247"/>
      <c r="HK71" s="1247"/>
      <c r="HL71" s="1247"/>
      <c r="HM71" s="1247"/>
      <c r="HN71" s="1247"/>
      <c r="HO71" s="1247"/>
      <c r="HP71" s="1247"/>
      <c r="HQ71" s="1247"/>
      <c r="HR71" s="1247"/>
      <c r="HS71" s="1247"/>
      <c r="HT71" s="1247"/>
      <c r="HU71" s="1247"/>
      <c r="HV71" s="1247"/>
      <c r="HW71" s="1247"/>
      <c r="HX71" s="1247"/>
      <c r="HY71" s="1247"/>
      <c r="HZ71" s="1247"/>
      <c r="IA71" s="1247"/>
      <c r="IB71" s="1247"/>
      <c r="IC71" s="1247"/>
      <c r="ID71" s="1247"/>
      <c r="IE71" s="1247"/>
      <c r="IF71" s="1247"/>
      <c r="IG71" s="1247"/>
      <c r="IH71" s="1247"/>
      <c r="II71" s="1247"/>
      <c r="IJ71" s="1247"/>
      <c r="IK71" s="1247"/>
      <c r="IL71" s="1247"/>
      <c r="IM71" s="1247"/>
      <c r="IN71" s="109"/>
      <c r="IO71" s="93"/>
      <c r="IP71" s="93"/>
      <c r="IQ71" s="93"/>
      <c r="IR71" s="93"/>
      <c r="IW71" s="111"/>
      <c r="IX71" s="1039"/>
      <c r="IY71" s="1040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1056"/>
      <c r="AY72" s="1039"/>
      <c r="AZ72" s="72"/>
      <c r="BE72" s="63"/>
      <c r="BF72" s="1219"/>
      <c r="BG72" s="1219"/>
      <c r="BH72" s="1219"/>
      <c r="BI72" s="1219"/>
      <c r="BJ72" s="1219"/>
      <c r="BK72" s="1219"/>
      <c r="BL72" s="1219"/>
      <c r="BM72" s="1219"/>
      <c r="BN72" s="1219"/>
      <c r="BO72" s="1219"/>
      <c r="BP72" s="1219"/>
      <c r="BQ72" s="1219"/>
      <c r="BR72" s="1219"/>
      <c r="BS72" s="1219"/>
      <c r="BT72" s="1219"/>
      <c r="BU72" s="1219"/>
      <c r="BV72" s="1219"/>
      <c r="BW72" s="1219"/>
      <c r="BX72" s="1219"/>
      <c r="BY72" s="1219"/>
      <c r="BZ72" s="1219"/>
      <c r="CA72" s="1219"/>
      <c r="CB72" s="1219"/>
      <c r="CC72" s="1219"/>
      <c r="CD72" s="1219"/>
      <c r="CE72" s="1219"/>
      <c r="CF72" s="1219"/>
      <c r="CG72" s="1219"/>
      <c r="CH72" s="1219"/>
      <c r="CI72" s="1219"/>
      <c r="CJ72" s="1219"/>
      <c r="CK72" s="1219"/>
      <c r="CL72" s="1219"/>
      <c r="CM72" s="1219"/>
      <c r="CN72" s="1219"/>
      <c r="CO72" s="108"/>
      <c r="CP72" s="1246"/>
      <c r="CQ72" s="1246"/>
      <c r="CR72" s="1246"/>
      <c r="CS72" s="1246"/>
      <c r="CT72" s="1246"/>
      <c r="CU72" s="1246"/>
      <c r="CV72" s="1246"/>
      <c r="CW72" s="1246"/>
      <c r="CX72" s="1246"/>
      <c r="CY72" s="1246"/>
      <c r="CZ72" s="1246"/>
      <c r="DA72" s="1246"/>
      <c r="DB72" s="1246"/>
      <c r="DC72" s="1246"/>
      <c r="DD72" s="1246"/>
      <c r="DE72" s="1246"/>
      <c r="DF72" s="1246"/>
      <c r="DG72" s="1246"/>
      <c r="DH72" s="1246"/>
      <c r="DI72" s="1246"/>
      <c r="DJ72" s="1246"/>
      <c r="DK72" s="1246"/>
      <c r="DL72" s="1246"/>
      <c r="DM72" s="1246"/>
      <c r="DN72" s="1246"/>
      <c r="DO72" s="1246"/>
      <c r="DP72" s="1246"/>
      <c r="DQ72" s="1246"/>
      <c r="DR72" s="1246"/>
      <c r="DS72" s="1246"/>
      <c r="DT72" s="1246"/>
      <c r="DU72" s="1246"/>
      <c r="DV72" s="1246"/>
      <c r="DW72" s="1246"/>
      <c r="DX72" s="1246"/>
      <c r="DY72" s="1246"/>
      <c r="DZ72" s="1246"/>
      <c r="EA72" s="1246"/>
      <c r="EB72" s="1246"/>
      <c r="EC72" s="1246"/>
      <c r="ED72" s="1246"/>
      <c r="EE72" s="1246"/>
      <c r="EF72" s="1246"/>
      <c r="EL72" s="73"/>
      <c r="EM72" s="73"/>
      <c r="EN72" s="73"/>
      <c r="EO72" s="73"/>
      <c r="EP72" s="73"/>
      <c r="ER72" s="73"/>
      <c r="ES72" s="73"/>
      <c r="FL72" s="63"/>
      <c r="FM72" s="1219"/>
      <c r="FN72" s="1219"/>
      <c r="FO72" s="1219"/>
      <c r="FP72" s="1219"/>
      <c r="FQ72" s="1219"/>
      <c r="FR72" s="1219"/>
      <c r="FS72" s="1219"/>
      <c r="FT72" s="1219"/>
      <c r="FU72" s="1219"/>
      <c r="FV72" s="1219"/>
      <c r="FW72" s="1219"/>
      <c r="FX72" s="1219"/>
      <c r="FY72" s="1219"/>
      <c r="FZ72" s="1219"/>
      <c r="GA72" s="1219"/>
      <c r="GB72" s="1219"/>
      <c r="GC72" s="1219"/>
      <c r="GD72" s="1219"/>
      <c r="GE72" s="1219"/>
      <c r="GF72" s="1219"/>
      <c r="GG72" s="1219"/>
      <c r="GH72" s="1219"/>
      <c r="GI72" s="1219"/>
      <c r="GJ72" s="1219"/>
      <c r="GK72" s="1219"/>
      <c r="GL72" s="1219"/>
      <c r="GM72" s="1219"/>
      <c r="GN72" s="1219"/>
      <c r="GO72" s="1219"/>
      <c r="GP72" s="1219"/>
      <c r="GQ72" s="1219"/>
      <c r="GR72" s="1219"/>
      <c r="GS72" s="1219"/>
      <c r="GT72" s="1219"/>
      <c r="GU72" s="1219"/>
      <c r="GV72" s="107"/>
      <c r="GW72" s="1247"/>
      <c r="GX72" s="1247"/>
      <c r="GY72" s="1247"/>
      <c r="GZ72" s="1247"/>
      <c r="HA72" s="1247"/>
      <c r="HB72" s="1247"/>
      <c r="HC72" s="1247"/>
      <c r="HD72" s="1247"/>
      <c r="HE72" s="1247"/>
      <c r="HF72" s="1247"/>
      <c r="HG72" s="1247"/>
      <c r="HH72" s="1247"/>
      <c r="HI72" s="1247"/>
      <c r="HJ72" s="1247"/>
      <c r="HK72" s="1247"/>
      <c r="HL72" s="1247"/>
      <c r="HM72" s="1247"/>
      <c r="HN72" s="1247"/>
      <c r="HO72" s="1247"/>
      <c r="HP72" s="1247"/>
      <c r="HQ72" s="1247"/>
      <c r="HR72" s="1247"/>
      <c r="HS72" s="1247"/>
      <c r="HT72" s="1247"/>
      <c r="HU72" s="1247"/>
      <c r="HV72" s="1247"/>
      <c r="HW72" s="1247"/>
      <c r="HX72" s="1247"/>
      <c r="HY72" s="1247"/>
      <c r="HZ72" s="1247"/>
      <c r="IA72" s="1247"/>
      <c r="IB72" s="1247"/>
      <c r="IC72" s="1247"/>
      <c r="ID72" s="1247"/>
      <c r="IE72" s="1247"/>
      <c r="IF72" s="1247"/>
      <c r="IG72" s="1247"/>
      <c r="IH72" s="1247"/>
      <c r="II72" s="1247"/>
      <c r="IJ72" s="1247"/>
      <c r="IK72" s="1247"/>
      <c r="IL72" s="1247"/>
      <c r="IM72" s="1247"/>
      <c r="IN72" s="109"/>
      <c r="IO72" s="93"/>
      <c r="IP72" s="93"/>
      <c r="IQ72" s="93"/>
      <c r="IR72" s="93"/>
      <c r="IW72" s="111"/>
      <c r="IX72" s="1039"/>
      <c r="IY72" s="1040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1056"/>
      <c r="AY73" s="1039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219"/>
      <c r="FN73" s="1219"/>
      <c r="FO73" s="1219"/>
      <c r="FP73" s="1219"/>
      <c r="FQ73" s="1219"/>
      <c r="FR73" s="1219"/>
      <c r="FS73" s="1219"/>
      <c r="FT73" s="1219"/>
      <c r="FU73" s="1219"/>
      <c r="FV73" s="1219"/>
      <c r="FW73" s="1219"/>
      <c r="FX73" s="1219"/>
      <c r="FY73" s="1219"/>
      <c r="FZ73" s="1219"/>
      <c r="GA73" s="1219"/>
      <c r="GB73" s="1219"/>
      <c r="GC73" s="1219"/>
      <c r="GD73" s="1219"/>
      <c r="GE73" s="1219"/>
      <c r="GF73" s="1219"/>
      <c r="GG73" s="1219"/>
      <c r="GH73" s="1219"/>
      <c r="GI73" s="1219"/>
      <c r="GJ73" s="1219"/>
      <c r="GK73" s="1219"/>
      <c r="GL73" s="1219"/>
      <c r="GM73" s="1219"/>
      <c r="GN73" s="1219"/>
      <c r="GO73" s="1219"/>
      <c r="GP73" s="1219"/>
      <c r="GQ73" s="1219"/>
      <c r="GR73" s="1219"/>
      <c r="GS73" s="1219"/>
      <c r="GT73" s="1219"/>
      <c r="GU73" s="1219"/>
      <c r="GV73" s="108"/>
      <c r="GW73" s="1247"/>
      <c r="GX73" s="1247"/>
      <c r="GY73" s="1247"/>
      <c r="GZ73" s="1247"/>
      <c r="HA73" s="1247"/>
      <c r="HB73" s="1247"/>
      <c r="HC73" s="1247"/>
      <c r="HD73" s="1247"/>
      <c r="HE73" s="1247"/>
      <c r="HF73" s="1247"/>
      <c r="HG73" s="1247"/>
      <c r="HH73" s="1247"/>
      <c r="HI73" s="1247"/>
      <c r="HJ73" s="1247"/>
      <c r="HK73" s="1247"/>
      <c r="HL73" s="1247"/>
      <c r="HM73" s="1247"/>
      <c r="HN73" s="1247"/>
      <c r="HO73" s="1247"/>
      <c r="HP73" s="1247"/>
      <c r="HQ73" s="1247"/>
      <c r="HR73" s="1247"/>
      <c r="HS73" s="1247"/>
      <c r="HT73" s="1247"/>
      <c r="HU73" s="1247"/>
      <c r="HV73" s="1247"/>
      <c r="HW73" s="1247"/>
      <c r="HX73" s="1247"/>
      <c r="HY73" s="1247"/>
      <c r="HZ73" s="1247"/>
      <c r="IA73" s="1247"/>
      <c r="IB73" s="1247"/>
      <c r="IC73" s="1247"/>
      <c r="ID73" s="1247"/>
      <c r="IE73" s="1247"/>
      <c r="IF73" s="1247"/>
      <c r="IG73" s="1247"/>
      <c r="IH73" s="1247"/>
      <c r="II73" s="1247"/>
      <c r="IJ73" s="1247"/>
      <c r="IK73" s="1247"/>
      <c r="IL73" s="1247"/>
      <c r="IM73" s="1247"/>
      <c r="IN73" s="93"/>
      <c r="IO73" s="93"/>
      <c r="IP73" s="93"/>
      <c r="IQ73" s="93"/>
      <c r="IR73" s="93"/>
      <c r="IW73" s="111"/>
      <c r="IX73" s="1039"/>
      <c r="IY73" s="1040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1056"/>
      <c r="AY74" s="1039"/>
      <c r="AZ74" s="72"/>
      <c r="BE74" s="42"/>
      <c r="BF74" s="1219" t="s">
        <v>45</v>
      </c>
      <c r="BG74" s="1219"/>
      <c r="BH74" s="1219"/>
      <c r="BI74" s="1219"/>
      <c r="BJ74" s="1219"/>
      <c r="BK74" s="1219"/>
      <c r="BL74" s="1219"/>
      <c r="BM74" s="1219"/>
      <c r="BN74" s="1219"/>
      <c r="BO74" s="1219"/>
      <c r="BP74" s="1219"/>
      <c r="BQ74" s="1219"/>
      <c r="BR74" s="1219"/>
      <c r="BS74" s="1219"/>
      <c r="BT74" s="1219"/>
      <c r="BU74" s="1219"/>
      <c r="BV74" s="1219"/>
      <c r="BW74" s="1219"/>
      <c r="BX74" s="1219"/>
      <c r="BY74" s="1219"/>
      <c r="BZ74" s="1219"/>
      <c r="CA74" s="1219"/>
      <c r="CB74" s="1219"/>
      <c r="CC74" s="1219"/>
      <c r="CD74" s="1219"/>
      <c r="CE74" s="1219"/>
      <c r="CF74" s="1219"/>
      <c r="CG74" s="1219"/>
      <c r="CH74" s="1219"/>
      <c r="CI74" s="1219"/>
      <c r="CJ74" s="1219"/>
      <c r="CK74" s="1219"/>
      <c r="CL74" s="1219"/>
      <c r="CM74" s="1219"/>
      <c r="CN74" s="1219"/>
      <c r="CO74" s="103"/>
      <c r="CP74" s="1215" t="s">
        <v>46</v>
      </c>
      <c r="CQ74" s="1215"/>
      <c r="CR74" s="1215"/>
      <c r="CS74" s="1215"/>
      <c r="CT74" s="1215"/>
      <c r="CU74" s="1215"/>
      <c r="CV74" s="1215"/>
      <c r="CW74" s="1215"/>
      <c r="CX74" s="1215"/>
      <c r="CY74" s="1215"/>
      <c r="CZ74" s="1215"/>
      <c r="DA74" s="1215"/>
      <c r="DB74" s="1215"/>
      <c r="DC74" s="1215"/>
      <c r="DD74" s="1215"/>
      <c r="DE74" s="1215"/>
      <c r="DF74" s="1215"/>
      <c r="DG74" s="1215"/>
      <c r="DH74" s="1215"/>
      <c r="DI74" s="1215"/>
      <c r="DJ74" s="1215"/>
      <c r="DK74" s="1215"/>
      <c r="DL74" s="1215"/>
      <c r="DM74" s="1215"/>
      <c r="DN74" s="1215"/>
      <c r="DO74" s="1215"/>
      <c r="DP74" s="1215"/>
      <c r="DQ74" s="1215"/>
      <c r="DR74" s="1215"/>
      <c r="DS74" s="1215"/>
      <c r="DT74" s="1215"/>
      <c r="DU74" s="1215"/>
      <c r="DV74" s="1215"/>
      <c r="DW74" s="1215"/>
      <c r="DX74" s="1215"/>
      <c r="DY74" s="1215"/>
      <c r="DZ74" s="1215"/>
      <c r="EA74" s="1215"/>
      <c r="EB74" s="1215"/>
      <c r="EC74" s="1227" t="s">
        <v>34</v>
      </c>
      <c r="ED74" s="1227"/>
      <c r="EE74" s="1227"/>
      <c r="EF74" s="1227"/>
      <c r="EH74" s="1228" t="e" vm="6">
        <v>#VALUE!</v>
      </c>
      <c r="EI74" s="1228"/>
      <c r="EJ74" s="1228"/>
      <c r="EK74" s="1228"/>
      <c r="EL74" s="73"/>
      <c r="EM74" s="73"/>
      <c r="EN74" s="73"/>
      <c r="EO74" s="73"/>
      <c r="EP74" s="73"/>
      <c r="ER74" s="73"/>
      <c r="ES74" s="73"/>
      <c r="FL74" s="63"/>
      <c r="FM74" s="1219"/>
      <c r="FN74" s="1219"/>
      <c r="FO74" s="1219"/>
      <c r="FP74" s="1219"/>
      <c r="FQ74" s="1219"/>
      <c r="FR74" s="1219"/>
      <c r="FS74" s="1219"/>
      <c r="FT74" s="1219"/>
      <c r="FU74" s="1219"/>
      <c r="FV74" s="1219"/>
      <c r="FW74" s="1219"/>
      <c r="FX74" s="1219"/>
      <c r="FY74" s="1219"/>
      <c r="FZ74" s="1219"/>
      <c r="GA74" s="1219"/>
      <c r="GB74" s="1219"/>
      <c r="GC74" s="1219"/>
      <c r="GD74" s="1219"/>
      <c r="GE74" s="1219"/>
      <c r="GF74" s="1219"/>
      <c r="GG74" s="1219"/>
      <c r="GH74" s="1219"/>
      <c r="GI74" s="1219"/>
      <c r="GJ74" s="1219"/>
      <c r="GK74" s="1219"/>
      <c r="GL74" s="1219"/>
      <c r="GM74" s="1219"/>
      <c r="GN74" s="1219"/>
      <c r="GO74" s="1219"/>
      <c r="GP74" s="1219"/>
      <c r="GQ74" s="1219"/>
      <c r="GR74" s="1219"/>
      <c r="GS74" s="1219"/>
      <c r="GT74" s="1219"/>
      <c r="GU74" s="1219"/>
      <c r="GV74" s="108"/>
      <c r="GW74" s="1248"/>
      <c r="GX74" s="1248"/>
      <c r="GY74" s="1248"/>
      <c r="GZ74" s="1248"/>
      <c r="HA74" s="1248"/>
      <c r="HB74" s="1248"/>
      <c r="HC74" s="1248"/>
      <c r="HD74" s="1248"/>
      <c r="HE74" s="1248"/>
      <c r="HF74" s="1248"/>
      <c r="HG74" s="1248"/>
      <c r="HH74" s="1248"/>
      <c r="HI74" s="1248"/>
      <c r="HJ74" s="1248"/>
      <c r="HK74" s="1248"/>
      <c r="HL74" s="1248"/>
      <c r="HM74" s="1248"/>
      <c r="HN74" s="1248"/>
      <c r="HO74" s="1248"/>
      <c r="HP74" s="1248"/>
      <c r="HQ74" s="1248"/>
      <c r="HR74" s="1248"/>
      <c r="HS74" s="1248"/>
      <c r="HT74" s="1248"/>
      <c r="HU74" s="1248"/>
      <c r="HV74" s="1248"/>
      <c r="HW74" s="1248"/>
      <c r="HX74" s="1248"/>
      <c r="HY74" s="1248"/>
      <c r="HZ74" s="1248"/>
      <c r="IA74" s="1248"/>
      <c r="IB74" s="1248"/>
      <c r="IC74" s="1248"/>
      <c r="ID74" s="1248"/>
      <c r="IE74" s="1248"/>
      <c r="IF74" s="1248"/>
      <c r="IG74" s="1248"/>
      <c r="IH74" s="1248"/>
      <c r="II74" s="1248"/>
      <c r="IJ74" s="1248"/>
      <c r="IK74" s="1248"/>
      <c r="IL74" s="1248"/>
      <c r="IM74" s="1248"/>
      <c r="IN74" s="93"/>
      <c r="IO74" s="93"/>
      <c r="IP74" s="93"/>
      <c r="IQ74" s="93"/>
      <c r="IR74" s="93"/>
      <c r="IW74" s="111"/>
      <c r="IX74" s="1039"/>
      <c r="IY74" s="1040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1056"/>
      <c r="AY75" s="1039"/>
      <c r="AZ75" s="1217" t="e" vm="5">
        <v>#VALUE!</v>
      </c>
      <c r="BE75" s="42"/>
      <c r="BF75" s="1219"/>
      <c r="BG75" s="1219"/>
      <c r="BH75" s="1219"/>
      <c r="BI75" s="1219"/>
      <c r="BJ75" s="1219"/>
      <c r="BK75" s="1219"/>
      <c r="BL75" s="1219"/>
      <c r="BM75" s="1219"/>
      <c r="BN75" s="1219"/>
      <c r="BO75" s="1219"/>
      <c r="BP75" s="1219"/>
      <c r="BQ75" s="1219"/>
      <c r="BR75" s="1219"/>
      <c r="BS75" s="1219"/>
      <c r="BT75" s="1219"/>
      <c r="BU75" s="1219"/>
      <c r="BV75" s="1219"/>
      <c r="BW75" s="1219"/>
      <c r="BX75" s="1219"/>
      <c r="BY75" s="1219"/>
      <c r="BZ75" s="1219"/>
      <c r="CA75" s="1219"/>
      <c r="CB75" s="1219"/>
      <c r="CC75" s="1219"/>
      <c r="CD75" s="1219"/>
      <c r="CE75" s="1219"/>
      <c r="CF75" s="1219"/>
      <c r="CG75" s="1219"/>
      <c r="CH75" s="1219"/>
      <c r="CI75" s="1219"/>
      <c r="CJ75" s="1219"/>
      <c r="CK75" s="1219"/>
      <c r="CL75" s="1219"/>
      <c r="CM75" s="1219"/>
      <c r="CN75" s="1219"/>
      <c r="CO75" s="103"/>
      <c r="CP75" s="1215"/>
      <c r="CQ75" s="1215"/>
      <c r="CR75" s="1215"/>
      <c r="CS75" s="1215"/>
      <c r="CT75" s="1215"/>
      <c r="CU75" s="1215"/>
      <c r="CV75" s="1215"/>
      <c r="CW75" s="1215"/>
      <c r="CX75" s="1215"/>
      <c r="CY75" s="1215"/>
      <c r="CZ75" s="1215"/>
      <c r="DA75" s="1215"/>
      <c r="DB75" s="1215"/>
      <c r="DC75" s="1215"/>
      <c r="DD75" s="1215"/>
      <c r="DE75" s="1215"/>
      <c r="DF75" s="1215"/>
      <c r="DG75" s="1215"/>
      <c r="DH75" s="1215"/>
      <c r="DI75" s="1215"/>
      <c r="DJ75" s="1215"/>
      <c r="DK75" s="1215"/>
      <c r="DL75" s="1215"/>
      <c r="DM75" s="1215"/>
      <c r="DN75" s="1215"/>
      <c r="DO75" s="1215"/>
      <c r="DP75" s="1215"/>
      <c r="DQ75" s="1215"/>
      <c r="DR75" s="1215"/>
      <c r="DS75" s="1215"/>
      <c r="DT75" s="1215"/>
      <c r="DU75" s="1215"/>
      <c r="DV75" s="1215"/>
      <c r="DW75" s="1215"/>
      <c r="DX75" s="1215"/>
      <c r="DY75" s="1215"/>
      <c r="DZ75" s="1215"/>
      <c r="EA75" s="1215"/>
      <c r="EB75" s="1215"/>
      <c r="EC75" s="1227"/>
      <c r="ED75" s="1227"/>
      <c r="EE75" s="1227"/>
      <c r="EF75" s="1227"/>
      <c r="EH75" s="1228"/>
      <c r="EI75" s="1228"/>
      <c r="EJ75" s="1228"/>
      <c r="EK75" s="1228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1039"/>
      <c r="IY75" s="1040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1056"/>
      <c r="AY76" s="1039"/>
      <c r="AZ76" s="1217"/>
      <c r="BE76" s="42"/>
      <c r="BF76" s="1219"/>
      <c r="BG76" s="1219"/>
      <c r="BH76" s="1219"/>
      <c r="BI76" s="1219"/>
      <c r="BJ76" s="1219"/>
      <c r="BK76" s="1219"/>
      <c r="BL76" s="1219"/>
      <c r="BM76" s="1219"/>
      <c r="BN76" s="1219"/>
      <c r="BO76" s="1219"/>
      <c r="BP76" s="1219"/>
      <c r="BQ76" s="1219"/>
      <c r="BR76" s="1219"/>
      <c r="BS76" s="1219"/>
      <c r="BT76" s="1219"/>
      <c r="BU76" s="1219"/>
      <c r="BV76" s="1219"/>
      <c r="BW76" s="1219"/>
      <c r="BX76" s="1219"/>
      <c r="BY76" s="1219"/>
      <c r="BZ76" s="1219"/>
      <c r="CA76" s="1219"/>
      <c r="CB76" s="1219"/>
      <c r="CC76" s="1219"/>
      <c r="CD76" s="1219"/>
      <c r="CE76" s="1219"/>
      <c r="CF76" s="1219"/>
      <c r="CG76" s="1219"/>
      <c r="CH76" s="1219"/>
      <c r="CI76" s="1219"/>
      <c r="CJ76" s="1219"/>
      <c r="CK76" s="1219"/>
      <c r="CL76" s="1219"/>
      <c r="CM76" s="1219"/>
      <c r="CN76" s="1219"/>
      <c r="CO76" s="107"/>
      <c r="CP76" s="1215"/>
      <c r="CQ76" s="1215"/>
      <c r="CR76" s="1215"/>
      <c r="CS76" s="1215"/>
      <c r="CT76" s="1215"/>
      <c r="CU76" s="1215"/>
      <c r="CV76" s="1215"/>
      <c r="CW76" s="1215"/>
      <c r="CX76" s="1215"/>
      <c r="CY76" s="1215"/>
      <c r="CZ76" s="1215"/>
      <c r="DA76" s="1215"/>
      <c r="DB76" s="1215"/>
      <c r="DC76" s="1215"/>
      <c r="DD76" s="1215"/>
      <c r="DE76" s="1215"/>
      <c r="DF76" s="1215"/>
      <c r="DG76" s="1215"/>
      <c r="DH76" s="1215"/>
      <c r="DI76" s="1215"/>
      <c r="DJ76" s="1215"/>
      <c r="DK76" s="1215"/>
      <c r="DL76" s="1215"/>
      <c r="DM76" s="1215"/>
      <c r="DN76" s="1215"/>
      <c r="DO76" s="1215"/>
      <c r="DP76" s="1215"/>
      <c r="DQ76" s="1215"/>
      <c r="DR76" s="1215"/>
      <c r="DS76" s="1215"/>
      <c r="DT76" s="1215"/>
      <c r="DU76" s="1215"/>
      <c r="DV76" s="1215"/>
      <c r="DW76" s="1215"/>
      <c r="DX76" s="1215"/>
      <c r="DY76" s="1215"/>
      <c r="DZ76" s="1215"/>
      <c r="EA76" s="1215"/>
      <c r="EB76" s="1215"/>
      <c r="EC76" s="1227"/>
      <c r="ED76" s="1227"/>
      <c r="EE76" s="1227"/>
      <c r="EF76" s="1227"/>
      <c r="EH76" s="1228"/>
      <c r="EI76" s="1228"/>
      <c r="EJ76" s="1228"/>
      <c r="EK76" s="1228"/>
      <c r="EM76" s="73"/>
      <c r="EN76" s="73"/>
      <c r="EO76" s="73"/>
      <c r="EP76" s="73"/>
      <c r="ER76" s="73"/>
      <c r="ES76" s="73"/>
      <c r="FL76" s="73"/>
      <c r="FM76" s="1249" t="s">
        <v>48</v>
      </c>
      <c r="FN76" s="1249"/>
      <c r="FO76" s="1249"/>
      <c r="FP76" s="1249"/>
      <c r="FQ76" s="1249"/>
      <c r="FR76" s="1249"/>
      <c r="FS76" s="1249"/>
      <c r="FT76" s="1249"/>
      <c r="FU76" s="1249"/>
      <c r="FV76" s="1249"/>
      <c r="FW76" s="1249"/>
      <c r="FX76" s="1249"/>
      <c r="FY76" s="1249"/>
      <c r="FZ76" s="1249"/>
      <c r="GA76" s="1249"/>
      <c r="GB76" s="1249"/>
      <c r="GC76" s="1249"/>
      <c r="GD76" s="1249"/>
      <c r="GE76" s="1249"/>
      <c r="GF76" s="1249"/>
      <c r="GG76" s="1249"/>
      <c r="GH76" s="1249"/>
      <c r="GI76" s="1249"/>
      <c r="GJ76" s="1249"/>
      <c r="GK76" s="1249"/>
      <c r="GL76" s="1249"/>
      <c r="GM76" s="1249"/>
      <c r="GN76" s="1249"/>
      <c r="GO76" s="1249"/>
      <c r="GP76" s="1249"/>
      <c r="GQ76" s="1249"/>
      <c r="GR76" s="1249"/>
      <c r="GS76" s="1249"/>
      <c r="GT76" s="1249"/>
      <c r="GU76" s="1249"/>
      <c r="GV76" s="1249"/>
      <c r="GW76" s="1249"/>
      <c r="GX76" s="1249"/>
      <c r="GY76" s="1249"/>
      <c r="GZ76" s="1249"/>
      <c r="HA76" s="1249"/>
      <c r="HB76" s="1249"/>
      <c r="HC76" s="1249"/>
      <c r="HD76" s="1249"/>
      <c r="HE76" s="1249"/>
      <c r="HF76" s="1249"/>
      <c r="HG76" s="1249"/>
      <c r="HH76" s="1249"/>
      <c r="HI76" s="1249"/>
      <c r="HJ76" s="1249"/>
      <c r="HK76" s="1249"/>
      <c r="HL76" s="1249"/>
      <c r="HM76" s="1249"/>
      <c r="HN76" s="1249"/>
      <c r="HO76" s="1249"/>
      <c r="HP76" s="1249"/>
      <c r="HQ76" s="1249"/>
      <c r="HR76" s="1249"/>
      <c r="HS76" s="1249"/>
      <c r="HT76" s="1249"/>
      <c r="HU76" s="1249"/>
      <c r="HV76" s="1249"/>
      <c r="HW76" s="1249"/>
      <c r="HX76" s="1249"/>
      <c r="HY76" s="1249"/>
      <c r="HZ76" s="1249"/>
      <c r="IA76" s="1249"/>
      <c r="IB76" s="1249"/>
      <c r="IC76" s="1249"/>
      <c r="ID76" s="1249"/>
      <c r="IE76" s="1249"/>
      <c r="IF76" s="1249"/>
      <c r="IG76" s="1249"/>
      <c r="IH76" s="1249"/>
      <c r="II76" s="1249"/>
      <c r="IJ76" s="1249"/>
      <c r="IK76" s="1249"/>
      <c r="IL76" s="1249"/>
      <c r="IM76" s="1249"/>
      <c r="IN76" s="1249"/>
      <c r="IO76" s="1249"/>
      <c r="IP76" s="1249"/>
      <c r="IQ76" s="1249"/>
      <c r="IR76" s="1249"/>
      <c r="IW76" s="55"/>
      <c r="IX76" s="1039"/>
      <c r="IY76" s="1040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1056"/>
      <c r="AY77" s="1039"/>
      <c r="AZ77" s="72"/>
      <c r="BE77" s="42"/>
      <c r="BF77" s="1219"/>
      <c r="BG77" s="1219"/>
      <c r="BH77" s="1219"/>
      <c r="BI77" s="1219"/>
      <c r="BJ77" s="1219"/>
      <c r="BK77" s="1219"/>
      <c r="BL77" s="1219"/>
      <c r="BM77" s="1219"/>
      <c r="BN77" s="1219"/>
      <c r="BO77" s="1219"/>
      <c r="BP77" s="1219"/>
      <c r="BQ77" s="1219"/>
      <c r="BR77" s="1219"/>
      <c r="BS77" s="1219"/>
      <c r="BT77" s="1219"/>
      <c r="BU77" s="1219"/>
      <c r="BV77" s="1219"/>
      <c r="BW77" s="1219"/>
      <c r="BX77" s="1219"/>
      <c r="BY77" s="1219"/>
      <c r="BZ77" s="1219"/>
      <c r="CA77" s="1219"/>
      <c r="CB77" s="1219"/>
      <c r="CC77" s="1219"/>
      <c r="CD77" s="1219"/>
      <c r="CE77" s="1219"/>
      <c r="CF77" s="1219"/>
      <c r="CG77" s="1219"/>
      <c r="CH77" s="1219"/>
      <c r="CI77" s="1219"/>
      <c r="CJ77" s="1219"/>
      <c r="CK77" s="1219"/>
      <c r="CL77" s="1219"/>
      <c r="CM77" s="1219"/>
      <c r="CN77" s="1219"/>
      <c r="CO77" s="108"/>
      <c r="CP77" s="1215"/>
      <c r="CQ77" s="1215"/>
      <c r="CR77" s="1215"/>
      <c r="CS77" s="1215"/>
      <c r="CT77" s="1215"/>
      <c r="CU77" s="1215"/>
      <c r="CV77" s="1215"/>
      <c r="CW77" s="1215"/>
      <c r="CX77" s="1215"/>
      <c r="CY77" s="1215"/>
      <c r="CZ77" s="1215"/>
      <c r="DA77" s="1215"/>
      <c r="DB77" s="1215"/>
      <c r="DC77" s="1215"/>
      <c r="DD77" s="1215"/>
      <c r="DE77" s="1215"/>
      <c r="DF77" s="1215"/>
      <c r="DG77" s="1215"/>
      <c r="DH77" s="1215"/>
      <c r="DI77" s="1215"/>
      <c r="DJ77" s="1215"/>
      <c r="DK77" s="1215"/>
      <c r="DL77" s="1215"/>
      <c r="DM77" s="1215"/>
      <c r="DN77" s="1215"/>
      <c r="DO77" s="1215"/>
      <c r="DP77" s="1215"/>
      <c r="DQ77" s="1215"/>
      <c r="DR77" s="1215"/>
      <c r="DS77" s="1215"/>
      <c r="DT77" s="1215"/>
      <c r="DU77" s="1215"/>
      <c r="DV77" s="1215"/>
      <c r="DW77" s="1215"/>
      <c r="DX77" s="1215"/>
      <c r="DY77" s="1215"/>
      <c r="DZ77" s="1215"/>
      <c r="EA77" s="1215"/>
      <c r="EB77" s="1215"/>
      <c r="EC77" s="1227"/>
      <c r="ED77" s="1227"/>
      <c r="EE77" s="1227"/>
      <c r="EF77" s="1227"/>
      <c r="EH77" s="1228"/>
      <c r="EI77" s="1228"/>
      <c r="EJ77" s="1228"/>
      <c r="EK77" s="1228"/>
      <c r="EM77" s="73"/>
      <c r="EN77" s="73"/>
      <c r="EO77" s="73"/>
      <c r="EP77" s="73"/>
      <c r="ER77" s="73"/>
      <c r="ES77" s="73"/>
      <c r="FL77" s="73"/>
      <c r="FM77" s="1249"/>
      <c r="FN77" s="1249"/>
      <c r="FO77" s="1249"/>
      <c r="FP77" s="1249"/>
      <c r="FQ77" s="1249"/>
      <c r="FR77" s="1249"/>
      <c r="FS77" s="1249"/>
      <c r="FT77" s="1249"/>
      <c r="FU77" s="1249"/>
      <c r="FV77" s="1249"/>
      <c r="FW77" s="1249"/>
      <c r="FX77" s="1249"/>
      <c r="FY77" s="1249"/>
      <c r="FZ77" s="1249"/>
      <c r="GA77" s="1249"/>
      <c r="GB77" s="1249"/>
      <c r="GC77" s="1249"/>
      <c r="GD77" s="1249"/>
      <c r="GE77" s="1249"/>
      <c r="GF77" s="1249"/>
      <c r="GG77" s="1249"/>
      <c r="GH77" s="1249"/>
      <c r="GI77" s="1249"/>
      <c r="GJ77" s="1249"/>
      <c r="GK77" s="1249"/>
      <c r="GL77" s="1249"/>
      <c r="GM77" s="1249"/>
      <c r="GN77" s="1249"/>
      <c r="GO77" s="1249"/>
      <c r="GP77" s="1249"/>
      <c r="GQ77" s="1249"/>
      <c r="GR77" s="1249"/>
      <c r="GS77" s="1249"/>
      <c r="GT77" s="1249"/>
      <c r="GU77" s="1249"/>
      <c r="GV77" s="1249"/>
      <c r="GW77" s="1249"/>
      <c r="GX77" s="1249"/>
      <c r="GY77" s="1249"/>
      <c r="GZ77" s="1249"/>
      <c r="HA77" s="1249"/>
      <c r="HB77" s="1249"/>
      <c r="HC77" s="1249"/>
      <c r="HD77" s="1249"/>
      <c r="HE77" s="1249"/>
      <c r="HF77" s="1249"/>
      <c r="HG77" s="1249"/>
      <c r="HH77" s="1249"/>
      <c r="HI77" s="1249"/>
      <c r="HJ77" s="1249"/>
      <c r="HK77" s="1249"/>
      <c r="HL77" s="1249"/>
      <c r="HM77" s="1249"/>
      <c r="HN77" s="1249"/>
      <c r="HO77" s="1249"/>
      <c r="HP77" s="1249"/>
      <c r="HQ77" s="1249"/>
      <c r="HR77" s="1249"/>
      <c r="HS77" s="1249"/>
      <c r="HT77" s="1249"/>
      <c r="HU77" s="1249"/>
      <c r="HV77" s="1249"/>
      <c r="HW77" s="1249"/>
      <c r="HX77" s="1249"/>
      <c r="HY77" s="1249"/>
      <c r="HZ77" s="1249"/>
      <c r="IA77" s="1249"/>
      <c r="IB77" s="1249"/>
      <c r="IC77" s="1249"/>
      <c r="ID77" s="1249"/>
      <c r="IE77" s="1249"/>
      <c r="IF77" s="1249"/>
      <c r="IG77" s="1249"/>
      <c r="IH77" s="1249"/>
      <c r="II77" s="1249"/>
      <c r="IJ77" s="1249"/>
      <c r="IK77" s="1249"/>
      <c r="IL77" s="1249"/>
      <c r="IM77" s="1249"/>
      <c r="IN77" s="1249"/>
      <c r="IO77" s="1249"/>
      <c r="IP77" s="1249"/>
      <c r="IQ77" s="1249"/>
      <c r="IR77" s="1249"/>
      <c r="IW77" s="55"/>
      <c r="IX77" s="1039"/>
      <c r="IY77" s="1040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1056"/>
      <c r="AY78" s="1039"/>
      <c r="AZ78" s="72"/>
      <c r="BE78" s="42"/>
      <c r="BF78" s="1219"/>
      <c r="BG78" s="1219"/>
      <c r="BH78" s="1219"/>
      <c r="BI78" s="1219"/>
      <c r="BJ78" s="1219"/>
      <c r="BK78" s="1219"/>
      <c r="BL78" s="1219"/>
      <c r="BM78" s="1219"/>
      <c r="BN78" s="1219"/>
      <c r="BO78" s="1219"/>
      <c r="BP78" s="1219"/>
      <c r="BQ78" s="1219"/>
      <c r="BR78" s="1219"/>
      <c r="BS78" s="1219"/>
      <c r="BT78" s="1219"/>
      <c r="BU78" s="1219"/>
      <c r="BV78" s="1219"/>
      <c r="BW78" s="1219"/>
      <c r="BX78" s="1219"/>
      <c r="BY78" s="1219"/>
      <c r="BZ78" s="1219"/>
      <c r="CA78" s="1219"/>
      <c r="CB78" s="1219"/>
      <c r="CC78" s="1219"/>
      <c r="CD78" s="1219"/>
      <c r="CE78" s="1219"/>
      <c r="CF78" s="1219"/>
      <c r="CG78" s="1219"/>
      <c r="CH78" s="1219"/>
      <c r="CI78" s="1219"/>
      <c r="CJ78" s="1219"/>
      <c r="CK78" s="1219"/>
      <c r="CL78" s="1219"/>
      <c r="CM78" s="1219"/>
      <c r="CN78" s="1219"/>
      <c r="CO78" s="108"/>
      <c r="CP78" s="1215"/>
      <c r="CQ78" s="1215"/>
      <c r="CR78" s="1215"/>
      <c r="CS78" s="1215"/>
      <c r="CT78" s="1215"/>
      <c r="CU78" s="1215"/>
      <c r="CV78" s="1215"/>
      <c r="CW78" s="1215"/>
      <c r="CX78" s="1215"/>
      <c r="CY78" s="1215"/>
      <c r="CZ78" s="1215"/>
      <c r="DA78" s="1215"/>
      <c r="DB78" s="1215"/>
      <c r="DC78" s="1215"/>
      <c r="DD78" s="1215"/>
      <c r="DE78" s="1215"/>
      <c r="DF78" s="1215"/>
      <c r="DG78" s="1215"/>
      <c r="DH78" s="1215"/>
      <c r="DI78" s="1215"/>
      <c r="DJ78" s="1215"/>
      <c r="DK78" s="1215"/>
      <c r="DL78" s="1215"/>
      <c r="DM78" s="1215"/>
      <c r="DN78" s="1215"/>
      <c r="DO78" s="1215"/>
      <c r="DP78" s="1215"/>
      <c r="DQ78" s="1215"/>
      <c r="DR78" s="1215"/>
      <c r="DS78" s="1215"/>
      <c r="DT78" s="1215"/>
      <c r="DU78" s="1215"/>
      <c r="DV78" s="1215"/>
      <c r="DW78" s="1215"/>
      <c r="DX78" s="1215"/>
      <c r="DY78" s="1215"/>
      <c r="DZ78" s="1215"/>
      <c r="EA78" s="1215"/>
      <c r="EB78" s="1215"/>
      <c r="EC78" s="1227"/>
      <c r="ED78" s="1227"/>
      <c r="EE78" s="1227"/>
      <c r="EF78" s="1227"/>
      <c r="EH78" s="1228"/>
      <c r="EI78" s="1228"/>
      <c r="EJ78" s="1228"/>
      <c r="EK78" s="1228"/>
      <c r="EM78" s="73"/>
      <c r="EN78" s="73"/>
      <c r="EO78" s="73"/>
      <c r="EP78" s="73"/>
      <c r="ER78" s="73"/>
      <c r="ES78" s="73"/>
      <c r="FL78" s="73"/>
      <c r="FM78" s="1249"/>
      <c r="FN78" s="1249"/>
      <c r="FO78" s="1249"/>
      <c r="FP78" s="1249"/>
      <c r="FQ78" s="1249"/>
      <c r="FR78" s="1249"/>
      <c r="FS78" s="1249"/>
      <c r="FT78" s="1249"/>
      <c r="FU78" s="1249"/>
      <c r="FV78" s="1249"/>
      <c r="FW78" s="1249"/>
      <c r="FX78" s="1249"/>
      <c r="FY78" s="1249"/>
      <c r="FZ78" s="1249"/>
      <c r="GA78" s="1249"/>
      <c r="GB78" s="1249"/>
      <c r="GC78" s="1249"/>
      <c r="GD78" s="1249"/>
      <c r="GE78" s="1249"/>
      <c r="GF78" s="1249"/>
      <c r="GG78" s="1249"/>
      <c r="GH78" s="1249"/>
      <c r="GI78" s="1249"/>
      <c r="GJ78" s="1249"/>
      <c r="GK78" s="1249"/>
      <c r="GL78" s="1249"/>
      <c r="GM78" s="1249"/>
      <c r="GN78" s="1249"/>
      <c r="GO78" s="1249"/>
      <c r="GP78" s="1249"/>
      <c r="GQ78" s="1249"/>
      <c r="GR78" s="1249"/>
      <c r="GS78" s="1249"/>
      <c r="GT78" s="1249"/>
      <c r="GU78" s="1249"/>
      <c r="GV78" s="1249"/>
      <c r="GW78" s="1249"/>
      <c r="GX78" s="1249"/>
      <c r="GY78" s="1249"/>
      <c r="GZ78" s="1249"/>
      <c r="HA78" s="1249"/>
      <c r="HB78" s="1249"/>
      <c r="HC78" s="1249"/>
      <c r="HD78" s="1249"/>
      <c r="HE78" s="1249"/>
      <c r="HF78" s="1249"/>
      <c r="HG78" s="1249"/>
      <c r="HH78" s="1249"/>
      <c r="HI78" s="1249"/>
      <c r="HJ78" s="1249"/>
      <c r="HK78" s="1249"/>
      <c r="HL78" s="1249"/>
      <c r="HM78" s="1249"/>
      <c r="HN78" s="1249"/>
      <c r="HO78" s="1249"/>
      <c r="HP78" s="1249"/>
      <c r="HQ78" s="1249"/>
      <c r="HR78" s="1249"/>
      <c r="HS78" s="1249"/>
      <c r="HT78" s="1249"/>
      <c r="HU78" s="1249"/>
      <c r="HV78" s="1249"/>
      <c r="HW78" s="1249"/>
      <c r="HX78" s="1249"/>
      <c r="HY78" s="1249"/>
      <c r="HZ78" s="1249"/>
      <c r="IA78" s="1249"/>
      <c r="IB78" s="1249"/>
      <c r="IC78" s="1249"/>
      <c r="ID78" s="1249"/>
      <c r="IE78" s="1249"/>
      <c r="IF78" s="1249"/>
      <c r="IG78" s="1249"/>
      <c r="IH78" s="1249"/>
      <c r="II78" s="1249"/>
      <c r="IJ78" s="1249"/>
      <c r="IK78" s="1249"/>
      <c r="IL78" s="1249"/>
      <c r="IM78" s="1249"/>
      <c r="IN78" s="1249"/>
      <c r="IO78" s="1249"/>
      <c r="IP78" s="1249"/>
      <c r="IQ78" s="1249"/>
      <c r="IR78" s="1249"/>
      <c r="IW78" s="55"/>
      <c r="IX78" s="1039"/>
      <c r="IY78" s="1040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1056"/>
      <c r="AY79" s="1039"/>
      <c r="AZ79" s="72"/>
      <c r="BE79" s="42"/>
      <c r="DR79" s="112"/>
      <c r="EM79" s="73"/>
      <c r="EN79" s="73"/>
      <c r="EO79" s="73"/>
      <c r="ER79" s="73"/>
      <c r="ES79" s="73"/>
      <c r="FL79" s="73"/>
      <c r="FM79" s="1249"/>
      <c r="FN79" s="1249"/>
      <c r="FO79" s="1249"/>
      <c r="FP79" s="1249"/>
      <c r="FQ79" s="1249"/>
      <c r="FR79" s="1249"/>
      <c r="FS79" s="1249"/>
      <c r="FT79" s="1249"/>
      <c r="FU79" s="1249"/>
      <c r="FV79" s="1249"/>
      <c r="FW79" s="1249"/>
      <c r="FX79" s="1249"/>
      <c r="FY79" s="1249"/>
      <c r="FZ79" s="1249"/>
      <c r="GA79" s="1249"/>
      <c r="GB79" s="1249"/>
      <c r="GC79" s="1249"/>
      <c r="GD79" s="1249"/>
      <c r="GE79" s="1249"/>
      <c r="GF79" s="1249"/>
      <c r="GG79" s="1249"/>
      <c r="GH79" s="1249"/>
      <c r="GI79" s="1249"/>
      <c r="GJ79" s="1249"/>
      <c r="GK79" s="1249"/>
      <c r="GL79" s="1249"/>
      <c r="GM79" s="1249"/>
      <c r="GN79" s="1249"/>
      <c r="GO79" s="1249"/>
      <c r="GP79" s="1249"/>
      <c r="GQ79" s="1249"/>
      <c r="GR79" s="1249"/>
      <c r="GS79" s="1249"/>
      <c r="GT79" s="1249"/>
      <c r="GU79" s="1249"/>
      <c r="GV79" s="1249"/>
      <c r="GW79" s="1249"/>
      <c r="GX79" s="1249"/>
      <c r="GY79" s="1249"/>
      <c r="GZ79" s="1249"/>
      <c r="HA79" s="1249"/>
      <c r="HB79" s="1249"/>
      <c r="HC79" s="1249"/>
      <c r="HD79" s="1249"/>
      <c r="HE79" s="1249"/>
      <c r="HF79" s="1249"/>
      <c r="HG79" s="1249"/>
      <c r="HH79" s="1249"/>
      <c r="HI79" s="1249"/>
      <c r="HJ79" s="1249"/>
      <c r="HK79" s="1249"/>
      <c r="HL79" s="1249"/>
      <c r="HM79" s="1249"/>
      <c r="HN79" s="1249"/>
      <c r="HO79" s="1249"/>
      <c r="HP79" s="1249"/>
      <c r="HQ79" s="1249"/>
      <c r="HR79" s="1249"/>
      <c r="HS79" s="1249"/>
      <c r="HT79" s="1249"/>
      <c r="HU79" s="1249"/>
      <c r="HV79" s="1249"/>
      <c r="HW79" s="1249"/>
      <c r="HX79" s="1249"/>
      <c r="HY79" s="1249"/>
      <c r="HZ79" s="1249"/>
      <c r="IA79" s="1249"/>
      <c r="IB79" s="1249"/>
      <c r="IC79" s="1249"/>
      <c r="ID79" s="1249"/>
      <c r="IE79" s="1249"/>
      <c r="IF79" s="1249"/>
      <c r="IG79" s="1249"/>
      <c r="IH79" s="1249"/>
      <c r="II79" s="1249"/>
      <c r="IJ79" s="1249"/>
      <c r="IK79" s="1249"/>
      <c r="IL79" s="1249"/>
      <c r="IM79" s="1249"/>
      <c r="IN79" s="1249"/>
      <c r="IO79" s="1249"/>
      <c r="IP79" s="1249"/>
      <c r="IQ79" s="1249"/>
      <c r="IR79" s="1249"/>
      <c r="IW79" s="55"/>
      <c r="IX79" s="1039"/>
      <c r="IY79" s="1040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1056"/>
      <c r="AY80" s="1039"/>
      <c r="AZ80" s="72"/>
      <c r="BE80" s="42"/>
      <c r="EM80" s="73"/>
      <c r="EN80" s="73"/>
      <c r="EO80" s="73"/>
      <c r="ER80" s="73"/>
      <c r="ES80" s="73"/>
      <c r="FL80" s="73"/>
      <c r="FM80" s="1249"/>
      <c r="FN80" s="1249"/>
      <c r="FO80" s="1249"/>
      <c r="FP80" s="1249"/>
      <c r="FQ80" s="1249"/>
      <c r="FR80" s="1249"/>
      <c r="FS80" s="1249"/>
      <c r="FT80" s="1249"/>
      <c r="FU80" s="1249"/>
      <c r="FV80" s="1249"/>
      <c r="FW80" s="1249"/>
      <c r="FX80" s="1249"/>
      <c r="FY80" s="1249"/>
      <c r="FZ80" s="1249"/>
      <c r="GA80" s="1249"/>
      <c r="GB80" s="1249"/>
      <c r="GC80" s="1249"/>
      <c r="GD80" s="1249"/>
      <c r="GE80" s="1249"/>
      <c r="GF80" s="1249"/>
      <c r="GG80" s="1249"/>
      <c r="GH80" s="1249"/>
      <c r="GI80" s="1249"/>
      <c r="GJ80" s="1249"/>
      <c r="GK80" s="1249"/>
      <c r="GL80" s="1249"/>
      <c r="GM80" s="1249"/>
      <c r="GN80" s="1249"/>
      <c r="GO80" s="1249"/>
      <c r="GP80" s="1249"/>
      <c r="GQ80" s="1249"/>
      <c r="GR80" s="1249"/>
      <c r="GS80" s="1249"/>
      <c r="GT80" s="1249"/>
      <c r="GU80" s="1249"/>
      <c r="GV80" s="1249"/>
      <c r="GW80" s="1249"/>
      <c r="GX80" s="1249"/>
      <c r="GY80" s="1249"/>
      <c r="GZ80" s="1249"/>
      <c r="HA80" s="1249"/>
      <c r="HB80" s="1249"/>
      <c r="HC80" s="1249"/>
      <c r="HD80" s="1249"/>
      <c r="HE80" s="1249"/>
      <c r="HF80" s="1249"/>
      <c r="HG80" s="1249"/>
      <c r="HH80" s="1249"/>
      <c r="HI80" s="1249"/>
      <c r="HJ80" s="1249"/>
      <c r="HK80" s="1249"/>
      <c r="HL80" s="1249"/>
      <c r="HM80" s="1249"/>
      <c r="HN80" s="1249"/>
      <c r="HO80" s="1249"/>
      <c r="HP80" s="1249"/>
      <c r="HQ80" s="1249"/>
      <c r="HR80" s="1249"/>
      <c r="HS80" s="1249"/>
      <c r="HT80" s="1249"/>
      <c r="HU80" s="1249"/>
      <c r="HV80" s="1249"/>
      <c r="HW80" s="1249"/>
      <c r="HX80" s="1249"/>
      <c r="HY80" s="1249"/>
      <c r="HZ80" s="1249"/>
      <c r="IA80" s="1249"/>
      <c r="IB80" s="1249"/>
      <c r="IC80" s="1249"/>
      <c r="ID80" s="1249"/>
      <c r="IE80" s="1249"/>
      <c r="IF80" s="1249"/>
      <c r="IG80" s="1249"/>
      <c r="IH80" s="1249"/>
      <c r="II80" s="1249"/>
      <c r="IJ80" s="1249"/>
      <c r="IK80" s="1249"/>
      <c r="IL80" s="1249"/>
      <c r="IM80" s="1249"/>
      <c r="IN80" s="1249"/>
      <c r="IO80" s="1249"/>
      <c r="IP80" s="1249"/>
      <c r="IQ80" s="1249"/>
      <c r="IR80" s="1249"/>
      <c r="IW80" s="55"/>
      <c r="IX80" s="1039"/>
      <c r="IY80" s="1040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1056"/>
      <c r="AY81" s="1039"/>
      <c r="AZ81" s="72"/>
      <c r="EM81" s="73"/>
      <c r="EN81" s="73"/>
      <c r="EO81" s="73"/>
      <c r="ER81" s="73"/>
      <c r="ES81" s="73"/>
      <c r="FL81" s="73"/>
      <c r="FM81" s="1249"/>
      <c r="FN81" s="1249"/>
      <c r="FO81" s="1249"/>
      <c r="FP81" s="1249"/>
      <c r="FQ81" s="1249"/>
      <c r="FR81" s="1249"/>
      <c r="FS81" s="1249"/>
      <c r="FT81" s="1249"/>
      <c r="FU81" s="1249"/>
      <c r="FV81" s="1249"/>
      <c r="FW81" s="1249"/>
      <c r="FX81" s="1249"/>
      <c r="FY81" s="1249"/>
      <c r="FZ81" s="1249"/>
      <c r="GA81" s="1249"/>
      <c r="GB81" s="1249"/>
      <c r="GC81" s="1249"/>
      <c r="GD81" s="1249"/>
      <c r="GE81" s="1249"/>
      <c r="GF81" s="1249"/>
      <c r="GG81" s="1249"/>
      <c r="GH81" s="1249"/>
      <c r="GI81" s="1249"/>
      <c r="GJ81" s="1249"/>
      <c r="GK81" s="1249"/>
      <c r="GL81" s="1249"/>
      <c r="GM81" s="1249"/>
      <c r="GN81" s="1249"/>
      <c r="GO81" s="1249"/>
      <c r="GP81" s="1249"/>
      <c r="GQ81" s="1249"/>
      <c r="GR81" s="1249"/>
      <c r="GS81" s="1249"/>
      <c r="GT81" s="1249"/>
      <c r="GU81" s="1249"/>
      <c r="GV81" s="1249"/>
      <c r="GW81" s="1249"/>
      <c r="GX81" s="1249"/>
      <c r="GY81" s="1249"/>
      <c r="GZ81" s="1249"/>
      <c r="HA81" s="1249"/>
      <c r="HB81" s="1249"/>
      <c r="HC81" s="1249"/>
      <c r="HD81" s="1249"/>
      <c r="HE81" s="1249"/>
      <c r="HF81" s="1249"/>
      <c r="HG81" s="1249"/>
      <c r="HH81" s="1249"/>
      <c r="HI81" s="1249"/>
      <c r="HJ81" s="1249"/>
      <c r="HK81" s="1249"/>
      <c r="HL81" s="1249"/>
      <c r="HM81" s="1249"/>
      <c r="HN81" s="1249"/>
      <c r="HO81" s="1249"/>
      <c r="HP81" s="1249"/>
      <c r="HQ81" s="1249"/>
      <c r="HR81" s="1249"/>
      <c r="HS81" s="1249"/>
      <c r="HT81" s="1249"/>
      <c r="HU81" s="1249"/>
      <c r="HV81" s="1249"/>
      <c r="HW81" s="1249"/>
      <c r="HX81" s="1249"/>
      <c r="HY81" s="1249"/>
      <c r="HZ81" s="1249"/>
      <c r="IA81" s="1249"/>
      <c r="IB81" s="1249"/>
      <c r="IC81" s="1249"/>
      <c r="ID81" s="1249"/>
      <c r="IE81" s="1249"/>
      <c r="IF81" s="1249"/>
      <c r="IG81" s="1249"/>
      <c r="IH81" s="1249"/>
      <c r="II81" s="1249"/>
      <c r="IJ81" s="1249"/>
      <c r="IK81" s="1249"/>
      <c r="IL81" s="1249"/>
      <c r="IM81" s="1249"/>
      <c r="IN81" s="1249"/>
      <c r="IO81" s="1249"/>
      <c r="IP81" s="1249"/>
      <c r="IQ81" s="1249"/>
      <c r="IR81" s="1249"/>
      <c r="IW81" s="55"/>
      <c r="IX81" s="1039"/>
      <c r="IY81" s="1040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1057"/>
      <c r="AY82" s="1041"/>
      <c r="AZ82" s="83"/>
      <c r="BF82" s="1222" t="s">
        <v>49</v>
      </c>
      <c r="BG82" s="1222"/>
      <c r="BH82" s="1222"/>
      <c r="BI82" s="1222"/>
      <c r="BJ82" s="1222"/>
      <c r="BK82" s="1222"/>
      <c r="BL82" s="1222"/>
      <c r="BM82" s="1222"/>
      <c r="BN82" s="1222"/>
      <c r="BO82" s="1222"/>
      <c r="BP82" s="1222"/>
      <c r="BQ82" s="1222"/>
      <c r="BR82" s="1222"/>
      <c r="BS82" s="1222"/>
      <c r="BT82" s="1222"/>
      <c r="BU82" s="1222"/>
      <c r="BV82" s="1222"/>
      <c r="BW82" s="1222"/>
      <c r="BX82" s="1222"/>
      <c r="BY82" s="1222"/>
      <c r="BZ82" s="1222"/>
      <c r="CA82" s="1222"/>
      <c r="CB82" s="1222"/>
      <c r="CC82" s="1222"/>
      <c r="CD82" s="1222"/>
      <c r="CE82" s="1222"/>
      <c r="CF82" s="1222"/>
      <c r="CG82" s="1222"/>
      <c r="CH82" s="1222"/>
      <c r="CI82" s="1222"/>
      <c r="CJ82" s="1222"/>
      <c r="CK82" s="1222"/>
      <c r="CL82" s="1222"/>
      <c r="CM82" s="1222"/>
      <c r="CN82" s="1222"/>
      <c r="CO82" s="1222"/>
      <c r="CP82" s="1222"/>
      <c r="CQ82" s="1222"/>
      <c r="CR82" s="1222"/>
      <c r="CS82" s="1222"/>
      <c r="CT82" s="1222"/>
      <c r="CU82" s="1222"/>
      <c r="CV82" s="1222"/>
      <c r="CW82" s="1222"/>
      <c r="CX82" s="1222"/>
      <c r="CY82" s="1222"/>
      <c r="CZ82" s="1222"/>
      <c r="DA82" s="1222"/>
      <c r="DB82" s="1222"/>
      <c r="DC82" s="1222"/>
      <c r="DD82" s="1222"/>
      <c r="DE82" s="1222"/>
      <c r="DF82" s="1222"/>
      <c r="DG82" s="1222"/>
      <c r="DH82" s="1222"/>
      <c r="DI82" s="1222"/>
      <c r="DJ82" s="1222"/>
      <c r="DK82" s="1222"/>
      <c r="DL82" s="1222"/>
      <c r="DM82" s="1222"/>
      <c r="DN82" s="1222"/>
      <c r="DO82" s="1222"/>
      <c r="DP82" s="1222"/>
      <c r="DQ82" s="1222"/>
      <c r="DR82" s="1222"/>
      <c r="DS82" s="1222"/>
      <c r="DT82" s="1222"/>
      <c r="DU82" s="1222"/>
      <c r="DV82" s="1222"/>
      <c r="DW82" s="1222"/>
      <c r="DX82" s="1222"/>
      <c r="DY82" s="1222"/>
      <c r="DZ82" s="1222"/>
      <c r="EA82" s="1222"/>
      <c r="EB82" s="1222"/>
      <c r="EC82" s="1222"/>
      <c r="ED82" s="1222"/>
      <c r="EE82" s="1222"/>
      <c r="EF82" s="1222"/>
      <c r="EG82" s="1222"/>
      <c r="EH82" s="1222"/>
      <c r="EI82" s="1222"/>
      <c r="EJ82" s="1222"/>
      <c r="EK82" s="1222"/>
      <c r="EL82" s="1222"/>
      <c r="ER82" s="73"/>
      <c r="ES82" s="73"/>
      <c r="FL82" s="73"/>
      <c r="IW82" s="55"/>
      <c r="IX82" s="1041"/>
      <c r="IY82" s="104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1056" t="s">
        <v>6</v>
      </c>
      <c r="AY83" s="1039"/>
      <c r="AZ83" s="72"/>
      <c r="BF83" s="1222"/>
      <c r="BG83" s="1222"/>
      <c r="BH83" s="1222"/>
      <c r="BI83" s="1222"/>
      <c r="BJ83" s="1222"/>
      <c r="BK83" s="1222"/>
      <c r="BL83" s="1222"/>
      <c r="BM83" s="1222"/>
      <c r="BN83" s="1222"/>
      <c r="BO83" s="1222"/>
      <c r="BP83" s="1222"/>
      <c r="BQ83" s="1222"/>
      <c r="BR83" s="1222"/>
      <c r="BS83" s="1222"/>
      <c r="BT83" s="1222"/>
      <c r="BU83" s="1222"/>
      <c r="BV83" s="1222"/>
      <c r="BW83" s="1222"/>
      <c r="BX83" s="1222"/>
      <c r="BY83" s="1222"/>
      <c r="BZ83" s="1222"/>
      <c r="CA83" s="1222"/>
      <c r="CB83" s="1222"/>
      <c r="CC83" s="1222"/>
      <c r="CD83" s="1222"/>
      <c r="CE83" s="1222"/>
      <c r="CF83" s="1222"/>
      <c r="CG83" s="1222"/>
      <c r="CH83" s="1222"/>
      <c r="CI83" s="1222"/>
      <c r="CJ83" s="1222"/>
      <c r="CK83" s="1222"/>
      <c r="CL83" s="1222"/>
      <c r="CM83" s="1222"/>
      <c r="CN83" s="1222"/>
      <c r="CO83" s="1222"/>
      <c r="CP83" s="1222"/>
      <c r="CQ83" s="1222"/>
      <c r="CR83" s="1222"/>
      <c r="CS83" s="1222"/>
      <c r="CT83" s="1222"/>
      <c r="CU83" s="1222"/>
      <c r="CV83" s="1222"/>
      <c r="CW83" s="1222"/>
      <c r="CX83" s="1222"/>
      <c r="CY83" s="1222"/>
      <c r="CZ83" s="1222"/>
      <c r="DA83" s="1222"/>
      <c r="DB83" s="1222"/>
      <c r="DC83" s="1222"/>
      <c r="DD83" s="1222"/>
      <c r="DE83" s="1222"/>
      <c r="DF83" s="1222"/>
      <c r="DG83" s="1222"/>
      <c r="DH83" s="1222"/>
      <c r="DI83" s="1222"/>
      <c r="DJ83" s="1222"/>
      <c r="DK83" s="1222"/>
      <c r="DL83" s="1222"/>
      <c r="DM83" s="1222"/>
      <c r="DN83" s="1222"/>
      <c r="DO83" s="1222"/>
      <c r="DP83" s="1222"/>
      <c r="DQ83" s="1222"/>
      <c r="DR83" s="1222"/>
      <c r="DS83" s="1222"/>
      <c r="DT83" s="1222"/>
      <c r="DU83" s="1222"/>
      <c r="DV83" s="1222"/>
      <c r="DW83" s="1222"/>
      <c r="DX83" s="1222"/>
      <c r="DY83" s="1222"/>
      <c r="DZ83" s="1222"/>
      <c r="EA83" s="1222"/>
      <c r="EB83" s="1222"/>
      <c r="EC83" s="1222"/>
      <c r="ED83" s="1222"/>
      <c r="EE83" s="1222"/>
      <c r="EF83" s="1222"/>
      <c r="EG83" s="1222"/>
      <c r="EH83" s="1222"/>
      <c r="EI83" s="1222"/>
      <c r="EJ83" s="1222"/>
      <c r="EK83" s="1222"/>
      <c r="EL83" s="1222"/>
      <c r="EM83" s="113"/>
      <c r="EN83" s="113"/>
      <c r="EO83" s="113"/>
      <c r="EP83" s="113"/>
      <c r="EQ83" s="113"/>
      <c r="ER83" s="113"/>
      <c r="ES83" s="113"/>
      <c r="FL83" s="113"/>
      <c r="FM83" s="1219" t="s">
        <v>50</v>
      </c>
      <c r="FN83" s="1219"/>
      <c r="FO83" s="1219"/>
      <c r="FP83" s="1219"/>
      <c r="FQ83" s="1219"/>
      <c r="FR83" s="1219"/>
      <c r="FS83" s="1219"/>
      <c r="FT83" s="1219"/>
      <c r="FU83" s="1219"/>
      <c r="FV83" s="1219"/>
      <c r="FW83" s="1219"/>
      <c r="FX83" s="1219"/>
      <c r="FY83" s="1219"/>
      <c r="FZ83" s="1219"/>
      <c r="GA83" s="1219"/>
      <c r="GB83" s="1219"/>
      <c r="GC83" s="1219"/>
      <c r="GD83" s="1219"/>
      <c r="GE83" s="1219"/>
      <c r="GF83" s="1219"/>
      <c r="GG83" s="1219"/>
      <c r="GH83" s="1219"/>
      <c r="GI83" s="1219"/>
      <c r="GJ83" s="1219"/>
      <c r="GK83" s="1219"/>
      <c r="GL83" s="1219"/>
      <c r="GM83" s="1219"/>
      <c r="GN83" s="1219"/>
      <c r="GO83" s="1219"/>
      <c r="GP83" s="1219"/>
      <c r="GQ83" s="1219"/>
      <c r="GR83" s="1219"/>
      <c r="GS83" s="1219"/>
      <c r="GT83" s="1219"/>
      <c r="GU83" s="1219"/>
      <c r="GV83" s="78"/>
      <c r="GW83" s="1231" t="str">
        <f>IF(Meta_Master!B6&lt;&gt;"",Meta_Master!B6,"")</f>
        <v>Ing. Jhon Sierra</v>
      </c>
      <c r="GX83" s="1231"/>
      <c r="GY83" s="1231"/>
      <c r="GZ83" s="1231"/>
      <c r="HA83" s="1231"/>
      <c r="HB83" s="1231"/>
      <c r="HC83" s="1231"/>
      <c r="HD83" s="1231"/>
      <c r="HE83" s="1231"/>
      <c r="HF83" s="1231"/>
      <c r="HG83" s="1231"/>
      <c r="HH83" s="1231"/>
      <c r="HI83" s="1231"/>
      <c r="HJ83" s="1231"/>
      <c r="HK83" s="1231"/>
      <c r="HL83" s="1231"/>
      <c r="HM83" s="1231"/>
      <c r="HN83" s="1231"/>
      <c r="HO83" s="1231"/>
      <c r="HP83" s="1231"/>
      <c r="HQ83" s="1231"/>
      <c r="HR83" s="1231"/>
      <c r="HS83" s="1231"/>
      <c r="HT83" s="1231"/>
      <c r="HU83" s="1231"/>
      <c r="HV83" s="1231"/>
      <c r="HW83" s="1231"/>
      <c r="HX83" s="1231"/>
      <c r="HY83" s="1231"/>
      <c r="HZ83" s="1231"/>
      <c r="IA83" s="1231"/>
      <c r="IB83" s="1231"/>
      <c r="IC83" s="1231"/>
      <c r="ID83" s="1231"/>
      <c r="IE83" s="1231"/>
      <c r="IF83" s="1231"/>
      <c r="IG83" s="1231"/>
      <c r="IH83" s="1231"/>
      <c r="II83" s="1231"/>
      <c r="IJ83" s="1231"/>
      <c r="IK83" s="1232" t="s">
        <v>34</v>
      </c>
      <c r="IL83" s="1232"/>
      <c r="IM83" s="1232"/>
      <c r="IO83" s="1228" t="e" vm="6">
        <v>#VALUE!</v>
      </c>
      <c r="IP83" s="1228"/>
      <c r="IQ83" s="1228"/>
      <c r="IR83" s="1228"/>
      <c r="IW83" s="114"/>
      <c r="IX83" s="1039" t="s">
        <v>6</v>
      </c>
      <c r="IY83" s="1040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1056"/>
      <c r="AY84" s="1039"/>
      <c r="AZ84" s="72"/>
      <c r="BF84" s="1222"/>
      <c r="BG84" s="1222"/>
      <c r="BH84" s="1222"/>
      <c r="BI84" s="1222"/>
      <c r="BJ84" s="1222"/>
      <c r="BK84" s="1222"/>
      <c r="BL84" s="1222"/>
      <c r="BM84" s="1222"/>
      <c r="BN84" s="1222"/>
      <c r="BO84" s="1222"/>
      <c r="BP84" s="1222"/>
      <c r="BQ84" s="1222"/>
      <c r="BR84" s="1222"/>
      <c r="BS84" s="1222"/>
      <c r="BT84" s="1222"/>
      <c r="BU84" s="1222"/>
      <c r="BV84" s="1222"/>
      <c r="BW84" s="1222"/>
      <c r="BX84" s="1222"/>
      <c r="BY84" s="1222"/>
      <c r="BZ84" s="1222"/>
      <c r="CA84" s="1222"/>
      <c r="CB84" s="1222"/>
      <c r="CC84" s="1222"/>
      <c r="CD84" s="1222"/>
      <c r="CE84" s="1222"/>
      <c r="CF84" s="1222"/>
      <c r="CG84" s="1222"/>
      <c r="CH84" s="1222"/>
      <c r="CI84" s="1222"/>
      <c r="CJ84" s="1222"/>
      <c r="CK84" s="1222"/>
      <c r="CL84" s="1222"/>
      <c r="CM84" s="1222"/>
      <c r="CN84" s="1222"/>
      <c r="CO84" s="1222"/>
      <c r="CP84" s="1222"/>
      <c r="CQ84" s="1222"/>
      <c r="CR84" s="1222"/>
      <c r="CS84" s="1222"/>
      <c r="CT84" s="1222"/>
      <c r="CU84" s="1222"/>
      <c r="CV84" s="1222"/>
      <c r="CW84" s="1222"/>
      <c r="CX84" s="1222"/>
      <c r="CY84" s="1222"/>
      <c r="CZ84" s="1222"/>
      <c r="DA84" s="1222"/>
      <c r="DB84" s="1222"/>
      <c r="DC84" s="1222"/>
      <c r="DD84" s="1222"/>
      <c r="DE84" s="1222"/>
      <c r="DF84" s="1222"/>
      <c r="DG84" s="1222"/>
      <c r="DH84" s="1222"/>
      <c r="DI84" s="1222"/>
      <c r="DJ84" s="1222"/>
      <c r="DK84" s="1222"/>
      <c r="DL84" s="1222"/>
      <c r="DM84" s="1222"/>
      <c r="DN84" s="1222"/>
      <c r="DO84" s="1222"/>
      <c r="DP84" s="1222"/>
      <c r="DQ84" s="1222"/>
      <c r="DR84" s="1222"/>
      <c r="DS84" s="1222"/>
      <c r="DT84" s="1222"/>
      <c r="DU84" s="1222"/>
      <c r="DV84" s="1222"/>
      <c r="DW84" s="1222"/>
      <c r="DX84" s="1222"/>
      <c r="DY84" s="1222"/>
      <c r="DZ84" s="1222"/>
      <c r="EA84" s="1222"/>
      <c r="EB84" s="1222"/>
      <c r="EC84" s="1222"/>
      <c r="ED84" s="1222"/>
      <c r="EE84" s="1222"/>
      <c r="EF84" s="1222"/>
      <c r="EG84" s="1222"/>
      <c r="EH84" s="1222"/>
      <c r="EI84" s="1222"/>
      <c r="EJ84" s="1222"/>
      <c r="EK84" s="1222"/>
      <c r="EL84" s="1222"/>
      <c r="EM84" s="113"/>
      <c r="EN84" s="113"/>
      <c r="EO84" s="113"/>
      <c r="EP84" s="113"/>
      <c r="EQ84" s="113"/>
      <c r="ER84" s="113"/>
      <c r="ES84" s="113"/>
      <c r="FL84" s="113"/>
      <c r="FM84" s="1219"/>
      <c r="FN84" s="1219"/>
      <c r="FO84" s="1219"/>
      <c r="FP84" s="1219"/>
      <c r="FQ84" s="1219"/>
      <c r="FR84" s="1219"/>
      <c r="FS84" s="1219"/>
      <c r="FT84" s="1219"/>
      <c r="FU84" s="1219"/>
      <c r="FV84" s="1219"/>
      <c r="FW84" s="1219"/>
      <c r="FX84" s="1219"/>
      <c r="FY84" s="1219"/>
      <c r="FZ84" s="1219"/>
      <c r="GA84" s="1219"/>
      <c r="GB84" s="1219"/>
      <c r="GC84" s="1219"/>
      <c r="GD84" s="1219"/>
      <c r="GE84" s="1219"/>
      <c r="GF84" s="1219"/>
      <c r="GG84" s="1219"/>
      <c r="GH84" s="1219"/>
      <c r="GI84" s="1219"/>
      <c r="GJ84" s="1219"/>
      <c r="GK84" s="1219"/>
      <c r="GL84" s="1219"/>
      <c r="GM84" s="1219"/>
      <c r="GN84" s="1219"/>
      <c r="GO84" s="1219"/>
      <c r="GP84" s="1219"/>
      <c r="GQ84" s="1219"/>
      <c r="GR84" s="1219"/>
      <c r="GS84" s="1219"/>
      <c r="GT84" s="1219"/>
      <c r="GU84" s="1219"/>
      <c r="GV84" s="78"/>
      <c r="GW84" s="1231"/>
      <c r="GX84" s="1231"/>
      <c r="GY84" s="1231"/>
      <c r="GZ84" s="1231"/>
      <c r="HA84" s="1231"/>
      <c r="HB84" s="1231"/>
      <c r="HC84" s="1231"/>
      <c r="HD84" s="1231"/>
      <c r="HE84" s="1231"/>
      <c r="HF84" s="1231"/>
      <c r="HG84" s="1231"/>
      <c r="HH84" s="1231"/>
      <c r="HI84" s="1231"/>
      <c r="HJ84" s="1231"/>
      <c r="HK84" s="1231"/>
      <c r="HL84" s="1231"/>
      <c r="HM84" s="1231"/>
      <c r="HN84" s="1231"/>
      <c r="HO84" s="1231"/>
      <c r="HP84" s="1231"/>
      <c r="HQ84" s="1231"/>
      <c r="HR84" s="1231"/>
      <c r="HS84" s="1231"/>
      <c r="HT84" s="1231"/>
      <c r="HU84" s="1231"/>
      <c r="HV84" s="1231"/>
      <c r="HW84" s="1231"/>
      <c r="HX84" s="1231"/>
      <c r="HY84" s="1231"/>
      <c r="HZ84" s="1231"/>
      <c r="IA84" s="1231"/>
      <c r="IB84" s="1231"/>
      <c r="IC84" s="1231"/>
      <c r="ID84" s="1231"/>
      <c r="IE84" s="1231"/>
      <c r="IF84" s="1231"/>
      <c r="IG84" s="1231"/>
      <c r="IH84" s="1231"/>
      <c r="II84" s="1231"/>
      <c r="IJ84" s="1231"/>
      <c r="IK84" s="1232"/>
      <c r="IL84" s="1232"/>
      <c r="IM84" s="1232"/>
      <c r="IO84" s="1228"/>
      <c r="IP84" s="1228"/>
      <c r="IQ84" s="1228"/>
      <c r="IR84" s="1228"/>
      <c r="IW84" s="114"/>
      <c r="IX84" s="1039"/>
      <c r="IY84" s="1040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1056"/>
      <c r="AY85" s="1039"/>
      <c r="AZ85" s="72"/>
      <c r="BF85" s="1222"/>
      <c r="BG85" s="1222"/>
      <c r="BH85" s="1222"/>
      <c r="BI85" s="1222"/>
      <c r="BJ85" s="1222"/>
      <c r="BK85" s="1222"/>
      <c r="BL85" s="1222"/>
      <c r="BM85" s="1222"/>
      <c r="BN85" s="1222"/>
      <c r="BO85" s="1222"/>
      <c r="BP85" s="1222"/>
      <c r="BQ85" s="1222"/>
      <c r="BR85" s="1222"/>
      <c r="BS85" s="1222"/>
      <c r="BT85" s="1222"/>
      <c r="BU85" s="1222"/>
      <c r="BV85" s="1222"/>
      <c r="BW85" s="1222"/>
      <c r="BX85" s="1222"/>
      <c r="BY85" s="1222"/>
      <c r="BZ85" s="1222"/>
      <c r="CA85" s="1222"/>
      <c r="CB85" s="1222"/>
      <c r="CC85" s="1222"/>
      <c r="CD85" s="1222"/>
      <c r="CE85" s="1222"/>
      <c r="CF85" s="1222"/>
      <c r="CG85" s="1222"/>
      <c r="CH85" s="1222"/>
      <c r="CI85" s="1222"/>
      <c r="CJ85" s="1222"/>
      <c r="CK85" s="1222"/>
      <c r="CL85" s="1222"/>
      <c r="CM85" s="1222"/>
      <c r="CN85" s="1222"/>
      <c r="CO85" s="1222"/>
      <c r="CP85" s="1222"/>
      <c r="CQ85" s="1222"/>
      <c r="CR85" s="1222"/>
      <c r="CS85" s="1222"/>
      <c r="CT85" s="1222"/>
      <c r="CU85" s="1222"/>
      <c r="CV85" s="1222"/>
      <c r="CW85" s="1222"/>
      <c r="CX85" s="1222"/>
      <c r="CY85" s="1222"/>
      <c r="CZ85" s="1222"/>
      <c r="DA85" s="1222"/>
      <c r="DB85" s="1222"/>
      <c r="DC85" s="1222"/>
      <c r="DD85" s="1222"/>
      <c r="DE85" s="1222"/>
      <c r="DF85" s="1222"/>
      <c r="DG85" s="1222"/>
      <c r="DH85" s="1222"/>
      <c r="DI85" s="1222"/>
      <c r="DJ85" s="1222"/>
      <c r="DK85" s="1222"/>
      <c r="DL85" s="1222"/>
      <c r="DM85" s="1222"/>
      <c r="DN85" s="1222"/>
      <c r="DO85" s="1222"/>
      <c r="DP85" s="1222"/>
      <c r="DQ85" s="1222"/>
      <c r="DR85" s="1222"/>
      <c r="DS85" s="1222"/>
      <c r="DT85" s="1222"/>
      <c r="DU85" s="1222"/>
      <c r="DV85" s="1222"/>
      <c r="DW85" s="1222"/>
      <c r="DX85" s="1222"/>
      <c r="DY85" s="1222"/>
      <c r="DZ85" s="1222"/>
      <c r="EA85" s="1222"/>
      <c r="EB85" s="1222"/>
      <c r="EC85" s="1222"/>
      <c r="ED85" s="1222"/>
      <c r="EE85" s="1222"/>
      <c r="EF85" s="1222"/>
      <c r="EG85" s="1222"/>
      <c r="EH85" s="1222"/>
      <c r="EI85" s="1222"/>
      <c r="EJ85" s="1222"/>
      <c r="EK85" s="1222"/>
      <c r="EL85" s="1222"/>
      <c r="EM85" s="113"/>
      <c r="EN85" s="113"/>
      <c r="EO85" s="113"/>
      <c r="EP85" s="113"/>
      <c r="EQ85" s="113"/>
      <c r="ER85" s="113"/>
      <c r="ES85" s="113"/>
      <c r="FL85" s="113"/>
      <c r="FM85" s="1219"/>
      <c r="FN85" s="1219"/>
      <c r="FO85" s="1219"/>
      <c r="FP85" s="1219"/>
      <c r="FQ85" s="1219"/>
      <c r="FR85" s="1219"/>
      <c r="FS85" s="1219"/>
      <c r="FT85" s="1219"/>
      <c r="FU85" s="1219"/>
      <c r="FV85" s="1219"/>
      <c r="FW85" s="1219"/>
      <c r="FX85" s="1219"/>
      <c r="FY85" s="1219"/>
      <c r="FZ85" s="1219"/>
      <c r="GA85" s="1219"/>
      <c r="GB85" s="1219"/>
      <c r="GC85" s="1219"/>
      <c r="GD85" s="1219"/>
      <c r="GE85" s="1219"/>
      <c r="GF85" s="1219"/>
      <c r="GG85" s="1219"/>
      <c r="GH85" s="1219"/>
      <c r="GI85" s="1219"/>
      <c r="GJ85" s="1219"/>
      <c r="GK85" s="1219"/>
      <c r="GL85" s="1219"/>
      <c r="GM85" s="1219"/>
      <c r="GN85" s="1219"/>
      <c r="GO85" s="1219"/>
      <c r="GP85" s="1219"/>
      <c r="GQ85" s="1219"/>
      <c r="GR85" s="1219"/>
      <c r="GS85" s="1219"/>
      <c r="GT85" s="1219"/>
      <c r="GU85" s="1219"/>
      <c r="GV85" s="78"/>
      <c r="GW85" s="1231"/>
      <c r="GX85" s="1231"/>
      <c r="GY85" s="1231"/>
      <c r="GZ85" s="1231"/>
      <c r="HA85" s="1231"/>
      <c r="HB85" s="1231"/>
      <c r="HC85" s="1231"/>
      <c r="HD85" s="1231"/>
      <c r="HE85" s="1231"/>
      <c r="HF85" s="1231"/>
      <c r="HG85" s="1231"/>
      <c r="HH85" s="1231"/>
      <c r="HI85" s="1231"/>
      <c r="HJ85" s="1231"/>
      <c r="HK85" s="1231"/>
      <c r="HL85" s="1231"/>
      <c r="HM85" s="1231"/>
      <c r="HN85" s="1231"/>
      <c r="HO85" s="1231"/>
      <c r="HP85" s="1231"/>
      <c r="HQ85" s="1231"/>
      <c r="HR85" s="1231"/>
      <c r="HS85" s="1231"/>
      <c r="HT85" s="1231"/>
      <c r="HU85" s="1231"/>
      <c r="HV85" s="1231"/>
      <c r="HW85" s="1231"/>
      <c r="HX85" s="1231"/>
      <c r="HY85" s="1231"/>
      <c r="HZ85" s="1231"/>
      <c r="IA85" s="1231"/>
      <c r="IB85" s="1231"/>
      <c r="IC85" s="1231"/>
      <c r="ID85" s="1231"/>
      <c r="IE85" s="1231"/>
      <c r="IF85" s="1231"/>
      <c r="IG85" s="1231"/>
      <c r="IH85" s="1231"/>
      <c r="II85" s="1231"/>
      <c r="IJ85" s="1231"/>
      <c r="IK85" s="1232"/>
      <c r="IL85" s="1232"/>
      <c r="IM85" s="1232"/>
      <c r="IO85" s="1228"/>
      <c r="IP85" s="1228"/>
      <c r="IQ85" s="1228"/>
      <c r="IR85" s="1228"/>
      <c r="IW85" s="114"/>
      <c r="IX85" s="1039"/>
      <c r="IY85" s="1040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1056"/>
      <c r="AY86" s="1039"/>
      <c r="AZ86" s="72"/>
      <c r="BF86" s="1222"/>
      <c r="BG86" s="1222"/>
      <c r="BH86" s="1222"/>
      <c r="BI86" s="1222"/>
      <c r="BJ86" s="1222"/>
      <c r="BK86" s="1222"/>
      <c r="BL86" s="1222"/>
      <c r="BM86" s="1222"/>
      <c r="BN86" s="1222"/>
      <c r="BO86" s="1222"/>
      <c r="BP86" s="1222"/>
      <c r="BQ86" s="1222"/>
      <c r="BR86" s="1222"/>
      <c r="BS86" s="1222"/>
      <c r="BT86" s="1222"/>
      <c r="BU86" s="1222"/>
      <c r="BV86" s="1222"/>
      <c r="BW86" s="1222"/>
      <c r="BX86" s="1222"/>
      <c r="BY86" s="1222"/>
      <c r="BZ86" s="1222"/>
      <c r="CA86" s="1222"/>
      <c r="CB86" s="1222"/>
      <c r="CC86" s="1222"/>
      <c r="CD86" s="1222"/>
      <c r="CE86" s="1222"/>
      <c r="CF86" s="1222"/>
      <c r="CG86" s="1222"/>
      <c r="CH86" s="1222"/>
      <c r="CI86" s="1222"/>
      <c r="CJ86" s="1222"/>
      <c r="CK86" s="1222"/>
      <c r="CL86" s="1222"/>
      <c r="CM86" s="1222"/>
      <c r="CN86" s="1222"/>
      <c r="CO86" s="1222"/>
      <c r="CP86" s="1222"/>
      <c r="CQ86" s="1222"/>
      <c r="CR86" s="1222"/>
      <c r="CS86" s="1222"/>
      <c r="CT86" s="1222"/>
      <c r="CU86" s="1222"/>
      <c r="CV86" s="1222"/>
      <c r="CW86" s="1222"/>
      <c r="CX86" s="1222"/>
      <c r="CY86" s="1222"/>
      <c r="CZ86" s="1222"/>
      <c r="DA86" s="1222"/>
      <c r="DB86" s="1222"/>
      <c r="DC86" s="1222"/>
      <c r="DD86" s="1222"/>
      <c r="DE86" s="1222"/>
      <c r="DF86" s="1222"/>
      <c r="DG86" s="1222"/>
      <c r="DH86" s="1222"/>
      <c r="DI86" s="1222"/>
      <c r="DJ86" s="1222"/>
      <c r="DK86" s="1222"/>
      <c r="DL86" s="1222"/>
      <c r="DM86" s="1222"/>
      <c r="DN86" s="1222"/>
      <c r="DO86" s="1222"/>
      <c r="DP86" s="1222"/>
      <c r="DQ86" s="1222"/>
      <c r="DR86" s="1222"/>
      <c r="DS86" s="1222"/>
      <c r="DT86" s="1222"/>
      <c r="DU86" s="1222"/>
      <c r="DV86" s="1222"/>
      <c r="DW86" s="1222"/>
      <c r="DX86" s="1222"/>
      <c r="DY86" s="1222"/>
      <c r="DZ86" s="1222"/>
      <c r="EA86" s="1222"/>
      <c r="EB86" s="1222"/>
      <c r="EC86" s="1222"/>
      <c r="ED86" s="1222"/>
      <c r="EE86" s="1222"/>
      <c r="EF86" s="1222"/>
      <c r="EG86" s="1222"/>
      <c r="EH86" s="1222"/>
      <c r="EI86" s="1222"/>
      <c r="EJ86" s="1222"/>
      <c r="EK86" s="1222"/>
      <c r="EL86" s="1222"/>
      <c r="EM86" s="113"/>
      <c r="EN86" s="113"/>
      <c r="EO86" s="113"/>
      <c r="EP86" s="113"/>
      <c r="EQ86" s="113"/>
      <c r="ER86" s="113"/>
      <c r="ES86" s="113"/>
      <c r="FL86" s="113"/>
      <c r="FM86" s="1219"/>
      <c r="FN86" s="1219"/>
      <c r="FO86" s="1219"/>
      <c r="FP86" s="1219"/>
      <c r="FQ86" s="1219"/>
      <c r="FR86" s="1219"/>
      <c r="FS86" s="1219"/>
      <c r="FT86" s="1219"/>
      <c r="FU86" s="1219"/>
      <c r="FV86" s="1219"/>
      <c r="FW86" s="1219"/>
      <c r="FX86" s="1219"/>
      <c r="FY86" s="1219"/>
      <c r="FZ86" s="1219"/>
      <c r="GA86" s="1219"/>
      <c r="GB86" s="1219"/>
      <c r="GC86" s="1219"/>
      <c r="GD86" s="1219"/>
      <c r="GE86" s="1219"/>
      <c r="GF86" s="1219"/>
      <c r="GG86" s="1219"/>
      <c r="GH86" s="1219"/>
      <c r="GI86" s="1219"/>
      <c r="GJ86" s="1219"/>
      <c r="GK86" s="1219"/>
      <c r="GL86" s="1219"/>
      <c r="GM86" s="1219"/>
      <c r="GN86" s="1219"/>
      <c r="GO86" s="1219"/>
      <c r="GP86" s="1219"/>
      <c r="GQ86" s="1219"/>
      <c r="GR86" s="1219"/>
      <c r="GS86" s="1219"/>
      <c r="GT86" s="1219"/>
      <c r="GU86" s="1219"/>
      <c r="GV86" s="78"/>
      <c r="GW86" s="1231"/>
      <c r="GX86" s="1231"/>
      <c r="GY86" s="1231"/>
      <c r="GZ86" s="1231"/>
      <c r="HA86" s="1231"/>
      <c r="HB86" s="1231"/>
      <c r="HC86" s="1231"/>
      <c r="HD86" s="1231"/>
      <c r="HE86" s="1231"/>
      <c r="HF86" s="1231"/>
      <c r="HG86" s="1231"/>
      <c r="HH86" s="1231"/>
      <c r="HI86" s="1231"/>
      <c r="HJ86" s="1231"/>
      <c r="HK86" s="1231"/>
      <c r="HL86" s="1231"/>
      <c r="HM86" s="1231"/>
      <c r="HN86" s="1231"/>
      <c r="HO86" s="1231"/>
      <c r="HP86" s="1231"/>
      <c r="HQ86" s="1231"/>
      <c r="HR86" s="1231"/>
      <c r="HS86" s="1231"/>
      <c r="HT86" s="1231"/>
      <c r="HU86" s="1231"/>
      <c r="HV86" s="1231"/>
      <c r="HW86" s="1231"/>
      <c r="HX86" s="1231"/>
      <c r="HY86" s="1231"/>
      <c r="HZ86" s="1231"/>
      <c r="IA86" s="1231"/>
      <c r="IB86" s="1231"/>
      <c r="IC86" s="1231"/>
      <c r="ID86" s="1231"/>
      <c r="IE86" s="1231"/>
      <c r="IF86" s="1231"/>
      <c r="IG86" s="1231"/>
      <c r="IH86" s="1231"/>
      <c r="II86" s="1231"/>
      <c r="IJ86" s="1231"/>
      <c r="IK86" s="1232"/>
      <c r="IL86" s="1232"/>
      <c r="IM86" s="1232"/>
      <c r="IO86" s="1228"/>
      <c r="IP86" s="1228"/>
      <c r="IQ86" s="1228"/>
      <c r="IR86" s="1228"/>
      <c r="IW86" s="114"/>
      <c r="IX86" s="1039"/>
      <c r="IY86" s="1040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1056"/>
      <c r="AY87" s="1039"/>
      <c r="AZ87" s="72"/>
      <c r="BF87" s="1222"/>
      <c r="BG87" s="1222"/>
      <c r="BH87" s="1222"/>
      <c r="BI87" s="1222"/>
      <c r="BJ87" s="1222"/>
      <c r="BK87" s="1222"/>
      <c r="BL87" s="1222"/>
      <c r="BM87" s="1222"/>
      <c r="BN87" s="1222"/>
      <c r="BO87" s="1222"/>
      <c r="BP87" s="1222"/>
      <c r="BQ87" s="1222"/>
      <c r="BR87" s="1222"/>
      <c r="BS87" s="1222"/>
      <c r="BT87" s="1222"/>
      <c r="BU87" s="1222"/>
      <c r="BV87" s="1222"/>
      <c r="BW87" s="1222"/>
      <c r="BX87" s="1222"/>
      <c r="BY87" s="1222"/>
      <c r="BZ87" s="1222"/>
      <c r="CA87" s="1222"/>
      <c r="CB87" s="1222"/>
      <c r="CC87" s="1222"/>
      <c r="CD87" s="1222"/>
      <c r="CE87" s="1222"/>
      <c r="CF87" s="1222"/>
      <c r="CG87" s="1222"/>
      <c r="CH87" s="1222"/>
      <c r="CI87" s="1222"/>
      <c r="CJ87" s="1222"/>
      <c r="CK87" s="1222"/>
      <c r="CL87" s="1222"/>
      <c r="CM87" s="1222"/>
      <c r="CN87" s="1222"/>
      <c r="CO87" s="1222"/>
      <c r="CP87" s="1222"/>
      <c r="CQ87" s="1222"/>
      <c r="CR87" s="1222"/>
      <c r="CS87" s="1222"/>
      <c r="CT87" s="1222"/>
      <c r="CU87" s="1222"/>
      <c r="CV87" s="1222"/>
      <c r="CW87" s="1222"/>
      <c r="CX87" s="1222"/>
      <c r="CY87" s="1222"/>
      <c r="CZ87" s="1222"/>
      <c r="DA87" s="1222"/>
      <c r="DB87" s="1222"/>
      <c r="DC87" s="1222"/>
      <c r="DD87" s="1222"/>
      <c r="DE87" s="1222"/>
      <c r="DF87" s="1222"/>
      <c r="DG87" s="1222"/>
      <c r="DH87" s="1222"/>
      <c r="DI87" s="1222"/>
      <c r="DJ87" s="1222"/>
      <c r="DK87" s="1222"/>
      <c r="DL87" s="1222"/>
      <c r="DM87" s="1222"/>
      <c r="DN87" s="1222"/>
      <c r="DO87" s="1222"/>
      <c r="DP87" s="1222"/>
      <c r="DQ87" s="1222"/>
      <c r="DR87" s="1222"/>
      <c r="DS87" s="1222"/>
      <c r="DT87" s="1222"/>
      <c r="DU87" s="1222"/>
      <c r="DV87" s="1222"/>
      <c r="DW87" s="1222"/>
      <c r="DX87" s="1222"/>
      <c r="DY87" s="1222"/>
      <c r="DZ87" s="1222"/>
      <c r="EA87" s="1222"/>
      <c r="EB87" s="1222"/>
      <c r="EC87" s="1222"/>
      <c r="ED87" s="1222"/>
      <c r="EE87" s="1222"/>
      <c r="EF87" s="1222"/>
      <c r="EG87" s="1222"/>
      <c r="EH87" s="1222"/>
      <c r="EI87" s="1222"/>
      <c r="EJ87" s="1222"/>
      <c r="EK87" s="1222"/>
      <c r="EL87" s="1222"/>
      <c r="EM87" s="113"/>
      <c r="EN87" s="113"/>
      <c r="EO87" s="113"/>
      <c r="EP87" s="113"/>
      <c r="EQ87" s="113"/>
      <c r="ER87" s="113"/>
      <c r="ES87" s="113"/>
      <c r="FL87" s="113"/>
      <c r="FM87" s="1219"/>
      <c r="FN87" s="1219"/>
      <c r="FO87" s="1219"/>
      <c r="FP87" s="1219"/>
      <c r="FQ87" s="1219"/>
      <c r="FR87" s="1219"/>
      <c r="FS87" s="1219"/>
      <c r="FT87" s="1219"/>
      <c r="FU87" s="1219"/>
      <c r="FV87" s="1219"/>
      <c r="FW87" s="1219"/>
      <c r="FX87" s="1219"/>
      <c r="FY87" s="1219"/>
      <c r="FZ87" s="1219"/>
      <c r="GA87" s="1219"/>
      <c r="GB87" s="1219"/>
      <c r="GC87" s="1219"/>
      <c r="GD87" s="1219"/>
      <c r="GE87" s="1219"/>
      <c r="GF87" s="1219"/>
      <c r="GG87" s="1219"/>
      <c r="GH87" s="1219"/>
      <c r="GI87" s="1219"/>
      <c r="GJ87" s="1219"/>
      <c r="GK87" s="1219"/>
      <c r="GL87" s="1219"/>
      <c r="GM87" s="1219"/>
      <c r="GN87" s="1219"/>
      <c r="GO87" s="1219"/>
      <c r="GP87" s="1219"/>
      <c r="GQ87" s="1219"/>
      <c r="GR87" s="1219"/>
      <c r="GS87" s="1219"/>
      <c r="GT87" s="1219"/>
      <c r="GU87" s="1219"/>
      <c r="GV87" s="78"/>
      <c r="GW87" s="1231"/>
      <c r="GX87" s="1231"/>
      <c r="GY87" s="1231"/>
      <c r="GZ87" s="1231"/>
      <c r="HA87" s="1231"/>
      <c r="HB87" s="1231"/>
      <c r="HC87" s="1231"/>
      <c r="HD87" s="1231"/>
      <c r="HE87" s="1231"/>
      <c r="HF87" s="1231"/>
      <c r="HG87" s="1231"/>
      <c r="HH87" s="1231"/>
      <c r="HI87" s="1231"/>
      <c r="HJ87" s="1231"/>
      <c r="HK87" s="1231"/>
      <c r="HL87" s="1231"/>
      <c r="HM87" s="1231"/>
      <c r="HN87" s="1231"/>
      <c r="HO87" s="1231"/>
      <c r="HP87" s="1231"/>
      <c r="HQ87" s="1231"/>
      <c r="HR87" s="1231"/>
      <c r="HS87" s="1231"/>
      <c r="HT87" s="1231"/>
      <c r="HU87" s="1231"/>
      <c r="HV87" s="1231"/>
      <c r="HW87" s="1231"/>
      <c r="HX87" s="1231"/>
      <c r="HY87" s="1231"/>
      <c r="HZ87" s="1231"/>
      <c r="IA87" s="1231"/>
      <c r="IB87" s="1231"/>
      <c r="IC87" s="1231"/>
      <c r="ID87" s="1231"/>
      <c r="IE87" s="1231"/>
      <c r="IF87" s="1231"/>
      <c r="IG87" s="1231"/>
      <c r="IH87" s="1231"/>
      <c r="II87" s="1231"/>
      <c r="IJ87" s="1231"/>
      <c r="IK87" s="1232"/>
      <c r="IL87" s="1232"/>
      <c r="IM87" s="1232"/>
      <c r="IO87" s="1228"/>
      <c r="IP87" s="1228"/>
      <c r="IQ87" s="1228"/>
      <c r="IR87" s="1228"/>
      <c r="IW87" s="114"/>
      <c r="IX87" s="1039"/>
      <c r="IY87" s="1040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1056"/>
      <c r="AY88" s="1039"/>
      <c r="AZ88" s="1217" t="e" vm="5">
        <v>#VALUE!</v>
      </c>
      <c r="EM88" s="93"/>
      <c r="EN88" s="93"/>
      <c r="EO88" s="93"/>
      <c r="EP88" s="93"/>
      <c r="FL88" s="73"/>
      <c r="IW88" s="114"/>
      <c r="IX88" s="1039"/>
      <c r="IY88" s="1040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1056"/>
      <c r="AY89" s="1039"/>
      <c r="AZ89" s="1217"/>
      <c r="BF89" s="1219" t="s">
        <v>51</v>
      </c>
      <c r="BG89" s="1219"/>
      <c r="BH89" s="1219"/>
      <c r="BI89" s="1219"/>
      <c r="BJ89" s="1219"/>
      <c r="BK89" s="1219"/>
      <c r="BL89" s="1219"/>
      <c r="BM89" s="1219"/>
      <c r="BN89" s="1219"/>
      <c r="BO89" s="1219"/>
      <c r="BP89" s="1219"/>
      <c r="BQ89" s="1219"/>
      <c r="BR89" s="1219"/>
      <c r="BS89" s="1219"/>
      <c r="BT89" s="1219"/>
      <c r="BU89" s="1219"/>
      <c r="BV89" s="1219"/>
      <c r="BW89" s="1219"/>
      <c r="BX89" s="1219"/>
      <c r="BY89" s="1219"/>
      <c r="BZ89" s="1219"/>
      <c r="CA89" s="1219"/>
      <c r="CB89" s="1219"/>
      <c r="CC89" s="1219"/>
      <c r="CD89" s="1219"/>
      <c r="CE89" s="1219"/>
      <c r="CF89" s="1219"/>
      <c r="CG89" s="1219"/>
      <c r="CH89" s="1219"/>
      <c r="CI89" s="1219"/>
      <c r="CJ89" s="1219"/>
      <c r="CK89" s="1219"/>
      <c r="CL89" s="1219"/>
      <c r="CM89" s="1219"/>
      <c r="CN89" s="1219"/>
      <c r="CO89" s="78"/>
      <c r="CP89" s="1233" t="str">
        <f>_xlfn.XLOOKUP(VALUE(CA129),tbl_Cabecera_Gflex[OT X Tablero],tbl_Cabecera_Gflex[Voltaje],"")</f>
        <v/>
      </c>
      <c r="CQ89" s="1233"/>
      <c r="CR89" s="1233"/>
      <c r="CS89" s="1233"/>
      <c r="CT89" s="1233"/>
      <c r="CU89" s="1233"/>
      <c r="CV89" s="1233"/>
      <c r="CW89" s="1233"/>
      <c r="CX89" s="1233"/>
      <c r="CY89" s="1233"/>
      <c r="CZ89" s="1233"/>
      <c r="DA89" s="1233"/>
      <c r="DB89" s="1233"/>
      <c r="DC89" s="1233"/>
      <c r="DD89" s="1233"/>
      <c r="DE89" s="1233"/>
      <c r="DF89" s="1233"/>
      <c r="DG89" s="1233"/>
      <c r="DH89" s="1233"/>
      <c r="DI89" s="1233"/>
      <c r="DJ89" s="1233"/>
      <c r="DK89" s="1233"/>
      <c r="DL89" s="1233"/>
      <c r="DM89" s="115"/>
      <c r="DN89" s="1235" t="s">
        <v>52</v>
      </c>
      <c r="DO89" s="1235"/>
      <c r="DP89" s="1235"/>
      <c r="DQ89" s="1235"/>
      <c r="DR89" s="1235"/>
      <c r="DS89" s="1235"/>
      <c r="DT89" s="1235"/>
      <c r="DU89" s="1235"/>
      <c r="DV89" s="1235"/>
      <c r="DW89" s="1235"/>
      <c r="DX89" s="1235"/>
      <c r="DY89" s="1235"/>
      <c r="DZ89" s="1235"/>
      <c r="EA89" s="1235"/>
      <c r="EB89" s="1235"/>
      <c r="EC89" s="1235"/>
      <c r="ED89" s="1235"/>
      <c r="EE89" s="1235"/>
      <c r="EF89" s="1235"/>
      <c r="EG89" s="116"/>
      <c r="EH89" s="116"/>
      <c r="EI89" s="116"/>
      <c r="EJ89" s="93"/>
      <c r="EL89" s="113"/>
      <c r="EM89" s="93"/>
      <c r="EN89" s="93"/>
      <c r="EO89" s="93"/>
      <c r="EP89" s="93"/>
      <c r="FM89" s="1219" t="s">
        <v>53</v>
      </c>
      <c r="FN89" s="1219"/>
      <c r="FO89" s="1219"/>
      <c r="FP89" s="1219"/>
      <c r="FQ89" s="1219"/>
      <c r="FR89" s="1219"/>
      <c r="FS89" s="1219"/>
      <c r="FT89" s="1219"/>
      <c r="FU89" s="1219"/>
      <c r="FV89" s="1219"/>
      <c r="FW89" s="1219"/>
      <c r="FX89" s="1219"/>
      <c r="FY89" s="1219"/>
      <c r="FZ89" s="1219"/>
      <c r="GA89" s="1219"/>
      <c r="GB89" s="1219"/>
      <c r="GC89" s="1219"/>
      <c r="GD89" s="1219"/>
      <c r="GE89" s="1219"/>
      <c r="GF89" s="1219"/>
      <c r="GG89" s="1219"/>
      <c r="GH89" s="1219"/>
      <c r="GI89" s="1219"/>
      <c r="GJ89" s="1219"/>
      <c r="GK89" s="1219"/>
      <c r="GL89" s="1219"/>
      <c r="GM89" s="1219"/>
      <c r="GN89" s="1219"/>
      <c r="GO89" s="1219"/>
      <c r="GP89" s="1219"/>
      <c r="GQ89" s="1219"/>
      <c r="GR89" s="1219"/>
      <c r="GS89" s="1219"/>
      <c r="GT89" s="1219"/>
      <c r="GU89" s="1219"/>
      <c r="GV89" s="78"/>
      <c r="GW89" s="1231" t="str">
        <f>IF(Meta_Master!B7&lt;&gt;"",Meta_Master!B7,"")</f>
        <v>Ing. Nicolas Prada</v>
      </c>
      <c r="GX89" s="1231"/>
      <c r="GY89" s="1231"/>
      <c r="GZ89" s="1231"/>
      <c r="HA89" s="1231"/>
      <c r="HB89" s="1231"/>
      <c r="HC89" s="1231"/>
      <c r="HD89" s="1231"/>
      <c r="HE89" s="1231"/>
      <c r="HF89" s="1231"/>
      <c r="HG89" s="1231"/>
      <c r="HH89" s="1231"/>
      <c r="HI89" s="1231"/>
      <c r="HJ89" s="1231"/>
      <c r="HK89" s="1231"/>
      <c r="HL89" s="1231"/>
      <c r="HM89" s="1231"/>
      <c r="HN89" s="1231"/>
      <c r="HO89" s="1231"/>
      <c r="HP89" s="1231"/>
      <c r="HQ89" s="1231"/>
      <c r="HR89" s="1231"/>
      <c r="HS89" s="1231"/>
      <c r="HT89" s="1231"/>
      <c r="HU89" s="1231"/>
      <c r="HV89" s="1231"/>
      <c r="HW89" s="1231"/>
      <c r="HX89" s="1231"/>
      <c r="HY89" s="1231"/>
      <c r="HZ89" s="1231"/>
      <c r="IA89" s="1231"/>
      <c r="IB89" s="1231"/>
      <c r="IC89" s="1231"/>
      <c r="ID89" s="1231"/>
      <c r="IE89" s="1231"/>
      <c r="IF89" s="1231"/>
      <c r="IG89" s="1231"/>
      <c r="IH89" s="1231"/>
      <c r="II89" s="1231"/>
      <c r="IJ89" s="1231"/>
      <c r="IK89" s="1232" t="s">
        <v>34</v>
      </c>
      <c r="IL89" s="1232"/>
      <c r="IM89" s="1232"/>
      <c r="IO89" s="1228" t="e" vm="6">
        <v>#VALUE!</v>
      </c>
      <c r="IP89" s="1228"/>
      <c r="IQ89" s="1228"/>
      <c r="IR89" s="1228"/>
      <c r="IW89" s="114"/>
      <c r="IX89" s="1039"/>
      <c r="IY89" s="1040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1056"/>
      <c r="AY90" s="1039"/>
      <c r="AZ90" s="72"/>
      <c r="BF90" s="1219"/>
      <c r="BG90" s="1219"/>
      <c r="BH90" s="1219"/>
      <c r="BI90" s="1219"/>
      <c r="BJ90" s="1219"/>
      <c r="BK90" s="1219"/>
      <c r="BL90" s="1219"/>
      <c r="BM90" s="1219"/>
      <c r="BN90" s="1219"/>
      <c r="BO90" s="1219"/>
      <c r="BP90" s="1219"/>
      <c r="BQ90" s="1219"/>
      <c r="BR90" s="1219"/>
      <c r="BS90" s="1219"/>
      <c r="BT90" s="1219"/>
      <c r="BU90" s="1219"/>
      <c r="BV90" s="1219"/>
      <c r="BW90" s="1219"/>
      <c r="BX90" s="1219"/>
      <c r="BY90" s="1219"/>
      <c r="BZ90" s="1219"/>
      <c r="CA90" s="1219"/>
      <c r="CB90" s="1219"/>
      <c r="CC90" s="1219"/>
      <c r="CD90" s="1219"/>
      <c r="CE90" s="1219"/>
      <c r="CF90" s="1219"/>
      <c r="CG90" s="1219"/>
      <c r="CH90" s="1219"/>
      <c r="CI90" s="1219"/>
      <c r="CJ90" s="1219"/>
      <c r="CK90" s="1219"/>
      <c r="CL90" s="1219"/>
      <c r="CM90" s="1219"/>
      <c r="CN90" s="1219"/>
      <c r="CO90" s="78"/>
      <c r="CP90" s="1233"/>
      <c r="CQ90" s="1233"/>
      <c r="CR90" s="1233"/>
      <c r="CS90" s="1233"/>
      <c r="CT90" s="1233"/>
      <c r="CU90" s="1233"/>
      <c r="CV90" s="1233"/>
      <c r="CW90" s="1233"/>
      <c r="CX90" s="1233"/>
      <c r="CY90" s="1233"/>
      <c r="CZ90" s="1233"/>
      <c r="DA90" s="1233"/>
      <c r="DB90" s="1233"/>
      <c r="DC90" s="1233"/>
      <c r="DD90" s="1233"/>
      <c r="DE90" s="1233"/>
      <c r="DF90" s="1233"/>
      <c r="DG90" s="1233"/>
      <c r="DH90" s="1233"/>
      <c r="DI90" s="1233"/>
      <c r="DJ90" s="1233"/>
      <c r="DK90" s="1233"/>
      <c r="DL90" s="1233"/>
      <c r="DM90" s="115"/>
      <c r="DN90" s="1235"/>
      <c r="DO90" s="1235"/>
      <c r="DP90" s="1235"/>
      <c r="DQ90" s="1235"/>
      <c r="DR90" s="1235"/>
      <c r="DS90" s="1235"/>
      <c r="DT90" s="1235"/>
      <c r="DU90" s="1235"/>
      <c r="DV90" s="1235"/>
      <c r="DW90" s="1235"/>
      <c r="DX90" s="1235"/>
      <c r="DY90" s="1235"/>
      <c r="DZ90" s="1235"/>
      <c r="EA90" s="1235"/>
      <c r="EB90" s="1235"/>
      <c r="EC90" s="1235"/>
      <c r="ED90" s="1235"/>
      <c r="EE90" s="1235"/>
      <c r="EF90" s="1235"/>
      <c r="EG90" s="116"/>
      <c r="EH90" s="116"/>
      <c r="EI90" s="116"/>
      <c r="EJ90" s="93"/>
      <c r="EL90" s="113"/>
      <c r="EM90" s="93"/>
      <c r="EN90" s="93"/>
      <c r="EO90" s="93"/>
      <c r="EP90" s="93"/>
      <c r="FM90" s="1219"/>
      <c r="FN90" s="1219"/>
      <c r="FO90" s="1219"/>
      <c r="FP90" s="1219"/>
      <c r="FQ90" s="1219"/>
      <c r="FR90" s="1219"/>
      <c r="FS90" s="1219"/>
      <c r="FT90" s="1219"/>
      <c r="FU90" s="1219"/>
      <c r="FV90" s="1219"/>
      <c r="FW90" s="1219"/>
      <c r="FX90" s="1219"/>
      <c r="FY90" s="1219"/>
      <c r="FZ90" s="1219"/>
      <c r="GA90" s="1219"/>
      <c r="GB90" s="1219"/>
      <c r="GC90" s="1219"/>
      <c r="GD90" s="1219"/>
      <c r="GE90" s="1219"/>
      <c r="GF90" s="1219"/>
      <c r="GG90" s="1219"/>
      <c r="GH90" s="1219"/>
      <c r="GI90" s="1219"/>
      <c r="GJ90" s="1219"/>
      <c r="GK90" s="1219"/>
      <c r="GL90" s="1219"/>
      <c r="GM90" s="1219"/>
      <c r="GN90" s="1219"/>
      <c r="GO90" s="1219"/>
      <c r="GP90" s="1219"/>
      <c r="GQ90" s="1219"/>
      <c r="GR90" s="1219"/>
      <c r="GS90" s="1219"/>
      <c r="GT90" s="1219"/>
      <c r="GU90" s="1219"/>
      <c r="GV90" s="78"/>
      <c r="GW90" s="1231"/>
      <c r="GX90" s="1231"/>
      <c r="GY90" s="1231"/>
      <c r="GZ90" s="1231"/>
      <c r="HA90" s="1231"/>
      <c r="HB90" s="1231"/>
      <c r="HC90" s="1231"/>
      <c r="HD90" s="1231"/>
      <c r="HE90" s="1231"/>
      <c r="HF90" s="1231"/>
      <c r="HG90" s="1231"/>
      <c r="HH90" s="1231"/>
      <c r="HI90" s="1231"/>
      <c r="HJ90" s="1231"/>
      <c r="HK90" s="1231"/>
      <c r="HL90" s="1231"/>
      <c r="HM90" s="1231"/>
      <c r="HN90" s="1231"/>
      <c r="HO90" s="1231"/>
      <c r="HP90" s="1231"/>
      <c r="HQ90" s="1231"/>
      <c r="HR90" s="1231"/>
      <c r="HS90" s="1231"/>
      <c r="HT90" s="1231"/>
      <c r="HU90" s="1231"/>
      <c r="HV90" s="1231"/>
      <c r="HW90" s="1231"/>
      <c r="HX90" s="1231"/>
      <c r="HY90" s="1231"/>
      <c r="HZ90" s="1231"/>
      <c r="IA90" s="1231"/>
      <c r="IB90" s="1231"/>
      <c r="IC90" s="1231"/>
      <c r="ID90" s="1231"/>
      <c r="IE90" s="1231"/>
      <c r="IF90" s="1231"/>
      <c r="IG90" s="1231"/>
      <c r="IH90" s="1231"/>
      <c r="II90" s="1231"/>
      <c r="IJ90" s="1231"/>
      <c r="IK90" s="1232"/>
      <c r="IL90" s="1232"/>
      <c r="IM90" s="1232"/>
      <c r="IO90" s="1228"/>
      <c r="IP90" s="1228"/>
      <c r="IQ90" s="1228"/>
      <c r="IR90" s="1228"/>
      <c r="IW90" s="114"/>
      <c r="IX90" s="1039"/>
      <c r="IY90" s="1040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1056"/>
      <c r="AY91" s="1039"/>
      <c r="AZ91" s="72"/>
      <c r="BF91" s="1219"/>
      <c r="BG91" s="1219"/>
      <c r="BH91" s="1219"/>
      <c r="BI91" s="1219"/>
      <c r="BJ91" s="1219"/>
      <c r="BK91" s="1219"/>
      <c r="BL91" s="1219"/>
      <c r="BM91" s="1219"/>
      <c r="BN91" s="1219"/>
      <c r="BO91" s="1219"/>
      <c r="BP91" s="1219"/>
      <c r="BQ91" s="1219"/>
      <c r="BR91" s="1219"/>
      <c r="BS91" s="1219"/>
      <c r="BT91" s="1219"/>
      <c r="BU91" s="1219"/>
      <c r="BV91" s="1219"/>
      <c r="BW91" s="1219"/>
      <c r="BX91" s="1219"/>
      <c r="BY91" s="1219"/>
      <c r="BZ91" s="1219"/>
      <c r="CA91" s="1219"/>
      <c r="CB91" s="1219"/>
      <c r="CC91" s="1219"/>
      <c r="CD91" s="1219"/>
      <c r="CE91" s="1219"/>
      <c r="CF91" s="1219"/>
      <c r="CG91" s="1219"/>
      <c r="CH91" s="1219"/>
      <c r="CI91" s="1219"/>
      <c r="CJ91" s="1219"/>
      <c r="CK91" s="1219"/>
      <c r="CL91" s="1219"/>
      <c r="CM91" s="1219"/>
      <c r="CN91" s="1219"/>
      <c r="CO91" s="78"/>
      <c r="CP91" s="1233"/>
      <c r="CQ91" s="1233"/>
      <c r="CR91" s="1233"/>
      <c r="CS91" s="1233"/>
      <c r="CT91" s="1233"/>
      <c r="CU91" s="1233"/>
      <c r="CV91" s="1233"/>
      <c r="CW91" s="1233"/>
      <c r="CX91" s="1233"/>
      <c r="CY91" s="1233"/>
      <c r="CZ91" s="1233"/>
      <c r="DA91" s="1233"/>
      <c r="DB91" s="1233"/>
      <c r="DC91" s="1233"/>
      <c r="DD91" s="1233"/>
      <c r="DE91" s="1233"/>
      <c r="DF91" s="1233"/>
      <c r="DG91" s="1233"/>
      <c r="DH91" s="1233"/>
      <c r="DI91" s="1233"/>
      <c r="DJ91" s="1233"/>
      <c r="DK91" s="1233"/>
      <c r="DL91" s="1233"/>
      <c r="DM91" s="115"/>
      <c r="DN91" s="1235"/>
      <c r="DO91" s="1235"/>
      <c r="DP91" s="1235"/>
      <c r="DQ91" s="1235"/>
      <c r="DR91" s="1235"/>
      <c r="DS91" s="1235"/>
      <c r="DT91" s="1235"/>
      <c r="DU91" s="1235"/>
      <c r="DV91" s="1235"/>
      <c r="DW91" s="1235"/>
      <c r="DX91" s="1235"/>
      <c r="DY91" s="1235"/>
      <c r="DZ91" s="1235"/>
      <c r="EA91" s="1235"/>
      <c r="EB91" s="1235"/>
      <c r="EC91" s="1235"/>
      <c r="ED91" s="1235"/>
      <c r="EE91" s="1235"/>
      <c r="EF91" s="1235"/>
      <c r="EG91" s="116"/>
      <c r="EH91" s="116"/>
      <c r="EI91" s="116"/>
      <c r="EJ91" s="93"/>
      <c r="EL91" s="113"/>
      <c r="EM91" s="93"/>
      <c r="EN91" s="93"/>
      <c r="EO91" s="93"/>
      <c r="EP91" s="93"/>
      <c r="FM91" s="1219"/>
      <c r="FN91" s="1219"/>
      <c r="FO91" s="1219"/>
      <c r="FP91" s="1219"/>
      <c r="FQ91" s="1219"/>
      <c r="FR91" s="1219"/>
      <c r="FS91" s="1219"/>
      <c r="FT91" s="1219"/>
      <c r="FU91" s="1219"/>
      <c r="FV91" s="1219"/>
      <c r="FW91" s="1219"/>
      <c r="FX91" s="1219"/>
      <c r="FY91" s="1219"/>
      <c r="FZ91" s="1219"/>
      <c r="GA91" s="1219"/>
      <c r="GB91" s="1219"/>
      <c r="GC91" s="1219"/>
      <c r="GD91" s="1219"/>
      <c r="GE91" s="1219"/>
      <c r="GF91" s="1219"/>
      <c r="GG91" s="1219"/>
      <c r="GH91" s="1219"/>
      <c r="GI91" s="1219"/>
      <c r="GJ91" s="1219"/>
      <c r="GK91" s="1219"/>
      <c r="GL91" s="1219"/>
      <c r="GM91" s="1219"/>
      <c r="GN91" s="1219"/>
      <c r="GO91" s="1219"/>
      <c r="GP91" s="1219"/>
      <c r="GQ91" s="1219"/>
      <c r="GR91" s="1219"/>
      <c r="GS91" s="1219"/>
      <c r="GT91" s="1219"/>
      <c r="GU91" s="1219"/>
      <c r="GV91" s="78"/>
      <c r="GW91" s="1231"/>
      <c r="GX91" s="1231"/>
      <c r="GY91" s="1231"/>
      <c r="GZ91" s="1231"/>
      <c r="HA91" s="1231"/>
      <c r="HB91" s="1231"/>
      <c r="HC91" s="1231"/>
      <c r="HD91" s="1231"/>
      <c r="HE91" s="1231"/>
      <c r="HF91" s="1231"/>
      <c r="HG91" s="1231"/>
      <c r="HH91" s="1231"/>
      <c r="HI91" s="1231"/>
      <c r="HJ91" s="1231"/>
      <c r="HK91" s="1231"/>
      <c r="HL91" s="1231"/>
      <c r="HM91" s="1231"/>
      <c r="HN91" s="1231"/>
      <c r="HO91" s="1231"/>
      <c r="HP91" s="1231"/>
      <c r="HQ91" s="1231"/>
      <c r="HR91" s="1231"/>
      <c r="HS91" s="1231"/>
      <c r="HT91" s="1231"/>
      <c r="HU91" s="1231"/>
      <c r="HV91" s="1231"/>
      <c r="HW91" s="1231"/>
      <c r="HX91" s="1231"/>
      <c r="HY91" s="1231"/>
      <c r="HZ91" s="1231"/>
      <c r="IA91" s="1231"/>
      <c r="IB91" s="1231"/>
      <c r="IC91" s="1231"/>
      <c r="ID91" s="1231"/>
      <c r="IE91" s="1231"/>
      <c r="IF91" s="1231"/>
      <c r="IG91" s="1231"/>
      <c r="IH91" s="1231"/>
      <c r="II91" s="1231"/>
      <c r="IJ91" s="1231"/>
      <c r="IK91" s="1232"/>
      <c r="IL91" s="1232"/>
      <c r="IM91" s="1232"/>
      <c r="IO91" s="1228"/>
      <c r="IP91" s="1228"/>
      <c r="IQ91" s="1228"/>
      <c r="IR91" s="1228"/>
      <c r="IW91" s="114"/>
      <c r="IX91" s="1039"/>
      <c r="IY91" s="1040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1056"/>
      <c r="AY92" s="1039"/>
      <c r="AZ92" s="72"/>
      <c r="BF92" s="1219"/>
      <c r="BG92" s="1219"/>
      <c r="BH92" s="1219"/>
      <c r="BI92" s="1219"/>
      <c r="BJ92" s="1219"/>
      <c r="BK92" s="1219"/>
      <c r="BL92" s="1219"/>
      <c r="BM92" s="1219"/>
      <c r="BN92" s="1219"/>
      <c r="BO92" s="1219"/>
      <c r="BP92" s="1219"/>
      <c r="BQ92" s="1219"/>
      <c r="BR92" s="1219"/>
      <c r="BS92" s="1219"/>
      <c r="BT92" s="1219"/>
      <c r="BU92" s="1219"/>
      <c r="BV92" s="1219"/>
      <c r="BW92" s="1219"/>
      <c r="BX92" s="1219"/>
      <c r="BY92" s="1219"/>
      <c r="BZ92" s="1219"/>
      <c r="CA92" s="1219"/>
      <c r="CB92" s="1219"/>
      <c r="CC92" s="1219"/>
      <c r="CD92" s="1219"/>
      <c r="CE92" s="1219"/>
      <c r="CF92" s="1219"/>
      <c r="CG92" s="1219"/>
      <c r="CH92" s="1219"/>
      <c r="CI92" s="1219"/>
      <c r="CJ92" s="1219"/>
      <c r="CK92" s="1219"/>
      <c r="CL92" s="1219"/>
      <c r="CM92" s="1219"/>
      <c r="CN92" s="1219"/>
      <c r="CO92" s="78"/>
      <c r="CP92" s="1233"/>
      <c r="CQ92" s="1233"/>
      <c r="CR92" s="1233"/>
      <c r="CS92" s="1233"/>
      <c r="CT92" s="1233"/>
      <c r="CU92" s="1233"/>
      <c r="CV92" s="1233"/>
      <c r="CW92" s="1233"/>
      <c r="CX92" s="1233"/>
      <c r="CY92" s="1233"/>
      <c r="CZ92" s="1233"/>
      <c r="DA92" s="1233"/>
      <c r="DB92" s="1233"/>
      <c r="DC92" s="1233"/>
      <c r="DD92" s="1233"/>
      <c r="DE92" s="1233"/>
      <c r="DF92" s="1233"/>
      <c r="DG92" s="1233"/>
      <c r="DH92" s="1233"/>
      <c r="DI92" s="1233"/>
      <c r="DJ92" s="1233"/>
      <c r="DK92" s="1233"/>
      <c r="DL92" s="1233"/>
      <c r="DM92" s="115"/>
      <c r="DN92" s="1235"/>
      <c r="DO92" s="1235"/>
      <c r="DP92" s="1235"/>
      <c r="DQ92" s="1235"/>
      <c r="DR92" s="1235"/>
      <c r="DS92" s="1235"/>
      <c r="DT92" s="1235"/>
      <c r="DU92" s="1235"/>
      <c r="DV92" s="1235"/>
      <c r="DW92" s="1235"/>
      <c r="DX92" s="1235"/>
      <c r="DY92" s="1235"/>
      <c r="DZ92" s="1235"/>
      <c r="EA92" s="1235"/>
      <c r="EB92" s="1235"/>
      <c r="EC92" s="1235"/>
      <c r="ED92" s="1235"/>
      <c r="EE92" s="1235"/>
      <c r="EF92" s="1235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219"/>
      <c r="FN92" s="1219"/>
      <c r="FO92" s="1219"/>
      <c r="FP92" s="1219"/>
      <c r="FQ92" s="1219"/>
      <c r="FR92" s="1219"/>
      <c r="FS92" s="1219"/>
      <c r="FT92" s="1219"/>
      <c r="FU92" s="1219"/>
      <c r="FV92" s="1219"/>
      <c r="FW92" s="1219"/>
      <c r="FX92" s="1219"/>
      <c r="FY92" s="1219"/>
      <c r="FZ92" s="1219"/>
      <c r="GA92" s="1219"/>
      <c r="GB92" s="1219"/>
      <c r="GC92" s="1219"/>
      <c r="GD92" s="1219"/>
      <c r="GE92" s="1219"/>
      <c r="GF92" s="1219"/>
      <c r="GG92" s="1219"/>
      <c r="GH92" s="1219"/>
      <c r="GI92" s="1219"/>
      <c r="GJ92" s="1219"/>
      <c r="GK92" s="1219"/>
      <c r="GL92" s="1219"/>
      <c r="GM92" s="1219"/>
      <c r="GN92" s="1219"/>
      <c r="GO92" s="1219"/>
      <c r="GP92" s="1219"/>
      <c r="GQ92" s="1219"/>
      <c r="GR92" s="1219"/>
      <c r="GS92" s="1219"/>
      <c r="GT92" s="1219"/>
      <c r="GU92" s="1219"/>
      <c r="GV92" s="78"/>
      <c r="GW92" s="1231"/>
      <c r="GX92" s="1231"/>
      <c r="GY92" s="1231"/>
      <c r="GZ92" s="1231"/>
      <c r="HA92" s="1231"/>
      <c r="HB92" s="1231"/>
      <c r="HC92" s="1231"/>
      <c r="HD92" s="1231"/>
      <c r="HE92" s="1231"/>
      <c r="HF92" s="1231"/>
      <c r="HG92" s="1231"/>
      <c r="HH92" s="1231"/>
      <c r="HI92" s="1231"/>
      <c r="HJ92" s="1231"/>
      <c r="HK92" s="1231"/>
      <c r="HL92" s="1231"/>
      <c r="HM92" s="1231"/>
      <c r="HN92" s="1231"/>
      <c r="HO92" s="1231"/>
      <c r="HP92" s="1231"/>
      <c r="HQ92" s="1231"/>
      <c r="HR92" s="1231"/>
      <c r="HS92" s="1231"/>
      <c r="HT92" s="1231"/>
      <c r="HU92" s="1231"/>
      <c r="HV92" s="1231"/>
      <c r="HW92" s="1231"/>
      <c r="HX92" s="1231"/>
      <c r="HY92" s="1231"/>
      <c r="HZ92" s="1231"/>
      <c r="IA92" s="1231"/>
      <c r="IB92" s="1231"/>
      <c r="IC92" s="1231"/>
      <c r="ID92" s="1231"/>
      <c r="IE92" s="1231"/>
      <c r="IF92" s="1231"/>
      <c r="IG92" s="1231"/>
      <c r="IH92" s="1231"/>
      <c r="II92" s="1231"/>
      <c r="IJ92" s="1231"/>
      <c r="IK92" s="1232"/>
      <c r="IL92" s="1232"/>
      <c r="IM92" s="1232"/>
      <c r="IO92" s="1228"/>
      <c r="IP92" s="1228"/>
      <c r="IQ92" s="1228"/>
      <c r="IR92" s="1228"/>
      <c r="IW92" s="114"/>
      <c r="IX92" s="1039"/>
      <c r="IY92" s="1040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1056"/>
      <c r="AY93" s="1039"/>
      <c r="AZ93" s="72"/>
      <c r="BF93" s="1219"/>
      <c r="BG93" s="1219"/>
      <c r="BH93" s="1219"/>
      <c r="BI93" s="1219"/>
      <c r="BJ93" s="1219"/>
      <c r="BK93" s="1219"/>
      <c r="BL93" s="1219"/>
      <c r="BM93" s="1219"/>
      <c r="BN93" s="1219"/>
      <c r="BO93" s="1219"/>
      <c r="BP93" s="1219"/>
      <c r="BQ93" s="1219"/>
      <c r="BR93" s="1219"/>
      <c r="BS93" s="1219"/>
      <c r="BT93" s="1219"/>
      <c r="BU93" s="1219"/>
      <c r="BV93" s="1219"/>
      <c r="BW93" s="1219"/>
      <c r="BX93" s="1219"/>
      <c r="BY93" s="1219"/>
      <c r="BZ93" s="1219"/>
      <c r="CA93" s="1219"/>
      <c r="CB93" s="1219"/>
      <c r="CC93" s="1219"/>
      <c r="CD93" s="1219"/>
      <c r="CE93" s="1219"/>
      <c r="CF93" s="1219"/>
      <c r="CG93" s="1219"/>
      <c r="CH93" s="1219"/>
      <c r="CI93" s="1219"/>
      <c r="CJ93" s="1219"/>
      <c r="CK93" s="1219"/>
      <c r="CL93" s="1219"/>
      <c r="CM93" s="1219"/>
      <c r="CN93" s="1219"/>
      <c r="CO93" s="78"/>
      <c r="CP93" s="1234"/>
      <c r="CQ93" s="1234"/>
      <c r="CR93" s="1234"/>
      <c r="CS93" s="1234"/>
      <c r="CT93" s="1234"/>
      <c r="CU93" s="1234"/>
      <c r="CV93" s="1234"/>
      <c r="CW93" s="1234"/>
      <c r="CX93" s="1234"/>
      <c r="CY93" s="1234"/>
      <c r="CZ93" s="1234"/>
      <c r="DA93" s="1234"/>
      <c r="DB93" s="1234"/>
      <c r="DC93" s="1234"/>
      <c r="DD93" s="1234"/>
      <c r="DE93" s="1234"/>
      <c r="DF93" s="1234"/>
      <c r="DG93" s="1234"/>
      <c r="DH93" s="1234"/>
      <c r="DI93" s="1234"/>
      <c r="DJ93" s="1234"/>
      <c r="DK93" s="1234"/>
      <c r="DL93" s="1234"/>
      <c r="DM93" s="119"/>
      <c r="DN93" s="1236"/>
      <c r="DO93" s="1236"/>
      <c r="DP93" s="1236"/>
      <c r="DQ93" s="1236"/>
      <c r="DR93" s="1236"/>
      <c r="DS93" s="1236"/>
      <c r="DT93" s="1236"/>
      <c r="DU93" s="1236"/>
      <c r="DV93" s="1236"/>
      <c r="DW93" s="1236"/>
      <c r="DX93" s="1236"/>
      <c r="DY93" s="1236"/>
      <c r="DZ93" s="1236"/>
      <c r="EA93" s="1236"/>
      <c r="EB93" s="1236"/>
      <c r="EC93" s="1236"/>
      <c r="ED93" s="1236"/>
      <c r="EE93" s="1236"/>
      <c r="EF93" s="1236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219"/>
      <c r="FN93" s="1219"/>
      <c r="FO93" s="1219"/>
      <c r="FP93" s="1219"/>
      <c r="FQ93" s="1219"/>
      <c r="FR93" s="1219"/>
      <c r="FS93" s="1219"/>
      <c r="FT93" s="1219"/>
      <c r="FU93" s="1219"/>
      <c r="FV93" s="1219"/>
      <c r="FW93" s="1219"/>
      <c r="FX93" s="1219"/>
      <c r="FY93" s="1219"/>
      <c r="FZ93" s="1219"/>
      <c r="GA93" s="1219"/>
      <c r="GB93" s="1219"/>
      <c r="GC93" s="1219"/>
      <c r="GD93" s="1219"/>
      <c r="GE93" s="1219"/>
      <c r="GF93" s="1219"/>
      <c r="GG93" s="1219"/>
      <c r="GH93" s="1219"/>
      <c r="GI93" s="1219"/>
      <c r="GJ93" s="1219"/>
      <c r="GK93" s="1219"/>
      <c r="GL93" s="1219"/>
      <c r="GM93" s="1219"/>
      <c r="GN93" s="1219"/>
      <c r="GO93" s="1219"/>
      <c r="GP93" s="1219"/>
      <c r="GQ93" s="1219"/>
      <c r="GR93" s="1219"/>
      <c r="GS93" s="1219"/>
      <c r="GT93" s="1219"/>
      <c r="GU93" s="1219"/>
      <c r="GV93" s="78"/>
      <c r="GW93" s="1231"/>
      <c r="GX93" s="1231"/>
      <c r="GY93" s="1231"/>
      <c r="GZ93" s="1231"/>
      <c r="HA93" s="1231"/>
      <c r="HB93" s="1231"/>
      <c r="HC93" s="1231"/>
      <c r="HD93" s="1231"/>
      <c r="HE93" s="1231"/>
      <c r="HF93" s="1231"/>
      <c r="HG93" s="1231"/>
      <c r="HH93" s="1231"/>
      <c r="HI93" s="1231"/>
      <c r="HJ93" s="1231"/>
      <c r="HK93" s="1231"/>
      <c r="HL93" s="1231"/>
      <c r="HM93" s="1231"/>
      <c r="HN93" s="1231"/>
      <c r="HO93" s="1231"/>
      <c r="HP93" s="1231"/>
      <c r="HQ93" s="1231"/>
      <c r="HR93" s="1231"/>
      <c r="HS93" s="1231"/>
      <c r="HT93" s="1231"/>
      <c r="HU93" s="1231"/>
      <c r="HV93" s="1231"/>
      <c r="HW93" s="1231"/>
      <c r="HX93" s="1231"/>
      <c r="HY93" s="1231"/>
      <c r="HZ93" s="1231"/>
      <c r="IA93" s="1231"/>
      <c r="IB93" s="1231"/>
      <c r="IC93" s="1231"/>
      <c r="ID93" s="1231"/>
      <c r="IE93" s="1231"/>
      <c r="IF93" s="1231"/>
      <c r="IG93" s="1231"/>
      <c r="IH93" s="1231"/>
      <c r="II93" s="1231"/>
      <c r="IJ93" s="1231"/>
      <c r="IK93" s="1232"/>
      <c r="IL93" s="1232"/>
      <c r="IM93" s="1232"/>
      <c r="IO93" s="1228"/>
      <c r="IP93" s="1228"/>
      <c r="IQ93" s="1228"/>
      <c r="IR93" s="1228"/>
      <c r="IW93" s="114"/>
      <c r="IX93" s="1039"/>
      <c r="IY93" s="1040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1056"/>
      <c r="AY94" s="1039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1039"/>
      <c r="IY94" s="1040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1057"/>
      <c r="AY95" s="1041"/>
      <c r="AZ95" s="83"/>
      <c r="BE95" s="102"/>
      <c r="BF95" s="1219" t="s">
        <v>54</v>
      </c>
      <c r="BG95" s="1219"/>
      <c r="BH95" s="1219"/>
      <c r="BI95" s="1219"/>
      <c r="BJ95" s="1219"/>
      <c r="BK95" s="1219"/>
      <c r="BL95" s="1219"/>
      <c r="BM95" s="1219"/>
      <c r="BN95" s="1219"/>
      <c r="BO95" s="1219"/>
      <c r="BP95" s="1219"/>
      <c r="BQ95" s="1219"/>
      <c r="BR95" s="1219"/>
      <c r="BS95" s="1219"/>
      <c r="BT95" s="1219"/>
      <c r="BU95" s="1219"/>
      <c r="BV95" s="1219"/>
      <c r="BW95" s="1219"/>
      <c r="BX95" s="1219"/>
      <c r="BY95" s="1219"/>
      <c r="BZ95" s="1219"/>
      <c r="CA95" s="1219"/>
      <c r="CB95" s="1219"/>
      <c r="CC95" s="1219"/>
      <c r="CD95" s="1219"/>
      <c r="CE95" s="1219"/>
      <c r="CF95" s="1219"/>
      <c r="CG95" s="1219"/>
      <c r="CH95" s="1219"/>
      <c r="CI95" s="1219"/>
      <c r="CJ95" s="1219"/>
      <c r="CK95" s="1219"/>
      <c r="CL95" s="1219"/>
      <c r="CM95" s="1219"/>
      <c r="CN95" s="1219"/>
      <c r="CO95" s="78"/>
      <c r="CP95" s="1252" t="str">
        <f>_xlfn.XLOOKUP(VALUE(CA129),tbl_Cabecera_Gflex[OT X Tablero],tbl_Cabecera_Gflex[Icc tablero],"")</f>
        <v/>
      </c>
      <c r="CQ95" s="1252"/>
      <c r="CR95" s="1252"/>
      <c r="CS95" s="1252"/>
      <c r="CT95" s="1252"/>
      <c r="CU95" s="1252"/>
      <c r="CV95" s="1252"/>
      <c r="CW95" s="1252"/>
      <c r="CX95" s="1252"/>
      <c r="CY95" s="1252"/>
      <c r="CZ95" s="1252"/>
      <c r="DA95" s="1252"/>
      <c r="DB95" s="1252"/>
      <c r="DC95" s="1252"/>
      <c r="DD95" s="1252"/>
      <c r="DE95" s="1252"/>
      <c r="DF95" s="1252"/>
      <c r="DG95" s="1252"/>
      <c r="DH95" s="1252"/>
      <c r="DI95" s="1252"/>
      <c r="DJ95" s="1252"/>
      <c r="DK95" s="1252"/>
      <c r="DL95" s="1252"/>
      <c r="DM95" s="122"/>
      <c r="DN95" s="1253" t="s">
        <v>55</v>
      </c>
      <c r="DO95" s="1253"/>
      <c r="DP95" s="1253"/>
      <c r="DQ95" s="1253"/>
      <c r="DR95" s="1253"/>
      <c r="DS95" s="1253"/>
      <c r="DT95" s="1253"/>
      <c r="DU95" s="1253"/>
      <c r="DV95" s="123"/>
      <c r="DW95" s="123"/>
      <c r="DX95" s="123"/>
      <c r="DY95" s="123"/>
      <c r="DZ95" s="123"/>
      <c r="EA95" s="123"/>
      <c r="EB95" s="123"/>
      <c r="EC95" s="1227" t="s">
        <v>34</v>
      </c>
      <c r="ED95" s="1227"/>
      <c r="EE95" s="1227"/>
      <c r="EF95" s="1227"/>
      <c r="EG95" s="93"/>
      <c r="EH95" s="1228" t="e" vm="6">
        <v>#VALUE!</v>
      </c>
      <c r="EI95" s="1228"/>
      <c r="EJ95" s="1228"/>
      <c r="EK95" s="1228"/>
      <c r="EL95" s="93"/>
      <c r="EM95" s="93"/>
      <c r="EN95" s="93"/>
      <c r="EO95" s="93"/>
      <c r="EP95" s="93"/>
      <c r="FM95" s="1219" t="s">
        <v>56</v>
      </c>
      <c r="FN95" s="1219"/>
      <c r="FO95" s="1219"/>
      <c r="FP95" s="1219"/>
      <c r="FQ95" s="1219"/>
      <c r="FR95" s="1219"/>
      <c r="FS95" s="1219"/>
      <c r="FT95" s="1219"/>
      <c r="FU95" s="1219"/>
      <c r="FV95" s="1219"/>
      <c r="FW95" s="1219"/>
      <c r="FX95" s="1219"/>
      <c r="FY95" s="1219"/>
      <c r="FZ95" s="1219"/>
      <c r="GA95" s="1219"/>
      <c r="GB95" s="1219"/>
      <c r="GC95" s="1219"/>
      <c r="GD95" s="1219"/>
      <c r="GE95" s="1219"/>
      <c r="GF95" s="1219"/>
      <c r="GG95" s="1219"/>
      <c r="GH95" s="1219"/>
      <c r="GI95" s="1219"/>
      <c r="GJ95" s="1219"/>
      <c r="GK95" s="1219"/>
      <c r="GL95" s="1219"/>
      <c r="GM95" s="1219"/>
      <c r="GN95" s="1219"/>
      <c r="GO95" s="1219"/>
      <c r="GP95" s="1219"/>
      <c r="GQ95" s="1219"/>
      <c r="GR95" s="1219"/>
      <c r="GS95" s="1219"/>
      <c r="GT95" s="1219"/>
      <c r="GU95" s="1219"/>
      <c r="GV95" s="103"/>
      <c r="GW95" s="1231" t="s">
        <v>349</v>
      </c>
      <c r="GX95" s="1231"/>
      <c r="GY95" s="1231"/>
      <c r="GZ95" s="1231"/>
      <c r="HA95" s="1231"/>
      <c r="HB95" s="1231"/>
      <c r="HC95" s="1231"/>
      <c r="HD95" s="1231"/>
      <c r="HE95" s="1231"/>
      <c r="HF95" s="1231"/>
      <c r="HG95" s="1231"/>
      <c r="HH95" s="1231"/>
      <c r="HI95" s="1231"/>
      <c r="HJ95" s="1231"/>
      <c r="HK95" s="1231"/>
      <c r="HL95" s="1231"/>
      <c r="HM95" s="1231"/>
      <c r="HN95" s="1231"/>
      <c r="HO95" s="1231"/>
      <c r="HP95" s="1231"/>
      <c r="HQ95" s="1231"/>
      <c r="HR95" s="1231"/>
      <c r="HS95" s="1231"/>
      <c r="HT95" s="1231"/>
      <c r="HU95" s="1231"/>
      <c r="HV95" s="1231"/>
      <c r="HW95" s="1231"/>
      <c r="HX95" s="1231"/>
      <c r="HY95" s="1231"/>
      <c r="HZ95" s="1231"/>
      <c r="IA95" s="1231"/>
      <c r="IB95" s="1231"/>
      <c r="IC95" s="1231"/>
      <c r="ID95" s="1231"/>
      <c r="IE95" s="1231"/>
      <c r="IF95" s="1231"/>
      <c r="IG95" s="1231"/>
      <c r="IH95" s="1231"/>
      <c r="II95" s="1231"/>
      <c r="IJ95" s="1231"/>
      <c r="IK95" s="1232" t="s">
        <v>34</v>
      </c>
      <c r="IL95" s="1232"/>
      <c r="IM95" s="1232"/>
      <c r="IO95" s="1228" t="e" vm="6">
        <v>#VALUE!</v>
      </c>
      <c r="IP95" s="1228"/>
      <c r="IQ95" s="1228"/>
      <c r="IR95" s="1228"/>
      <c r="IW95" s="114"/>
      <c r="IX95" s="1041"/>
      <c r="IY95" s="104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212" t="s">
        <v>7</v>
      </c>
      <c r="AY96" s="1213"/>
      <c r="AZ96" s="117"/>
      <c r="BE96" s="102"/>
      <c r="BF96" s="1219"/>
      <c r="BG96" s="1219"/>
      <c r="BH96" s="1219"/>
      <c r="BI96" s="1219"/>
      <c r="BJ96" s="1219"/>
      <c r="BK96" s="1219"/>
      <c r="BL96" s="1219"/>
      <c r="BM96" s="1219"/>
      <c r="BN96" s="1219"/>
      <c r="BO96" s="1219"/>
      <c r="BP96" s="1219"/>
      <c r="BQ96" s="1219"/>
      <c r="BR96" s="1219"/>
      <c r="BS96" s="1219"/>
      <c r="BT96" s="1219"/>
      <c r="BU96" s="1219"/>
      <c r="BV96" s="1219"/>
      <c r="BW96" s="1219"/>
      <c r="BX96" s="1219"/>
      <c r="BY96" s="1219"/>
      <c r="BZ96" s="1219"/>
      <c r="CA96" s="1219"/>
      <c r="CB96" s="1219"/>
      <c r="CC96" s="1219"/>
      <c r="CD96" s="1219"/>
      <c r="CE96" s="1219"/>
      <c r="CF96" s="1219"/>
      <c r="CG96" s="1219"/>
      <c r="CH96" s="1219"/>
      <c r="CI96" s="1219"/>
      <c r="CJ96" s="1219"/>
      <c r="CK96" s="1219"/>
      <c r="CL96" s="1219"/>
      <c r="CM96" s="1219"/>
      <c r="CN96" s="1219"/>
      <c r="CO96" s="78"/>
      <c r="CP96" s="1252"/>
      <c r="CQ96" s="1252"/>
      <c r="CR96" s="1252"/>
      <c r="CS96" s="1252"/>
      <c r="CT96" s="1252"/>
      <c r="CU96" s="1252"/>
      <c r="CV96" s="1252"/>
      <c r="CW96" s="1252"/>
      <c r="CX96" s="1252"/>
      <c r="CY96" s="1252"/>
      <c r="CZ96" s="1252"/>
      <c r="DA96" s="1252"/>
      <c r="DB96" s="1252"/>
      <c r="DC96" s="1252"/>
      <c r="DD96" s="1252"/>
      <c r="DE96" s="1252"/>
      <c r="DF96" s="1252"/>
      <c r="DG96" s="1252"/>
      <c r="DH96" s="1252"/>
      <c r="DI96" s="1252"/>
      <c r="DJ96" s="1252"/>
      <c r="DK96" s="1252"/>
      <c r="DL96" s="1252"/>
      <c r="DM96" s="122"/>
      <c r="DN96" s="1253"/>
      <c r="DO96" s="1253"/>
      <c r="DP96" s="1253"/>
      <c r="DQ96" s="1253"/>
      <c r="DR96" s="1253"/>
      <c r="DS96" s="1253"/>
      <c r="DT96" s="1253"/>
      <c r="DU96" s="1253"/>
      <c r="DV96" s="123"/>
      <c r="DW96" s="123"/>
      <c r="DX96" s="123"/>
      <c r="DY96" s="123"/>
      <c r="DZ96" s="123"/>
      <c r="EA96" s="123"/>
      <c r="EB96" s="123"/>
      <c r="EC96" s="1227"/>
      <c r="ED96" s="1227"/>
      <c r="EE96" s="1227"/>
      <c r="EF96" s="1227"/>
      <c r="EG96" s="93"/>
      <c r="EH96" s="1228"/>
      <c r="EI96" s="1228"/>
      <c r="EJ96" s="1228"/>
      <c r="EK96" s="1228"/>
      <c r="EL96" s="93"/>
      <c r="EM96" s="93"/>
      <c r="EN96" s="93"/>
      <c r="EO96" s="93"/>
      <c r="EP96" s="93"/>
      <c r="FM96" s="1219"/>
      <c r="FN96" s="1219"/>
      <c r="FO96" s="1219"/>
      <c r="FP96" s="1219"/>
      <c r="FQ96" s="1219"/>
      <c r="FR96" s="1219"/>
      <c r="FS96" s="1219"/>
      <c r="FT96" s="1219"/>
      <c r="FU96" s="1219"/>
      <c r="FV96" s="1219"/>
      <c r="FW96" s="1219"/>
      <c r="FX96" s="1219"/>
      <c r="FY96" s="1219"/>
      <c r="FZ96" s="1219"/>
      <c r="GA96" s="1219"/>
      <c r="GB96" s="1219"/>
      <c r="GC96" s="1219"/>
      <c r="GD96" s="1219"/>
      <c r="GE96" s="1219"/>
      <c r="GF96" s="1219"/>
      <c r="GG96" s="1219"/>
      <c r="GH96" s="1219"/>
      <c r="GI96" s="1219"/>
      <c r="GJ96" s="1219"/>
      <c r="GK96" s="1219"/>
      <c r="GL96" s="1219"/>
      <c r="GM96" s="1219"/>
      <c r="GN96" s="1219"/>
      <c r="GO96" s="1219"/>
      <c r="GP96" s="1219"/>
      <c r="GQ96" s="1219"/>
      <c r="GR96" s="1219"/>
      <c r="GS96" s="1219"/>
      <c r="GT96" s="1219"/>
      <c r="GU96" s="1219"/>
      <c r="GV96" s="103"/>
      <c r="GW96" s="1231"/>
      <c r="GX96" s="1231"/>
      <c r="GY96" s="1231"/>
      <c r="GZ96" s="1231"/>
      <c r="HA96" s="1231"/>
      <c r="HB96" s="1231"/>
      <c r="HC96" s="1231"/>
      <c r="HD96" s="1231"/>
      <c r="HE96" s="1231"/>
      <c r="HF96" s="1231"/>
      <c r="HG96" s="1231"/>
      <c r="HH96" s="1231"/>
      <c r="HI96" s="1231"/>
      <c r="HJ96" s="1231"/>
      <c r="HK96" s="1231"/>
      <c r="HL96" s="1231"/>
      <c r="HM96" s="1231"/>
      <c r="HN96" s="1231"/>
      <c r="HO96" s="1231"/>
      <c r="HP96" s="1231"/>
      <c r="HQ96" s="1231"/>
      <c r="HR96" s="1231"/>
      <c r="HS96" s="1231"/>
      <c r="HT96" s="1231"/>
      <c r="HU96" s="1231"/>
      <c r="HV96" s="1231"/>
      <c r="HW96" s="1231"/>
      <c r="HX96" s="1231"/>
      <c r="HY96" s="1231"/>
      <c r="HZ96" s="1231"/>
      <c r="IA96" s="1231"/>
      <c r="IB96" s="1231"/>
      <c r="IC96" s="1231"/>
      <c r="ID96" s="1231"/>
      <c r="IE96" s="1231"/>
      <c r="IF96" s="1231"/>
      <c r="IG96" s="1231"/>
      <c r="IH96" s="1231"/>
      <c r="II96" s="1231"/>
      <c r="IJ96" s="1231"/>
      <c r="IK96" s="1232"/>
      <c r="IL96" s="1232"/>
      <c r="IM96" s="1232"/>
      <c r="IO96" s="1228"/>
      <c r="IP96" s="1228"/>
      <c r="IQ96" s="1228"/>
      <c r="IR96" s="1228"/>
      <c r="IW96" s="114"/>
      <c r="IX96" s="1039" t="s">
        <v>7</v>
      </c>
      <c r="IY96" s="1040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1056"/>
      <c r="AY97" s="1039"/>
      <c r="AZ97" s="118"/>
      <c r="BE97" s="102"/>
      <c r="BF97" s="1219"/>
      <c r="BG97" s="1219"/>
      <c r="BH97" s="1219"/>
      <c r="BI97" s="1219"/>
      <c r="BJ97" s="1219"/>
      <c r="BK97" s="1219"/>
      <c r="BL97" s="1219"/>
      <c r="BM97" s="1219"/>
      <c r="BN97" s="1219"/>
      <c r="BO97" s="1219"/>
      <c r="BP97" s="1219"/>
      <c r="BQ97" s="1219"/>
      <c r="BR97" s="1219"/>
      <c r="BS97" s="1219"/>
      <c r="BT97" s="1219"/>
      <c r="BU97" s="1219"/>
      <c r="BV97" s="1219"/>
      <c r="BW97" s="1219"/>
      <c r="BX97" s="1219"/>
      <c r="BY97" s="1219"/>
      <c r="BZ97" s="1219"/>
      <c r="CA97" s="1219"/>
      <c r="CB97" s="1219"/>
      <c r="CC97" s="1219"/>
      <c r="CD97" s="1219"/>
      <c r="CE97" s="1219"/>
      <c r="CF97" s="1219"/>
      <c r="CG97" s="1219"/>
      <c r="CH97" s="1219"/>
      <c r="CI97" s="1219"/>
      <c r="CJ97" s="1219"/>
      <c r="CK97" s="1219"/>
      <c r="CL97" s="1219"/>
      <c r="CM97" s="1219"/>
      <c r="CN97" s="1219"/>
      <c r="CO97" s="78"/>
      <c r="CP97" s="1252"/>
      <c r="CQ97" s="1252"/>
      <c r="CR97" s="1252"/>
      <c r="CS97" s="1252"/>
      <c r="CT97" s="1252"/>
      <c r="CU97" s="1252"/>
      <c r="CV97" s="1252"/>
      <c r="CW97" s="1252"/>
      <c r="CX97" s="1252"/>
      <c r="CY97" s="1252"/>
      <c r="CZ97" s="1252"/>
      <c r="DA97" s="1252"/>
      <c r="DB97" s="1252"/>
      <c r="DC97" s="1252"/>
      <c r="DD97" s="1252"/>
      <c r="DE97" s="1252"/>
      <c r="DF97" s="1252"/>
      <c r="DG97" s="1252"/>
      <c r="DH97" s="1252"/>
      <c r="DI97" s="1252"/>
      <c r="DJ97" s="1252"/>
      <c r="DK97" s="1252"/>
      <c r="DL97" s="1252"/>
      <c r="DM97" s="122"/>
      <c r="DN97" s="1253"/>
      <c r="DO97" s="1253"/>
      <c r="DP97" s="1253"/>
      <c r="DQ97" s="1253"/>
      <c r="DR97" s="1253"/>
      <c r="DS97" s="1253"/>
      <c r="DT97" s="1253"/>
      <c r="DU97" s="1253"/>
      <c r="DV97" s="123"/>
      <c r="DW97" s="123"/>
      <c r="DX97" s="123"/>
      <c r="DY97" s="123"/>
      <c r="DZ97" s="123"/>
      <c r="EA97" s="123"/>
      <c r="EB97" s="123"/>
      <c r="EC97" s="1227"/>
      <c r="ED97" s="1227"/>
      <c r="EE97" s="1227"/>
      <c r="EF97" s="1227"/>
      <c r="EG97" s="93"/>
      <c r="EH97" s="1228"/>
      <c r="EI97" s="1228"/>
      <c r="EJ97" s="1228"/>
      <c r="EK97" s="1228"/>
      <c r="EL97" s="93"/>
      <c r="EM97" s="93"/>
      <c r="EN97" s="93"/>
      <c r="EO97" s="93"/>
      <c r="EP97" s="93"/>
      <c r="FM97" s="1219"/>
      <c r="FN97" s="1219"/>
      <c r="FO97" s="1219"/>
      <c r="FP97" s="1219"/>
      <c r="FQ97" s="1219"/>
      <c r="FR97" s="1219"/>
      <c r="FS97" s="1219"/>
      <c r="FT97" s="1219"/>
      <c r="FU97" s="1219"/>
      <c r="FV97" s="1219"/>
      <c r="FW97" s="1219"/>
      <c r="FX97" s="1219"/>
      <c r="FY97" s="1219"/>
      <c r="FZ97" s="1219"/>
      <c r="GA97" s="1219"/>
      <c r="GB97" s="1219"/>
      <c r="GC97" s="1219"/>
      <c r="GD97" s="1219"/>
      <c r="GE97" s="1219"/>
      <c r="GF97" s="1219"/>
      <c r="GG97" s="1219"/>
      <c r="GH97" s="1219"/>
      <c r="GI97" s="1219"/>
      <c r="GJ97" s="1219"/>
      <c r="GK97" s="1219"/>
      <c r="GL97" s="1219"/>
      <c r="GM97" s="1219"/>
      <c r="GN97" s="1219"/>
      <c r="GO97" s="1219"/>
      <c r="GP97" s="1219"/>
      <c r="GQ97" s="1219"/>
      <c r="GR97" s="1219"/>
      <c r="GS97" s="1219"/>
      <c r="GT97" s="1219"/>
      <c r="GU97" s="1219"/>
      <c r="GV97" s="103"/>
      <c r="GW97" s="1231"/>
      <c r="GX97" s="1231"/>
      <c r="GY97" s="1231"/>
      <c r="GZ97" s="1231"/>
      <c r="HA97" s="1231"/>
      <c r="HB97" s="1231"/>
      <c r="HC97" s="1231"/>
      <c r="HD97" s="1231"/>
      <c r="HE97" s="1231"/>
      <c r="HF97" s="1231"/>
      <c r="HG97" s="1231"/>
      <c r="HH97" s="1231"/>
      <c r="HI97" s="1231"/>
      <c r="HJ97" s="1231"/>
      <c r="HK97" s="1231"/>
      <c r="HL97" s="1231"/>
      <c r="HM97" s="1231"/>
      <c r="HN97" s="1231"/>
      <c r="HO97" s="1231"/>
      <c r="HP97" s="1231"/>
      <c r="HQ97" s="1231"/>
      <c r="HR97" s="1231"/>
      <c r="HS97" s="1231"/>
      <c r="HT97" s="1231"/>
      <c r="HU97" s="1231"/>
      <c r="HV97" s="1231"/>
      <c r="HW97" s="1231"/>
      <c r="HX97" s="1231"/>
      <c r="HY97" s="1231"/>
      <c r="HZ97" s="1231"/>
      <c r="IA97" s="1231"/>
      <c r="IB97" s="1231"/>
      <c r="IC97" s="1231"/>
      <c r="ID97" s="1231"/>
      <c r="IE97" s="1231"/>
      <c r="IF97" s="1231"/>
      <c r="IG97" s="1231"/>
      <c r="IH97" s="1231"/>
      <c r="II97" s="1231"/>
      <c r="IJ97" s="1231"/>
      <c r="IK97" s="1232"/>
      <c r="IL97" s="1232"/>
      <c r="IM97" s="1232"/>
      <c r="IO97" s="1228"/>
      <c r="IP97" s="1228"/>
      <c r="IQ97" s="1228"/>
      <c r="IR97" s="1228"/>
      <c r="IW97" s="114"/>
      <c r="IX97" s="1039"/>
      <c r="IY97" s="1040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1056"/>
      <c r="AY98" s="1039"/>
      <c r="AZ98" s="118"/>
      <c r="BE98" s="102"/>
      <c r="BF98" s="1219"/>
      <c r="BG98" s="1219"/>
      <c r="BH98" s="1219"/>
      <c r="BI98" s="1219"/>
      <c r="BJ98" s="1219"/>
      <c r="BK98" s="1219"/>
      <c r="BL98" s="1219"/>
      <c r="BM98" s="1219"/>
      <c r="BN98" s="1219"/>
      <c r="BO98" s="1219"/>
      <c r="BP98" s="1219"/>
      <c r="BQ98" s="1219"/>
      <c r="BR98" s="1219"/>
      <c r="BS98" s="1219"/>
      <c r="BT98" s="1219"/>
      <c r="BU98" s="1219"/>
      <c r="BV98" s="1219"/>
      <c r="BW98" s="1219"/>
      <c r="BX98" s="1219"/>
      <c r="BY98" s="1219"/>
      <c r="BZ98" s="1219"/>
      <c r="CA98" s="1219"/>
      <c r="CB98" s="1219"/>
      <c r="CC98" s="1219"/>
      <c r="CD98" s="1219"/>
      <c r="CE98" s="1219"/>
      <c r="CF98" s="1219"/>
      <c r="CG98" s="1219"/>
      <c r="CH98" s="1219"/>
      <c r="CI98" s="1219"/>
      <c r="CJ98" s="1219"/>
      <c r="CK98" s="1219"/>
      <c r="CL98" s="1219"/>
      <c r="CM98" s="1219"/>
      <c r="CN98" s="1219"/>
      <c r="CO98" s="78"/>
      <c r="CP98" s="1252"/>
      <c r="CQ98" s="1252"/>
      <c r="CR98" s="1252"/>
      <c r="CS98" s="1252"/>
      <c r="CT98" s="1252"/>
      <c r="CU98" s="1252"/>
      <c r="CV98" s="1252"/>
      <c r="CW98" s="1252"/>
      <c r="CX98" s="1252"/>
      <c r="CY98" s="1252"/>
      <c r="CZ98" s="1252"/>
      <c r="DA98" s="1252"/>
      <c r="DB98" s="1252"/>
      <c r="DC98" s="1252"/>
      <c r="DD98" s="1252"/>
      <c r="DE98" s="1252"/>
      <c r="DF98" s="1252"/>
      <c r="DG98" s="1252"/>
      <c r="DH98" s="1252"/>
      <c r="DI98" s="1252"/>
      <c r="DJ98" s="1252"/>
      <c r="DK98" s="1252"/>
      <c r="DL98" s="1252"/>
      <c r="DM98" s="122"/>
      <c r="DN98" s="1253"/>
      <c r="DO98" s="1253"/>
      <c r="DP98" s="1253"/>
      <c r="DQ98" s="1253"/>
      <c r="DR98" s="1253"/>
      <c r="DS98" s="1253"/>
      <c r="DT98" s="1253"/>
      <c r="DU98" s="1253"/>
      <c r="DV98" s="123"/>
      <c r="DW98" s="123"/>
      <c r="DX98" s="123"/>
      <c r="DY98" s="123"/>
      <c r="DZ98" s="123"/>
      <c r="EA98" s="123"/>
      <c r="EB98" s="123"/>
      <c r="EC98" s="1227"/>
      <c r="ED98" s="1227"/>
      <c r="EE98" s="1227"/>
      <c r="EF98" s="1227"/>
      <c r="EG98" s="93"/>
      <c r="EH98" s="1228"/>
      <c r="EI98" s="1228"/>
      <c r="EJ98" s="1228"/>
      <c r="EK98" s="1228"/>
      <c r="EL98" s="93"/>
      <c r="EM98" s="93"/>
      <c r="EN98" s="93"/>
      <c r="EO98" s="93"/>
      <c r="EP98" s="93"/>
      <c r="EQ98" s="73"/>
      <c r="ER98" s="73"/>
      <c r="ES98" s="73"/>
      <c r="FL98" s="73"/>
      <c r="FM98" s="1219"/>
      <c r="FN98" s="1219"/>
      <c r="FO98" s="1219"/>
      <c r="FP98" s="1219"/>
      <c r="FQ98" s="1219"/>
      <c r="FR98" s="1219"/>
      <c r="FS98" s="1219"/>
      <c r="FT98" s="1219"/>
      <c r="FU98" s="1219"/>
      <c r="FV98" s="1219"/>
      <c r="FW98" s="1219"/>
      <c r="FX98" s="1219"/>
      <c r="FY98" s="1219"/>
      <c r="FZ98" s="1219"/>
      <c r="GA98" s="1219"/>
      <c r="GB98" s="1219"/>
      <c r="GC98" s="1219"/>
      <c r="GD98" s="1219"/>
      <c r="GE98" s="1219"/>
      <c r="GF98" s="1219"/>
      <c r="GG98" s="1219"/>
      <c r="GH98" s="1219"/>
      <c r="GI98" s="1219"/>
      <c r="GJ98" s="1219"/>
      <c r="GK98" s="1219"/>
      <c r="GL98" s="1219"/>
      <c r="GM98" s="1219"/>
      <c r="GN98" s="1219"/>
      <c r="GO98" s="1219"/>
      <c r="GP98" s="1219"/>
      <c r="GQ98" s="1219"/>
      <c r="GR98" s="1219"/>
      <c r="GS98" s="1219"/>
      <c r="GT98" s="1219"/>
      <c r="GU98" s="1219"/>
      <c r="GV98" s="103"/>
      <c r="GW98" s="1231"/>
      <c r="GX98" s="1231"/>
      <c r="GY98" s="1231"/>
      <c r="GZ98" s="1231"/>
      <c r="HA98" s="1231"/>
      <c r="HB98" s="1231"/>
      <c r="HC98" s="1231"/>
      <c r="HD98" s="1231"/>
      <c r="HE98" s="1231"/>
      <c r="HF98" s="1231"/>
      <c r="HG98" s="1231"/>
      <c r="HH98" s="1231"/>
      <c r="HI98" s="1231"/>
      <c r="HJ98" s="1231"/>
      <c r="HK98" s="1231"/>
      <c r="HL98" s="1231"/>
      <c r="HM98" s="1231"/>
      <c r="HN98" s="1231"/>
      <c r="HO98" s="1231"/>
      <c r="HP98" s="1231"/>
      <c r="HQ98" s="1231"/>
      <c r="HR98" s="1231"/>
      <c r="HS98" s="1231"/>
      <c r="HT98" s="1231"/>
      <c r="HU98" s="1231"/>
      <c r="HV98" s="1231"/>
      <c r="HW98" s="1231"/>
      <c r="HX98" s="1231"/>
      <c r="HY98" s="1231"/>
      <c r="HZ98" s="1231"/>
      <c r="IA98" s="1231"/>
      <c r="IB98" s="1231"/>
      <c r="IC98" s="1231"/>
      <c r="ID98" s="1231"/>
      <c r="IE98" s="1231"/>
      <c r="IF98" s="1231"/>
      <c r="IG98" s="1231"/>
      <c r="IH98" s="1231"/>
      <c r="II98" s="1231"/>
      <c r="IJ98" s="1231"/>
      <c r="IK98" s="1232"/>
      <c r="IL98" s="1232"/>
      <c r="IM98" s="1232"/>
      <c r="IO98" s="1228"/>
      <c r="IP98" s="1228"/>
      <c r="IQ98" s="1228"/>
      <c r="IR98" s="1228"/>
      <c r="IW98" s="114"/>
      <c r="IX98" s="1039"/>
      <c r="IY98" s="1040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1056"/>
      <c r="AY99" s="1039"/>
      <c r="AZ99" s="118"/>
      <c r="BE99" s="102"/>
      <c r="BF99" s="1219"/>
      <c r="BG99" s="1219"/>
      <c r="BH99" s="1219"/>
      <c r="BI99" s="1219"/>
      <c r="BJ99" s="1219"/>
      <c r="BK99" s="1219"/>
      <c r="BL99" s="1219"/>
      <c r="BM99" s="1219"/>
      <c r="BN99" s="1219"/>
      <c r="BO99" s="1219"/>
      <c r="BP99" s="1219"/>
      <c r="BQ99" s="1219"/>
      <c r="BR99" s="1219"/>
      <c r="BS99" s="1219"/>
      <c r="BT99" s="1219"/>
      <c r="BU99" s="1219"/>
      <c r="BV99" s="1219"/>
      <c r="BW99" s="1219"/>
      <c r="BX99" s="1219"/>
      <c r="BY99" s="1219"/>
      <c r="BZ99" s="1219"/>
      <c r="CA99" s="1219"/>
      <c r="CB99" s="1219"/>
      <c r="CC99" s="1219"/>
      <c r="CD99" s="1219"/>
      <c r="CE99" s="1219"/>
      <c r="CF99" s="1219"/>
      <c r="CG99" s="1219"/>
      <c r="CH99" s="1219"/>
      <c r="CI99" s="1219"/>
      <c r="CJ99" s="1219"/>
      <c r="CK99" s="1219"/>
      <c r="CL99" s="1219"/>
      <c r="CM99" s="1219"/>
      <c r="CN99" s="1219"/>
      <c r="CO99" s="78"/>
      <c r="CP99" s="1252"/>
      <c r="CQ99" s="1252"/>
      <c r="CR99" s="1252"/>
      <c r="CS99" s="1252"/>
      <c r="CT99" s="1252"/>
      <c r="CU99" s="1252"/>
      <c r="CV99" s="1252"/>
      <c r="CW99" s="1252"/>
      <c r="CX99" s="1252"/>
      <c r="CY99" s="1252"/>
      <c r="CZ99" s="1252"/>
      <c r="DA99" s="1252"/>
      <c r="DB99" s="1252"/>
      <c r="DC99" s="1252"/>
      <c r="DD99" s="1252"/>
      <c r="DE99" s="1252"/>
      <c r="DF99" s="1252"/>
      <c r="DG99" s="1252"/>
      <c r="DH99" s="1252"/>
      <c r="DI99" s="1252"/>
      <c r="DJ99" s="1252"/>
      <c r="DK99" s="1252"/>
      <c r="DL99" s="1252"/>
      <c r="DM99" s="122"/>
      <c r="DN99" s="1253"/>
      <c r="DO99" s="1253"/>
      <c r="DP99" s="1253"/>
      <c r="DQ99" s="1253"/>
      <c r="DR99" s="1253"/>
      <c r="DS99" s="1253"/>
      <c r="DT99" s="1253"/>
      <c r="DU99" s="1253"/>
      <c r="DV99" s="123"/>
      <c r="DW99" s="123"/>
      <c r="DX99" s="123"/>
      <c r="DY99" s="123"/>
      <c r="DZ99" s="123"/>
      <c r="EA99" s="123"/>
      <c r="EB99" s="123"/>
      <c r="EC99" s="1227"/>
      <c r="ED99" s="1227"/>
      <c r="EE99" s="1227"/>
      <c r="EF99" s="1227"/>
      <c r="EG99" s="93"/>
      <c r="EH99" s="1228"/>
      <c r="EI99" s="1228"/>
      <c r="EJ99" s="1228"/>
      <c r="EK99" s="1228"/>
      <c r="EL99" s="93"/>
      <c r="EM99" s="93"/>
      <c r="EN99" s="93"/>
      <c r="EO99" s="93"/>
      <c r="EP99" s="93"/>
      <c r="EQ99" s="73"/>
      <c r="ER99" s="73"/>
      <c r="ES99" s="73"/>
      <c r="FL99" s="73"/>
      <c r="FM99" s="1219"/>
      <c r="FN99" s="1219"/>
      <c r="FO99" s="1219"/>
      <c r="FP99" s="1219"/>
      <c r="FQ99" s="1219"/>
      <c r="FR99" s="1219"/>
      <c r="FS99" s="1219"/>
      <c r="FT99" s="1219"/>
      <c r="FU99" s="1219"/>
      <c r="FV99" s="1219"/>
      <c r="FW99" s="1219"/>
      <c r="FX99" s="1219"/>
      <c r="FY99" s="1219"/>
      <c r="FZ99" s="1219"/>
      <c r="GA99" s="1219"/>
      <c r="GB99" s="1219"/>
      <c r="GC99" s="1219"/>
      <c r="GD99" s="1219"/>
      <c r="GE99" s="1219"/>
      <c r="GF99" s="1219"/>
      <c r="GG99" s="1219"/>
      <c r="GH99" s="1219"/>
      <c r="GI99" s="1219"/>
      <c r="GJ99" s="1219"/>
      <c r="GK99" s="1219"/>
      <c r="GL99" s="1219"/>
      <c r="GM99" s="1219"/>
      <c r="GN99" s="1219"/>
      <c r="GO99" s="1219"/>
      <c r="GP99" s="1219"/>
      <c r="GQ99" s="1219"/>
      <c r="GR99" s="1219"/>
      <c r="GS99" s="1219"/>
      <c r="GT99" s="1219"/>
      <c r="GU99" s="1219"/>
      <c r="GV99" s="103"/>
      <c r="GW99" s="1231"/>
      <c r="GX99" s="1231"/>
      <c r="GY99" s="1231"/>
      <c r="GZ99" s="1231"/>
      <c r="HA99" s="1231"/>
      <c r="HB99" s="1231"/>
      <c r="HC99" s="1231"/>
      <c r="HD99" s="1231"/>
      <c r="HE99" s="1231"/>
      <c r="HF99" s="1231"/>
      <c r="HG99" s="1231"/>
      <c r="HH99" s="1231"/>
      <c r="HI99" s="1231"/>
      <c r="HJ99" s="1231"/>
      <c r="HK99" s="1231"/>
      <c r="HL99" s="1231"/>
      <c r="HM99" s="1231"/>
      <c r="HN99" s="1231"/>
      <c r="HO99" s="1231"/>
      <c r="HP99" s="1231"/>
      <c r="HQ99" s="1231"/>
      <c r="HR99" s="1231"/>
      <c r="HS99" s="1231"/>
      <c r="HT99" s="1231"/>
      <c r="HU99" s="1231"/>
      <c r="HV99" s="1231"/>
      <c r="HW99" s="1231"/>
      <c r="HX99" s="1231"/>
      <c r="HY99" s="1231"/>
      <c r="HZ99" s="1231"/>
      <c r="IA99" s="1231"/>
      <c r="IB99" s="1231"/>
      <c r="IC99" s="1231"/>
      <c r="ID99" s="1231"/>
      <c r="IE99" s="1231"/>
      <c r="IF99" s="1231"/>
      <c r="IG99" s="1231"/>
      <c r="IH99" s="1231"/>
      <c r="II99" s="1231"/>
      <c r="IJ99" s="1231"/>
      <c r="IK99" s="1232"/>
      <c r="IL99" s="1232"/>
      <c r="IM99" s="1232"/>
      <c r="IO99" s="1228"/>
      <c r="IP99" s="1228"/>
      <c r="IQ99" s="1228"/>
      <c r="IR99" s="1228"/>
      <c r="IW99" s="114"/>
      <c r="IX99" s="1039"/>
      <c r="IY99" s="1040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1056"/>
      <c r="AY100" s="1039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1039"/>
      <c r="IY100" s="1040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1056"/>
      <c r="AY101" s="1039"/>
      <c r="AZ101" s="1040" t="e" vm="5">
        <v>#VALUE!</v>
      </c>
      <c r="BE101" s="102"/>
      <c r="BF101" s="1219" t="s">
        <v>57</v>
      </c>
      <c r="BG101" s="1219"/>
      <c r="BH101" s="1219"/>
      <c r="BI101" s="1219"/>
      <c r="BJ101" s="1219"/>
      <c r="BK101" s="1219"/>
      <c r="BL101" s="1219"/>
      <c r="BM101" s="1219"/>
      <c r="BN101" s="1219"/>
      <c r="BO101" s="1219"/>
      <c r="BP101" s="1219"/>
      <c r="BQ101" s="1219"/>
      <c r="BR101" s="1219"/>
      <c r="BS101" s="1219"/>
      <c r="BT101" s="1219"/>
      <c r="BU101" s="1219"/>
      <c r="BV101" s="1219"/>
      <c r="BW101" s="1219"/>
      <c r="BX101" s="1219"/>
      <c r="BY101" s="1219"/>
      <c r="BZ101" s="1219"/>
      <c r="CA101" s="1219"/>
      <c r="CB101" s="1219"/>
      <c r="CC101" s="1219"/>
      <c r="CD101" s="1219"/>
      <c r="CE101" s="1219"/>
      <c r="CF101" s="1219"/>
      <c r="CG101" s="1219"/>
      <c r="CH101" s="1219"/>
      <c r="CI101" s="1219"/>
      <c r="CJ101" s="1219"/>
      <c r="CK101" s="1219"/>
      <c r="CL101" s="1219"/>
      <c r="CM101" s="1219"/>
      <c r="CN101" s="1219"/>
      <c r="CO101" s="103"/>
      <c r="CP101" s="1237" t="str">
        <f>_xlfn.XLOOKUP(VALUE(CA129),tbl_Cabecera_Gflex[OT X Tablero],tbl_Cabecera_Gflex[In tablero],"")</f>
        <v/>
      </c>
      <c r="CQ101" s="1237"/>
      <c r="CR101" s="1237"/>
      <c r="CS101" s="1237"/>
      <c r="CT101" s="1237"/>
      <c r="CU101" s="1237"/>
      <c r="CV101" s="1237"/>
      <c r="CW101" s="1237"/>
      <c r="CX101" s="1237"/>
      <c r="CY101" s="1237"/>
      <c r="CZ101" s="1237"/>
      <c r="DA101" s="1237"/>
      <c r="DB101" s="1237"/>
      <c r="DC101" s="1237"/>
      <c r="DD101" s="1237"/>
      <c r="DE101" s="1237"/>
      <c r="DF101" s="1237"/>
      <c r="DG101" s="1237"/>
      <c r="DH101" s="1237"/>
      <c r="DI101" s="1237"/>
      <c r="DJ101" s="1237"/>
      <c r="DK101" s="1237"/>
      <c r="DL101" s="1237"/>
      <c r="DM101" s="122"/>
      <c r="DN101" s="1253" t="s">
        <v>58</v>
      </c>
      <c r="DO101" s="1253"/>
      <c r="DP101" s="1253"/>
      <c r="DQ101" s="1253"/>
      <c r="DR101" s="1253"/>
      <c r="DS101" s="1253"/>
      <c r="DT101" s="1253"/>
      <c r="DU101" s="1253"/>
      <c r="DV101" s="123"/>
      <c r="DW101" s="123"/>
      <c r="DX101" s="123"/>
      <c r="DY101" s="123"/>
      <c r="DZ101" s="123"/>
      <c r="EA101" s="123"/>
      <c r="EB101" s="123"/>
      <c r="EC101" s="1227" t="s">
        <v>34</v>
      </c>
      <c r="ED101" s="1227"/>
      <c r="EE101" s="1227"/>
      <c r="EF101" s="1227"/>
      <c r="EG101" s="93"/>
      <c r="EH101" s="1228" t="e" vm="6">
        <v>#VALUE!</v>
      </c>
      <c r="EI101" s="1228"/>
      <c r="EJ101" s="1228"/>
      <c r="EK101" s="1228"/>
      <c r="EL101" s="93"/>
      <c r="EM101" s="93"/>
      <c r="EN101" s="93"/>
      <c r="EO101" s="93"/>
      <c r="EP101" s="93"/>
      <c r="EQ101" s="73"/>
      <c r="ER101" s="73"/>
      <c r="ES101" s="73"/>
      <c r="FL101" s="73"/>
      <c r="IW101" s="1218" t="e" vm="5">
        <v>#VALUE!</v>
      </c>
      <c r="IX101" s="1039"/>
      <c r="IY101" s="1040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1056"/>
      <c r="AY102" s="1039"/>
      <c r="AZ102" s="1040"/>
      <c r="BE102" s="102"/>
      <c r="BF102" s="1219"/>
      <c r="BG102" s="1219"/>
      <c r="BH102" s="1219"/>
      <c r="BI102" s="1219"/>
      <c r="BJ102" s="1219"/>
      <c r="BK102" s="1219"/>
      <c r="BL102" s="1219"/>
      <c r="BM102" s="1219"/>
      <c r="BN102" s="1219"/>
      <c r="BO102" s="1219"/>
      <c r="BP102" s="1219"/>
      <c r="BQ102" s="1219"/>
      <c r="BR102" s="1219"/>
      <c r="BS102" s="1219"/>
      <c r="BT102" s="1219"/>
      <c r="BU102" s="1219"/>
      <c r="BV102" s="1219"/>
      <c r="BW102" s="1219"/>
      <c r="BX102" s="1219"/>
      <c r="BY102" s="1219"/>
      <c r="BZ102" s="1219"/>
      <c r="CA102" s="1219"/>
      <c r="CB102" s="1219"/>
      <c r="CC102" s="1219"/>
      <c r="CD102" s="1219"/>
      <c r="CE102" s="1219"/>
      <c r="CF102" s="1219"/>
      <c r="CG102" s="1219"/>
      <c r="CH102" s="1219"/>
      <c r="CI102" s="1219"/>
      <c r="CJ102" s="1219"/>
      <c r="CK102" s="1219"/>
      <c r="CL102" s="1219"/>
      <c r="CM102" s="1219"/>
      <c r="CN102" s="1219"/>
      <c r="CO102" s="103"/>
      <c r="CP102" s="1237"/>
      <c r="CQ102" s="1237"/>
      <c r="CR102" s="1237"/>
      <c r="CS102" s="1237"/>
      <c r="CT102" s="1237"/>
      <c r="CU102" s="1237"/>
      <c r="CV102" s="1237"/>
      <c r="CW102" s="1237"/>
      <c r="CX102" s="1237"/>
      <c r="CY102" s="1237"/>
      <c r="CZ102" s="1237"/>
      <c r="DA102" s="1237"/>
      <c r="DB102" s="1237"/>
      <c r="DC102" s="1237"/>
      <c r="DD102" s="1237"/>
      <c r="DE102" s="1237"/>
      <c r="DF102" s="1237"/>
      <c r="DG102" s="1237"/>
      <c r="DH102" s="1237"/>
      <c r="DI102" s="1237"/>
      <c r="DJ102" s="1237"/>
      <c r="DK102" s="1237"/>
      <c r="DL102" s="1237"/>
      <c r="DM102" s="122"/>
      <c r="DN102" s="1253"/>
      <c r="DO102" s="1253"/>
      <c r="DP102" s="1253"/>
      <c r="DQ102" s="1253"/>
      <c r="DR102" s="1253"/>
      <c r="DS102" s="1253"/>
      <c r="DT102" s="1253"/>
      <c r="DU102" s="1253"/>
      <c r="DV102" s="123"/>
      <c r="DW102" s="123"/>
      <c r="DX102" s="123"/>
      <c r="DY102" s="123"/>
      <c r="DZ102" s="123"/>
      <c r="EA102" s="123"/>
      <c r="EB102" s="123"/>
      <c r="EC102" s="1227"/>
      <c r="ED102" s="1227"/>
      <c r="EE102" s="1227"/>
      <c r="EF102" s="1227"/>
      <c r="EG102" s="93"/>
      <c r="EH102" s="1228"/>
      <c r="EI102" s="1228"/>
      <c r="EJ102" s="1228"/>
      <c r="EK102" s="1228"/>
      <c r="EL102" s="93"/>
      <c r="EM102" s="93"/>
      <c r="EN102" s="93"/>
      <c r="EO102" s="93"/>
      <c r="EP102" s="93"/>
      <c r="EQ102" s="73"/>
      <c r="ER102" s="73"/>
      <c r="ES102" s="73"/>
      <c r="FL102" s="73"/>
      <c r="FM102" s="1254" t="s">
        <v>34</v>
      </c>
      <c r="FN102" s="1254"/>
      <c r="FO102" s="1254"/>
      <c r="FP102" s="1254"/>
      <c r="FQ102" s="1254"/>
      <c r="FR102" s="780"/>
      <c r="FS102" s="1255" t="s">
        <v>59</v>
      </c>
      <c r="FT102" s="1255"/>
      <c r="FU102" s="1255"/>
      <c r="FV102" s="1255"/>
      <c r="FW102" s="1255"/>
      <c r="FX102" s="1255"/>
      <c r="FY102" s="1255"/>
      <c r="FZ102" s="1255"/>
      <c r="GA102" s="1255"/>
      <c r="GB102" s="1255"/>
      <c r="GC102" s="1255"/>
      <c r="GD102" s="1255"/>
      <c r="GE102" s="1255"/>
      <c r="GF102" s="1255"/>
      <c r="GG102" s="1255"/>
      <c r="GH102" s="1255"/>
      <c r="GI102" s="1255"/>
      <c r="GJ102" s="1255"/>
      <c r="GK102" s="1255"/>
      <c r="GL102" s="1255"/>
      <c r="GM102" s="1255"/>
      <c r="GN102" s="1255"/>
      <c r="GO102" s="1255"/>
      <c r="GP102" s="1255"/>
      <c r="GQ102" s="1255"/>
      <c r="GR102" s="1255"/>
      <c r="GS102" s="1255"/>
      <c r="GT102" s="1255"/>
      <c r="GU102" s="1255"/>
      <c r="GV102" s="1255"/>
      <c r="GW102" s="1255"/>
      <c r="GX102" s="1255"/>
      <c r="GY102" s="1255"/>
      <c r="GZ102" s="1255"/>
      <c r="HA102" s="1255"/>
      <c r="HB102" s="1255"/>
      <c r="HC102" s="1255"/>
      <c r="HD102" s="1255"/>
      <c r="HE102" s="1255"/>
      <c r="HF102" s="1255"/>
      <c r="HG102" s="1255"/>
      <c r="HH102" s="1255"/>
      <c r="HI102" s="1255"/>
      <c r="HJ102" s="1255"/>
      <c r="HK102" s="1255"/>
      <c r="HL102" s="1255"/>
      <c r="HM102" s="1255"/>
      <c r="HN102" s="1255"/>
      <c r="HO102" s="1255"/>
      <c r="HP102" s="1255"/>
      <c r="HQ102" s="1255"/>
      <c r="HR102" s="1255"/>
      <c r="HS102" s="1255"/>
      <c r="HT102" s="1255"/>
      <c r="HU102" s="1255"/>
      <c r="HV102" s="1255"/>
      <c r="HW102" s="1255"/>
      <c r="HX102" s="1255"/>
      <c r="HY102" s="1255"/>
      <c r="HZ102" s="1255"/>
      <c r="IA102" s="1255"/>
      <c r="IB102" s="1255"/>
      <c r="IC102" s="1255"/>
      <c r="ID102" s="1255"/>
      <c r="IE102" s="1255"/>
      <c r="IF102" s="1255"/>
      <c r="IG102" s="1255"/>
      <c r="IH102" s="1255"/>
      <c r="II102" s="1255"/>
      <c r="IJ102" s="1255"/>
      <c r="IK102" s="1255"/>
      <c r="IL102" s="1255"/>
      <c r="IM102" s="1255"/>
      <c r="IN102" s="1255"/>
      <c r="IO102" s="1255"/>
      <c r="IP102" s="1255"/>
      <c r="IS102" s="125"/>
      <c r="IT102" s="125"/>
      <c r="IU102" s="125"/>
      <c r="IV102" s="126"/>
      <c r="IW102" s="1218"/>
      <c r="IX102" s="1039"/>
      <c r="IY102" s="1040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1056"/>
      <c r="AY103" s="1039"/>
      <c r="AZ103" s="118"/>
      <c r="BE103" s="102"/>
      <c r="BF103" s="1219"/>
      <c r="BG103" s="1219"/>
      <c r="BH103" s="1219"/>
      <c r="BI103" s="1219"/>
      <c r="BJ103" s="1219"/>
      <c r="BK103" s="1219"/>
      <c r="BL103" s="1219"/>
      <c r="BM103" s="1219"/>
      <c r="BN103" s="1219"/>
      <c r="BO103" s="1219"/>
      <c r="BP103" s="1219"/>
      <c r="BQ103" s="1219"/>
      <c r="BR103" s="1219"/>
      <c r="BS103" s="1219"/>
      <c r="BT103" s="1219"/>
      <c r="BU103" s="1219"/>
      <c r="BV103" s="1219"/>
      <c r="BW103" s="1219"/>
      <c r="BX103" s="1219"/>
      <c r="BY103" s="1219"/>
      <c r="BZ103" s="1219"/>
      <c r="CA103" s="1219"/>
      <c r="CB103" s="1219"/>
      <c r="CC103" s="1219"/>
      <c r="CD103" s="1219"/>
      <c r="CE103" s="1219"/>
      <c r="CF103" s="1219"/>
      <c r="CG103" s="1219"/>
      <c r="CH103" s="1219"/>
      <c r="CI103" s="1219"/>
      <c r="CJ103" s="1219"/>
      <c r="CK103" s="1219"/>
      <c r="CL103" s="1219"/>
      <c r="CM103" s="1219"/>
      <c r="CN103" s="1219"/>
      <c r="CO103" s="103"/>
      <c r="CP103" s="1237"/>
      <c r="CQ103" s="1237"/>
      <c r="CR103" s="1237"/>
      <c r="CS103" s="1237"/>
      <c r="CT103" s="1237"/>
      <c r="CU103" s="1237"/>
      <c r="CV103" s="1237"/>
      <c r="CW103" s="1237"/>
      <c r="CX103" s="1237"/>
      <c r="CY103" s="1237"/>
      <c r="CZ103" s="1237"/>
      <c r="DA103" s="1237"/>
      <c r="DB103" s="1237"/>
      <c r="DC103" s="1237"/>
      <c r="DD103" s="1237"/>
      <c r="DE103" s="1237"/>
      <c r="DF103" s="1237"/>
      <c r="DG103" s="1237"/>
      <c r="DH103" s="1237"/>
      <c r="DI103" s="1237"/>
      <c r="DJ103" s="1237"/>
      <c r="DK103" s="1237"/>
      <c r="DL103" s="1237"/>
      <c r="DM103" s="122"/>
      <c r="DN103" s="1253"/>
      <c r="DO103" s="1253"/>
      <c r="DP103" s="1253"/>
      <c r="DQ103" s="1253"/>
      <c r="DR103" s="1253"/>
      <c r="DS103" s="1253"/>
      <c r="DT103" s="1253"/>
      <c r="DU103" s="1253"/>
      <c r="DV103" s="123"/>
      <c r="DW103" s="123"/>
      <c r="DX103" s="123"/>
      <c r="DY103" s="123"/>
      <c r="DZ103" s="123"/>
      <c r="EA103" s="123"/>
      <c r="EB103" s="123"/>
      <c r="EC103" s="1227"/>
      <c r="ED103" s="1227"/>
      <c r="EE103" s="1227"/>
      <c r="EF103" s="1227"/>
      <c r="EG103" s="93"/>
      <c r="EH103" s="1228"/>
      <c r="EI103" s="1228"/>
      <c r="EJ103" s="1228"/>
      <c r="EK103" s="1228"/>
      <c r="EL103" s="93"/>
      <c r="EM103" s="93"/>
      <c r="EN103" s="93"/>
      <c r="EO103" s="93"/>
      <c r="EP103" s="93"/>
      <c r="EQ103" s="73"/>
      <c r="ER103" s="73"/>
      <c r="ES103" s="73"/>
      <c r="FL103" s="73"/>
      <c r="FM103" s="1254"/>
      <c r="FN103" s="1254"/>
      <c r="FO103" s="1254"/>
      <c r="FP103" s="1254"/>
      <c r="FQ103" s="1254"/>
      <c r="FR103" s="780"/>
      <c r="FS103" s="1255"/>
      <c r="FT103" s="1255"/>
      <c r="FU103" s="1255"/>
      <c r="FV103" s="1255"/>
      <c r="FW103" s="1255"/>
      <c r="FX103" s="1255"/>
      <c r="FY103" s="1255"/>
      <c r="FZ103" s="1255"/>
      <c r="GA103" s="1255"/>
      <c r="GB103" s="1255"/>
      <c r="GC103" s="1255"/>
      <c r="GD103" s="1255"/>
      <c r="GE103" s="1255"/>
      <c r="GF103" s="1255"/>
      <c r="GG103" s="1255"/>
      <c r="GH103" s="1255"/>
      <c r="GI103" s="1255"/>
      <c r="GJ103" s="1255"/>
      <c r="GK103" s="1255"/>
      <c r="GL103" s="1255"/>
      <c r="GM103" s="1255"/>
      <c r="GN103" s="1255"/>
      <c r="GO103" s="1255"/>
      <c r="GP103" s="1255"/>
      <c r="GQ103" s="1255"/>
      <c r="GR103" s="1255"/>
      <c r="GS103" s="1255"/>
      <c r="GT103" s="1255"/>
      <c r="GU103" s="1255"/>
      <c r="GV103" s="1255"/>
      <c r="GW103" s="1255"/>
      <c r="GX103" s="1255"/>
      <c r="GY103" s="1255"/>
      <c r="GZ103" s="1255"/>
      <c r="HA103" s="1255"/>
      <c r="HB103" s="1255"/>
      <c r="HC103" s="1255"/>
      <c r="HD103" s="1255"/>
      <c r="HE103" s="1255"/>
      <c r="HF103" s="1255"/>
      <c r="HG103" s="1255"/>
      <c r="HH103" s="1255"/>
      <c r="HI103" s="1255"/>
      <c r="HJ103" s="1255"/>
      <c r="HK103" s="1255"/>
      <c r="HL103" s="1255"/>
      <c r="HM103" s="1255"/>
      <c r="HN103" s="1255"/>
      <c r="HO103" s="1255"/>
      <c r="HP103" s="1255"/>
      <c r="HQ103" s="1255"/>
      <c r="HR103" s="1255"/>
      <c r="HS103" s="1255"/>
      <c r="HT103" s="1255"/>
      <c r="HU103" s="1255"/>
      <c r="HV103" s="1255"/>
      <c r="HW103" s="1255"/>
      <c r="HX103" s="1255"/>
      <c r="HY103" s="1255"/>
      <c r="HZ103" s="1255"/>
      <c r="IA103" s="1255"/>
      <c r="IB103" s="1255"/>
      <c r="IC103" s="1255"/>
      <c r="ID103" s="1255"/>
      <c r="IE103" s="1255"/>
      <c r="IF103" s="1255"/>
      <c r="IG103" s="1255"/>
      <c r="IH103" s="1255"/>
      <c r="II103" s="1255"/>
      <c r="IJ103" s="1255"/>
      <c r="IK103" s="1255"/>
      <c r="IL103" s="1255"/>
      <c r="IM103" s="1255"/>
      <c r="IN103" s="1255"/>
      <c r="IO103" s="1255"/>
      <c r="IP103" s="1255"/>
      <c r="IS103" s="125"/>
      <c r="IT103" s="125"/>
      <c r="IU103" s="125"/>
      <c r="IV103" s="126"/>
      <c r="IW103" s="74"/>
      <c r="IX103" s="1039"/>
      <c r="IY103" s="1040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1056"/>
      <c r="AY104" s="1039"/>
      <c r="AZ104" s="118"/>
      <c r="BE104" s="102"/>
      <c r="BF104" s="1219"/>
      <c r="BG104" s="1219"/>
      <c r="BH104" s="1219"/>
      <c r="BI104" s="1219"/>
      <c r="BJ104" s="1219"/>
      <c r="BK104" s="1219"/>
      <c r="BL104" s="1219"/>
      <c r="BM104" s="1219"/>
      <c r="BN104" s="1219"/>
      <c r="BO104" s="1219"/>
      <c r="BP104" s="1219"/>
      <c r="BQ104" s="1219"/>
      <c r="BR104" s="1219"/>
      <c r="BS104" s="1219"/>
      <c r="BT104" s="1219"/>
      <c r="BU104" s="1219"/>
      <c r="BV104" s="1219"/>
      <c r="BW104" s="1219"/>
      <c r="BX104" s="1219"/>
      <c r="BY104" s="1219"/>
      <c r="BZ104" s="1219"/>
      <c r="CA104" s="1219"/>
      <c r="CB104" s="1219"/>
      <c r="CC104" s="1219"/>
      <c r="CD104" s="1219"/>
      <c r="CE104" s="1219"/>
      <c r="CF104" s="1219"/>
      <c r="CG104" s="1219"/>
      <c r="CH104" s="1219"/>
      <c r="CI104" s="1219"/>
      <c r="CJ104" s="1219"/>
      <c r="CK104" s="1219"/>
      <c r="CL104" s="1219"/>
      <c r="CM104" s="1219"/>
      <c r="CN104" s="1219"/>
      <c r="CO104" s="103"/>
      <c r="CP104" s="1237"/>
      <c r="CQ104" s="1237"/>
      <c r="CR104" s="1237"/>
      <c r="CS104" s="1237"/>
      <c r="CT104" s="1237"/>
      <c r="CU104" s="1237"/>
      <c r="CV104" s="1237"/>
      <c r="CW104" s="1237"/>
      <c r="CX104" s="1237"/>
      <c r="CY104" s="1237"/>
      <c r="CZ104" s="1237"/>
      <c r="DA104" s="1237"/>
      <c r="DB104" s="1237"/>
      <c r="DC104" s="1237"/>
      <c r="DD104" s="1237"/>
      <c r="DE104" s="1237"/>
      <c r="DF104" s="1237"/>
      <c r="DG104" s="1237"/>
      <c r="DH104" s="1237"/>
      <c r="DI104" s="1237"/>
      <c r="DJ104" s="1237"/>
      <c r="DK104" s="1237"/>
      <c r="DL104" s="1237"/>
      <c r="DM104" s="122"/>
      <c r="DN104" s="1253"/>
      <c r="DO104" s="1253"/>
      <c r="DP104" s="1253"/>
      <c r="DQ104" s="1253"/>
      <c r="DR104" s="1253"/>
      <c r="DS104" s="1253"/>
      <c r="DT104" s="1253"/>
      <c r="DU104" s="1253"/>
      <c r="DV104" s="123"/>
      <c r="DW104" s="123"/>
      <c r="DX104" s="123"/>
      <c r="DY104" s="123"/>
      <c r="DZ104" s="123"/>
      <c r="EA104" s="123"/>
      <c r="EB104" s="123"/>
      <c r="EC104" s="1227"/>
      <c r="ED104" s="1227"/>
      <c r="EE104" s="1227"/>
      <c r="EF104" s="1227"/>
      <c r="EG104" s="93"/>
      <c r="EH104" s="1228"/>
      <c r="EI104" s="1228"/>
      <c r="EJ104" s="1228"/>
      <c r="EK104" s="1228"/>
      <c r="EL104" s="93"/>
      <c r="EM104" s="93"/>
      <c r="EN104" s="93"/>
      <c r="EO104" s="93"/>
      <c r="EP104" s="93"/>
      <c r="EQ104" s="73"/>
      <c r="ER104" s="73"/>
      <c r="ES104" s="73"/>
      <c r="FL104" s="73"/>
      <c r="FM104" s="1254"/>
      <c r="FN104" s="1254"/>
      <c r="FO104" s="1254"/>
      <c r="FP104" s="1254"/>
      <c r="FQ104" s="1254"/>
      <c r="FR104" s="780"/>
      <c r="FS104" s="1255"/>
      <c r="FT104" s="1255"/>
      <c r="FU104" s="1255"/>
      <c r="FV104" s="1255"/>
      <c r="FW104" s="1255"/>
      <c r="FX104" s="1255"/>
      <c r="FY104" s="1255"/>
      <c r="FZ104" s="1255"/>
      <c r="GA104" s="1255"/>
      <c r="GB104" s="1255"/>
      <c r="GC104" s="1255"/>
      <c r="GD104" s="1255"/>
      <c r="GE104" s="1255"/>
      <c r="GF104" s="1255"/>
      <c r="GG104" s="1255"/>
      <c r="GH104" s="1255"/>
      <c r="GI104" s="1255"/>
      <c r="GJ104" s="1255"/>
      <c r="GK104" s="1255"/>
      <c r="GL104" s="1255"/>
      <c r="GM104" s="1255"/>
      <c r="GN104" s="1255"/>
      <c r="GO104" s="1255"/>
      <c r="GP104" s="1255"/>
      <c r="GQ104" s="1255"/>
      <c r="GR104" s="1255"/>
      <c r="GS104" s="1255"/>
      <c r="GT104" s="1255"/>
      <c r="GU104" s="1255"/>
      <c r="GV104" s="1255"/>
      <c r="GW104" s="1255"/>
      <c r="GX104" s="1255"/>
      <c r="GY104" s="1255"/>
      <c r="GZ104" s="1255"/>
      <c r="HA104" s="1255"/>
      <c r="HB104" s="1255"/>
      <c r="HC104" s="1255"/>
      <c r="HD104" s="1255"/>
      <c r="HE104" s="1255"/>
      <c r="HF104" s="1255"/>
      <c r="HG104" s="1255"/>
      <c r="HH104" s="1255"/>
      <c r="HI104" s="1255"/>
      <c r="HJ104" s="1255"/>
      <c r="HK104" s="1255"/>
      <c r="HL104" s="1255"/>
      <c r="HM104" s="1255"/>
      <c r="HN104" s="1255"/>
      <c r="HO104" s="1255"/>
      <c r="HP104" s="1255"/>
      <c r="HQ104" s="1255"/>
      <c r="HR104" s="1255"/>
      <c r="HS104" s="1255"/>
      <c r="HT104" s="1255"/>
      <c r="HU104" s="1255"/>
      <c r="HV104" s="1255"/>
      <c r="HW104" s="1255"/>
      <c r="HX104" s="1255"/>
      <c r="HY104" s="1255"/>
      <c r="HZ104" s="1255"/>
      <c r="IA104" s="1255"/>
      <c r="IB104" s="1255"/>
      <c r="IC104" s="1255"/>
      <c r="ID104" s="1255"/>
      <c r="IE104" s="1255"/>
      <c r="IF104" s="1255"/>
      <c r="IG104" s="1255"/>
      <c r="IH104" s="1255"/>
      <c r="II104" s="1255"/>
      <c r="IJ104" s="1255"/>
      <c r="IK104" s="1255"/>
      <c r="IL104" s="1255"/>
      <c r="IM104" s="1255"/>
      <c r="IN104" s="1255"/>
      <c r="IO104" s="1255"/>
      <c r="IP104" s="1255"/>
      <c r="IS104" s="125"/>
      <c r="IT104" s="125"/>
      <c r="IU104" s="125"/>
      <c r="IV104" s="126"/>
      <c r="IW104" s="74"/>
      <c r="IX104" s="1039"/>
      <c r="IY104" s="1040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1056"/>
      <c r="AY105" s="1039"/>
      <c r="AZ105" s="118"/>
      <c r="BE105" s="102"/>
      <c r="BF105" s="1219"/>
      <c r="BG105" s="1219"/>
      <c r="BH105" s="1219"/>
      <c r="BI105" s="1219"/>
      <c r="BJ105" s="1219"/>
      <c r="BK105" s="1219"/>
      <c r="BL105" s="1219"/>
      <c r="BM105" s="1219"/>
      <c r="BN105" s="1219"/>
      <c r="BO105" s="1219"/>
      <c r="BP105" s="1219"/>
      <c r="BQ105" s="1219"/>
      <c r="BR105" s="1219"/>
      <c r="BS105" s="1219"/>
      <c r="BT105" s="1219"/>
      <c r="BU105" s="1219"/>
      <c r="BV105" s="1219"/>
      <c r="BW105" s="1219"/>
      <c r="BX105" s="1219"/>
      <c r="BY105" s="1219"/>
      <c r="BZ105" s="1219"/>
      <c r="CA105" s="1219"/>
      <c r="CB105" s="1219"/>
      <c r="CC105" s="1219"/>
      <c r="CD105" s="1219"/>
      <c r="CE105" s="1219"/>
      <c r="CF105" s="1219"/>
      <c r="CG105" s="1219"/>
      <c r="CH105" s="1219"/>
      <c r="CI105" s="1219"/>
      <c r="CJ105" s="1219"/>
      <c r="CK105" s="1219"/>
      <c r="CL105" s="1219"/>
      <c r="CM105" s="1219"/>
      <c r="CN105" s="1219"/>
      <c r="CO105" s="103"/>
      <c r="CP105" s="1237"/>
      <c r="CQ105" s="1237"/>
      <c r="CR105" s="1237"/>
      <c r="CS105" s="1237"/>
      <c r="CT105" s="1237"/>
      <c r="CU105" s="1237"/>
      <c r="CV105" s="1237"/>
      <c r="CW105" s="1237"/>
      <c r="CX105" s="1237"/>
      <c r="CY105" s="1237"/>
      <c r="CZ105" s="1237"/>
      <c r="DA105" s="1237"/>
      <c r="DB105" s="1237"/>
      <c r="DC105" s="1237"/>
      <c r="DD105" s="1237"/>
      <c r="DE105" s="1237"/>
      <c r="DF105" s="1237"/>
      <c r="DG105" s="1237"/>
      <c r="DH105" s="1237"/>
      <c r="DI105" s="1237"/>
      <c r="DJ105" s="1237"/>
      <c r="DK105" s="1237"/>
      <c r="DL105" s="1237"/>
      <c r="DM105" s="122"/>
      <c r="DN105" s="1253"/>
      <c r="DO105" s="1253"/>
      <c r="DP105" s="1253"/>
      <c r="DQ105" s="1253"/>
      <c r="DR105" s="1253"/>
      <c r="DS105" s="1253"/>
      <c r="DT105" s="1253"/>
      <c r="DU105" s="1253"/>
      <c r="DV105" s="123"/>
      <c r="DW105" s="123"/>
      <c r="DX105" s="123"/>
      <c r="DY105" s="123"/>
      <c r="DZ105" s="123"/>
      <c r="EA105" s="123"/>
      <c r="EB105" s="123"/>
      <c r="EC105" s="1227"/>
      <c r="ED105" s="1227"/>
      <c r="EE105" s="1227"/>
      <c r="EF105" s="1227"/>
      <c r="EG105" s="93"/>
      <c r="EH105" s="1228"/>
      <c r="EI105" s="1228"/>
      <c r="EJ105" s="1228"/>
      <c r="EK105" s="1228"/>
      <c r="EL105" s="93"/>
      <c r="EM105" s="93"/>
      <c r="EN105" s="93"/>
      <c r="EO105" s="93"/>
      <c r="EP105" s="93"/>
      <c r="EQ105" s="73"/>
      <c r="ER105" s="73"/>
      <c r="ES105" s="73"/>
      <c r="FL105" s="73"/>
      <c r="FM105" s="1254"/>
      <c r="FN105" s="1254"/>
      <c r="FO105" s="1254"/>
      <c r="FP105" s="1254"/>
      <c r="FQ105" s="1254"/>
      <c r="FR105" s="780"/>
      <c r="FS105" s="1255"/>
      <c r="FT105" s="1255"/>
      <c r="FU105" s="1255"/>
      <c r="FV105" s="1255"/>
      <c r="FW105" s="1255"/>
      <c r="FX105" s="1255"/>
      <c r="FY105" s="1255"/>
      <c r="FZ105" s="1255"/>
      <c r="GA105" s="1255"/>
      <c r="GB105" s="1255"/>
      <c r="GC105" s="1255"/>
      <c r="GD105" s="1255"/>
      <c r="GE105" s="1255"/>
      <c r="GF105" s="1255"/>
      <c r="GG105" s="1255"/>
      <c r="GH105" s="1255"/>
      <c r="GI105" s="1255"/>
      <c r="GJ105" s="1255"/>
      <c r="GK105" s="1255"/>
      <c r="GL105" s="1255"/>
      <c r="GM105" s="1255"/>
      <c r="GN105" s="1255"/>
      <c r="GO105" s="1255"/>
      <c r="GP105" s="1255"/>
      <c r="GQ105" s="1255"/>
      <c r="GR105" s="1255"/>
      <c r="GS105" s="1255"/>
      <c r="GT105" s="1255"/>
      <c r="GU105" s="1255"/>
      <c r="GV105" s="1255"/>
      <c r="GW105" s="1255"/>
      <c r="GX105" s="1255"/>
      <c r="GY105" s="1255"/>
      <c r="GZ105" s="1255"/>
      <c r="HA105" s="1255"/>
      <c r="HB105" s="1255"/>
      <c r="HC105" s="1255"/>
      <c r="HD105" s="1255"/>
      <c r="HE105" s="1255"/>
      <c r="HF105" s="1255"/>
      <c r="HG105" s="1255"/>
      <c r="HH105" s="1255"/>
      <c r="HI105" s="1255"/>
      <c r="HJ105" s="1255"/>
      <c r="HK105" s="1255"/>
      <c r="HL105" s="1255"/>
      <c r="HM105" s="1255"/>
      <c r="HN105" s="1255"/>
      <c r="HO105" s="1255"/>
      <c r="HP105" s="1255"/>
      <c r="HQ105" s="1255"/>
      <c r="HR105" s="1255"/>
      <c r="HS105" s="1255"/>
      <c r="HT105" s="1255"/>
      <c r="HU105" s="1255"/>
      <c r="HV105" s="1255"/>
      <c r="HW105" s="1255"/>
      <c r="HX105" s="1255"/>
      <c r="HY105" s="1255"/>
      <c r="HZ105" s="1255"/>
      <c r="IA105" s="1255"/>
      <c r="IB105" s="1255"/>
      <c r="IC105" s="1255"/>
      <c r="ID105" s="1255"/>
      <c r="IE105" s="1255"/>
      <c r="IF105" s="1255"/>
      <c r="IG105" s="1255"/>
      <c r="IH105" s="1255"/>
      <c r="II105" s="1255"/>
      <c r="IJ105" s="1255"/>
      <c r="IK105" s="1255"/>
      <c r="IL105" s="1255"/>
      <c r="IM105" s="1255"/>
      <c r="IN105" s="1255"/>
      <c r="IO105" s="1255"/>
      <c r="IP105" s="1255"/>
      <c r="IS105" s="125"/>
      <c r="IT105" s="125"/>
      <c r="IU105" s="125"/>
      <c r="IV105" s="126"/>
      <c r="IW105" s="74"/>
      <c r="IX105" s="1039"/>
      <c r="IY105" s="1040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1056"/>
      <c r="AY106" s="1039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254"/>
      <c r="FN106" s="1254"/>
      <c r="FO106" s="1254"/>
      <c r="FP106" s="1254"/>
      <c r="FQ106" s="1254"/>
      <c r="FR106" s="780"/>
      <c r="FS106" s="1255"/>
      <c r="FT106" s="1255"/>
      <c r="FU106" s="1255"/>
      <c r="FV106" s="1255"/>
      <c r="FW106" s="1255"/>
      <c r="FX106" s="1255"/>
      <c r="FY106" s="1255"/>
      <c r="FZ106" s="1255"/>
      <c r="GA106" s="1255"/>
      <c r="GB106" s="1255"/>
      <c r="GC106" s="1255"/>
      <c r="GD106" s="1255"/>
      <c r="GE106" s="1255"/>
      <c r="GF106" s="1255"/>
      <c r="GG106" s="1255"/>
      <c r="GH106" s="1255"/>
      <c r="GI106" s="1255"/>
      <c r="GJ106" s="1255"/>
      <c r="GK106" s="1255"/>
      <c r="GL106" s="1255"/>
      <c r="GM106" s="1255"/>
      <c r="GN106" s="1255"/>
      <c r="GO106" s="1255"/>
      <c r="GP106" s="1255"/>
      <c r="GQ106" s="1255"/>
      <c r="GR106" s="1255"/>
      <c r="GS106" s="1255"/>
      <c r="GT106" s="1255"/>
      <c r="GU106" s="1255"/>
      <c r="GV106" s="1255"/>
      <c r="GW106" s="1255"/>
      <c r="GX106" s="1255"/>
      <c r="GY106" s="1255"/>
      <c r="GZ106" s="1255"/>
      <c r="HA106" s="1255"/>
      <c r="HB106" s="1255"/>
      <c r="HC106" s="1255"/>
      <c r="HD106" s="1255"/>
      <c r="HE106" s="1255"/>
      <c r="HF106" s="1255"/>
      <c r="HG106" s="1255"/>
      <c r="HH106" s="1255"/>
      <c r="HI106" s="1255"/>
      <c r="HJ106" s="1255"/>
      <c r="HK106" s="1255"/>
      <c r="HL106" s="1255"/>
      <c r="HM106" s="1255"/>
      <c r="HN106" s="1255"/>
      <c r="HO106" s="1255"/>
      <c r="HP106" s="1255"/>
      <c r="HQ106" s="1255"/>
      <c r="HR106" s="1255"/>
      <c r="HS106" s="1255"/>
      <c r="HT106" s="1255"/>
      <c r="HU106" s="1255"/>
      <c r="HV106" s="1255"/>
      <c r="HW106" s="1255"/>
      <c r="HX106" s="1255"/>
      <c r="HY106" s="1255"/>
      <c r="HZ106" s="1255"/>
      <c r="IA106" s="1255"/>
      <c r="IB106" s="1255"/>
      <c r="IC106" s="1255"/>
      <c r="ID106" s="1255"/>
      <c r="IE106" s="1255"/>
      <c r="IF106" s="1255"/>
      <c r="IG106" s="1255"/>
      <c r="IH106" s="1255"/>
      <c r="II106" s="1255"/>
      <c r="IJ106" s="1255"/>
      <c r="IK106" s="1255"/>
      <c r="IL106" s="1255"/>
      <c r="IM106" s="1255"/>
      <c r="IN106" s="1255"/>
      <c r="IO106" s="1255"/>
      <c r="IP106" s="1255"/>
      <c r="IS106" s="125"/>
      <c r="IT106" s="125"/>
      <c r="IU106" s="125"/>
      <c r="IV106" s="126"/>
      <c r="IW106" s="74"/>
      <c r="IX106" s="1039"/>
      <c r="IY106" s="1040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1056"/>
      <c r="AY107" s="1039"/>
      <c r="AZ107" s="118"/>
      <c r="BA107" s="63"/>
      <c r="BB107" s="63"/>
      <c r="BC107" s="63"/>
      <c r="BD107" s="63"/>
      <c r="BE107" s="63"/>
      <c r="BF107" s="1219" t="s">
        <v>60</v>
      </c>
      <c r="BG107" s="1219"/>
      <c r="BH107" s="1219"/>
      <c r="BI107" s="1219"/>
      <c r="BJ107" s="1219"/>
      <c r="BK107" s="1219"/>
      <c r="BL107" s="1219"/>
      <c r="BM107" s="1219"/>
      <c r="BN107" s="1219"/>
      <c r="BO107" s="1219"/>
      <c r="BP107" s="1219"/>
      <c r="BQ107" s="1219"/>
      <c r="BR107" s="1219"/>
      <c r="BS107" s="1219"/>
      <c r="BT107" s="1219"/>
      <c r="BU107" s="1219"/>
      <c r="BV107" s="1219"/>
      <c r="BW107" s="1219"/>
      <c r="BX107" s="1219"/>
      <c r="BY107" s="1219"/>
      <c r="BZ107" s="1219"/>
      <c r="CA107" s="1219"/>
      <c r="CB107" s="1219"/>
      <c r="CC107" s="1219"/>
      <c r="CD107" s="1219"/>
      <c r="CE107" s="1219"/>
      <c r="CF107" s="1219"/>
      <c r="CG107" s="1219"/>
      <c r="CH107" s="1219"/>
      <c r="CI107" s="1219"/>
      <c r="CJ107" s="1219"/>
      <c r="CK107" s="1219"/>
      <c r="CL107" s="1219"/>
      <c r="CM107" s="1219"/>
      <c r="CN107" s="1219"/>
      <c r="CO107" s="103"/>
      <c r="CP107" s="1256" t="s">
        <v>348</v>
      </c>
      <c r="CQ107" s="1256"/>
      <c r="CR107" s="1256"/>
      <c r="CS107" s="1256"/>
      <c r="CT107" s="1256"/>
      <c r="CU107" s="1256"/>
      <c r="CV107" s="1256"/>
      <c r="CW107" s="1256"/>
      <c r="CX107" s="1256"/>
      <c r="CY107" s="1256"/>
      <c r="CZ107" s="1256"/>
      <c r="DA107" s="1256"/>
      <c r="DB107" s="1256"/>
      <c r="DC107" s="1256"/>
      <c r="DD107" s="1256"/>
      <c r="DE107" s="1256"/>
      <c r="DF107" s="1256"/>
      <c r="DG107" s="1256"/>
      <c r="DH107" s="1256"/>
      <c r="DI107" s="1256"/>
      <c r="DJ107" s="1256"/>
      <c r="DK107" s="1256"/>
      <c r="DL107" s="1256"/>
      <c r="DM107" s="1256"/>
      <c r="DN107" s="1256"/>
      <c r="DO107" s="1256"/>
      <c r="DP107" s="1256"/>
      <c r="DQ107" s="1256"/>
      <c r="DR107" s="1256"/>
      <c r="DS107" s="1256"/>
      <c r="DT107" s="1256"/>
      <c r="DU107" s="1256"/>
      <c r="DV107" s="1256"/>
      <c r="DW107" s="1256"/>
      <c r="DX107" s="1256"/>
      <c r="DY107" s="1256"/>
      <c r="DZ107" s="1256"/>
      <c r="EA107" s="1256"/>
      <c r="EB107" s="1256"/>
      <c r="EC107" s="1256"/>
      <c r="ED107" s="1256"/>
      <c r="EE107" s="1256"/>
      <c r="EF107" s="1256"/>
      <c r="EH107" s="1228" t="e" vm="6">
        <v>#VALUE!</v>
      </c>
      <c r="EI107" s="1228"/>
      <c r="EJ107" s="1228"/>
      <c r="EK107" s="1228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1039"/>
      <c r="IY107" s="1040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1057"/>
      <c r="AY108" s="1041"/>
      <c r="AZ108" s="127"/>
      <c r="BB108" s="113"/>
      <c r="BC108" s="113"/>
      <c r="BD108" s="113"/>
      <c r="BF108" s="1219"/>
      <c r="BG108" s="1219"/>
      <c r="BH108" s="1219"/>
      <c r="BI108" s="1219"/>
      <c r="BJ108" s="1219"/>
      <c r="BK108" s="1219"/>
      <c r="BL108" s="1219"/>
      <c r="BM108" s="1219"/>
      <c r="BN108" s="1219"/>
      <c r="BO108" s="1219"/>
      <c r="BP108" s="1219"/>
      <c r="BQ108" s="1219"/>
      <c r="BR108" s="1219"/>
      <c r="BS108" s="1219"/>
      <c r="BT108" s="1219"/>
      <c r="BU108" s="1219"/>
      <c r="BV108" s="1219"/>
      <c r="BW108" s="1219"/>
      <c r="BX108" s="1219"/>
      <c r="BY108" s="1219"/>
      <c r="BZ108" s="1219"/>
      <c r="CA108" s="1219"/>
      <c r="CB108" s="1219"/>
      <c r="CC108" s="1219"/>
      <c r="CD108" s="1219"/>
      <c r="CE108" s="1219"/>
      <c r="CF108" s="1219"/>
      <c r="CG108" s="1219"/>
      <c r="CH108" s="1219"/>
      <c r="CI108" s="1219"/>
      <c r="CJ108" s="1219"/>
      <c r="CK108" s="1219"/>
      <c r="CL108" s="1219"/>
      <c r="CM108" s="1219"/>
      <c r="CN108" s="1219"/>
      <c r="CO108" s="103"/>
      <c r="CP108" s="1256"/>
      <c r="CQ108" s="1256"/>
      <c r="CR108" s="1256"/>
      <c r="CS108" s="1256"/>
      <c r="CT108" s="1256"/>
      <c r="CU108" s="1256"/>
      <c r="CV108" s="1256"/>
      <c r="CW108" s="1256"/>
      <c r="CX108" s="1256"/>
      <c r="CY108" s="1256"/>
      <c r="CZ108" s="1256"/>
      <c r="DA108" s="1256"/>
      <c r="DB108" s="1256"/>
      <c r="DC108" s="1256"/>
      <c r="DD108" s="1256"/>
      <c r="DE108" s="1256"/>
      <c r="DF108" s="1256"/>
      <c r="DG108" s="1256"/>
      <c r="DH108" s="1256"/>
      <c r="DI108" s="1256"/>
      <c r="DJ108" s="1256"/>
      <c r="DK108" s="1256"/>
      <c r="DL108" s="1256"/>
      <c r="DM108" s="1256"/>
      <c r="DN108" s="1256"/>
      <c r="DO108" s="1256"/>
      <c r="DP108" s="1256"/>
      <c r="DQ108" s="1256"/>
      <c r="DR108" s="1256"/>
      <c r="DS108" s="1256"/>
      <c r="DT108" s="1256"/>
      <c r="DU108" s="1256"/>
      <c r="DV108" s="1256"/>
      <c r="DW108" s="1256"/>
      <c r="DX108" s="1256"/>
      <c r="DY108" s="1256"/>
      <c r="DZ108" s="1256"/>
      <c r="EA108" s="1256"/>
      <c r="EB108" s="1256"/>
      <c r="EC108" s="1256"/>
      <c r="ED108" s="1256"/>
      <c r="EE108" s="1256"/>
      <c r="EF108" s="1256"/>
      <c r="EH108" s="1228"/>
      <c r="EI108" s="1228"/>
      <c r="EJ108" s="1228"/>
      <c r="EK108" s="1228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1041"/>
      <c r="IY108" s="104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212" t="s">
        <v>8</v>
      </c>
      <c r="AY109" s="1213"/>
      <c r="AZ109" s="117"/>
      <c r="BB109" s="113"/>
      <c r="BC109" s="113"/>
      <c r="BD109" s="113"/>
      <c r="BE109" s="63"/>
      <c r="BF109" s="1219"/>
      <c r="BG109" s="1219"/>
      <c r="BH109" s="1219"/>
      <c r="BI109" s="1219"/>
      <c r="BJ109" s="1219"/>
      <c r="BK109" s="1219"/>
      <c r="BL109" s="1219"/>
      <c r="BM109" s="1219"/>
      <c r="BN109" s="1219"/>
      <c r="BO109" s="1219"/>
      <c r="BP109" s="1219"/>
      <c r="BQ109" s="1219"/>
      <c r="BR109" s="1219"/>
      <c r="BS109" s="1219"/>
      <c r="BT109" s="1219"/>
      <c r="BU109" s="1219"/>
      <c r="BV109" s="1219"/>
      <c r="BW109" s="1219"/>
      <c r="BX109" s="1219"/>
      <c r="BY109" s="1219"/>
      <c r="BZ109" s="1219"/>
      <c r="CA109" s="1219"/>
      <c r="CB109" s="1219"/>
      <c r="CC109" s="1219"/>
      <c r="CD109" s="1219"/>
      <c r="CE109" s="1219"/>
      <c r="CF109" s="1219"/>
      <c r="CG109" s="1219"/>
      <c r="CH109" s="1219"/>
      <c r="CI109" s="1219"/>
      <c r="CJ109" s="1219"/>
      <c r="CK109" s="1219"/>
      <c r="CL109" s="1219"/>
      <c r="CM109" s="1219"/>
      <c r="CN109" s="1219"/>
      <c r="CO109" s="107"/>
      <c r="CP109" s="1256"/>
      <c r="CQ109" s="1256"/>
      <c r="CR109" s="1256"/>
      <c r="CS109" s="1256"/>
      <c r="CT109" s="1256"/>
      <c r="CU109" s="1256"/>
      <c r="CV109" s="1256"/>
      <c r="CW109" s="1256"/>
      <c r="CX109" s="1256"/>
      <c r="CY109" s="1256"/>
      <c r="CZ109" s="1256"/>
      <c r="DA109" s="1256"/>
      <c r="DB109" s="1256"/>
      <c r="DC109" s="1256"/>
      <c r="DD109" s="1256"/>
      <c r="DE109" s="1256"/>
      <c r="DF109" s="1256"/>
      <c r="DG109" s="1256"/>
      <c r="DH109" s="1256"/>
      <c r="DI109" s="1256"/>
      <c r="DJ109" s="1256"/>
      <c r="DK109" s="1256"/>
      <c r="DL109" s="1256"/>
      <c r="DM109" s="1256"/>
      <c r="DN109" s="1256"/>
      <c r="DO109" s="1256"/>
      <c r="DP109" s="1256"/>
      <c r="DQ109" s="1256"/>
      <c r="DR109" s="1256"/>
      <c r="DS109" s="1256"/>
      <c r="DT109" s="1256"/>
      <c r="DU109" s="1256"/>
      <c r="DV109" s="1256"/>
      <c r="DW109" s="1256"/>
      <c r="DX109" s="1256"/>
      <c r="DY109" s="1256"/>
      <c r="DZ109" s="1256"/>
      <c r="EA109" s="1256"/>
      <c r="EB109" s="1256"/>
      <c r="EC109" s="1256"/>
      <c r="ED109" s="1256"/>
      <c r="EE109" s="1256"/>
      <c r="EF109" s="1256"/>
      <c r="EH109" s="1228"/>
      <c r="EI109" s="1228"/>
      <c r="EJ109" s="1228"/>
      <c r="EK109" s="1228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213" t="s">
        <v>8</v>
      </c>
      <c r="IY109" s="1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1056"/>
      <c r="AY110" s="1039"/>
      <c r="AZ110" s="118"/>
      <c r="BB110" s="113"/>
      <c r="BC110" s="113"/>
      <c r="BD110" s="113"/>
      <c r="BE110" s="63"/>
      <c r="BF110" s="1219"/>
      <c r="BG110" s="1219"/>
      <c r="BH110" s="1219"/>
      <c r="BI110" s="1219"/>
      <c r="BJ110" s="1219"/>
      <c r="BK110" s="1219"/>
      <c r="BL110" s="1219"/>
      <c r="BM110" s="1219"/>
      <c r="BN110" s="1219"/>
      <c r="BO110" s="1219"/>
      <c r="BP110" s="1219"/>
      <c r="BQ110" s="1219"/>
      <c r="BR110" s="1219"/>
      <c r="BS110" s="1219"/>
      <c r="BT110" s="1219"/>
      <c r="BU110" s="1219"/>
      <c r="BV110" s="1219"/>
      <c r="BW110" s="1219"/>
      <c r="BX110" s="1219"/>
      <c r="BY110" s="1219"/>
      <c r="BZ110" s="1219"/>
      <c r="CA110" s="1219"/>
      <c r="CB110" s="1219"/>
      <c r="CC110" s="1219"/>
      <c r="CD110" s="1219"/>
      <c r="CE110" s="1219"/>
      <c r="CF110" s="1219"/>
      <c r="CG110" s="1219"/>
      <c r="CH110" s="1219"/>
      <c r="CI110" s="1219"/>
      <c r="CJ110" s="1219"/>
      <c r="CK110" s="1219"/>
      <c r="CL110" s="1219"/>
      <c r="CM110" s="1219"/>
      <c r="CN110" s="1219"/>
      <c r="CO110" s="108"/>
      <c r="CP110" s="1256"/>
      <c r="CQ110" s="1256"/>
      <c r="CR110" s="1256"/>
      <c r="CS110" s="1256"/>
      <c r="CT110" s="1256"/>
      <c r="CU110" s="1256"/>
      <c r="CV110" s="1256"/>
      <c r="CW110" s="1256"/>
      <c r="CX110" s="1256"/>
      <c r="CY110" s="1256"/>
      <c r="CZ110" s="1256"/>
      <c r="DA110" s="1256"/>
      <c r="DB110" s="1256"/>
      <c r="DC110" s="1256"/>
      <c r="DD110" s="1256"/>
      <c r="DE110" s="1256"/>
      <c r="DF110" s="1256"/>
      <c r="DG110" s="1256"/>
      <c r="DH110" s="1256"/>
      <c r="DI110" s="1256"/>
      <c r="DJ110" s="1256"/>
      <c r="DK110" s="1256"/>
      <c r="DL110" s="1256"/>
      <c r="DM110" s="1256"/>
      <c r="DN110" s="1256"/>
      <c r="DO110" s="1256"/>
      <c r="DP110" s="1256"/>
      <c r="DQ110" s="1256"/>
      <c r="DR110" s="1256"/>
      <c r="DS110" s="1256"/>
      <c r="DT110" s="1256"/>
      <c r="DU110" s="1256"/>
      <c r="DV110" s="1256"/>
      <c r="DW110" s="1256"/>
      <c r="DX110" s="1256"/>
      <c r="DY110" s="1256"/>
      <c r="DZ110" s="1256"/>
      <c r="EA110" s="1256"/>
      <c r="EB110" s="1256"/>
      <c r="EC110" s="1256"/>
      <c r="ED110" s="1256"/>
      <c r="EE110" s="1256"/>
      <c r="EF110" s="1256"/>
      <c r="EH110" s="1228"/>
      <c r="EI110" s="1228"/>
      <c r="EJ110" s="1228"/>
      <c r="EK110" s="1228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1039"/>
      <c r="IY110" s="1040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1056"/>
      <c r="AY111" s="1039"/>
      <c r="AZ111" s="118"/>
      <c r="BE111" s="63"/>
      <c r="BF111" s="1219"/>
      <c r="BG111" s="1219"/>
      <c r="BH111" s="1219"/>
      <c r="BI111" s="1219"/>
      <c r="BJ111" s="1219"/>
      <c r="BK111" s="1219"/>
      <c r="BL111" s="1219"/>
      <c r="BM111" s="1219"/>
      <c r="BN111" s="1219"/>
      <c r="BO111" s="1219"/>
      <c r="BP111" s="1219"/>
      <c r="BQ111" s="1219"/>
      <c r="BR111" s="1219"/>
      <c r="BS111" s="1219"/>
      <c r="BT111" s="1219"/>
      <c r="BU111" s="1219"/>
      <c r="BV111" s="1219"/>
      <c r="BW111" s="1219"/>
      <c r="BX111" s="1219"/>
      <c r="BY111" s="1219"/>
      <c r="BZ111" s="1219"/>
      <c r="CA111" s="1219"/>
      <c r="CB111" s="1219"/>
      <c r="CC111" s="1219"/>
      <c r="CD111" s="1219"/>
      <c r="CE111" s="1219"/>
      <c r="CF111" s="1219"/>
      <c r="CG111" s="1219"/>
      <c r="CH111" s="1219"/>
      <c r="CI111" s="1219"/>
      <c r="CJ111" s="1219"/>
      <c r="CK111" s="1219"/>
      <c r="CL111" s="1219"/>
      <c r="CM111" s="1219"/>
      <c r="CN111" s="1219"/>
      <c r="CO111" s="108"/>
      <c r="CP111" s="1257"/>
      <c r="CQ111" s="1257"/>
      <c r="CR111" s="1257"/>
      <c r="CS111" s="1257"/>
      <c r="CT111" s="1257"/>
      <c r="CU111" s="1257"/>
      <c r="CV111" s="1257"/>
      <c r="CW111" s="1257"/>
      <c r="CX111" s="1257"/>
      <c r="CY111" s="1257"/>
      <c r="CZ111" s="1257"/>
      <c r="DA111" s="1257"/>
      <c r="DB111" s="1257"/>
      <c r="DC111" s="1257"/>
      <c r="DD111" s="1257"/>
      <c r="DE111" s="1257"/>
      <c r="DF111" s="1257"/>
      <c r="DG111" s="1257"/>
      <c r="DH111" s="1257"/>
      <c r="DI111" s="1257"/>
      <c r="DJ111" s="1257"/>
      <c r="DK111" s="1257"/>
      <c r="DL111" s="1257"/>
      <c r="DM111" s="1257"/>
      <c r="DN111" s="1257"/>
      <c r="DO111" s="1257"/>
      <c r="DP111" s="1257"/>
      <c r="DQ111" s="1257"/>
      <c r="DR111" s="1257"/>
      <c r="DS111" s="1257"/>
      <c r="DT111" s="1257"/>
      <c r="DU111" s="1257"/>
      <c r="DV111" s="1257"/>
      <c r="DW111" s="1257"/>
      <c r="DX111" s="1257"/>
      <c r="DY111" s="1257"/>
      <c r="DZ111" s="1257"/>
      <c r="EA111" s="1257"/>
      <c r="EB111" s="1257"/>
      <c r="EC111" s="1257"/>
      <c r="ED111" s="1257"/>
      <c r="EE111" s="1257"/>
      <c r="EF111" s="1257"/>
      <c r="EH111" s="1228"/>
      <c r="EI111" s="1228"/>
      <c r="EJ111" s="1228"/>
      <c r="EK111" s="1228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1039"/>
      <c r="IY111" s="1040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1056"/>
      <c r="AY112" s="1039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781"/>
      <c r="CM112" s="781"/>
      <c r="CN112" s="781"/>
      <c r="CO112" s="781"/>
      <c r="CP112" s="781"/>
      <c r="CQ112" s="781"/>
      <c r="CR112" s="781"/>
      <c r="CS112" s="781"/>
      <c r="CT112" s="781"/>
      <c r="CU112" s="781"/>
      <c r="CV112" s="781"/>
      <c r="CW112" s="781"/>
      <c r="CX112" s="781"/>
      <c r="CY112" s="781"/>
      <c r="CZ112" s="781"/>
      <c r="DA112" s="781"/>
      <c r="DB112" s="781"/>
      <c r="DC112" s="781"/>
      <c r="DD112" s="781"/>
      <c r="DE112" s="781"/>
      <c r="DF112" s="781"/>
      <c r="DG112" s="781"/>
      <c r="DH112" s="781"/>
      <c r="DI112" s="781"/>
      <c r="DJ112" s="781"/>
      <c r="DK112" s="781"/>
      <c r="DL112" s="781"/>
      <c r="DM112" s="781"/>
      <c r="DN112" s="781"/>
      <c r="DO112" s="781"/>
      <c r="DP112" s="781"/>
      <c r="DQ112" s="781"/>
      <c r="DR112" s="781"/>
      <c r="DS112" s="781"/>
      <c r="DT112" s="781"/>
      <c r="DU112" s="781"/>
      <c r="DV112" s="781"/>
      <c r="DW112" s="781"/>
      <c r="DX112" s="781"/>
      <c r="DY112" s="781"/>
      <c r="DZ112" s="781"/>
      <c r="EA112" s="781"/>
      <c r="EB112" s="781"/>
      <c r="ED112" s="73"/>
      <c r="EE112" s="73"/>
      <c r="EF112" s="73"/>
      <c r="EG112" s="73"/>
      <c r="IW112" s="74"/>
      <c r="IX112" s="1039"/>
      <c r="IY112" s="1040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1056"/>
      <c r="AY113" s="1039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781"/>
      <c r="CM113" s="781"/>
      <c r="CN113" s="781"/>
      <c r="CO113" s="781"/>
      <c r="CP113" s="781"/>
      <c r="CQ113" s="781"/>
      <c r="CR113" s="781"/>
      <c r="CS113" s="781"/>
      <c r="CT113" s="781"/>
      <c r="CU113" s="781"/>
      <c r="CV113" s="781"/>
      <c r="CW113" s="781"/>
      <c r="CX113" s="781"/>
      <c r="CY113" s="781"/>
      <c r="CZ113" s="781"/>
      <c r="DA113" s="781"/>
      <c r="DB113" s="781"/>
      <c r="DC113" s="781"/>
      <c r="DD113" s="781"/>
      <c r="DE113" s="781"/>
      <c r="DF113" s="781"/>
      <c r="DG113" s="781"/>
      <c r="DH113" s="781"/>
      <c r="DI113" s="781"/>
      <c r="DJ113" s="781"/>
      <c r="DK113" s="781"/>
      <c r="DL113" s="781"/>
      <c r="DM113" s="781"/>
      <c r="DN113" s="781"/>
      <c r="DO113" s="781"/>
      <c r="DP113" s="781"/>
      <c r="DQ113" s="781"/>
      <c r="DR113" s="781"/>
      <c r="DS113" s="781"/>
      <c r="DT113" s="781"/>
      <c r="DU113" s="781"/>
      <c r="DV113" s="781"/>
      <c r="DW113" s="781"/>
      <c r="DX113" s="781"/>
      <c r="DY113" s="781"/>
      <c r="DZ113" s="781"/>
      <c r="EA113" s="781"/>
      <c r="EB113" s="781"/>
      <c r="ED113" s="73"/>
      <c r="EE113" s="73"/>
      <c r="EF113" s="73"/>
      <c r="EG113" s="73"/>
      <c r="FN113" s="782"/>
      <c r="FO113" s="782"/>
      <c r="FP113" s="782"/>
      <c r="FQ113" s="782"/>
      <c r="FR113" s="782"/>
      <c r="FS113" s="128"/>
      <c r="FT113" s="783"/>
      <c r="FU113" s="783"/>
      <c r="FV113" s="783"/>
      <c r="FW113" s="783"/>
      <c r="FX113" s="783"/>
      <c r="FY113" s="783"/>
      <c r="FZ113" s="783"/>
      <c r="GA113" s="783"/>
      <c r="GB113" s="783"/>
      <c r="GC113" s="783"/>
      <c r="GD113" s="783"/>
      <c r="GE113" s="783"/>
      <c r="GF113" s="783"/>
      <c r="GG113" s="783"/>
      <c r="GH113" s="783"/>
      <c r="GI113" s="783"/>
      <c r="GJ113" s="783"/>
      <c r="GK113" s="783"/>
      <c r="GL113" s="783"/>
      <c r="GM113" s="783"/>
      <c r="GN113" s="783"/>
      <c r="GO113" s="783"/>
      <c r="GP113" s="783"/>
      <c r="GQ113" s="783"/>
      <c r="GR113" s="783"/>
      <c r="GS113" s="783"/>
      <c r="GT113" s="783"/>
      <c r="GU113" s="783"/>
      <c r="GV113" s="783"/>
      <c r="GW113" s="783"/>
      <c r="GX113" s="783"/>
      <c r="GY113" s="783"/>
      <c r="GZ113" s="783"/>
      <c r="HA113" s="783"/>
      <c r="HB113" s="783"/>
      <c r="HC113" s="783"/>
      <c r="HD113" s="783"/>
      <c r="HE113" s="783"/>
      <c r="HF113" s="783"/>
      <c r="HG113" s="783"/>
      <c r="HH113" s="783"/>
      <c r="HI113" s="783"/>
      <c r="HJ113" s="783"/>
      <c r="HK113" s="783"/>
      <c r="HL113" s="783"/>
      <c r="HM113" s="783"/>
      <c r="HN113" s="783"/>
      <c r="HO113" s="783"/>
      <c r="HP113" s="783"/>
      <c r="HQ113" s="783"/>
      <c r="HR113" s="783"/>
      <c r="HS113" s="783"/>
      <c r="HT113" s="783"/>
      <c r="HU113" s="783"/>
      <c r="HV113" s="783"/>
      <c r="HW113" s="783"/>
      <c r="HX113" s="783"/>
      <c r="HY113" s="783"/>
      <c r="HZ113" s="783"/>
      <c r="IA113" s="783"/>
      <c r="IB113" s="783"/>
      <c r="IC113" s="783"/>
      <c r="ID113" s="783"/>
      <c r="IE113" s="783"/>
      <c r="IF113" s="783"/>
      <c r="IG113" s="783"/>
      <c r="IH113" s="783"/>
      <c r="II113" s="783"/>
      <c r="IJ113" s="783"/>
      <c r="IK113" s="783"/>
      <c r="IL113" s="783"/>
      <c r="IM113" s="783"/>
      <c r="IN113" s="783"/>
      <c r="IO113" s="783"/>
      <c r="IP113" s="783"/>
      <c r="IQ113" s="783"/>
      <c r="IW113" s="74"/>
      <c r="IX113" s="1039"/>
      <c r="IY113" s="1040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1056"/>
      <c r="AY114" s="1039"/>
      <c r="AZ114" s="1040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781"/>
      <c r="CM114" s="781"/>
      <c r="CN114" s="781"/>
      <c r="CO114" s="781"/>
      <c r="CP114" s="781"/>
      <c r="CQ114" s="781"/>
      <c r="CR114" s="781"/>
      <c r="CS114" s="781"/>
      <c r="CT114" s="781"/>
      <c r="CU114" s="781"/>
      <c r="CV114" s="781"/>
      <c r="CW114" s="781"/>
      <c r="CX114" s="781"/>
      <c r="CY114" s="781"/>
      <c r="CZ114" s="781"/>
      <c r="DA114" s="781"/>
      <c r="DB114" s="781"/>
      <c r="DC114" s="781"/>
      <c r="DD114" s="781"/>
      <c r="DE114" s="781"/>
      <c r="DF114" s="781"/>
      <c r="DG114" s="781"/>
      <c r="DH114" s="781"/>
      <c r="DI114" s="781"/>
      <c r="DJ114" s="781"/>
      <c r="DK114" s="781"/>
      <c r="DL114" s="781"/>
      <c r="DM114" s="781"/>
      <c r="DN114" s="781"/>
      <c r="DO114" s="781"/>
      <c r="DP114" s="781"/>
      <c r="DQ114" s="781"/>
      <c r="DR114" s="781"/>
      <c r="DS114" s="781"/>
      <c r="DT114" s="781"/>
      <c r="DU114" s="781"/>
      <c r="DV114" s="781"/>
      <c r="DW114" s="781"/>
      <c r="DX114" s="781"/>
      <c r="DY114" s="781"/>
      <c r="DZ114" s="781"/>
      <c r="EA114" s="781"/>
      <c r="EB114" s="781"/>
      <c r="ED114" s="73"/>
      <c r="EE114" s="73"/>
      <c r="EF114" s="73"/>
      <c r="EG114" s="73"/>
      <c r="FN114" s="782"/>
      <c r="FO114" s="782"/>
      <c r="FP114" s="782"/>
      <c r="FQ114" s="782"/>
      <c r="FR114" s="782"/>
      <c r="FS114" s="128"/>
      <c r="FT114" s="783"/>
      <c r="FU114" s="783"/>
      <c r="FV114" s="783"/>
      <c r="FW114" s="783"/>
      <c r="FX114" s="783"/>
      <c r="FY114" s="783"/>
      <c r="FZ114" s="783"/>
      <c r="GA114" s="783"/>
      <c r="GB114" s="783"/>
      <c r="GC114" s="783"/>
      <c r="GD114" s="783"/>
      <c r="GE114" s="783"/>
      <c r="GF114" s="783"/>
      <c r="GG114" s="783"/>
      <c r="GH114" s="783"/>
      <c r="GI114" s="783"/>
      <c r="GJ114" s="783"/>
      <c r="GK114" s="783"/>
      <c r="GL114" s="783"/>
      <c r="GM114" s="783"/>
      <c r="GN114" s="783"/>
      <c r="GO114" s="783"/>
      <c r="GP114" s="783"/>
      <c r="GQ114" s="783"/>
      <c r="GR114" s="783"/>
      <c r="GS114" s="783"/>
      <c r="GT114" s="783"/>
      <c r="GU114" s="783"/>
      <c r="GV114" s="783"/>
      <c r="GW114" s="783"/>
      <c r="GX114" s="783"/>
      <c r="GY114" s="783"/>
      <c r="GZ114" s="783"/>
      <c r="HA114" s="783"/>
      <c r="HB114" s="783"/>
      <c r="HC114" s="783"/>
      <c r="HD114" s="783"/>
      <c r="HE114" s="783"/>
      <c r="HF114" s="783"/>
      <c r="HG114" s="783"/>
      <c r="HH114" s="783"/>
      <c r="HI114" s="783"/>
      <c r="HJ114" s="783"/>
      <c r="HK114" s="783"/>
      <c r="HL114" s="783"/>
      <c r="HM114" s="783"/>
      <c r="HN114" s="783"/>
      <c r="HO114" s="783"/>
      <c r="HP114" s="783"/>
      <c r="HQ114" s="783"/>
      <c r="HR114" s="783"/>
      <c r="HS114" s="783"/>
      <c r="HT114" s="783"/>
      <c r="HU114" s="783"/>
      <c r="HV114" s="783"/>
      <c r="HW114" s="783"/>
      <c r="HX114" s="783"/>
      <c r="HY114" s="783"/>
      <c r="HZ114" s="783"/>
      <c r="IA114" s="783"/>
      <c r="IB114" s="783"/>
      <c r="IC114" s="783"/>
      <c r="ID114" s="783"/>
      <c r="IE114" s="783"/>
      <c r="IF114" s="783"/>
      <c r="IG114" s="783"/>
      <c r="IH114" s="783"/>
      <c r="II114" s="783"/>
      <c r="IJ114" s="783"/>
      <c r="IK114" s="783"/>
      <c r="IL114" s="783"/>
      <c r="IM114" s="783"/>
      <c r="IN114" s="783"/>
      <c r="IO114" s="783"/>
      <c r="IP114" s="783"/>
      <c r="IQ114" s="783"/>
      <c r="IW114" s="1218" t="e" vm="5">
        <v>#VALUE!</v>
      </c>
      <c r="IX114" s="1039"/>
      <c r="IY114" s="1040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1056"/>
      <c r="AY115" s="1039"/>
      <c r="AZ115" s="1040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781"/>
      <c r="CM115" s="781"/>
      <c r="CN115" s="781"/>
      <c r="CO115" s="781"/>
      <c r="CP115" s="781"/>
      <c r="CQ115" s="781"/>
      <c r="CR115" s="781"/>
      <c r="CS115" s="781"/>
      <c r="CT115" s="781"/>
      <c r="CU115" s="781"/>
      <c r="CV115" s="781"/>
      <c r="CW115" s="781"/>
      <c r="CX115" s="781"/>
      <c r="CY115" s="781"/>
      <c r="CZ115" s="781"/>
      <c r="DA115" s="781"/>
      <c r="DB115" s="781"/>
      <c r="DC115" s="781"/>
      <c r="DD115" s="781"/>
      <c r="DE115" s="781"/>
      <c r="DF115" s="781"/>
      <c r="DG115" s="781"/>
      <c r="DH115" s="781"/>
      <c r="DI115" s="781"/>
      <c r="DJ115" s="781"/>
      <c r="DK115" s="781"/>
      <c r="DL115" s="781"/>
      <c r="DM115" s="781"/>
      <c r="DN115" s="781"/>
      <c r="DO115" s="781"/>
      <c r="DP115" s="781"/>
      <c r="DQ115" s="781"/>
      <c r="DR115" s="781"/>
      <c r="DS115" s="781"/>
      <c r="DT115" s="781"/>
      <c r="DU115" s="781"/>
      <c r="DV115" s="781"/>
      <c r="DW115" s="781"/>
      <c r="DX115" s="781"/>
      <c r="DY115" s="781"/>
      <c r="DZ115" s="781"/>
      <c r="EA115" s="781"/>
      <c r="EB115" s="781"/>
      <c r="ED115" s="73"/>
      <c r="EE115" s="73"/>
      <c r="EF115" s="73"/>
      <c r="EG115" s="73"/>
      <c r="FN115" s="782"/>
      <c r="FO115" s="782"/>
      <c r="FP115" s="782"/>
      <c r="FQ115" s="782"/>
      <c r="FR115" s="782"/>
      <c r="FS115" s="128"/>
      <c r="FT115" s="783"/>
      <c r="FU115" s="783"/>
      <c r="FV115" s="783"/>
      <c r="FW115" s="783"/>
      <c r="FX115" s="783"/>
      <c r="FY115" s="783"/>
      <c r="FZ115" s="783"/>
      <c r="GA115" s="783"/>
      <c r="GB115" s="783"/>
      <c r="GC115" s="783"/>
      <c r="GD115" s="783"/>
      <c r="GE115" s="783"/>
      <c r="GF115" s="783"/>
      <c r="GG115" s="783"/>
      <c r="GH115" s="783"/>
      <c r="GI115" s="783"/>
      <c r="GJ115" s="783"/>
      <c r="GK115" s="783"/>
      <c r="GL115" s="783"/>
      <c r="GM115" s="783"/>
      <c r="GN115" s="783"/>
      <c r="GO115" s="783"/>
      <c r="GP115" s="783"/>
      <c r="GQ115" s="783"/>
      <c r="GR115" s="783"/>
      <c r="GS115" s="783"/>
      <c r="GT115" s="783"/>
      <c r="GU115" s="783"/>
      <c r="GV115" s="783"/>
      <c r="GW115" s="783"/>
      <c r="GX115" s="783"/>
      <c r="GY115" s="783"/>
      <c r="GZ115" s="783"/>
      <c r="HA115" s="783"/>
      <c r="HB115" s="783"/>
      <c r="HC115" s="783"/>
      <c r="HD115" s="783"/>
      <c r="HE115" s="783"/>
      <c r="HF115" s="783"/>
      <c r="HG115" s="783"/>
      <c r="HH115" s="783"/>
      <c r="HI115" s="783"/>
      <c r="HJ115" s="783"/>
      <c r="HK115" s="783"/>
      <c r="HL115" s="783"/>
      <c r="HM115" s="783"/>
      <c r="HN115" s="783"/>
      <c r="HO115" s="783"/>
      <c r="HP115" s="783"/>
      <c r="HQ115" s="783"/>
      <c r="HR115" s="783"/>
      <c r="HS115" s="783"/>
      <c r="HT115" s="783"/>
      <c r="HU115" s="783"/>
      <c r="HV115" s="783"/>
      <c r="HW115" s="783"/>
      <c r="HX115" s="783"/>
      <c r="HY115" s="783"/>
      <c r="HZ115" s="783"/>
      <c r="IA115" s="783"/>
      <c r="IB115" s="783"/>
      <c r="IC115" s="783"/>
      <c r="ID115" s="783"/>
      <c r="IE115" s="783"/>
      <c r="IF115" s="783"/>
      <c r="IG115" s="783"/>
      <c r="IH115" s="783"/>
      <c r="II115" s="783"/>
      <c r="IJ115" s="783"/>
      <c r="IK115" s="783"/>
      <c r="IL115" s="783"/>
      <c r="IM115" s="783"/>
      <c r="IN115" s="783"/>
      <c r="IO115" s="783"/>
      <c r="IP115" s="783"/>
      <c r="IQ115" s="783"/>
      <c r="IW115" s="1218"/>
      <c r="IX115" s="1039"/>
      <c r="IY115" s="1040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1056"/>
      <c r="AY116" s="1039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782"/>
      <c r="FR116" s="782"/>
      <c r="FS116" s="128"/>
      <c r="FT116" s="783"/>
      <c r="FU116" s="783"/>
      <c r="FV116" s="783"/>
      <c r="FW116" s="783"/>
      <c r="FX116" s="783"/>
      <c r="FY116" s="783"/>
      <c r="FZ116" s="783"/>
      <c r="GA116" s="783"/>
      <c r="GB116" s="783"/>
      <c r="GC116" s="783"/>
      <c r="GD116" s="783"/>
      <c r="GE116" s="783"/>
      <c r="GF116" s="783"/>
      <c r="GG116" s="783"/>
      <c r="GH116" s="783"/>
      <c r="GI116" s="783"/>
      <c r="GJ116" s="783"/>
      <c r="GK116" s="783"/>
      <c r="GL116" s="783"/>
      <c r="GM116" s="783"/>
      <c r="GN116" s="783"/>
      <c r="GO116" s="783"/>
      <c r="GP116" s="783"/>
      <c r="GQ116" s="783"/>
      <c r="GR116" s="783"/>
      <c r="GS116" s="783"/>
      <c r="GT116" s="783"/>
      <c r="GU116" s="783"/>
      <c r="GV116" s="783"/>
      <c r="GW116" s="783"/>
      <c r="GX116" s="783"/>
      <c r="GY116" s="783"/>
      <c r="GZ116" s="783"/>
      <c r="HA116" s="783"/>
      <c r="HB116" s="783"/>
      <c r="HC116" s="783"/>
      <c r="HD116" s="783"/>
      <c r="HE116" s="783"/>
      <c r="HF116" s="783"/>
      <c r="HG116" s="783"/>
      <c r="HH116" s="783"/>
      <c r="HI116" s="783"/>
      <c r="HJ116" s="783"/>
      <c r="HK116" s="783"/>
      <c r="HL116" s="783"/>
      <c r="HM116" s="783"/>
      <c r="HN116" s="783"/>
      <c r="HO116" s="783"/>
      <c r="HP116" s="783"/>
      <c r="HQ116" s="783"/>
      <c r="HR116" s="783"/>
      <c r="HS116" s="783"/>
      <c r="HT116" s="783"/>
      <c r="HU116" s="783"/>
      <c r="HV116" s="783"/>
      <c r="HW116" s="783"/>
      <c r="HX116" s="783"/>
      <c r="HY116" s="783"/>
      <c r="HZ116" s="783"/>
      <c r="IA116" s="783"/>
      <c r="IB116" s="783"/>
      <c r="IC116" s="783"/>
      <c r="ID116" s="783"/>
      <c r="IE116" s="783"/>
      <c r="IF116" s="783"/>
      <c r="IG116" s="783"/>
      <c r="IH116" s="783"/>
      <c r="II116" s="783"/>
      <c r="IJ116" s="783"/>
      <c r="IK116" s="783"/>
      <c r="IL116" s="783"/>
      <c r="IM116" s="783"/>
      <c r="IN116" s="783"/>
      <c r="IO116" s="783"/>
      <c r="IP116" s="783"/>
      <c r="IQ116" s="783"/>
      <c r="IW116" s="74"/>
      <c r="IX116" s="1039"/>
      <c r="IY116" s="1040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56"/>
      <c r="AY117" s="1039"/>
      <c r="AZ117" s="118"/>
      <c r="FN117" s="782"/>
      <c r="FO117" s="782"/>
      <c r="FP117" s="782"/>
      <c r="FQ117" s="782"/>
      <c r="FR117" s="782"/>
      <c r="FS117" s="128"/>
      <c r="FT117" s="783"/>
      <c r="FU117" s="783"/>
      <c r="FV117" s="783"/>
      <c r="FW117" s="783"/>
      <c r="FX117" s="783"/>
      <c r="FY117" s="783"/>
      <c r="FZ117" s="783"/>
      <c r="GA117" s="783"/>
      <c r="GB117" s="783"/>
      <c r="GC117" s="783"/>
      <c r="GD117" s="783"/>
      <c r="GE117" s="783"/>
      <c r="GF117" s="783"/>
      <c r="GG117" s="783"/>
      <c r="GH117" s="783"/>
      <c r="GI117" s="783"/>
      <c r="GJ117" s="783"/>
      <c r="GK117" s="783"/>
      <c r="GL117" s="783"/>
      <c r="GM117" s="783"/>
      <c r="GN117" s="783"/>
      <c r="GO117" s="783"/>
      <c r="GP117" s="783"/>
      <c r="GQ117" s="783"/>
      <c r="GR117" s="783"/>
      <c r="GS117" s="783"/>
      <c r="GT117" s="783"/>
      <c r="GU117" s="783"/>
      <c r="GV117" s="783"/>
      <c r="GW117" s="783"/>
      <c r="GX117" s="783"/>
      <c r="GY117" s="783"/>
      <c r="GZ117" s="783"/>
      <c r="HA117" s="783"/>
      <c r="HB117" s="783"/>
      <c r="HC117" s="783"/>
      <c r="HD117" s="783"/>
      <c r="HE117" s="783"/>
      <c r="HF117" s="783"/>
      <c r="HG117" s="783"/>
      <c r="HH117" s="783"/>
      <c r="HI117" s="783"/>
      <c r="HJ117" s="783"/>
      <c r="HK117" s="783"/>
      <c r="HL117" s="783"/>
      <c r="HM117" s="783"/>
      <c r="HN117" s="783"/>
      <c r="HO117" s="783"/>
      <c r="HP117" s="783"/>
      <c r="HQ117" s="783"/>
      <c r="HR117" s="783"/>
      <c r="HS117" s="783"/>
      <c r="HT117" s="783"/>
      <c r="HU117" s="783"/>
      <c r="HV117" s="783"/>
      <c r="HW117" s="783"/>
      <c r="HX117" s="783"/>
      <c r="HY117" s="783"/>
      <c r="HZ117" s="783"/>
      <c r="IA117" s="783"/>
      <c r="IB117" s="783"/>
      <c r="IC117" s="783"/>
      <c r="ID117" s="783"/>
      <c r="IE117" s="783"/>
      <c r="IF117" s="783"/>
      <c r="IG117" s="783"/>
      <c r="IH117" s="783"/>
      <c r="II117" s="783"/>
      <c r="IJ117" s="783"/>
      <c r="IK117" s="783"/>
      <c r="IL117" s="783"/>
      <c r="IM117" s="783"/>
      <c r="IN117" s="783"/>
      <c r="IO117" s="783"/>
      <c r="IP117" s="783"/>
      <c r="IQ117" s="783"/>
      <c r="IW117" s="74"/>
      <c r="IX117" s="1039"/>
      <c r="IY117" s="1040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56"/>
      <c r="AY118" s="1039"/>
      <c r="AZ118" s="118"/>
      <c r="IW118" s="74"/>
      <c r="IX118" s="1039"/>
      <c r="IY118" s="1040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56"/>
      <c r="AY119" s="1039"/>
      <c r="AZ119" s="118"/>
      <c r="IW119" s="74"/>
      <c r="IX119" s="1039"/>
      <c r="IY119" s="1040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56"/>
      <c r="AY120" s="1039"/>
      <c r="AZ120" s="118"/>
      <c r="IW120" s="74"/>
      <c r="IX120" s="1039"/>
      <c r="IY120" s="1040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57"/>
      <c r="AY121" s="1041"/>
      <c r="AZ121" s="127"/>
      <c r="BB121" s="1240" t="s">
        <v>345</v>
      </c>
      <c r="BC121" s="1240"/>
      <c r="BD121" s="1240"/>
      <c r="BE121" s="1240"/>
      <c r="BF121" s="1240"/>
      <c r="BG121" s="1240"/>
      <c r="BH121" s="1240"/>
      <c r="BI121" s="1240"/>
      <c r="BJ121" s="1240"/>
      <c r="BK121" s="1240"/>
      <c r="BL121" s="1240"/>
      <c r="BM121" s="1240"/>
      <c r="BN121" s="1240"/>
      <c r="BO121" s="1240"/>
      <c r="BP121" s="1240"/>
      <c r="BQ121" s="1240"/>
      <c r="BR121" s="1240"/>
      <c r="BS121" s="1240"/>
      <c r="BT121" s="1240"/>
      <c r="BU121" s="1240"/>
      <c r="BV121" s="1240"/>
      <c r="BW121" s="1240"/>
      <c r="BX121" s="1240"/>
      <c r="BY121" s="1240"/>
      <c r="BZ121" s="1240"/>
      <c r="CA121" s="1240"/>
      <c r="CB121" s="1240"/>
      <c r="CC121" s="1240"/>
      <c r="CD121" s="1240"/>
      <c r="CE121" s="1240"/>
      <c r="CF121" s="1240"/>
      <c r="CG121" s="1240"/>
      <c r="CH121" s="1240"/>
      <c r="CI121" s="1240"/>
      <c r="CJ121" s="1240"/>
      <c r="CK121" s="1240"/>
      <c r="CL121" s="1240"/>
      <c r="CM121" s="1240"/>
      <c r="CN121" s="1240"/>
      <c r="CO121" s="1240"/>
      <c r="CP121" s="1240"/>
      <c r="CQ121" s="1240"/>
      <c r="CR121" s="1240"/>
      <c r="CS121" s="1240"/>
      <c r="CT121" s="1240"/>
      <c r="CU121" s="1240"/>
      <c r="CV121" s="1240"/>
      <c r="CW121" s="1240"/>
      <c r="CX121" s="1240"/>
      <c r="CY121" s="1240"/>
      <c r="CZ121" s="1240"/>
      <c r="DA121" s="1240"/>
      <c r="DB121" s="1240"/>
      <c r="DC121" s="1240"/>
      <c r="DD121" s="1240"/>
      <c r="DE121" s="1240"/>
      <c r="DF121" s="1240"/>
      <c r="DG121" s="1240"/>
      <c r="DH121" s="1240"/>
      <c r="DI121" s="1240"/>
      <c r="DJ121" s="1240"/>
      <c r="DK121" s="1240"/>
      <c r="DL121" s="1240"/>
      <c r="DM121" s="1240"/>
      <c r="DN121" s="1240"/>
      <c r="DO121" s="1240"/>
      <c r="DP121" s="1240"/>
      <c r="DQ121" s="1240"/>
      <c r="DR121" s="1240"/>
      <c r="DS121" s="1240"/>
      <c r="DT121" s="1240"/>
      <c r="DU121" s="1240"/>
      <c r="DV121" s="1240"/>
      <c r="DW121" s="1240"/>
      <c r="DX121" s="1240"/>
      <c r="DY121" s="1240"/>
      <c r="DZ121" s="1240"/>
      <c r="EA121" s="1240"/>
      <c r="EB121" s="1240"/>
      <c r="EC121" s="1240"/>
      <c r="ED121" s="1240"/>
      <c r="EE121" s="1240"/>
      <c r="EF121" s="1240"/>
      <c r="EG121" s="1240"/>
      <c r="EH121" s="1240"/>
      <c r="EI121" s="1240"/>
      <c r="EJ121" s="1240"/>
      <c r="EK121" s="1240"/>
      <c r="EL121" s="1240"/>
      <c r="EM121" s="124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1041"/>
      <c r="IY121" s="104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12" t="s">
        <v>9</v>
      </c>
      <c r="AY122" s="1213"/>
      <c r="AZ122" s="85"/>
      <c r="BB122" s="1240"/>
      <c r="BC122" s="1240"/>
      <c r="BD122" s="1240"/>
      <c r="BE122" s="1240"/>
      <c r="BF122" s="1240"/>
      <c r="BG122" s="1240"/>
      <c r="BH122" s="1240"/>
      <c r="BI122" s="1240"/>
      <c r="BJ122" s="1240"/>
      <c r="BK122" s="1240"/>
      <c r="BL122" s="1240"/>
      <c r="BM122" s="1240"/>
      <c r="BN122" s="1240"/>
      <c r="BO122" s="1240"/>
      <c r="BP122" s="1240"/>
      <c r="BQ122" s="1240"/>
      <c r="BR122" s="1240"/>
      <c r="BS122" s="1240"/>
      <c r="BT122" s="1240"/>
      <c r="BU122" s="1240"/>
      <c r="BV122" s="1240"/>
      <c r="BW122" s="1240"/>
      <c r="BX122" s="1240"/>
      <c r="BY122" s="1240"/>
      <c r="BZ122" s="1240"/>
      <c r="CA122" s="1240"/>
      <c r="CB122" s="1240"/>
      <c r="CC122" s="1240"/>
      <c r="CD122" s="1240"/>
      <c r="CE122" s="1240"/>
      <c r="CF122" s="1240"/>
      <c r="CG122" s="1240"/>
      <c r="CH122" s="1240"/>
      <c r="CI122" s="1240"/>
      <c r="CJ122" s="1240"/>
      <c r="CK122" s="1240"/>
      <c r="CL122" s="1240"/>
      <c r="CM122" s="1240"/>
      <c r="CN122" s="1240"/>
      <c r="CO122" s="1240"/>
      <c r="CP122" s="1240"/>
      <c r="CQ122" s="1240"/>
      <c r="CR122" s="1240"/>
      <c r="CS122" s="1240"/>
      <c r="CT122" s="1240"/>
      <c r="CU122" s="1240"/>
      <c r="CV122" s="1240"/>
      <c r="CW122" s="1240"/>
      <c r="CX122" s="1240"/>
      <c r="CY122" s="1240"/>
      <c r="CZ122" s="1240"/>
      <c r="DA122" s="1240"/>
      <c r="DB122" s="1240"/>
      <c r="DC122" s="1240"/>
      <c r="DD122" s="1240"/>
      <c r="DE122" s="1240"/>
      <c r="DF122" s="1240"/>
      <c r="DG122" s="1240"/>
      <c r="DH122" s="1240"/>
      <c r="DI122" s="1240"/>
      <c r="DJ122" s="1240"/>
      <c r="DK122" s="1240"/>
      <c r="DL122" s="1240"/>
      <c r="DM122" s="1240"/>
      <c r="DN122" s="1240"/>
      <c r="DO122" s="1240"/>
      <c r="DP122" s="1240"/>
      <c r="DQ122" s="1240"/>
      <c r="DR122" s="1240"/>
      <c r="DS122" s="1240"/>
      <c r="DT122" s="1240"/>
      <c r="DU122" s="1240"/>
      <c r="DV122" s="1240"/>
      <c r="DW122" s="1240"/>
      <c r="DX122" s="1240"/>
      <c r="DY122" s="1240"/>
      <c r="DZ122" s="1240"/>
      <c r="EA122" s="1240"/>
      <c r="EB122" s="1240"/>
      <c r="EC122" s="1240"/>
      <c r="ED122" s="1240"/>
      <c r="EE122" s="1240"/>
      <c r="EF122" s="1240"/>
      <c r="EG122" s="1240"/>
      <c r="EH122" s="1240"/>
      <c r="EI122" s="1240"/>
      <c r="EJ122" s="1240"/>
      <c r="EK122" s="1240"/>
      <c r="EL122" s="1240"/>
      <c r="EM122" s="1240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1039" t="s">
        <v>9</v>
      </c>
      <c r="IY122" s="1040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56"/>
      <c r="AY123" s="1039"/>
      <c r="AZ123" s="72"/>
      <c r="BB123" s="1240"/>
      <c r="BC123" s="1240"/>
      <c r="BD123" s="1240"/>
      <c r="BE123" s="1240"/>
      <c r="BF123" s="1240"/>
      <c r="BG123" s="1240"/>
      <c r="BH123" s="1240"/>
      <c r="BI123" s="1240"/>
      <c r="BJ123" s="1240"/>
      <c r="BK123" s="1240"/>
      <c r="BL123" s="1240"/>
      <c r="BM123" s="1240"/>
      <c r="BN123" s="1240"/>
      <c r="BO123" s="1240"/>
      <c r="BP123" s="1240"/>
      <c r="BQ123" s="1240"/>
      <c r="BR123" s="1240"/>
      <c r="BS123" s="1240"/>
      <c r="BT123" s="1240"/>
      <c r="BU123" s="1240"/>
      <c r="BV123" s="1240"/>
      <c r="BW123" s="1240"/>
      <c r="BX123" s="1240"/>
      <c r="BY123" s="1240"/>
      <c r="BZ123" s="1240"/>
      <c r="CA123" s="1240"/>
      <c r="CB123" s="1240"/>
      <c r="CC123" s="1240"/>
      <c r="CD123" s="1240"/>
      <c r="CE123" s="1240"/>
      <c r="CF123" s="1240"/>
      <c r="CG123" s="1240"/>
      <c r="CH123" s="1240"/>
      <c r="CI123" s="1240"/>
      <c r="CJ123" s="1240"/>
      <c r="CK123" s="1240"/>
      <c r="CL123" s="1240"/>
      <c r="CM123" s="1240"/>
      <c r="CN123" s="1240"/>
      <c r="CO123" s="1240"/>
      <c r="CP123" s="1240"/>
      <c r="CQ123" s="1240"/>
      <c r="CR123" s="1240"/>
      <c r="CS123" s="1240"/>
      <c r="CT123" s="1240"/>
      <c r="CU123" s="1240"/>
      <c r="CV123" s="1240"/>
      <c r="CW123" s="1240"/>
      <c r="CX123" s="1240"/>
      <c r="CY123" s="1240"/>
      <c r="CZ123" s="1240"/>
      <c r="DA123" s="1240"/>
      <c r="DB123" s="1240"/>
      <c r="DC123" s="1240"/>
      <c r="DD123" s="1240"/>
      <c r="DE123" s="1240"/>
      <c r="DF123" s="1240"/>
      <c r="DG123" s="1240"/>
      <c r="DH123" s="1240"/>
      <c r="DI123" s="1240"/>
      <c r="DJ123" s="1240"/>
      <c r="DK123" s="1240"/>
      <c r="DL123" s="1240"/>
      <c r="DM123" s="1240"/>
      <c r="DN123" s="1240"/>
      <c r="DO123" s="1240"/>
      <c r="DP123" s="1240"/>
      <c r="DQ123" s="1240"/>
      <c r="DR123" s="1240"/>
      <c r="DS123" s="1240"/>
      <c r="DT123" s="1240"/>
      <c r="DU123" s="1240"/>
      <c r="DV123" s="1240"/>
      <c r="DW123" s="1240"/>
      <c r="DX123" s="1240"/>
      <c r="DY123" s="1240"/>
      <c r="DZ123" s="1240"/>
      <c r="EA123" s="1240"/>
      <c r="EB123" s="1240"/>
      <c r="EC123" s="1240"/>
      <c r="ED123" s="1240"/>
      <c r="EE123" s="1240"/>
      <c r="EF123" s="1240"/>
      <c r="EG123" s="1240"/>
      <c r="EH123" s="1240"/>
      <c r="EI123" s="1240"/>
      <c r="EJ123" s="1240"/>
      <c r="EK123" s="1240"/>
      <c r="EL123" s="1240"/>
      <c r="EM123" s="1240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1039"/>
      <c r="IY123" s="1040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56"/>
      <c r="AY124" s="1039"/>
      <c r="AZ124" s="72"/>
      <c r="BB124" s="1240"/>
      <c r="BC124" s="1240"/>
      <c r="BD124" s="1240"/>
      <c r="BE124" s="1240"/>
      <c r="BF124" s="1240"/>
      <c r="BG124" s="1240"/>
      <c r="BH124" s="1240"/>
      <c r="BI124" s="1240"/>
      <c r="BJ124" s="1240"/>
      <c r="BK124" s="1240"/>
      <c r="BL124" s="1240"/>
      <c r="BM124" s="1240"/>
      <c r="BN124" s="1240"/>
      <c r="BO124" s="1240"/>
      <c r="BP124" s="1240"/>
      <c r="BQ124" s="1240"/>
      <c r="BR124" s="1240"/>
      <c r="BS124" s="1240"/>
      <c r="BT124" s="1240"/>
      <c r="BU124" s="1240"/>
      <c r="BV124" s="1240"/>
      <c r="BW124" s="1240"/>
      <c r="BX124" s="1240"/>
      <c r="BY124" s="1240"/>
      <c r="BZ124" s="1240"/>
      <c r="CA124" s="1240"/>
      <c r="CB124" s="1240"/>
      <c r="CC124" s="1240"/>
      <c r="CD124" s="1240"/>
      <c r="CE124" s="1240"/>
      <c r="CF124" s="1240"/>
      <c r="CG124" s="1240"/>
      <c r="CH124" s="1240"/>
      <c r="CI124" s="1240"/>
      <c r="CJ124" s="1240"/>
      <c r="CK124" s="1240"/>
      <c r="CL124" s="1240"/>
      <c r="CM124" s="1240"/>
      <c r="CN124" s="1240"/>
      <c r="CO124" s="1240"/>
      <c r="CP124" s="1240"/>
      <c r="CQ124" s="1240"/>
      <c r="CR124" s="1240"/>
      <c r="CS124" s="1240"/>
      <c r="CT124" s="1240"/>
      <c r="CU124" s="1240"/>
      <c r="CV124" s="1240"/>
      <c r="CW124" s="1240"/>
      <c r="CX124" s="1240"/>
      <c r="CY124" s="1240"/>
      <c r="CZ124" s="1240"/>
      <c r="DA124" s="1240"/>
      <c r="DB124" s="1240"/>
      <c r="DC124" s="1240"/>
      <c r="DD124" s="1240"/>
      <c r="DE124" s="1240"/>
      <c r="DF124" s="1240"/>
      <c r="DG124" s="1240"/>
      <c r="DH124" s="1240"/>
      <c r="DI124" s="1240"/>
      <c r="DJ124" s="1240"/>
      <c r="DK124" s="1240"/>
      <c r="DL124" s="1240"/>
      <c r="DM124" s="1240"/>
      <c r="DN124" s="1240"/>
      <c r="DO124" s="1240"/>
      <c r="DP124" s="1240"/>
      <c r="DQ124" s="1240"/>
      <c r="DR124" s="1240"/>
      <c r="DS124" s="1240"/>
      <c r="DT124" s="1240"/>
      <c r="DU124" s="1240"/>
      <c r="DV124" s="1240"/>
      <c r="DW124" s="1240"/>
      <c r="DX124" s="1240"/>
      <c r="DY124" s="1240"/>
      <c r="DZ124" s="1240"/>
      <c r="EA124" s="1240"/>
      <c r="EB124" s="1240"/>
      <c r="EC124" s="1240"/>
      <c r="ED124" s="1240"/>
      <c r="EE124" s="1240"/>
      <c r="EF124" s="1240"/>
      <c r="EG124" s="1240"/>
      <c r="EH124" s="1240"/>
      <c r="EI124" s="1240"/>
      <c r="EJ124" s="1240"/>
      <c r="EK124" s="1240"/>
      <c r="EL124" s="1240"/>
      <c r="EM124" s="1240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1039"/>
      <c r="IY124" s="1040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56"/>
      <c r="AY125" s="1039"/>
      <c r="AZ125" s="72"/>
      <c r="BB125" s="1240"/>
      <c r="BC125" s="1240"/>
      <c r="BD125" s="1240"/>
      <c r="BE125" s="1240"/>
      <c r="BF125" s="1240"/>
      <c r="BG125" s="1240"/>
      <c r="BH125" s="1240"/>
      <c r="BI125" s="1240"/>
      <c r="BJ125" s="1240"/>
      <c r="BK125" s="1240"/>
      <c r="BL125" s="1240"/>
      <c r="BM125" s="1240"/>
      <c r="BN125" s="1240"/>
      <c r="BO125" s="1240"/>
      <c r="BP125" s="1240"/>
      <c r="BQ125" s="1240"/>
      <c r="BR125" s="1240"/>
      <c r="BS125" s="1240"/>
      <c r="BT125" s="1240"/>
      <c r="BU125" s="1240"/>
      <c r="BV125" s="1240"/>
      <c r="BW125" s="1240"/>
      <c r="BX125" s="1240"/>
      <c r="BY125" s="1240"/>
      <c r="BZ125" s="1240"/>
      <c r="CA125" s="1240"/>
      <c r="CB125" s="1240"/>
      <c r="CC125" s="1240"/>
      <c r="CD125" s="1240"/>
      <c r="CE125" s="1240"/>
      <c r="CF125" s="1240"/>
      <c r="CG125" s="1240"/>
      <c r="CH125" s="1240"/>
      <c r="CI125" s="1240"/>
      <c r="CJ125" s="1240"/>
      <c r="CK125" s="1240"/>
      <c r="CL125" s="1240"/>
      <c r="CM125" s="1240"/>
      <c r="CN125" s="1240"/>
      <c r="CO125" s="1240"/>
      <c r="CP125" s="1240"/>
      <c r="CQ125" s="1240"/>
      <c r="CR125" s="1240"/>
      <c r="CS125" s="1240"/>
      <c r="CT125" s="1240"/>
      <c r="CU125" s="1240"/>
      <c r="CV125" s="1240"/>
      <c r="CW125" s="1240"/>
      <c r="CX125" s="1240"/>
      <c r="CY125" s="1240"/>
      <c r="CZ125" s="1240"/>
      <c r="DA125" s="1240"/>
      <c r="DB125" s="1240"/>
      <c r="DC125" s="1240"/>
      <c r="DD125" s="1240"/>
      <c r="DE125" s="1240"/>
      <c r="DF125" s="1240"/>
      <c r="DG125" s="1240"/>
      <c r="DH125" s="1240"/>
      <c r="DI125" s="1240"/>
      <c r="DJ125" s="1240"/>
      <c r="DK125" s="1240"/>
      <c r="DL125" s="1240"/>
      <c r="DM125" s="1240"/>
      <c r="DN125" s="1240"/>
      <c r="DO125" s="1240"/>
      <c r="DP125" s="1240"/>
      <c r="DQ125" s="1240"/>
      <c r="DR125" s="1240"/>
      <c r="DS125" s="1240"/>
      <c r="DT125" s="1240"/>
      <c r="DU125" s="1240"/>
      <c r="DV125" s="1240"/>
      <c r="DW125" s="1240"/>
      <c r="DX125" s="1240"/>
      <c r="DY125" s="1240"/>
      <c r="DZ125" s="1240"/>
      <c r="EA125" s="1240"/>
      <c r="EB125" s="1240"/>
      <c r="EC125" s="1240"/>
      <c r="ED125" s="1240"/>
      <c r="EE125" s="1240"/>
      <c r="EF125" s="1240"/>
      <c r="EG125" s="1240"/>
      <c r="EH125" s="1240"/>
      <c r="EI125" s="1240"/>
      <c r="EJ125" s="1240"/>
      <c r="EK125" s="1240"/>
      <c r="EL125" s="1240"/>
      <c r="EM125" s="124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1039"/>
      <c r="IY125" s="1040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56"/>
      <c r="AY126" s="1039"/>
      <c r="AZ126" s="72"/>
      <c r="BB126" s="1240"/>
      <c r="BC126" s="1240"/>
      <c r="BD126" s="1240"/>
      <c r="BE126" s="1240"/>
      <c r="BF126" s="1240"/>
      <c r="BG126" s="1240"/>
      <c r="BH126" s="1240"/>
      <c r="BI126" s="1240"/>
      <c r="BJ126" s="1240"/>
      <c r="BK126" s="1240"/>
      <c r="BL126" s="1240"/>
      <c r="BM126" s="1240"/>
      <c r="BN126" s="1240"/>
      <c r="BO126" s="1240"/>
      <c r="BP126" s="1240"/>
      <c r="BQ126" s="1240"/>
      <c r="BR126" s="1240"/>
      <c r="BS126" s="1240"/>
      <c r="BT126" s="1240"/>
      <c r="BU126" s="1240"/>
      <c r="BV126" s="1240"/>
      <c r="BW126" s="1240"/>
      <c r="BX126" s="1240"/>
      <c r="BY126" s="1240"/>
      <c r="BZ126" s="1240"/>
      <c r="CA126" s="1240"/>
      <c r="CB126" s="1240"/>
      <c r="CC126" s="1240"/>
      <c r="CD126" s="1240"/>
      <c r="CE126" s="1240"/>
      <c r="CF126" s="1240"/>
      <c r="CG126" s="1240"/>
      <c r="CH126" s="1240"/>
      <c r="CI126" s="1240"/>
      <c r="CJ126" s="1240"/>
      <c r="CK126" s="1240"/>
      <c r="CL126" s="1240"/>
      <c r="CM126" s="1240"/>
      <c r="CN126" s="1240"/>
      <c r="CO126" s="1240"/>
      <c r="CP126" s="1240"/>
      <c r="CQ126" s="1240"/>
      <c r="CR126" s="1240"/>
      <c r="CS126" s="1240"/>
      <c r="CT126" s="1240"/>
      <c r="CU126" s="1240"/>
      <c r="CV126" s="1240"/>
      <c r="CW126" s="1240"/>
      <c r="CX126" s="1240"/>
      <c r="CY126" s="1240"/>
      <c r="CZ126" s="1240"/>
      <c r="DA126" s="1240"/>
      <c r="DB126" s="1240"/>
      <c r="DC126" s="1240"/>
      <c r="DD126" s="1240"/>
      <c r="DE126" s="1240"/>
      <c r="DF126" s="1240"/>
      <c r="DG126" s="1240"/>
      <c r="DH126" s="1240"/>
      <c r="DI126" s="1240"/>
      <c r="DJ126" s="1240"/>
      <c r="DK126" s="1240"/>
      <c r="DL126" s="1240"/>
      <c r="DM126" s="1240"/>
      <c r="DN126" s="1240"/>
      <c r="DO126" s="1240"/>
      <c r="DP126" s="1240"/>
      <c r="DQ126" s="1240"/>
      <c r="DR126" s="1240"/>
      <c r="DS126" s="1240"/>
      <c r="DT126" s="1240"/>
      <c r="DU126" s="1240"/>
      <c r="DV126" s="1240"/>
      <c r="DW126" s="1240"/>
      <c r="DX126" s="1240"/>
      <c r="DY126" s="1240"/>
      <c r="DZ126" s="1240"/>
      <c r="EA126" s="1240"/>
      <c r="EB126" s="1240"/>
      <c r="EC126" s="1240"/>
      <c r="ED126" s="1240"/>
      <c r="EE126" s="1240"/>
      <c r="EF126" s="1240"/>
      <c r="EG126" s="1240"/>
      <c r="EH126" s="1240"/>
      <c r="EI126" s="1240"/>
      <c r="EJ126" s="1240"/>
      <c r="EK126" s="1240"/>
      <c r="EL126" s="1240"/>
      <c r="EM126" s="124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1039"/>
      <c r="IY126" s="1040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56"/>
      <c r="AY127" s="1039"/>
      <c r="AZ127" s="1217" t="e" vm="5">
        <v>#VALUE!</v>
      </c>
      <c r="IW127" s="1218" t="e" vm="5">
        <v>#VALUE!</v>
      </c>
      <c r="IX127" s="1039"/>
      <c r="IY127" s="1040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56"/>
      <c r="AY128" s="1039"/>
      <c r="AZ128" s="1217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218"/>
      <c r="IX128" s="1039"/>
      <c r="IY128" s="1040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56"/>
      <c r="AY129" s="1039"/>
      <c r="AZ129" s="72"/>
      <c r="BB129" s="1250" t="s">
        <v>346</v>
      </c>
      <c r="BC129" s="1250"/>
      <c r="BD129" s="1250"/>
      <c r="BE129" s="1250"/>
      <c r="BF129" s="1250"/>
      <c r="BG129" s="1250"/>
      <c r="BH129" s="1250"/>
      <c r="BI129" s="1250"/>
      <c r="BJ129" s="1250"/>
      <c r="BK129" s="1250"/>
      <c r="BL129" s="1250"/>
      <c r="BM129" s="1250"/>
      <c r="BN129" s="1250"/>
      <c r="BO129" s="1250"/>
      <c r="BP129" s="1250"/>
      <c r="BQ129" s="1250"/>
      <c r="BR129" s="1250"/>
      <c r="BS129" s="1250"/>
      <c r="BT129" s="1250"/>
      <c r="BU129" s="1250"/>
      <c r="BV129" s="1250"/>
      <c r="BW129" s="1250"/>
      <c r="BX129" s="1250"/>
      <c r="BY129" s="1250"/>
      <c r="BZ129" s="1250"/>
      <c r="CA129" s="1251"/>
      <c r="CB129" s="1251"/>
      <c r="CC129" s="1251"/>
      <c r="CD129" s="1251"/>
      <c r="CE129" s="1251"/>
      <c r="CF129" s="1251"/>
      <c r="CG129" s="1251"/>
      <c r="CH129" s="1251"/>
      <c r="CI129" s="1251"/>
      <c r="CJ129" s="1251"/>
      <c r="CK129" s="1251"/>
      <c r="CL129" s="1251"/>
      <c r="CM129" s="1251"/>
      <c r="CN129" s="1251"/>
      <c r="CO129" s="1251"/>
      <c r="CP129" s="1251"/>
      <c r="CQ129" s="1251"/>
      <c r="CR129" s="1251"/>
      <c r="CS129" s="1251"/>
      <c r="CT129" s="1251"/>
      <c r="CU129" s="1251"/>
      <c r="CV129" s="1251"/>
      <c r="CW129" s="1251"/>
      <c r="CX129" s="1251"/>
      <c r="CY129" s="1251"/>
      <c r="CZ129" s="1251"/>
      <c r="DA129" s="1251"/>
      <c r="DB129" s="1251"/>
      <c r="DC129" s="1251"/>
      <c r="DD129" s="1251"/>
      <c r="DE129" s="1251"/>
      <c r="DF129" s="1251"/>
      <c r="DG129" s="1251"/>
      <c r="DH129" s="1251"/>
      <c r="DI129" s="1251"/>
      <c r="DJ129" s="1251"/>
      <c r="DK129" s="1251"/>
      <c r="DL129" s="1251"/>
      <c r="DM129" s="1251"/>
      <c r="DN129" s="1251"/>
      <c r="DO129" s="1251"/>
      <c r="DP129" s="1251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1039"/>
      <c r="IY129" s="1040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56"/>
      <c r="AY130" s="1039"/>
      <c r="AZ130" s="72"/>
      <c r="BB130" s="1250"/>
      <c r="BC130" s="1250"/>
      <c r="BD130" s="1250"/>
      <c r="BE130" s="1250"/>
      <c r="BF130" s="1250"/>
      <c r="BG130" s="1250"/>
      <c r="BH130" s="1250"/>
      <c r="BI130" s="1250"/>
      <c r="BJ130" s="1250"/>
      <c r="BK130" s="1250"/>
      <c r="BL130" s="1250"/>
      <c r="BM130" s="1250"/>
      <c r="BN130" s="1250"/>
      <c r="BO130" s="1250"/>
      <c r="BP130" s="1250"/>
      <c r="BQ130" s="1250"/>
      <c r="BR130" s="1250"/>
      <c r="BS130" s="1250"/>
      <c r="BT130" s="1250"/>
      <c r="BU130" s="1250"/>
      <c r="BV130" s="1250"/>
      <c r="BW130" s="1250"/>
      <c r="BX130" s="1250"/>
      <c r="BY130" s="1250"/>
      <c r="BZ130" s="1250"/>
      <c r="CA130" s="1251"/>
      <c r="CB130" s="1251"/>
      <c r="CC130" s="1251"/>
      <c r="CD130" s="1251"/>
      <c r="CE130" s="1251"/>
      <c r="CF130" s="1251"/>
      <c r="CG130" s="1251"/>
      <c r="CH130" s="1251"/>
      <c r="CI130" s="1251"/>
      <c r="CJ130" s="1251"/>
      <c r="CK130" s="1251"/>
      <c r="CL130" s="1251"/>
      <c r="CM130" s="1251"/>
      <c r="CN130" s="1251"/>
      <c r="CO130" s="1251"/>
      <c r="CP130" s="1251"/>
      <c r="CQ130" s="1251"/>
      <c r="CR130" s="1251"/>
      <c r="CS130" s="1251"/>
      <c r="CT130" s="1251"/>
      <c r="CU130" s="1251"/>
      <c r="CV130" s="1251"/>
      <c r="CW130" s="1251"/>
      <c r="CX130" s="1251"/>
      <c r="CY130" s="1251"/>
      <c r="CZ130" s="1251"/>
      <c r="DA130" s="1251"/>
      <c r="DB130" s="1251"/>
      <c r="DC130" s="1251"/>
      <c r="DD130" s="1251"/>
      <c r="DE130" s="1251"/>
      <c r="DF130" s="1251"/>
      <c r="DG130" s="1251"/>
      <c r="DH130" s="1251"/>
      <c r="DI130" s="1251"/>
      <c r="DJ130" s="1251"/>
      <c r="DK130" s="1251"/>
      <c r="DL130" s="1251"/>
      <c r="DM130" s="1251"/>
      <c r="DN130" s="1251"/>
      <c r="DO130" s="1251"/>
      <c r="DP130" s="1251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1039"/>
      <c r="IY130" s="1040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56"/>
      <c r="AY131" s="1039"/>
      <c r="AZ131" s="72"/>
      <c r="BB131" s="1250"/>
      <c r="BC131" s="1250"/>
      <c r="BD131" s="1250"/>
      <c r="BE131" s="1250"/>
      <c r="BF131" s="1250"/>
      <c r="BG131" s="1250"/>
      <c r="BH131" s="1250"/>
      <c r="BI131" s="1250"/>
      <c r="BJ131" s="1250"/>
      <c r="BK131" s="1250"/>
      <c r="BL131" s="1250"/>
      <c r="BM131" s="1250"/>
      <c r="BN131" s="1250"/>
      <c r="BO131" s="1250"/>
      <c r="BP131" s="1250"/>
      <c r="BQ131" s="1250"/>
      <c r="BR131" s="1250"/>
      <c r="BS131" s="1250"/>
      <c r="BT131" s="1250"/>
      <c r="BU131" s="1250"/>
      <c r="BV131" s="1250"/>
      <c r="BW131" s="1250"/>
      <c r="BX131" s="1250"/>
      <c r="BY131" s="1250"/>
      <c r="BZ131" s="1250"/>
      <c r="CA131" s="1251"/>
      <c r="CB131" s="1251"/>
      <c r="CC131" s="1251"/>
      <c r="CD131" s="1251"/>
      <c r="CE131" s="1251"/>
      <c r="CF131" s="1251"/>
      <c r="CG131" s="1251"/>
      <c r="CH131" s="1251"/>
      <c r="CI131" s="1251"/>
      <c r="CJ131" s="1251"/>
      <c r="CK131" s="1251"/>
      <c r="CL131" s="1251"/>
      <c r="CM131" s="1251"/>
      <c r="CN131" s="1251"/>
      <c r="CO131" s="1251"/>
      <c r="CP131" s="1251"/>
      <c r="CQ131" s="1251"/>
      <c r="CR131" s="1251"/>
      <c r="CS131" s="1251"/>
      <c r="CT131" s="1251"/>
      <c r="CU131" s="1251"/>
      <c r="CV131" s="1251"/>
      <c r="CW131" s="1251"/>
      <c r="CX131" s="1251"/>
      <c r="CY131" s="1251"/>
      <c r="CZ131" s="1251"/>
      <c r="DA131" s="1251"/>
      <c r="DB131" s="1251"/>
      <c r="DC131" s="1251"/>
      <c r="DD131" s="1251"/>
      <c r="DE131" s="1251"/>
      <c r="DF131" s="1251"/>
      <c r="DG131" s="1251"/>
      <c r="DH131" s="1251"/>
      <c r="DI131" s="1251"/>
      <c r="DJ131" s="1251"/>
      <c r="DK131" s="1251"/>
      <c r="DL131" s="1251"/>
      <c r="DM131" s="1251"/>
      <c r="DN131" s="1251"/>
      <c r="DO131" s="1251"/>
      <c r="DP131" s="1251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1039"/>
      <c r="IY131" s="1040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56"/>
      <c r="AY132" s="1039"/>
      <c r="AZ132" s="72"/>
      <c r="BB132" s="1250"/>
      <c r="BC132" s="1250"/>
      <c r="BD132" s="1250"/>
      <c r="BE132" s="1250"/>
      <c r="BF132" s="1250"/>
      <c r="BG132" s="1250"/>
      <c r="BH132" s="1250"/>
      <c r="BI132" s="1250"/>
      <c r="BJ132" s="1250"/>
      <c r="BK132" s="1250"/>
      <c r="BL132" s="1250"/>
      <c r="BM132" s="1250"/>
      <c r="BN132" s="1250"/>
      <c r="BO132" s="1250"/>
      <c r="BP132" s="1250"/>
      <c r="BQ132" s="1250"/>
      <c r="BR132" s="1250"/>
      <c r="BS132" s="1250"/>
      <c r="BT132" s="1250"/>
      <c r="BU132" s="1250"/>
      <c r="BV132" s="1250"/>
      <c r="BW132" s="1250"/>
      <c r="BX132" s="1250"/>
      <c r="BY132" s="1250"/>
      <c r="BZ132" s="1250"/>
      <c r="CA132" s="1251"/>
      <c r="CB132" s="1251"/>
      <c r="CC132" s="1251"/>
      <c r="CD132" s="1251"/>
      <c r="CE132" s="1251"/>
      <c r="CF132" s="1251"/>
      <c r="CG132" s="1251"/>
      <c r="CH132" s="1251"/>
      <c r="CI132" s="1251"/>
      <c r="CJ132" s="1251"/>
      <c r="CK132" s="1251"/>
      <c r="CL132" s="1251"/>
      <c r="CM132" s="1251"/>
      <c r="CN132" s="1251"/>
      <c r="CO132" s="1251"/>
      <c r="CP132" s="1251"/>
      <c r="CQ132" s="1251"/>
      <c r="CR132" s="1251"/>
      <c r="CS132" s="1251"/>
      <c r="CT132" s="1251"/>
      <c r="CU132" s="1251"/>
      <c r="CV132" s="1251"/>
      <c r="CW132" s="1251"/>
      <c r="CX132" s="1251"/>
      <c r="CY132" s="1251"/>
      <c r="CZ132" s="1251"/>
      <c r="DA132" s="1251"/>
      <c r="DB132" s="1251"/>
      <c r="DC132" s="1251"/>
      <c r="DD132" s="1251"/>
      <c r="DE132" s="1251"/>
      <c r="DF132" s="1251"/>
      <c r="DG132" s="1251"/>
      <c r="DH132" s="1251"/>
      <c r="DI132" s="1251"/>
      <c r="DJ132" s="1251"/>
      <c r="DK132" s="1251"/>
      <c r="DL132" s="1251"/>
      <c r="DM132" s="1251"/>
      <c r="DN132" s="1251"/>
      <c r="DO132" s="1251"/>
      <c r="DP132" s="1251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1039"/>
      <c r="IY132" s="1040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56"/>
      <c r="AY133" s="1039"/>
      <c r="AZ133" s="72"/>
      <c r="BB133" s="1250"/>
      <c r="BC133" s="1250"/>
      <c r="BD133" s="1250"/>
      <c r="BE133" s="1250"/>
      <c r="BF133" s="1250"/>
      <c r="BG133" s="1250"/>
      <c r="BH133" s="1250"/>
      <c r="BI133" s="1250"/>
      <c r="BJ133" s="1250"/>
      <c r="BK133" s="1250"/>
      <c r="BL133" s="1250"/>
      <c r="BM133" s="1250"/>
      <c r="BN133" s="1250"/>
      <c r="BO133" s="1250"/>
      <c r="BP133" s="1250"/>
      <c r="BQ133" s="1250"/>
      <c r="BR133" s="1250"/>
      <c r="BS133" s="1250"/>
      <c r="BT133" s="1250"/>
      <c r="BU133" s="1250"/>
      <c r="BV133" s="1250"/>
      <c r="BW133" s="1250"/>
      <c r="BX133" s="1250"/>
      <c r="BY133" s="1250"/>
      <c r="BZ133" s="1250"/>
      <c r="CA133" s="1251"/>
      <c r="CB133" s="1251"/>
      <c r="CC133" s="1251"/>
      <c r="CD133" s="1251"/>
      <c r="CE133" s="1251"/>
      <c r="CF133" s="1251"/>
      <c r="CG133" s="1251"/>
      <c r="CH133" s="1251"/>
      <c r="CI133" s="1251"/>
      <c r="CJ133" s="1251"/>
      <c r="CK133" s="1251"/>
      <c r="CL133" s="1251"/>
      <c r="CM133" s="1251"/>
      <c r="CN133" s="1251"/>
      <c r="CO133" s="1251"/>
      <c r="CP133" s="1251"/>
      <c r="CQ133" s="1251"/>
      <c r="CR133" s="1251"/>
      <c r="CS133" s="1251"/>
      <c r="CT133" s="1251"/>
      <c r="CU133" s="1251"/>
      <c r="CV133" s="1251"/>
      <c r="CW133" s="1251"/>
      <c r="CX133" s="1251"/>
      <c r="CY133" s="1251"/>
      <c r="CZ133" s="1251"/>
      <c r="DA133" s="1251"/>
      <c r="DB133" s="1251"/>
      <c r="DC133" s="1251"/>
      <c r="DD133" s="1251"/>
      <c r="DE133" s="1251"/>
      <c r="DF133" s="1251"/>
      <c r="DG133" s="1251"/>
      <c r="DH133" s="1251"/>
      <c r="DI133" s="1251"/>
      <c r="DJ133" s="1251"/>
      <c r="DK133" s="1251"/>
      <c r="DL133" s="1251"/>
      <c r="DM133" s="1251"/>
      <c r="DN133" s="1251"/>
      <c r="DO133" s="1251"/>
      <c r="DP133" s="1251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1039"/>
      <c r="IY133" s="1040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57"/>
      <c r="AY134" s="1041"/>
      <c r="AZ134" s="83"/>
      <c r="BB134" s="1250"/>
      <c r="BC134" s="1250"/>
      <c r="BD134" s="1250"/>
      <c r="BE134" s="1250"/>
      <c r="BF134" s="1250"/>
      <c r="BG134" s="1250"/>
      <c r="BH134" s="1250"/>
      <c r="BI134" s="1250"/>
      <c r="BJ134" s="1250"/>
      <c r="BK134" s="1250"/>
      <c r="BL134" s="1250"/>
      <c r="BM134" s="1250"/>
      <c r="BN134" s="1250"/>
      <c r="BO134" s="1250"/>
      <c r="BP134" s="1250"/>
      <c r="BQ134" s="1250"/>
      <c r="BR134" s="1250"/>
      <c r="BS134" s="1250"/>
      <c r="BT134" s="1250"/>
      <c r="BU134" s="1250"/>
      <c r="BV134" s="1250"/>
      <c r="BW134" s="1250"/>
      <c r="BX134" s="1250"/>
      <c r="BY134" s="1250"/>
      <c r="BZ134" s="1250"/>
      <c r="CA134" s="1251"/>
      <c r="CB134" s="1251"/>
      <c r="CC134" s="1251"/>
      <c r="CD134" s="1251"/>
      <c r="CE134" s="1251"/>
      <c r="CF134" s="1251"/>
      <c r="CG134" s="1251"/>
      <c r="CH134" s="1251"/>
      <c r="CI134" s="1251"/>
      <c r="CJ134" s="1251"/>
      <c r="CK134" s="1251"/>
      <c r="CL134" s="1251"/>
      <c r="CM134" s="1251"/>
      <c r="CN134" s="1251"/>
      <c r="CO134" s="1251"/>
      <c r="CP134" s="1251"/>
      <c r="CQ134" s="1251"/>
      <c r="CR134" s="1251"/>
      <c r="CS134" s="1251"/>
      <c r="CT134" s="1251"/>
      <c r="CU134" s="1251"/>
      <c r="CV134" s="1251"/>
      <c r="CW134" s="1251"/>
      <c r="CX134" s="1251"/>
      <c r="CY134" s="1251"/>
      <c r="CZ134" s="1251"/>
      <c r="DA134" s="1251"/>
      <c r="DB134" s="1251"/>
      <c r="DC134" s="1251"/>
      <c r="DD134" s="1251"/>
      <c r="DE134" s="1251"/>
      <c r="DF134" s="1251"/>
      <c r="DG134" s="1251"/>
      <c r="DH134" s="1251"/>
      <c r="DI134" s="1251"/>
      <c r="DJ134" s="1251"/>
      <c r="DK134" s="1251"/>
      <c r="DL134" s="1251"/>
      <c r="DM134" s="1251"/>
      <c r="DN134" s="1251"/>
      <c r="DO134" s="1251"/>
      <c r="DP134" s="1251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1041"/>
      <c r="IY134" s="104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56" t="s">
        <v>10</v>
      </c>
      <c r="AY135" s="1039"/>
      <c r="AZ135" s="72"/>
      <c r="BB135" s="1250"/>
      <c r="BC135" s="1250"/>
      <c r="BD135" s="1250"/>
      <c r="BE135" s="1250"/>
      <c r="BF135" s="1250"/>
      <c r="BG135" s="1250"/>
      <c r="BH135" s="1250"/>
      <c r="BI135" s="1250"/>
      <c r="BJ135" s="1250"/>
      <c r="BK135" s="1250"/>
      <c r="BL135" s="1250"/>
      <c r="BM135" s="1250"/>
      <c r="BN135" s="1250"/>
      <c r="BO135" s="1250"/>
      <c r="BP135" s="1250"/>
      <c r="BQ135" s="1250"/>
      <c r="BR135" s="1250"/>
      <c r="BS135" s="1250"/>
      <c r="BT135" s="1250"/>
      <c r="BU135" s="1250"/>
      <c r="BV135" s="1250"/>
      <c r="BW135" s="1250"/>
      <c r="BX135" s="1250"/>
      <c r="BY135" s="1250"/>
      <c r="BZ135" s="1250"/>
      <c r="CA135" s="1251"/>
      <c r="CB135" s="1251"/>
      <c r="CC135" s="1251"/>
      <c r="CD135" s="1251"/>
      <c r="CE135" s="1251"/>
      <c r="CF135" s="1251"/>
      <c r="CG135" s="1251"/>
      <c r="CH135" s="1251"/>
      <c r="CI135" s="1251"/>
      <c r="CJ135" s="1251"/>
      <c r="CK135" s="1251"/>
      <c r="CL135" s="1251"/>
      <c r="CM135" s="1251"/>
      <c r="CN135" s="1251"/>
      <c r="CO135" s="1251"/>
      <c r="CP135" s="1251"/>
      <c r="CQ135" s="1251"/>
      <c r="CR135" s="1251"/>
      <c r="CS135" s="1251"/>
      <c r="CT135" s="1251"/>
      <c r="CU135" s="1251"/>
      <c r="CV135" s="1251"/>
      <c r="CW135" s="1251"/>
      <c r="CX135" s="1251"/>
      <c r="CY135" s="1251"/>
      <c r="CZ135" s="1251"/>
      <c r="DA135" s="1251"/>
      <c r="DB135" s="1251"/>
      <c r="DC135" s="1251"/>
      <c r="DD135" s="1251"/>
      <c r="DE135" s="1251"/>
      <c r="DF135" s="1251"/>
      <c r="DG135" s="1251"/>
      <c r="DH135" s="1251"/>
      <c r="DI135" s="1251"/>
      <c r="DJ135" s="1251"/>
      <c r="DK135" s="1251"/>
      <c r="DL135" s="1251"/>
      <c r="DM135" s="1251"/>
      <c r="DN135" s="1251"/>
      <c r="DO135" s="1251"/>
      <c r="DP135" s="1251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213" t="s">
        <v>10</v>
      </c>
      <c r="IY135" s="1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56"/>
      <c r="AY136" s="1039"/>
      <c r="AZ136" s="72"/>
      <c r="BB136" s="1250"/>
      <c r="BC136" s="1250"/>
      <c r="BD136" s="1250"/>
      <c r="BE136" s="1250"/>
      <c r="BF136" s="1250"/>
      <c r="BG136" s="1250"/>
      <c r="BH136" s="1250"/>
      <c r="BI136" s="1250"/>
      <c r="BJ136" s="1250"/>
      <c r="BK136" s="1250"/>
      <c r="BL136" s="1250"/>
      <c r="BM136" s="1250"/>
      <c r="BN136" s="1250"/>
      <c r="BO136" s="1250"/>
      <c r="BP136" s="1250"/>
      <c r="BQ136" s="1250"/>
      <c r="BR136" s="1250"/>
      <c r="BS136" s="1250"/>
      <c r="BT136" s="1250"/>
      <c r="BU136" s="1250"/>
      <c r="BV136" s="1250"/>
      <c r="BW136" s="1250"/>
      <c r="BX136" s="1250"/>
      <c r="BY136" s="1250"/>
      <c r="BZ136" s="1250"/>
      <c r="CA136" s="1251"/>
      <c r="CB136" s="1251"/>
      <c r="CC136" s="1251"/>
      <c r="CD136" s="1251"/>
      <c r="CE136" s="1251"/>
      <c r="CF136" s="1251"/>
      <c r="CG136" s="1251"/>
      <c r="CH136" s="1251"/>
      <c r="CI136" s="1251"/>
      <c r="CJ136" s="1251"/>
      <c r="CK136" s="1251"/>
      <c r="CL136" s="1251"/>
      <c r="CM136" s="1251"/>
      <c r="CN136" s="1251"/>
      <c r="CO136" s="1251"/>
      <c r="CP136" s="1251"/>
      <c r="CQ136" s="1251"/>
      <c r="CR136" s="1251"/>
      <c r="CS136" s="1251"/>
      <c r="CT136" s="1251"/>
      <c r="CU136" s="1251"/>
      <c r="CV136" s="1251"/>
      <c r="CW136" s="1251"/>
      <c r="CX136" s="1251"/>
      <c r="CY136" s="1251"/>
      <c r="CZ136" s="1251"/>
      <c r="DA136" s="1251"/>
      <c r="DB136" s="1251"/>
      <c r="DC136" s="1251"/>
      <c r="DD136" s="1251"/>
      <c r="DE136" s="1251"/>
      <c r="DF136" s="1251"/>
      <c r="DG136" s="1251"/>
      <c r="DH136" s="1251"/>
      <c r="DI136" s="1251"/>
      <c r="DJ136" s="1251"/>
      <c r="DK136" s="1251"/>
      <c r="DL136" s="1251"/>
      <c r="DM136" s="1251"/>
      <c r="DN136" s="1251"/>
      <c r="DO136" s="1251"/>
      <c r="DP136" s="1251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1039"/>
      <c r="IY136" s="1040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56"/>
      <c r="AY137" s="1039"/>
      <c r="AZ137" s="72"/>
      <c r="BB137" s="1250"/>
      <c r="BC137" s="1250"/>
      <c r="BD137" s="1250"/>
      <c r="BE137" s="1250"/>
      <c r="BF137" s="1250"/>
      <c r="BG137" s="1250"/>
      <c r="BH137" s="1250"/>
      <c r="BI137" s="1250"/>
      <c r="BJ137" s="1250"/>
      <c r="BK137" s="1250"/>
      <c r="BL137" s="1250"/>
      <c r="BM137" s="1250"/>
      <c r="BN137" s="1250"/>
      <c r="BO137" s="1250"/>
      <c r="BP137" s="1250"/>
      <c r="BQ137" s="1250"/>
      <c r="BR137" s="1250"/>
      <c r="BS137" s="1250"/>
      <c r="BT137" s="1250"/>
      <c r="BU137" s="1250"/>
      <c r="BV137" s="1250"/>
      <c r="BW137" s="1250"/>
      <c r="BX137" s="1250"/>
      <c r="BY137" s="1250"/>
      <c r="BZ137" s="1250"/>
      <c r="CA137" s="1251"/>
      <c r="CB137" s="1251"/>
      <c r="CC137" s="1251"/>
      <c r="CD137" s="1251"/>
      <c r="CE137" s="1251"/>
      <c r="CF137" s="1251"/>
      <c r="CG137" s="1251"/>
      <c r="CH137" s="1251"/>
      <c r="CI137" s="1251"/>
      <c r="CJ137" s="1251"/>
      <c r="CK137" s="1251"/>
      <c r="CL137" s="1251"/>
      <c r="CM137" s="1251"/>
      <c r="CN137" s="1251"/>
      <c r="CO137" s="1251"/>
      <c r="CP137" s="1251"/>
      <c r="CQ137" s="1251"/>
      <c r="CR137" s="1251"/>
      <c r="CS137" s="1251"/>
      <c r="CT137" s="1251"/>
      <c r="CU137" s="1251"/>
      <c r="CV137" s="1251"/>
      <c r="CW137" s="1251"/>
      <c r="CX137" s="1251"/>
      <c r="CY137" s="1251"/>
      <c r="CZ137" s="1251"/>
      <c r="DA137" s="1251"/>
      <c r="DB137" s="1251"/>
      <c r="DC137" s="1251"/>
      <c r="DD137" s="1251"/>
      <c r="DE137" s="1251"/>
      <c r="DF137" s="1251"/>
      <c r="DG137" s="1251"/>
      <c r="DH137" s="1251"/>
      <c r="DI137" s="1251"/>
      <c r="DJ137" s="1251"/>
      <c r="DK137" s="1251"/>
      <c r="DL137" s="1251"/>
      <c r="DM137" s="1251"/>
      <c r="DN137" s="1251"/>
      <c r="DO137" s="1251"/>
      <c r="DP137" s="1251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1039"/>
      <c r="IY137" s="1040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56"/>
      <c r="AY138" s="1039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1039"/>
      <c r="IY138" s="1040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56"/>
      <c r="AY139" s="1039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1039"/>
      <c r="IY139" s="1040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56"/>
      <c r="AY140" s="1039"/>
      <c r="AZ140" s="1217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218" t="e" vm="5">
        <v>#VALUE!</v>
      </c>
      <c r="IX140" s="1039"/>
      <c r="IY140" s="1040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56"/>
      <c r="AY141" s="1039"/>
      <c r="AZ141" s="1217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218"/>
      <c r="IX141" s="1039"/>
      <c r="IY141" s="1040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56"/>
      <c r="AY142" s="1039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1039"/>
      <c r="IY142" s="1040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56"/>
      <c r="AY143" s="1039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1039"/>
      <c r="IY143" s="1040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56"/>
      <c r="AY144" s="1039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1039"/>
      <c r="IY144" s="1040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56"/>
      <c r="AY145" s="1039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1039"/>
      <c r="IY145" s="1040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56"/>
      <c r="AY146" s="1039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039"/>
      <c r="IY146" s="1040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57"/>
      <c r="AY147" s="1041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041"/>
      <c r="IY147" s="104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12" t="s">
        <v>11</v>
      </c>
      <c r="AY148" s="1213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213" t="s">
        <v>11</v>
      </c>
      <c r="IY148" s="1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56"/>
      <c r="AY149" s="1039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039"/>
      <c r="IY149" s="1040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56"/>
      <c r="AY150" s="1039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039"/>
      <c r="IY150" s="1040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56"/>
      <c r="AY151" s="1039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1039"/>
      <c r="IY151" s="1040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56"/>
      <c r="AY152" s="1039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1039"/>
      <c r="IY152" s="1040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56"/>
      <c r="AY153" s="1039"/>
      <c r="AZ153" s="1217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218" t="e" vm="5">
        <v>#VALUE!</v>
      </c>
      <c r="IX153" s="1039"/>
      <c r="IY153" s="1040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56"/>
      <c r="AY154" s="1039"/>
      <c r="AZ154" s="1217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218"/>
      <c r="IX154" s="1039"/>
      <c r="IY154" s="1040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56"/>
      <c r="AY155" s="1039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1039"/>
      <c r="IY155" s="1040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56"/>
      <c r="AY156" s="1039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1039"/>
      <c r="IY156" s="1040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56"/>
      <c r="AY157" s="1039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1039"/>
      <c r="IY157" s="1040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56"/>
      <c r="AY158" s="1039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1039"/>
      <c r="IY158" s="1040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56"/>
      <c r="AY159" s="1039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1039"/>
      <c r="IY159" s="1040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57"/>
      <c r="AY160" s="1041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1041"/>
      <c r="IY160" s="104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57" t="s">
        <v>12</v>
      </c>
      <c r="AY161" s="1100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100" t="s">
        <v>12</v>
      </c>
      <c r="IY161" s="1101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57"/>
      <c r="AY162" s="1100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100"/>
      <c r="IY162" s="1101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57"/>
      <c r="AY163" s="1100"/>
      <c r="AZ163" s="72"/>
      <c r="IW163" s="74"/>
      <c r="IX163" s="1100"/>
      <c r="IY163" s="1101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57"/>
      <c r="AY164" s="1100"/>
      <c r="AZ164" s="72"/>
      <c r="IW164" s="74"/>
      <c r="IX164" s="1100"/>
      <c r="IY164" s="1101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57"/>
      <c r="AY165" s="1100"/>
      <c r="AZ165" s="1217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04" t="s">
        <v>62</v>
      </c>
      <c r="IM165" s="1104"/>
      <c r="IN165" s="1104"/>
      <c r="IO165" s="1104"/>
      <c r="IP165" s="1104"/>
      <c r="IQ165" s="1104"/>
      <c r="IR165" s="1104"/>
      <c r="IS165" s="1104"/>
      <c r="IT165" s="1104"/>
      <c r="IU165" s="1104"/>
      <c r="IV165" s="1104"/>
      <c r="IW165" s="1218" t="e" vm="5">
        <v>#VALUE!</v>
      </c>
      <c r="IX165" s="1100"/>
      <c r="IY165" s="1101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57"/>
      <c r="AY166" s="1100"/>
      <c r="AZ166" s="1217"/>
      <c r="BA166" s="1079" t="s">
        <v>13</v>
      </c>
      <c r="BB166" s="1079"/>
      <c r="BC166" s="1079"/>
      <c r="BD166" s="1079"/>
      <c r="BE166" s="1079"/>
      <c r="BF166" s="1079"/>
      <c r="BG166" s="1079"/>
      <c r="BH166" s="1106" t="s">
        <v>347</v>
      </c>
      <c r="BI166" s="1106"/>
      <c r="BJ166" s="1106"/>
      <c r="BK166" s="1106"/>
      <c r="BL166" s="1106"/>
      <c r="BM166" s="1106"/>
      <c r="BN166" s="1106"/>
      <c r="BO166" s="1106"/>
      <c r="BP166" s="1106"/>
      <c r="BQ166" s="1107"/>
      <c r="BR166" s="1078" t="s">
        <v>14</v>
      </c>
      <c r="BS166" s="1079"/>
      <c r="BT166" s="1079"/>
      <c r="BU166" s="1079"/>
      <c r="BV166" s="1079"/>
      <c r="BW166" s="1079"/>
      <c r="BX166" s="1079"/>
      <c r="BY166" s="1106" t="str" cm="1">
        <f t="array" ref="BY166">LEFT(INDEX(_xlfn.TEXTSPLIT(GW89," "),2),1)&amp;"."&amp;INDEX(_xlfn.TEXTSPLIT(GW89," "),3)</f>
        <v>N.Prada</v>
      </c>
      <c r="BZ166" s="1106"/>
      <c r="CA166" s="1106"/>
      <c r="CB166" s="1106"/>
      <c r="CC166" s="1106"/>
      <c r="CD166" s="1106"/>
      <c r="CE166" s="1106"/>
      <c r="CF166" s="1106"/>
      <c r="CG166" s="1106"/>
      <c r="CH166" s="1107"/>
      <c r="CI166" s="133"/>
      <c r="CJ166" s="134"/>
      <c r="CK166" s="134"/>
      <c r="CL166" s="1112" t="e" vm="7">
        <v>#VALUE!</v>
      </c>
      <c r="CM166" s="1112"/>
      <c r="CN166" s="1112"/>
      <c r="CO166" s="1112"/>
      <c r="CP166" s="1112"/>
      <c r="CQ166" s="1112"/>
      <c r="CR166" s="1112"/>
      <c r="CS166" s="1112"/>
      <c r="CT166" s="1112"/>
      <c r="CU166" s="1112"/>
      <c r="CV166" s="1112"/>
      <c r="CW166" s="134"/>
      <c r="CX166" s="134"/>
      <c r="CY166" s="134"/>
      <c r="CZ166" s="1078" t="s">
        <v>3</v>
      </c>
      <c r="DA166" s="1079"/>
      <c r="DB166" s="1079"/>
      <c r="DC166" s="1079"/>
      <c r="DD166" s="1079"/>
      <c r="DE166" s="1079"/>
      <c r="DF166" s="1079"/>
      <c r="DG166" s="1082" t="str">
        <f>GW52</f>
        <v/>
      </c>
      <c r="DH166" s="1083"/>
      <c r="DI166" s="1083"/>
      <c r="DJ166" s="1083"/>
      <c r="DK166" s="1083"/>
      <c r="DL166" s="1083"/>
      <c r="DM166" s="1083"/>
      <c r="DN166" s="1083"/>
      <c r="DO166" s="1083"/>
      <c r="DP166" s="1083"/>
      <c r="DQ166" s="1083"/>
      <c r="DR166" s="1083"/>
      <c r="DS166" s="1083"/>
      <c r="DT166" s="1083"/>
      <c r="DU166" s="1083"/>
      <c r="DV166" s="1083"/>
      <c r="DW166" s="1083"/>
      <c r="DX166" s="1083"/>
      <c r="DY166" s="1083"/>
      <c r="DZ166" s="1083"/>
      <c r="EA166" s="1083"/>
      <c r="EB166" s="1083"/>
      <c r="EC166" s="1083"/>
      <c r="ED166" s="1083"/>
      <c r="EE166" s="1083"/>
      <c r="EF166" s="1083"/>
      <c r="EG166" s="1083"/>
      <c r="EH166" s="1083"/>
      <c r="EI166" s="1083"/>
      <c r="EJ166" s="1083"/>
      <c r="EK166" s="1083"/>
      <c r="EL166" s="1083"/>
      <c r="EM166" s="1083"/>
      <c r="EN166" s="1083"/>
      <c r="EO166" s="1083"/>
      <c r="EP166" s="1083"/>
      <c r="EQ166" s="1083"/>
      <c r="ER166" s="1083"/>
      <c r="ES166" s="1083"/>
      <c r="ET166" s="1083"/>
      <c r="EU166" s="1083"/>
      <c r="EV166" s="1083"/>
      <c r="EW166" s="1083"/>
      <c r="EX166" s="1084"/>
      <c r="EY166" s="1078" t="s">
        <v>15</v>
      </c>
      <c r="EZ166" s="1079"/>
      <c r="FA166" s="1079"/>
      <c r="FB166" s="1079"/>
      <c r="FC166" s="1079">
        <f>CA129</f>
        <v>0</v>
      </c>
      <c r="FD166" s="1079"/>
      <c r="FE166" s="1079"/>
      <c r="FF166" s="1079"/>
      <c r="FG166" s="1079"/>
      <c r="FH166" s="1079"/>
      <c r="FI166" s="1079"/>
      <c r="FJ166" s="1079"/>
      <c r="FK166" s="1079"/>
      <c r="FL166" s="1079"/>
      <c r="FM166" s="1079"/>
      <c r="FN166" s="1079"/>
      <c r="FO166" s="1089"/>
      <c r="FP166" s="1114" t="s">
        <v>4</v>
      </c>
      <c r="FQ166" s="1075"/>
      <c r="FR166" s="1075"/>
      <c r="FS166" s="1075"/>
      <c r="FT166" s="1075"/>
      <c r="FU166" s="1075"/>
      <c r="FV166" s="1075"/>
      <c r="FW166" s="1075"/>
      <c r="FX166" s="1075"/>
      <c r="FY166" s="1142" t="str">
        <f>GW58</f>
        <v/>
      </c>
      <c r="FZ166" s="1116"/>
      <c r="GA166" s="1116"/>
      <c r="GB166" s="1116"/>
      <c r="GC166" s="1116"/>
      <c r="GD166" s="1116"/>
      <c r="GE166" s="1116"/>
      <c r="GF166" s="1116"/>
      <c r="GG166" s="1116"/>
      <c r="GH166" s="1116"/>
      <c r="GI166" s="1116"/>
      <c r="GJ166" s="1116"/>
      <c r="GK166" s="1116"/>
      <c r="GL166" s="1116"/>
      <c r="GM166" s="1116"/>
      <c r="GN166" s="1116"/>
      <c r="GO166" s="1116"/>
      <c r="GP166" s="1116"/>
      <c r="GQ166" s="1116"/>
      <c r="GR166" s="1116"/>
      <c r="GS166" s="1116"/>
      <c r="GT166" s="1116"/>
      <c r="GU166" s="1116"/>
      <c r="GV166" s="1116"/>
      <c r="GW166" s="1116"/>
      <c r="GX166" s="1116"/>
      <c r="GY166" s="1116"/>
      <c r="GZ166" s="1116"/>
      <c r="HA166" s="1116"/>
      <c r="HB166" s="1116"/>
      <c r="HC166" s="1116"/>
      <c r="HD166" s="1116"/>
      <c r="HE166" s="1116"/>
      <c r="HF166" s="1117"/>
      <c r="HG166" s="1114" t="s">
        <v>16</v>
      </c>
      <c r="HH166" s="1075"/>
      <c r="HI166" s="1075"/>
      <c r="HJ166" s="1075"/>
      <c r="HK166" s="1075"/>
      <c r="HL166" s="1075"/>
      <c r="HM166" s="1075"/>
      <c r="HN166" s="1075"/>
      <c r="HO166" s="1075"/>
      <c r="HP166" s="1075"/>
      <c r="HQ166" s="1075"/>
      <c r="HR166" s="1075"/>
      <c r="HS166" s="1075"/>
      <c r="HT166" s="1075"/>
      <c r="HU166" s="1075"/>
      <c r="HV166" s="1075"/>
      <c r="HW166" s="1075"/>
      <c r="HX166" s="1115" t="str">
        <f>GW46</f>
        <v/>
      </c>
      <c r="HY166" s="1116"/>
      <c r="HZ166" s="1116"/>
      <c r="IA166" s="1116"/>
      <c r="IB166" s="1116"/>
      <c r="IC166" s="1116"/>
      <c r="ID166" s="1116"/>
      <c r="IE166" s="1116"/>
      <c r="IF166" s="1116"/>
      <c r="IG166" s="1116"/>
      <c r="IH166" s="1116"/>
      <c r="II166" s="1116"/>
      <c r="IJ166" s="1116"/>
      <c r="IK166" s="1117"/>
      <c r="IL166" s="1104"/>
      <c r="IM166" s="1104"/>
      <c r="IN166" s="1104"/>
      <c r="IO166" s="1104"/>
      <c r="IP166" s="1104"/>
      <c r="IQ166" s="1104"/>
      <c r="IR166" s="1104"/>
      <c r="IS166" s="1104"/>
      <c r="IT166" s="1104"/>
      <c r="IU166" s="1104"/>
      <c r="IV166" s="1104"/>
      <c r="IW166" s="1218"/>
      <c r="IX166" s="1100"/>
      <c r="IY166" s="1101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57"/>
      <c r="AY167" s="1100"/>
      <c r="AZ167" s="135"/>
      <c r="BA167" s="1076"/>
      <c r="BB167" s="1076"/>
      <c r="BC167" s="1076"/>
      <c r="BD167" s="1076"/>
      <c r="BE167" s="1076"/>
      <c r="BF167" s="1076"/>
      <c r="BG167" s="1076"/>
      <c r="BH167" s="1108"/>
      <c r="BI167" s="1108"/>
      <c r="BJ167" s="1108"/>
      <c r="BK167" s="1108"/>
      <c r="BL167" s="1108"/>
      <c r="BM167" s="1108"/>
      <c r="BN167" s="1108"/>
      <c r="BO167" s="1108"/>
      <c r="BP167" s="1108"/>
      <c r="BQ167" s="1109"/>
      <c r="BR167" s="1080"/>
      <c r="BS167" s="1076"/>
      <c r="BT167" s="1076"/>
      <c r="BU167" s="1076"/>
      <c r="BV167" s="1076"/>
      <c r="BW167" s="1076"/>
      <c r="BX167" s="1076"/>
      <c r="BY167" s="1108"/>
      <c r="BZ167" s="1108"/>
      <c r="CA167" s="1108"/>
      <c r="CB167" s="1108"/>
      <c r="CC167" s="1108"/>
      <c r="CD167" s="1108"/>
      <c r="CE167" s="1108"/>
      <c r="CF167" s="1108"/>
      <c r="CG167" s="1108"/>
      <c r="CH167" s="1109"/>
      <c r="CL167" s="1003"/>
      <c r="CM167" s="1003"/>
      <c r="CN167" s="1003"/>
      <c r="CO167" s="1003"/>
      <c r="CP167" s="1003"/>
      <c r="CQ167" s="1003"/>
      <c r="CR167" s="1003"/>
      <c r="CS167" s="1003"/>
      <c r="CT167" s="1003"/>
      <c r="CU167" s="1003"/>
      <c r="CV167" s="1003"/>
      <c r="CY167" s="136"/>
      <c r="CZ167" s="1080"/>
      <c r="DA167" s="1076"/>
      <c r="DB167" s="1076"/>
      <c r="DC167" s="1076"/>
      <c r="DD167" s="1076"/>
      <c r="DE167" s="1076"/>
      <c r="DF167" s="1076"/>
      <c r="DG167" s="1085"/>
      <c r="DH167" s="1085"/>
      <c r="DI167" s="1085"/>
      <c r="DJ167" s="1085"/>
      <c r="DK167" s="1085"/>
      <c r="DL167" s="1085"/>
      <c r="DM167" s="1085"/>
      <c r="DN167" s="1085"/>
      <c r="DO167" s="1085"/>
      <c r="DP167" s="1085"/>
      <c r="DQ167" s="1085"/>
      <c r="DR167" s="1085"/>
      <c r="DS167" s="1085"/>
      <c r="DT167" s="1085"/>
      <c r="DU167" s="1085"/>
      <c r="DV167" s="1085"/>
      <c r="DW167" s="1085"/>
      <c r="DX167" s="1085"/>
      <c r="DY167" s="1085"/>
      <c r="DZ167" s="1085"/>
      <c r="EA167" s="1085"/>
      <c r="EB167" s="1085"/>
      <c r="EC167" s="1085"/>
      <c r="ED167" s="1085"/>
      <c r="EE167" s="1085"/>
      <c r="EF167" s="1085"/>
      <c r="EG167" s="1085"/>
      <c r="EH167" s="1085"/>
      <c r="EI167" s="1085"/>
      <c r="EJ167" s="1085"/>
      <c r="EK167" s="1085"/>
      <c r="EL167" s="1085"/>
      <c r="EM167" s="1085"/>
      <c r="EN167" s="1085"/>
      <c r="EO167" s="1085"/>
      <c r="EP167" s="1085"/>
      <c r="EQ167" s="1085"/>
      <c r="ER167" s="1085"/>
      <c r="ES167" s="1085"/>
      <c r="ET167" s="1085"/>
      <c r="EU167" s="1085"/>
      <c r="EV167" s="1085"/>
      <c r="EW167" s="1085"/>
      <c r="EX167" s="1086"/>
      <c r="EY167" s="1080"/>
      <c r="EZ167" s="1076"/>
      <c r="FA167" s="1076"/>
      <c r="FB167" s="1076"/>
      <c r="FC167" s="1076"/>
      <c r="FD167" s="1076"/>
      <c r="FE167" s="1076"/>
      <c r="FF167" s="1076"/>
      <c r="FG167" s="1076"/>
      <c r="FH167" s="1076"/>
      <c r="FI167" s="1076"/>
      <c r="FJ167" s="1076"/>
      <c r="FK167" s="1076"/>
      <c r="FL167" s="1076"/>
      <c r="FM167" s="1076"/>
      <c r="FN167" s="1076"/>
      <c r="FO167" s="1090"/>
      <c r="FP167" s="1080"/>
      <c r="FQ167" s="1076"/>
      <c r="FR167" s="1076"/>
      <c r="FS167" s="1076"/>
      <c r="FT167" s="1076"/>
      <c r="FU167" s="1076"/>
      <c r="FV167" s="1076"/>
      <c r="FW167" s="1076"/>
      <c r="FX167" s="1076"/>
      <c r="FY167" s="1118"/>
      <c r="FZ167" s="1085"/>
      <c r="GA167" s="1085"/>
      <c r="GB167" s="1085"/>
      <c r="GC167" s="1085"/>
      <c r="GD167" s="1085"/>
      <c r="GE167" s="1085"/>
      <c r="GF167" s="1085"/>
      <c r="GG167" s="1085"/>
      <c r="GH167" s="1085"/>
      <c r="GI167" s="1085"/>
      <c r="GJ167" s="1085"/>
      <c r="GK167" s="1085"/>
      <c r="GL167" s="1085"/>
      <c r="GM167" s="1085"/>
      <c r="GN167" s="1085"/>
      <c r="GO167" s="1085"/>
      <c r="GP167" s="1085"/>
      <c r="GQ167" s="1085"/>
      <c r="GR167" s="1085"/>
      <c r="GS167" s="1085"/>
      <c r="GT167" s="1085"/>
      <c r="GU167" s="1085"/>
      <c r="GV167" s="1085"/>
      <c r="GW167" s="1085"/>
      <c r="GX167" s="1085"/>
      <c r="GY167" s="1085"/>
      <c r="GZ167" s="1085"/>
      <c r="HA167" s="1085"/>
      <c r="HB167" s="1085"/>
      <c r="HC167" s="1085"/>
      <c r="HD167" s="1085"/>
      <c r="HE167" s="1085"/>
      <c r="HF167" s="1119"/>
      <c r="HG167" s="1080"/>
      <c r="HH167" s="1076"/>
      <c r="HI167" s="1076"/>
      <c r="HJ167" s="1076"/>
      <c r="HK167" s="1076"/>
      <c r="HL167" s="1076"/>
      <c r="HM167" s="1076"/>
      <c r="HN167" s="1076"/>
      <c r="HO167" s="1076"/>
      <c r="HP167" s="1076"/>
      <c r="HQ167" s="1076"/>
      <c r="HR167" s="1076"/>
      <c r="HS167" s="1076"/>
      <c r="HT167" s="1076"/>
      <c r="HU167" s="1076"/>
      <c r="HV167" s="1076"/>
      <c r="HW167" s="1076"/>
      <c r="HX167" s="1118"/>
      <c r="HY167" s="1085"/>
      <c r="HZ167" s="1085"/>
      <c r="IA167" s="1085"/>
      <c r="IB167" s="1085"/>
      <c r="IC167" s="1085"/>
      <c r="ID167" s="1085"/>
      <c r="IE167" s="1085"/>
      <c r="IF167" s="1085"/>
      <c r="IG167" s="1085"/>
      <c r="IH167" s="1085"/>
      <c r="II167" s="1085"/>
      <c r="IJ167" s="1085"/>
      <c r="IK167" s="1119"/>
      <c r="IL167" s="1241"/>
      <c r="IM167" s="1241"/>
      <c r="IN167" s="1241"/>
      <c r="IO167" s="1241"/>
      <c r="IP167" s="1241"/>
      <c r="IQ167" s="1241"/>
      <c r="IR167" s="1241"/>
      <c r="IS167" s="1241"/>
      <c r="IT167" s="1241"/>
      <c r="IU167" s="1241"/>
      <c r="IV167" s="1241"/>
      <c r="IW167" s="137"/>
      <c r="IX167" s="1100"/>
      <c r="IY167" s="1101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57"/>
      <c r="AY168" s="1100"/>
      <c r="AZ168" s="72"/>
      <c r="BA168" s="1076"/>
      <c r="BB168" s="1076"/>
      <c r="BC168" s="1076"/>
      <c r="BD168" s="1076"/>
      <c r="BE168" s="1076"/>
      <c r="BF168" s="1076"/>
      <c r="BG168" s="1076"/>
      <c r="BH168" s="1108"/>
      <c r="BI168" s="1108"/>
      <c r="BJ168" s="1108"/>
      <c r="BK168" s="1108"/>
      <c r="BL168" s="1108"/>
      <c r="BM168" s="1108"/>
      <c r="BN168" s="1108"/>
      <c r="BO168" s="1108"/>
      <c r="BP168" s="1108"/>
      <c r="BQ168" s="1109"/>
      <c r="BR168" s="1080"/>
      <c r="BS168" s="1076"/>
      <c r="BT168" s="1076"/>
      <c r="BU168" s="1076"/>
      <c r="BV168" s="1076"/>
      <c r="BW168" s="1076"/>
      <c r="BX168" s="1076"/>
      <c r="BY168" s="1108"/>
      <c r="BZ168" s="1108"/>
      <c r="CA168" s="1108"/>
      <c r="CB168" s="1108"/>
      <c r="CC168" s="1108"/>
      <c r="CD168" s="1108"/>
      <c r="CE168" s="1108"/>
      <c r="CF168" s="1108"/>
      <c r="CG168" s="1108"/>
      <c r="CH168" s="1109"/>
      <c r="CL168" s="1003"/>
      <c r="CM168" s="1003"/>
      <c r="CN168" s="1003"/>
      <c r="CO168" s="1003"/>
      <c r="CP168" s="1003"/>
      <c r="CQ168" s="1003"/>
      <c r="CR168" s="1003"/>
      <c r="CS168" s="1003"/>
      <c r="CT168" s="1003"/>
      <c r="CU168" s="1003"/>
      <c r="CV168" s="1003"/>
      <c r="CY168" s="136"/>
      <c r="CZ168" s="1080"/>
      <c r="DA168" s="1076"/>
      <c r="DB168" s="1076"/>
      <c r="DC168" s="1076"/>
      <c r="DD168" s="1076"/>
      <c r="DE168" s="1076"/>
      <c r="DF168" s="1076"/>
      <c r="DG168" s="1085"/>
      <c r="DH168" s="1085"/>
      <c r="DI168" s="1085"/>
      <c r="DJ168" s="1085"/>
      <c r="DK168" s="1085"/>
      <c r="DL168" s="1085"/>
      <c r="DM168" s="1085"/>
      <c r="DN168" s="1085"/>
      <c r="DO168" s="1085"/>
      <c r="DP168" s="1085"/>
      <c r="DQ168" s="1085"/>
      <c r="DR168" s="1085"/>
      <c r="DS168" s="1085"/>
      <c r="DT168" s="1085"/>
      <c r="DU168" s="1085"/>
      <c r="DV168" s="1085"/>
      <c r="DW168" s="1085"/>
      <c r="DX168" s="1085"/>
      <c r="DY168" s="1085"/>
      <c r="DZ168" s="1085"/>
      <c r="EA168" s="1085"/>
      <c r="EB168" s="1085"/>
      <c r="EC168" s="1085"/>
      <c r="ED168" s="1085"/>
      <c r="EE168" s="1085"/>
      <c r="EF168" s="1085"/>
      <c r="EG168" s="1085"/>
      <c r="EH168" s="1085"/>
      <c r="EI168" s="1085"/>
      <c r="EJ168" s="1085"/>
      <c r="EK168" s="1085"/>
      <c r="EL168" s="1085"/>
      <c r="EM168" s="1085"/>
      <c r="EN168" s="1085"/>
      <c r="EO168" s="1085"/>
      <c r="EP168" s="1085"/>
      <c r="EQ168" s="1085"/>
      <c r="ER168" s="1085"/>
      <c r="ES168" s="1085"/>
      <c r="ET168" s="1085"/>
      <c r="EU168" s="1085"/>
      <c r="EV168" s="1085"/>
      <c r="EW168" s="1085"/>
      <c r="EX168" s="1086"/>
      <c r="EY168" s="1080"/>
      <c r="EZ168" s="1076"/>
      <c r="FA168" s="1076"/>
      <c r="FB168" s="1076"/>
      <c r="FC168" s="1076"/>
      <c r="FD168" s="1076"/>
      <c r="FE168" s="1076"/>
      <c r="FF168" s="1076"/>
      <c r="FG168" s="1076"/>
      <c r="FH168" s="1076"/>
      <c r="FI168" s="1076"/>
      <c r="FJ168" s="1076"/>
      <c r="FK168" s="1076"/>
      <c r="FL168" s="1076"/>
      <c r="FM168" s="1076"/>
      <c r="FN168" s="1076"/>
      <c r="FO168" s="1090"/>
      <c r="FP168" s="1080"/>
      <c r="FQ168" s="1076"/>
      <c r="FR168" s="1076"/>
      <c r="FS168" s="1076"/>
      <c r="FT168" s="1076"/>
      <c r="FU168" s="1076"/>
      <c r="FV168" s="1076"/>
      <c r="FW168" s="1076"/>
      <c r="FX168" s="1076"/>
      <c r="FY168" s="1118"/>
      <c r="FZ168" s="1085"/>
      <c r="GA168" s="1085"/>
      <c r="GB168" s="1085"/>
      <c r="GC168" s="1085"/>
      <c r="GD168" s="1085"/>
      <c r="GE168" s="1085"/>
      <c r="GF168" s="1085"/>
      <c r="GG168" s="1085"/>
      <c r="GH168" s="1085"/>
      <c r="GI168" s="1085"/>
      <c r="GJ168" s="1085"/>
      <c r="GK168" s="1085"/>
      <c r="GL168" s="1085"/>
      <c r="GM168" s="1085"/>
      <c r="GN168" s="1085"/>
      <c r="GO168" s="1085"/>
      <c r="GP168" s="1085"/>
      <c r="GQ168" s="1085"/>
      <c r="GR168" s="1085"/>
      <c r="GS168" s="1085"/>
      <c r="GT168" s="1085"/>
      <c r="GU168" s="1085"/>
      <c r="GV168" s="1085"/>
      <c r="GW168" s="1085"/>
      <c r="GX168" s="1085"/>
      <c r="GY168" s="1085"/>
      <c r="GZ168" s="1085"/>
      <c r="HA168" s="1085"/>
      <c r="HB168" s="1085"/>
      <c r="HC168" s="1085"/>
      <c r="HD168" s="1085"/>
      <c r="HE168" s="1085"/>
      <c r="HF168" s="1119"/>
      <c r="HG168" s="1080"/>
      <c r="HH168" s="1076"/>
      <c r="HI168" s="1076"/>
      <c r="HJ168" s="1076"/>
      <c r="HK168" s="1076"/>
      <c r="HL168" s="1076"/>
      <c r="HM168" s="1076"/>
      <c r="HN168" s="1076"/>
      <c r="HO168" s="1076"/>
      <c r="HP168" s="1076"/>
      <c r="HQ168" s="1076"/>
      <c r="HR168" s="1076"/>
      <c r="HS168" s="1076"/>
      <c r="HT168" s="1076"/>
      <c r="HU168" s="1076"/>
      <c r="HV168" s="1076"/>
      <c r="HW168" s="1076"/>
      <c r="HX168" s="1118"/>
      <c r="HY168" s="1085"/>
      <c r="HZ168" s="1085"/>
      <c r="IA168" s="1085"/>
      <c r="IB168" s="1085"/>
      <c r="IC168" s="1085"/>
      <c r="ID168" s="1085"/>
      <c r="IE168" s="1085"/>
      <c r="IF168" s="1085"/>
      <c r="IG168" s="1085"/>
      <c r="IH168" s="1085"/>
      <c r="II168" s="1085"/>
      <c r="IJ168" s="1085"/>
      <c r="IK168" s="1085"/>
      <c r="IL168" s="1199" t="s">
        <v>63</v>
      </c>
      <c r="IM168" s="1199"/>
      <c r="IN168" s="1199"/>
      <c r="IO168" s="1199"/>
      <c r="IP168" s="1199"/>
      <c r="IQ168" s="1199"/>
      <c r="IR168" s="1123" t="b">
        <v>0</v>
      </c>
      <c r="IS168" s="1123"/>
      <c r="IT168" s="1123"/>
      <c r="IU168" s="1123"/>
      <c r="IV168" s="1124"/>
      <c r="IW168" s="74"/>
      <c r="IX168" s="1100"/>
      <c r="IY168" s="1101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57"/>
      <c r="AY169" s="1100"/>
      <c r="AZ169" s="72"/>
      <c r="BA169" s="1077"/>
      <c r="BB169" s="1077"/>
      <c r="BC169" s="1077"/>
      <c r="BD169" s="1077"/>
      <c r="BE169" s="1077"/>
      <c r="BF169" s="1077"/>
      <c r="BG169" s="1077"/>
      <c r="BH169" s="1110"/>
      <c r="BI169" s="1110"/>
      <c r="BJ169" s="1110"/>
      <c r="BK169" s="1110"/>
      <c r="BL169" s="1110"/>
      <c r="BM169" s="1110"/>
      <c r="BN169" s="1110"/>
      <c r="BO169" s="1110"/>
      <c r="BP169" s="1110"/>
      <c r="BQ169" s="1111"/>
      <c r="BR169" s="1081"/>
      <c r="BS169" s="1077"/>
      <c r="BT169" s="1077"/>
      <c r="BU169" s="1077"/>
      <c r="BV169" s="1077"/>
      <c r="BW169" s="1077"/>
      <c r="BX169" s="1077"/>
      <c r="BY169" s="1110"/>
      <c r="BZ169" s="1110"/>
      <c r="CA169" s="1110"/>
      <c r="CB169" s="1110"/>
      <c r="CC169" s="1110"/>
      <c r="CD169" s="1110"/>
      <c r="CE169" s="1110"/>
      <c r="CF169" s="1110"/>
      <c r="CG169" s="1110"/>
      <c r="CH169" s="1111"/>
      <c r="CL169" s="1003"/>
      <c r="CM169" s="1003"/>
      <c r="CN169" s="1003"/>
      <c r="CO169" s="1003"/>
      <c r="CP169" s="1003"/>
      <c r="CQ169" s="1003"/>
      <c r="CR169" s="1003"/>
      <c r="CS169" s="1003"/>
      <c r="CT169" s="1003"/>
      <c r="CU169" s="1003"/>
      <c r="CV169" s="1003"/>
      <c r="CY169" s="136"/>
      <c r="CZ169" s="1081"/>
      <c r="DA169" s="1077"/>
      <c r="DB169" s="1077"/>
      <c r="DC169" s="1077"/>
      <c r="DD169" s="1077"/>
      <c r="DE169" s="1077"/>
      <c r="DF169" s="1077"/>
      <c r="DG169" s="1087"/>
      <c r="DH169" s="1087"/>
      <c r="DI169" s="1087"/>
      <c r="DJ169" s="1087"/>
      <c r="DK169" s="1087"/>
      <c r="DL169" s="1087"/>
      <c r="DM169" s="1087"/>
      <c r="DN169" s="1087"/>
      <c r="DO169" s="1087"/>
      <c r="DP169" s="1087"/>
      <c r="DQ169" s="1087"/>
      <c r="DR169" s="1087"/>
      <c r="DS169" s="1087"/>
      <c r="DT169" s="1087"/>
      <c r="DU169" s="1087"/>
      <c r="DV169" s="1087"/>
      <c r="DW169" s="1087"/>
      <c r="DX169" s="1087"/>
      <c r="DY169" s="1087"/>
      <c r="DZ169" s="1087"/>
      <c r="EA169" s="1087"/>
      <c r="EB169" s="1087"/>
      <c r="EC169" s="1087"/>
      <c r="ED169" s="1087"/>
      <c r="EE169" s="1087"/>
      <c r="EF169" s="1087"/>
      <c r="EG169" s="1087"/>
      <c r="EH169" s="1087"/>
      <c r="EI169" s="1087"/>
      <c r="EJ169" s="1087"/>
      <c r="EK169" s="1087"/>
      <c r="EL169" s="1087"/>
      <c r="EM169" s="1087"/>
      <c r="EN169" s="1087"/>
      <c r="EO169" s="1087"/>
      <c r="EP169" s="1087"/>
      <c r="EQ169" s="1087"/>
      <c r="ER169" s="1087"/>
      <c r="ES169" s="1087"/>
      <c r="ET169" s="1087"/>
      <c r="EU169" s="1087"/>
      <c r="EV169" s="1087"/>
      <c r="EW169" s="1087"/>
      <c r="EX169" s="1088"/>
      <c r="EY169" s="1081"/>
      <c r="EZ169" s="1077"/>
      <c r="FA169" s="1077"/>
      <c r="FB169" s="1077"/>
      <c r="FC169" s="1077"/>
      <c r="FD169" s="1077"/>
      <c r="FE169" s="1077"/>
      <c r="FF169" s="1077"/>
      <c r="FG169" s="1077"/>
      <c r="FH169" s="1077"/>
      <c r="FI169" s="1077"/>
      <c r="FJ169" s="1077"/>
      <c r="FK169" s="1077"/>
      <c r="FL169" s="1077"/>
      <c r="FM169" s="1077"/>
      <c r="FN169" s="1077"/>
      <c r="FO169" s="1091"/>
      <c r="FP169" s="1081"/>
      <c r="FQ169" s="1077"/>
      <c r="FR169" s="1077"/>
      <c r="FS169" s="1077"/>
      <c r="FT169" s="1077"/>
      <c r="FU169" s="1077"/>
      <c r="FV169" s="1077"/>
      <c r="FW169" s="1077"/>
      <c r="FX169" s="1077"/>
      <c r="FY169" s="1120"/>
      <c r="FZ169" s="1121"/>
      <c r="GA169" s="1121"/>
      <c r="GB169" s="1121"/>
      <c r="GC169" s="1121"/>
      <c r="GD169" s="1121"/>
      <c r="GE169" s="1121"/>
      <c r="GF169" s="1121"/>
      <c r="GG169" s="1121"/>
      <c r="GH169" s="1121"/>
      <c r="GI169" s="1121"/>
      <c r="GJ169" s="1121"/>
      <c r="GK169" s="1121"/>
      <c r="GL169" s="1121"/>
      <c r="GM169" s="1121"/>
      <c r="GN169" s="1121"/>
      <c r="GO169" s="1121"/>
      <c r="GP169" s="1121"/>
      <c r="GQ169" s="1121"/>
      <c r="GR169" s="1121"/>
      <c r="GS169" s="1121"/>
      <c r="GT169" s="1121"/>
      <c r="GU169" s="1121"/>
      <c r="GV169" s="1121"/>
      <c r="GW169" s="1121"/>
      <c r="GX169" s="1121"/>
      <c r="GY169" s="1121"/>
      <c r="GZ169" s="1121"/>
      <c r="HA169" s="1121"/>
      <c r="HB169" s="1121"/>
      <c r="HC169" s="1121"/>
      <c r="HD169" s="1121"/>
      <c r="HE169" s="1121"/>
      <c r="HF169" s="1143"/>
      <c r="HG169" s="1081"/>
      <c r="HH169" s="1077"/>
      <c r="HI169" s="1077"/>
      <c r="HJ169" s="1077"/>
      <c r="HK169" s="1077"/>
      <c r="HL169" s="1077"/>
      <c r="HM169" s="1077"/>
      <c r="HN169" s="1077"/>
      <c r="HO169" s="1077"/>
      <c r="HP169" s="1077"/>
      <c r="HQ169" s="1077"/>
      <c r="HR169" s="1077"/>
      <c r="HS169" s="1077"/>
      <c r="HT169" s="1077"/>
      <c r="HU169" s="1077"/>
      <c r="HV169" s="1077"/>
      <c r="HW169" s="1077"/>
      <c r="HX169" s="1120"/>
      <c r="HY169" s="1121"/>
      <c r="HZ169" s="1121"/>
      <c r="IA169" s="1121"/>
      <c r="IB169" s="1121"/>
      <c r="IC169" s="1121"/>
      <c r="ID169" s="1121"/>
      <c r="IE169" s="1121"/>
      <c r="IF169" s="1121"/>
      <c r="IG169" s="1121"/>
      <c r="IH169" s="1121"/>
      <c r="II169" s="1121"/>
      <c r="IJ169" s="1121"/>
      <c r="IK169" s="1121"/>
      <c r="IL169" s="1199"/>
      <c r="IM169" s="1199"/>
      <c r="IN169" s="1199"/>
      <c r="IO169" s="1199"/>
      <c r="IP169" s="1199"/>
      <c r="IQ169" s="1199"/>
      <c r="IR169" s="1123"/>
      <c r="IS169" s="1123"/>
      <c r="IT169" s="1123"/>
      <c r="IU169" s="1123"/>
      <c r="IV169" s="1124"/>
      <c r="IW169" s="74"/>
      <c r="IX169" s="1100"/>
      <c r="IY169" s="1101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57"/>
      <c r="AY170" s="1100"/>
      <c r="AZ170" s="72"/>
      <c r="BA170" s="1075" t="s">
        <v>17</v>
      </c>
      <c r="BB170" s="1075"/>
      <c r="BC170" s="1075"/>
      <c r="BD170" s="1075"/>
      <c r="BE170" s="1075"/>
      <c r="BF170" s="1075"/>
      <c r="BG170" s="1075"/>
      <c r="BH170" s="1106" t="str" cm="1">
        <f t="array" ref="BH170">LEFT(INDEX(_xlfn.TEXTSPLIT(GW89," "),2),1)&amp;"."&amp;INDEX(_xlfn.TEXTSPLIT(GW89," "),3)</f>
        <v>N.Prada</v>
      </c>
      <c r="BI170" s="1106"/>
      <c r="BJ170" s="1106"/>
      <c r="BK170" s="1106"/>
      <c r="BL170" s="1106"/>
      <c r="BM170" s="1106"/>
      <c r="BN170" s="1106"/>
      <c r="BO170" s="1106"/>
      <c r="BP170" s="1106"/>
      <c r="BQ170" s="1107"/>
      <c r="BR170" s="1114" t="s">
        <v>18</v>
      </c>
      <c r="BS170" s="1075"/>
      <c r="BT170" s="1075"/>
      <c r="BU170" s="1075"/>
      <c r="BV170" s="1075"/>
      <c r="BW170" s="1075"/>
      <c r="BX170" s="1075"/>
      <c r="BY170" s="1127">
        <f ca="1">TODAY()</f>
        <v>46195</v>
      </c>
      <c r="BZ170" s="1127"/>
      <c r="CA170" s="1127"/>
      <c r="CB170" s="1127"/>
      <c r="CC170" s="1127"/>
      <c r="CD170" s="1127"/>
      <c r="CE170" s="1127"/>
      <c r="CF170" s="1127"/>
      <c r="CG170" s="1127"/>
      <c r="CH170" s="1128"/>
      <c r="CL170" s="1003"/>
      <c r="CM170" s="1003"/>
      <c r="CN170" s="1003"/>
      <c r="CO170" s="1003"/>
      <c r="CP170" s="1003"/>
      <c r="CQ170" s="1003"/>
      <c r="CR170" s="1003"/>
      <c r="CS170" s="1003"/>
      <c r="CT170" s="1003"/>
      <c r="CU170" s="1003"/>
      <c r="CV170" s="1003"/>
      <c r="CY170" s="136"/>
      <c r="CZ170" s="1133" t="s">
        <v>19</v>
      </c>
      <c r="DA170" s="1134"/>
      <c r="DB170" s="1134"/>
      <c r="DC170" s="1134"/>
      <c r="DD170" s="1134"/>
      <c r="DE170" s="1134"/>
      <c r="DF170" s="1134"/>
      <c r="DG170" s="1134"/>
      <c r="DH170" s="1134"/>
      <c r="DI170" s="1134"/>
      <c r="DJ170" s="1134"/>
      <c r="DK170" s="1134"/>
      <c r="DL170" s="1134"/>
      <c r="DM170" s="1134"/>
      <c r="DN170" s="1134"/>
      <c r="DO170" s="1134"/>
      <c r="DP170" s="1134"/>
      <c r="DQ170" s="1134"/>
      <c r="DR170" s="1134"/>
      <c r="DS170" s="1134"/>
      <c r="DT170" s="1134"/>
      <c r="DU170" s="1134"/>
      <c r="DV170" s="1134"/>
      <c r="DW170" s="1134"/>
      <c r="DX170" s="1134"/>
      <c r="DY170" s="1134"/>
      <c r="DZ170" s="1134"/>
      <c r="EA170" s="1134"/>
      <c r="EB170" s="1134"/>
      <c r="EC170" s="1134"/>
      <c r="ED170" s="1134"/>
      <c r="EE170" s="1134"/>
      <c r="EF170" s="1134"/>
      <c r="EG170" s="1134"/>
      <c r="EH170" s="1134"/>
      <c r="EI170" s="1134"/>
      <c r="EJ170" s="1134"/>
      <c r="EK170" s="1134"/>
      <c r="EL170" s="1134"/>
      <c r="EM170" s="1134"/>
      <c r="EN170" s="1134"/>
      <c r="EO170" s="1134"/>
      <c r="EP170" s="1134"/>
      <c r="EQ170" s="1134"/>
      <c r="ER170" s="1134"/>
      <c r="ES170" s="1134"/>
      <c r="ET170" s="1134"/>
      <c r="EU170" s="1134"/>
      <c r="EV170" s="1134"/>
      <c r="EW170" s="1134"/>
      <c r="EX170" s="1135"/>
      <c r="EY170" s="1114" t="s">
        <v>20</v>
      </c>
      <c r="EZ170" s="1075"/>
      <c r="FA170" s="1075"/>
      <c r="FB170" s="1075"/>
      <c r="FC170" s="1075"/>
      <c r="FD170" s="1075"/>
      <c r="FE170" s="1075"/>
      <c r="FF170" s="1075"/>
      <c r="FG170" s="1075"/>
      <c r="FH170" s="1151" t="s">
        <v>64</v>
      </c>
      <c r="FI170" s="1151"/>
      <c r="FJ170" s="1151"/>
      <c r="FK170" s="1151"/>
      <c r="FL170" s="1151"/>
      <c r="FM170" s="1151"/>
      <c r="FN170" s="1151"/>
      <c r="FO170" s="1152"/>
      <c r="FP170" s="1114" t="s">
        <v>21</v>
      </c>
      <c r="FQ170" s="1075"/>
      <c r="FR170" s="1075"/>
      <c r="FS170" s="1075"/>
      <c r="FT170" s="1075"/>
      <c r="FU170" s="1075"/>
      <c r="FV170" s="1075"/>
      <c r="FW170" s="1075"/>
      <c r="FX170" s="1075"/>
      <c r="FY170" s="1076"/>
      <c r="FZ170" s="1076"/>
      <c r="GA170" s="1076"/>
      <c r="GB170" s="1076"/>
      <c r="GC170" s="1076"/>
      <c r="GD170" s="1076"/>
      <c r="GE170" s="1076"/>
      <c r="GF170" s="1076"/>
      <c r="GG170" s="1116" t="s">
        <v>65</v>
      </c>
      <c r="GH170" s="1116"/>
      <c r="GI170" s="1116"/>
      <c r="GJ170" s="1116"/>
      <c r="GK170" s="1116"/>
      <c r="GL170" s="1116"/>
      <c r="GM170" s="1116"/>
      <c r="GN170" s="1116"/>
      <c r="GO170" s="1116"/>
      <c r="GP170" s="1116"/>
      <c r="GQ170" s="1116"/>
      <c r="GR170" s="1116"/>
      <c r="GS170" s="1116"/>
      <c r="GT170" s="1116"/>
      <c r="GU170" s="1116"/>
      <c r="GV170" s="1116"/>
      <c r="GW170" s="1116"/>
      <c r="GX170" s="1116"/>
      <c r="GY170" s="1116"/>
      <c r="GZ170" s="1116"/>
      <c r="HA170" s="1116"/>
      <c r="HB170" s="1116"/>
      <c r="HC170" s="1116"/>
      <c r="HD170" s="1116"/>
      <c r="HE170" s="1116"/>
      <c r="HF170" s="1116"/>
      <c r="HG170" s="1114" t="s">
        <v>22</v>
      </c>
      <c r="HH170" s="1075"/>
      <c r="HI170" s="1075"/>
      <c r="HJ170" s="1075"/>
      <c r="HK170" s="1075"/>
      <c r="HL170" s="1075"/>
      <c r="HM170" s="1075"/>
      <c r="HN170" s="1151" t="s">
        <v>23</v>
      </c>
      <c r="HO170" s="1151"/>
      <c r="HP170" s="1151"/>
      <c r="HQ170" s="1151"/>
      <c r="HR170" s="1151"/>
      <c r="HS170" s="1151"/>
      <c r="HT170" s="1151"/>
      <c r="HU170" s="1151"/>
      <c r="HV170" s="1151"/>
      <c r="HW170" s="1152"/>
      <c r="HX170" s="1080" t="s">
        <v>24</v>
      </c>
      <c r="HY170" s="1076"/>
      <c r="HZ170" s="1076"/>
      <c r="IA170" s="1076"/>
      <c r="IB170" s="1076"/>
      <c r="IC170" s="1076"/>
      <c r="ID170" s="1076"/>
      <c r="IE170" s="1076"/>
      <c r="IF170" s="1116"/>
      <c r="IG170" s="1116"/>
      <c r="IH170" s="1116"/>
      <c r="II170" s="1116"/>
      <c r="IJ170" s="1116"/>
      <c r="IK170" s="1116"/>
      <c r="IL170" s="1199"/>
      <c r="IM170" s="1199"/>
      <c r="IN170" s="1199"/>
      <c r="IO170" s="1199"/>
      <c r="IP170" s="1199"/>
      <c r="IQ170" s="1199"/>
      <c r="IR170" s="1123"/>
      <c r="IS170" s="1123"/>
      <c r="IT170" s="1123"/>
      <c r="IU170" s="1123"/>
      <c r="IV170" s="1124"/>
      <c r="IW170" s="74"/>
      <c r="IX170" s="1100"/>
      <c r="IY170" s="1101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57"/>
      <c r="AY171" s="1100"/>
      <c r="AZ171" s="72"/>
      <c r="BA171" s="1076"/>
      <c r="BB171" s="1076"/>
      <c r="BC171" s="1076"/>
      <c r="BD171" s="1076"/>
      <c r="BE171" s="1076"/>
      <c r="BF171" s="1076"/>
      <c r="BG171" s="1076"/>
      <c r="BH171" s="1108"/>
      <c r="BI171" s="1108"/>
      <c r="BJ171" s="1108"/>
      <c r="BK171" s="1108"/>
      <c r="BL171" s="1108"/>
      <c r="BM171" s="1108"/>
      <c r="BN171" s="1108"/>
      <c r="BO171" s="1108"/>
      <c r="BP171" s="1108"/>
      <c r="BQ171" s="1109"/>
      <c r="BR171" s="1080"/>
      <c r="BS171" s="1076"/>
      <c r="BT171" s="1076"/>
      <c r="BU171" s="1076"/>
      <c r="BV171" s="1076"/>
      <c r="BW171" s="1076"/>
      <c r="BX171" s="1076"/>
      <c r="BY171" s="1129"/>
      <c r="BZ171" s="1129"/>
      <c r="CA171" s="1129"/>
      <c r="CB171" s="1129"/>
      <c r="CC171" s="1129"/>
      <c r="CD171" s="1129"/>
      <c r="CE171" s="1129"/>
      <c r="CF171" s="1129"/>
      <c r="CG171" s="1129"/>
      <c r="CH171" s="1130"/>
      <c r="CL171" s="1003"/>
      <c r="CM171" s="1003"/>
      <c r="CN171" s="1003"/>
      <c r="CO171" s="1003"/>
      <c r="CP171" s="1003"/>
      <c r="CQ171" s="1003"/>
      <c r="CR171" s="1003"/>
      <c r="CS171" s="1003"/>
      <c r="CT171" s="1003"/>
      <c r="CU171" s="1003"/>
      <c r="CV171" s="1003"/>
      <c r="CY171" s="136"/>
      <c r="CZ171" s="1136"/>
      <c r="DA171" s="1137"/>
      <c r="DB171" s="1137"/>
      <c r="DC171" s="1137"/>
      <c r="DD171" s="1137"/>
      <c r="DE171" s="1137"/>
      <c r="DF171" s="1137"/>
      <c r="DG171" s="1137"/>
      <c r="DH171" s="1137"/>
      <c r="DI171" s="1137"/>
      <c r="DJ171" s="1137"/>
      <c r="DK171" s="1137"/>
      <c r="DL171" s="1137"/>
      <c r="DM171" s="1137"/>
      <c r="DN171" s="1137"/>
      <c r="DO171" s="1137"/>
      <c r="DP171" s="1137"/>
      <c r="DQ171" s="1137"/>
      <c r="DR171" s="1137"/>
      <c r="DS171" s="1137"/>
      <c r="DT171" s="1137"/>
      <c r="DU171" s="1137"/>
      <c r="DV171" s="1137"/>
      <c r="DW171" s="1137"/>
      <c r="DX171" s="1137"/>
      <c r="DY171" s="1137"/>
      <c r="DZ171" s="1137"/>
      <c r="EA171" s="1137"/>
      <c r="EB171" s="1137"/>
      <c r="EC171" s="1137"/>
      <c r="ED171" s="1137"/>
      <c r="EE171" s="1137"/>
      <c r="EF171" s="1137"/>
      <c r="EG171" s="1137"/>
      <c r="EH171" s="1137"/>
      <c r="EI171" s="1137"/>
      <c r="EJ171" s="1137"/>
      <c r="EK171" s="1137"/>
      <c r="EL171" s="1137"/>
      <c r="EM171" s="1137"/>
      <c r="EN171" s="1137"/>
      <c r="EO171" s="1137"/>
      <c r="EP171" s="1137"/>
      <c r="EQ171" s="1137"/>
      <c r="ER171" s="1137"/>
      <c r="ES171" s="1137"/>
      <c r="ET171" s="1137"/>
      <c r="EU171" s="1137"/>
      <c r="EV171" s="1137"/>
      <c r="EW171" s="1137"/>
      <c r="EX171" s="1138"/>
      <c r="EY171" s="1080"/>
      <c r="EZ171" s="1076"/>
      <c r="FA171" s="1076"/>
      <c r="FB171" s="1076"/>
      <c r="FC171" s="1076"/>
      <c r="FD171" s="1076"/>
      <c r="FE171" s="1076"/>
      <c r="FF171" s="1076"/>
      <c r="FG171" s="1076"/>
      <c r="FH171" s="1085"/>
      <c r="FI171" s="1085"/>
      <c r="FJ171" s="1085"/>
      <c r="FK171" s="1085"/>
      <c r="FL171" s="1085"/>
      <c r="FM171" s="1085"/>
      <c r="FN171" s="1085"/>
      <c r="FO171" s="1086"/>
      <c r="FP171" s="1080"/>
      <c r="FQ171" s="1076"/>
      <c r="FR171" s="1076"/>
      <c r="FS171" s="1076"/>
      <c r="FT171" s="1076"/>
      <c r="FU171" s="1076"/>
      <c r="FV171" s="1076"/>
      <c r="FW171" s="1076"/>
      <c r="FX171" s="1076"/>
      <c r="FY171" s="1076"/>
      <c r="FZ171" s="1076"/>
      <c r="GA171" s="1076"/>
      <c r="GB171" s="1076"/>
      <c r="GC171" s="1076"/>
      <c r="GD171" s="1076"/>
      <c r="GE171" s="1076"/>
      <c r="GF171" s="1076"/>
      <c r="GG171" s="1085"/>
      <c r="GH171" s="1085"/>
      <c r="GI171" s="1085"/>
      <c r="GJ171" s="1085"/>
      <c r="GK171" s="1085"/>
      <c r="GL171" s="1085"/>
      <c r="GM171" s="1085"/>
      <c r="GN171" s="1085"/>
      <c r="GO171" s="1085"/>
      <c r="GP171" s="1085"/>
      <c r="GQ171" s="1085"/>
      <c r="GR171" s="1085"/>
      <c r="GS171" s="1085"/>
      <c r="GT171" s="1085"/>
      <c r="GU171" s="1085"/>
      <c r="GV171" s="1085"/>
      <c r="GW171" s="1085"/>
      <c r="GX171" s="1085"/>
      <c r="GY171" s="1085"/>
      <c r="GZ171" s="1085"/>
      <c r="HA171" s="1085"/>
      <c r="HB171" s="1085"/>
      <c r="HC171" s="1085"/>
      <c r="HD171" s="1085"/>
      <c r="HE171" s="1085"/>
      <c r="HF171" s="1085"/>
      <c r="HG171" s="1080"/>
      <c r="HH171" s="1076"/>
      <c r="HI171" s="1076"/>
      <c r="HJ171" s="1076"/>
      <c r="HK171" s="1076"/>
      <c r="HL171" s="1076"/>
      <c r="HM171" s="1076"/>
      <c r="HN171" s="1085"/>
      <c r="HO171" s="1085"/>
      <c r="HP171" s="1085"/>
      <c r="HQ171" s="1085"/>
      <c r="HR171" s="1085"/>
      <c r="HS171" s="1085"/>
      <c r="HT171" s="1085"/>
      <c r="HU171" s="1085"/>
      <c r="HV171" s="1085"/>
      <c r="HW171" s="1086"/>
      <c r="HX171" s="1080"/>
      <c r="HY171" s="1076"/>
      <c r="HZ171" s="1076"/>
      <c r="IA171" s="1076"/>
      <c r="IB171" s="1076"/>
      <c r="IC171" s="1076"/>
      <c r="ID171" s="1076"/>
      <c r="IE171" s="1076"/>
      <c r="IF171" s="1085"/>
      <c r="IG171" s="1085"/>
      <c r="IH171" s="1085"/>
      <c r="II171" s="1085"/>
      <c r="IJ171" s="1085"/>
      <c r="IK171" s="1085"/>
      <c r="IL171" s="1199" t="s">
        <v>66</v>
      </c>
      <c r="IM171" s="1199"/>
      <c r="IN171" s="1199"/>
      <c r="IO171" s="1199"/>
      <c r="IP171" s="1199"/>
      <c r="IQ171" s="1199"/>
      <c r="IR171" s="1123" t="b">
        <v>0</v>
      </c>
      <c r="IS171" s="1123"/>
      <c r="IT171" s="1123"/>
      <c r="IU171" s="1123"/>
      <c r="IV171" s="1124"/>
      <c r="IW171" s="74"/>
      <c r="IX171" s="1100"/>
      <c r="IY171" s="1101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57"/>
      <c r="AY172" s="1100"/>
      <c r="AZ172" s="72"/>
      <c r="BA172" s="1076"/>
      <c r="BB172" s="1076"/>
      <c r="BC172" s="1076"/>
      <c r="BD172" s="1076"/>
      <c r="BE172" s="1076"/>
      <c r="BF172" s="1076"/>
      <c r="BG172" s="1076"/>
      <c r="BH172" s="1108"/>
      <c r="BI172" s="1108"/>
      <c r="BJ172" s="1108"/>
      <c r="BK172" s="1108"/>
      <c r="BL172" s="1108"/>
      <c r="BM172" s="1108"/>
      <c r="BN172" s="1108"/>
      <c r="BO172" s="1108"/>
      <c r="BP172" s="1108"/>
      <c r="BQ172" s="1109"/>
      <c r="BR172" s="1080"/>
      <c r="BS172" s="1076"/>
      <c r="BT172" s="1076"/>
      <c r="BU172" s="1076"/>
      <c r="BV172" s="1076"/>
      <c r="BW172" s="1076"/>
      <c r="BX172" s="1076"/>
      <c r="BY172" s="1129"/>
      <c r="BZ172" s="1129"/>
      <c r="CA172" s="1129"/>
      <c r="CB172" s="1129"/>
      <c r="CC172" s="1129"/>
      <c r="CD172" s="1129"/>
      <c r="CE172" s="1129"/>
      <c r="CF172" s="1129"/>
      <c r="CG172" s="1129"/>
      <c r="CH172" s="1130"/>
      <c r="CL172" s="1003"/>
      <c r="CM172" s="1003"/>
      <c r="CN172" s="1003"/>
      <c r="CO172" s="1003"/>
      <c r="CP172" s="1003"/>
      <c r="CQ172" s="1003"/>
      <c r="CR172" s="1003"/>
      <c r="CS172" s="1003"/>
      <c r="CT172" s="1003"/>
      <c r="CU172" s="1003"/>
      <c r="CV172" s="1003"/>
      <c r="CY172" s="136"/>
      <c r="CZ172" s="1136"/>
      <c r="DA172" s="1137"/>
      <c r="DB172" s="1137"/>
      <c r="DC172" s="1137"/>
      <c r="DD172" s="1137"/>
      <c r="DE172" s="1137"/>
      <c r="DF172" s="1137"/>
      <c r="DG172" s="1137"/>
      <c r="DH172" s="1137"/>
      <c r="DI172" s="1137"/>
      <c r="DJ172" s="1137"/>
      <c r="DK172" s="1137"/>
      <c r="DL172" s="1137"/>
      <c r="DM172" s="1137"/>
      <c r="DN172" s="1137"/>
      <c r="DO172" s="1137"/>
      <c r="DP172" s="1137"/>
      <c r="DQ172" s="1137"/>
      <c r="DR172" s="1137"/>
      <c r="DS172" s="1137"/>
      <c r="DT172" s="1137"/>
      <c r="DU172" s="1137"/>
      <c r="DV172" s="1137"/>
      <c r="DW172" s="1137"/>
      <c r="DX172" s="1137"/>
      <c r="DY172" s="1137"/>
      <c r="DZ172" s="1137"/>
      <c r="EA172" s="1137"/>
      <c r="EB172" s="1137"/>
      <c r="EC172" s="1137"/>
      <c r="ED172" s="1137"/>
      <c r="EE172" s="1137"/>
      <c r="EF172" s="1137"/>
      <c r="EG172" s="1137"/>
      <c r="EH172" s="1137"/>
      <c r="EI172" s="1137"/>
      <c r="EJ172" s="1137"/>
      <c r="EK172" s="1137"/>
      <c r="EL172" s="1137"/>
      <c r="EM172" s="1137"/>
      <c r="EN172" s="1137"/>
      <c r="EO172" s="1137"/>
      <c r="EP172" s="1137"/>
      <c r="EQ172" s="1137"/>
      <c r="ER172" s="1137"/>
      <c r="ES172" s="1137"/>
      <c r="ET172" s="1137"/>
      <c r="EU172" s="1137"/>
      <c r="EV172" s="1137"/>
      <c r="EW172" s="1137"/>
      <c r="EX172" s="1138"/>
      <c r="EY172" s="1080"/>
      <c r="EZ172" s="1076"/>
      <c r="FA172" s="1076"/>
      <c r="FB172" s="1076"/>
      <c r="FC172" s="1076"/>
      <c r="FD172" s="1076"/>
      <c r="FE172" s="1076"/>
      <c r="FF172" s="1076"/>
      <c r="FG172" s="1076"/>
      <c r="FH172" s="1085"/>
      <c r="FI172" s="1085"/>
      <c r="FJ172" s="1085"/>
      <c r="FK172" s="1085"/>
      <c r="FL172" s="1085"/>
      <c r="FM172" s="1085"/>
      <c r="FN172" s="1085"/>
      <c r="FO172" s="1086"/>
      <c r="FP172" s="1080"/>
      <c r="FQ172" s="1076"/>
      <c r="FR172" s="1076"/>
      <c r="FS172" s="1076"/>
      <c r="FT172" s="1076"/>
      <c r="FU172" s="1076"/>
      <c r="FV172" s="1076"/>
      <c r="FW172" s="1076"/>
      <c r="FX172" s="1076"/>
      <c r="FY172" s="1076"/>
      <c r="FZ172" s="1076"/>
      <c r="GA172" s="1076"/>
      <c r="GB172" s="1076"/>
      <c r="GC172" s="1076"/>
      <c r="GD172" s="1076"/>
      <c r="GE172" s="1076"/>
      <c r="GF172" s="1076"/>
      <c r="GG172" s="1085"/>
      <c r="GH172" s="1085"/>
      <c r="GI172" s="1085"/>
      <c r="GJ172" s="1085"/>
      <c r="GK172" s="1085"/>
      <c r="GL172" s="1085"/>
      <c r="GM172" s="1085"/>
      <c r="GN172" s="1085"/>
      <c r="GO172" s="1085"/>
      <c r="GP172" s="1085"/>
      <c r="GQ172" s="1085"/>
      <c r="GR172" s="1085"/>
      <c r="GS172" s="1085"/>
      <c r="GT172" s="1085"/>
      <c r="GU172" s="1085"/>
      <c r="GV172" s="1085"/>
      <c r="GW172" s="1085"/>
      <c r="GX172" s="1085"/>
      <c r="GY172" s="1085"/>
      <c r="GZ172" s="1085"/>
      <c r="HA172" s="1085"/>
      <c r="HB172" s="1085"/>
      <c r="HC172" s="1085"/>
      <c r="HD172" s="1085"/>
      <c r="HE172" s="1085"/>
      <c r="HF172" s="1085"/>
      <c r="HG172" s="1080"/>
      <c r="HH172" s="1076"/>
      <c r="HI172" s="1076"/>
      <c r="HJ172" s="1076"/>
      <c r="HK172" s="1076"/>
      <c r="HL172" s="1076"/>
      <c r="HM172" s="1076"/>
      <c r="HN172" s="1085"/>
      <c r="HO172" s="1085"/>
      <c r="HP172" s="1085"/>
      <c r="HQ172" s="1085"/>
      <c r="HR172" s="1085"/>
      <c r="HS172" s="1085"/>
      <c r="HT172" s="1085"/>
      <c r="HU172" s="1085"/>
      <c r="HV172" s="1085"/>
      <c r="HW172" s="1086"/>
      <c r="HX172" s="1080"/>
      <c r="HY172" s="1076"/>
      <c r="HZ172" s="1076"/>
      <c r="IA172" s="1076"/>
      <c r="IB172" s="1076"/>
      <c r="IC172" s="1076"/>
      <c r="ID172" s="1076"/>
      <c r="IE172" s="1076"/>
      <c r="IF172" s="1085"/>
      <c r="IG172" s="1085"/>
      <c r="IH172" s="1085"/>
      <c r="II172" s="1085"/>
      <c r="IJ172" s="1085"/>
      <c r="IK172" s="1085"/>
      <c r="IL172" s="1199"/>
      <c r="IM172" s="1199"/>
      <c r="IN172" s="1199"/>
      <c r="IO172" s="1199"/>
      <c r="IP172" s="1199"/>
      <c r="IQ172" s="1199"/>
      <c r="IR172" s="1123"/>
      <c r="IS172" s="1123"/>
      <c r="IT172" s="1123"/>
      <c r="IU172" s="1123"/>
      <c r="IV172" s="1124"/>
      <c r="IW172" s="74"/>
      <c r="IX172" s="1100"/>
      <c r="IY172" s="1101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57"/>
      <c r="AY173" s="1100"/>
      <c r="AZ173" s="72"/>
      <c r="BA173" s="1077"/>
      <c r="BB173" s="1077"/>
      <c r="BC173" s="1077"/>
      <c r="BD173" s="1077"/>
      <c r="BE173" s="1077"/>
      <c r="BF173" s="1077"/>
      <c r="BG173" s="1077"/>
      <c r="BH173" s="1110"/>
      <c r="BI173" s="1110"/>
      <c r="BJ173" s="1110"/>
      <c r="BK173" s="1110"/>
      <c r="BL173" s="1110"/>
      <c r="BM173" s="1110"/>
      <c r="BN173" s="1110"/>
      <c r="BO173" s="1110"/>
      <c r="BP173" s="1110"/>
      <c r="BQ173" s="1111"/>
      <c r="BR173" s="1081"/>
      <c r="BS173" s="1077"/>
      <c r="BT173" s="1077"/>
      <c r="BU173" s="1077"/>
      <c r="BV173" s="1077"/>
      <c r="BW173" s="1077"/>
      <c r="BX173" s="1077"/>
      <c r="BY173" s="1131"/>
      <c r="BZ173" s="1131"/>
      <c r="CA173" s="1131"/>
      <c r="CB173" s="1131"/>
      <c r="CC173" s="1131"/>
      <c r="CD173" s="1131"/>
      <c r="CE173" s="1131"/>
      <c r="CF173" s="1131"/>
      <c r="CG173" s="1131"/>
      <c r="CH173" s="1132"/>
      <c r="CI173" s="138"/>
      <c r="CJ173" s="138"/>
      <c r="CK173" s="138"/>
      <c r="CL173" s="1113"/>
      <c r="CM173" s="1113"/>
      <c r="CN173" s="1113"/>
      <c r="CO173" s="1113"/>
      <c r="CP173" s="1113"/>
      <c r="CQ173" s="1113"/>
      <c r="CR173" s="1113"/>
      <c r="CS173" s="1113"/>
      <c r="CT173" s="1113"/>
      <c r="CU173" s="1113"/>
      <c r="CV173" s="1113"/>
      <c r="CW173" s="138"/>
      <c r="CX173" s="138"/>
      <c r="CY173" s="139"/>
      <c r="CZ173" s="1139"/>
      <c r="DA173" s="1140"/>
      <c r="DB173" s="1140"/>
      <c r="DC173" s="1140"/>
      <c r="DD173" s="1140"/>
      <c r="DE173" s="1140"/>
      <c r="DF173" s="1140"/>
      <c r="DG173" s="1140"/>
      <c r="DH173" s="1140"/>
      <c r="DI173" s="1140"/>
      <c r="DJ173" s="1140"/>
      <c r="DK173" s="1140"/>
      <c r="DL173" s="1140"/>
      <c r="DM173" s="1140"/>
      <c r="DN173" s="1140"/>
      <c r="DO173" s="1140"/>
      <c r="DP173" s="1140"/>
      <c r="DQ173" s="1140"/>
      <c r="DR173" s="1140"/>
      <c r="DS173" s="1140"/>
      <c r="DT173" s="1140"/>
      <c r="DU173" s="1140"/>
      <c r="DV173" s="1140"/>
      <c r="DW173" s="1140"/>
      <c r="DX173" s="1140"/>
      <c r="DY173" s="1140"/>
      <c r="DZ173" s="1140"/>
      <c r="EA173" s="1140"/>
      <c r="EB173" s="1140"/>
      <c r="EC173" s="1140"/>
      <c r="ED173" s="1140"/>
      <c r="EE173" s="1140"/>
      <c r="EF173" s="1140"/>
      <c r="EG173" s="1140"/>
      <c r="EH173" s="1140"/>
      <c r="EI173" s="1140"/>
      <c r="EJ173" s="1140"/>
      <c r="EK173" s="1140"/>
      <c r="EL173" s="1140"/>
      <c r="EM173" s="1140"/>
      <c r="EN173" s="1140"/>
      <c r="EO173" s="1140"/>
      <c r="EP173" s="1140"/>
      <c r="EQ173" s="1140"/>
      <c r="ER173" s="1140"/>
      <c r="ES173" s="1140"/>
      <c r="ET173" s="1140"/>
      <c r="EU173" s="1140"/>
      <c r="EV173" s="1140"/>
      <c r="EW173" s="1140"/>
      <c r="EX173" s="1141"/>
      <c r="EY173" s="1081"/>
      <c r="EZ173" s="1077"/>
      <c r="FA173" s="1077"/>
      <c r="FB173" s="1077"/>
      <c r="FC173" s="1077"/>
      <c r="FD173" s="1077"/>
      <c r="FE173" s="1077"/>
      <c r="FF173" s="1077"/>
      <c r="FG173" s="1077"/>
      <c r="FH173" s="1087"/>
      <c r="FI173" s="1087"/>
      <c r="FJ173" s="1087"/>
      <c r="FK173" s="1087"/>
      <c r="FL173" s="1087"/>
      <c r="FM173" s="1087"/>
      <c r="FN173" s="1087"/>
      <c r="FO173" s="1088"/>
      <c r="FP173" s="1081"/>
      <c r="FQ173" s="1077"/>
      <c r="FR173" s="1077"/>
      <c r="FS173" s="1077"/>
      <c r="FT173" s="1077"/>
      <c r="FU173" s="1077"/>
      <c r="FV173" s="1077"/>
      <c r="FW173" s="1077"/>
      <c r="FX173" s="1077"/>
      <c r="FY173" s="1077"/>
      <c r="FZ173" s="1077"/>
      <c r="GA173" s="1077"/>
      <c r="GB173" s="1077"/>
      <c r="GC173" s="1077"/>
      <c r="GD173" s="1077"/>
      <c r="GE173" s="1077"/>
      <c r="GF173" s="1077"/>
      <c r="GG173" s="1087"/>
      <c r="GH173" s="1087"/>
      <c r="GI173" s="1087"/>
      <c r="GJ173" s="1087"/>
      <c r="GK173" s="1087"/>
      <c r="GL173" s="1087"/>
      <c r="GM173" s="1087"/>
      <c r="GN173" s="1087"/>
      <c r="GO173" s="1087"/>
      <c r="GP173" s="1087"/>
      <c r="GQ173" s="1087"/>
      <c r="GR173" s="1087"/>
      <c r="GS173" s="1087"/>
      <c r="GT173" s="1087"/>
      <c r="GU173" s="1087"/>
      <c r="GV173" s="1087"/>
      <c r="GW173" s="1087"/>
      <c r="GX173" s="1087"/>
      <c r="GY173" s="1087"/>
      <c r="GZ173" s="1087"/>
      <c r="HA173" s="1087"/>
      <c r="HB173" s="1087"/>
      <c r="HC173" s="1087"/>
      <c r="HD173" s="1087"/>
      <c r="HE173" s="1087"/>
      <c r="HF173" s="1087"/>
      <c r="HG173" s="1081"/>
      <c r="HH173" s="1077"/>
      <c r="HI173" s="1077"/>
      <c r="HJ173" s="1077"/>
      <c r="HK173" s="1077"/>
      <c r="HL173" s="1077"/>
      <c r="HM173" s="1077"/>
      <c r="HN173" s="1087"/>
      <c r="HO173" s="1087"/>
      <c r="HP173" s="1087"/>
      <c r="HQ173" s="1087"/>
      <c r="HR173" s="1087"/>
      <c r="HS173" s="1087"/>
      <c r="HT173" s="1087"/>
      <c r="HU173" s="1087"/>
      <c r="HV173" s="1087"/>
      <c r="HW173" s="1088"/>
      <c r="HX173" s="1081"/>
      <c r="HY173" s="1077"/>
      <c r="HZ173" s="1077"/>
      <c r="IA173" s="1077"/>
      <c r="IB173" s="1077"/>
      <c r="IC173" s="1077"/>
      <c r="ID173" s="1077"/>
      <c r="IE173" s="1077"/>
      <c r="IF173" s="1085"/>
      <c r="IG173" s="1085"/>
      <c r="IH173" s="1085"/>
      <c r="II173" s="1085"/>
      <c r="IJ173" s="1085"/>
      <c r="IK173" s="1085"/>
      <c r="IL173" s="1200"/>
      <c r="IM173" s="1200"/>
      <c r="IN173" s="1200"/>
      <c r="IO173" s="1200"/>
      <c r="IP173" s="1200"/>
      <c r="IQ173" s="1200"/>
      <c r="IR173" s="1147"/>
      <c r="IS173" s="1147"/>
      <c r="IT173" s="1147"/>
      <c r="IU173" s="1147"/>
      <c r="IV173" s="1148"/>
      <c r="IW173" s="74"/>
      <c r="IX173" s="1100"/>
      <c r="IY173" s="110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23"/>
      <c r="AY174" s="1024"/>
      <c r="AZ174" s="1024"/>
      <c r="BA174" s="140"/>
      <c r="BB174" s="140"/>
      <c r="BC174" s="140"/>
      <c r="BD174" s="140"/>
      <c r="BE174" s="140"/>
      <c r="BF174" s="140"/>
      <c r="BG174" s="140"/>
      <c r="BH174" s="1238" t="e" vm="4">
        <v>#VALUE!</v>
      </c>
      <c r="BI174" s="123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238" t="e" vm="4">
        <v>#VALUE!</v>
      </c>
      <c r="BZ174" s="123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238" t="e" vm="4">
        <v>#VALUE!</v>
      </c>
      <c r="CQ174" s="123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239" t="e" vm="4">
        <v>#VALUE!</v>
      </c>
      <c r="DH174" s="12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238" t="e" vm="4">
        <v>#VALUE!</v>
      </c>
      <c r="DY174" s="123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238" t="e" vm="4">
        <v>#VALUE!</v>
      </c>
      <c r="EP174" s="123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238" t="e" vm="4">
        <v>#VALUE!</v>
      </c>
      <c r="FG174" s="123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238" t="e" vm="4">
        <v>#VALUE!</v>
      </c>
      <c r="FX174" s="123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238" t="e" vm="4">
        <v>#VALUE!</v>
      </c>
      <c r="GO174" s="123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238" t="e" vm="4">
        <v>#VALUE!</v>
      </c>
      <c r="HF174" s="123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238" t="e" vm="4">
        <v>#VALUE!</v>
      </c>
      <c r="HW174" s="123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238" t="e" vm="4">
        <v>#VALUE!</v>
      </c>
      <c r="IN174" s="1238"/>
      <c r="IO174" s="140"/>
      <c r="IP174" s="140"/>
      <c r="IQ174" s="140"/>
      <c r="IR174" s="140"/>
      <c r="IS174" s="140"/>
      <c r="IT174" s="140"/>
      <c r="IU174" s="140"/>
      <c r="IV174" s="140"/>
      <c r="IW174" s="1024"/>
      <c r="IX174" s="1024"/>
      <c r="IY174" s="107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23"/>
      <c r="AY175" s="1024"/>
      <c r="AZ175" s="1024"/>
      <c r="BA175" s="1012">
        <v>1</v>
      </c>
      <c r="BB175" s="1012"/>
      <c r="BC175" s="1012"/>
      <c r="BD175" s="1012"/>
      <c r="BE175" s="1012"/>
      <c r="BF175" s="1012"/>
      <c r="BG175" s="1012"/>
      <c r="BH175" s="1012"/>
      <c r="BI175" s="1012"/>
      <c r="BJ175" s="1012"/>
      <c r="BK175" s="1012"/>
      <c r="BL175" s="1012"/>
      <c r="BM175" s="1012"/>
      <c r="BN175" s="1012"/>
      <c r="BO175" s="1012"/>
      <c r="BP175" s="1012"/>
      <c r="BQ175" s="1013"/>
      <c r="BR175" s="1153">
        <v>2</v>
      </c>
      <c r="BS175" s="1012"/>
      <c r="BT175" s="1012"/>
      <c r="BU175" s="1012"/>
      <c r="BV175" s="1012"/>
      <c r="BW175" s="1012"/>
      <c r="BX175" s="1012"/>
      <c r="BY175" s="1012"/>
      <c r="BZ175" s="1012"/>
      <c r="CA175" s="1012"/>
      <c r="CB175" s="1012"/>
      <c r="CC175" s="1012"/>
      <c r="CD175" s="1012"/>
      <c r="CE175" s="1012"/>
      <c r="CF175" s="1012"/>
      <c r="CG175" s="1012"/>
      <c r="CH175" s="1013"/>
      <c r="CI175" s="1153">
        <v>3</v>
      </c>
      <c r="CJ175" s="1012"/>
      <c r="CK175" s="1012"/>
      <c r="CL175" s="1012"/>
      <c r="CM175" s="1012"/>
      <c r="CN175" s="1012"/>
      <c r="CO175" s="1012"/>
      <c r="CP175" s="1012"/>
      <c r="CQ175" s="1012"/>
      <c r="CR175" s="1012"/>
      <c r="CS175" s="1012"/>
      <c r="CT175" s="1012"/>
      <c r="CU175" s="1012"/>
      <c r="CV175" s="1012"/>
      <c r="CW175" s="1012"/>
      <c r="CX175" s="1012"/>
      <c r="CY175" s="1013"/>
      <c r="CZ175" s="1153">
        <v>4</v>
      </c>
      <c r="DA175" s="1012"/>
      <c r="DB175" s="1012"/>
      <c r="DC175" s="1012"/>
      <c r="DD175" s="1012"/>
      <c r="DE175" s="1012"/>
      <c r="DF175" s="1012"/>
      <c r="DG175" s="1012"/>
      <c r="DH175" s="1012"/>
      <c r="DI175" s="1012"/>
      <c r="DJ175" s="1012"/>
      <c r="DK175" s="1012"/>
      <c r="DL175" s="1012"/>
      <c r="DM175" s="1012"/>
      <c r="DN175" s="1012"/>
      <c r="DO175" s="1012"/>
      <c r="DP175" s="1013"/>
      <c r="DQ175" s="1153">
        <v>5</v>
      </c>
      <c r="DR175" s="1012"/>
      <c r="DS175" s="1012"/>
      <c r="DT175" s="1012"/>
      <c r="DU175" s="1012"/>
      <c r="DV175" s="1012"/>
      <c r="DW175" s="1012"/>
      <c r="DX175" s="1012"/>
      <c r="DY175" s="1012"/>
      <c r="DZ175" s="1012"/>
      <c r="EA175" s="1012"/>
      <c r="EB175" s="1012"/>
      <c r="EC175" s="1012"/>
      <c r="ED175" s="1012"/>
      <c r="EE175" s="1012"/>
      <c r="EF175" s="1012"/>
      <c r="EG175" s="1013"/>
      <c r="EH175" s="1153">
        <v>6</v>
      </c>
      <c r="EI175" s="1012"/>
      <c r="EJ175" s="1012"/>
      <c r="EK175" s="1012"/>
      <c r="EL175" s="1012"/>
      <c r="EM175" s="1012"/>
      <c r="EN175" s="1012"/>
      <c r="EO175" s="1012"/>
      <c r="EP175" s="1012"/>
      <c r="EQ175" s="1012"/>
      <c r="ER175" s="1012"/>
      <c r="ES175" s="1012"/>
      <c r="ET175" s="1012"/>
      <c r="EU175" s="1012"/>
      <c r="EV175" s="1012"/>
      <c r="EW175" s="1012"/>
      <c r="EX175" s="1013"/>
      <c r="EY175" s="1153">
        <v>7</v>
      </c>
      <c r="EZ175" s="1012"/>
      <c r="FA175" s="1012"/>
      <c r="FB175" s="1012"/>
      <c r="FC175" s="1012"/>
      <c r="FD175" s="1012"/>
      <c r="FE175" s="1012"/>
      <c r="FF175" s="1012"/>
      <c r="FG175" s="1012"/>
      <c r="FH175" s="1012"/>
      <c r="FI175" s="1012"/>
      <c r="FJ175" s="1012"/>
      <c r="FK175" s="1012"/>
      <c r="FL175" s="1012"/>
      <c r="FM175" s="1012"/>
      <c r="FN175" s="1012"/>
      <c r="FO175" s="1013"/>
      <c r="FP175" s="1153">
        <v>8</v>
      </c>
      <c r="FQ175" s="1012"/>
      <c r="FR175" s="1012"/>
      <c r="FS175" s="1012"/>
      <c r="FT175" s="1012"/>
      <c r="FU175" s="1012"/>
      <c r="FV175" s="1012"/>
      <c r="FW175" s="1012"/>
      <c r="FX175" s="1012"/>
      <c r="FY175" s="1012"/>
      <c r="FZ175" s="1012"/>
      <c r="GA175" s="1012"/>
      <c r="GB175" s="1012"/>
      <c r="GC175" s="1012"/>
      <c r="GD175" s="1012"/>
      <c r="GE175" s="1012"/>
      <c r="GF175" s="1013"/>
      <c r="GG175" s="1153">
        <v>9</v>
      </c>
      <c r="GH175" s="1012"/>
      <c r="GI175" s="1012"/>
      <c r="GJ175" s="1012"/>
      <c r="GK175" s="1012"/>
      <c r="GL175" s="1012"/>
      <c r="GM175" s="1012"/>
      <c r="GN175" s="1012"/>
      <c r="GO175" s="1012"/>
      <c r="GP175" s="1012"/>
      <c r="GQ175" s="1012"/>
      <c r="GR175" s="1012"/>
      <c r="GS175" s="1012"/>
      <c r="GT175" s="1012"/>
      <c r="GU175" s="1012"/>
      <c r="GV175" s="1012"/>
      <c r="GW175" s="1013"/>
      <c r="GX175" s="1153">
        <v>10</v>
      </c>
      <c r="GY175" s="1012"/>
      <c r="GZ175" s="1012"/>
      <c r="HA175" s="1012"/>
      <c r="HB175" s="1012"/>
      <c r="HC175" s="1012"/>
      <c r="HD175" s="1012"/>
      <c r="HE175" s="1012"/>
      <c r="HF175" s="1012"/>
      <c r="HG175" s="1012"/>
      <c r="HH175" s="1012"/>
      <c r="HI175" s="1012"/>
      <c r="HJ175" s="1012"/>
      <c r="HK175" s="1012"/>
      <c r="HL175" s="1012"/>
      <c r="HM175" s="1012"/>
      <c r="HN175" s="1013"/>
      <c r="HO175" s="1153">
        <v>11</v>
      </c>
      <c r="HP175" s="1012"/>
      <c r="HQ175" s="1012"/>
      <c r="HR175" s="1012"/>
      <c r="HS175" s="1012"/>
      <c r="HT175" s="1012"/>
      <c r="HU175" s="1012"/>
      <c r="HV175" s="1012"/>
      <c r="HW175" s="1012"/>
      <c r="HX175" s="1012"/>
      <c r="HY175" s="1012"/>
      <c r="HZ175" s="1012"/>
      <c r="IA175" s="1012"/>
      <c r="IB175" s="1012"/>
      <c r="IC175" s="1012"/>
      <c r="ID175" s="1012"/>
      <c r="IE175" s="1013"/>
      <c r="IF175" s="1012">
        <v>12</v>
      </c>
      <c r="IG175" s="1012"/>
      <c r="IH175" s="1012"/>
      <c r="II175" s="1012"/>
      <c r="IJ175" s="1012"/>
      <c r="IK175" s="1012"/>
      <c r="IL175" s="1012"/>
      <c r="IM175" s="1012"/>
      <c r="IN175" s="1012"/>
      <c r="IO175" s="1012"/>
      <c r="IP175" s="1012"/>
      <c r="IQ175" s="1012"/>
      <c r="IR175" s="1012"/>
      <c r="IS175" s="1012"/>
      <c r="IT175" s="1012"/>
      <c r="IU175" s="1012"/>
      <c r="IV175" s="1012"/>
      <c r="IW175" s="1024"/>
      <c r="IX175" s="1024"/>
      <c r="IY175" s="107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49"/>
      <c r="AY176" s="1150"/>
      <c r="AZ176" s="1150"/>
      <c r="BA176" s="1155"/>
      <c r="BB176" s="1155"/>
      <c r="BC176" s="1155"/>
      <c r="BD176" s="1155"/>
      <c r="BE176" s="1155"/>
      <c r="BF176" s="1155"/>
      <c r="BG176" s="1155"/>
      <c r="BH176" s="1155"/>
      <c r="BI176" s="1155"/>
      <c r="BJ176" s="1155"/>
      <c r="BK176" s="1155"/>
      <c r="BL176" s="1155"/>
      <c r="BM176" s="1155"/>
      <c r="BN176" s="1155"/>
      <c r="BO176" s="1155"/>
      <c r="BP176" s="1155"/>
      <c r="BQ176" s="1156"/>
      <c r="BR176" s="1154"/>
      <c r="BS176" s="1155"/>
      <c r="BT176" s="1155"/>
      <c r="BU176" s="1155"/>
      <c r="BV176" s="1155"/>
      <c r="BW176" s="1155"/>
      <c r="BX176" s="1155"/>
      <c r="BY176" s="1155"/>
      <c r="BZ176" s="1155"/>
      <c r="CA176" s="1155"/>
      <c r="CB176" s="1155"/>
      <c r="CC176" s="1155"/>
      <c r="CD176" s="1155"/>
      <c r="CE176" s="1155"/>
      <c r="CF176" s="1155"/>
      <c r="CG176" s="1155"/>
      <c r="CH176" s="1156"/>
      <c r="CI176" s="1154"/>
      <c r="CJ176" s="1155"/>
      <c r="CK176" s="1155"/>
      <c r="CL176" s="1155"/>
      <c r="CM176" s="1155"/>
      <c r="CN176" s="1155"/>
      <c r="CO176" s="1155"/>
      <c r="CP176" s="1155"/>
      <c r="CQ176" s="1155"/>
      <c r="CR176" s="1155"/>
      <c r="CS176" s="1155"/>
      <c r="CT176" s="1155"/>
      <c r="CU176" s="1155"/>
      <c r="CV176" s="1155"/>
      <c r="CW176" s="1155"/>
      <c r="CX176" s="1155"/>
      <c r="CY176" s="1156"/>
      <c r="CZ176" s="1154"/>
      <c r="DA176" s="1155"/>
      <c r="DB176" s="1155"/>
      <c r="DC176" s="1155"/>
      <c r="DD176" s="1155"/>
      <c r="DE176" s="1155"/>
      <c r="DF176" s="1155"/>
      <c r="DG176" s="1155"/>
      <c r="DH176" s="1155"/>
      <c r="DI176" s="1155"/>
      <c r="DJ176" s="1155"/>
      <c r="DK176" s="1155"/>
      <c r="DL176" s="1155"/>
      <c r="DM176" s="1155"/>
      <c r="DN176" s="1155"/>
      <c r="DO176" s="1155"/>
      <c r="DP176" s="1156"/>
      <c r="DQ176" s="1154"/>
      <c r="DR176" s="1155"/>
      <c r="DS176" s="1155"/>
      <c r="DT176" s="1155"/>
      <c r="DU176" s="1155"/>
      <c r="DV176" s="1155"/>
      <c r="DW176" s="1155"/>
      <c r="DX176" s="1155"/>
      <c r="DY176" s="1155"/>
      <c r="DZ176" s="1155"/>
      <c r="EA176" s="1155"/>
      <c r="EB176" s="1155"/>
      <c r="EC176" s="1155"/>
      <c r="ED176" s="1155"/>
      <c r="EE176" s="1155"/>
      <c r="EF176" s="1155"/>
      <c r="EG176" s="1156"/>
      <c r="EH176" s="1154"/>
      <c r="EI176" s="1155"/>
      <c r="EJ176" s="1155"/>
      <c r="EK176" s="1155"/>
      <c r="EL176" s="1155"/>
      <c r="EM176" s="1155"/>
      <c r="EN176" s="1155"/>
      <c r="EO176" s="1155"/>
      <c r="EP176" s="1155"/>
      <c r="EQ176" s="1155"/>
      <c r="ER176" s="1155"/>
      <c r="ES176" s="1155"/>
      <c r="ET176" s="1155"/>
      <c r="EU176" s="1155"/>
      <c r="EV176" s="1155"/>
      <c r="EW176" s="1155"/>
      <c r="EX176" s="1156"/>
      <c r="EY176" s="1154"/>
      <c r="EZ176" s="1155"/>
      <c r="FA176" s="1155"/>
      <c r="FB176" s="1155"/>
      <c r="FC176" s="1155"/>
      <c r="FD176" s="1155"/>
      <c r="FE176" s="1155"/>
      <c r="FF176" s="1155"/>
      <c r="FG176" s="1155"/>
      <c r="FH176" s="1155"/>
      <c r="FI176" s="1155"/>
      <c r="FJ176" s="1155"/>
      <c r="FK176" s="1155"/>
      <c r="FL176" s="1155"/>
      <c r="FM176" s="1155"/>
      <c r="FN176" s="1155"/>
      <c r="FO176" s="1156"/>
      <c r="FP176" s="1154"/>
      <c r="FQ176" s="1155"/>
      <c r="FR176" s="1155"/>
      <c r="FS176" s="1155"/>
      <c r="FT176" s="1155"/>
      <c r="FU176" s="1155"/>
      <c r="FV176" s="1155"/>
      <c r="FW176" s="1155"/>
      <c r="FX176" s="1155"/>
      <c r="FY176" s="1155"/>
      <c r="FZ176" s="1155"/>
      <c r="GA176" s="1155"/>
      <c r="GB176" s="1155"/>
      <c r="GC176" s="1155"/>
      <c r="GD176" s="1155"/>
      <c r="GE176" s="1155"/>
      <c r="GF176" s="1156"/>
      <c r="GG176" s="1154"/>
      <c r="GH176" s="1155"/>
      <c r="GI176" s="1155"/>
      <c r="GJ176" s="1155"/>
      <c r="GK176" s="1155"/>
      <c r="GL176" s="1155"/>
      <c r="GM176" s="1155"/>
      <c r="GN176" s="1155"/>
      <c r="GO176" s="1155"/>
      <c r="GP176" s="1155"/>
      <c r="GQ176" s="1155"/>
      <c r="GR176" s="1155"/>
      <c r="GS176" s="1155"/>
      <c r="GT176" s="1155"/>
      <c r="GU176" s="1155"/>
      <c r="GV176" s="1155"/>
      <c r="GW176" s="1156"/>
      <c r="GX176" s="1154"/>
      <c r="GY176" s="1155"/>
      <c r="GZ176" s="1155"/>
      <c r="HA176" s="1155"/>
      <c r="HB176" s="1155"/>
      <c r="HC176" s="1155"/>
      <c r="HD176" s="1155"/>
      <c r="HE176" s="1155"/>
      <c r="HF176" s="1155"/>
      <c r="HG176" s="1155"/>
      <c r="HH176" s="1155"/>
      <c r="HI176" s="1155"/>
      <c r="HJ176" s="1155"/>
      <c r="HK176" s="1155"/>
      <c r="HL176" s="1155"/>
      <c r="HM176" s="1155"/>
      <c r="HN176" s="1156"/>
      <c r="HO176" s="1154"/>
      <c r="HP176" s="1155"/>
      <c r="HQ176" s="1155"/>
      <c r="HR176" s="1155"/>
      <c r="HS176" s="1155"/>
      <c r="HT176" s="1155"/>
      <c r="HU176" s="1155"/>
      <c r="HV176" s="1155"/>
      <c r="HW176" s="1155"/>
      <c r="HX176" s="1155"/>
      <c r="HY176" s="1155"/>
      <c r="HZ176" s="1155"/>
      <c r="IA176" s="1155"/>
      <c r="IB176" s="1155"/>
      <c r="IC176" s="1155"/>
      <c r="ID176" s="1155"/>
      <c r="IE176" s="1156"/>
      <c r="IF176" s="1155"/>
      <c r="IG176" s="1155"/>
      <c r="IH176" s="1155"/>
      <c r="II176" s="1155"/>
      <c r="IJ176" s="1155"/>
      <c r="IK176" s="1155"/>
      <c r="IL176" s="1155"/>
      <c r="IM176" s="1155"/>
      <c r="IN176" s="1155"/>
      <c r="IO176" s="1155"/>
      <c r="IP176" s="1155"/>
      <c r="IQ176" s="1155"/>
      <c r="IR176" s="1155"/>
      <c r="IS176" s="1155"/>
      <c r="IT176" s="1155"/>
      <c r="IU176" s="1155"/>
      <c r="IV176" s="1155"/>
      <c r="IW176" s="1150"/>
      <c r="IX176" s="1150"/>
      <c r="IY176" s="1173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161"/>
      <c r="C189" s="1162"/>
      <c r="D189" s="1162"/>
      <c r="E189" s="1162"/>
      <c r="F189" s="1162"/>
      <c r="G189" s="1162"/>
      <c r="H189" s="1162"/>
      <c r="I189" s="1162"/>
      <c r="J189" s="1162"/>
      <c r="K189" s="1162"/>
      <c r="L189" s="1162"/>
      <c r="M189" s="1162"/>
      <c r="N189" s="1162"/>
      <c r="O189" s="1162"/>
      <c r="P189" s="1162"/>
      <c r="Q189" s="1162"/>
      <c r="R189" s="1162"/>
      <c r="S189" s="1162"/>
      <c r="T189" s="1162"/>
      <c r="U189" s="1162"/>
      <c r="V189" s="1162"/>
      <c r="W189" s="1162"/>
      <c r="X189" s="1162"/>
      <c r="Y189" s="1162"/>
      <c r="Z189" s="1162"/>
      <c r="AA189" s="1162"/>
      <c r="AB189" s="1162"/>
      <c r="AC189" s="1162"/>
      <c r="AD189" s="1162"/>
      <c r="AE189" s="1162"/>
      <c r="AF189" s="1162"/>
      <c r="AG189" s="1162"/>
      <c r="AH189" s="1162"/>
      <c r="AI189" s="1162"/>
      <c r="AJ189" s="1162"/>
      <c r="AK189" s="1162"/>
      <c r="AL189" s="1162"/>
      <c r="AM189" s="1162"/>
      <c r="AN189" s="1162"/>
      <c r="AO189" s="1162"/>
      <c r="AP189" s="1162"/>
      <c r="AQ189" s="1162"/>
      <c r="AR189" s="1162"/>
      <c r="AS189" s="1162"/>
      <c r="AT189" s="1162"/>
      <c r="AU189" s="1162"/>
      <c r="AV189" s="1162"/>
      <c r="AW189" s="1162"/>
      <c r="AX189" s="1162"/>
      <c r="AY189" s="1162"/>
      <c r="AZ189" s="1162"/>
      <c r="BA189" s="1162"/>
      <c r="BB189" s="1162"/>
      <c r="BC189" s="1162"/>
      <c r="BD189" s="1162"/>
      <c r="BE189" s="1162"/>
      <c r="BF189" s="1162"/>
      <c r="BG189" s="1162"/>
      <c r="BH189" s="1162"/>
      <c r="BI189" s="1162"/>
      <c r="BJ189" s="1162"/>
      <c r="BK189" s="1162"/>
      <c r="BL189" s="1162"/>
      <c r="BM189" s="1162"/>
      <c r="BN189" s="1162"/>
      <c r="BO189" s="1162"/>
      <c r="BP189" s="1162"/>
      <c r="BQ189" s="1162"/>
      <c r="BR189" s="1162"/>
      <c r="BS189" s="1162"/>
      <c r="BT189" s="1162"/>
      <c r="BU189" s="1162"/>
      <c r="BV189" s="1162"/>
      <c r="BW189" s="1162"/>
      <c r="BX189" s="1162"/>
      <c r="BY189" s="1162"/>
      <c r="BZ189" s="1162"/>
      <c r="CA189" s="1162"/>
      <c r="CB189" s="1162"/>
      <c r="CC189" s="1162"/>
      <c r="CD189" s="1162"/>
      <c r="CE189" s="1162"/>
      <c r="CF189" s="1162"/>
      <c r="CG189" s="1162"/>
      <c r="CH189" s="1162"/>
      <c r="CI189" s="1162"/>
      <c r="CJ189" s="1162"/>
      <c r="CK189" s="1162"/>
      <c r="CL189" s="1162"/>
      <c r="CM189" s="1162"/>
      <c r="CN189" s="1162"/>
      <c r="CO189" s="1162"/>
      <c r="CP189" s="1162"/>
      <c r="CQ189" s="1162"/>
      <c r="CR189" s="1162"/>
      <c r="CS189" s="1162"/>
      <c r="CT189" s="1162"/>
      <c r="CU189" s="1162"/>
      <c r="CV189" s="1162"/>
      <c r="CW189" s="1162"/>
      <c r="CX189" s="1162"/>
      <c r="CY189" s="1162"/>
      <c r="CZ189" s="1162"/>
      <c r="DA189" s="1162"/>
      <c r="DB189" s="1162"/>
      <c r="DC189" s="1162"/>
      <c r="DD189" s="1162"/>
      <c r="DE189" s="1162"/>
      <c r="DF189" s="1162"/>
      <c r="DG189" s="1162"/>
      <c r="DH189" s="1162"/>
      <c r="DI189" s="1162"/>
      <c r="DJ189" s="1162"/>
      <c r="DK189" s="1162"/>
      <c r="DL189" s="1162"/>
      <c r="DM189" s="1162"/>
      <c r="DN189" s="1162"/>
      <c r="DO189" s="1162"/>
      <c r="DP189" s="1162"/>
      <c r="DQ189" s="1162"/>
      <c r="DR189" s="1162"/>
      <c r="DS189" s="1162"/>
      <c r="DT189" s="1162"/>
      <c r="DU189" s="1162"/>
      <c r="DV189" s="1162"/>
      <c r="DW189" s="1162"/>
      <c r="DX189" s="1162"/>
      <c r="DY189" s="1162"/>
      <c r="DZ189" s="1162"/>
      <c r="EA189" s="1162"/>
      <c r="EB189" s="1162"/>
      <c r="EC189" s="1162"/>
      <c r="ED189" s="1162"/>
      <c r="EE189" s="1162"/>
      <c r="EF189" s="1162"/>
      <c r="EG189" s="1162"/>
      <c r="EH189" s="1162"/>
      <c r="EI189" s="1162"/>
      <c r="EJ189" s="1162"/>
      <c r="EK189" s="1162"/>
      <c r="EL189" s="1162"/>
      <c r="EM189" s="1162"/>
      <c r="EN189" s="1162"/>
      <c r="EO189" s="1162"/>
      <c r="EP189" s="1162"/>
      <c r="EQ189" s="1162"/>
      <c r="ER189" s="1162"/>
      <c r="ES189" s="1162"/>
      <c r="ET189" s="1162"/>
      <c r="EU189" s="1162"/>
      <c r="EV189" s="1162"/>
      <c r="EW189" s="1162"/>
      <c r="EX189" s="1162"/>
      <c r="EY189" s="1162"/>
      <c r="EZ189" s="1162"/>
      <c r="FA189" s="1162"/>
      <c r="FB189" s="1162"/>
      <c r="FC189" s="1162"/>
      <c r="FD189" s="1162"/>
      <c r="FE189" s="1162"/>
      <c r="FF189" s="1162"/>
      <c r="FG189" s="1162"/>
      <c r="FH189" s="1162"/>
      <c r="FI189" s="1162"/>
      <c r="FJ189" s="1162"/>
      <c r="FK189" s="1162"/>
      <c r="FL189" s="1162"/>
      <c r="FM189" s="1162"/>
      <c r="FN189" s="1162"/>
      <c r="FO189" s="1162"/>
      <c r="FP189" s="1162"/>
      <c r="FQ189" s="1162"/>
      <c r="FR189" s="1162"/>
      <c r="FS189" s="1162"/>
      <c r="FT189" s="1162"/>
      <c r="FU189" s="1162"/>
      <c r="FV189" s="1162"/>
      <c r="FW189" s="1162"/>
      <c r="FX189" s="1162"/>
      <c r="FY189" s="1162"/>
      <c r="FZ189" s="1162"/>
      <c r="GA189" s="1162"/>
      <c r="GB189" s="1162"/>
      <c r="GC189" s="1162"/>
      <c r="GD189" s="1162"/>
      <c r="GE189" s="1162"/>
      <c r="GF189" s="1162"/>
      <c r="GG189" s="1162"/>
      <c r="GH189" s="1162"/>
      <c r="GI189" s="1162"/>
      <c r="GJ189" s="1162"/>
      <c r="GK189" s="1162"/>
      <c r="GL189" s="1162"/>
      <c r="GM189" s="1162"/>
      <c r="GN189" s="1162"/>
      <c r="GO189" s="1162"/>
      <c r="GP189" s="1162"/>
      <c r="GQ189" s="1162"/>
      <c r="GR189" s="1162"/>
      <c r="GS189" s="1162"/>
      <c r="GT189" s="1162"/>
      <c r="GU189" s="1162"/>
      <c r="GV189" s="1162"/>
      <c r="GW189" s="1162"/>
      <c r="GX189" s="1162"/>
      <c r="GY189" s="1162"/>
      <c r="GZ189" s="1162"/>
      <c r="HA189" s="1162"/>
      <c r="HB189" s="1162"/>
      <c r="HC189" s="1162"/>
      <c r="HD189" s="1162"/>
      <c r="HE189" s="1162"/>
      <c r="HF189" s="1162"/>
      <c r="HG189" s="1162"/>
      <c r="HH189" s="1162"/>
      <c r="HI189" s="1162"/>
      <c r="HJ189" s="1162"/>
      <c r="HK189" s="1162"/>
      <c r="HL189" s="1162"/>
      <c r="HM189" s="1162"/>
      <c r="HN189" s="1162"/>
      <c r="HO189" s="1162"/>
      <c r="HP189" s="1162"/>
      <c r="HQ189" s="1162"/>
      <c r="HR189" s="1162"/>
      <c r="HS189" s="1162"/>
      <c r="HT189" s="1162"/>
      <c r="HU189" s="1162"/>
      <c r="HV189" s="1162"/>
      <c r="HW189" s="1162"/>
      <c r="HX189" s="1162"/>
      <c r="HY189" s="1162"/>
      <c r="HZ189" s="1162"/>
      <c r="IA189" s="1162"/>
      <c r="IB189" s="1162"/>
      <c r="IC189" s="1162"/>
      <c r="ID189" s="1162"/>
      <c r="IE189" s="1162"/>
      <c r="IF189" s="1162"/>
      <c r="IG189" s="1162"/>
      <c r="IH189" s="1162"/>
      <c r="II189" s="1162"/>
      <c r="IJ189" s="1162"/>
      <c r="IK189" s="1162"/>
      <c r="IL189" s="1162"/>
      <c r="IM189" s="1162"/>
      <c r="IN189" s="1162"/>
      <c r="IO189" s="1162"/>
      <c r="IP189" s="1162"/>
      <c r="IQ189" s="1162"/>
      <c r="IR189" s="1162"/>
      <c r="IS189" s="1162"/>
      <c r="IT189" s="1162"/>
      <c r="IU189" s="1162"/>
      <c r="IV189" s="1162"/>
      <c r="IW189" s="1162"/>
      <c r="IX189" s="1162"/>
      <c r="IY189" s="1162"/>
      <c r="IZ189" s="1162"/>
      <c r="JA189" s="1162"/>
      <c r="JB189" s="1162"/>
      <c r="JC189" s="1162"/>
      <c r="JD189" s="1162"/>
      <c r="JE189" s="1162"/>
      <c r="JF189" s="1162"/>
      <c r="JG189" s="1162"/>
      <c r="JH189" s="1162"/>
      <c r="JI189" s="1162"/>
      <c r="JJ189" s="1162"/>
      <c r="JK189" s="1162"/>
      <c r="JL189" s="1162"/>
      <c r="JM189" s="1162"/>
      <c r="JN189" s="1162"/>
      <c r="JO189" s="1162"/>
      <c r="JP189" s="1162"/>
      <c r="JQ189" s="1162"/>
      <c r="JR189" s="1162"/>
      <c r="JS189" s="1162"/>
      <c r="JT189" s="1162"/>
      <c r="JU189" s="1162"/>
      <c r="JV189" s="1162"/>
      <c r="JW189" s="1162"/>
      <c r="JX189" s="1162"/>
      <c r="JY189" s="1162"/>
      <c r="JZ189" s="1162"/>
      <c r="KA189" s="1162"/>
      <c r="KB189" s="1162"/>
      <c r="KC189" s="1162"/>
      <c r="KD189" s="1162"/>
      <c r="KE189" s="1162"/>
      <c r="KF189" s="1162"/>
      <c r="KG189" s="1162"/>
      <c r="KH189" s="1162"/>
      <c r="KI189" s="1162"/>
      <c r="KJ189" s="1162"/>
      <c r="KK189" s="1162"/>
      <c r="KL189" s="1162"/>
      <c r="KM189" s="1162"/>
      <c r="KN189" s="1162"/>
      <c r="KO189" s="1162"/>
      <c r="KP189" s="1162"/>
      <c r="KQ189" s="1162"/>
      <c r="KR189" s="1162"/>
      <c r="KS189" s="1162"/>
      <c r="KT189" s="1162"/>
      <c r="KU189" s="1162"/>
      <c r="KV189" s="1162"/>
      <c r="KW189" s="1162"/>
      <c r="KX189" s="1162"/>
      <c r="KY189" s="1162"/>
      <c r="KZ189" s="1162"/>
      <c r="LA189" s="1162"/>
      <c r="LB189" s="1162"/>
      <c r="LC189" s="1162"/>
      <c r="LD189" s="1162"/>
      <c r="LE189" s="1162"/>
      <c r="LF189" s="1162"/>
      <c r="LG189" s="1162"/>
      <c r="LH189" s="1162"/>
      <c r="LI189" s="1162"/>
      <c r="LJ189" s="1163"/>
    </row>
    <row r="190" spans="2:322" ht="3.65" customHeight="1">
      <c r="B190" s="1164"/>
      <c r="C190" s="1165"/>
      <c r="D190" s="1165"/>
      <c r="E190" s="1165"/>
      <c r="F190" s="1165"/>
      <c r="G190" s="1165"/>
      <c r="H190" s="1165"/>
      <c r="I190" s="1165"/>
      <c r="J190" s="1165"/>
      <c r="K190" s="1165"/>
      <c r="L190" s="1165"/>
      <c r="M190" s="1165"/>
      <c r="N190" s="1165"/>
      <c r="O190" s="1165"/>
      <c r="P190" s="1165"/>
      <c r="Q190" s="1165"/>
      <c r="R190" s="1165"/>
      <c r="S190" s="1165"/>
      <c r="T190" s="1165"/>
      <c r="U190" s="1165"/>
      <c r="V190" s="1165"/>
      <c r="W190" s="1165"/>
      <c r="X190" s="1165"/>
      <c r="Y190" s="1165"/>
      <c r="Z190" s="1165"/>
      <c r="AA190" s="1165"/>
      <c r="AB190" s="1165"/>
      <c r="AC190" s="1165"/>
      <c r="AD190" s="1165"/>
      <c r="AE190" s="1165"/>
      <c r="AF190" s="1165"/>
      <c r="AG190" s="1165"/>
      <c r="AH190" s="1165"/>
      <c r="AI190" s="1165"/>
      <c r="AJ190" s="1165"/>
      <c r="AK190" s="1165"/>
      <c r="AL190" s="1165"/>
      <c r="AM190" s="1165"/>
      <c r="AN190" s="1165"/>
      <c r="AO190" s="1165"/>
      <c r="AP190" s="1165"/>
      <c r="AQ190" s="1165"/>
      <c r="AR190" s="1165"/>
      <c r="AS190" s="1165"/>
      <c r="AT190" s="1165"/>
      <c r="AU190" s="1165"/>
      <c r="AV190" s="1165"/>
      <c r="AW190" s="1165"/>
      <c r="AX190" s="1165"/>
      <c r="AY190" s="1165"/>
      <c r="AZ190" s="1165"/>
      <c r="BA190" s="1165"/>
      <c r="BB190" s="1165"/>
      <c r="BC190" s="1165"/>
      <c r="BD190" s="1165"/>
      <c r="BE190" s="1165"/>
      <c r="BF190" s="1165"/>
      <c r="BG190" s="1165"/>
      <c r="BH190" s="1165"/>
      <c r="BI190" s="1165"/>
      <c r="BJ190" s="1165"/>
      <c r="BK190" s="1165"/>
      <c r="BL190" s="1165"/>
      <c r="BM190" s="1165"/>
      <c r="BN190" s="1165"/>
      <c r="BO190" s="1165"/>
      <c r="BP190" s="1165"/>
      <c r="BQ190" s="1165"/>
      <c r="BR190" s="1165"/>
      <c r="BS190" s="1165"/>
      <c r="BT190" s="1165"/>
      <c r="BU190" s="1165"/>
      <c r="BV190" s="1165"/>
      <c r="BW190" s="1165"/>
      <c r="BX190" s="1165"/>
      <c r="BY190" s="1165"/>
      <c r="BZ190" s="1165"/>
      <c r="CA190" s="1165"/>
      <c r="CB190" s="1165"/>
      <c r="CC190" s="1165"/>
      <c r="CD190" s="1165"/>
      <c r="CE190" s="1165"/>
      <c r="CF190" s="1165"/>
      <c r="CG190" s="1165"/>
      <c r="CH190" s="1165"/>
      <c r="CI190" s="1165"/>
      <c r="CJ190" s="1165"/>
      <c r="CK190" s="1165"/>
      <c r="CL190" s="1165"/>
      <c r="CM190" s="1165"/>
      <c r="CN190" s="1165"/>
      <c r="CO190" s="1165"/>
      <c r="CP190" s="1165"/>
      <c r="CQ190" s="1165"/>
      <c r="CR190" s="1165"/>
      <c r="CS190" s="1165"/>
      <c r="CT190" s="1165"/>
      <c r="CU190" s="1165"/>
      <c r="CV190" s="1165"/>
      <c r="CW190" s="1165"/>
      <c r="CX190" s="1165"/>
      <c r="CY190" s="1165"/>
      <c r="CZ190" s="1165"/>
      <c r="DA190" s="1165"/>
      <c r="DB190" s="1165"/>
      <c r="DC190" s="1165"/>
      <c r="DD190" s="1165"/>
      <c r="DE190" s="1165"/>
      <c r="DF190" s="1165"/>
      <c r="DG190" s="1165"/>
      <c r="DH190" s="1165"/>
      <c r="DI190" s="1165"/>
      <c r="DJ190" s="1165"/>
      <c r="DK190" s="1165"/>
      <c r="DL190" s="1165"/>
      <c r="DM190" s="1165"/>
      <c r="DN190" s="1165"/>
      <c r="DO190" s="1165"/>
      <c r="DP190" s="1165"/>
      <c r="DQ190" s="1165"/>
      <c r="DR190" s="1165"/>
      <c r="DS190" s="1165"/>
      <c r="DT190" s="1165"/>
      <c r="DU190" s="1165"/>
      <c r="DV190" s="1165"/>
      <c r="DW190" s="1165"/>
      <c r="DX190" s="1165"/>
      <c r="DY190" s="1165"/>
      <c r="DZ190" s="1165"/>
      <c r="EA190" s="1165"/>
      <c r="EB190" s="1165"/>
      <c r="EC190" s="1165"/>
      <c r="ED190" s="1165"/>
      <c r="EE190" s="1165"/>
      <c r="EF190" s="1165"/>
      <c r="EG190" s="1165"/>
      <c r="EH190" s="1165"/>
      <c r="EI190" s="1165"/>
      <c r="EJ190" s="1165"/>
      <c r="EK190" s="1165"/>
      <c r="EL190" s="1165"/>
      <c r="EM190" s="1165"/>
      <c r="EN190" s="1165"/>
      <c r="EO190" s="1165"/>
      <c r="EP190" s="1165"/>
      <c r="EQ190" s="1165"/>
      <c r="ER190" s="1165"/>
      <c r="ES190" s="1165"/>
      <c r="ET190" s="1165"/>
      <c r="EU190" s="1165"/>
      <c r="EV190" s="1165"/>
      <c r="EW190" s="1165"/>
      <c r="EX190" s="1165"/>
      <c r="EY190" s="1165"/>
      <c r="EZ190" s="1165"/>
      <c r="FA190" s="1165"/>
      <c r="FB190" s="1165"/>
      <c r="FC190" s="1165"/>
      <c r="FD190" s="1165"/>
      <c r="FE190" s="1165"/>
      <c r="FF190" s="1165"/>
      <c r="FG190" s="1165"/>
      <c r="FH190" s="1165"/>
      <c r="FI190" s="1165"/>
      <c r="FJ190" s="1165"/>
      <c r="FK190" s="1165"/>
      <c r="FL190" s="1165"/>
      <c r="FM190" s="1165"/>
      <c r="FN190" s="1165"/>
      <c r="FO190" s="1165"/>
      <c r="FP190" s="1165"/>
      <c r="FQ190" s="1165"/>
      <c r="FR190" s="1165"/>
      <c r="FS190" s="1165"/>
      <c r="FT190" s="1165"/>
      <c r="FU190" s="1165"/>
      <c r="FV190" s="1165"/>
      <c r="FW190" s="1165"/>
      <c r="FX190" s="1165"/>
      <c r="FY190" s="1165"/>
      <c r="FZ190" s="1165"/>
      <c r="GA190" s="1165"/>
      <c r="GB190" s="1165"/>
      <c r="GC190" s="1165"/>
      <c r="GD190" s="1165"/>
      <c r="GE190" s="1165"/>
      <c r="GF190" s="1165"/>
      <c r="GG190" s="1165"/>
      <c r="GH190" s="1165"/>
      <c r="GI190" s="1165"/>
      <c r="GJ190" s="1165"/>
      <c r="GK190" s="1165"/>
      <c r="GL190" s="1165"/>
      <c r="GM190" s="1165"/>
      <c r="GN190" s="1165"/>
      <c r="GO190" s="1165"/>
      <c r="GP190" s="1165"/>
      <c r="GQ190" s="1165"/>
      <c r="GR190" s="1165"/>
      <c r="GS190" s="1165"/>
      <c r="GT190" s="1165"/>
      <c r="GU190" s="1165"/>
      <c r="GV190" s="1165"/>
      <c r="GW190" s="1165"/>
      <c r="GX190" s="1165"/>
      <c r="GY190" s="1165"/>
      <c r="GZ190" s="1165"/>
      <c r="HA190" s="1165"/>
      <c r="HB190" s="1165"/>
      <c r="HC190" s="1165"/>
      <c r="HD190" s="1165"/>
      <c r="HE190" s="1165"/>
      <c r="HF190" s="1165"/>
      <c r="HG190" s="1165"/>
      <c r="HH190" s="1165"/>
      <c r="HI190" s="1165"/>
      <c r="HJ190" s="1165"/>
      <c r="HK190" s="1165"/>
      <c r="HL190" s="1165"/>
      <c r="HM190" s="1165"/>
      <c r="HN190" s="1165"/>
      <c r="HO190" s="1165"/>
      <c r="HP190" s="1165"/>
      <c r="HQ190" s="1165"/>
      <c r="HR190" s="1165"/>
      <c r="HS190" s="1165"/>
      <c r="HT190" s="1165"/>
      <c r="HU190" s="1165"/>
      <c r="HV190" s="1165"/>
      <c r="HW190" s="1165"/>
      <c r="HX190" s="1165"/>
      <c r="HY190" s="1165"/>
      <c r="HZ190" s="1165"/>
      <c r="IA190" s="1165"/>
      <c r="IB190" s="1165"/>
      <c r="IC190" s="1165"/>
      <c r="ID190" s="1165"/>
      <c r="IE190" s="1165"/>
      <c r="IF190" s="1165"/>
      <c r="IG190" s="1165"/>
      <c r="IH190" s="1165"/>
      <c r="II190" s="1165"/>
      <c r="IJ190" s="1165"/>
      <c r="IK190" s="1165"/>
      <c r="IL190" s="1165"/>
      <c r="IM190" s="1165"/>
      <c r="IN190" s="1165"/>
      <c r="IO190" s="1165"/>
      <c r="IP190" s="1165"/>
      <c r="IQ190" s="1165"/>
      <c r="IR190" s="1165"/>
      <c r="IS190" s="1165"/>
      <c r="IT190" s="1165"/>
      <c r="IU190" s="1165"/>
      <c r="IV190" s="1165"/>
      <c r="IW190" s="1165"/>
      <c r="IX190" s="1165"/>
      <c r="IY190" s="1165"/>
      <c r="IZ190" s="1165"/>
      <c r="JA190" s="1165"/>
      <c r="JB190" s="1165"/>
      <c r="JC190" s="1165"/>
      <c r="JD190" s="1165"/>
      <c r="JE190" s="1165"/>
      <c r="JF190" s="1165"/>
      <c r="JG190" s="1165"/>
      <c r="JH190" s="1165"/>
      <c r="JI190" s="1165"/>
      <c r="JJ190" s="1165"/>
      <c r="JK190" s="1165"/>
      <c r="JL190" s="1165"/>
      <c r="JM190" s="1165"/>
      <c r="JN190" s="1165"/>
      <c r="JO190" s="1165"/>
      <c r="JP190" s="1165"/>
      <c r="JQ190" s="1165"/>
      <c r="JR190" s="1165"/>
      <c r="JS190" s="1165"/>
      <c r="JT190" s="1165"/>
      <c r="JU190" s="1165"/>
      <c r="JV190" s="1165"/>
      <c r="JW190" s="1165"/>
      <c r="JX190" s="1165"/>
      <c r="JY190" s="1165"/>
      <c r="JZ190" s="1165"/>
      <c r="KA190" s="1165"/>
      <c r="KB190" s="1165"/>
      <c r="KC190" s="1165"/>
      <c r="KD190" s="1165"/>
      <c r="KE190" s="1165"/>
      <c r="KF190" s="1165"/>
      <c r="KG190" s="1165"/>
      <c r="KH190" s="1165"/>
      <c r="KI190" s="1165"/>
      <c r="KJ190" s="1165"/>
      <c r="KK190" s="1165"/>
      <c r="KL190" s="1165"/>
      <c r="KM190" s="1165"/>
      <c r="KN190" s="1165"/>
      <c r="KO190" s="1165"/>
      <c r="KP190" s="1165"/>
      <c r="KQ190" s="1165"/>
      <c r="KR190" s="1165"/>
      <c r="KS190" s="1165"/>
      <c r="KT190" s="1165"/>
      <c r="KU190" s="1165"/>
      <c r="KV190" s="1165"/>
      <c r="KW190" s="1165"/>
      <c r="KX190" s="1165"/>
      <c r="KY190" s="1165"/>
      <c r="KZ190" s="1165"/>
      <c r="LA190" s="1165"/>
      <c r="LB190" s="1165"/>
      <c r="LC190" s="1165"/>
      <c r="LD190" s="1165"/>
      <c r="LE190" s="1165"/>
      <c r="LF190" s="1165"/>
      <c r="LG190" s="1165"/>
      <c r="LH190" s="1165"/>
      <c r="LI190" s="1165"/>
      <c r="LJ190" s="1166"/>
    </row>
    <row r="191" spans="2:322" ht="3.65" customHeight="1">
      <c r="B191" s="1164"/>
      <c r="C191" s="1165"/>
      <c r="D191" s="1165"/>
      <c r="E191" s="1165"/>
      <c r="F191" s="1165"/>
      <c r="G191" s="1165"/>
      <c r="H191" s="1165"/>
      <c r="I191" s="1165"/>
      <c r="J191" s="1165"/>
      <c r="K191" s="1165"/>
      <c r="L191" s="1165"/>
      <c r="M191" s="1165"/>
      <c r="N191" s="1165"/>
      <c r="O191" s="1165"/>
      <c r="P191" s="1165"/>
      <c r="Q191" s="1165"/>
      <c r="R191" s="1165"/>
      <c r="S191" s="1165"/>
      <c r="T191" s="1165"/>
      <c r="U191" s="1165"/>
      <c r="V191" s="1165"/>
      <c r="W191" s="1165"/>
      <c r="X191" s="1165"/>
      <c r="Y191" s="1165"/>
      <c r="Z191" s="1165"/>
      <c r="AA191" s="1165"/>
      <c r="AB191" s="1165"/>
      <c r="AC191" s="1165"/>
      <c r="AD191" s="1165"/>
      <c r="AE191" s="1165"/>
      <c r="AF191" s="1165"/>
      <c r="AG191" s="1165"/>
      <c r="AH191" s="1165"/>
      <c r="AI191" s="1165"/>
      <c r="AJ191" s="1165"/>
      <c r="AK191" s="1165"/>
      <c r="AL191" s="1165"/>
      <c r="AM191" s="1165"/>
      <c r="AN191" s="1165"/>
      <c r="AO191" s="1165"/>
      <c r="AP191" s="1165"/>
      <c r="AQ191" s="1165"/>
      <c r="AR191" s="1165"/>
      <c r="AS191" s="1165"/>
      <c r="AT191" s="1165"/>
      <c r="AU191" s="1165"/>
      <c r="AV191" s="1165"/>
      <c r="AW191" s="1165"/>
      <c r="AX191" s="1165"/>
      <c r="AY191" s="1165"/>
      <c r="AZ191" s="1165"/>
      <c r="BA191" s="1165"/>
      <c r="BB191" s="1165"/>
      <c r="BC191" s="1165"/>
      <c r="BD191" s="1165"/>
      <c r="BE191" s="1165"/>
      <c r="BF191" s="1165"/>
      <c r="BG191" s="1165"/>
      <c r="BH191" s="1165"/>
      <c r="BI191" s="1165"/>
      <c r="BJ191" s="1165"/>
      <c r="BK191" s="1165"/>
      <c r="BL191" s="1165"/>
      <c r="BM191" s="1165"/>
      <c r="BN191" s="1165"/>
      <c r="BO191" s="1165"/>
      <c r="BP191" s="1165"/>
      <c r="BQ191" s="1165"/>
      <c r="BR191" s="1165"/>
      <c r="BS191" s="1165"/>
      <c r="BT191" s="1165"/>
      <c r="BU191" s="1165"/>
      <c r="BV191" s="1165"/>
      <c r="BW191" s="1165"/>
      <c r="BX191" s="1165"/>
      <c r="BY191" s="1165"/>
      <c r="BZ191" s="1165"/>
      <c r="CA191" s="1165"/>
      <c r="CB191" s="1165"/>
      <c r="CC191" s="1165"/>
      <c r="CD191" s="1165"/>
      <c r="CE191" s="1165"/>
      <c r="CF191" s="1165"/>
      <c r="CG191" s="1165"/>
      <c r="CH191" s="1165"/>
      <c r="CI191" s="1165"/>
      <c r="CJ191" s="1165"/>
      <c r="CK191" s="1165"/>
      <c r="CL191" s="1165"/>
      <c r="CM191" s="1165"/>
      <c r="CN191" s="1165"/>
      <c r="CO191" s="1165"/>
      <c r="CP191" s="1165"/>
      <c r="CQ191" s="1165"/>
      <c r="CR191" s="1165"/>
      <c r="CS191" s="1165"/>
      <c r="CT191" s="1165"/>
      <c r="CU191" s="1165"/>
      <c r="CV191" s="1165"/>
      <c r="CW191" s="1165"/>
      <c r="CX191" s="1165"/>
      <c r="CY191" s="1165"/>
      <c r="CZ191" s="1165"/>
      <c r="DA191" s="1165"/>
      <c r="DB191" s="1165"/>
      <c r="DC191" s="1165"/>
      <c r="DD191" s="1165"/>
      <c r="DE191" s="1165"/>
      <c r="DF191" s="1165"/>
      <c r="DG191" s="1165"/>
      <c r="DH191" s="1165"/>
      <c r="DI191" s="1165"/>
      <c r="DJ191" s="1165"/>
      <c r="DK191" s="1165"/>
      <c r="DL191" s="1165"/>
      <c r="DM191" s="1165"/>
      <c r="DN191" s="1165"/>
      <c r="DO191" s="1165"/>
      <c r="DP191" s="1165"/>
      <c r="DQ191" s="1165"/>
      <c r="DR191" s="1165"/>
      <c r="DS191" s="1165"/>
      <c r="DT191" s="1165"/>
      <c r="DU191" s="1165"/>
      <c r="DV191" s="1165"/>
      <c r="DW191" s="1165"/>
      <c r="DX191" s="1165"/>
      <c r="DY191" s="1165"/>
      <c r="DZ191" s="1165"/>
      <c r="EA191" s="1165"/>
      <c r="EB191" s="1165"/>
      <c r="EC191" s="1165"/>
      <c r="ED191" s="1165"/>
      <c r="EE191" s="1165"/>
      <c r="EF191" s="1165"/>
      <c r="EG191" s="1165"/>
      <c r="EH191" s="1165"/>
      <c r="EI191" s="1165"/>
      <c r="EJ191" s="1165"/>
      <c r="EK191" s="1165"/>
      <c r="EL191" s="1165"/>
      <c r="EM191" s="1165"/>
      <c r="EN191" s="1165"/>
      <c r="EO191" s="1165"/>
      <c r="EP191" s="1165"/>
      <c r="EQ191" s="1165"/>
      <c r="ER191" s="1165"/>
      <c r="ES191" s="1165"/>
      <c r="ET191" s="1165"/>
      <c r="EU191" s="1165"/>
      <c r="EV191" s="1165"/>
      <c r="EW191" s="1165"/>
      <c r="EX191" s="1165"/>
      <c r="EY191" s="1165"/>
      <c r="EZ191" s="1165"/>
      <c r="FA191" s="1165"/>
      <c r="FB191" s="1165"/>
      <c r="FC191" s="1165"/>
      <c r="FD191" s="1165"/>
      <c r="FE191" s="1165"/>
      <c r="FF191" s="1165"/>
      <c r="FG191" s="1165"/>
      <c r="FH191" s="1165"/>
      <c r="FI191" s="1165"/>
      <c r="FJ191" s="1165"/>
      <c r="FK191" s="1165"/>
      <c r="FL191" s="1165"/>
      <c r="FM191" s="1165"/>
      <c r="FN191" s="1165"/>
      <c r="FO191" s="1165"/>
      <c r="FP191" s="1165"/>
      <c r="FQ191" s="1165"/>
      <c r="FR191" s="1165"/>
      <c r="FS191" s="1165"/>
      <c r="FT191" s="1165"/>
      <c r="FU191" s="1165"/>
      <c r="FV191" s="1165"/>
      <c r="FW191" s="1165"/>
      <c r="FX191" s="1165"/>
      <c r="FY191" s="1165"/>
      <c r="FZ191" s="1165"/>
      <c r="GA191" s="1165"/>
      <c r="GB191" s="1165"/>
      <c r="GC191" s="1165"/>
      <c r="GD191" s="1165"/>
      <c r="GE191" s="1165"/>
      <c r="GF191" s="1165"/>
      <c r="GG191" s="1165"/>
      <c r="GH191" s="1165"/>
      <c r="GI191" s="1165"/>
      <c r="GJ191" s="1165"/>
      <c r="GK191" s="1165"/>
      <c r="GL191" s="1165"/>
      <c r="GM191" s="1165"/>
      <c r="GN191" s="1165"/>
      <c r="GO191" s="1165"/>
      <c r="GP191" s="1165"/>
      <c r="GQ191" s="1165"/>
      <c r="GR191" s="1165"/>
      <c r="GS191" s="1165"/>
      <c r="GT191" s="1165"/>
      <c r="GU191" s="1165"/>
      <c r="GV191" s="1165"/>
      <c r="GW191" s="1165"/>
      <c r="GX191" s="1165"/>
      <c r="GY191" s="1165"/>
      <c r="GZ191" s="1165"/>
      <c r="HA191" s="1165"/>
      <c r="HB191" s="1165"/>
      <c r="HC191" s="1165"/>
      <c r="HD191" s="1165"/>
      <c r="HE191" s="1165"/>
      <c r="HF191" s="1165"/>
      <c r="HG191" s="1165"/>
      <c r="HH191" s="1165"/>
      <c r="HI191" s="1165"/>
      <c r="HJ191" s="1165"/>
      <c r="HK191" s="1165"/>
      <c r="HL191" s="1165"/>
      <c r="HM191" s="1165"/>
      <c r="HN191" s="1165"/>
      <c r="HO191" s="1165"/>
      <c r="HP191" s="1165"/>
      <c r="HQ191" s="1165"/>
      <c r="HR191" s="1165"/>
      <c r="HS191" s="1165"/>
      <c r="HT191" s="1165"/>
      <c r="HU191" s="1165"/>
      <c r="HV191" s="1165"/>
      <c r="HW191" s="1165"/>
      <c r="HX191" s="1165"/>
      <c r="HY191" s="1165"/>
      <c r="HZ191" s="1165"/>
      <c r="IA191" s="1165"/>
      <c r="IB191" s="1165"/>
      <c r="IC191" s="1165"/>
      <c r="ID191" s="1165"/>
      <c r="IE191" s="1165"/>
      <c r="IF191" s="1165"/>
      <c r="IG191" s="1165"/>
      <c r="IH191" s="1165"/>
      <c r="II191" s="1165"/>
      <c r="IJ191" s="1165"/>
      <c r="IK191" s="1165"/>
      <c r="IL191" s="1165"/>
      <c r="IM191" s="1165"/>
      <c r="IN191" s="1165"/>
      <c r="IO191" s="1165"/>
      <c r="IP191" s="1165"/>
      <c r="IQ191" s="1165"/>
      <c r="IR191" s="1165"/>
      <c r="IS191" s="1165"/>
      <c r="IT191" s="1165"/>
      <c r="IU191" s="1165"/>
      <c r="IV191" s="1165"/>
      <c r="IW191" s="1165"/>
      <c r="IX191" s="1165"/>
      <c r="IY191" s="1165"/>
      <c r="IZ191" s="1165"/>
      <c r="JA191" s="1165"/>
      <c r="JB191" s="1165"/>
      <c r="JC191" s="1165"/>
      <c r="JD191" s="1165"/>
      <c r="JE191" s="1165"/>
      <c r="JF191" s="1165"/>
      <c r="JG191" s="1165"/>
      <c r="JH191" s="1165"/>
      <c r="JI191" s="1165"/>
      <c r="JJ191" s="1165"/>
      <c r="JK191" s="1165"/>
      <c r="JL191" s="1165"/>
      <c r="JM191" s="1165"/>
      <c r="JN191" s="1165"/>
      <c r="JO191" s="1165"/>
      <c r="JP191" s="1165"/>
      <c r="JQ191" s="1165"/>
      <c r="JR191" s="1165"/>
      <c r="JS191" s="1165"/>
      <c r="JT191" s="1165"/>
      <c r="JU191" s="1165"/>
      <c r="JV191" s="1165"/>
      <c r="JW191" s="1165"/>
      <c r="JX191" s="1165"/>
      <c r="JY191" s="1165"/>
      <c r="JZ191" s="1165"/>
      <c r="KA191" s="1165"/>
      <c r="KB191" s="1165"/>
      <c r="KC191" s="1165"/>
      <c r="KD191" s="1165"/>
      <c r="KE191" s="1165"/>
      <c r="KF191" s="1165"/>
      <c r="KG191" s="1165"/>
      <c r="KH191" s="1165"/>
      <c r="KI191" s="1165"/>
      <c r="KJ191" s="1165"/>
      <c r="KK191" s="1165"/>
      <c r="KL191" s="1165"/>
      <c r="KM191" s="1165"/>
      <c r="KN191" s="1165"/>
      <c r="KO191" s="1165"/>
      <c r="KP191" s="1165"/>
      <c r="KQ191" s="1165"/>
      <c r="KR191" s="1165"/>
      <c r="KS191" s="1165"/>
      <c r="KT191" s="1165"/>
      <c r="KU191" s="1165"/>
      <c r="KV191" s="1165"/>
      <c r="KW191" s="1165"/>
      <c r="KX191" s="1165"/>
      <c r="KY191" s="1165"/>
      <c r="KZ191" s="1165"/>
      <c r="LA191" s="1165"/>
      <c r="LB191" s="1165"/>
      <c r="LC191" s="1165"/>
      <c r="LD191" s="1165"/>
      <c r="LE191" s="1165"/>
      <c r="LF191" s="1165"/>
      <c r="LG191" s="1165"/>
      <c r="LH191" s="1165"/>
      <c r="LI191" s="1165"/>
      <c r="LJ191" s="1166"/>
    </row>
    <row r="192" spans="2:322" ht="3.65" customHeight="1" thickBot="1">
      <c r="B192" s="1167"/>
      <c r="C192" s="1168"/>
      <c r="D192" s="1168"/>
      <c r="E192" s="1168"/>
      <c r="F192" s="1168"/>
      <c r="G192" s="1168"/>
      <c r="H192" s="1168"/>
      <c r="I192" s="1168"/>
      <c r="J192" s="1168"/>
      <c r="K192" s="1168"/>
      <c r="L192" s="1168"/>
      <c r="M192" s="1168"/>
      <c r="N192" s="1168"/>
      <c r="O192" s="1168"/>
      <c r="P192" s="1168"/>
      <c r="Q192" s="1168"/>
      <c r="R192" s="1168"/>
      <c r="S192" s="1168"/>
      <c r="T192" s="1168"/>
      <c r="U192" s="1168"/>
      <c r="V192" s="1168"/>
      <c r="W192" s="1168"/>
      <c r="X192" s="1168"/>
      <c r="Y192" s="1168"/>
      <c r="Z192" s="1168"/>
      <c r="AA192" s="1168"/>
      <c r="AB192" s="1168"/>
      <c r="AC192" s="1168"/>
      <c r="AD192" s="1168"/>
      <c r="AE192" s="1168"/>
      <c r="AF192" s="1168"/>
      <c r="AG192" s="1168"/>
      <c r="AH192" s="1168"/>
      <c r="AI192" s="1168"/>
      <c r="AJ192" s="1168"/>
      <c r="AK192" s="1168"/>
      <c r="AL192" s="1168"/>
      <c r="AM192" s="1168"/>
      <c r="AN192" s="1168"/>
      <c r="AO192" s="1168"/>
      <c r="AP192" s="1168"/>
      <c r="AQ192" s="1168"/>
      <c r="AR192" s="1168"/>
      <c r="AS192" s="1168"/>
      <c r="AT192" s="1168"/>
      <c r="AU192" s="1168"/>
      <c r="AV192" s="1168"/>
      <c r="AW192" s="1168"/>
      <c r="AX192" s="1168"/>
      <c r="AY192" s="1168"/>
      <c r="AZ192" s="1168"/>
      <c r="BA192" s="1168"/>
      <c r="BB192" s="1168"/>
      <c r="BC192" s="1168"/>
      <c r="BD192" s="1168"/>
      <c r="BE192" s="1168"/>
      <c r="BF192" s="1168"/>
      <c r="BG192" s="1168"/>
      <c r="BH192" s="1168"/>
      <c r="BI192" s="1168"/>
      <c r="BJ192" s="1168"/>
      <c r="BK192" s="1168"/>
      <c r="BL192" s="1168"/>
      <c r="BM192" s="1168"/>
      <c r="BN192" s="1168"/>
      <c r="BO192" s="1168"/>
      <c r="BP192" s="1168"/>
      <c r="BQ192" s="1168"/>
      <c r="BR192" s="1168"/>
      <c r="BS192" s="1168"/>
      <c r="BT192" s="1168"/>
      <c r="BU192" s="1168"/>
      <c r="BV192" s="1168"/>
      <c r="BW192" s="1168"/>
      <c r="BX192" s="1168"/>
      <c r="BY192" s="1168"/>
      <c r="BZ192" s="1168"/>
      <c r="CA192" s="1168"/>
      <c r="CB192" s="1168"/>
      <c r="CC192" s="1168"/>
      <c r="CD192" s="1168"/>
      <c r="CE192" s="1168"/>
      <c r="CF192" s="1168"/>
      <c r="CG192" s="1168"/>
      <c r="CH192" s="1168"/>
      <c r="CI192" s="1168"/>
      <c r="CJ192" s="1168"/>
      <c r="CK192" s="1168"/>
      <c r="CL192" s="1168"/>
      <c r="CM192" s="1168"/>
      <c r="CN192" s="1168"/>
      <c r="CO192" s="1168"/>
      <c r="CP192" s="1168"/>
      <c r="CQ192" s="1168"/>
      <c r="CR192" s="1168"/>
      <c r="CS192" s="1168"/>
      <c r="CT192" s="1168"/>
      <c r="CU192" s="1168"/>
      <c r="CV192" s="1168"/>
      <c r="CW192" s="1168"/>
      <c r="CX192" s="1168"/>
      <c r="CY192" s="1168"/>
      <c r="CZ192" s="1168"/>
      <c r="DA192" s="1168"/>
      <c r="DB192" s="1168"/>
      <c r="DC192" s="1168"/>
      <c r="DD192" s="1168"/>
      <c r="DE192" s="1168"/>
      <c r="DF192" s="1168"/>
      <c r="DG192" s="1168"/>
      <c r="DH192" s="1168"/>
      <c r="DI192" s="1168"/>
      <c r="DJ192" s="1168"/>
      <c r="DK192" s="1168"/>
      <c r="DL192" s="1168"/>
      <c r="DM192" s="1168"/>
      <c r="DN192" s="1168"/>
      <c r="DO192" s="1168"/>
      <c r="DP192" s="1168"/>
      <c r="DQ192" s="1168"/>
      <c r="DR192" s="1168"/>
      <c r="DS192" s="1168"/>
      <c r="DT192" s="1168"/>
      <c r="DU192" s="1168"/>
      <c r="DV192" s="1168"/>
      <c r="DW192" s="1168"/>
      <c r="DX192" s="1168"/>
      <c r="DY192" s="1168"/>
      <c r="DZ192" s="1168"/>
      <c r="EA192" s="1168"/>
      <c r="EB192" s="1168"/>
      <c r="EC192" s="1168"/>
      <c r="ED192" s="1168"/>
      <c r="EE192" s="1168"/>
      <c r="EF192" s="1168"/>
      <c r="EG192" s="1168"/>
      <c r="EH192" s="1168"/>
      <c r="EI192" s="1168"/>
      <c r="EJ192" s="1168"/>
      <c r="EK192" s="1168"/>
      <c r="EL192" s="1168"/>
      <c r="EM192" s="1168"/>
      <c r="EN192" s="1168"/>
      <c r="EO192" s="1168"/>
      <c r="EP192" s="1168"/>
      <c r="EQ192" s="1168"/>
      <c r="ER192" s="1168"/>
      <c r="ES192" s="1168"/>
      <c r="ET192" s="1168"/>
      <c r="EU192" s="1168"/>
      <c r="EV192" s="1168"/>
      <c r="EW192" s="1168"/>
      <c r="EX192" s="1168"/>
      <c r="EY192" s="1168"/>
      <c r="EZ192" s="1168"/>
      <c r="FA192" s="1168"/>
      <c r="FB192" s="1168"/>
      <c r="FC192" s="1168"/>
      <c r="FD192" s="1168"/>
      <c r="FE192" s="1168"/>
      <c r="FF192" s="1168"/>
      <c r="FG192" s="1168"/>
      <c r="FH192" s="1168"/>
      <c r="FI192" s="1168"/>
      <c r="FJ192" s="1168"/>
      <c r="FK192" s="1168"/>
      <c r="FL192" s="1168"/>
      <c r="FM192" s="1168"/>
      <c r="FN192" s="1168"/>
      <c r="FO192" s="1168"/>
      <c r="FP192" s="1168"/>
      <c r="FQ192" s="1168"/>
      <c r="FR192" s="1168"/>
      <c r="FS192" s="1168"/>
      <c r="FT192" s="1168"/>
      <c r="FU192" s="1168"/>
      <c r="FV192" s="1168"/>
      <c r="FW192" s="1168"/>
      <c r="FX192" s="1168"/>
      <c r="FY192" s="1168"/>
      <c r="FZ192" s="1168"/>
      <c r="GA192" s="1168"/>
      <c r="GB192" s="1168"/>
      <c r="GC192" s="1168"/>
      <c r="GD192" s="1168"/>
      <c r="GE192" s="1168"/>
      <c r="GF192" s="1168"/>
      <c r="GG192" s="1168"/>
      <c r="GH192" s="1168"/>
      <c r="GI192" s="1168"/>
      <c r="GJ192" s="1168"/>
      <c r="GK192" s="1168"/>
      <c r="GL192" s="1168"/>
      <c r="GM192" s="1168"/>
      <c r="GN192" s="1168"/>
      <c r="GO192" s="1168"/>
      <c r="GP192" s="1168"/>
      <c r="GQ192" s="1168"/>
      <c r="GR192" s="1168"/>
      <c r="GS192" s="1168"/>
      <c r="GT192" s="1168"/>
      <c r="GU192" s="1168"/>
      <c r="GV192" s="1168"/>
      <c r="GW192" s="1168"/>
      <c r="GX192" s="1168"/>
      <c r="GY192" s="1168"/>
      <c r="GZ192" s="1168"/>
      <c r="HA192" s="1168"/>
      <c r="HB192" s="1168"/>
      <c r="HC192" s="1168"/>
      <c r="HD192" s="1168"/>
      <c r="HE192" s="1168"/>
      <c r="HF192" s="1168"/>
      <c r="HG192" s="1168"/>
      <c r="HH192" s="1168"/>
      <c r="HI192" s="1168"/>
      <c r="HJ192" s="1168"/>
      <c r="HK192" s="1168"/>
      <c r="HL192" s="1168"/>
      <c r="HM192" s="1168"/>
      <c r="HN192" s="1168"/>
      <c r="HO192" s="1168"/>
      <c r="HP192" s="1168"/>
      <c r="HQ192" s="1168"/>
      <c r="HR192" s="1168"/>
      <c r="HS192" s="1168"/>
      <c r="HT192" s="1168"/>
      <c r="HU192" s="1168"/>
      <c r="HV192" s="1168"/>
      <c r="HW192" s="1168"/>
      <c r="HX192" s="1168"/>
      <c r="HY192" s="1168"/>
      <c r="HZ192" s="1168"/>
      <c r="IA192" s="1168"/>
      <c r="IB192" s="1168"/>
      <c r="IC192" s="1168"/>
      <c r="ID192" s="1168"/>
      <c r="IE192" s="1168"/>
      <c r="IF192" s="1168"/>
      <c r="IG192" s="1168"/>
      <c r="IH192" s="1168"/>
      <c r="II192" s="1168"/>
      <c r="IJ192" s="1168"/>
      <c r="IK192" s="1168"/>
      <c r="IL192" s="1168"/>
      <c r="IM192" s="1168"/>
      <c r="IN192" s="1168"/>
      <c r="IO192" s="1168"/>
      <c r="IP192" s="1168"/>
      <c r="IQ192" s="1168"/>
      <c r="IR192" s="1168"/>
      <c r="IS192" s="1168"/>
      <c r="IT192" s="1168"/>
      <c r="IU192" s="1168"/>
      <c r="IV192" s="1168"/>
      <c r="IW192" s="1168"/>
      <c r="IX192" s="1168"/>
      <c r="IY192" s="1168"/>
      <c r="IZ192" s="1168"/>
      <c r="JA192" s="1168"/>
      <c r="JB192" s="1168"/>
      <c r="JC192" s="1168"/>
      <c r="JD192" s="1168"/>
      <c r="JE192" s="1168"/>
      <c r="JF192" s="1168"/>
      <c r="JG192" s="1168"/>
      <c r="JH192" s="1168"/>
      <c r="JI192" s="1168"/>
      <c r="JJ192" s="1168"/>
      <c r="JK192" s="1168"/>
      <c r="JL192" s="1168"/>
      <c r="JM192" s="1168"/>
      <c r="JN192" s="1168"/>
      <c r="JO192" s="1168"/>
      <c r="JP192" s="1168"/>
      <c r="JQ192" s="1168"/>
      <c r="JR192" s="1168"/>
      <c r="JS192" s="1168"/>
      <c r="JT192" s="1168"/>
      <c r="JU192" s="1168"/>
      <c r="JV192" s="1168"/>
      <c r="JW192" s="1168"/>
      <c r="JX192" s="1168"/>
      <c r="JY192" s="1168"/>
      <c r="JZ192" s="1168"/>
      <c r="KA192" s="1168"/>
      <c r="KB192" s="1168"/>
      <c r="KC192" s="1168"/>
      <c r="KD192" s="1168"/>
      <c r="KE192" s="1168"/>
      <c r="KF192" s="1168"/>
      <c r="KG192" s="1168"/>
      <c r="KH192" s="1168"/>
      <c r="KI192" s="1168"/>
      <c r="KJ192" s="1168"/>
      <c r="KK192" s="1168"/>
      <c r="KL192" s="1168"/>
      <c r="KM192" s="1168"/>
      <c r="KN192" s="1168"/>
      <c r="KO192" s="1168"/>
      <c r="KP192" s="1168"/>
      <c r="KQ192" s="1168"/>
      <c r="KR192" s="1168"/>
      <c r="KS192" s="1168"/>
      <c r="KT192" s="1168"/>
      <c r="KU192" s="1168"/>
      <c r="KV192" s="1168"/>
      <c r="KW192" s="1168"/>
      <c r="KX192" s="1168"/>
      <c r="KY192" s="1168"/>
      <c r="KZ192" s="1168"/>
      <c r="LA192" s="1168"/>
      <c r="LB192" s="1168"/>
      <c r="LC192" s="1168"/>
      <c r="LD192" s="1168"/>
      <c r="LE192" s="1168"/>
      <c r="LF192" s="1168"/>
      <c r="LG192" s="1168"/>
      <c r="LH192" s="1168"/>
      <c r="LI192" s="1168"/>
      <c r="LJ192" s="1169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74:EK78"/>
    <mergeCell ref="FM76:IR81"/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</mergeCells>
  <conditionalFormatting sqref="CP50:CZ54">
    <cfRule type="expression" dxfId="95" priority="14">
      <formula>$CP$50=""</formula>
    </cfRule>
  </conditionalFormatting>
  <conditionalFormatting sqref="CP44:DL48">
    <cfRule type="expression" dxfId="94" priority="15">
      <formula>$CP$44=""</formula>
    </cfRule>
  </conditionalFormatting>
  <conditionalFormatting sqref="CP89:DL93">
    <cfRule type="expression" dxfId="93" priority="11">
      <formula>$CP$89=""</formula>
    </cfRule>
  </conditionalFormatting>
  <conditionalFormatting sqref="CP101:DL105">
    <cfRule type="expression" dxfId="92" priority="10">
      <formula>$CP$101=""</formula>
    </cfRule>
  </conditionalFormatting>
  <conditionalFormatting sqref="CP56:DU60">
    <cfRule type="expression" dxfId="91" priority="13">
      <formula>$CP$56=""</formula>
    </cfRule>
  </conditionalFormatting>
  <conditionalFormatting sqref="CP62:DU66">
    <cfRule type="expression" dxfId="90" priority="12">
      <formula>$CP$62=""</formula>
    </cfRule>
  </conditionalFormatting>
  <conditionalFormatting sqref="GW52:IJ56">
    <cfRule type="expression" dxfId="89" priority="9">
      <formula>$GW$52=""</formula>
    </cfRule>
  </conditionalFormatting>
  <conditionalFormatting sqref="GW58:IJ62">
    <cfRule type="expression" dxfId="88" priority="8">
      <formula>$GW$58=""</formula>
    </cfRule>
  </conditionalFormatting>
  <conditionalFormatting sqref="GW83:IJ87">
    <cfRule type="expression" dxfId="87" priority="7">
      <formula>$GW$83=""</formula>
    </cfRule>
  </conditionalFormatting>
  <conditionalFormatting sqref="GW89:IJ93">
    <cfRule type="expression" dxfId="86" priority="6">
      <formula>$GW$89=""</formula>
    </cfRule>
  </conditionalFormatting>
  <conditionalFormatting sqref="GW95:IJ99">
    <cfRule type="expression" dxfId="85" priority="5">
      <formula>$GW$95=""</formula>
    </cfRule>
  </conditionalFormatting>
  <conditionalFormatting sqref="CA129">
    <cfRule type="expression" dxfId="84" priority="4">
      <formula>$CA$129&lt;&gt;""</formula>
    </cfRule>
  </conditionalFormatting>
  <conditionalFormatting sqref="CA129:DP137">
    <cfRule type="expression" dxfId="83" priority="3">
      <formula>$CA$129=""</formula>
    </cfRule>
  </conditionalFormatting>
  <conditionalFormatting sqref="BH166:BQ169">
    <cfRule type="expression" dxfId="82" priority="1">
      <formula>$BH$166&lt;&gt;""</formula>
    </cfRule>
    <cfRule type="expression" dxfId="81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CF12" sqref="CF12:DS1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999"/>
      <c r="C2" s="1002" t="e" vm="1">
        <v>#VALUE!</v>
      </c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000"/>
      <c r="C3" s="1003"/>
      <c r="D3" s="1003"/>
      <c r="E3" s="1003"/>
      <c r="F3" s="1003"/>
      <c r="G3" s="1003"/>
      <c r="H3" s="1003"/>
      <c r="I3" s="1003"/>
      <c r="J3" s="1003"/>
      <c r="K3" s="1003"/>
      <c r="L3" s="1003"/>
      <c r="M3" s="1003"/>
      <c r="N3" s="1003"/>
      <c r="O3" s="1003"/>
      <c r="P3" s="1003"/>
      <c r="Q3" s="1003"/>
      <c r="R3" s="1003"/>
      <c r="S3" s="1003"/>
      <c r="T3" s="1003"/>
      <c r="U3" s="1003"/>
      <c r="V3" s="1003"/>
      <c r="W3" s="1003"/>
      <c r="X3" s="1003"/>
      <c r="Y3" s="1003"/>
      <c r="Z3" s="1003"/>
      <c r="AA3" s="1003"/>
      <c r="AB3" s="1003"/>
      <c r="AC3" s="1003"/>
      <c r="AD3" s="1003"/>
      <c r="AE3" s="1003"/>
      <c r="AF3" s="1003"/>
      <c r="AG3" s="1003"/>
      <c r="AH3" s="1003"/>
      <c r="AI3" s="1003"/>
      <c r="AJ3" s="1003"/>
      <c r="AK3" s="1003"/>
      <c r="AL3" s="1003"/>
      <c r="AM3" s="1003"/>
      <c r="AN3" s="1003"/>
      <c r="AO3" s="1003"/>
      <c r="AP3" s="1003"/>
      <c r="LJ3" s="3"/>
    </row>
    <row r="4" spans="1:322" ht="3.65" customHeight="1">
      <c r="B4" s="1000"/>
      <c r="C4" s="1003"/>
      <c r="D4" s="1003"/>
      <c r="E4" s="1003"/>
      <c r="F4" s="1003"/>
      <c r="G4" s="1003"/>
      <c r="H4" s="1003"/>
      <c r="I4" s="1003"/>
      <c r="J4" s="1003"/>
      <c r="K4" s="1003"/>
      <c r="L4" s="1003"/>
      <c r="M4" s="1003"/>
      <c r="N4" s="1003"/>
      <c r="O4" s="1003"/>
      <c r="P4" s="1003"/>
      <c r="Q4" s="1003"/>
      <c r="R4" s="1003"/>
      <c r="S4" s="1003"/>
      <c r="T4" s="1003"/>
      <c r="U4" s="1003"/>
      <c r="V4" s="1003"/>
      <c r="W4" s="1003"/>
      <c r="X4" s="1003"/>
      <c r="Y4" s="1003"/>
      <c r="Z4" s="1003"/>
      <c r="AA4" s="1003"/>
      <c r="AB4" s="1003"/>
      <c r="AC4" s="1003"/>
      <c r="AD4" s="1003"/>
      <c r="AE4" s="1003"/>
      <c r="AF4" s="1003"/>
      <c r="AG4" s="1003"/>
      <c r="AH4" s="1003"/>
      <c r="AI4" s="1003"/>
      <c r="AJ4" s="1003"/>
      <c r="AK4" s="1003"/>
      <c r="AL4" s="1003"/>
      <c r="AM4" s="1003"/>
      <c r="AN4" s="1003"/>
      <c r="AO4" s="1003"/>
      <c r="AP4" s="1003"/>
      <c r="GW4" s="1003" t="e" vm="2">
        <v>#VALUE!</v>
      </c>
      <c r="GX4" s="1003"/>
      <c r="GY4" s="1003"/>
      <c r="GZ4" s="1003"/>
      <c r="HA4" s="1003"/>
      <c r="HB4" s="1003"/>
      <c r="HC4" s="1003"/>
      <c r="HD4" s="1005" t="s">
        <v>26</v>
      </c>
      <c r="HE4" s="1005"/>
      <c r="HF4" s="1005"/>
      <c r="HG4" s="1005"/>
      <c r="HH4" s="1005"/>
      <c r="HI4" s="1005"/>
      <c r="HJ4" s="1005"/>
      <c r="HK4" s="1005"/>
      <c r="HL4" s="1005"/>
      <c r="HM4" s="1005"/>
      <c r="HN4" s="1005"/>
      <c r="HO4" s="1005"/>
      <c r="HP4" s="1005"/>
      <c r="HQ4" s="1005"/>
      <c r="HR4" s="1005"/>
      <c r="HS4" s="1005"/>
      <c r="HT4" s="1005"/>
      <c r="HU4" s="1005"/>
      <c r="HV4" s="1005"/>
      <c r="HW4" s="1005"/>
      <c r="HX4" s="1005"/>
      <c r="HY4" s="1005"/>
      <c r="HZ4" s="1005"/>
      <c r="IA4" s="1005"/>
      <c r="IB4" s="1005"/>
      <c r="IC4" s="1005"/>
      <c r="ID4" s="1005"/>
      <c r="IE4" s="1005"/>
      <c r="IF4" s="1005"/>
      <c r="IG4" s="1005"/>
      <c r="IH4" s="1005"/>
      <c r="II4" s="1005"/>
      <c r="IJ4" s="1005"/>
      <c r="IK4" s="1005"/>
      <c r="IL4" s="1005"/>
      <c r="IM4" s="1005"/>
      <c r="IN4" s="1005"/>
      <c r="IO4" s="1005"/>
      <c r="IP4" s="1005"/>
      <c r="IQ4" s="1005"/>
      <c r="IR4" s="1005"/>
      <c r="IS4" s="1005"/>
      <c r="IT4" s="1005"/>
      <c r="IU4" s="1005"/>
      <c r="IV4" s="1005"/>
      <c r="LJ4" s="3"/>
    </row>
    <row r="5" spans="1:322" ht="3.65" customHeight="1">
      <c r="B5" s="1000"/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3"/>
      <c r="AE5" s="1003"/>
      <c r="AF5" s="1003"/>
      <c r="AG5" s="1003"/>
      <c r="AH5" s="1003"/>
      <c r="AI5" s="1003"/>
      <c r="AJ5" s="1003"/>
      <c r="AK5" s="1003"/>
      <c r="AL5" s="1003"/>
      <c r="AM5" s="1003"/>
      <c r="AN5" s="1003"/>
      <c r="AO5" s="1003"/>
      <c r="AP5" s="1003"/>
      <c r="GW5" s="1003"/>
      <c r="GX5" s="1003"/>
      <c r="GY5" s="1003"/>
      <c r="GZ5" s="1003"/>
      <c r="HA5" s="1003"/>
      <c r="HB5" s="1003"/>
      <c r="HC5" s="1003"/>
      <c r="HD5" s="1005"/>
      <c r="HE5" s="1005"/>
      <c r="HF5" s="1005"/>
      <c r="HG5" s="1005"/>
      <c r="HH5" s="1005"/>
      <c r="HI5" s="1005"/>
      <c r="HJ5" s="1005"/>
      <c r="HK5" s="1005"/>
      <c r="HL5" s="1005"/>
      <c r="HM5" s="1005"/>
      <c r="HN5" s="1005"/>
      <c r="HO5" s="1005"/>
      <c r="HP5" s="1005"/>
      <c r="HQ5" s="1005"/>
      <c r="HR5" s="1005"/>
      <c r="HS5" s="1005"/>
      <c r="HT5" s="1005"/>
      <c r="HU5" s="1005"/>
      <c r="HV5" s="1005"/>
      <c r="HW5" s="1005"/>
      <c r="HX5" s="1005"/>
      <c r="HY5" s="1005"/>
      <c r="HZ5" s="1005"/>
      <c r="IA5" s="1005"/>
      <c r="IB5" s="1005"/>
      <c r="IC5" s="1005"/>
      <c r="ID5" s="1005"/>
      <c r="IE5" s="1005"/>
      <c r="IF5" s="1005"/>
      <c r="IG5" s="1005"/>
      <c r="IH5" s="1005"/>
      <c r="II5" s="1005"/>
      <c r="IJ5" s="1005"/>
      <c r="IK5" s="1005"/>
      <c r="IL5" s="1005"/>
      <c r="IM5" s="1005"/>
      <c r="IN5" s="1005"/>
      <c r="IO5" s="1005"/>
      <c r="IP5" s="1005"/>
      <c r="IQ5" s="1005"/>
      <c r="IR5" s="1005"/>
      <c r="IS5" s="1005"/>
      <c r="IT5" s="1005"/>
      <c r="IU5" s="1005"/>
      <c r="IV5" s="1005"/>
      <c r="LJ5" s="3"/>
    </row>
    <row r="6" spans="1:322" ht="3.65" customHeight="1">
      <c r="B6" s="1000"/>
      <c r="C6" s="1003"/>
      <c r="D6" s="1003"/>
      <c r="E6" s="1003"/>
      <c r="F6" s="1003"/>
      <c r="G6" s="1003"/>
      <c r="H6" s="1003"/>
      <c r="I6" s="1003"/>
      <c r="J6" s="1003"/>
      <c r="K6" s="1003"/>
      <c r="L6" s="1003"/>
      <c r="M6" s="1003"/>
      <c r="N6" s="1003"/>
      <c r="O6" s="1003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3"/>
      <c r="AC6" s="1003"/>
      <c r="AD6" s="1003"/>
      <c r="AE6" s="1003"/>
      <c r="AF6" s="1003"/>
      <c r="AG6" s="1003"/>
      <c r="AH6" s="1003"/>
      <c r="AI6" s="1003"/>
      <c r="AJ6" s="1003"/>
      <c r="AK6" s="1003"/>
      <c r="AL6" s="1003"/>
      <c r="AM6" s="1003"/>
      <c r="AN6" s="1003"/>
      <c r="AO6" s="1003"/>
      <c r="AP6" s="1003"/>
      <c r="GW6" s="1003"/>
      <c r="GX6" s="1003"/>
      <c r="GY6" s="1003"/>
      <c r="GZ6" s="1003"/>
      <c r="HA6" s="1003"/>
      <c r="HB6" s="1003"/>
      <c r="HC6" s="1003"/>
      <c r="HD6" s="1005"/>
      <c r="HE6" s="1005"/>
      <c r="HF6" s="1005"/>
      <c r="HG6" s="1005"/>
      <c r="HH6" s="1005"/>
      <c r="HI6" s="1005"/>
      <c r="HJ6" s="1005"/>
      <c r="HK6" s="1005"/>
      <c r="HL6" s="1005"/>
      <c r="HM6" s="1005"/>
      <c r="HN6" s="1005"/>
      <c r="HO6" s="1005"/>
      <c r="HP6" s="1005"/>
      <c r="HQ6" s="1005"/>
      <c r="HR6" s="1005"/>
      <c r="HS6" s="1005"/>
      <c r="HT6" s="1005"/>
      <c r="HU6" s="1005"/>
      <c r="HV6" s="1005"/>
      <c r="HW6" s="1005"/>
      <c r="HX6" s="1005"/>
      <c r="HY6" s="1005"/>
      <c r="HZ6" s="1005"/>
      <c r="IA6" s="1005"/>
      <c r="IB6" s="1005"/>
      <c r="IC6" s="1005"/>
      <c r="ID6" s="1005"/>
      <c r="IE6" s="1005"/>
      <c r="IF6" s="1005"/>
      <c r="IG6" s="1005"/>
      <c r="IH6" s="1005"/>
      <c r="II6" s="1005"/>
      <c r="IJ6" s="1005"/>
      <c r="IK6" s="1005"/>
      <c r="IL6" s="1005"/>
      <c r="IM6" s="1005"/>
      <c r="IN6" s="1005"/>
      <c r="IO6" s="1005"/>
      <c r="IP6" s="1005"/>
      <c r="IQ6" s="1005"/>
      <c r="IR6" s="1005"/>
      <c r="IS6" s="1005"/>
      <c r="IT6" s="1005"/>
      <c r="IU6" s="1005"/>
      <c r="IV6" s="1005"/>
      <c r="LJ6" s="3"/>
    </row>
    <row r="7" spans="1:322" ht="3.65" customHeight="1">
      <c r="B7" s="1000"/>
      <c r="C7" s="1003"/>
      <c r="D7" s="1003"/>
      <c r="E7" s="1003"/>
      <c r="F7" s="1003"/>
      <c r="G7" s="1003"/>
      <c r="H7" s="1003"/>
      <c r="I7" s="1003"/>
      <c r="J7" s="1003"/>
      <c r="K7" s="1003"/>
      <c r="L7" s="1003"/>
      <c r="M7" s="1003"/>
      <c r="N7" s="1003"/>
      <c r="O7" s="1003"/>
      <c r="P7" s="1003"/>
      <c r="Q7" s="1003"/>
      <c r="R7" s="1003"/>
      <c r="S7" s="1003"/>
      <c r="T7" s="1003"/>
      <c r="U7" s="1003"/>
      <c r="V7" s="1003"/>
      <c r="W7" s="1003"/>
      <c r="X7" s="1003"/>
      <c r="Y7" s="1003"/>
      <c r="Z7" s="1003"/>
      <c r="AA7" s="1003"/>
      <c r="AB7" s="1003"/>
      <c r="AC7" s="1003"/>
      <c r="AD7" s="1003"/>
      <c r="AE7" s="1003"/>
      <c r="AF7" s="1003"/>
      <c r="AG7" s="1003"/>
      <c r="AH7" s="1003"/>
      <c r="AI7" s="1003"/>
      <c r="AJ7" s="1003"/>
      <c r="AK7" s="1003"/>
      <c r="AL7" s="1003"/>
      <c r="AM7" s="1003"/>
      <c r="AN7" s="1003"/>
      <c r="AO7" s="1003"/>
      <c r="AP7" s="1003"/>
      <c r="GW7" s="1003"/>
      <c r="GX7" s="1003"/>
      <c r="GY7" s="1003"/>
      <c r="GZ7" s="1003"/>
      <c r="HA7" s="1003"/>
      <c r="HB7" s="1003"/>
      <c r="HC7" s="1003"/>
      <c r="HD7" s="1005"/>
      <c r="HE7" s="1005"/>
      <c r="HF7" s="1005"/>
      <c r="HG7" s="1005"/>
      <c r="HH7" s="1005"/>
      <c r="HI7" s="1005"/>
      <c r="HJ7" s="1005"/>
      <c r="HK7" s="1005"/>
      <c r="HL7" s="1005"/>
      <c r="HM7" s="1005"/>
      <c r="HN7" s="1005"/>
      <c r="HO7" s="1005"/>
      <c r="HP7" s="1005"/>
      <c r="HQ7" s="1005"/>
      <c r="HR7" s="1005"/>
      <c r="HS7" s="1005"/>
      <c r="HT7" s="1005"/>
      <c r="HU7" s="1005"/>
      <c r="HV7" s="1005"/>
      <c r="HW7" s="1005"/>
      <c r="HX7" s="1005"/>
      <c r="HY7" s="1005"/>
      <c r="HZ7" s="1005"/>
      <c r="IA7" s="1005"/>
      <c r="IB7" s="1005"/>
      <c r="IC7" s="1005"/>
      <c r="ID7" s="1005"/>
      <c r="IE7" s="1005"/>
      <c r="IF7" s="1005"/>
      <c r="IG7" s="1005"/>
      <c r="IH7" s="1005"/>
      <c r="II7" s="1005"/>
      <c r="IJ7" s="1005"/>
      <c r="IK7" s="1005"/>
      <c r="IL7" s="1005"/>
      <c r="IM7" s="1005"/>
      <c r="IN7" s="1005"/>
      <c r="IO7" s="1005"/>
      <c r="IP7" s="1005"/>
      <c r="IQ7" s="1005"/>
      <c r="IR7" s="1005"/>
      <c r="IS7" s="1005"/>
      <c r="IT7" s="1005"/>
      <c r="IU7" s="1005"/>
      <c r="IV7" s="1005"/>
      <c r="LJ7" s="3"/>
    </row>
    <row r="8" spans="1:322" ht="3.65" customHeight="1">
      <c r="B8" s="1000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1003"/>
      <c r="Z8" s="1003"/>
      <c r="AA8" s="1003"/>
      <c r="AB8" s="1003"/>
      <c r="AC8" s="1003"/>
      <c r="AD8" s="1003"/>
      <c r="AE8" s="1003"/>
      <c r="AF8" s="1003"/>
      <c r="AG8" s="1003"/>
      <c r="AH8" s="1003"/>
      <c r="AI8" s="1003"/>
      <c r="AJ8" s="1003"/>
      <c r="AK8" s="1003"/>
      <c r="AL8" s="1003"/>
      <c r="AM8" s="1003"/>
      <c r="AN8" s="1003"/>
      <c r="AO8" s="1003"/>
      <c r="AP8" s="1003"/>
      <c r="GW8" s="1003"/>
      <c r="GX8" s="1003"/>
      <c r="GY8" s="1003"/>
      <c r="GZ8" s="1003"/>
      <c r="HA8" s="1003"/>
      <c r="HB8" s="1003"/>
      <c r="HC8" s="1003"/>
      <c r="HD8" s="1005"/>
      <c r="HE8" s="1005"/>
      <c r="HF8" s="1005"/>
      <c r="HG8" s="1005"/>
      <c r="HH8" s="1005"/>
      <c r="HI8" s="1005"/>
      <c r="HJ8" s="1005"/>
      <c r="HK8" s="1005"/>
      <c r="HL8" s="1005"/>
      <c r="HM8" s="1005"/>
      <c r="HN8" s="1005"/>
      <c r="HO8" s="1005"/>
      <c r="HP8" s="1005"/>
      <c r="HQ8" s="1005"/>
      <c r="HR8" s="1005"/>
      <c r="HS8" s="1005"/>
      <c r="HT8" s="1005"/>
      <c r="HU8" s="1005"/>
      <c r="HV8" s="1005"/>
      <c r="HW8" s="1005"/>
      <c r="HX8" s="1005"/>
      <c r="HY8" s="1005"/>
      <c r="HZ8" s="1005"/>
      <c r="IA8" s="1005"/>
      <c r="IB8" s="1005"/>
      <c r="IC8" s="1005"/>
      <c r="ID8" s="1005"/>
      <c r="IE8" s="1005"/>
      <c r="IF8" s="1005"/>
      <c r="IG8" s="1005"/>
      <c r="IH8" s="1005"/>
      <c r="II8" s="1005"/>
      <c r="IJ8" s="1005"/>
      <c r="IK8" s="1005"/>
      <c r="IL8" s="1005"/>
      <c r="IM8" s="1005"/>
      <c r="IN8" s="1005"/>
      <c r="IO8" s="1005"/>
      <c r="IP8" s="1005"/>
      <c r="IQ8" s="1005"/>
      <c r="IR8" s="1005"/>
      <c r="IS8" s="1005"/>
      <c r="IT8" s="1005"/>
      <c r="IU8" s="1005"/>
      <c r="IV8" s="1005"/>
      <c r="LJ8" s="3"/>
    </row>
    <row r="9" spans="1:322" ht="3.65" customHeight="1">
      <c r="B9" s="1000"/>
      <c r="C9" s="1003"/>
      <c r="D9" s="1003"/>
      <c r="E9" s="1003"/>
      <c r="F9" s="1003"/>
      <c r="G9" s="1003"/>
      <c r="H9" s="1003"/>
      <c r="I9" s="1003"/>
      <c r="J9" s="1003"/>
      <c r="K9" s="1003"/>
      <c r="L9" s="1003"/>
      <c r="M9" s="1003"/>
      <c r="N9" s="1003"/>
      <c r="O9" s="1003"/>
      <c r="P9" s="1003"/>
      <c r="Q9" s="1003"/>
      <c r="R9" s="1003"/>
      <c r="S9" s="1003"/>
      <c r="T9" s="1003"/>
      <c r="U9" s="1003"/>
      <c r="V9" s="1003"/>
      <c r="W9" s="1003"/>
      <c r="X9" s="1003"/>
      <c r="Y9" s="1003"/>
      <c r="Z9" s="1003"/>
      <c r="AA9" s="1003"/>
      <c r="AB9" s="1003"/>
      <c r="AC9" s="1003"/>
      <c r="AD9" s="1003"/>
      <c r="AE9" s="1003"/>
      <c r="AF9" s="1003"/>
      <c r="AG9" s="1003"/>
      <c r="AH9" s="1003"/>
      <c r="AI9" s="1003"/>
      <c r="AJ9" s="1003"/>
      <c r="AK9" s="1003"/>
      <c r="AL9" s="1003"/>
      <c r="AM9" s="1003"/>
      <c r="AN9" s="1003"/>
      <c r="AO9" s="1003"/>
      <c r="AP9" s="1003"/>
      <c r="GW9" s="1003"/>
      <c r="GX9" s="1003"/>
      <c r="GY9" s="1003"/>
      <c r="GZ9" s="1003"/>
      <c r="HA9" s="1003"/>
      <c r="HB9" s="1003"/>
      <c r="HC9" s="1003"/>
      <c r="HD9" s="1005"/>
      <c r="HE9" s="1005"/>
      <c r="HF9" s="1005"/>
      <c r="HG9" s="1005"/>
      <c r="HH9" s="1005"/>
      <c r="HI9" s="1005"/>
      <c r="HJ9" s="1005"/>
      <c r="HK9" s="1005"/>
      <c r="HL9" s="1005"/>
      <c r="HM9" s="1005"/>
      <c r="HN9" s="1005"/>
      <c r="HO9" s="1005"/>
      <c r="HP9" s="1005"/>
      <c r="HQ9" s="1005"/>
      <c r="HR9" s="1005"/>
      <c r="HS9" s="1005"/>
      <c r="HT9" s="1005"/>
      <c r="HU9" s="1005"/>
      <c r="HV9" s="1005"/>
      <c r="HW9" s="1005"/>
      <c r="HX9" s="1005"/>
      <c r="HY9" s="1005"/>
      <c r="HZ9" s="1005"/>
      <c r="IA9" s="1005"/>
      <c r="IB9" s="1005"/>
      <c r="IC9" s="1005"/>
      <c r="ID9" s="1005"/>
      <c r="IE9" s="1005"/>
      <c r="IF9" s="1005"/>
      <c r="IG9" s="1005"/>
      <c r="IH9" s="1005"/>
      <c r="II9" s="1005"/>
      <c r="IJ9" s="1005"/>
      <c r="IK9" s="1005"/>
      <c r="IL9" s="1005"/>
      <c r="IM9" s="1005"/>
      <c r="IN9" s="1005"/>
      <c r="IO9" s="1005"/>
      <c r="IP9" s="1005"/>
      <c r="IQ9" s="1005"/>
      <c r="IR9" s="1005"/>
      <c r="IS9" s="1005"/>
      <c r="IT9" s="1005"/>
      <c r="IU9" s="1005"/>
      <c r="IV9" s="1005"/>
      <c r="LJ9" s="3"/>
    </row>
    <row r="10" spans="1:322" ht="3.65" customHeight="1">
      <c r="B10" s="1000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  <c r="AC10" s="1003"/>
      <c r="AD10" s="1003"/>
      <c r="AE10" s="1003"/>
      <c r="AF10" s="1003"/>
      <c r="AG10" s="1003"/>
      <c r="AH10" s="1003"/>
      <c r="AI10" s="1003"/>
      <c r="AJ10" s="1003"/>
      <c r="AK10" s="1003"/>
      <c r="AL10" s="1003"/>
      <c r="AM10" s="1003"/>
      <c r="AN10" s="1003"/>
      <c r="AO10" s="1003"/>
      <c r="AP10" s="1003"/>
      <c r="LJ10" s="3"/>
    </row>
    <row r="11" spans="1:322" ht="3.65" customHeight="1" thickBot="1">
      <c r="B11" s="1001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  <c r="AC11" s="1004"/>
      <c r="AD11" s="1004"/>
      <c r="AE11" s="1004"/>
      <c r="AF11" s="1004"/>
      <c r="AG11" s="1004"/>
      <c r="AH11" s="1004"/>
      <c r="AI11" s="1004"/>
      <c r="AJ11" s="1004"/>
      <c r="AK11" s="1004"/>
      <c r="AL11" s="1004"/>
      <c r="AM11" s="1004"/>
      <c r="AN11" s="1004"/>
      <c r="AO11" s="1004"/>
      <c r="AP11" s="100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006" t="s">
        <v>27</v>
      </c>
      <c r="C12" s="1006"/>
      <c r="D12" s="1006"/>
      <c r="E12" s="1006"/>
      <c r="F12" s="1006"/>
      <c r="G12" s="1006"/>
      <c r="H12" s="1006"/>
      <c r="I12" s="1006"/>
      <c r="J12" s="1006"/>
      <c r="K12" s="1006"/>
      <c r="L12" s="1006"/>
      <c r="M12" s="1006"/>
      <c r="N12" s="1006"/>
      <c r="O12" s="1006"/>
      <c r="P12" s="1006"/>
      <c r="Q12" s="1006"/>
      <c r="R12" s="1006"/>
      <c r="S12" s="1006"/>
      <c r="T12" s="1006"/>
      <c r="U12" s="1006"/>
      <c r="V12" s="1006"/>
      <c r="W12" s="1006"/>
      <c r="X12" s="1006"/>
      <c r="Y12" s="1006"/>
      <c r="Z12" s="1006"/>
      <c r="AA12" s="1006"/>
      <c r="AB12" s="1006"/>
      <c r="AC12" s="1006"/>
      <c r="AD12" s="1006"/>
      <c r="AE12" s="1006"/>
      <c r="AF12" s="1006"/>
      <c r="AG12" s="1006"/>
      <c r="AH12" s="1006"/>
      <c r="AI12" s="1006"/>
      <c r="AJ12" s="1006"/>
      <c r="AK12" s="1006"/>
      <c r="AL12" s="1006"/>
      <c r="AM12" s="1006"/>
      <c r="AN12" s="1006"/>
      <c r="AO12" s="1006"/>
      <c r="AP12" s="1007" t="s">
        <v>68</v>
      </c>
      <c r="AQ12" s="1008"/>
      <c r="AR12" s="1008"/>
      <c r="AS12" s="1008"/>
      <c r="AT12" s="1008"/>
      <c r="AU12" s="1008"/>
      <c r="AV12" s="1008"/>
      <c r="AW12" s="1008"/>
      <c r="AX12" s="1008"/>
      <c r="AY12" s="1008"/>
      <c r="AZ12" s="1008"/>
      <c r="BA12" s="1008"/>
      <c r="BB12" s="1008"/>
      <c r="BC12" s="1008"/>
      <c r="BD12" s="1008"/>
      <c r="BE12" s="1008"/>
      <c r="BF12" s="1008"/>
      <c r="BG12" s="1008"/>
      <c r="BH12" s="1008"/>
      <c r="BI12" s="1008"/>
      <c r="BJ12" s="1008"/>
      <c r="BK12" s="1008"/>
      <c r="BL12" s="1008"/>
      <c r="BM12" s="1008"/>
      <c r="BN12" s="1008"/>
      <c r="BO12" s="1008"/>
      <c r="BP12" s="1008"/>
      <c r="BQ12" s="1008"/>
      <c r="BR12" s="1008"/>
      <c r="BS12" s="1008"/>
      <c r="BT12" s="1008"/>
      <c r="BU12" s="1008"/>
      <c r="BV12" s="1008"/>
      <c r="BW12" s="1008"/>
      <c r="BX12" s="1008"/>
      <c r="BY12" s="1008"/>
      <c r="BZ12" s="1008"/>
      <c r="CA12" s="1008"/>
      <c r="CB12" s="1008"/>
      <c r="CC12" s="1008"/>
      <c r="CD12" s="1008"/>
      <c r="CE12" s="1288"/>
      <c r="CF12" s="1006" t="s">
        <v>28</v>
      </c>
      <c r="CG12" s="1006"/>
      <c r="CH12" s="1006"/>
      <c r="CI12" s="1006"/>
      <c r="CJ12" s="1006"/>
      <c r="CK12" s="1006"/>
      <c r="CL12" s="1006"/>
      <c r="CM12" s="1006"/>
      <c r="CN12" s="1006"/>
      <c r="CO12" s="1006"/>
      <c r="CP12" s="1006"/>
      <c r="CQ12" s="1006"/>
      <c r="CR12" s="1006"/>
      <c r="CS12" s="1006"/>
      <c r="CT12" s="1006"/>
      <c r="CU12" s="1006"/>
      <c r="CV12" s="1006"/>
      <c r="CW12" s="1006"/>
      <c r="CX12" s="1006"/>
      <c r="CY12" s="1006"/>
      <c r="CZ12" s="1006"/>
      <c r="DA12" s="1006"/>
      <c r="DB12" s="1006"/>
      <c r="DC12" s="1006"/>
      <c r="DD12" s="1006"/>
      <c r="DE12" s="1006"/>
      <c r="DF12" s="1006"/>
      <c r="DG12" s="1006"/>
      <c r="DH12" s="1006"/>
      <c r="DI12" s="1006"/>
      <c r="DJ12" s="1006"/>
      <c r="DK12" s="1006"/>
      <c r="DL12" s="1006"/>
      <c r="DM12" s="1006"/>
      <c r="DN12" s="1006"/>
      <c r="DO12" s="1006"/>
      <c r="DP12" s="1006"/>
      <c r="DQ12" s="1006"/>
      <c r="DR12" s="1006"/>
      <c r="DS12" s="1006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025"/>
      <c r="C13" s="1026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26"/>
      <c r="O13" s="1026"/>
      <c r="P13" s="1026"/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1026"/>
      <c r="AF13" s="1026"/>
      <c r="AG13" s="1026"/>
      <c r="AH13" s="1026"/>
      <c r="AI13" s="1026"/>
      <c r="AJ13" s="1026"/>
      <c r="AK13" s="1026"/>
      <c r="AL13" s="1026"/>
      <c r="AM13" s="1026"/>
      <c r="AN13" s="1026"/>
      <c r="AO13" s="1026"/>
      <c r="AP13" s="1031"/>
      <c r="AQ13" s="1031"/>
      <c r="AR13" s="1031"/>
      <c r="AS13" s="1031"/>
      <c r="AT13" s="1031"/>
      <c r="AU13" s="1031"/>
      <c r="AV13" s="1031"/>
      <c r="AW13" s="1031"/>
      <c r="AX13" s="1031"/>
      <c r="AY13" s="1031"/>
      <c r="AZ13" s="1031"/>
      <c r="BA13" s="1031"/>
      <c r="BB13" s="1031"/>
      <c r="BC13" s="1031"/>
      <c r="BD13" s="1031"/>
      <c r="BE13" s="1031"/>
      <c r="BF13" s="1031"/>
      <c r="BG13" s="1031"/>
      <c r="BH13" s="1031"/>
      <c r="BI13" s="1031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32"/>
      <c r="HB13" s="1032"/>
      <c r="HC13" s="1032"/>
      <c r="HD13" s="1032"/>
      <c r="HE13" s="1032"/>
      <c r="HF13" s="1032"/>
      <c r="HG13" s="1032"/>
      <c r="HH13" s="1032"/>
      <c r="HI13" s="1032"/>
      <c r="HJ13" s="1032"/>
      <c r="HK13" s="1032"/>
      <c r="HL13" s="1032"/>
      <c r="HM13" s="1032"/>
      <c r="HN13" s="1032"/>
      <c r="HO13" s="1032"/>
      <c r="HP13" s="1032"/>
      <c r="HQ13" s="1032"/>
      <c r="HR13" s="1032"/>
      <c r="HS13" s="1032"/>
      <c r="HT13" s="1032"/>
      <c r="HU13" s="1032"/>
      <c r="HV13" s="1032"/>
      <c r="HW13" s="1032"/>
      <c r="HX13" s="1032"/>
      <c r="HY13" s="1032"/>
      <c r="HZ13" s="1032"/>
      <c r="IA13" s="13"/>
      <c r="IB13" s="13"/>
      <c r="IC13" s="1014"/>
      <c r="ID13" s="1014"/>
      <c r="IE13" s="1014"/>
      <c r="IF13" s="1014"/>
      <c r="IG13" s="1014"/>
      <c r="IH13" s="1014"/>
      <c r="II13" s="1014"/>
      <c r="IJ13" s="1014"/>
      <c r="IK13" s="1014"/>
      <c r="IL13" s="1014"/>
      <c r="IM13" s="1014"/>
      <c r="IN13" s="1014"/>
      <c r="IO13" s="1014"/>
      <c r="IP13" s="1014"/>
      <c r="IQ13" s="1014"/>
      <c r="IR13" s="1014"/>
      <c r="IS13" s="1014"/>
      <c r="IT13" s="1014"/>
      <c r="IU13" s="1014"/>
      <c r="IV13" s="1014"/>
      <c r="IW13" s="1014"/>
      <c r="IX13" s="1014"/>
      <c r="IY13" s="1014"/>
      <c r="IZ13" s="1014"/>
      <c r="JA13" s="1014"/>
      <c r="JB13" s="1014"/>
      <c r="JC13" s="1014"/>
      <c r="JD13" s="1014"/>
      <c r="JE13" s="1014"/>
      <c r="JF13" s="1014"/>
      <c r="JG13" s="1014"/>
      <c r="JH13" s="1014"/>
      <c r="JI13" s="1014"/>
      <c r="JJ13" s="1014"/>
      <c r="JK13" s="1014"/>
      <c r="JL13" s="1014"/>
      <c r="JM13" s="1014"/>
      <c r="JN13" s="1014"/>
      <c r="JO13" s="1014"/>
      <c r="JP13" s="1014"/>
      <c r="JQ13" s="1014"/>
      <c r="JR13" s="1014"/>
      <c r="JS13" s="1014"/>
      <c r="JT13" s="1014"/>
      <c r="JU13" s="1014"/>
      <c r="JV13" s="1014"/>
      <c r="JW13" s="1014"/>
      <c r="JX13" s="1014"/>
      <c r="JY13" s="1014"/>
      <c r="JZ13" s="1014"/>
      <c r="KA13" s="1014"/>
      <c r="KB13" s="1014"/>
      <c r="KC13" s="1014"/>
      <c r="KD13" s="1014"/>
      <c r="KE13" s="1014"/>
      <c r="KF13" s="1014"/>
      <c r="KG13" s="1014"/>
      <c r="KH13" s="1014"/>
      <c r="KI13" s="1014"/>
      <c r="KJ13" s="1014"/>
      <c r="KK13" s="1014"/>
      <c r="KL13" s="1014"/>
      <c r="KM13" s="1014"/>
      <c r="KN13" s="1014"/>
      <c r="KO13" s="1014"/>
      <c r="KP13" s="1014"/>
      <c r="KQ13" s="1014"/>
      <c r="KR13" s="1014"/>
      <c r="KS13" s="1014"/>
      <c r="KT13" s="1014"/>
      <c r="KU13" s="1014"/>
      <c r="KV13" s="1014"/>
      <c r="KW13" s="1014"/>
      <c r="KX13" s="1014"/>
      <c r="KY13" s="1014"/>
      <c r="KZ13" s="1014"/>
      <c r="LA13" s="1014"/>
      <c r="LB13" s="1014"/>
      <c r="LC13" s="1014"/>
      <c r="LD13" s="1014"/>
      <c r="LE13" s="1014"/>
      <c r="LF13" s="1014"/>
      <c r="LG13" s="1014"/>
      <c r="LH13" s="1014"/>
      <c r="LI13" s="1014"/>
      <c r="LJ13" s="1015"/>
    </row>
    <row r="14" spans="1:322" ht="3.65" customHeight="1">
      <c r="B14" s="1027"/>
      <c r="C14" s="1028"/>
      <c r="D14" s="1028"/>
      <c r="E14" s="1028"/>
      <c r="F14" s="1028"/>
      <c r="G14" s="1028"/>
      <c r="H14" s="1028"/>
      <c r="I14" s="1028"/>
      <c r="J14" s="1028"/>
      <c r="K14" s="1028"/>
      <c r="L14" s="1028"/>
      <c r="M14" s="1028"/>
      <c r="N14" s="1028"/>
      <c r="O14" s="1028"/>
      <c r="P14" s="1028"/>
      <c r="Q14" s="1028"/>
      <c r="R14" s="1028"/>
      <c r="S14" s="1028"/>
      <c r="T14" s="1028"/>
      <c r="U14" s="1028"/>
      <c r="V14" s="1028"/>
      <c r="W14" s="1028"/>
      <c r="X14" s="1028"/>
      <c r="Y14" s="1028"/>
      <c r="Z14" s="1028"/>
      <c r="AA14" s="1028"/>
      <c r="AB14" s="1028"/>
      <c r="AC14" s="1028"/>
      <c r="AD14" s="1028"/>
      <c r="AE14" s="1028"/>
      <c r="AF14" s="1028"/>
      <c r="AG14" s="1028"/>
      <c r="AH14" s="1028"/>
      <c r="AI14" s="1028"/>
      <c r="AJ14" s="1028"/>
      <c r="AK14" s="1028"/>
      <c r="AL14" s="1028"/>
      <c r="AM14" s="1028"/>
      <c r="AN14" s="1028"/>
      <c r="AO14" s="1028"/>
      <c r="AP14" s="1028"/>
      <c r="AQ14" s="1028"/>
      <c r="AR14" s="1028"/>
      <c r="AS14" s="1028"/>
      <c r="AT14" s="1028"/>
      <c r="AU14" s="1028"/>
      <c r="AV14" s="1028"/>
      <c r="AW14" s="1028"/>
      <c r="AX14" s="1028"/>
      <c r="AY14" s="1028"/>
      <c r="AZ14" s="1028"/>
      <c r="BA14" s="1028"/>
      <c r="BB14" s="1028"/>
      <c r="BC14" s="1028"/>
      <c r="BD14" s="1028"/>
      <c r="BE14" s="1028"/>
      <c r="BF14" s="1028"/>
      <c r="BG14" s="1028"/>
      <c r="BH14" s="1028"/>
      <c r="BI14" s="102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33"/>
      <c r="HB14" s="1033"/>
      <c r="HC14" s="1033"/>
      <c r="HD14" s="1033"/>
      <c r="HE14" s="1033"/>
      <c r="HF14" s="1033"/>
      <c r="HG14" s="1033"/>
      <c r="HH14" s="1033"/>
      <c r="HI14" s="1033"/>
      <c r="HJ14" s="1033"/>
      <c r="HK14" s="1033"/>
      <c r="HL14" s="1033"/>
      <c r="HM14" s="1033"/>
      <c r="HN14" s="1033"/>
      <c r="HO14" s="1033"/>
      <c r="HP14" s="1033"/>
      <c r="HQ14" s="1033"/>
      <c r="HR14" s="1033"/>
      <c r="HS14" s="1033"/>
      <c r="HT14" s="1033"/>
      <c r="HU14" s="1033"/>
      <c r="HV14" s="1033"/>
      <c r="HW14" s="1033"/>
      <c r="HX14" s="1033"/>
      <c r="HY14" s="1033"/>
      <c r="HZ14" s="1033"/>
      <c r="IA14" s="16"/>
      <c r="IB14" s="16"/>
      <c r="IC14" s="1016"/>
      <c r="ID14" s="1016"/>
      <c r="IE14" s="1016"/>
      <c r="IF14" s="1016"/>
      <c r="IG14" s="1016"/>
      <c r="IH14" s="1016"/>
      <c r="II14" s="1016"/>
      <c r="IJ14" s="1016"/>
      <c r="IK14" s="1016"/>
      <c r="IL14" s="1016"/>
      <c r="IM14" s="1016"/>
      <c r="IN14" s="1016"/>
      <c r="IO14" s="1016"/>
      <c r="IP14" s="1016"/>
      <c r="IQ14" s="1016"/>
      <c r="IR14" s="1016"/>
      <c r="IS14" s="1016"/>
      <c r="IT14" s="1016"/>
      <c r="IU14" s="1016"/>
      <c r="IV14" s="1016"/>
      <c r="IW14" s="1016"/>
      <c r="IX14" s="1016"/>
      <c r="IY14" s="1016"/>
      <c r="IZ14" s="1016"/>
      <c r="JA14" s="1016"/>
      <c r="JB14" s="1016"/>
      <c r="JC14" s="1016"/>
      <c r="JD14" s="1016"/>
      <c r="JE14" s="1016"/>
      <c r="JF14" s="1016"/>
      <c r="JG14" s="1016"/>
      <c r="JH14" s="1016"/>
      <c r="JI14" s="1016"/>
      <c r="JJ14" s="1016"/>
      <c r="JK14" s="1016"/>
      <c r="JL14" s="1016"/>
      <c r="JM14" s="1016"/>
      <c r="JN14" s="1016"/>
      <c r="JO14" s="1016"/>
      <c r="JP14" s="1016"/>
      <c r="JQ14" s="1016"/>
      <c r="JR14" s="1016"/>
      <c r="JS14" s="1016"/>
      <c r="JT14" s="1016"/>
      <c r="JU14" s="1016"/>
      <c r="JV14" s="1016"/>
      <c r="JW14" s="1016"/>
      <c r="JX14" s="1016"/>
      <c r="JY14" s="1016"/>
      <c r="JZ14" s="1016"/>
      <c r="KA14" s="1016"/>
      <c r="KB14" s="1016"/>
      <c r="KC14" s="1016"/>
      <c r="KD14" s="1016"/>
      <c r="KE14" s="1016"/>
      <c r="KF14" s="1016"/>
      <c r="KG14" s="1016"/>
      <c r="KH14" s="1016"/>
      <c r="KI14" s="1016"/>
      <c r="KJ14" s="1016"/>
      <c r="KK14" s="1016"/>
      <c r="KL14" s="1016"/>
      <c r="KM14" s="1016"/>
      <c r="KN14" s="1016"/>
      <c r="KO14" s="1016"/>
      <c r="KP14" s="1016"/>
      <c r="KQ14" s="1016"/>
      <c r="KR14" s="1016"/>
      <c r="KS14" s="1016"/>
      <c r="KT14" s="1016"/>
      <c r="KU14" s="1016"/>
      <c r="KV14" s="1016"/>
      <c r="KW14" s="1016"/>
      <c r="KX14" s="1016"/>
      <c r="KY14" s="1016"/>
      <c r="KZ14" s="1016"/>
      <c r="LA14" s="1016"/>
      <c r="LB14" s="1016"/>
      <c r="LC14" s="1016"/>
      <c r="LD14" s="1016"/>
      <c r="LE14" s="1016"/>
      <c r="LF14" s="1016"/>
      <c r="LG14" s="1016"/>
      <c r="LH14" s="1016"/>
      <c r="LI14" s="1016"/>
      <c r="LJ14" s="1017"/>
    </row>
    <row r="15" spans="1:322" ht="3.65" customHeight="1">
      <c r="B15" s="1027"/>
      <c r="C15" s="1028"/>
      <c r="D15" s="1028"/>
      <c r="E15" s="1028"/>
      <c r="F15" s="1028"/>
      <c r="G15" s="1028"/>
      <c r="H15" s="1028"/>
      <c r="I15" s="1028"/>
      <c r="J15" s="1028"/>
      <c r="K15" s="1028"/>
      <c r="L15" s="1028"/>
      <c r="M15" s="1028"/>
      <c r="N15" s="1028"/>
      <c r="O15" s="1028"/>
      <c r="P15" s="1028"/>
      <c r="Q15" s="1028"/>
      <c r="R15" s="1028"/>
      <c r="S15" s="1028"/>
      <c r="T15" s="1028"/>
      <c r="U15" s="1028"/>
      <c r="V15" s="1028"/>
      <c r="W15" s="1028"/>
      <c r="X15" s="1028"/>
      <c r="Y15" s="1028"/>
      <c r="Z15" s="1028"/>
      <c r="AA15" s="1028"/>
      <c r="AB15" s="1028"/>
      <c r="AC15" s="1028"/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8"/>
      <c r="AN15" s="1028"/>
      <c r="AO15" s="1028"/>
      <c r="AP15" s="1028"/>
      <c r="AQ15" s="1028"/>
      <c r="AR15" s="1028"/>
      <c r="AS15" s="1028"/>
      <c r="AT15" s="1028"/>
      <c r="AU15" s="1028"/>
      <c r="AV15" s="1028"/>
      <c r="AW15" s="1028"/>
      <c r="AX15" s="1028"/>
      <c r="AY15" s="1028"/>
      <c r="AZ15" s="1028"/>
      <c r="BA15" s="1028"/>
      <c r="BB15" s="1028"/>
      <c r="BC15" s="1028"/>
      <c r="BD15" s="1028"/>
      <c r="BE15" s="1028"/>
      <c r="BF15" s="1028"/>
      <c r="BG15" s="1028"/>
      <c r="BH15" s="1028"/>
      <c r="BI15" s="102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33"/>
      <c r="HB15" s="1033"/>
      <c r="HC15" s="1033"/>
      <c r="HD15" s="1033"/>
      <c r="HE15" s="1033"/>
      <c r="HF15" s="1033"/>
      <c r="HG15" s="1033"/>
      <c r="HH15" s="1033"/>
      <c r="HI15" s="1033"/>
      <c r="HJ15" s="1033"/>
      <c r="HK15" s="1033"/>
      <c r="HL15" s="1033"/>
      <c r="HM15" s="1033"/>
      <c r="HN15" s="1033"/>
      <c r="HO15" s="1033"/>
      <c r="HP15" s="1033"/>
      <c r="HQ15" s="1033"/>
      <c r="HR15" s="1033"/>
      <c r="HS15" s="1033"/>
      <c r="HT15" s="1033"/>
      <c r="HU15" s="1033"/>
      <c r="HV15" s="1033"/>
      <c r="HW15" s="1033"/>
      <c r="HX15" s="1033"/>
      <c r="HY15" s="1033"/>
      <c r="HZ15" s="1033"/>
      <c r="IA15" s="16"/>
      <c r="IB15" s="16"/>
      <c r="IC15" s="1016"/>
      <c r="ID15" s="1016"/>
      <c r="IE15" s="1016"/>
      <c r="IF15" s="1016"/>
      <c r="IG15" s="1016"/>
      <c r="IH15" s="1016"/>
      <c r="II15" s="1016"/>
      <c r="IJ15" s="1016"/>
      <c r="IK15" s="1016"/>
      <c r="IL15" s="1016"/>
      <c r="IM15" s="1016"/>
      <c r="IN15" s="1016"/>
      <c r="IO15" s="1016"/>
      <c r="IP15" s="1016"/>
      <c r="IQ15" s="1016"/>
      <c r="IR15" s="1016"/>
      <c r="IS15" s="1016"/>
      <c r="IT15" s="1016"/>
      <c r="IU15" s="1016"/>
      <c r="IV15" s="1016"/>
      <c r="IW15" s="1016"/>
      <c r="IX15" s="1016"/>
      <c r="IY15" s="1016"/>
      <c r="IZ15" s="1016"/>
      <c r="JA15" s="1016"/>
      <c r="JB15" s="1016"/>
      <c r="JC15" s="1016"/>
      <c r="JD15" s="1016"/>
      <c r="JE15" s="1016"/>
      <c r="JF15" s="1016"/>
      <c r="JG15" s="1016"/>
      <c r="JH15" s="1016"/>
      <c r="JI15" s="1016"/>
      <c r="JJ15" s="1016"/>
      <c r="JK15" s="1016"/>
      <c r="JL15" s="1016"/>
      <c r="JM15" s="1016"/>
      <c r="JN15" s="1016"/>
      <c r="JO15" s="1016"/>
      <c r="JP15" s="1016"/>
      <c r="JQ15" s="1016"/>
      <c r="JR15" s="1016"/>
      <c r="JS15" s="1016"/>
      <c r="JT15" s="1016"/>
      <c r="JU15" s="1016"/>
      <c r="JV15" s="1016"/>
      <c r="JW15" s="1016"/>
      <c r="JX15" s="1016"/>
      <c r="JY15" s="1016"/>
      <c r="JZ15" s="1016"/>
      <c r="KA15" s="1016"/>
      <c r="KB15" s="1016"/>
      <c r="KC15" s="1016"/>
      <c r="KD15" s="1016"/>
      <c r="KE15" s="1016"/>
      <c r="KF15" s="1016"/>
      <c r="KG15" s="1016"/>
      <c r="KH15" s="1016"/>
      <c r="KI15" s="1016"/>
      <c r="KJ15" s="1016"/>
      <c r="KK15" s="1016"/>
      <c r="KL15" s="1016"/>
      <c r="KM15" s="1016"/>
      <c r="KN15" s="1016"/>
      <c r="KO15" s="1016"/>
      <c r="KP15" s="1016"/>
      <c r="KQ15" s="1016"/>
      <c r="KR15" s="1016"/>
      <c r="KS15" s="1016"/>
      <c r="KT15" s="1016"/>
      <c r="KU15" s="1016"/>
      <c r="KV15" s="1016"/>
      <c r="KW15" s="1016"/>
      <c r="KX15" s="1016"/>
      <c r="KY15" s="1016"/>
      <c r="KZ15" s="1016"/>
      <c r="LA15" s="1016"/>
      <c r="LB15" s="1016"/>
      <c r="LC15" s="1016"/>
      <c r="LD15" s="1016"/>
      <c r="LE15" s="1016"/>
      <c r="LF15" s="1016"/>
      <c r="LG15" s="1016"/>
      <c r="LH15" s="1016"/>
      <c r="LI15" s="1016"/>
      <c r="LJ15" s="1017"/>
    </row>
    <row r="16" spans="1:322" ht="3.65" customHeight="1">
      <c r="B16" s="1027"/>
      <c r="C16" s="1028"/>
      <c r="D16" s="1028"/>
      <c r="E16" s="1028"/>
      <c r="F16" s="1028"/>
      <c r="G16" s="1028"/>
      <c r="H16" s="1028"/>
      <c r="I16" s="1028"/>
      <c r="J16" s="1028"/>
      <c r="K16" s="1028"/>
      <c r="L16" s="1028"/>
      <c r="M16" s="1028"/>
      <c r="N16" s="1028"/>
      <c r="O16" s="1028"/>
      <c r="P16" s="1028"/>
      <c r="Q16" s="1028"/>
      <c r="R16" s="1028"/>
      <c r="S16" s="1028"/>
      <c r="T16" s="1028"/>
      <c r="U16" s="1028"/>
      <c r="V16" s="1028"/>
      <c r="W16" s="1028"/>
      <c r="X16" s="1028"/>
      <c r="Y16" s="1028"/>
      <c r="Z16" s="1028"/>
      <c r="AA16" s="1028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1028"/>
      <c r="AO16" s="1028"/>
      <c r="AP16" s="1028"/>
      <c r="AQ16" s="1028"/>
      <c r="AR16" s="1028"/>
      <c r="AS16" s="1028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1028"/>
      <c r="BI16" s="102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33"/>
      <c r="HB16" s="1033"/>
      <c r="HC16" s="1033"/>
      <c r="HD16" s="1033"/>
      <c r="HE16" s="1033"/>
      <c r="HF16" s="1033"/>
      <c r="HG16" s="1033"/>
      <c r="HH16" s="1033"/>
      <c r="HI16" s="1033"/>
      <c r="HJ16" s="1033"/>
      <c r="HK16" s="1033"/>
      <c r="HL16" s="1033"/>
      <c r="HM16" s="1033"/>
      <c r="HN16" s="1033"/>
      <c r="HO16" s="1033"/>
      <c r="HP16" s="1033"/>
      <c r="HQ16" s="1033"/>
      <c r="HR16" s="1033"/>
      <c r="HS16" s="1033"/>
      <c r="HT16" s="1033"/>
      <c r="HU16" s="1033"/>
      <c r="HV16" s="1033"/>
      <c r="HW16" s="1033"/>
      <c r="HX16" s="1033"/>
      <c r="HY16" s="1033"/>
      <c r="HZ16" s="1033"/>
      <c r="IA16" s="16"/>
      <c r="IB16" s="16"/>
      <c r="IC16" s="1016"/>
      <c r="ID16" s="1016"/>
      <c r="IE16" s="1016"/>
      <c r="IF16" s="1016"/>
      <c r="IG16" s="1016"/>
      <c r="IH16" s="1016"/>
      <c r="II16" s="1016"/>
      <c r="IJ16" s="1016"/>
      <c r="IK16" s="1016"/>
      <c r="IL16" s="1016"/>
      <c r="IM16" s="1016"/>
      <c r="IN16" s="1016"/>
      <c r="IO16" s="1016"/>
      <c r="IP16" s="1016"/>
      <c r="IQ16" s="1016"/>
      <c r="IR16" s="1016"/>
      <c r="IS16" s="1016"/>
      <c r="IT16" s="1016"/>
      <c r="IU16" s="1016"/>
      <c r="IV16" s="1016"/>
      <c r="IW16" s="1016"/>
      <c r="IX16" s="1016"/>
      <c r="IY16" s="1016"/>
      <c r="IZ16" s="1016"/>
      <c r="JA16" s="1016"/>
      <c r="JB16" s="1016"/>
      <c r="JC16" s="1016"/>
      <c r="JD16" s="1016"/>
      <c r="JE16" s="1016"/>
      <c r="JF16" s="1016"/>
      <c r="JG16" s="1016"/>
      <c r="JH16" s="1016"/>
      <c r="JI16" s="1016"/>
      <c r="JJ16" s="1016"/>
      <c r="JK16" s="1016"/>
      <c r="JL16" s="1016"/>
      <c r="JM16" s="1016"/>
      <c r="JN16" s="1016"/>
      <c r="JO16" s="1016"/>
      <c r="JP16" s="1016"/>
      <c r="JQ16" s="1016"/>
      <c r="JR16" s="1016"/>
      <c r="JS16" s="1016"/>
      <c r="JT16" s="1016"/>
      <c r="JU16" s="1016"/>
      <c r="JV16" s="1016"/>
      <c r="JW16" s="1016"/>
      <c r="JX16" s="1016"/>
      <c r="JY16" s="1016"/>
      <c r="JZ16" s="1016"/>
      <c r="KA16" s="1016"/>
      <c r="KB16" s="1016"/>
      <c r="KC16" s="1016"/>
      <c r="KD16" s="1016"/>
      <c r="KE16" s="1016"/>
      <c r="KF16" s="1016"/>
      <c r="KG16" s="1016"/>
      <c r="KH16" s="1016"/>
      <c r="KI16" s="1016"/>
      <c r="KJ16" s="1016"/>
      <c r="KK16" s="1016"/>
      <c r="KL16" s="1016"/>
      <c r="KM16" s="1016"/>
      <c r="KN16" s="1016"/>
      <c r="KO16" s="1016"/>
      <c r="KP16" s="1016"/>
      <c r="KQ16" s="1016"/>
      <c r="KR16" s="1016"/>
      <c r="KS16" s="1016"/>
      <c r="KT16" s="1016"/>
      <c r="KU16" s="1016"/>
      <c r="KV16" s="1016"/>
      <c r="KW16" s="1016"/>
      <c r="KX16" s="1016"/>
      <c r="KY16" s="1016"/>
      <c r="KZ16" s="1016"/>
      <c r="LA16" s="1016"/>
      <c r="LB16" s="1016"/>
      <c r="LC16" s="1016"/>
      <c r="LD16" s="1016"/>
      <c r="LE16" s="1016"/>
      <c r="LF16" s="1016"/>
      <c r="LG16" s="1016"/>
      <c r="LH16" s="1016"/>
      <c r="LI16" s="1016"/>
      <c r="LJ16" s="1017"/>
    </row>
    <row r="17" spans="2:322" ht="3.65" customHeight="1" thickBot="1">
      <c r="B17" s="1029"/>
      <c r="C17" s="1030"/>
      <c r="D17" s="1030"/>
      <c r="E17" s="1030"/>
      <c r="F17" s="1030"/>
      <c r="G17" s="1030"/>
      <c r="H17" s="1030"/>
      <c r="I17" s="1030"/>
      <c r="J17" s="1030"/>
      <c r="K17" s="1030"/>
      <c r="L17" s="1030"/>
      <c r="M17" s="1030"/>
      <c r="N17" s="1030"/>
      <c r="O17" s="1030"/>
      <c r="P17" s="1030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N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34"/>
      <c r="HB17" s="1034"/>
      <c r="HC17" s="1034"/>
      <c r="HD17" s="1034"/>
      <c r="HE17" s="1034"/>
      <c r="HF17" s="1034"/>
      <c r="HG17" s="1034"/>
      <c r="HH17" s="1034"/>
      <c r="HI17" s="1034"/>
      <c r="HJ17" s="1034"/>
      <c r="HK17" s="1034"/>
      <c r="HL17" s="1034"/>
      <c r="HM17" s="1034"/>
      <c r="HN17" s="1034"/>
      <c r="HO17" s="1034"/>
      <c r="HP17" s="1034"/>
      <c r="HQ17" s="1034"/>
      <c r="HR17" s="1034"/>
      <c r="HS17" s="1034"/>
      <c r="HT17" s="1034"/>
      <c r="HU17" s="1034"/>
      <c r="HV17" s="1034"/>
      <c r="HW17" s="1034"/>
      <c r="HX17" s="1034"/>
      <c r="HY17" s="1034"/>
      <c r="HZ17" s="1034"/>
      <c r="IA17" s="20"/>
      <c r="IB17" s="20"/>
      <c r="IC17" s="1018"/>
      <c r="ID17" s="1018"/>
      <c r="IE17" s="1018"/>
      <c r="IF17" s="1018"/>
      <c r="IG17" s="1018"/>
      <c r="IH17" s="1018"/>
      <c r="II17" s="1018"/>
      <c r="IJ17" s="1018"/>
      <c r="IK17" s="1018"/>
      <c r="IL17" s="1018"/>
      <c r="IM17" s="1018"/>
      <c r="IN17" s="1018"/>
      <c r="IO17" s="1018"/>
      <c r="IP17" s="1018"/>
      <c r="IQ17" s="1018"/>
      <c r="IR17" s="1018"/>
      <c r="IS17" s="1018"/>
      <c r="IT17" s="1018"/>
      <c r="IU17" s="1018"/>
      <c r="IV17" s="1018"/>
      <c r="IW17" s="1018"/>
      <c r="IX17" s="1018"/>
      <c r="IY17" s="1018"/>
      <c r="IZ17" s="1018"/>
      <c r="JA17" s="1018"/>
      <c r="JB17" s="1018"/>
      <c r="JC17" s="1018"/>
      <c r="JD17" s="1018"/>
      <c r="JE17" s="1018"/>
      <c r="JF17" s="1018"/>
      <c r="JG17" s="1018"/>
      <c r="JH17" s="1018"/>
      <c r="JI17" s="1018"/>
      <c r="JJ17" s="1018"/>
      <c r="JK17" s="1018"/>
      <c r="JL17" s="1018"/>
      <c r="JM17" s="1018"/>
      <c r="JN17" s="1018"/>
      <c r="JO17" s="1018"/>
      <c r="JP17" s="1018"/>
      <c r="JQ17" s="1018"/>
      <c r="JR17" s="1018"/>
      <c r="JS17" s="1018"/>
      <c r="JT17" s="1018"/>
      <c r="JU17" s="1018"/>
      <c r="JV17" s="1018"/>
      <c r="JW17" s="1018"/>
      <c r="JX17" s="1018"/>
      <c r="JY17" s="1018"/>
      <c r="JZ17" s="1018"/>
      <c r="KA17" s="1018"/>
      <c r="KB17" s="1018"/>
      <c r="KC17" s="1018"/>
      <c r="KD17" s="1018"/>
      <c r="KE17" s="1018"/>
      <c r="KF17" s="1018"/>
      <c r="KG17" s="1018"/>
      <c r="KH17" s="1018"/>
      <c r="KI17" s="1018"/>
      <c r="KJ17" s="1018"/>
      <c r="KK17" s="1018"/>
      <c r="KL17" s="1018"/>
      <c r="KM17" s="1018"/>
      <c r="KN17" s="1018"/>
      <c r="KO17" s="1018"/>
      <c r="KP17" s="1018"/>
      <c r="KQ17" s="1018"/>
      <c r="KR17" s="1018"/>
      <c r="KS17" s="1018"/>
      <c r="KT17" s="1018"/>
      <c r="KU17" s="1018"/>
      <c r="KV17" s="1018"/>
      <c r="KW17" s="1018"/>
      <c r="KX17" s="1018"/>
      <c r="KY17" s="1018"/>
      <c r="KZ17" s="1018"/>
      <c r="LA17" s="1018"/>
      <c r="LB17" s="1018"/>
      <c r="LC17" s="1018"/>
      <c r="LD17" s="1018"/>
      <c r="LE17" s="1018"/>
      <c r="LF17" s="1018"/>
      <c r="LG17" s="1018"/>
      <c r="LH17" s="1018"/>
      <c r="LI17" s="1018"/>
      <c r="LJ17" s="1019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211"/>
      <c r="E20" s="1211"/>
      <c r="F20" s="1211"/>
      <c r="G20" s="1211"/>
      <c r="H20" s="1211"/>
      <c r="I20" s="1211"/>
      <c r="J20" s="1211"/>
      <c r="K20" s="1211"/>
      <c r="L20" s="1211"/>
      <c r="M20" s="1211"/>
      <c r="N20" s="1211"/>
      <c r="O20" s="1211"/>
      <c r="P20" s="1211"/>
      <c r="Q20" s="1211"/>
      <c r="R20" s="1211"/>
      <c r="S20" s="1211"/>
      <c r="T20" s="1211"/>
      <c r="U20" s="1211"/>
      <c r="V20" s="1211"/>
      <c r="W20" s="1211"/>
      <c r="X20" s="1211"/>
      <c r="Y20" s="1211"/>
      <c r="Z20" s="1211"/>
      <c r="AA20" s="1211"/>
      <c r="AB20" s="1211"/>
      <c r="AC20" s="1211"/>
      <c r="AD20" s="1211"/>
      <c r="AE20" s="1211"/>
      <c r="AF20" s="1211"/>
      <c r="AG20" s="1211"/>
      <c r="AH20" s="1211"/>
      <c r="AI20" s="1211"/>
      <c r="AJ20" s="1211"/>
      <c r="AK20" s="1211"/>
      <c r="AL20" s="1211"/>
      <c r="AM20" s="121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211"/>
      <c r="E21" s="1211"/>
      <c r="F21" s="1211"/>
      <c r="G21" s="1211"/>
      <c r="H21" s="1211"/>
      <c r="I21" s="1211"/>
      <c r="J21" s="1211"/>
      <c r="K21" s="1211"/>
      <c r="L21" s="1211"/>
      <c r="M21" s="1211"/>
      <c r="N21" s="1211"/>
      <c r="O21" s="1211"/>
      <c r="P21" s="1211"/>
      <c r="Q21" s="1211"/>
      <c r="R21" s="1211"/>
      <c r="S21" s="1211"/>
      <c r="T21" s="1211"/>
      <c r="U21" s="1211"/>
      <c r="V21" s="1211"/>
      <c r="W21" s="1211"/>
      <c r="X21" s="1211"/>
      <c r="Y21" s="1211"/>
      <c r="Z21" s="1211"/>
      <c r="AA21" s="1211"/>
      <c r="AB21" s="1211"/>
      <c r="AC21" s="1211"/>
      <c r="AD21" s="1211"/>
      <c r="AE21" s="1211"/>
      <c r="AF21" s="1211"/>
      <c r="AG21" s="1211"/>
      <c r="AH21" s="1211"/>
      <c r="AI21" s="1211"/>
      <c r="AJ21" s="1211"/>
      <c r="AK21" s="1211"/>
      <c r="AL21" s="1211"/>
      <c r="AM21" s="121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211"/>
      <c r="E22" s="1211"/>
      <c r="F22" s="1211"/>
      <c r="G22" s="1211"/>
      <c r="H22" s="1211"/>
      <c r="I22" s="1211"/>
      <c r="J22" s="1211"/>
      <c r="K22" s="1211"/>
      <c r="L22" s="1211"/>
      <c r="M22" s="1211"/>
      <c r="N22" s="1211"/>
      <c r="O22" s="1211"/>
      <c r="P22" s="1211"/>
      <c r="Q22" s="1211"/>
      <c r="R22" s="1211"/>
      <c r="S22" s="1211"/>
      <c r="T22" s="1211"/>
      <c r="U22" s="1211"/>
      <c r="V22" s="1211"/>
      <c r="W22" s="1211"/>
      <c r="X22" s="1211"/>
      <c r="Y22" s="1211"/>
      <c r="Z22" s="1211"/>
      <c r="AA22" s="1211"/>
      <c r="AB22" s="1211"/>
      <c r="AC22" s="1211"/>
      <c r="AD22" s="1211"/>
      <c r="AE22" s="1211"/>
      <c r="AF22" s="1211"/>
      <c r="AG22" s="1211"/>
      <c r="AH22" s="1211"/>
      <c r="AI22" s="1211"/>
      <c r="AJ22" s="1211"/>
      <c r="AK22" s="1211"/>
      <c r="AL22" s="1211"/>
      <c r="AM22" s="121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211"/>
      <c r="E23" s="1211"/>
      <c r="F23" s="1211"/>
      <c r="G23" s="1211"/>
      <c r="H23" s="1211"/>
      <c r="I23" s="1211"/>
      <c r="J23" s="1211"/>
      <c r="K23" s="1211"/>
      <c r="L23" s="1211"/>
      <c r="M23" s="1211"/>
      <c r="N23" s="1211"/>
      <c r="O23" s="1211"/>
      <c r="P23" s="1211"/>
      <c r="Q23" s="1211"/>
      <c r="R23" s="1211"/>
      <c r="S23" s="1211"/>
      <c r="T23" s="1211"/>
      <c r="U23" s="1211"/>
      <c r="V23" s="1211"/>
      <c r="W23" s="1211"/>
      <c r="X23" s="1211"/>
      <c r="Y23" s="1211"/>
      <c r="Z23" s="1211"/>
      <c r="AA23" s="1211"/>
      <c r="AB23" s="1211"/>
      <c r="AC23" s="1211"/>
      <c r="AD23" s="1211"/>
      <c r="AE23" s="1211"/>
      <c r="AF23" s="1211"/>
      <c r="AG23" s="1211"/>
      <c r="AH23" s="1211"/>
      <c r="AI23" s="1211"/>
      <c r="AJ23" s="1211"/>
      <c r="AK23" s="1211"/>
      <c r="AL23" s="1211"/>
      <c r="AM23" s="121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211"/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1"/>
      <c r="R24" s="1211"/>
      <c r="S24" s="1211"/>
      <c r="T24" s="1211"/>
      <c r="U24" s="1211"/>
      <c r="V24" s="1211"/>
      <c r="W24" s="1211"/>
      <c r="X24" s="1211"/>
      <c r="Y24" s="1211"/>
      <c r="Z24" s="1211"/>
      <c r="AA24" s="1211"/>
      <c r="AB24" s="1211"/>
      <c r="AC24" s="1211"/>
      <c r="AD24" s="1211"/>
      <c r="AE24" s="1211"/>
      <c r="AF24" s="1211"/>
      <c r="AG24" s="1211"/>
      <c r="AH24" s="1211"/>
      <c r="AI24" s="1211"/>
      <c r="AJ24" s="1211"/>
      <c r="AK24" s="1211"/>
      <c r="AL24" s="1211"/>
      <c r="AM24" s="121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211"/>
      <c r="E25" s="1211"/>
      <c r="F25" s="1211"/>
      <c r="G25" s="1211"/>
      <c r="H25" s="1211"/>
      <c r="I25" s="1211"/>
      <c r="J25" s="1211"/>
      <c r="K25" s="1211"/>
      <c r="L25" s="1211"/>
      <c r="M25" s="1211"/>
      <c r="N25" s="1211"/>
      <c r="O25" s="1211"/>
      <c r="P25" s="1211"/>
      <c r="Q25" s="1211"/>
      <c r="R25" s="1211"/>
      <c r="S25" s="1211"/>
      <c r="T25" s="1211"/>
      <c r="U25" s="1211"/>
      <c r="V25" s="1211"/>
      <c r="W25" s="1211"/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211"/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1"/>
      <c r="R26" s="1211"/>
      <c r="S26" s="1211"/>
      <c r="T26" s="1211"/>
      <c r="U26" s="1211"/>
      <c r="V26" s="1211"/>
      <c r="W26" s="1211"/>
      <c r="X26" s="1211"/>
      <c r="Y26" s="1211"/>
      <c r="Z26" s="1211"/>
      <c r="AA26" s="1211"/>
      <c r="AB26" s="1211"/>
      <c r="AC26" s="1211"/>
      <c r="AD26" s="1211"/>
      <c r="AE26" s="1211"/>
      <c r="AF26" s="1211"/>
      <c r="AG26" s="1211"/>
      <c r="AH26" s="1211"/>
      <c r="AI26" s="1211"/>
      <c r="AJ26" s="1211"/>
      <c r="AK26" s="1211"/>
      <c r="AL26" s="1211"/>
      <c r="AM26" s="121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211"/>
      <c r="E27" s="1211"/>
      <c r="F27" s="1211"/>
      <c r="G27" s="1211"/>
      <c r="H27" s="1211"/>
      <c r="I27" s="1211"/>
      <c r="J27" s="1211"/>
      <c r="K27" s="1211"/>
      <c r="L27" s="1211"/>
      <c r="M27" s="1211"/>
      <c r="N27" s="1211"/>
      <c r="O27" s="1211"/>
      <c r="P27" s="1211"/>
      <c r="Q27" s="1211"/>
      <c r="R27" s="1211"/>
      <c r="S27" s="1211"/>
      <c r="T27" s="1211"/>
      <c r="U27" s="1211"/>
      <c r="V27" s="1211"/>
      <c r="W27" s="1211"/>
      <c r="X27" s="1211"/>
      <c r="Y27" s="1211"/>
      <c r="Z27" s="1211"/>
      <c r="AA27" s="1211"/>
      <c r="AB27" s="1211"/>
      <c r="AC27" s="1211"/>
      <c r="AD27" s="1211"/>
      <c r="AE27" s="1211"/>
      <c r="AF27" s="1211"/>
      <c r="AG27" s="1211"/>
      <c r="AH27" s="1211"/>
      <c r="AI27" s="1211"/>
      <c r="AJ27" s="1211"/>
      <c r="AK27" s="1211"/>
      <c r="AL27" s="1211"/>
      <c r="AM27" s="121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21"/>
      <c r="AY28" s="1022"/>
      <c r="AZ28" s="1022"/>
      <c r="BA28" s="1010">
        <v>1</v>
      </c>
      <c r="BB28" s="1010"/>
      <c r="BC28" s="1010"/>
      <c r="BD28" s="1010"/>
      <c r="BE28" s="1010"/>
      <c r="BF28" s="1010"/>
      <c r="BG28" s="1010"/>
      <c r="BH28" s="1010"/>
      <c r="BI28" s="1010"/>
      <c r="BJ28" s="1010"/>
      <c r="BK28" s="1010"/>
      <c r="BL28" s="1010"/>
      <c r="BM28" s="1010"/>
      <c r="BN28" s="1010"/>
      <c r="BO28" s="1010"/>
      <c r="BP28" s="1010"/>
      <c r="BQ28" s="1011"/>
      <c r="BR28" s="1010">
        <v>2</v>
      </c>
      <c r="BS28" s="1010"/>
      <c r="BT28" s="1010"/>
      <c r="BU28" s="1010"/>
      <c r="BV28" s="1010"/>
      <c r="BW28" s="1010"/>
      <c r="BX28" s="1010"/>
      <c r="BY28" s="1010"/>
      <c r="BZ28" s="1010"/>
      <c r="CA28" s="1010"/>
      <c r="CB28" s="1010"/>
      <c r="CC28" s="1010"/>
      <c r="CD28" s="1010"/>
      <c r="CE28" s="1010"/>
      <c r="CF28" s="1010"/>
      <c r="CG28" s="1010"/>
      <c r="CH28" s="1011"/>
      <c r="CI28" s="1010">
        <v>3</v>
      </c>
      <c r="CJ28" s="1010"/>
      <c r="CK28" s="1010"/>
      <c r="CL28" s="1010"/>
      <c r="CM28" s="1010"/>
      <c r="CN28" s="1010"/>
      <c r="CO28" s="1010"/>
      <c r="CP28" s="1010"/>
      <c r="CQ28" s="1010"/>
      <c r="CR28" s="1010"/>
      <c r="CS28" s="1010"/>
      <c r="CT28" s="1010"/>
      <c r="CU28" s="1010"/>
      <c r="CV28" s="1010"/>
      <c r="CW28" s="1010"/>
      <c r="CX28" s="1010"/>
      <c r="CY28" s="1011"/>
      <c r="CZ28" s="1010">
        <v>4</v>
      </c>
      <c r="DA28" s="1010"/>
      <c r="DB28" s="1010"/>
      <c r="DC28" s="1010"/>
      <c r="DD28" s="1010"/>
      <c r="DE28" s="1010"/>
      <c r="DF28" s="1010"/>
      <c r="DG28" s="1010"/>
      <c r="DH28" s="1010"/>
      <c r="DI28" s="1010"/>
      <c r="DJ28" s="1010"/>
      <c r="DK28" s="1010"/>
      <c r="DL28" s="1010"/>
      <c r="DM28" s="1010"/>
      <c r="DN28" s="1010"/>
      <c r="DO28" s="1010"/>
      <c r="DP28" s="1011"/>
      <c r="DQ28" s="1010">
        <v>5</v>
      </c>
      <c r="DR28" s="1010"/>
      <c r="DS28" s="1010"/>
      <c r="DT28" s="1010"/>
      <c r="DU28" s="1010"/>
      <c r="DV28" s="1010"/>
      <c r="DW28" s="1010"/>
      <c r="DX28" s="1010"/>
      <c r="DY28" s="1010"/>
      <c r="DZ28" s="1010"/>
      <c r="EA28" s="1010"/>
      <c r="EB28" s="1010"/>
      <c r="EC28" s="1010"/>
      <c r="ED28" s="1010"/>
      <c r="EE28" s="1010"/>
      <c r="EF28" s="1010"/>
      <c r="EG28" s="1011"/>
      <c r="EH28" s="1010">
        <v>6</v>
      </c>
      <c r="EI28" s="1010"/>
      <c r="EJ28" s="1010"/>
      <c r="EK28" s="1010"/>
      <c r="EL28" s="1010"/>
      <c r="EM28" s="1010"/>
      <c r="EN28" s="1010"/>
      <c r="EO28" s="1010"/>
      <c r="EP28" s="1010"/>
      <c r="EQ28" s="1010"/>
      <c r="ER28" s="1010"/>
      <c r="ES28" s="1010"/>
      <c r="ET28" s="1010"/>
      <c r="EU28" s="1010"/>
      <c r="EV28" s="1010"/>
      <c r="EW28" s="1010"/>
      <c r="EX28" s="1011"/>
      <c r="EY28" s="1010">
        <v>7</v>
      </c>
      <c r="EZ28" s="1010"/>
      <c r="FA28" s="1010"/>
      <c r="FB28" s="1010"/>
      <c r="FC28" s="1010"/>
      <c r="FD28" s="1010"/>
      <c r="FE28" s="1010"/>
      <c r="FF28" s="1010"/>
      <c r="FG28" s="1010"/>
      <c r="FH28" s="1010"/>
      <c r="FI28" s="1010"/>
      <c r="FJ28" s="1010"/>
      <c r="FK28" s="1010"/>
      <c r="FL28" s="1010"/>
      <c r="FM28" s="1010"/>
      <c r="FN28" s="1010"/>
      <c r="FO28" s="1011"/>
      <c r="FP28" s="1010">
        <v>8</v>
      </c>
      <c r="FQ28" s="1010"/>
      <c r="FR28" s="1010"/>
      <c r="FS28" s="1010"/>
      <c r="FT28" s="1010"/>
      <c r="FU28" s="1010"/>
      <c r="FV28" s="1010"/>
      <c r="FW28" s="1010"/>
      <c r="FX28" s="1010"/>
      <c r="FY28" s="1010"/>
      <c r="FZ28" s="1010"/>
      <c r="GA28" s="1010"/>
      <c r="GB28" s="1010"/>
      <c r="GC28" s="1010"/>
      <c r="GD28" s="1010"/>
      <c r="GE28" s="1010"/>
      <c r="GF28" s="1011"/>
      <c r="GG28" s="1010">
        <v>9</v>
      </c>
      <c r="GH28" s="1010"/>
      <c r="GI28" s="1010"/>
      <c r="GJ28" s="1010"/>
      <c r="GK28" s="1010"/>
      <c r="GL28" s="1010"/>
      <c r="GM28" s="1010"/>
      <c r="GN28" s="1010"/>
      <c r="GO28" s="1010"/>
      <c r="GP28" s="1010"/>
      <c r="GQ28" s="1010"/>
      <c r="GR28" s="1010"/>
      <c r="GS28" s="1010"/>
      <c r="GT28" s="1010"/>
      <c r="GU28" s="1010"/>
      <c r="GV28" s="1010"/>
      <c r="GW28" s="1011"/>
      <c r="GX28" s="1010">
        <v>10</v>
      </c>
      <c r="GY28" s="1010"/>
      <c r="GZ28" s="1010"/>
      <c r="HA28" s="1010"/>
      <c r="HB28" s="1010"/>
      <c r="HC28" s="1010"/>
      <c r="HD28" s="1010"/>
      <c r="HE28" s="1010"/>
      <c r="HF28" s="1010"/>
      <c r="HG28" s="1010"/>
      <c r="HH28" s="1010"/>
      <c r="HI28" s="1010"/>
      <c r="HJ28" s="1010"/>
      <c r="HK28" s="1010"/>
      <c r="HL28" s="1010"/>
      <c r="HM28" s="1010"/>
      <c r="HN28" s="1011"/>
      <c r="HO28" s="1010">
        <v>11</v>
      </c>
      <c r="HP28" s="1010"/>
      <c r="HQ28" s="1010"/>
      <c r="HR28" s="1010"/>
      <c r="HS28" s="1010"/>
      <c r="HT28" s="1010"/>
      <c r="HU28" s="1010"/>
      <c r="HV28" s="1010"/>
      <c r="HW28" s="1010"/>
      <c r="HX28" s="1010"/>
      <c r="HY28" s="1010"/>
      <c r="HZ28" s="1010"/>
      <c r="IA28" s="1010"/>
      <c r="IB28" s="1010"/>
      <c r="IC28" s="1010"/>
      <c r="ID28" s="1010"/>
      <c r="IE28" s="1011"/>
      <c r="IF28" s="1010">
        <v>12</v>
      </c>
      <c r="IG28" s="1010"/>
      <c r="IH28" s="1010"/>
      <c r="II28" s="1010"/>
      <c r="IJ28" s="1010"/>
      <c r="IK28" s="1010"/>
      <c r="IL28" s="1010"/>
      <c r="IM28" s="1010"/>
      <c r="IN28" s="1010"/>
      <c r="IO28" s="1010"/>
      <c r="IP28" s="1010"/>
      <c r="IQ28" s="1010"/>
      <c r="IR28" s="1010"/>
      <c r="IS28" s="1010"/>
      <c r="IT28" s="1010"/>
      <c r="IU28" s="1010"/>
      <c r="IV28" s="1010"/>
      <c r="IW28" s="1022"/>
      <c r="IX28" s="1022"/>
      <c r="IY28" s="10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23"/>
      <c r="AY29" s="1024"/>
      <c r="AZ29" s="1024"/>
      <c r="BA29" s="1012"/>
      <c r="BB29" s="1012"/>
      <c r="BC29" s="1012"/>
      <c r="BD29" s="1012"/>
      <c r="BE29" s="1012"/>
      <c r="BF29" s="1012"/>
      <c r="BG29" s="1012"/>
      <c r="BH29" s="1012"/>
      <c r="BI29" s="1012"/>
      <c r="BJ29" s="1012"/>
      <c r="BK29" s="1012"/>
      <c r="BL29" s="1012"/>
      <c r="BM29" s="1012"/>
      <c r="BN29" s="1012"/>
      <c r="BO29" s="1012"/>
      <c r="BP29" s="1012"/>
      <c r="BQ29" s="1013"/>
      <c r="BR29" s="1012"/>
      <c r="BS29" s="1012"/>
      <c r="BT29" s="1012"/>
      <c r="BU29" s="1012"/>
      <c r="BV29" s="1012"/>
      <c r="BW29" s="1012"/>
      <c r="BX29" s="1012"/>
      <c r="BY29" s="1012"/>
      <c r="BZ29" s="1012"/>
      <c r="CA29" s="1012"/>
      <c r="CB29" s="1012"/>
      <c r="CC29" s="1012"/>
      <c r="CD29" s="1012"/>
      <c r="CE29" s="1012"/>
      <c r="CF29" s="1012"/>
      <c r="CG29" s="1012"/>
      <c r="CH29" s="1013"/>
      <c r="CI29" s="1012"/>
      <c r="CJ29" s="1012"/>
      <c r="CK29" s="1012"/>
      <c r="CL29" s="1012"/>
      <c r="CM29" s="1012"/>
      <c r="CN29" s="1012"/>
      <c r="CO29" s="1012"/>
      <c r="CP29" s="1012"/>
      <c r="CQ29" s="1012"/>
      <c r="CR29" s="1012"/>
      <c r="CS29" s="1012"/>
      <c r="CT29" s="1012"/>
      <c r="CU29" s="1012"/>
      <c r="CV29" s="1012"/>
      <c r="CW29" s="1012"/>
      <c r="CX29" s="1012"/>
      <c r="CY29" s="1013"/>
      <c r="CZ29" s="1012"/>
      <c r="DA29" s="1012"/>
      <c r="DB29" s="1012"/>
      <c r="DC29" s="1012"/>
      <c r="DD29" s="1012"/>
      <c r="DE29" s="1012"/>
      <c r="DF29" s="1012"/>
      <c r="DG29" s="1012"/>
      <c r="DH29" s="1012"/>
      <c r="DI29" s="1012"/>
      <c r="DJ29" s="1012"/>
      <c r="DK29" s="1012"/>
      <c r="DL29" s="1012"/>
      <c r="DM29" s="1012"/>
      <c r="DN29" s="1012"/>
      <c r="DO29" s="1012"/>
      <c r="DP29" s="1013"/>
      <c r="DQ29" s="1012"/>
      <c r="DR29" s="1012"/>
      <c r="DS29" s="1012"/>
      <c r="DT29" s="1012"/>
      <c r="DU29" s="1012"/>
      <c r="DV29" s="1012"/>
      <c r="DW29" s="1012"/>
      <c r="DX29" s="1012"/>
      <c r="DY29" s="1012"/>
      <c r="DZ29" s="1012"/>
      <c r="EA29" s="1012"/>
      <c r="EB29" s="1012"/>
      <c r="EC29" s="1012"/>
      <c r="ED29" s="1012"/>
      <c r="EE29" s="1012"/>
      <c r="EF29" s="1012"/>
      <c r="EG29" s="1013"/>
      <c r="EH29" s="1012"/>
      <c r="EI29" s="1012"/>
      <c r="EJ29" s="1012"/>
      <c r="EK29" s="1012"/>
      <c r="EL29" s="1012"/>
      <c r="EM29" s="1012"/>
      <c r="EN29" s="1012"/>
      <c r="EO29" s="1012"/>
      <c r="EP29" s="1012"/>
      <c r="EQ29" s="1012"/>
      <c r="ER29" s="1012"/>
      <c r="ES29" s="1012"/>
      <c r="ET29" s="1012"/>
      <c r="EU29" s="1012"/>
      <c r="EV29" s="1012"/>
      <c r="EW29" s="1012"/>
      <c r="EX29" s="1013"/>
      <c r="EY29" s="1012"/>
      <c r="EZ29" s="1012"/>
      <c r="FA29" s="1012"/>
      <c r="FB29" s="1012"/>
      <c r="FC29" s="1012"/>
      <c r="FD29" s="1012"/>
      <c r="FE29" s="1012"/>
      <c r="FF29" s="1012"/>
      <c r="FG29" s="1012"/>
      <c r="FH29" s="1012"/>
      <c r="FI29" s="1012"/>
      <c r="FJ29" s="1012"/>
      <c r="FK29" s="1012"/>
      <c r="FL29" s="1012"/>
      <c r="FM29" s="1012"/>
      <c r="FN29" s="1012"/>
      <c r="FO29" s="1013"/>
      <c r="FP29" s="1012"/>
      <c r="FQ29" s="1012"/>
      <c r="FR29" s="1012"/>
      <c r="FS29" s="1012"/>
      <c r="FT29" s="1012"/>
      <c r="FU29" s="1012"/>
      <c r="FV29" s="1012"/>
      <c r="FW29" s="1012"/>
      <c r="FX29" s="1012"/>
      <c r="FY29" s="1012"/>
      <c r="FZ29" s="1012"/>
      <c r="GA29" s="1012"/>
      <c r="GB29" s="1012"/>
      <c r="GC29" s="1012"/>
      <c r="GD29" s="1012"/>
      <c r="GE29" s="1012"/>
      <c r="GF29" s="1013"/>
      <c r="GG29" s="1012"/>
      <c r="GH29" s="1012"/>
      <c r="GI29" s="1012"/>
      <c r="GJ29" s="1012"/>
      <c r="GK29" s="1012"/>
      <c r="GL29" s="1012"/>
      <c r="GM29" s="1012"/>
      <c r="GN29" s="1012"/>
      <c r="GO29" s="1012"/>
      <c r="GP29" s="1012"/>
      <c r="GQ29" s="1012"/>
      <c r="GR29" s="1012"/>
      <c r="GS29" s="1012"/>
      <c r="GT29" s="1012"/>
      <c r="GU29" s="1012"/>
      <c r="GV29" s="1012"/>
      <c r="GW29" s="1013"/>
      <c r="GX29" s="1012"/>
      <c r="GY29" s="1012"/>
      <c r="GZ29" s="1012"/>
      <c r="HA29" s="1012"/>
      <c r="HB29" s="1012"/>
      <c r="HC29" s="1012"/>
      <c r="HD29" s="1012"/>
      <c r="HE29" s="1012"/>
      <c r="HF29" s="1012"/>
      <c r="HG29" s="1012"/>
      <c r="HH29" s="1012"/>
      <c r="HI29" s="1012"/>
      <c r="HJ29" s="1012"/>
      <c r="HK29" s="1012"/>
      <c r="HL29" s="1012"/>
      <c r="HM29" s="1012"/>
      <c r="HN29" s="1013"/>
      <c r="HO29" s="1012"/>
      <c r="HP29" s="1012"/>
      <c r="HQ29" s="1012"/>
      <c r="HR29" s="1012"/>
      <c r="HS29" s="1012"/>
      <c r="HT29" s="1012"/>
      <c r="HU29" s="1012"/>
      <c r="HV29" s="1012"/>
      <c r="HW29" s="1012"/>
      <c r="HX29" s="1012"/>
      <c r="HY29" s="1012"/>
      <c r="HZ29" s="1012"/>
      <c r="IA29" s="1012"/>
      <c r="IB29" s="1012"/>
      <c r="IC29" s="1012"/>
      <c r="ID29" s="1012"/>
      <c r="IE29" s="1013"/>
      <c r="IF29" s="1012"/>
      <c r="IG29" s="1012"/>
      <c r="IH29" s="1012"/>
      <c r="II29" s="1012"/>
      <c r="IJ29" s="1012"/>
      <c r="IK29" s="1012"/>
      <c r="IL29" s="1012"/>
      <c r="IM29" s="1012"/>
      <c r="IN29" s="1012"/>
      <c r="IO29" s="1012"/>
      <c r="IP29" s="1012"/>
      <c r="IQ29" s="1012"/>
      <c r="IR29" s="1012"/>
      <c r="IS29" s="1012"/>
      <c r="IT29" s="1012"/>
      <c r="IU29" s="1012"/>
      <c r="IV29" s="1012"/>
      <c r="IW29" s="1024"/>
      <c r="IX29" s="1024"/>
      <c r="IY29" s="107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201"/>
      <c r="C30" s="1202"/>
      <c r="D30" s="1202"/>
      <c r="E30" s="1202"/>
      <c r="F30" s="1202"/>
      <c r="G30" s="1202"/>
      <c r="H30" s="1202"/>
      <c r="I30" s="1202"/>
      <c r="J30" s="1202"/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/>
      <c r="W30" s="1202"/>
      <c r="X30" s="1202"/>
      <c r="Y30" s="1202"/>
      <c r="Z30" s="1202"/>
      <c r="AA30" s="1202"/>
      <c r="AB30" s="1202"/>
      <c r="AC30" s="1202"/>
      <c r="AD30" s="1202"/>
      <c r="AE30" s="1202"/>
      <c r="AF30" s="1202"/>
      <c r="AG30" s="1202"/>
      <c r="AH30" s="1202"/>
      <c r="AI30" s="1202"/>
      <c r="AJ30" s="1202"/>
      <c r="AK30" s="1202"/>
      <c r="AL30" s="1202"/>
      <c r="AM30" s="1202"/>
      <c r="AN30" s="1202"/>
      <c r="AO30" s="1203"/>
      <c r="AP30" s="22"/>
      <c r="AQ30" s="22"/>
      <c r="AR30" s="22"/>
      <c r="AS30" s="22"/>
      <c r="AT30" s="22"/>
      <c r="AU30" s="22"/>
      <c r="AV30" s="22"/>
      <c r="AW30" s="22"/>
      <c r="AX30" s="1023"/>
      <c r="AY30" s="1024"/>
      <c r="AZ30" s="1024"/>
      <c r="BA30" s="68"/>
      <c r="BB30" s="68"/>
      <c r="BC30" s="68"/>
      <c r="BD30" s="68"/>
      <c r="BE30" s="68"/>
      <c r="BF30" s="68"/>
      <c r="BG30" s="68"/>
      <c r="BH30" s="1210" t="e" vm="4">
        <v>#VALUE!</v>
      </c>
      <c r="BI30" s="121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210" t="e" vm="4">
        <v>#VALUE!</v>
      </c>
      <c r="BZ30" s="121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210" t="e" vm="4">
        <v>#VALUE!</v>
      </c>
      <c r="CQ30" s="121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210" t="e" vm="4">
        <v>#VALUE!</v>
      </c>
      <c r="DH30" s="121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210" t="e" vm="4">
        <v>#VALUE!</v>
      </c>
      <c r="DY30" s="121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210" t="e" vm="4">
        <v>#VALUE!</v>
      </c>
      <c r="EP30" s="121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210" t="e" vm="4">
        <v>#VALUE!</v>
      </c>
      <c r="FG30" s="121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210" t="e" vm="4">
        <v>#VALUE!</v>
      </c>
      <c r="FX30" s="121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210" t="e" vm="4">
        <v>#VALUE!</v>
      </c>
      <c r="GO30" s="121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210" t="e" vm="4">
        <v>#VALUE!</v>
      </c>
      <c r="HF30" s="121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210" t="e" vm="4">
        <v>#VALUE!</v>
      </c>
      <c r="HW30" s="121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210" t="e" vm="4">
        <v>#VALUE!</v>
      </c>
      <c r="IN30" s="1210"/>
      <c r="IO30" s="70"/>
      <c r="IP30" s="68"/>
      <c r="IQ30" s="68"/>
      <c r="IR30" s="68"/>
      <c r="IS30" s="68"/>
      <c r="IT30" s="68"/>
      <c r="IU30" s="68"/>
      <c r="IV30" s="68"/>
      <c r="IW30" s="1024"/>
      <c r="IX30" s="1024"/>
      <c r="IY30" s="107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204"/>
      <c r="C31" s="1205"/>
      <c r="D31" s="1205"/>
      <c r="E31" s="1205"/>
      <c r="F31" s="1205"/>
      <c r="G31" s="1205"/>
      <c r="H31" s="1205"/>
      <c r="I31" s="1205"/>
      <c r="J31" s="1205"/>
      <c r="K31" s="1205"/>
      <c r="L31" s="1205"/>
      <c r="M31" s="1205"/>
      <c r="N31" s="1205"/>
      <c r="O31" s="1205"/>
      <c r="P31" s="1205"/>
      <c r="Q31" s="1205"/>
      <c r="R31" s="1205"/>
      <c r="S31" s="1205"/>
      <c r="T31" s="1205"/>
      <c r="U31" s="1205"/>
      <c r="V31" s="1205"/>
      <c r="W31" s="1205"/>
      <c r="X31" s="1205"/>
      <c r="Y31" s="1205"/>
      <c r="Z31" s="1205"/>
      <c r="AA31" s="1205"/>
      <c r="AB31" s="1205"/>
      <c r="AC31" s="1205"/>
      <c r="AD31" s="1205"/>
      <c r="AE31" s="1205"/>
      <c r="AF31" s="1205"/>
      <c r="AG31" s="1205"/>
      <c r="AH31" s="1205"/>
      <c r="AI31" s="1205"/>
      <c r="AJ31" s="1205"/>
      <c r="AK31" s="1205"/>
      <c r="AL31" s="1205"/>
      <c r="AM31" s="1205"/>
      <c r="AN31" s="1205"/>
      <c r="AO31" s="1206"/>
      <c r="AP31" s="22"/>
      <c r="AQ31" s="22"/>
      <c r="AR31" s="22"/>
      <c r="AS31" s="22"/>
      <c r="AT31" s="22"/>
      <c r="AU31" s="22"/>
      <c r="AV31" s="22"/>
      <c r="AW31" s="22"/>
      <c r="AX31" s="1056" t="s">
        <v>0</v>
      </c>
      <c r="AY31" s="1039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1039" t="s">
        <v>0</v>
      </c>
      <c r="IY31" s="1040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204"/>
      <c r="C32" s="1205"/>
      <c r="D32" s="1205"/>
      <c r="E32" s="1205"/>
      <c r="F32" s="1205"/>
      <c r="G32" s="1205"/>
      <c r="H32" s="1205"/>
      <c r="I32" s="1205"/>
      <c r="J32" s="1205"/>
      <c r="K32" s="1205"/>
      <c r="L32" s="1205"/>
      <c r="M32" s="1205"/>
      <c r="N32" s="1205"/>
      <c r="O32" s="1205"/>
      <c r="P32" s="1205"/>
      <c r="Q32" s="1205"/>
      <c r="R32" s="1205"/>
      <c r="S32" s="1205"/>
      <c r="T32" s="1205"/>
      <c r="U32" s="1205"/>
      <c r="V32" s="1205"/>
      <c r="W32" s="1205"/>
      <c r="X32" s="1205"/>
      <c r="Y32" s="1205"/>
      <c r="Z32" s="1205"/>
      <c r="AA32" s="1205"/>
      <c r="AB32" s="1205"/>
      <c r="AC32" s="1205"/>
      <c r="AD32" s="1205"/>
      <c r="AE32" s="1205"/>
      <c r="AF32" s="1205"/>
      <c r="AG32" s="1205"/>
      <c r="AH32" s="1205"/>
      <c r="AI32" s="1205"/>
      <c r="AJ32" s="1205"/>
      <c r="AK32" s="1205"/>
      <c r="AL32" s="1205"/>
      <c r="AM32" s="1205"/>
      <c r="AN32" s="1205"/>
      <c r="AO32" s="1206"/>
      <c r="AP32" s="22"/>
      <c r="AQ32" s="22"/>
      <c r="AR32" s="22"/>
      <c r="AS32" s="22"/>
      <c r="AT32" s="22"/>
      <c r="AU32" s="22"/>
      <c r="AV32" s="22"/>
      <c r="AW32" s="22"/>
      <c r="AX32" s="1056"/>
      <c r="AY32" s="1039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1039"/>
      <c r="IY32" s="1040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204"/>
      <c r="C33" s="1205"/>
      <c r="D33" s="1205"/>
      <c r="E33" s="1205"/>
      <c r="F33" s="1205"/>
      <c r="G33" s="1205"/>
      <c r="H33" s="1205"/>
      <c r="I33" s="1205"/>
      <c r="J33" s="1205"/>
      <c r="K33" s="1205"/>
      <c r="L33" s="1205"/>
      <c r="M33" s="1205"/>
      <c r="N33" s="1205"/>
      <c r="O33" s="1205"/>
      <c r="P33" s="1205"/>
      <c r="Q33" s="1205"/>
      <c r="R33" s="1205"/>
      <c r="S33" s="1205"/>
      <c r="T33" s="1205"/>
      <c r="U33" s="1205"/>
      <c r="V33" s="1205"/>
      <c r="W33" s="1205"/>
      <c r="X33" s="1205"/>
      <c r="Y33" s="1205"/>
      <c r="Z33" s="1205"/>
      <c r="AA33" s="1205"/>
      <c r="AB33" s="1205"/>
      <c r="AC33" s="1205"/>
      <c r="AD33" s="1205"/>
      <c r="AE33" s="1205"/>
      <c r="AF33" s="1205"/>
      <c r="AG33" s="1205"/>
      <c r="AH33" s="1205"/>
      <c r="AI33" s="1205"/>
      <c r="AJ33" s="1205"/>
      <c r="AK33" s="1205"/>
      <c r="AL33" s="1205"/>
      <c r="AM33" s="1205"/>
      <c r="AN33" s="1205"/>
      <c r="AO33" s="1206"/>
      <c r="AP33" s="22"/>
      <c r="AQ33" s="22"/>
      <c r="AR33" s="22"/>
      <c r="AS33" s="22"/>
      <c r="AT33" s="22"/>
      <c r="AU33" s="22"/>
      <c r="AV33" s="22"/>
      <c r="AW33" s="22"/>
      <c r="AX33" s="1056"/>
      <c r="AY33" s="1039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1039"/>
      <c r="IY33" s="1040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204"/>
      <c r="C34" s="1205"/>
      <c r="D34" s="1205"/>
      <c r="E34" s="1205"/>
      <c r="F34" s="1205"/>
      <c r="G34" s="1205"/>
      <c r="H34" s="1205"/>
      <c r="I34" s="1205"/>
      <c r="J34" s="1205"/>
      <c r="K34" s="1205"/>
      <c r="L34" s="1205"/>
      <c r="M34" s="1205"/>
      <c r="N34" s="1205"/>
      <c r="O34" s="1205"/>
      <c r="P34" s="1205"/>
      <c r="Q34" s="1205"/>
      <c r="R34" s="1205"/>
      <c r="S34" s="1205"/>
      <c r="T34" s="1205"/>
      <c r="U34" s="1205"/>
      <c r="V34" s="1205"/>
      <c r="W34" s="1205"/>
      <c r="X34" s="1205"/>
      <c r="Y34" s="1205"/>
      <c r="Z34" s="1205"/>
      <c r="AA34" s="1205"/>
      <c r="AB34" s="1205"/>
      <c r="AC34" s="1205"/>
      <c r="AD34" s="1205"/>
      <c r="AE34" s="1205"/>
      <c r="AF34" s="1205"/>
      <c r="AG34" s="1205"/>
      <c r="AH34" s="1205"/>
      <c r="AI34" s="1205"/>
      <c r="AJ34" s="1205"/>
      <c r="AK34" s="1205"/>
      <c r="AL34" s="1205"/>
      <c r="AM34" s="1205"/>
      <c r="AN34" s="1205"/>
      <c r="AO34" s="1206"/>
      <c r="AP34" s="22"/>
      <c r="AQ34" s="22"/>
      <c r="AR34" s="22"/>
      <c r="AS34" s="22"/>
      <c r="AT34" s="22"/>
      <c r="AU34" s="22"/>
      <c r="AV34" s="22"/>
      <c r="AW34" s="22"/>
      <c r="AX34" s="1056"/>
      <c r="AY34" s="1039"/>
      <c r="AZ34" s="72"/>
      <c r="BB34" s="1258" t="s">
        <v>30</v>
      </c>
      <c r="BC34" s="1258"/>
      <c r="BD34" s="1258"/>
      <c r="BE34" s="1258"/>
      <c r="BF34" s="1258"/>
      <c r="BG34" s="1258"/>
      <c r="BH34" s="1258"/>
      <c r="BI34" s="1258"/>
      <c r="BJ34" s="1258"/>
      <c r="BK34" s="1258"/>
      <c r="BL34" s="1258"/>
      <c r="BM34" s="1258"/>
      <c r="BN34" s="1258"/>
      <c r="BO34" s="1258"/>
      <c r="BP34" s="1258"/>
      <c r="BQ34" s="1258"/>
      <c r="BR34" s="1258"/>
      <c r="BS34" s="1258"/>
      <c r="BT34" s="1258"/>
      <c r="BU34" s="1258"/>
      <c r="BV34" s="1258"/>
      <c r="BW34" s="1258"/>
      <c r="BX34" s="1258"/>
      <c r="BY34" s="1258"/>
      <c r="BZ34" s="1258"/>
      <c r="CA34" s="1258"/>
      <c r="CB34" s="1258"/>
      <c r="CC34" s="1258"/>
      <c r="CD34" s="1258"/>
      <c r="CE34" s="1258"/>
      <c r="CF34" s="1258"/>
      <c r="CG34" s="1258"/>
      <c r="CH34" s="1258"/>
      <c r="CI34" s="1258"/>
      <c r="CJ34" s="1258"/>
      <c r="CK34" s="1258"/>
      <c r="CL34" s="1258"/>
      <c r="CM34" s="1258"/>
      <c r="CN34" s="1258"/>
      <c r="CO34" s="1258"/>
      <c r="CP34" s="1258"/>
      <c r="CQ34" s="1258"/>
      <c r="CR34" s="1258"/>
      <c r="CS34" s="1258"/>
      <c r="CT34" s="1258"/>
      <c r="CU34" s="1258"/>
      <c r="CV34" s="1258"/>
      <c r="CW34" s="1258"/>
      <c r="CX34" s="1258"/>
      <c r="CY34" s="1258"/>
      <c r="CZ34" s="1258"/>
      <c r="DA34" s="1258"/>
      <c r="DB34" s="1258"/>
      <c r="DC34" s="1258"/>
      <c r="DD34" s="1258"/>
      <c r="DE34" s="1258"/>
      <c r="DF34" s="1258"/>
      <c r="DG34" s="1258"/>
      <c r="DH34" s="1258"/>
      <c r="DI34" s="1258"/>
      <c r="DJ34" s="1258"/>
      <c r="DK34" s="1258"/>
      <c r="DL34" s="1258"/>
      <c r="DM34" s="1258"/>
      <c r="DN34" s="1258"/>
      <c r="DO34" s="1258"/>
      <c r="DP34" s="1258"/>
      <c r="DQ34" s="1258"/>
      <c r="DR34" s="1258"/>
      <c r="DS34" s="1258"/>
      <c r="DT34" s="1258"/>
      <c r="DU34" s="1258"/>
      <c r="DV34" s="1258"/>
      <c r="DW34" s="1258"/>
      <c r="DX34" s="1258"/>
      <c r="DY34" s="1258"/>
      <c r="DZ34" s="1258"/>
      <c r="EA34" s="1258"/>
      <c r="EB34" s="1258"/>
      <c r="EC34" s="1258"/>
      <c r="ED34" s="1258"/>
      <c r="EE34" s="1258"/>
      <c r="EF34" s="1258"/>
      <c r="EG34" s="1258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258" t="s">
        <v>29</v>
      </c>
      <c r="FQ34" s="1258"/>
      <c r="FR34" s="1258"/>
      <c r="FS34" s="1258"/>
      <c r="FT34" s="1258"/>
      <c r="FU34" s="1258"/>
      <c r="FV34" s="1258"/>
      <c r="FW34" s="1258"/>
      <c r="FX34" s="1258"/>
      <c r="FY34" s="1258"/>
      <c r="FZ34" s="1258"/>
      <c r="GA34" s="1258"/>
      <c r="GB34" s="1258"/>
      <c r="GC34" s="1258"/>
      <c r="GD34" s="1258"/>
      <c r="GE34" s="1258"/>
      <c r="GF34" s="1258"/>
      <c r="GG34" s="1258"/>
      <c r="GH34" s="1258"/>
      <c r="GI34" s="1258"/>
      <c r="GJ34" s="1258"/>
      <c r="GK34" s="1258"/>
      <c r="GL34" s="1258"/>
      <c r="GM34" s="1258"/>
      <c r="GN34" s="1258"/>
      <c r="GO34" s="1258"/>
      <c r="GP34" s="1258"/>
      <c r="GQ34" s="1258"/>
      <c r="GR34" s="1258"/>
      <c r="GS34" s="1258"/>
      <c r="GT34" s="1258"/>
      <c r="GU34" s="1258"/>
      <c r="GV34" s="1258"/>
      <c r="GW34" s="1258"/>
      <c r="GX34" s="1258"/>
      <c r="GY34" s="1258"/>
      <c r="GZ34" s="1258"/>
      <c r="HA34" s="1258"/>
      <c r="HB34" s="1258"/>
      <c r="HC34" s="1258"/>
      <c r="HD34" s="1258"/>
      <c r="HE34" s="1258"/>
      <c r="HF34" s="1258"/>
      <c r="HG34" s="1258"/>
      <c r="HH34" s="1258"/>
      <c r="HI34" s="1258"/>
      <c r="HJ34" s="1258"/>
      <c r="HK34" s="1258"/>
      <c r="HL34" s="1258"/>
      <c r="HM34" s="1258"/>
      <c r="HN34" s="1258"/>
      <c r="HO34" s="1258"/>
      <c r="HP34" s="1258"/>
      <c r="HQ34" s="1258"/>
      <c r="HR34" s="1258"/>
      <c r="HS34" s="1258"/>
      <c r="HT34" s="1258"/>
      <c r="HU34" s="1258"/>
      <c r="HV34" s="1258"/>
      <c r="HW34" s="1258"/>
      <c r="HX34" s="1258"/>
      <c r="HY34" s="1258"/>
      <c r="HZ34" s="1258"/>
      <c r="IA34" s="1258"/>
      <c r="IB34" s="1258"/>
      <c r="IC34" s="1258"/>
      <c r="ID34" s="1258"/>
      <c r="IE34" s="1258"/>
      <c r="IF34" s="1258"/>
      <c r="IG34" s="1258"/>
      <c r="IH34" s="1258"/>
      <c r="II34" s="1258"/>
      <c r="IJ34" s="1258"/>
      <c r="IK34" s="1258"/>
      <c r="IL34" s="1258"/>
      <c r="IM34" s="1258"/>
      <c r="IN34" s="1258"/>
      <c r="IO34" s="1258"/>
      <c r="IP34" s="1258"/>
      <c r="IQ34" s="1258"/>
      <c r="IR34" s="1258"/>
      <c r="IS34" s="1258"/>
      <c r="IT34" s="1258"/>
      <c r="IU34" s="1258"/>
      <c r="IW34" s="74"/>
      <c r="IX34" s="1039"/>
      <c r="IY34" s="1040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204"/>
      <c r="C35" s="1205"/>
      <c r="D35" s="1205"/>
      <c r="E35" s="1205"/>
      <c r="F35" s="1205"/>
      <c r="G35" s="1205"/>
      <c r="H35" s="1205"/>
      <c r="I35" s="1205"/>
      <c r="J35" s="1205"/>
      <c r="K35" s="1205"/>
      <c r="L35" s="1205"/>
      <c r="M35" s="1205"/>
      <c r="N35" s="1205"/>
      <c r="O35" s="1205"/>
      <c r="P35" s="1205"/>
      <c r="Q35" s="1205"/>
      <c r="R35" s="1205"/>
      <c r="S35" s="1205"/>
      <c r="T35" s="1205"/>
      <c r="U35" s="1205"/>
      <c r="V35" s="1205"/>
      <c r="W35" s="1205"/>
      <c r="X35" s="1205"/>
      <c r="Y35" s="1205"/>
      <c r="Z35" s="1205"/>
      <c r="AA35" s="1205"/>
      <c r="AB35" s="1205"/>
      <c r="AC35" s="1205"/>
      <c r="AD35" s="1205"/>
      <c r="AE35" s="1205"/>
      <c r="AF35" s="1205"/>
      <c r="AG35" s="1205"/>
      <c r="AH35" s="1205"/>
      <c r="AI35" s="1205"/>
      <c r="AJ35" s="1205"/>
      <c r="AK35" s="1205"/>
      <c r="AL35" s="1205"/>
      <c r="AM35" s="1205"/>
      <c r="AN35" s="1205"/>
      <c r="AO35" s="1206"/>
      <c r="AP35" s="22"/>
      <c r="AQ35" s="22"/>
      <c r="AR35" s="22"/>
      <c r="AS35" s="22"/>
      <c r="AT35" s="22"/>
      <c r="AU35" s="22"/>
      <c r="AV35" s="22"/>
      <c r="AW35" s="22"/>
      <c r="AX35" s="1056"/>
      <c r="AY35" s="1039"/>
      <c r="AZ35" s="72"/>
      <c r="BB35" s="1258"/>
      <c r="BC35" s="1258"/>
      <c r="BD35" s="1258"/>
      <c r="BE35" s="1258"/>
      <c r="BF35" s="1258"/>
      <c r="BG35" s="1258"/>
      <c r="BH35" s="1258"/>
      <c r="BI35" s="1258"/>
      <c r="BJ35" s="1258"/>
      <c r="BK35" s="1258"/>
      <c r="BL35" s="1258"/>
      <c r="BM35" s="1258"/>
      <c r="BN35" s="1258"/>
      <c r="BO35" s="1258"/>
      <c r="BP35" s="1258"/>
      <c r="BQ35" s="1258"/>
      <c r="BR35" s="1258"/>
      <c r="BS35" s="1258"/>
      <c r="BT35" s="1258"/>
      <c r="BU35" s="1258"/>
      <c r="BV35" s="1258"/>
      <c r="BW35" s="1258"/>
      <c r="BX35" s="1258"/>
      <c r="BY35" s="1258"/>
      <c r="BZ35" s="1258"/>
      <c r="CA35" s="1258"/>
      <c r="CB35" s="1258"/>
      <c r="CC35" s="1258"/>
      <c r="CD35" s="1258"/>
      <c r="CE35" s="1258"/>
      <c r="CF35" s="1258"/>
      <c r="CG35" s="1258"/>
      <c r="CH35" s="1258"/>
      <c r="CI35" s="1258"/>
      <c r="CJ35" s="1258"/>
      <c r="CK35" s="1258"/>
      <c r="CL35" s="1258"/>
      <c r="CM35" s="1258"/>
      <c r="CN35" s="1258"/>
      <c r="CO35" s="1258"/>
      <c r="CP35" s="1258"/>
      <c r="CQ35" s="1258"/>
      <c r="CR35" s="1258"/>
      <c r="CS35" s="1258"/>
      <c r="CT35" s="1258"/>
      <c r="CU35" s="1258"/>
      <c r="CV35" s="1258"/>
      <c r="CW35" s="1258"/>
      <c r="CX35" s="1258"/>
      <c r="CY35" s="1258"/>
      <c r="CZ35" s="1258"/>
      <c r="DA35" s="1258"/>
      <c r="DB35" s="1258"/>
      <c r="DC35" s="1258"/>
      <c r="DD35" s="1258"/>
      <c r="DE35" s="1258"/>
      <c r="DF35" s="1258"/>
      <c r="DG35" s="1258"/>
      <c r="DH35" s="1258"/>
      <c r="DI35" s="1258"/>
      <c r="DJ35" s="1258"/>
      <c r="DK35" s="1258"/>
      <c r="DL35" s="1258"/>
      <c r="DM35" s="1258"/>
      <c r="DN35" s="1258"/>
      <c r="DO35" s="1258"/>
      <c r="DP35" s="1258"/>
      <c r="DQ35" s="1258"/>
      <c r="DR35" s="1258"/>
      <c r="DS35" s="1258"/>
      <c r="DT35" s="1258"/>
      <c r="DU35" s="1258"/>
      <c r="DV35" s="1258"/>
      <c r="DW35" s="1258"/>
      <c r="DX35" s="1258"/>
      <c r="DY35" s="1258"/>
      <c r="DZ35" s="1258"/>
      <c r="EA35" s="1258"/>
      <c r="EB35" s="1258"/>
      <c r="EC35" s="1258"/>
      <c r="ED35" s="1258"/>
      <c r="EE35" s="1258"/>
      <c r="EF35" s="1258"/>
      <c r="EG35" s="1258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258"/>
      <c r="FQ35" s="1258"/>
      <c r="FR35" s="1258"/>
      <c r="FS35" s="1258"/>
      <c r="FT35" s="1258"/>
      <c r="FU35" s="1258"/>
      <c r="FV35" s="1258"/>
      <c r="FW35" s="1258"/>
      <c r="FX35" s="1258"/>
      <c r="FY35" s="1258"/>
      <c r="FZ35" s="1258"/>
      <c r="GA35" s="1258"/>
      <c r="GB35" s="1258"/>
      <c r="GC35" s="1258"/>
      <c r="GD35" s="1258"/>
      <c r="GE35" s="1258"/>
      <c r="GF35" s="1258"/>
      <c r="GG35" s="1258"/>
      <c r="GH35" s="1258"/>
      <c r="GI35" s="1258"/>
      <c r="GJ35" s="1258"/>
      <c r="GK35" s="1258"/>
      <c r="GL35" s="1258"/>
      <c r="GM35" s="1258"/>
      <c r="GN35" s="1258"/>
      <c r="GO35" s="1258"/>
      <c r="GP35" s="1258"/>
      <c r="GQ35" s="1258"/>
      <c r="GR35" s="1258"/>
      <c r="GS35" s="1258"/>
      <c r="GT35" s="1258"/>
      <c r="GU35" s="1258"/>
      <c r="GV35" s="1258"/>
      <c r="GW35" s="1258"/>
      <c r="GX35" s="1258"/>
      <c r="GY35" s="1258"/>
      <c r="GZ35" s="1258"/>
      <c r="HA35" s="1258"/>
      <c r="HB35" s="1258"/>
      <c r="HC35" s="1258"/>
      <c r="HD35" s="1258"/>
      <c r="HE35" s="1258"/>
      <c r="HF35" s="1258"/>
      <c r="HG35" s="1258"/>
      <c r="HH35" s="1258"/>
      <c r="HI35" s="1258"/>
      <c r="HJ35" s="1258"/>
      <c r="HK35" s="1258"/>
      <c r="HL35" s="1258"/>
      <c r="HM35" s="1258"/>
      <c r="HN35" s="1258"/>
      <c r="HO35" s="1258"/>
      <c r="HP35" s="1258"/>
      <c r="HQ35" s="1258"/>
      <c r="HR35" s="1258"/>
      <c r="HS35" s="1258"/>
      <c r="HT35" s="1258"/>
      <c r="HU35" s="1258"/>
      <c r="HV35" s="1258"/>
      <c r="HW35" s="1258"/>
      <c r="HX35" s="1258"/>
      <c r="HY35" s="1258"/>
      <c r="HZ35" s="1258"/>
      <c r="IA35" s="1258"/>
      <c r="IB35" s="1258"/>
      <c r="IC35" s="1258"/>
      <c r="ID35" s="1258"/>
      <c r="IE35" s="1258"/>
      <c r="IF35" s="1258"/>
      <c r="IG35" s="1258"/>
      <c r="IH35" s="1258"/>
      <c r="II35" s="1258"/>
      <c r="IJ35" s="1258"/>
      <c r="IK35" s="1258"/>
      <c r="IL35" s="1258"/>
      <c r="IM35" s="1258"/>
      <c r="IN35" s="1258"/>
      <c r="IO35" s="1258"/>
      <c r="IP35" s="1258"/>
      <c r="IQ35" s="1258"/>
      <c r="IR35" s="1258"/>
      <c r="IS35" s="1258"/>
      <c r="IT35" s="1258"/>
      <c r="IU35" s="1258"/>
      <c r="IW35" s="74"/>
      <c r="IX35" s="1039"/>
      <c r="IY35" s="1040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204"/>
      <c r="C36" s="1205"/>
      <c r="D36" s="1205"/>
      <c r="E36" s="1205"/>
      <c r="F36" s="1205"/>
      <c r="G36" s="1205"/>
      <c r="H36" s="1205"/>
      <c r="I36" s="1205"/>
      <c r="J36" s="1205"/>
      <c r="K36" s="1205"/>
      <c r="L36" s="1205"/>
      <c r="M36" s="1205"/>
      <c r="N36" s="1205"/>
      <c r="O36" s="1205"/>
      <c r="P36" s="1205"/>
      <c r="Q36" s="1205"/>
      <c r="R36" s="1205"/>
      <c r="S36" s="1205"/>
      <c r="T36" s="1205"/>
      <c r="U36" s="1205"/>
      <c r="V36" s="1205"/>
      <c r="W36" s="1205"/>
      <c r="X36" s="1205"/>
      <c r="Y36" s="1205"/>
      <c r="Z36" s="1205"/>
      <c r="AA36" s="1205"/>
      <c r="AB36" s="1205"/>
      <c r="AC36" s="1205"/>
      <c r="AD36" s="1205"/>
      <c r="AE36" s="1205"/>
      <c r="AF36" s="1205"/>
      <c r="AG36" s="1205"/>
      <c r="AH36" s="1205"/>
      <c r="AI36" s="1205"/>
      <c r="AJ36" s="1205"/>
      <c r="AK36" s="1205"/>
      <c r="AL36" s="1205"/>
      <c r="AM36" s="1205"/>
      <c r="AN36" s="1205"/>
      <c r="AO36" s="1206"/>
      <c r="AP36" s="22"/>
      <c r="AQ36" s="22"/>
      <c r="AR36" s="22"/>
      <c r="AS36" s="22"/>
      <c r="AT36" s="22"/>
      <c r="AU36" s="22"/>
      <c r="AV36" s="22"/>
      <c r="AW36" s="22"/>
      <c r="AX36" s="1056"/>
      <c r="AY36" s="1039"/>
      <c r="AZ36" s="1217" t="e" vm="5">
        <v>#VALUE!</v>
      </c>
      <c r="BB36" s="1258"/>
      <c r="BC36" s="1258"/>
      <c r="BD36" s="1258"/>
      <c r="BE36" s="1258"/>
      <c r="BF36" s="1258"/>
      <c r="BG36" s="1258"/>
      <c r="BH36" s="1258"/>
      <c r="BI36" s="1258"/>
      <c r="BJ36" s="1258"/>
      <c r="BK36" s="1258"/>
      <c r="BL36" s="1258"/>
      <c r="BM36" s="1258"/>
      <c r="BN36" s="1258"/>
      <c r="BO36" s="1258"/>
      <c r="BP36" s="1258"/>
      <c r="BQ36" s="1258"/>
      <c r="BR36" s="1258"/>
      <c r="BS36" s="1258"/>
      <c r="BT36" s="1258"/>
      <c r="BU36" s="1258"/>
      <c r="BV36" s="1258"/>
      <c r="BW36" s="1258"/>
      <c r="BX36" s="1258"/>
      <c r="BY36" s="1258"/>
      <c r="BZ36" s="1258"/>
      <c r="CA36" s="1258"/>
      <c r="CB36" s="1258"/>
      <c r="CC36" s="1258"/>
      <c r="CD36" s="1258"/>
      <c r="CE36" s="1258"/>
      <c r="CF36" s="1258"/>
      <c r="CG36" s="1258"/>
      <c r="CH36" s="1258"/>
      <c r="CI36" s="1258"/>
      <c r="CJ36" s="1258"/>
      <c r="CK36" s="1258"/>
      <c r="CL36" s="1258"/>
      <c r="CM36" s="1258"/>
      <c r="CN36" s="1258"/>
      <c r="CO36" s="1258"/>
      <c r="CP36" s="1258"/>
      <c r="CQ36" s="1258"/>
      <c r="CR36" s="1258"/>
      <c r="CS36" s="1258"/>
      <c r="CT36" s="1258"/>
      <c r="CU36" s="1258"/>
      <c r="CV36" s="1258"/>
      <c r="CW36" s="1258"/>
      <c r="CX36" s="1258"/>
      <c r="CY36" s="1258"/>
      <c r="CZ36" s="1258"/>
      <c r="DA36" s="1258"/>
      <c r="DB36" s="1258"/>
      <c r="DC36" s="1258"/>
      <c r="DD36" s="1258"/>
      <c r="DE36" s="1258"/>
      <c r="DF36" s="1258"/>
      <c r="DG36" s="1258"/>
      <c r="DH36" s="1258"/>
      <c r="DI36" s="1258"/>
      <c r="DJ36" s="1258"/>
      <c r="DK36" s="1258"/>
      <c r="DL36" s="1258"/>
      <c r="DM36" s="1258"/>
      <c r="DN36" s="1258"/>
      <c r="DO36" s="1258"/>
      <c r="DP36" s="1258"/>
      <c r="DQ36" s="1258"/>
      <c r="DR36" s="1258"/>
      <c r="DS36" s="1258"/>
      <c r="DT36" s="1258"/>
      <c r="DU36" s="1258"/>
      <c r="DV36" s="1258"/>
      <c r="DW36" s="1258"/>
      <c r="DX36" s="1258"/>
      <c r="DY36" s="1258"/>
      <c r="DZ36" s="1258"/>
      <c r="EA36" s="1258"/>
      <c r="EB36" s="1258"/>
      <c r="EC36" s="1258"/>
      <c r="ED36" s="1258"/>
      <c r="EE36" s="1258"/>
      <c r="EF36" s="1258"/>
      <c r="EG36" s="1258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258"/>
      <c r="FQ36" s="1258"/>
      <c r="FR36" s="1258"/>
      <c r="FS36" s="1258"/>
      <c r="FT36" s="1258"/>
      <c r="FU36" s="1258"/>
      <c r="FV36" s="1258"/>
      <c r="FW36" s="1258"/>
      <c r="FX36" s="1258"/>
      <c r="FY36" s="1258"/>
      <c r="FZ36" s="1258"/>
      <c r="GA36" s="1258"/>
      <c r="GB36" s="1258"/>
      <c r="GC36" s="1258"/>
      <c r="GD36" s="1258"/>
      <c r="GE36" s="1258"/>
      <c r="GF36" s="1258"/>
      <c r="GG36" s="1258"/>
      <c r="GH36" s="1258"/>
      <c r="GI36" s="1258"/>
      <c r="GJ36" s="1258"/>
      <c r="GK36" s="1258"/>
      <c r="GL36" s="1258"/>
      <c r="GM36" s="1258"/>
      <c r="GN36" s="1258"/>
      <c r="GO36" s="1258"/>
      <c r="GP36" s="1258"/>
      <c r="GQ36" s="1258"/>
      <c r="GR36" s="1258"/>
      <c r="GS36" s="1258"/>
      <c r="GT36" s="1258"/>
      <c r="GU36" s="1258"/>
      <c r="GV36" s="1258"/>
      <c r="GW36" s="1258"/>
      <c r="GX36" s="1258"/>
      <c r="GY36" s="1258"/>
      <c r="GZ36" s="1258"/>
      <c r="HA36" s="1258"/>
      <c r="HB36" s="1258"/>
      <c r="HC36" s="1258"/>
      <c r="HD36" s="1258"/>
      <c r="HE36" s="1258"/>
      <c r="HF36" s="1258"/>
      <c r="HG36" s="1258"/>
      <c r="HH36" s="1258"/>
      <c r="HI36" s="1258"/>
      <c r="HJ36" s="1258"/>
      <c r="HK36" s="1258"/>
      <c r="HL36" s="1258"/>
      <c r="HM36" s="1258"/>
      <c r="HN36" s="1258"/>
      <c r="HO36" s="1258"/>
      <c r="HP36" s="1258"/>
      <c r="HQ36" s="1258"/>
      <c r="HR36" s="1258"/>
      <c r="HS36" s="1258"/>
      <c r="HT36" s="1258"/>
      <c r="HU36" s="1258"/>
      <c r="HV36" s="1258"/>
      <c r="HW36" s="1258"/>
      <c r="HX36" s="1258"/>
      <c r="HY36" s="1258"/>
      <c r="HZ36" s="1258"/>
      <c r="IA36" s="1258"/>
      <c r="IB36" s="1258"/>
      <c r="IC36" s="1258"/>
      <c r="ID36" s="1258"/>
      <c r="IE36" s="1258"/>
      <c r="IF36" s="1258"/>
      <c r="IG36" s="1258"/>
      <c r="IH36" s="1258"/>
      <c r="II36" s="1258"/>
      <c r="IJ36" s="1258"/>
      <c r="IK36" s="1258"/>
      <c r="IL36" s="1258"/>
      <c r="IM36" s="1258"/>
      <c r="IN36" s="1258"/>
      <c r="IO36" s="1258"/>
      <c r="IP36" s="1258"/>
      <c r="IQ36" s="1258"/>
      <c r="IR36" s="1258"/>
      <c r="IS36" s="1258"/>
      <c r="IT36" s="1258"/>
      <c r="IU36" s="1258"/>
      <c r="IW36" s="1218" t="e" vm="5">
        <v>#VALUE!</v>
      </c>
      <c r="IX36" s="1039"/>
      <c r="IY36" s="1040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207"/>
      <c r="C37" s="1208"/>
      <c r="D37" s="1208"/>
      <c r="E37" s="1208"/>
      <c r="F37" s="1208"/>
      <c r="G37" s="1208"/>
      <c r="H37" s="1208"/>
      <c r="I37" s="1208"/>
      <c r="J37" s="1208"/>
      <c r="K37" s="1208"/>
      <c r="L37" s="1208"/>
      <c r="M37" s="1208"/>
      <c r="N37" s="1208"/>
      <c r="O37" s="1208"/>
      <c r="P37" s="1208"/>
      <c r="Q37" s="1208"/>
      <c r="R37" s="1208"/>
      <c r="S37" s="1208"/>
      <c r="T37" s="1208"/>
      <c r="U37" s="1208"/>
      <c r="V37" s="1208"/>
      <c r="W37" s="1208"/>
      <c r="X37" s="1208"/>
      <c r="Y37" s="1208"/>
      <c r="Z37" s="1208"/>
      <c r="AA37" s="1208"/>
      <c r="AB37" s="1208"/>
      <c r="AC37" s="1208"/>
      <c r="AD37" s="1208"/>
      <c r="AE37" s="1208"/>
      <c r="AF37" s="1208"/>
      <c r="AG37" s="1208"/>
      <c r="AH37" s="1208"/>
      <c r="AI37" s="1208"/>
      <c r="AJ37" s="1208"/>
      <c r="AK37" s="1208"/>
      <c r="AL37" s="1208"/>
      <c r="AM37" s="1208"/>
      <c r="AN37" s="1208"/>
      <c r="AO37" s="1209"/>
      <c r="AP37" s="22"/>
      <c r="AQ37" s="22"/>
      <c r="AR37" s="22"/>
      <c r="AS37" s="22"/>
      <c r="AT37" s="22"/>
      <c r="AU37" s="22"/>
      <c r="AV37" s="22"/>
      <c r="AW37" s="22"/>
      <c r="AX37" s="1056"/>
      <c r="AY37" s="1039"/>
      <c r="AZ37" s="1217"/>
      <c r="BB37" s="1258"/>
      <c r="BC37" s="1258"/>
      <c r="BD37" s="1258"/>
      <c r="BE37" s="1258"/>
      <c r="BF37" s="1258"/>
      <c r="BG37" s="1258"/>
      <c r="BH37" s="1258"/>
      <c r="BI37" s="1258"/>
      <c r="BJ37" s="1258"/>
      <c r="BK37" s="1258"/>
      <c r="BL37" s="1258"/>
      <c r="BM37" s="1258"/>
      <c r="BN37" s="1258"/>
      <c r="BO37" s="1258"/>
      <c r="BP37" s="1258"/>
      <c r="BQ37" s="1258"/>
      <c r="BR37" s="1258"/>
      <c r="BS37" s="1258"/>
      <c r="BT37" s="1258"/>
      <c r="BU37" s="1258"/>
      <c r="BV37" s="1258"/>
      <c r="BW37" s="1258"/>
      <c r="BX37" s="1258"/>
      <c r="BY37" s="1258"/>
      <c r="BZ37" s="1258"/>
      <c r="CA37" s="1258"/>
      <c r="CB37" s="1258"/>
      <c r="CC37" s="1258"/>
      <c r="CD37" s="1258"/>
      <c r="CE37" s="1258"/>
      <c r="CF37" s="1258"/>
      <c r="CG37" s="1258"/>
      <c r="CH37" s="1258"/>
      <c r="CI37" s="1258"/>
      <c r="CJ37" s="1258"/>
      <c r="CK37" s="1258"/>
      <c r="CL37" s="1258"/>
      <c r="CM37" s="1258"/>
      <c r="CN37" s="1258"/>
      <c r="CO37" s="1258"/>
      <c r="CP37" s="1258"/>
      <c r="CQ37" s="1258"/>
      <c r="CR37" s="1258"/>
      <c r="CS37" s="1258"/>
      <c r="CT37" s="1258"/>
      <c r="CU37" s="1258"/>
      <c r="CV37" s="1258"/>
      <c r="CW37" s="1258"/>
      <c r="CX37" s="1258"/>
      <c r="CY37" s="1258"/>
      <c r="CZ37" s="1258"/>
      <c r="DA37" s="1258"/>
      <c r="DB37" s="1258"/>
      <c r="DC37" s="1258"/>
      <c r="DD37" s="1258"/>
      <c r="DE37" s="1258"/>
      <c r="DF37" s="1258"/>
      <c r="DG37" s="1258"/>
      <c r="DH37" s="1258"/>
      <c r="DI37" s="1258"/>
      <c r="DJ37" s="1258"/>
      <c r="DK37" s="1258"/>
      <c r="DL37" s="1258"/>
      <c r="DM37" s="1258"/>
      <c r="DN37" s="1258"/>
      <c r="DO37" s="1258"/>
      <c r="DP37" s="1258"/>
      <c r="DQ37" s="1258"/>
      <c r="DR37" s="1258"/>
      <c r="DS37" s="1258"/>
      <c r="DT37" s="1258"/>
      <c r="DU37" s="1258"/>
      <c r="DV37" s="1258"/>
      <c r="DW37" s="1258"/>
      <c r="DX37" s="1258"/>
      <c r="DY37" s="1258"/>
      <c r="DZ37" s="1258"/>
      <c r="EA37" s="1258"/>
      <c r="EB37" s="1258"/>
      <c r="EC37" s="1258"/>
      <c r="ED37" s="1258"/>
      <c r="EE37" s="1258"/>
      <c r="EF37" s="1258"/>
      <c r="EG37" s="1258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258"/>
      <c r="FQ37" s="1258"/>
      <c r="FR37" s="1258"/>
      <c r="FS37" s="1258"/>
      <c r="FT37" s="1258"/>
      <c r="FU37" s="1258"/>
      <c r="FV37" s="1258"/>
      <c r="FW37" s="1258"/>
      <c r="FX37" s="1258"/>
      <c r="FY37" s="1258"/>
      <c r="FZ37" s="1258"/>
      <c r="GA37" s="1258"/>
      <c r="GB37" s="1258"/>
      <c r="GC37" s="1258"/>
      <c r="GD37" s="1258"/>
      <c r="GE37" s="1258"/>
      <c r="GF37" s="1258"/>
      <c r="GG37" s="1258"/>
      <c r="GH37" s="1258"/>
      <c r="GI37" s="1258"/>
      <c r="GJ37" s="1258"/>
      <c r="GK37" s="1258"/>
      <c r="GL37" s="1258"/>
      <c r="GM37" s="1258"/>
      <c r="GN37" s="1258"/>
      <c r="GO37" s="1258"/>
      <c r="GP37" s="1258"/>
      <c r="GQ37" s="1258"/>
      <c r="GR37" s="1258"/>
      <c r="GS37" s="1258"/>
      <c r="GT37" s="1258"/>
      <c r="GU37" s="1258"/>
      <c r="GV37" s="1258"/>
      <c r="GW37" s="1258"/>
      <c r="GX37" s="1258"/>
      <c r="GY37" s="1258"/>
      <c r="GZ37" s="1258"/>
      <c r="HA37" s="1258"/>
      <c r="HB37" s="1258"/>
      <c r="HC37" s="1258"/>
      <c r="HD37" s="1258"/>
      <c r="HE37" s="1258"/>
      <c r="HF37" s="1258"/>
      <c r="HG37" s="1258"/>
      <c r="HH37" s="1258"/>
      <c r="HI37" s="1258"/>
      <c r="HJ37" s="1258"/>
      <c r="HK37" s="1258"/>
      <c r="HL37" s="1258"/>
      <c r="HM37" s="1258"/>
      <c r="HN37" s="1258"/>
      <c r="HO37" s="1258"/>
      <c r="HP37" s="1258"/>
      <c r="HQ37" s="1258"/>
      <c r="HR37" s="1258"/>
      <c r="HS37" s="1258"/>
      <c r="HT37" s="1258"/>
      <c r="HU37" s="1258"/>
      <c r="HV37" s="1258"/>
      <c r="HW37" s="1258"/>
      <c r="HX37" s="1258"/>
      <c r="HY37" s="1258"/>
      <c r="HZ37" s="1258"/>
      <c r="IA37" s="1258"/>
      <c r="IB37" s="1258"/>
      <c r="IC37" s="1258"/>
      <c r="ID37" s="1258"/>
      <c r="IE37" s="1258"/>
      <c r="IF37" s="1258"/>
      <c r="IG37" s="1258"/>
      <c r="IH37" s="1258"/>
      <c r="II37" s="1258"/>
      <c r="IJ37" s="1258"/>
      <c r="IK37" s="1258"/>
      <c r="IL37" s="1258"/>
      <c r="IM37" s="1258"/>
      <c r="IN37" s="1258"/>
      <c r="IO37" s="1258"/>
      <c r="IP37" s="1258"/>
      <c r="IQ37" s="1258"/>
      <c r="IR37" s="1258"/>
      <c r="IS37" s="1258"/>
      <c r="IT37" s="1258"/>
      <c r="IU37" s="1258"/>
      <c r="IW37" s="1218"/>
      <c r="IX37" s="1039"/>
      <c r="IY37" s="1040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201"/>
      <c r="C38" s="1202"/>
      <c r="D38" s="1202"/>
      <c r="E38" s="1202"/>
      <c r="F38" s="1202"/>
      <c r="G38" s="1202"/>
      <c r="H38" s="1202"/>
      <c r="I38" s="1202"/>
      <c r="J38" s="1202"/>
      <c r="K38" s="1202"/>
      <c r="L38" s="1202"/>
      <c r="M38" s="1202"/>
      <c r="N38" s="1202"/>
      <c r="O38" s="1202"/>
      <c r="P38" s="1202"/>
      <c r="Q38" s="1202"/>
      <c r="R38" s="1202"/>
      <c r="S38" s="1202"/>
      <c r="T38" s="1202"/>
      <c r="U38" s="1202"/>
      <c r="V38" s="1202"/>
      <c r="W38" s="1202"/>
      <c r="X38" s="1202"/>
      <c r="Y38" s="1202"/>
      <c r="Z38" s="1202"/>
      <c r="AA38" s="1202"/>
      <c r="AB38" s="1202"/>
      <c r="AC38" s="1202"/>
      <c r="AD38" s="1202"/>
      <c r="AE38" s="1202"/>
      <c r="AF38" s="1202"/>
      <c r="AG38" s="1202"/>
      <c r="AH38" s="1202"/>
      <c r="AI38" s="1202"/>
      <c r="AJ38" s="1202"/>
      <c r="AK38" s="1202"/>
      <c r="AL38" s="1202"/>
      <c r="AM38" s="1202"/>
      <c r="AN38" s="1202"/>
      <c r="AO38" s="1203"/>
      <c r="AP38" s="22"/>
      <c r="AQ38" s="22"/>
      <c r="AR38" s="22"/>
      <c r="AS38" s="22"/>
      <c r="AT38" s="22"/>
      <c r="AU38" s="22"/>
      <c r="AV38" s="22"/>
      <c r="AW38" s="22"/>
      <c r="AX38" s="1056"/>
      <c r="AY38" s="1039"/>
      <c r="AZ38" s="72"/>
      <c r="BB38" s="1258"/>
      <c r="BC38" s="1258"/>
      <c r="BD38" s="1258"/>
      <c r="BE38" s="1258"/>
      <c r="BF38" s="1258"/>
      <c r="BG38" s="1258"/>
      <c r="BH38" s="1258"/>
      <c r="BI38" s="1258"/>
      <c r="BJ38" s="1258"/>
      <c r="BK38" s="1258"/>
      <c r="BL38" s="1258"/>
      <c r="BM38" s="1258"/>
      <c r="BN38" s="1258"/>
      <c r="BO38" s="1258"/>
      <c r="BP38" s="1258"/>
      <c r="BQ38" s="1258"/>
      <c r="BR38" s="1258"/>
      <c r="BS38" s="1258"/>
      <c r="BT38" s="1258"/>
      <c r="BU38" s="1258"/>
      <c r="BV38" s="1258"/>
      <c r="BW38" s="1258"/>
      <c r="BX38" s="1258"/>
      <c r="BY38" s="1258"/>
      <c r="BZ38" s="1258"/>
      <c r="CA38" s="1258"/>
      <c r="CB38" s="1258"/>
      <c r="CC38" s="1258"/>
      <c r="CD38" s="1258"/>
      <c r="CE38" s="1258"/>
      <c r="CF38" s="1258"/>
      <c r="CG38" s="1258"/>
      <c r="CH38" s="1258"/>
      <c r="CI38" s="1258"/>
      <c r="CJ38" s="1258"/>
      <c r="CK38" s="1258"/>
      <c r="CL38" s="1258"/>
      <c r="CM38" s="1258"/>
      <c r="CN38" s="1258"/>
      <c r="CO38" s="1258"/>
      <c r="CP38" s="1258"/>
      <c r="CQ38" s="1258"/>
      <c r="CR38" s="1258"/>
      <c r="CS38" s="1258"/>
      <c r="CT38" s="1258"/>
      <c r="CU38" s="1258"/>
      <c r="CV38" s="1258"/>
      <c r="CW38" s="1258"/>
      <c r="CX38" s="1258"/>
      <c r="CY38" s="1258"/>
      <c r="CZ38" s="1258"/>
      <c r="DA38" s="1258"/>
      <c r="DB38" s="1258"/>
      <c r="DC38" s="1258"/>
      <c r="DD38" s="1258"/>
      <c r="DE38" s="1258"/>
      <c r="DF38" s="1258"/>
      <c r="DG38" s="1258"/>
      <c r="DH38" s="1258"/>
      <c r="DI38" s="1258"/>
      <c r="DJ38" s="1258"/>
      <c r="DK38" s="1258"/>
      <c r="DL38" s="1258"/>
      <c r="DM38" s="1258"/>
      <c r="DN38" s="1258"/>
      <c r="DO38" s="1258"/>
      <c r="DP38" s="1258"/>
      <c r="DQ38" s="1258"/>
      <c r="DR38" s="1258"/>
      <c r="DS38" s="1258"/>
      <c r="DT38" s="1258"/>
      <c r="DU38" s="1258"/>
      <c r="DV38" s="1258"/>
      <c r="DW38" s="1258"/>
      <c r="DX38" s="1258"/>
      <c r="DY38" s="1258"/>
      <c r="DZ38" s="1258"/>
      <c r="EA38" s="1258"/>
      <c r="EB38" s="1258"/>
      <c r="EC38" s="1258"/>
      <c r="ED38" s="1258"/>
      <c r="EE38" s="1258"/>
      <c r="EF38" s="1258"/>
      <c r="EG38" s="1258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258"/>
      <c r="FQ38" s="1258"/>
      <c r="FR38" s="1258"/>
      <c r="FS38" s="1258"/>
      <c r="FT38" s="1258"/>
      <c r="FU38" s="1258"/>
      <c r="FV38" s="1258"/>
      <c r="FW38" s="1258"/>
      <c r="FX38" s="1258"/>
      <c r="FY38" s="1258"/>
      <c r="FZ38" s="1258"/>
      <c r="GA38" s="1258"/>
      <c r="GB38" s="1258"/>
      <c r="GC38" s="1258"/>
      <c r="GD38" s="1258"/>
      <c r="GE38" s="1258"/>
      <c r="GF38" s="1258"/>
      <c r="GG38" s="1258"/>
      <c r="GH38" s="1258"/>
      <c r="GI38" s="1258"/>
      <c r="GJ38" s="1258"/>
      <c r="GK38" s="1258"/>
      <c r="GL38" s="1258"/>
      <c r="GM38" s="1258"/>
      <c r="GN38" s="1258"/>
      <c r="GO38" s="1258"/>
      <c r="GP38" s="1258"/>
      <c r="GQ38" s="1258"/>
      <c r="GR38" s="1258"/>
      <c r="GS38" s="1258"/>
      <c r="GT38" s="1258"/>
      <c r="GU38" s="1258"/>
      <c r="GV38" s="1258"/>
      <c r="GW38" s="1258"/>
      <c r="GX38" s="1258"/>
      <c r="GY38" s="1258"/>
      <c r="GZ38" s="1258"/>
      <c r="HA38" s="1258"/>
      <c r="HB38" s="1258"/>
      <c r="HC38" s="1258"/>
      <c r="HD38" s="1258"/>
      <c r="HE38" s="1258"/>
      <c r="HF38" s="1258"/>
      <c r="HG38" s="1258"/>
      <c r="HH38" s="1258"/>
      <c r="HI38" s="1258"/>
      <c r="HJ38" s="1258"/>
      <c r="HK38" s="1258"/>
      <c r="HL38" s="1258"/>
      <c r="HM38" s="1258"/>
      <c r="HN38" s="1258"/>
      <c r="HO38" s="1258"/>
      <c r="HP38" s="1258"/>
      <c r="HQ38" s="1258"/>
      <c r="HR38" s="1258"/>
      <c r="HS38" s="1258"/>
      <c r="HT38" s="1258"/>
      <c r="HU38" s="1258"/>
      <c r="HV38" s="1258"/>
      <c r="HW38" s="1258"/>
      <c r="HX38" s="1258"/>
      <c r="HY38" s="1258"/>
      <c r="HZ38" s="1258"/>
      <c r="IA38" s="1258"/>
      <c r="IB38" s="1258"/>
      <c r="IC38" s="1258"/>
      <c r="ID38" s="1258"/>
      <c r="IE38" s="1258"/>
      <c r="IF38" s="1258"/>
      <c r="IG38" s="1258"/>
      <c r="IH38" s="1258"/>
      <c r="II38" s="1258"/>
      <c r="IJ38" s="1258"/>
      <c r="IK38" s="1258"/>
      <c r="IL38" s="1258"/>
      <c r="IM38" s="1258"/>
      <c r="IN38" s="1258"/>
      <c r="IO38" s="1258"/>
      <c r="IP38" s="1258"/>
      <c r="IQ38" s="1258"/>
      <c r="IR38" s="1258"/>
      <c r="IS38" s="1258"/>
      <c r="IT38" s="1258"/>
      <c r="IU38" s="1258"/>
      <c r="IW38" s="74"/>
      <c r="IX38" s="1039"/>
      <c r="IY38" s="1040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204"/>
      <c r="C39" s="1205"/>
      <c r="D39" s="1205"/>
      <c r="E39" s="1205"/>
      <c r="F39" s="1205"/>
      <c r="G39" s="1205"/>
      <c r="H39" s="1205"/>
      <c r="I39" s="1205"/>
      <c r="J39" s="1205"/>
      <c r="K39" s="1205"/>
      <c r="L39" s="1205"/>
      <c r="M39" s="1205"/>
      <c r="N39" s="1205"/>
      <c r="O39" s="1205"/>
      <c r="P39" s="1205"/>
      <c r="Q39" s="1205"/>
      <c r="R39" s="1205"/>
      <c r="S39" s="1205"/>
      <c r="T39" s="1205"/>
      <c r="U39" s="1205"/>
      <c r="V39" s="1205"/>
      <c r="W39" s="1205"/>
      <c r="X39" s="1205"/>
      <c r="Y39" s="1205"/>
      <c r="Z39" s="1205"/>
      <c r="AA39" s="1205"/>
      <c r="AB39" s="1205"/>
      <c r="AC39" s="1205"/>
      <c r="AD39" s="1205"/>
      <c r="AE39" s="1205"/>
      <c r="AF39" s="1205"/>
      <c r="AG39" s="1205"/>
      <c r="AH39" s="1205"/>
      <c r="AI39" s="1205"/>
      <c r="AJ39" s="1205"/>
      <c r="AK39" s="1205"/>
      <c r="AL39" s="1205"/>
      <c r="AM39" s="1205"/>
      <c r="AN39" s="1205"/>
      <c r="AO39" s="1206"/>
      <c r="AP39" s="22"/>
      <c r="AQ39" s="22"/>
      <c r="AR39" s="22"/>
      <c r="AS39" s="22"/>
      <c r="AT39" s="22"/>
      <c r="AU39" s="22"/>
      <c r="AV39" s="22"/>
      <c r="AW39" s="22"/>
      <c r="AX39" s="1056"/>
      <c r="AY39" s="1039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1039"/>
      <c r="IY39" s="1040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204"/>
      <c r="C40" s="1205"/>
      <c r="D40" s="1205"/>
      <c r="E40" s="1205"/>
      <c r="F40" s="1205"/>
      <c r="G40" s="1205"/>
      <c r="H40" s="1205"/>
      <c r="I40" s="1205"/>
      <c r="J40" s="1205"/>
      <c r="K40" s="1205"/>
      <c r="L40" s="1205"/>
      <c r="M40" s="1205"/>
      <c r="N40" s="1205"/>
      <c r="O40" s="1205"/>
      <c r="P40" s="1205"/>
      <c r="Q40" s="1205"/>
      <c r="R40" s="1205"/>
      <c r="S40" s="1205"/>
      <c r="T40" s="1205"/>
      <c r="U40" s="1205"/>
      <c r="V40" s="1205"/>
      <c r="W40" s="1205"/>
      <c r="X40" s="1205"/>
      <c r="Y40" s="1205"/>
      <c r="Z40" s="1205"/>
      <c r="AA40" s="1205"/>
      <c r="AB40" s="1205"/>
      <c r="AC40" s="1205"/>
      <c r="AD40" s="1205"/>
      <c r="AE40" s="1205"/>
      <c r="AF40" s="1205"/>
      <c r="AG40" s="1205"/>
      <c r="AH40" s="1205"/>
      <c r="AI40" s="1205"/>
      <c r="AJ40" s="1205"/>
      <c r="AK40" s="1205"/>
      <c r="AL40" s="1205"/>
      <c r="AM40" s="1205"/>
      <c r="AN40" s="1205"/>
      <c r="AO40" s="1206"/>
      <c r="AP40" s="22"/>
      <c r="AQ40" s="22"/>
      <c r="AR40" s="22"/>
      <c r="AS40" s="22"/>
      <c r="AT40" s="22"/>
      <c r="AU40" s="22"/>
      <c r="AV40" s="22"/>
      <c r="AW40" s="22"/>
      <c r="AX40" s="1056"/>
      <c r="AY40" s="1039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1039"/>
      <c r="IY40" s="1040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204"/>
      <c r="C41" s="1205"/>
      <c r="D41" s="1205"/>
      <c r="E41" s="1205"/>
      <c r="F41" s="1205"/>
      <c r="G41" s="1205"/>
      <c r="H41" s="1205"/>
      <c r="I41" s="1205"/>
      <c r="J41" s="1205"/>
      <c r="K41" s="1205"/>
      <c r="L41" s="1205"/>
      <c r="M41" s="1205"/>
      <c r="N41" s="1205"/>
      <c r="O41" s="1205"/>
      <c r="P41" s="1205"/>
      <c r="Q41" s="1205"/>
      <c r="R41" s="1205"/>
      <c r="S41" s="1205"/>
      <c r="T41" s="1205"/>
      <c r="U41" s="1205"/>
      <c r="V41" s="1205"/>
      <c r="W41" s="1205"/>
      <c r="X41" s="1205"/>
      <c r="Y41" s="1205"/>
      <c r="Z41" s="1205"/>
      <c r="AA41" s="1205"/>
      <c r="AB41" s="1205"/>
      <c r="AC41" s="1205"/>
      <c r="AD41" s="1205"/>
      <c r="AE41" s="1205"/>
      <c r="AF41" s="1205"/>
      <c r="AG41" s="1205"/>
      <c r="AH41" s="1205"/>
      <c r="AI41" s="1205"/>
      <c r="AJ41" s="1205"/>
      <c r="AK41" s="1205"/>
      <c r="AL41" s="1205"/>
      <c r="AM41" s="1205"/>
      <c r="AN41" s="1205"/>
      <c r="AO41" s="1206"/>
      <c r="AP41" s="22"/>
      <c r="AQ41" s="22"/>
      <c r="AR41" s="22"/>
      <c r="AS41" s="22"/>
      <c r="AT41" s="22"/>
      <c r="AU41" s="22"/>
      <c r="AV41" s="22"/>
      <c r="AW41" s="22"/>
      <c r="AX41" s="1056"/>
      <c r="AY41" s="1039"/>
      <c r="AZ41" s="72"/>
      <c r="BC41" s="1219" t="s">
        <v>32</v>
      </c>
      <c r="BD41" s="1219"/>
      <c r="BE41" s="1219"/>
      <c r="BF41" s="1219"/>
      <c r="BG41" s="1219"/>
      <c r="BH41" s="1219"/>
      <c r="BI41" s="1219"/>
      <c r="BJ41" s="1219"/>
      <c r="BK41" s="1219"/>
      <c r="BL41" s="1219"/>
      <c r="BM41" s="1219"/>
      <c r="BN41" s="1219"/>
      <c r="BO41" s="1219"/>
      <c r="BP41" s="1219"/>
      <c r="BQ41" s="1219"/>
      <c r="BR41" s="1219"/>
      <c r="BS41" s="1219"/>
      <c r="BT41" s="1219"/>
      <c r="BU41" s="1219"/>
      <c r="BV41" s="1219"/>
      <c r="BW41" s="1219"/>
      <c r="BX41" s="1219"/>
      <c r="BY41" s="1219"/>
      <c r="BZ41" s="1219"/>
      <c r="CA41" s="1219"/>
      <c r="CB41" s="1219"/>
      <c r="CC41" s="1219"/>
      <c r="CD41" s="1219"/>
      <c r="CE41" s="1219"/>
      <c r="CF41" s="1219"/>
      <c r="CG41" s="1219"/>
      <c r="CH41" s="1219"/>
      <c r="CI41" s="1219"/>
      <c r="CJ41" s="1219"/>
      <c r="CK41" s="1219"/>
      <c r="CL41" s="78"/>
      <c r="CM41" s="1285" t="str">
        <f>_xlfn.XLOOKUP(VALUE(CB129),tbl_Cabecera_TPOWER[OT X Tablero],tbl_Cabecera_TPOWER[Alto],"-")</f>
        <v>2000</v>
      </c>
      <c r="CN41" s="1285"/>
      <c r="CO41" s="1285"/>
      <c r="CP41" s="1285"/>
      <c r="CQ41" s="1285"/>
      <c r="CR41" s="1285"/>
      <c r="CS41" s="1285"/>
      <c r="CT41" s="1285"/>
      <c r="CU41" s="1285"/>
      <c r="CV41" s="1285"/>
      <c r="CW41" s="1285"/>
      <c r="CX41" s="1285"/>
      <c r="CY41" s="1285"/>
      <c r="CZ41" s="1285"/>
      <c r="DA41" s="1285"/>
      <c r="DB41" s="1285"/>
      <c r="DC41" s="1285"/>
      <c r="DD41" s="1285"/>
      <c r="DE41" s="1285"/>
      <c r="DF41" s="1285"/>
      <c r="DG41" s="1285"/>
      <c r="DH41" s="1285"/>
      <c r="DI41" s="1285"/>
      <c r="DJ41" s="79"/>
      <c r="DK41" s="1225" t="s">
        <v>33</v>
      </c>
      <c r="DL41" s="1225"/>
      <c r="DM41" s="1225"/>
      <c r="DN41" s="1225"/>
      <c r="DO41" s="1225"/>
      <c r="DP41" s="1225"/>
      <c r="DQ41" s="1225"/>
      <c r="DR41" s="1225"/>
      <c r="DS41" s="80"/>
      <c r="DT41" s="81"/>
      <c r="DU41" s="81"/>
      <c r="DV41" s="81"/>
      <c r="DW41" s="81"/>
      <c r="DX41" s="81"/>
      <c r="DY41" s="82"/>
      <c r="DZ41" s="1227" t="s">
        <v>34</v>
      </c>
      <c r="EA41" s="1227"/>
      <c r="EB41" s="1227"/>
      <c r="EC41" s="1227"/>
      <c r="EE41" s="1228" t="e" vm="6">
        <v>#VALUE!</v>
      </c>
      <c r="EF41" s="1228"/>
      <c r="EG41" s="1228"/>
      <c r="EH41" s="1228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219" t="s">
        <v>31</v>
      </c>
      <c r="FP41" s="1219"/>
      <c r="FQ41" s="1219"/>
      <c r="FR41" s="1219"/>
      <c r="FS41" s="1219"/>
      <c r="FT41" s="1219"/>
      <c r="FU41" s="1219"/>
      <c r="FV41" s="1219"/>
      <c r="FW41" s="1219"/>
      <c r="FX41" s="1219"/>
      <c r="FY41" s="1219"/>
      <c r="FZ41" s="1219"/>
      <c r="GA41" s="1219"/>
      <c r="GB41" s="1219"/>
      <c r="GC41" s="1219"/>
      <c r="GD41" s="1219"/>
      <c r="GE41" s="1219"/>
      <c r="GF41" s="1219"/>
      <c r="GG41" s="1219"/>
      <c r="GH41" s="1219"/>
      <c r="GI41" s="1219"/>
      <c r="GJ41" s="1219"/>
      <c r="GK41" s="1219"/>
      <c r="GL41" s="1219"/>
      <c r="GM41" s="1219"/>
      <c r="GN41" s="1219"/>
      <c r="GO41" s="1219"/>
      <c r="GP41" s="1219"/>
      <c r="GQ41" s="1219"/>
      <c r="GR41" s="1219"/>
      <c r="GS41" s="1219"/>
      <c r="GT41" s="1219"/>
      <c r="GU41" s="1219"/>
      <c r="GV41" s="1219"/>
      <c r="GW41" s="1219"/>
      <c r="GX41" s="78"/>
      <c r="GY41" s="1231" t="s">
        <v>75</v>
      </c>
      <c r="GZ41" s="1231"/>
      <c r="HA41" s="1231"/>
      <c r="HB41" s="1231"/>
      <c r="HC41" s="1231"/>
      <c r="HD41" s="1231"/>
      <c r="HE41" s="1231"/>
      <c r="HF41" s="1231"/>
      <c r="HG41" s="1231"/>
      <c r="HH41" s="1231"/>
      <c r="HI41" s="1231"/>
      <c r="HJ41" s="1231"/>
      <c r="HK41" s="1231"/>
      <c r="HL41" s="1231"/>
      <c r="HM41" s="1231"/>
      <c r="HN41" s="1231"/>
      <c r="HO41" s="1231"/>
      <c r="HP41" s="1231"/>
      <c r="HQ41" s="1231"/>
      <c r="HR41" s="1231"/>
      <c r="HS41" s="1231"/>
      <c r="HT41" s="1231"/>
      <c r="HU41" s="1231"/>
      <c r="HV41" s="1231"/>
      <c r="HW41" s="1231"/>
      <c r="HX41" s="1231"/>
      <c r="HY41" s="1231"/>
      <c r="HZ41" s="1231"/>
      <c r="IA41" s="1231"/>
      <c r="IB41" s="1231"/>
      <c r="IC41" s="1231"/>
      <c r="ID41" s="1231"/>
      <c r="IE41" s="1231"/>
      <c r="IF41" s="1231"/>
      <c r="IG41" s="1231"/>
      <c r="IH41" s="1231"/>
      <c r="II41" s="1231"/>
      <c r="IJ41" s="1231"/>
      <c r="IK41" s="1231"/>
      <c r="IL41" s="1259" t="s">
        <v>34</v>
      </c>
      <c r="IM41" s="1259"/>
      <c r="IN41" s="1259"/>
      <c r="IO41" s="1259"/>
      <c r="IP41" s="1228" t="e" vm="6">
        <v>#VALUE!</v>
      </c>
      <c r="IQ41" s="1228"/>
      <c r="IR41" s="1228"/>
      <c r="IS41" s="1228"/>
      <c r="IT41" s="1228"/>
      <c r="IW41" s="74"/>
      <c r="IX41" s="1039"/>
      <c r="IY41" s="1040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204"/>
      <c r="C42" s="1205"/>
      <c r="D42" s="1205"/>
      <c r="E42" s="1205"/>
      <c r="F42" s="1205"/>
      <c r="G42" s="1205"/>
      <c r="H42" s="1205"/>
      <c r="I42" s="1205"/>
      <c r="J42" s="1205"/>
      <c r="K42" s="1205"/>
      <c r="L42" s="1205"/>
      <c r="M42" s="1205"/>
      <c r="N42" s="1205"/>
      <c r="O42" s="1205"/>
      <c r="P42" s="1205"/>
      <c r="Q42" s="1205"/>
      <c r="R42" s="1205"/>
      <c r="S42" s="1205"/>
      <c r="T42" s="1205"/>
      <c r="U42" s="1205"/>
      <c r="V42" s="1205"/>
      <c r="W42" s="1205"/>
      <c r="X42" s="1205"/>
      <c r="Y42" s="1205"/>
      <c r="Z42" s="1205"/>
      <c r="AA42" s="1205"/>
      <c r="AB42" s="1205"/>
      <c r="AC42" s="1205"/>
      <c r="AD42" s="1205"/>
      <c r="AE42" s="1205"/>
      <c r="AF42" s="1205"/>
      <c r="AG42" s="1205"/>
      <c r="AH42" s="1205"/>
      <c r="AI42" s="1205"/>
      <c r="AJ42" s="1205"/>
      <c r="AK42" s="1205"/>
      <c r="AL42" s="1205"/>
      <c r="AM42" s="1205"/>
      <c r="AN42" s="1205"/>
      <c r="AO42" s="1206"/>
      <c r="AP42" s="22"/>
      <c r="AQ42" s="22"/>
      <c r="AR42" s="22"/>
      <c r="AS42" s="22"/>
      <c r="AT42" s="22"/>
      <c r="AU42" s="22"/>
      <c r="AV42" s="22"/>
      <c r="AW42" s="22"/>
      <c r="AX42" s="1056"/>
      <c r="AY42" s="1039"/>
      <c r="AZ42" s="72"/>
      <c r="BC42" s="1219"/>
      <c r="BD42" s="1219"/>
      <c r="BE42" s="1219"/>
      <c r="BF42" s="1219"/>
      <c r="BG42" s="1219"/>
      <c r="BH42" s="1219"/>
      <c r="BI42" s="1219"/>
      <c r="BJ42" s="1219"/>
      <c r="BK42" s="1219"/>
      <c r="BL42" s="1219"/>
      <c r="BM42" s="1219"/>
      <c r="BN42" s="1219"/>
      <c r="BO42" s="1219"/>
      <c r="BP42" s="1219"/>
      <c r="BQ42" s="1219"/>
      <c r="BR42" s="1219"/>
      <c r="BS42" s="1219"/>
      <c r="BT42" s="1219"/>
      <c r="BU42" s="1219"/>
      <c r="BV42" s="1219"/>
      <c r="BW42" s="1219"/>
      <c r="BX42" s="1219"/>
      <c r="BY42" s="1219"/>
      <c r="BZ42" s="1219"/>
      <c r="CA42" s="1219"/>
      <c r="CB42" s="1219"/>
      <c r="CC42" s="1219"/>
      <c r="CD42" s="1219"/>
      <c r="CE42" s="1219"/>
      <c r="CF42" s="1219"/>
      <c r="CG42" s="1219"/>
      <c r="CH42" s="1219"/>
      <c r="CI42" s="1219"/>
      <c r="CJ42" s="1219"/>
      <c r="CK42" s="1219"/>
      <c r="CL42" s="78"/>
      <c r="CM42" s="1285"/>
      <c r="CN42" s="1285"/>
      <c r="CO42" s="1285"/>
      <c r="CP42" s="1285"/>
      <c r="CQ42" s="1285"/>
      <c r="CR42" s="1285"/>
      <c r="CS42" s="1285"/>
      <c r="CT42" s="1285"/>
      <c r="CU42" s="1285"/>
      <c r="CV42" s="1285"/>
      <c r="CW42" s="1285"/>
      <c r="CX42" s="1285"/>
      <c r="CY42" s="1285"/>
      <c r="CZ42" s="1285"/>
      <c r="DA42" s="1285"/>
      <c r="DB42" s="1285"/>
      <c r="DC42" s="1285"/>
      <c r="DD42" s="1285"/>
      <c r="DE42" s="1285"/>
      <c r="DF42" s="1285"/>
      <c r="DG42" s="1285"/>
      <c r="DH42" s="1285"/>
      <c r="DI42" s="1285"/>
      <c r="DJ42" s="79"/>
      <c r="DK42" s="1225"/>
      <c r="DL42" s="1225"/>
      <c r="DM42" s="1225"/>
      <c r="DN42" s="1225"/>
      <c r="DO42" s="1225"/>
      <c r="DP42" s="1225"/>
      <c r="DQ42" s="1225"/>
      <c r="DR42" s="1225"/>
      <c r="DS42" s="80"/>
      <c r="DT42" s="81"/>
      <c r="DU42" s="81"/>
      <c r="DV42" s="81"/>
      <c r="DW42" s="81"/>
      <c r="DX42" s="81"/>
      <c r="DY42" s="82"/>
      <c r="DZ42" s="1227"/>
      <c r="EA42" s="1227"/>
      <c r="EB42" s="1227"/>
      <c r="EC42" s="1227"/>
      <c r="EE42" s="1228"/>
      <c r="EF42" s="1228"/>
      <c r="EG42" s="1228"/>
      <c r="EH42" s="1228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219"/>
      <c r="FP42" s="1219"/>
      <c r="FQ42" s="1219"/>
      <c r="FR42" s="1219"/>
      <c r="FS42" s="1219"/>
      <c r="FT42" s="1219"/>
      <c r="FU42" s="1219"/>
      <c r="FV42" s="1219"/>
      <c r="FW42" s="1219"/>
      <c r="FX42" s="1219"/>
      <c r="FY42" s="1219"/>
      <c r="FZ42" s="1219"/>
      <c r="GA42" s="1219"/>
      <c r="GB42" s="1219"/>
      <c r="GC42" s="1219"/>
      <c r="GD42" s="1219"/>
      <c r="GE42" s="1219"/>
      <c r="GF42" s="1219"/>
      <c r="GG42" s="1219"/>
      <c r="GH42" s="1219"/>
      <c r="GI42" s="1219"/>
      <c r="GJ42" s="1219"/>
      <c r="GK42" s="1219"/>
      <c r="GL42" s="1219"/>
      <c r="GM42" s="1219"/>
      <c r="GN42" s="1219"/>
      <c r="GO42" s="1219"/>
      <c r="GP42" s="1219"/>
      <c r="GQ42" s="1219"/>
      <c r="GR42" s="1219"/>
      <c r="GS42" s="1219"/>
      <c r="GT42" s="1219"/>
      <c r="GU42" s="1219"/>
      <c r="GV42" s="1219"/>
      <c r="GW42" s="1219"/>
      <c r="GX42" s="78"/>
      <c r="GY42" s="1231"/>
      <c r="GZ42" s="1231"/>
      <c r="HA42" s="1231"/>
      <c r="HB42" s="1231"/>
      <c r="HC42" s="1231"/>
      <c r="HD42" s="1231"/>
      <c r="HE42" s="1231"/>
      <c r="HF42" s="1231"/>
      <c r="HG42" s="1231"/>
      <c r="HH42" s="1231"/>
      <c r="HI42" s="1231"/>
      <c r="HJ42" s="1231"/>
      <c r="HK42" s="1231"/>
      <c r="HL42" s="1231"/>
      <c r="HM42" s="1231"/>
      <c r="HN42" s="1231"/>
      <c r="HO42" s="1231"/>
      <c r="HP42" s="1231"/>
      <c r="HQ42" s="1231"/>
      <c r="HR42" s="1231"/>
      <c r="HS42" s="1231"/>
      <c r="HT42" s="1231"/>
      <c r="HU42" s="1231"/>
      <c r="HV42" s="1231"/>
      <c r="HW42" s="1231"/>
      <c r="HX42" s="1231"/>
      <c r="HY42" s="1231"/>
      <c r="HZ42" s="1231"/>
      <c r="IA42" s="1231"/>
      <c r="IB42" s="1231"/>
      <c r="IC42" s="1231"/>
      <c r="ID42" s="1231"/>
      <c r="IE42" s="1231"/>
      <c r="IF42" s="1231"/>
      <c r="IG42" s="1231"/>
      <c r="IH42" s="1231"/>
      <c r="II42" s="1231"/>
      <c r="IJ42" s="1231"/>
      <c r="IK42" s="1231"/>
      <c r="IL42" s="1259"/>
      <c r="IM42" s="1259"/>
      <c r="IN42" s="1259"/>
      <c r="IO42" s="1259"/>
      <c r="IP42" s="1228"/>
      <c r="IQ42" s="1228"/>
      <c r="IR42" s="1228"/>
      <c r="IS42" s="1228"/>
      <c r="IT42" s="1228"/>
      <c r="IW42" s="74"/>
      <c r="IX42" s="1039"/>
      <c r="IY42" s="1040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204"/>
      <c r="C43" s="1205"/>
      <c r="D43" s="1205"/>
      <c r="E43" s="1205"/>
      <c r="F43" s="1205"/>
      <c r="G43" s="1205"/>
      <c r="H43" s="1205"/>
      <c r="I43" s="1205"/>
      <c r="J43" s="1205"/>
      <c r="K43" s="1205"/>
      <c r="L43" s="1205"/>
      <c r="M43" s="1205"/>
      <c r="N43" s="1205"/>
      <c r="O43" s="1205"/>
      <c r="P43" s="1205"/>
      <c r="Q43" s="1205"/>
      <c r="R43" s="1205"/>
      <c r="S43" s="1205"/>
      <c r="T43" s="1205"/>
      <c r="U43" s="1205"/>
      <c r="V43" s="1205"/>
      <c r="W43" s="1205"/>
      <c r="X43" s="1205"/>
      <c r="Y43" s="1205"/>
      <c r="Z43" s="1205"/>
      <c r="AA43" s="1205"/>
      <c r="AB43" s="1205"/>
      <c r="AC43" s="1205"/>
      <c r="AD43" s="1205"/>
      <c r="AE43" s="1205"/>
      <c r="AF43" s="1205"/>
      <c r="AG43" s="1205"/>
      <c r="AH43" s="1205"/>
      <c r="AI43" s="1205"/>
      <c r="AJ43" s="1205"/>
      <c r="AK43" s="1205"/>
      <c r="AL43" s="1205"/>
      <c r="AM43" s="1205"/>
      <c r="AN43" s="1205"/>
      <c r="AO43" s="1206"/>
      <c r="AP43" s="22"/>
      <c r="AQ43" s="22"/>
      <c r="AR43" s="22"/>
      <c r="AS43" s="22"/>
      <c r="AT43" s="22"/>
      <c r="AU43" s="22"/>
      <c r="AV43" s="22"/>
      <c r="AW43" s="22"/>
      <c r="AX43" s="1057"/>
      <c r="AY43" s="1041"/>
      <c r="AZ43" s="83"/>
      <c r="BC43" s="1219"/>
      <c r="BD43" s="1219"/>
      <c r="BE43" s="1219"/>
      <c r="BF43" s="1219"/>
      <c r="BG43" s="1219"/>
      <c r="BH43" s="1219"/>
      <c r="BI43" s="1219"/>
      <c r="BJ43" s="1219"/>
      <c r="BK43" s="1219"/>
      <c r="BL43" s="1219"/>
      <c r="BM43" s="1219"/>
      <c r="BN43" s="1219"/>
      <c r="BO43" s="1219"/>
      <c r="BP43" s="1219"/>
      <c r="BQ43" s="1219"/>
      <c r="BR43" s="1219"/>
      <c r="BS43" s="1219"/>
      <c r="BT43" s="1219"/>
      <c r="BU43" s="1219"/>
      <c r="BV43" s="1219"/>
      <c r="BW43" s="1219"/>
      <c r="BX43" s="1219"/>
      <c r="BY43" s="1219"/>
      <c r="BZ43" s="1219"/>
      <c r="CA43" s="1219"/>
      <c r="CB43" s="1219"/>
      <c r="CC43" s="1219"/>
      <c r="CD43" s="1219"/>
      <c r="CE43" s="1219"/>
      <c r="CF43" s="1219"/>
      <c r="CG43" s="1219"/>
      <c r="CH43" s="1219"/>
      <c r="CI43" s="1219"/>
      <c r="CJ43" s="1219"/>
      <c r="CK43" s="1219"/>
      <c r="CL43" s="78"/>
      <c r="CM43" s="1285"/>
      <c r="CN43" s="1285"/>
      <c r="CO43" s="1285"/>
      <c r="CP43" s="1285"/>
      <c r="CQ43" s="1285"/>
      <c r="CR43" s="1285"/>
      <c r="CS43" s="1285"/>
      <c r="CT43" s="1285"/>
      <c r="CU43" s="1285"/>
      <c r="CV43" s="1285"/>
      <c r="CW43" s="1285"/>
      <c r="CX43" s="1285"/>
      <c r="CY43" s="1285"/>
      <c r="CZ43" s="1285"/>
      <c r="DA43" s="1285"/>
      <c r="DB43" s="1285"/>
      <c r="DC43" s="1285"/>
      <c r="DD43" s="1285"/>
      <c r="DE43" s="1285"/>
      <c r="DF43" s="1285"/>
      <c r="DG43" s="1285"/>
      <c r="DH43" s="1285"/>
      <c r="DI43" s="1285"/>
      <c r="DJ43" s="79"/>
      <c r="DK43" s="1225"/>
      <c r="DL43" s="1225"/>
      <c r="DM43" s="1225"/>
      <c r="DN43" s="1225"/>
      <c r="DO43" s="1225"/>
      <c r="DP43" s="1225"/>
      <c r="DQ43" s="1225"/>
      <c r="DR43" s="1225"/>
      <c r="DS43" s="80"/>
      <c r="DT43" s="81"/>
      <c r="DU43" s="81"/>
      <c r="DV43" s="81"/>
      <c r="DW43" s="81"/>
      <c r="DX43" s="81"/>
      <c r="DY43" s="82"/>
      <c r="DZ43" s="1227"/>
      <c r="EA43" s="1227"/>
      <c r="EB43" s="1227"/>
      <c r="EC43" s="1227"/>
      <c r="EE43" s="1228"/>
      <c r="EF43" s="1228"/>
      <c r="EG43" s="1228"/>
      <c r="EH43" s="1228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219"/>
      <c r="FP43" s="1219"/>
      <c r="FQ43" s="1219"/>
      <c r="FR43" s="1219"/>
      <c r="FS43" s="1219"/>
      <c r="FT43" s="1219"/>
      <c r="FU43" s="1219"/>
      <c r="FV43" s="1219"/>
      <c r="FW43" s="1219"/>
      <c r="FX43" s="1219"/>
      <c r="FY43" s="1219"/>
      <c r="FZ43" s="1219"/>
      <c r="GA43" s="1219"/>
      <c r="GB43" s="1219"/>
      <c r="GC43" s="1219"/>
      <c r="GD43" s="1219"/>
      <c r="GE43" s="1219"/>
      <c r="GF43" s="1219"/>
      <c r="GG43" s="1219"/>
      <c r="GH43" s="1219"/>
      <c r="GI43" s="1219"/>
      <c r="GJ43" s="1219"/>
      <c r="GK43" s="1219"/>
      <c r="GL43" s="1219"/>
      <c r="GM43" s="1219"/>
      <c r="GN43" s="1219"/>
      <c r="GO43" s="1219"/>
      <c r="GP43" s="1219"/>
      <c r="GQ43" s="1219"/>
      <c r="GR43" s="1219"/>
      <c r="GS43" s="1219"/>
      <c r="GT43" s="1219"/>
      <c r="GU43" s="1219"/>
      <c r="GV43" s="1219"/>
      <c r="GW43" s="1219"/>
      <c r="GX43" s="78"/>
      <c r="GY43" s="1231"/>
      <c r="GZ43" s="1231"/>
      <c r="HA43" s="1231"/>
      <c r="HB43" s="1231"/>
      <c r="HC43" s="1231"/>
      <c r="HD43" s="1231"/>
      <c r="HE43" s="1231"/>
      <c r="HF43" s="1231"/>
      <c r="HG43" s="1231"/>
      <c r="HH43" s="1231"/>
      <c r="HI43" s="1231"/>
      <c r="HJ43" s="1231"/>
      <c r="HK43" s="1231"/>
      <c r="HL43" s="1231"/>
      <c r="HM43" s="1231"/>
      <c r="HN43" s="1231"/>
      <c r="HO43" s="1231"/>
      <c r="HP43" s="1231"/>
      <c r="HQ43" s="1231"/>
      <c r="HR43" s="1231"/>
      <c r="HS43" s="1231"/>
      <c r="HT43" s="1231"/>
      <c r="HU43" s="1231"/>
      <c r="HV43" s="1231"/>
      <c r="HW43" s="1231"/>
      <c r="HX43" s="1231"/>
      <c r="HY43" s="1231"/>
      <c r="HZ43" s="1231"/>
      <c r="IA43" s="1231"/>
      <c r="IB43" s="1231"/>
      <c r="IC43" s="1231"/>
      <c r="ID43" s="1231"/>
      <c r="IE43" s="1231"/>
      <c r="IF43" s="1231"/>
      <c r="IG43" s="1231"/>
      <c r="IH43" s="1231"/>
      <c r="II43" s="1231"/>
      <c r="IJ43" s="1231"/>
      <c r="IK43" s="1231"/>
      <c r="IL43" s="1259"/>
      <c r="IM43" s="1259"/>
      <c r="IN43" s="1259"/>
      <c r="IO43" s="1259"/>
      <c r="IP43" s="1228"/>
      <c r="IQ43" s="1228"/>
      <c r="IR43" s="1228"/>
      <c r="IS43" s="1228"/>
      <c r="IT43" s="1228"/>
      <c r="IW43" s="84"/>
      <c r="IX43" s="1041"/>
      <c r="IY43" s="1042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204"/>
      <c r="C44" s="1205"/>
      <c r="D44" s="1205"/>
      <c r="E44" s="1205"/>
      <c r="F44" s="1205"/>
      <c r="G44" s="1205"/>
      <c r="H44" s="1205"/>
      <c r="I44" s="1205"/>
      <c r="J44" s="1205"/>
      <c r="K44" s="1205"/>
      <c r="L44" s="1205"/>
      <c r="M44" s="1205"/>
      <c r="N44" s="1205"/>
      <c r="O44" s="1205"/>
      <c r="P44" s="1205"/>
      <c r="Q44" s="1205"/>
      <c r="R44" s="1205"/>
      <c r="S44" s="1205"/>
      <c r="T44" s="1205"/>
      <c r="U44" s="1205"/>
      <c r="V44" s="1205"/>
      <c r="W44" s="1205"/>
      <c r="X44" s="1205"/>
      <c r="Y44" s="1205"/>
      <c r="Z44" s="1205"/>
      <c r="AA44" s="1205"/>
      <c r="AB44" s="1205"/>
      <c r="AC44" s="1205"/>
      <c r="AD44" s="1205"/>
      <c r="AE44" s="1205"/>
      <c r="AF44" s="1205"/>
      <c r="AG44" s="1205"/>
      <c r="AH44" s="1205"/>
      <c r="AI44" s="1205"/>
      <c r="AJ44" s="1205"/>
      <c r="AK44" s="1205"/>
      <c r="AL44" s="1205"/>
      <c r="AM44" s="1205"/>
      <c r="AN44" s="1205"/>
      <c r="AO44" s="1206"/>
      <c r="AP44" s="22"/>
      <c r="AQ44" s="22"/>
      <c r="AR44" s="22"/>
      <c r="AS44" s="22"/>
      <c r="AT44" s="22"/>
      <c r="AU44" s="22"/>
      <c r="AV44" s="22"/>
      <c r="AW44" s="22"/>
      <c r="AX44" s="1212" t="s">
        <v>1</v>
      </c>
      <c r="AY44" s="1213"/>
      <c r="AZ44" s="85"/>
      <c r="BC44" s="1219"/>
      <c r="BD44" s="1219"/>
      <c r="BE44" s="1219"/>
      <c r="BF44" s="1219"/>
      <c r="BG44" s="1219"/>
      <c r="BH44" s="1219"/>
      <c r="BI44" s="1219"/>
      <c r="BJ44" s="1219"/>
      <c r="BK44" s="1219"/>
      <c r="BL44" s="1219"/>
      <c r="BM44" s="1219"/>
      <c r="BN44" s="1219"/>
      <c r="BO44" s="1219"/>
      <c r="BP44" s="1219"/>
      <c r="BQ44" s="1219"/>
      <c r="BR44" s="1219"/>
      <c r="BS44" s="1219"/>
      <c r="BT44" s="1219"/>
      <c r="BU44" s="1219"/>
      <c r="BV44" s="1219"/>
      <c r="BW44" s="1219"/>
      <c r="BX44" s="1219"/>
      <c r="BY44" s="1219"/>
      <c r="BZ44" s="1219"/>
      <c r="CA44" s="1219"/>
      <c r="CB44" s="1219"/>
      <c r="CC44" s="1219"/>
      <c r="CD44" s="1219"/>
      <c r="CE44" s="1219"/>
      <c r="CF44" s="1219"/>
      <c r="CG44" s="1219"/>
      <c r="CH44" s="1219"/>
      <c r="CI44" s="1219"/>
      <c r="CJ44" s="1219"/>
      <c r="CK44" s="1219"/>
      <c r="CL44" s="78"/>
      <c r="CM44" s="1285"/>
      <c r="CN44" s="1285"/>
      <c r="CO44" s="1285"/>
      <c r="CP44" s="1285"/>
      <c r="CQ44" s="1285"/>
      <c r="CR44" s="1285"/>
      <c r="CS44" s="1285"/>
      <c r="CT44" s="1285"/>
      <c r="CU44" s="1285"/>
      <c r="CV44" s="1285"/>
      <c r="CW44" s="1285"/>
      <c r="CX44" s="1285"/>
      <c r="CY44" s="1285"/>
      <c r="CZ44" s="1285"/>
      <c r="DA44" s="1285"/>
      <c r="DB44" s="1285"/>
      <c r="DC44" s="1285"/>
      <c r="DD44" s="1285"/>
      <c r="DE44" s="1285"/>
      <c r="DF44" s="1285"/>
      <c r="DG44" s="1285"/>
      <c r="DH44" s="1285"/>
      <c r="DI44" s="1285"/>
      <c r="DJ44" s="79"/>
      <c r="DK44" s="1225"/>
      <c r="DL44" s="1225"/>
      <c r="DM44" s="1225"/>
      <c r="DN44" s="1225"/>
      <c r="DO44" s="1225"/>
      <c r="DP44" s="1225"/>
      <c r="DQ44" s="1225"/>
      <c r="DR44" s="1225"/>
      <c r="DS44" s="80"/>
      <c r="DT44" s="81"/>
      <c r="DU44" s="81"/>
      <c r="DV44" s="81"/>
      <c r="DW44" s="81"/>
      <c r="DX44" s="81"/>
      <c r="DY44" s="82"/>
      <c r="DZ44" s="1227"/>
      <c r="EA44" s="1227"/>
      <c r="EB44" s="1227"/>
      <c r="EC44" s="1227"/>
      <c r="EE44" s="1228"/>
      <c r="EF44" s="1228"/>
      <c r="EG44" s="1228"/>
      <c r="EH44" s="1228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219"/>
      <c r="FP44" s="1219"/>
      <c r="FQ44" s="1219"/>
      <c r="FR44" s="1219"/>
      <c r="FS44" s="1219"/>
      <c r="FT44" s="1219"/>
      <c r="FU44" s="1219"/>
      <c r="FV44" s="1219"/>
      <c r="FW44" s="1219"/>
      <c r="FX44" s="1219"/>
      <c r="FY44" s="1219"/>
      <c r="FZ44" s="1219"/>
      <c r="GA44" s="1219"/>
      <c r="GB44" s="1219"/>
      <c r="GC44" s="1219"/>
      <c r="GD44" s="1219"/>
      <c r="GE44" s="1219"/>
      <c r="GF44" s="1219"/>
      <c r="GG44" s="1219"/>
      <c r="GH44" s="1219"/>
      <c r="GI44" s="1219"/>
      <c r="GJ44" s="1219"/>
      <c r="GK44" s="1219"/>
      <c r="GL44" s="1219"/>
      <c r="GM44" s="1219"/>
      <c r="GN44" s="1219"/>
      <c r="GO44" s="1219"/>
      <c r="GP44" s="1219"/>
      <c r="GQ44" s="1219"/>
      <c r="GR44" s="1219"/>
      <c r="GS44" s="1219"/>
      <c r="GT44" s="1219"/>
      <c r="GU44" s="1219"/>
      <c r="GV44" s="1219"/>
      <c r="GW44" s="1219"/>
      <c r="GX44" s="78"/>
      <c r="GY44" s="1231"/>
      <c r="GZ44" s="1231"/>
      <c r="HA44" s="1231"/>
      <c r="HB44" s="1231"/>
      <c r="HC44" s="1231"/>
      <c r="HD44" s="1231"/>
      <c r="HE44" s="1231"/>
      <c r="HF44" s="1231"/>
      <c r="HG44" s="1231"/>
      <c r="HH44" s="1231"/>
      <c r="HI44" s="1231"/>
      <c r="HJ44" s="1231"/>
      <c r="HK44" s="1231"/>
      <c r="HL44" s="1231"/>
      <c r="HM44" s="1231"/>
      <c r="HN44" s="1231"/>
      <c r="HO44" s="1231"/>
      <c r="HP44" s="1231"/>
      <c r="HQ44" s="1231"/>
      <c r="HR44" s="1231"/>
      <c r="HS44" s="1231"/>
      <c r="HT44" s="1231"/>
      <c r="HU44" s="1231"/>
      <c r="HV44" s="1231"/>
      <c r="HW44" s="1231"/>
      <c r="HX44" s="1231"/>
      <c r="HY44" s="1231"/>
      <c r="HZ44" s="1231"/>
      <c r="IA44" s="1231"/>
      <c r="IB44" s="1231"/>
      <c r="IC44" s="1231"/>
      <c r="ID44" s="1231"/>
      <c r="IE44" s="1231"/>
      <c r="IF44" s="1231"/>
      <c r="IG44" s="1231"/>
      <c r="IH44" s="1231"/>
      <c r="II44" s="1231"/>
      <c r="IJ44" s="1231"/>
      <c r="IK44" s="1231"/>
      <c r="IL44" s="1259"/>
      <c r="IM44" s="1259"/>
      <c r="IN44" s="1259"/>
      <c r="IO44" s="1259"/>
      <c r="IP44" s="1228"/>
      <c r="IQ44" s="1228"/>
      <c r="IR44" s="1228"/>
      <c r="IS44" s="1228"/>
      <c r="IT44" s="1228"/>
      <c r="IW44" s="74"/>
      <c r="IX44" s="1039" t="s">
        <v>1</v>
      </c>
      <c r="IY44" s="1040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207"/>
      <c r="C45" s="1208"/>
      <c r="D45" s="1208"/>
      <c r="E45" s="1208"/>
      <c r="F45" s="1208"/>
      <c r="G45" s="1208"/>
      <c r="H45" s="1208"/>
      <c r="I45" s="1208"/>
      <c r="J45" s="1208"/>
      <c r="K45" s="1208"/>
      <c r="L45" s="1208"/>
      <c r="M45" s="1208"/>
      <c r="N45" s="1208"/>
      <c r="O45" s="1208"/>
      <c r="P45" s="1208"/>
      <c r="Q45" s="1208"/>
      <c r="R45" s="1208"/>
      <c r="S45" s="1208"/>
      <c r="T45" s="1208"/>
      <c r="U45" s="1208"/>
      <c r="V45" s="1208"/>
      <c r="W45" s="1208"/>
      <c r="X45" s="1208"/>
      <c r="Y45" s="1208"/>
      <c r="Z45" s="1208"/>
      <c r="AA45" s="1208"/>
      <c r="AB45" s="1208"/>
      <c r="AC45" s="1208"/>
      <c r="AD45" s="1208"/>
      <c r="AE45" s="1208"/>
      <c r="AF45" s="1208"/>
      <c r="AG45" s="1208"/>
      <c r="AH45" s="1208"/>
      <c r="AI45" s="1208"/>
      <c r="AJ45" s="1208"/>
      <c r="AK45" s="1208"/>
      <c r="AL45" s="1208"/>
      <c r="AM45" s="1208"/>
      <c r="AN45" s="1208"/>
      <c r="AO45" s="1209"/>
      <c r="AP45" s="22"/>
      <c r="AQ45" s="22"/>
      <c r="AR45" s="22"/>
      <c r="AS45" s="22"/>
      <c r="AT45" s="22"/>
      <c r="AU45" s="22"/>
      <c r="AV45" s="22"/>
      <c r="AW45" s="22"/>
      <c r="AX45" s="1056"/>
      <c r="AY45" s="1039"/>
      <c r="AZ45" s="72"/>
      <c r="BC45" s="1219"/>
      <c r="BD45" s="1219"/>
      <c r="BE45" s="1219"/>
      <c r="BF45" s="1219"/>
      <c r="BG45" s="1219"/>
      <c r="BH45" s="1219"/>
      <c r="BI45" s="1219"/>
      <c r="BJ45" s="1219"/>
      <c r="BK45" s="1219"/>
      <c r="BL45" s="1219"/>
      <c r="BM45" s="1219"/>
      <c r="BN45" s="1219"/>
      <c r="BO45" s="1219"/>
      <c r="BP45" s="1219"/>
      <c r="BQ45" s="1219"/>
      <c r="BR45" s="1219"/>
      <c r="BS45" s="1219"/>
      <c r="BT45" s="1219"/>
      <c r="BU45" s="1219"/>
      <c r="BV45" s="1219"/>
      <c r="BW45" s="1219"/>
      <c r="BX45" s="1219"/>
      <c r="BY45" s="1219"/>
      <c r="BZ45" s="1219"/>
      <c r="CA45" s="1219"/>
      <c r="CB45" s="1219"/>
      <c r="CC45" s="1219"/>
      <c r="CD45" s="1219"/>
      <c r="CE45" s="1219"/>
      <c r="CF45" s="1219"/>
      <c r="CG45" s="1219"/>
      <c r="CH45" s="1219"/>
      <c r="CI45" s="1219"/>
      <c r="CJ45" s="1219"/>
      <c r="CK45" s="1219"/>
      <c r="CL45" s="78"/>
      <c r="CM45" s="1285"/>
      <c r="CN45" s="1285"/>
      <c r="CO45" s="1285"/>
      <c r="CP45" s="1285"/>
      <c r="CQ45" s="1285"/>
      <c r="CR45" s="1285"/>
      <c r="CS45" s="1285"/>
      <c r="CT45" s="1285"/>
      <c r="CU45" s="1285"/>
      <c r="CV45" s="1285"/>
      <c r="CW45" s="1285"/>
      <c r="CX45" s="1285"/>
      <c r="CY45" s="1285"/>
      <c r="CZ45" s="1285"/>
      <c r="DA45" s="1285"/>
      <c r="DB45" s="1285"/>
      <c r="DC45" s="1285"/>
      <c r="DD45" s="1285"/>
      <c r="DE45" s="1285"/>
      <c r="DF45" s="1285"/>
      <c r="DG45" s="1285"/>
      <c r="DH45" s="1285"/>
      <c r="DI45" s="1285"/>
      <c r="DJ45" s="79"/>
      <c r="DK45" s="1225"/>
      <c r="DL45" s="1225"/>
      <c r="DM45" s="1225"/>
      <c r="DN45" s="1225"/>
      <c r="DO45" s="1225"/>
      <c r="DP45" s="1225"/>
      <c r="DQ45" s="1225"/>
      <c r="DR45" s="1225"/>
      <c r="DS45" s="80"/>
      <c r="DT45" s="81"/>
      <c r="DU45" s="81"/>
      <c r="DV45" s="81"/>
      <c r="DW45" s="81"/>
      <c r="DX45" s="81"/>
      <c r="DY45" s="82"/>
      <c r="DZ45" s="1227"/>
      <c r="EA45" s="1227"/>
      <c r="EB45" s="1227"/>
      <c r="EC45" s="1227"/>
      <c r="EE45" s="1228"/>
      <c r="EF45" s="1228"/>
      <c r="EG45" s="1228"/>
      <c r="EH45" s="1228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219"/>
      <c r="FP45" s="1219"/>
      <c r="FQ45" s="1219"/>
      <c r="FR45" s="1219"/>
      <c r="FS45" s="1219"/>
      <c r="FT45" s="1219"/>
      <c r="FU45" s="1219"/>
      <c r="FV45" s="1219"/>
      <c r="FW45" s="1219"/>
      <c r="FX45" s="1219"/>
      <c r="FY45" s="1219"/>
      <c r="FZ45" s="1219"/>
      <c r="GA45" s="1219"/>
      <c r="GB45" s="1219"/>
      <c r="GC45" s="1219"/>
      <c r="GD45" s="1219"/>
      <c r="GE45" s="1219"/>
      <c r="GF45" s="1219"/>
      <c r="GG45" s="1219"/>
      <c r="GH45" s="1219"/>
      <c r="GI45" s="1219"/>
      <c r="GJ45" s="1219"/>
      <c r="GK45" s="1219"/>
      <c r="GL45" s="1219"/>
      <c r="GM45" s="1219"/>
      <c r="GN45" s="1219"/>
      <c r="GO45" s="1219"/>
      <c r="GP45" s="1219"/>
      <c r="GQ45" s="1219"/>
      <c r="GR45" s="1219"/>
      <c r="GS45" s="1219"/>
      <c r="GT45" s="1219"/>
      <c r="GU45" s="1219"/>
      <c r="GV45" s="1219"/>
      <c r="GW45" s="1219"/>
      <c r="GX45" s="78"/>
      <c r="GY45" s="1231"/>
      <c r="GZ45" s="1231"/>
      <c r="HA45" s="1231"/>
      <c r="HB45" s="1231"/>
      <c r="HC45" s="1231"/>
      <c r="HD45" s="1231"/>
      <c r="HE45" s="1231"/>
      <c r="HF45" s="1231"/>
      <c r="HG45" s="1231"/>
      <c r="HH45" s="1231"/>
      <c r="HI45" s="1231"/>
      <c r="HJ45" s="1231"/>
      <c r="HK45" s="1231"/>
      <c r="HL45" s="1231"/>
      <c r="HM45" s="1231"/>
      <c r="HN45" s="1231"/>
      <c r="HO45" s="1231"/>
      <c r="HP45" s="1231"/>
      <c r="HQ45" s="1231"/>
      <c r="HR45" s="1231"/>
      <c r="HS45" s="1231"/>
      <c r="HT45" s="1231"/>
      <c r="HU45" s="1231"/>
      <c r="HV45" s="1231"/>
      <c r="HW45" s="1231"/>
      <c r="HX45" s="1231"/>
      <c r="HY45" s="1231"/>
      <c r="HZ45" s="1231"/>
      <c r="IA45" s="1231"/>
      <c r="IB45" s="1231"/>
      <c r="IC45" s="1231"/>
      <c r="ID45" s="1231"/>
      <c r="IE45" s="1231"/>
      <c r="IF45" s="1231"/>
      <c r="IG45" s="1231"/>
      <c r="IH45" s="1231"/>
      <c r="II45" s="1231"/>
      <c r="IJ45" s="1231"/>
      <c r="IK45" s="1231"/>
      <c r="IL45" s="1259"/>
      <c r="IM45" s="1259"/>
      <c r="IN45" s="1259"/>
      <c r="IO45" s="1259"/>
      <c r="IP45" s="1228"/>
      <c r="IQ45" s="1228"/>
      <c r="IR45" s="1228"/>
      <c r="IS45" s="1228"/>
      <c r="IT45" s="1228"/>
      <c r="IW45" s="74"/>
      <c r="IX45" s="1039"/>
      <c r="IY45" s="1040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201"/>
      <c r="C46" s="1202"/>
      <c r="D46" s="1202"/>
      <c r="E46" s="1202"/>
      <c r="F46" s="1202"/>
      <c r="G46" s="1202"/>
      <c r="H46" s="1202"/>
      <c r="I46" s="1202"/>
      <c r="J46" s="1202"/>
      <c r="K46" s="1202"/>
      <c r="L46" s="1202"/>
      <c r="M46" s="1202"/>
      <c r="N46" s="1202"/>
      <c r="O46" s="1202"/>
      <c r="P46" s="1202"/>
      <c r="Q46" s="1202"/>
      <c r="R46" s="1202"/>
      <c r="S46" s="1202"/>
      <c r="T46" s="1202"/>
      <c r="U46" s="1202"/>
      <c r="V46" s="1202"/>
      <c r="W46" s="1202"/>
      <c r="X46" s="1202"/>
      <c r="Y46" s="1202"/>
      <c r="Z46" s="1202"/>
      <c r="AA46" s="1202"/>
      <c r="AB46" s="1202"/>
      <c r="AC46" s="1202"/>
      <c r="AD46" s="1202"/>
      <c r="AE46" s="1202"/>
      <c r="AF46" s="1202"/>
      <c r="AG46" s="1202"/>
      <c r="AH46" s="1202"/>
      <c r="AI46" s="1202"/>
      <c r="AJ46" s="1202"/>
      <c r="AK46" s="1202"/>
      <c r="AL46" s="1202"/>
      <c r="AM46" s="1202"/>
      <c r="AN46" s="1202"/>
      <c r="AO46" s="1203"/>
      <c r="AP46" s="22"/>
      <c r="AQ46" s="22"/>
      <c r="AR46" s="22"/>
      <c r="AS46" s="22"/>
      <c r="AT46" s="22"/>
      <c r="AU46" s="22"/>
      <c r="AV46" s="22"/>
      <c r="AW46" s="22"/>
      <c r="AX46" s="1056"/>
      <c r="AY46" s="1039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1039"/>
      <c r="IY46" s="1040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204"/>
      <c r="C47" s="1205"/>
      <c r="D47" s="1205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05"/>
      <c r="S47" s="1205"/>
      <c r="T47" s="1205"/>
      <c r="U47" s="1205"/>
      <c r="V47" s="1205"/>
      <c r="W47" s="1205"/>
      <c r="X47" s="1205"/>
      <c r="Y47" s="1205"/>
      <c r="Z47" s="1205"/>
      <c r="AA47" s="1205"/>
      <c r="AB47" s="1205"/>
      <c r="AC47" s="1205"/>
      <c r="AD47" s="1205"/>
      <c r="AE47" s="1205"/>
      <c r="AF47" s="1205"/>
      <c r="AG47" s="1205"/>
      <c r="AH47" s="1205"/>
      <c r="AI47" s="1205"/>
      <c r="AJ47" s="1205"/>
      <c r="AK47" s="1205"/>
      <c r="AL47" s="1205"/>
      <c r="AM47" s="1205"/>
      <c r="AN47" s="1205"/>
      <c r="AO47" s="1206"/>
      <c r="AP47" s="22"/>
      <c r="AQ47" s="22"/>
      <c r="AR47" s="22"/>
      <c r="AS47" s="22"/>
      <c r="AT47" s="22"/>
      <c r="AU47" s="22"/>
      <c r="AV47" s="22"/>
      <c r="AW47" s="22"/>
      <c r="AX47" s="1056"/>
      <c r="AY47" s="1039"/>
      <c r="AZ47" s="72"/>
      <c r="BC47" s="1219" t="s">
        <v>36</v>
      </c>
      <c r="BD47" s="1219"/>
      <c r="BE47" s="1219"/>
      <c r="BF47" s="1219"/>
      <c r="BG47" s="1219"/>
      <c r="BH47" s="1219"/>
      <c r="BI47" s="1219"/>
      <c r="BJ47" s="1219"/>
      <c r="BK47" s="1219"/>
      <c r="BL47" s="1219"/>
      <c r="BM47" s="1219"/>
      <c r="BN47" s="1219"/>
      <c r="BO47" s="1219"/>
      <c r="BP47" s="1219"/>
      <c r="BQ47" s="1219"/>
      <c r="BR47" s="1219"/>
      <c r="BS47" s="1219"/>
      <c r="BT47" s="1219"/>
      <c r="BU47" s="1219"/>
      <c r="BV47" s="1219"/>
      <c r="BW47" s="1219"/>
      <c r="BX47" s="1219"/>
      <c r="BY47" s="1219"/>
      <c r="BZ47" s="1219"/>
      <c r="CA47" s="1219"/>
      <c r="CB47" s="1219"/>
      <c r="CC47" s="1219"/>
      <c r="CD47" s="1219"/>
      <c r="CE47" s="1219"/>
      <c r="CF47" s="1219"/>
      <c r="CG47" s="1219"/>
      <c r="CH47" s="1219"/>
      <c r="CI47" s="1219"/>
      <c r="CJ47" s="1219"/>
      <c r="CK47" s="1219"/>
      <c r="CL47" s="78"/>
      <c r="CM47" s="1285" t="str">
        <f>_xlfn.XLOOKUP(VALUE(CB129),tbl_Cabecera_TPOWER[OT X Tablero],tbl_Cabecera_TPOWER[Ancho],"-")</f>
        <v>1320</v>
      </c>
      <c r="CN47" s="1285"/>
      <c r="CO47" s="1285"/>
      <c r="CP47" s="1285"/>
      <c r="CQ47" s="1285"/>
      <c r="CR47" s="1285"/>
      <c r="CS47" s="1285"/>
      <c r="CT47" s="1285"/>
      <c r="CU47" s="1285"/>
      <c r="CV47" s="1285"/>
      <c r="CW47" s="1285"/>
      <c r="CX47" s="1285"/>
      <c r="CY47" s="1285"/>
      <c r="CZ47" s="1285"/>
      <c r="DA47" s="1285"/>
      <c r="DB47" s="1285"/>
      <c r="DC47" s="1285"/>
      <c r="DD47" s="1285"/>
      <c r="DE47" s="1285"/>
      <c r="DF47" s="1285"/>
      <c r="DG47" s="1285"/>
      <c r="DH47" s="1285"/>
      <c r="DI47" s="1285"/>
      <c r="DJ47" s="79"/>
      <c r="DK47" s="1225" t="s">
        <v>33</v>
      </c>
      <c r="DL47" s="1225"/>
      <c r="DM47" s="1225"/>
      <c r="DN47" s="1225"/>
      <c r="DO47" s="1225"/>
      <c r="DP47" s="1225"/>
      <c r="DQ47" s="1225"/>
      <c r="DR47" s="1225"/>
      <c r="DS47" s="80"/>
      <c r="DT47" s="81"/>
      <c r="DU47" s="81"/>
      <c r="DV47" s="81"/>
      <c r="DW47" s="81"/>
      <c r="DX47" s="81"/>
      <c r="DY47" s="82"/>
      <c r="DZ47" s="1227" t="s">
        <v>34</v>
      </c>
      <c r="EA47" s="1227"/>
      <c r="EB47" s="1227"/>
      <c r="EC47" s="1227"/>
      <c r="EE47" s="1228" t="e" vm="6">
        <v>#VALUE!</v>
      </c>
      <c r="EF47" s="1228"/>
      <c r="EG47" s="1228"/>
      <c r="EH47" s="1228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219" t="s">
        <v>35</v>
      </c>
      <c r="FP47" s="1219"/>
      <c r="FQ47" s="1219"/>
      <c r="FR47" s="1219"/>
      <c r="FS47" s="1219"/>
      <c r="FT47" s="1219"/>
      <c r="FU47" s="1219"/>
      <c r="FV47" s="1219"/>
      <c r="FW47" s="1219"/>
      <c r="FX47" s="1219"/>
      <c r="FY47" s="1219"/>
      <c r="FZ47" s="1219"/>
      <c r="GA47" s="1219"/>
      <c r="GB47" s="1219"/>
      <c r="GC47" s="1219"/>
      <c r="GD47" s="1219"/>
      <c r="GE47" s="1219"/>
      <c r="GF47" s="1219"/>
      <c r="GG47" s="1219"/>
      <c r="GH47" s="1219"/>
      <c r="GI47" s="1219"/>
      <c r="GJ47" s="1219"/>
      <c r="GK47" s="1219"/>
      <c r="GL47" s="1219"/>
      <c r="GM47" s="1219"/>
      <c r="GN47" s="1219"/>
      <c r="GO47" s="1219"/>
      <c r="GP47" s="1219"/>
      <c r="GQ47" s="1219"/>
      <c r="GR47" s="1219"/>
      <c r="GS47" s="1219"/>
      <c r="GT47" s="1219"/>
      <c r="GU47" s="1219"/>
      <c r="GV47" s="1219"/>
      <c r="GW47" s="1219"/>
      <c r="GX47" s="78"/>
      <c r="GY47" s="1220" t="str">
        <f>_xlfn.XLOOKUP(VALUE(CB129),tbl_Cabecera_TPOWER[OT X Tablero],tbl_Cabecera_TPOWER[Cliente],"-")</f>
        <v>Minermax SAS</v>
      </c>
      <c r="GZ47" s="1220"/>
      <c r="HA47" s="1220"/>
      <c r="HB47" s="1220"/>
      <c r="HC47" s="1220"/>
      <c r="HD47" s="1220"/>
      <c r="HE47" s="1220"/>
      <c r="HF47" s="1220"/>
      <c r="HG47" s="1220"/>
      <c r="HH47" s="1220"/>
      <c r="HI47" s="1220"/>
      <c r="HJ47" s="1220"/>
      <c r="HK47" s="1220"/>
      <c r="HL47" s="1220"/>
      <c r="HM47" s="1220"/>
      <c r="HN47" s="1220"/>
      <c r="HO47" s="1220"/>
      <c r="HP47" s="1220"/>
      <c r="HQ47" s="1220"/>
      <c r="HR47" s="1220"/>
      <c r="HS47" s="1220"/>
      <c r="HT47" s="1220"/>
      <c r="HU47" s="1220"/>
      <c r="HV47" s="1220"/>
      <c r="HW47" s="1220"/>
      <c r="HX47" s="1220"/>
      <c r="HY47" s="1220"/>
      <c r="HZ47" s="1220"/>
      <c r="IA47" s="1220"/>
      <c r="IB47" s="1220"/>
      <c r="IC47" s="1220"/>
      <c r="ID47" s="1220"/>
      <c r="IE47" s="1220"/>
      <c r="IF47" s="1220"/>
      <c r="IG47" s="1220"/>
      <c r="IH47" s="1220"/>
      <c r="II47" s="1220"/>
      <c r="IJ47" s="1220"/>
      <c r="IK47" s="1220"/>
      <c r="IL47" s="1220"/>
      <c r="IM47" s="1286"/>
      <c r="IN47" s="1286"/>
      <c r="IO47" s="1286"/>
      <c r="IP47" s="91"/>
      <c r="IQ47" s="92"/>
      <c r="IR47" s="92"/>
      <c r="IS47" s="93"/>
      <c r="IT47" s="93"/>
      <c r="IW47" s="74"/>
      <c r="IX47" s="1039"/>
      <c r="IY47" s="1040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204"/>
      <c r="C48" s="1205"/>
      <c r="D48" s="1205"/>
      <c r="E48" s="1205"/>
      <c r="F48" s="1205"/>
      <c r="G48" s="1205"/>
      <c r="H48" s="1205"/>
      <c r="I48" s="1205"/>
      <c r="J48" s="1205"/>
      <c r="K48" s="1205"/>
      <c r="L48" s="1205"/>
      <c r="M48" s="1205"/>
      <c r="N48" s="1205"/>
      <c r="O48" s="1205"/>
      <c r="P48" s="1205"/>
      <c r="Q48" s="1205"/>
      <c r="R48" s="1205"/>
      <c r="S48" s="1205"/>
      <c r="T48" s="1205"/>
      <c r="U48" s="1205"/>
      <c r="V48" s="1205"/>
      <c r="W48" s="1205"/>
      <c r="X48" s="1205"/>
      <c r="Y48" s="1205"/>
      <c r="Z48" s="1205"/>
      <c r="AA48" s="1205"/>
      <c r="AB48" s="1205"/>
      <c r="AC48" s="1205"/>
      <c r="AD48" s="1205"/>
      <c r="AE48" s="1205"/>
      <c r="AF48" s="1205"/>
      <c r="AG48" s="1205"/>
      <c r="AH48" s="1205"/>
      <c r="AI48" s="1205"/>
      <c r="AJ48" s="1205"/>
      <c r="AK48" s="1205"/>
      <c r="AL48" s="1205"/>
      <c r="AM48" s="1205"/>
      <c r="AN48" s="1205"/>
      <c r="AO48" s="1206"/>
      <c r="AP48" s="22"/>
      <c r="AQ48" s="22"/>
      <c r="AR48" s="22"/>
      <c r="AS48" s="22"/>
      <c r="AT48" s="22"/>
      <c r="AU48" s="22"/>
      <c r="AV48" s="22"/>
      <c r="AW48" s="22"/>
      <c r="AX48" s="1056"/>
      <c r="AY48" s="1039"/>
      <c r="AZ48" s="72"/>
      <c r="BC48" s="1219"/>
      <c r="BD48" s="1219"/>
      <c r="BE48" s="1219"/>
      <c r="BF48" s="1219"/>
      <c r="BG48" s="1219"/>
      <c r="BH48" s="1219"/>
      <c r="BI48" s="1219"/>
      <c r="BJ48" s="1219"/>
      <c r="BK48" s="1219"/>
      <c r="BL48" s="1219"/>
      <c r="BM48" s="1219"/>
      <c r="BN48" s="1219"/>
      <c r="BO48" s="1219"/>
      <c r="BP48" s="1219"/>
      <c r="BQ48" s="1219"/>
      <c r="BR48" s="1219"/>
      <c r="BS48" s="1219"/>
      <c r="BT48" s="1219"/>
      <c r="BU48" s="1219"/>
      <c r="BV48" s="1219"/>
      <c r="BW48" s="1219"/>
      <c r="BX48" s="1219"/>
      <c r="BY48" s="1219"/>
      <c r="BZ48" s="1219"/>
      <c r="CA48" s="1219"/>
      <c r="CB48" s="1219"/>
      <c r="CC48" s="1219"/>
      <c r="CD48" s="1219"/>
      <c r="CE48" s="1219"/>
      <c r="CF48" s="1219"/>
      <c r="CG48" s="1219"/>
      <c r="CH48" s="1219"/>
      <c r="CI48" s="1219"/>
      <c r="CJ48" s="1219"/>
      <c r="CK48" s="1219"/>
      <c r="CL48" s="78"/>
      <c r="CM48" s="1285"/>
      <c r="CN48" s="1285"/>
      <c r="CO48" s="1285"/>
      <c r="CP48" s="1285"/>
      <c r="CQ48" s="1285"/>
      <c r="CR48" s="1285"/>
      <c r="CS48" s="1285"/>
      <c r="CT48" s="1285"/>
      <c r="CU48" s="1285"/>
      <c r="CV48" s="1285"/>
      <c r="CW48" s="1285"/>
      <c r="CX48" s="1285"/>
      <c r="CY48" s="1285"/>
      <c r="CZ48" s="1285"/>
      <c r="DA48" s="1285"/>
      <c r="DB48" s="1285"/>
      <c r="DC48" s="1285"/>
      <c r="DD48" s="1285"/>
      <c r="DE48" s="1285"/>
      <c r="DF48" s="1285"/>
      <c r="DG48" s="1285"/>
      <c r="DH48" s="1285"/>
      <c r="DI48" s="1285"/>
      <c r="DJ48" s="79"/>
      <c r="DK48" s="1225"/>
      <c r="DL48" s="1225"/>
      <c r="DM48" s="1225"/>
      <c r="DN48" s="1225"/>
      <c r="DO48" s="1225"/>
      <c r="DP48" s="1225"/>
      <c r="DQ48" s="1225"/>
      <c r="DR48" s="1225"/>
      <c r="DS48" s="80"/>
      <c r="DT48" s="81"/>
      <c r="DU48" s="81"/>
      <c r="DV48" s="81"/>
      <c r="DW48" s="81"/>
      <c r="DX48" s="81"/>
      <c r="DY48" s="82"/>
      <c r="DZ48" s="1227"/>
      <c r="EA48" s="1227"/>
      <c r="EB48" s="1227"/>
      <c r="EC48" s="1227"/>
      <c r="EE48" s="1228"/>
      <c r="EF48" s="1228"/>
      <c r="EG48" s="1228"/>
      <c r="EH48" s="1228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219"/>
      <c r="FP48" s="1219"/>
      <c r="FQ48" s="1219"/>
      <c r="FR48" s="1219"/>
      <c r="FS48" s="1219"/>
      <c r="FT48" s="1219"/>
      <c r="FU48" s="1219"/>
      <c r="FV48" s="1219"/>
      <c r="FW48" s="1219"/>
      <c r="FX48" s="1219"/>
      <c r="FY48" s="1219"/>
      <c r="FZ48" s="1219"/>
      <c r="GA48" s="1219"/>
      <c r="GB48" s="1219"/>
      <c r="GC48" s="1219"/>
      <c r="GD48" s="1219"/>
      <c r="GE48" s="1219"/>
      <c r="GF48" s="1219"/>
      <c r="GG48" s="1219"/>
      <c r="GH48" s="1219"/>
      <c r="GI48" s="1219"/>
      <c r="GJ48" s="1219"/>
      <c r="GK48" s="1219"/>
      <c r="GL48" s="1219"/>
      <c r="GM48" s="1219"/>
      <c r="GN48" s="1219"/>
      <c r="GO48" s="1219"/>
      <c r="GP48" s="1219"/>
      <c r="GQ48" s="1219"/>
      <c r="GR48" s="1219"/>
      <c r="GS48" s="1219"/>
      <c r="GT48" s="1219"/>
      <c r="GU48" s="1219"/>
      <c r="GV48" s="1219"/>
      <c r="GW48" s="1219"/>
      <c r="GX48" s="78"/>
      <c r="GY48" s="1220"/>
      <c r="GZ48" s="1220"/>
      <c r="HA48" s="1220"/>
      <c r="HB48" s="1220"/>
      <c r="HC48" s="1220"/>
      <c r="HD48" s="1220"/>
      <c r="HE48" s="1220"/>
      <c r="HF48" s="1220"/>
      <c r="HG48" s="1220"/>
      <c r="HH48" s="1220"/>
      <c r="HI48" s="1220"/>
      <c r="HJ48" s="1220"/>
      <c r="HK48" s="1220"/>
      <c r="HL48" s="1220"/>
      <c r="HM48" s="1220"/>
      <c r="HN48" s="1220"/>
      <c r="HO48" s="1220"/>
      <c r="HP48" s="1220"/>
      <c r="HQ48" s="1220"/>
      <c r="HR48" s="1220"/>
      <c r="HS48" s="1220"/>
      <c r="HT48" s="1220"/>
      <c r="HU48" s="1220"/>
      <c r="HV48" s="1220"/>
      <c r="HW48" s="1220"/>
      <c r="HX48" s="1220"/>
      <c r="HY48" s="1220"/>
      <c r="HZ48" s="1220"/>
      <c r="IA48" s="1220"/>
      <c r="IB48" s="1220"/>
      <c r="IC48" s="1220"/>
      <c r="ID48" s="1220"/>
      <c r="IE48" s="1220"/>
      <c r="IF48" s="1220"/>
      <c r="IG48" s="1220"/>
      <c r="IH48" s="1220"/>
      <c r="II48" s="1220"/>
      <c r="IJ48" s="1220"/>
      <c r="IK48" s="1220"/>
      <c r="IL48" s="1220"/>
      <c r="IM48" s="1286"/>
      <c r="IN48" s="1286"/>
      <c r="IO48" s="1286"/>
      <c r="IP48" s="93"/>
      <c r="IQ48" s="93"/>
      <c r="IR48" s="93"/>
      <c r="IS48" s="93"/>
      <c r="IT48" s="93"/>
      <c r="IW48" s="74"/>
      <c r="IX48" s="1039"/>
      <c r="IY48" s="1040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204"/>
      <c r="C49" s="1205"/>
      <c r="D49" s="1205"/>
      <c r="E49" s="1205"/>
      <c r="F49" s="1205"/>
      <c r="G49" s="1205"/>
      <c r="H49" s="1205"/>
      <c r="I49" s="1205"/>
      <c r="J49" s="1205"/>
      <c r="K49" s="1205"/>
      <c r="L49" s="1205"/>
      <c r="M49" s="1205"/>
      <c r="N49" s="1205"/>
      <c r="O49" s="1205"/>
      <c r="P49" s="1205"/>
      <c r="Q49" s="1205"/>
      <c r="R49" s="1205"/>
      <c r="S49" s="1205"/>
      <c r="T49" s="1205"/>
      <c r="U49" s="1205"/>
      <c r="V49" s="1205"/>
      <c r="W49" s="1205"/>
      <c r="X49" s="1205"/>
      <c r="Y49" s="1205"/>
      <c r="Z49" s="1205"/>
      <c r="AA49" s="1205"/>
      <c r="AB49" s="1205"/>
      <c r="AC49" s="1205"/>
      <c r="AD49" s="1205"/>
      <c r="AE49" s="1205"/>
      <c r="AF49" s="1205"/>
      <c r="AG49" s="1205"/>
      <c r="AH49" s="1205"/>
      <c r="AI49" s="1205"/>
      <c r="AJ49" s="1205"/>
      <c r="AK49" s="1205"/>
      <c r="AL49" s="1205"/>
      <c r="AM49" s="1205"/>
      <c r="AN49" s="1205"/>
      <c r="AO49" s="1206"/>
      <c r="AP49" s="22"/>
      <c r="AQ49" s="22"/>
      <c r="AR49" s="22"/>
      <c r="AS49" s="22"/>
      <c r="AT49" s="22"/>
      <c r="AU49" s="22"/>
      <c r="AV49" s="22"/>
      <c r="AW49" s="22"/>
      <c r="AX49" s="1056"/>
      <c r="AY49" s="1039"/>
      <c r="AZ49" s="1217" t="e" vm="5">
        <v>#VALUE!</v>
      </c>
      <c r="BC49" s="1219"/>
      <c r="BD49" s="1219"/>
      <c r="BE49" s="1219"/>
      <c r="BF49" s="1219"/>
      <c r="BG49" s="1219"/>
      <c r="BH49" s="1219"/>
      <c r="BI49" s="1219"/>
      <c r="BJ49" s="1219"/>
      <c r="BK49" s="1219"/>
      <c r="BL49" s="1219"/>
      <c r="BM49" s="1219"/>
      <c r="BN49" s="1219"/>
      <c r="BO49" s="1219"/>
      <c r="BP49" s="1219"/>
      <c r="BQ49" s="1219"/>
      <c r="BR49" s="1219"/>
      <c r="BS49" s="1219"/>
      <c r="BT49" s="1219"/>
      <c r="BU49" s="1219"/>
      <c r="BV49" s="1219"/>
      <c r="BW49" s="1219"/>
      <c r="BX49" s="1219"/>
      <c r="BY49" s="1219"/>
      <c r="BZ49" s="1219"/>
      <c r="CA49" s="1219"/>
      <c r="CB49" s="1219"/>
      <c r="CC49" s="1219"/>
      <c r="CD49" s="1219"/>
      <c r="CE49" s="1219"/>
      <c r="CF49" s="1219"/>
      <c r="CG49" s="1219"/>
      <c r="CH49" s="1219"/>
      <c r="CI49" s="1219"/>
      <c r="CJ49" s="1219"/>
      <c r="CK49" s="1219"/>
      <c r="CL49" s="78"/>
      <c r="CM49" s="1285"/>
      <c r="CN49" s="1285"/>
      <c r="CO49" s="1285"/>
      <c r="CP49" s="1285"/>
      <c r="CQ49" s="1285"/>
      <c r="CR49" s="1285"/>
      <c r="CS49" s="1285"/>
      <c r="CT49" s="1285"/>
      <c r="CU49" s="1285"/>
      <c r="CV49" s="1285"/>
      <c r="CW49" s="1285"/>
      <c r="CX49" s="1285"/>
      <c r="CY49" s="1285"/>
      <c r="CZ49" s="1285"/>
      <c r="DA49" s="1285"/>
      <c r="DB49" s="1285"/>
      <c r="DC49" s="1285"/>
      <c r="DD49" s="1285"/>
      <c r="DE49" s="1285"/>
      <c r="DF49" s="1285"/>
      <c r="DG49" s="1285"/>
      <c r="DH49" s="1285"/>
      <c r="DI49" s="1285"/>
      <c r="DJ49" s="79"/>
      <c r="DK49" s="1225"/>
      <c r="DL49" s="1225"/>
      <c r="DM49" s="1225"/>
      <c r="DN49" s="1225"/>
      <c r="DO49" s="1225"/>
      <c r="DP49" s="1225"/>
      <c r="DQ49" s="1225"/>
      <c r="DR49" s="1225"/>
      <c r="DS49" s="80"/>
      <c r="DT49" s="81"/>
      <c r="DU49" s="81"/>
      <c r="DV49" s="81"/>
      <c r="DW49" s="81"/>
      <c r="DX49" s="81"/>
      <c r="DY49" s="82"/>
      <c r="DZ49" s="1227"/>
      <c r="EA49" s="1227"/>
      <c r="EB49" s="1227"/>
      <c r="EC49" s="1227"/>
      <c r="EE49" s="1228"/>
      <c r="EF49" s="1228"/>
      <c r="EG49" s="1228"/>
      <c r="EH49" s="1228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219"/>
      <c r="FP49" s="1219"/>
      <c r="FQ49" s="1219"/>
      <c r="FR49" s="1219"/>
      <c r="FS49" s="1219"/>
      <c r="FT49" s="1219"/>
      <c r="FU49" s="1219"/>
      <c r="FV49" s="1219"/>
      <c r="FW49" s="1219"/>
      <c r="FX49" s="1219"/>
      <c r="FY49" s="1219"/>
      <c r="FZ49" s="1219"/>
      <c r="GA49" s="1219"/>
      <c r="GB49" s="1219"/>
      <c r="GC49" s="1219"/>
      <c r="GD49" s="1219"/>
      <c r="GE49" s="1219"/>
      <c r="GF49" s="1219"/>
      <c r="GG49" s="1219"/>
      <c r="GH49" s="1219"/>
      <c r="GI49" s="1219"/>
      <c r="GJ49" s="1219"/>
      <c r="GK49" s="1219"/>
      <c r="GL49" s="1219"/>
      <c r="GM49" s="1219"/>
      <c r="GN49" s="1219"/>
      <c r="GO49" s="1219"/>
      <c r="GP49" s="1219"/>
      <c r="GQ49" s="1219"/>
      <c r="GR49" s="1219"/>
      <c r="GS49" s="1219"/>
      <c r="GT49" s="1219"/>
      <c r="GU49" s="1219"/>
      <c r="GV49" s="1219"/>
      <c r="GW49" s="1219"/>
      <c r="GX49" s="78"/>
      <c r="GY49" s="1220"/>
      <c r="GZ49" s="1220"/>
      <c r="HA49" s="1220"/>
      <c r="HB49" s="1220"/>
      <c r="HC49" s="1220"/>
      <c r="HD49" s="1220"/>
      <c r="HE49" s="1220"/>
      <c r="HF49" s="1220"/>
      <c r="HG49" s="1220"/>
      <c r="HH49" s="1220"/>
      <c r="HI49" s="1220"/>
      <c r="HJ49" s="1220"/>
      <c r="HK49" s="1220"/>
      <c r="HL49" s="1220"/>
      <c r="HM49" s="1220"/>
      <c r="HN49" s="1220"/>
      <c r="HO49" s="1220"/>
      <c r="HP49" s="1220"/>
      <c r="HQ49" s="1220"/>
      <c r="HR49" s="1220"/>
      <c r="HS49" s="1220"/>
      <c r="HT49" s="1220"/>
      <c r="HU49" s="1220"/>
      <c r="HV49" s="1220"/>
      <c r="HW49" s="1220"/>
      <c r="HX49" s="1220"/>
      <c r="HY49" s="1220"/>
      <c r="HZ49" s="1220"/>
      <c r="IA49" s="1220"/>
      <c r="IB49" s="1220"/>
      <c r="IC49" s="1220"/>
      <c r="ID49" s="1220"/>
      <c r="IE49" s="1220"/>
      <c r="IF49" s="1220"/>
      <c r="IG49" s="1220"/>
      <c r="IH49" s="1220"/>
      <c r="II49" s="1220"/>
      <c r="IJ49" s="1220"/>
      <c r="IK49" s="1220"/>
      <c r="IL49" s="1220"/>
      <c r="IM49" s="1286"/>
      <c r="IN49" s="1286"/>
      <c r="IO49" s="1286"/>
      <c r="IP49" s="93"/>
      <c r="IQ49" s="93"/>
      <c r="IR49" s="93"/>
      <c r="IS49" s="93"/>
      <c r="IT49" s="93"/>
      <c r="IW49" s="1218" t="e" vm="5">
        <v>#VALUE!</v>
      </c>
      <c r="IX49" s="1039"/>
      <c r="IY49" s="1040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204"/>
      <c r="C50" s="1205"/>
      <c r="D50" s="1205"/>
      <c r="E50" s="1205"/>
      <c r="F50" s="1205"/>
      <c r="G50" s="1205"/>
      <c r="H50" s="1205"/>
      <c r="I50" s="1205"/>
      <c r="J50" s="1205"/>
      <c r="K50" s="1205"/>
      <c r="L50" s="1205"/>
      <c r="M50" s="1205"/>
      <c r="N50" s="1205"/>
      <c r="O50" s="1205"/>
      <c r="P50" s="1205"/>
      <c r="Q50" s="1205"/>
      <c r="R50" s="1205"/>
      <c r="S50" s="1205"/>
      <c r="T50" s="1205"/>
      <c r="U50" s="1205"/>
      <c r="V50" s="1205"/>
      <c r="W50" s="1205"/>
      <c r="X50" s="1205"/>
      <c r="Y50" s="1205"/>
      <c r="Z50" s="1205"/>
      <c r="AA50" s="1205"/>
      <c r="AB50" s="1205"/>
      <c r="AC50" s="1205"/>
      <c r="AD50" s="1205"/>
      <c r="AE50" s="1205"/>
      <c r="AF50" s="1205"/>
      <c r="AG50" s="1205"/>
      <c r="AH50" s="1205"/>
      <c r="AI50" s="1205"/>
      <c r="AJ50" s="1205"/>
      <c r="AK50" s="1205"/>
      <c r="AL50" s="1205"/>
      <c r="AM50" s="1205"/>
      <c r="AN50" s="1205"/>
      <c r="AO50" s="1206"/>
      <c r="AP50" s="22"/>
      <c r="AQ50" s="22"/>
      <c r="AR50" s="22"/>
      <c r="AS50" s="22"/>
      <c r="AT50" s="22"/>
      <c r="AU50" s="22"/>
      <c r="AV50" s="22"/>
      <c r="AW50" s="22"/>
      <c r="AX50" s="1056"/>
      <c r="AY50" s="1039"/>
      <c r="AZ50" s="1217"/>
      <c r="BC50" s="1219"/>
      <c r="BD50" s="1219"/>
      <c r="BE50" s="1219"/>
      <c r="BF50" s="1219"/>
      <c r="BG50" s="1219"/>
      <c r="BH50" s="1219"/>
      <c r="BI50" s="1219"/>
      <c r="BJ50" s="1219"/>
      <c r="BK50" s="1219"/>
      <c r="BL50" s="1219"/>
      <c r="BM50" s="1219"/>
      <c r="BN50" s="1219"/>
      <c r="BO50" s="1219"/>
      <c r="BP50" s="1219"/>
      <c r="BQ50" s="1219"/>
      <c r="BR50" s="1219"/>
      <c r="BS50" s="1219"/>
      <c r="BT50" s="1219"/>
      <c r="BU50" s="1219"/>
      <c r="BV50" s="1219"/>
      <c r="BW50" s="1219"/>
      <c r="BX50" s="1219"/>
      <c r="BY50" s="1219"/>
      <c r="BZ50" s="1219"/>
      <c r="CA50" s="1219"/>
      <c r="CB50" s="1219"/>
      <c r="CC50" s="1219"/>
      <c r="CD50" s="1219"/>
      <c r="CE50" s="1219"/>
      <c r="CF50" s="1219"/>
      <c r="CG50" s="1219"/>
      <c r="CH50" s="1219"/>
      <c r="CI50" s="1219"/>
      <c r="CJ50" s="1219"/>
      <c r="CK50" s="1219"/>
      <c r="CL50" s="78"/>
      <c r="CM50" s="1285"/>
      <c r="CN50" s="1285"/>
      <c r="CO50" s="1285"/>
      <c r="CP50" s="1285"/>
      <c r="CQ50" s="1285"/>
      <c r="CR50" s="1285"/>
      <c r="CS50" s="1285"/>
      <c r="CT50" s="1285"/>
      <c r="CU50" s="1285"/>
      <c r="CV50" s="1285"/>
      <c r="CW50" s="1285"/>
      <c r="CX50" s="1285"/>
      <c r="CY50" s="1285"/>
      <c r="CZ50" s="1285"/>
      <c r="DA50" s="1285"/>
      <c r="DB50" s="1285"/>
      <c r="DC50" s="1285"/>
      <c r="DD50" s="1285"/>
      <c r="DE50" s="1285"/>
      <c r="DF50" s="1285"/>
      <c r="DG50" s="1285"/>
      <c r="DH50" s="1285"/>
      <c r="DI50" s="1285"/>
      <c r="DJ50" s="79"/>
      <c r="DK50" s="1225"/>
      <c r="DL50" s="1225"/>
      <c r="DM50" s="1225"/>
      <c r="DN50" s="1225"/>
      <c r="DO50" s="1225"/>
      <c r="DP50" s="1225"/>
      <c r="DQ50" s="1225"/>
      <c r="DR50" s="1225"/>
      <c r="DS50" s="80"/>
      <c r="DT50" s="81"/>
      <c r="DU50" s="81"/>
      <c r="DV50" s="81"/>
      <c r="DW50" s="81"/>
      <c r="DX50" s="81"/>
      <c r="DY50" s="82"/>
      <c r="DZ50" s="1227"/>
      <c r="EA50" s="1227"/>
      <c r="EB50" s="1227"/>
      <c r="EC50" s="1227"/>
      <c r="EE50" s="1228"/>
      <c r="EF50" s="1228"/>
      <c r="EG50" s="1228"/>
      <c r="EH50" s="1228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219"/>
      <c r="FP50" s="1219"/>
      <c r="FQ50" s="1219"/>
      <c r="FR50" s="1219"/>
      <c r="FS50" s="1219"/>
      <c r="FT50" s="1219"/>
      <c r="FU50" s="1219"/>
      <c r="FV50" s="1219"/>
      <c r="FW50" s="1219"/>
      <c r="FX50" s="1219"/>
      <c r="FY50" s="1219"/>
      <c r="FZ50" s="1219"/>
      <c r="GA50" s="1219"/>
      <c r="GB50" s="1219"/>
      <c r="GC50" s="1219"/>
      <c r="GD50" s="1219"/>
      <c r="GE50" s="1219"/>
      <c r="GF50" s="1219"/>
      <c r="GG50" s="1219"/>
      <c r="GH50" s="1219"/>
      <c r="GI50" s="1219"/>
      <c r="GJ50" s="1219"/>
      <c r="GK50" s="1219"/>
      <c r="GL50" s="1219"/>
      <c r="GM50" s="1219"/>
      <c r="GN50" s="1219"/>
      <c r="GO50" s="1219"/>
      <c r="GP50" s="1219"/>
      <c r="GQ50" s="1219"/>
      <c r="GR50" s="1219"/>
      <c r="GS50" s="1219"/>
      <c r="GT50" s="1219"/>
      <c r="GU50" s="1219"/>
      <c r="GV50" s="1219"/>
      <c r="GW50" s="1219"/>
      <c r="GX50" s="78"/>
      <c r="GY50" s="1220"/>
      <c r="GZ50" s="1220"/>
      <c r="HA50" s="1220"/>
      <c r="HB50" s="1220"/>
      <c r="HC50" s="1220"/>
      <c r="HD50" s="1220"/>
      <c r="HE50" s="1220"/>
      <c r="HF50" s="1220"/>
      <c r="HG50" s="1220"/>
      <c r="HH50" s="1220"/>
      <c r="HI50" s="1220"/>
      <c r="HJ50" s="1220"/>
      <c r="HK50" s="1220"/>
      <c r="HL50" s="1220"/>
      <c r="HM50" s="1220"/>
      <c r="HN50" s="1220"/>
      <c r="HO50" s="1220"/>
      <c r="HP50" s="1220"/>
      <c r="HQ50" s="1220"/>
      <c r="HR50" s="1220"/>
      <c r="HS50" s="1220"/>
      <c r="HT50" s="1220"/>
      <c r="HU50" s="1220"/>
      <c r="HV50" s="1220"/>
      <c r="HW50" s="1220"/>
      <c r="HX50" s="1220"/>
      <c r="HY50" s="1220"/>
      <c r="HZ50" s="1220"/>
      <c r="IA50" s="1220"/>
      <c r="IB50" s="1220"/>
      <c r="IC50" s="1220"/>
      <c r="ID50" s="1220"/>
      <c r="IE50" s="1220"/>
      <c r="IF50" s="1220"/>
      <c r="IG50" s="1220"/>
      <c r="IH50" s="1220"/>
      <c r="II50" s="1220"/>
      <c r="IJ50" s="1220"/>
      <c r="IK50" s="1220"/>
      <c r="IL50" s="1220"/>
      <c r="IM50" s="1286"/>
      <c r="IN50" s="1286"/>
      <c r="IO50" s="1286"/>
      <c r="IP50" s="93"/>
      <c r="IQ50" s="93"/>
      <c r="IR50" s="93"/>
      <c r="IS50" s="93"/>
      <c r="IT50" s="93"/>
      <c r="IW50" s="1218"/>
      <c r="IX50" s="1039"/>
      <c r="IY50" s="1040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204"/>
      <c r="C51" s="1205"/>
      <c r="D51" s="1205"/>
      <c r="E51" s="1205"/>
      <c r="F51" s="1205"/>
      <c r="G51" s="1205"/>
      <c r="H51" s="1205"/>
      <c r="I51" s="1205"/>
      <c r="J51" s="1205"/>
      <c r="K51" s="1205"/>
      <c r="L51" s="1205"/>
      <c r="M51" s="1205"/>
      <c r="N51" s="1205"/>
      <c r="O51" s="1205"/>
      <c r="P51" s="1205"/>
      <c r="Q51" s="1205"/>
      <c r="R51" s="1205"/>
      <c r="S51" s="1205"/>
      <c r="T51" s="1205"/>
      <c r="U51" s="1205"/>
      <c r="V51" s="1205"/>
      <c r="W51" s="1205"/>
      <c r="X51" s="1205"/>
      <c r="Y51" s="1205"/>
      <c r="Z51" s="1205"/>
      <c r="AA51" s="1205"/>
      <c r="AB51" s="1205"/>
      <c r="AC51" s="1205"/>
      <c r="AD51" s="1205"/>
      <c r="AE51" s="1205"/>
      <c r="AF51" s="1205"/>
      <c r="AG51" s="1205"/>
      <c r="AH51" s="1205"/>
      <c r="AI51" s="1205"/>
      <c r="AJ51" s="1205"/>
      <c r="AK51" s="1205"/>
      <c r="AL51" s="1205"/>
      <c r="AM51" s="1205"/>
      <c r="AN51" s="1205"/>
      <c r="AO51" s="1206"/>
      <c r="AP51" s="22"/>
      <c r="AQ51" s="22"/>
      <c r="AR51" s="22"/>
      <c r="AS51" s="22"/>
      <c r="AT51" s="22"/>
      <c r="AU51" s="22"/>
      <c r="AV51" s="22"/>
      <c r="AW51" s="22"/>
      <c r="AX51" s="1056"/>
      <c r="AY51" s="1039"/>
      <c r="AZ51" s="72"/>
      <c r="BC51" s="1219"/>
      <c r="BD51" s="1219"/>
      <c r="BE51" s="1219"/>
      <c r="BF51" s="1219"/>
      <c r="BG51" s="1219"/>
      <c r="BH51" s="1219"/>
      <c r="BI51" s="1219"/>
      <c r="BJ51" s="1219"/>
      <c r="BK51" s="1219"/>
      <c r="BL51" s="1219"/>
      <c r="BM51" s="1219"/>
      <c r="BN51" s="1219"/>
      <c r="BO51" s="1219"/>
      <c r="BP51" s="1219"/>
      <c r="BQ51" s="1219"/>
      <c r="BR51" s="1219"/>
      <c r="BS51" s="1219"/>
      <c r="BT51" s="1219"/>
      <c r="BU51" s="1219"/>
      <c r="BV51" s="1219"/>
      <c r="BW51" s="1219"/>
      <c r="BX51" s="1219"/>
      <c r="BY51" s="1219"/>
      <c r="BZ51" s="1219"/>
      <c r="CA51" s="1219"/>
      <c r="CB51" s="1219"/>
      <c r="CC51" s="1219"/>
      <c r="CD51" s="1219"/>
      <c r="CE51" s="1219"/>
      <c r="CF51" s="1219"/>
      <c r="CG51" s="1219"/>
      <c r="CH51" s="1219"/>
      <c r="CI51" s="1219"/>
      <c r="CJ51" s="1219"/>
      <c r="CK51" s="1219"/>
      <c r="CL51" s="78"/>
      <c r="CM51" s="1285"/>
      <c r="CN51" s="1285"/>
      <c r="CO51" s="1285"/>
      <c r="CP51" s="1285"/>
      <c r="CQ51" s="1285"/>
      <c r="CR51" s="1285"/>
      <c r="CS51" s="1285"/>
      <c r="CT51" s="1285"/>
      <c r="CU51" s="1285"/>
      <c r="CV51" s="1285"/>
      <c r="CW51" s="1285"/>
      <c r="CX51" s="1285"/>
      <c r="CY51" s="1285"/>
      <c r="CZ51" s="1285"/>
      <c r="DA51" s="1285"/>
      <c r="DB51" s="1285"/>
      <c r="DC51" s="1285"/>
      <c r="DD51" s="1285"/>
      <c r="DE51" s="1285"/>
      <c r="DF51" s="1285"/>
      <c r="DG51" s="1285"/>
      <c r="DH51" s="1285"/>
      <c r="DI51" s="1285"/>
      <c r="DJ51" s="79"/>
      <c r="DK51" s="1225"/>
      <c r="DL51" s="1225"/>
      <c r="DM51" s="1225"/>
      <c r="DN51" s="1225"/>
      <c r="DO51" s="1225"/>
      <c r="DP51" s="1225"/>
      <c r="DQ51" s="1225"/>
      <c r="DR51" s="1225"/>
      <c r="DS51" s="80"/>
      <c r="DT51" s="81"/>
      <c r="DU51" s="81"/>
      <c r="DV51" s="81"/>
      <c r="DW51" s="81"/>
      <c r="DX51" s="81"/>
      <c r="DY51" s="82"/>
      <c r="DZ51" s="1227"/>
      <c r="EA51" s="1227"/>
      <c r="EB51" s="1227"/>
      <c r="EC51" s="1227"/>
      <c r="EE51" s="1228"/>
      <c r="EF51" s="1228"/>
      <c r="EG51" s="1228"/>
      <c r="EH51" s="1228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219"/>
      <c r="FP51" s="1219"/>
      <c r="FQ51" s="1219"/>
      <c r="FR51" s="1219"/>
      <c r="FS51" s="1219"/>
      <c r="FT51" s="1219"/>
      <c r="FU51" s="1219"/>
      <c r="FV51" s="1219"/>
      <c r="FW51" s="1219"/>
      <c r="FX51" s="1219"/>
      <c r="FY51" s="1219"/>
      <c r="FZ51" s="1219"/>
      <c r="GA51" s="1219"/>
      <c r="GB51" s="1219"/>
      <c r="GC51" s="1219"/>
      <c r="GD51" s="1219"/>
      <c r="GE51" s="1219"/>
      <c r="GF51" s="1219"/>
      <c r="GG51" s="1219"/>
      <c r="GH51" s="1219"/>
      <c r="GI51" s="1219"/>
      <c r="GJ51" s="1219"/>
      <c r="GK51" s="1219"/>
      <c r="GL51" s="1219"/>
      <c r="GM51" s="1219"/>
      <c r="GN51" s="1219"/>
      <c r="GO51" s="1219"/>
      <c r="GP51" s="1219"/>
      <c r="GQ51" s="1219"/>
      <c r="GR51" s="1219"/>
      <c r="GS51" s="1219"/>
      <c r="GT51" s="1219"/>
      <c r="GU51" s="1219"/>
      <c r="GV51" s="1219"/>
      <c r="GW51" s="1219"/>
      <c r="GX51" s="78"/>
      <c r="GY51" s="1221"/>
      <c r="GZ51" s="1221"/>
      <c r="HA51" s="1221"/>
      <c r="HB51" s="1221"/>
      <c r="HC51" s="1221"/>
      <c r="HD51" s="1221"/>
      <c r="HE51" s="1221"/>
      <c r="HF51" s="1221"/>
      <c r="HG51" s="1221"/>
      <c r="HH51" s="1221"/>
      <c r="HI51" s="1221"/>
      <c r="HJ51" s="1221"/>
      <c r="HK51" s="1221"/>
      <c r="HL51" s="1221"/>
      <c r="HM51" s="1221"/>
      <c r="HN51" s="1221"/>
      <c r="HO51" s="1221"/>
      <c r="HP51" s="1221"/>
      <c r="HQ51" s="1221"/>
      <c r="HR51" s="1221"/>
      <c r="HS51" s="1221"/>
      <c r="HT51" s="1221"/>
      <c r="HU51" s="1221"/>
      <c r="HV51" s="1221"/>
      <c r="HW51" s="1221"/>
      <c r="HX51" s="1221"/>
      <c r="HY51" s="1221"/>
      <c r="HZ51" s="1221"/>
      <c r="IA51" s="1221"/>
      <c r="IB51" s="1221"/>
      <c r="IC51" s="1221"/>
      <c r="ID51" s="1221"/>
      <c r="IE51" s="1221"/>
      <c r="IF51" s="1221"/>
      <c r="IG51" s="1221"/>
      <c r="IH51" s="1221"/>
      <c r="II51" s="1221"/>
      <c r="IJ51" s="1221"/>
      <c r="IK51" s="1221"/>
      <c r="IL51" s="1221"/>
      <c r="IM51" s="1287"/>
      <c r="IN51" s="1287"/>
      <c r="IO51" s="1287"/>
      <c r="IP51" s="93"/>
      <c r="IQ51" s="93"/>
      <c r="IR51" s="93"/>
      <c r="IS51" s="93"/>
      <c r="IT51" s="93"/>
      <c r="IW51" s="74"/>
      <c r="IX51" s="1039"/>
      <c r="IY51" s="1040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204"/>
      <c r="C52" s="1205"/>
      <c r="D52" s="1205"/>
      <c r="E52" s="1205"/>
      <c r="F52" s="1205"/>
      <c r="G52" s="1205"/>
      <c r="H52" s="1205"/>
      <c r="I52" s="1205"/>
      <c r="J52" s="1205"/>
      <c r="K52" s="1205"/>
      <c r="L52" s="1205"/>
      <c r="M52" s="1205"/>
      <c r="N52" s="1205"/>
      <c r="O52" s="1205"/>
      <c r="P52" s="1205"/>
      <c r="Q52" s="1205"/>
      <c r="R52" s="1205"/>
      <c r="S52" s="1205"/>
      <c r="T52" s="1205"/>
      <c r="U52" s="1205"/>
      <c r="V52" s="1205"/>
      <c r="W52" s="1205"/>
      <c r="X52" s="1205"/>
      <c r="Y52" s="1205"/>
      <c r="Z52" s="1205"/>
      <c r="AA52" s="1205"/>
      <c r="AB52" s="1205"/>
      <c r="AC52" s="1205"/>
      <c r="AD52" s="1205"/>
      <c r="AE52" s="1205"/>
      <c r="AF52" s="1205"/>
      <c r="AG52" s="1205"/>
      <c r="AH52" s="1205"/>
      <c r="AI52" s="1205"/>
      <c r="AJ52" s="1205"/>
      <c r="AK52" s="1205"/>
      <c r="AL52" s="1205"/>
      <c r="AM52" s="1205"/>
      <c r="AN52" s="1205"/>
      <c r="AO52" s="1206"/>
      <c r="AP52" s="22"/>
      <c r="AQ52" s="22"/>
      <c r="AR52" s="22"/>
      <c r="AS52" s="22"/>
      <c r="AT52" s="22"/>
      <c r="AU52" s="22"/>
      <c r="AV52" s="22"/>
      <c r="AW52" s="22"/>
      <c r="AX52" s="1056"/>
      <c r="AY52" s="1039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1039"/>
      <c r="IY52" s="1040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207"/>
      <c r="C53" s="1208"/>
      <c r="D53" s="1208"/>
      <c r="E53" s="1208"/>
      <c r="F53" s="1208"/>
      <c r="G53" s="1208"/>
      <c r="H53" s="1208"/>
      <c r="I53" s="1208"/>
      <c r="J53" s="1208"/>
      <c r="K53" s="1208"/>
      <c r="L53" s="1208"/>
      <c r="M53" s="1208"/>
      <c r="N53" s="1208"/>
      <c r="O53" s="1208"/>
      <c r="P53" s="1208"/>
      <c r="Q53" s="1208"/>
      <c r="R53" s="1208"/>
      <c r="S53" s="1208"/>
      <c r="T53" s="1208"/>
      <c r="U53" s="1208"/>
      <c r="V53" s="1208"/>
      <c r="W53" s="1208"/>
      <c r="X53" s="1208"/>
      <c r="Y53" s="1208"/>
      <c r="Z53" s="1208"/>
      <c r="AA53" s="1208"/>
      <c r="AB53" s="1208"/>
      <c r="AC53" s="1208"/>
      <c r="AD53" s="1208"/>
      <c r="AE53" s="1208"/>
      <c r="AF53" s="1208"/>
      <c r="AG53" s="1208"/>
      <c r="AH53" s="1208"/>
      <c r="AI53" s="1208"/>
      <c r="AJ53" s="1208"/>
      <c r="AK53" s="1208"/>
      <c r="AL53" s="1208"/>
      <c r="AM53" s="1208"/>
      <c r="AN53" s="1208"/>
      <c r="AO53" s="1209"/>
      <c r="AP53" s="22"/>
      <c r="AQ53" s="22"/>
      <c r="AR53" s="22"/>
      <c r="AS53" s="22"/>
      <c r="AT53" s="22"/>
      <c r="AU53" s="22"/>
      <c r="AV53" s="22"/>
      <c r="AW53" s="22"/>
      <c r="AX53" s="1056"/>
      <c r="AY53" s="1039"/>
      <c r="AZ53" s="72"/>
      <c r="BB53" s="102"/>
      <c r="BC53" s="1219" t="s">
        <v>38</v>
      </c>
      <c r="BD53" s="1219"/>
      <c r="BE53" s="1219"/>
      <c r="BF53" s="1219"/>
      <c r="BG53" s="1219"/>
      <c r="BH53" s="1219"/>
      <c r="BI53" s="1219"/>
      <c r="BJ53" s="1219"/>
      <c r="BK53" s="1219"/>
      <c r="BL53" s="1219"/>
      <c r="BM53" s="1219"/>
      <c r="BN53" s="1219"/>
      <c r="BO53" s="1219"/>
      <c r="BP53" s="1219"/>
      <c r="BQ53" s="1219"/>
      <c r="BR53" s="1219"/>
      <c r="BS53" s="1219"/>
      <c r="BT53" s="1219"/>
      <c r="BU53" s="1219"/>
      <c r="BV53" s="1219"/>
      <c r="BW53" s="1219"/>
      <c r="BX53" s="1219"/>
      <c r="BY53" s="1219"/>
      <c r="BZ53" s="1219"/>
      <c r="CA53" s="1219"/>
      <c r="CB53" s="1219"/>
      <c r="CC53" s="1219"/>
      <c r="CD53" s="1219"/>
      <c r="CE53" s="1219"/>
      <c r="CF53" s="1219"/>
      <c r="CG53" s="1219"/>
      <c r="CH53" s="1219"/>
      <c r="CI53" s="1219"/>
      <c r="CJ53" s="1219"/>
      <c r="CK53" s="1219"/>
      <c r="CL53" s="78"/>
      <c r="CM53" s="1285">
        <f>_xlfn.XLOOKUP(VALUE(CB129),tbl_Cabecera_TPOWER[OT X Tablero],tbl_Cabecera_TPOWER[Profundo],"-")</f>
        <v>600</v>
      </c>
      <c r="CN53" s="1285"/>
      <c r="CO53" s="1285"/>
      <c r="CP53" s="1285"/>
      <c r="CQ53" s="1285"/>
      <c r="CR53" s="1285"/>
      <c r="CS53" s="1285"/>
      <c r="CT53" s="1285"/>
      <c r="CU53" s="1285"/>
      <c r="CV53" s="1285"/>
      <c r="CW53" s="1285"/>
      <c r="CX53" s="1285"/>
      <c r="CY53" s="1285"/>
      <c r="CZ53" s="1285"/>
      <c r="DA53" s="1285"/>
      <c r="DB53" s="1285"/>
      <c r="DC53" s="1285"/>
      <c r="DD53" s="1285"/>
      <c r="DE53" s="1285"/>
      <c r="DF53" s="1285"/>
      <c r="DG53" s="1285"/>
      <c r="DH53" s="1285"/>
      <c r="DI53" s="1285"/>
      <c r="DJ53" s="79"/>
      <c r="DK53" s="1225" t="s">
        <v>33</v>
      </c>
      <c r="DL53" s="1225"/>
      <c r="DM53" s="1225"/>
      <c r="DN53" s="1225"/>
      <c r="DO53" s="1225"/>
      <c r="DP53" s="1225"/>
      <c r="DQ53" s="1225"/>
      <c r="DR53" s="1225"/>
      <c r="DS53" s="80"/>
      <c r="DT53" s="81"/>
      <c r="DU53" s="81"/>
      <c r="DV53" s="81"/>
      <c r="DW53" s="81"/>
      <c r="DX53" s="81"/>
      <c r="DY53" s="82"/>
      <c r="DZ53" s="1227" t="s">
        <v>34</v>
      </c>
      <c r="EA53" s="1227"/>
      <c r="EB53" s="1227"/>
      <c r="EC53" s="1227"/>
      <c r="EE53" s="1228" t="e" vm="6">
        <v>#VALUE!</v>
      </c>
      <c r="EF53" s="1228"/>
      <c r="EG53" s="1228"/>
      <c r="EH53" s="1228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219" t="s">
        <v>37</v>
      </c>
      <c r="FP53" s="1219"/>
      <c r="FQ53" s="1219"/>
      <c r="FR53" s="1219"/>
      <c r="FS53" s="1219"/>
      <c r="FT53" s="1219"/>
      <c r="FU53" s="1219"/>
      <c r="FV53" s="1219"/>
      <c r="FW53" s="1219"/>
      <c r="FX53" s="1219"/>
      <c r="FY53" s="1219"/>
      <c r="FZ53" s="1219"/>
      <c r="GA53" s="1219"/>
      <c r="GB53" s="1219"/>
      <c r="GC53" s="1219"/>
      <c r="GD53" s="1219"/>
      <c r="GE53" s="1219"/>
      <c r="GF53" s="1219"/>
      <c r="GG53" s="1219"/>
      <c r="GH53" s="1219"/>
      <c r="GI53" s="1219"/>
      <c r="GJ53" s="1219"/>
      <c r="GK53" s="1219"/>
      <c r="GL53" s="1219"/>
      <c r="GM53" s="1219"/>
      <c r="GN53" s="1219"/>
      <c r="GO53" s="1219"/>
      <c r="GP53" s="1219"/>
      <c r="GQ53" s="1219"/>
      <c r="GR53" s="1219"/>
      <c r="GS53" s="1219"/>
      <c r="GT53" s="1219"/>
      <c r="GU53" s="1219"/>
      <c r="GV53" s="1219"/>
      <c r="GW53" s="1219"/>
      <c r="GX53" s="103"/>
      <c r="GY53" s="1220" t="str">
        <f>_xlfn.XLOOKUP(VALUE(CB129),tbl_Cabecera_TPOWER[OT X Tablero],tbl_Cabecera_TPOWER[Nombre de Proyecto],"-")</f>
        <v>Tablero minero</v>
      </c>
      <c r="GZ53" s="1220"/>
      <c r="HA53" s="1220"/>
      <c r="HB53" s="1220"/>
      <c r="HC53" s="1220"/>
      <c r="HD53" s="1220"/>
      <c r="HE53" s="1220"/>
      <c r="HF53" s="1220"/>
      <c r="HG53" s="1220"/>
      <c r="HH53" s="1220"/>
      <c r="HI53" s="1220"/>
      <c r="HJ53" s="1220"/>
      <c r="HK53" s="1220"/>
      <c r="HL53" s="1220"/>
      <c r="HM53" s="1220"/>
      <c r="HN53" s="1220"/>
      <c r="HO53" s="1220"/>
      <c r="HP53" s="1220"/>
      <c r="HQ53" s="1220"/>
      <c r="HR53" s="1220"/>
      <c r="HS53" s="1220"/>
      <c r="HT53" s="1220"/>
      <c r="HU53" s="1220"/>
      <c r="HV53" s="1220"/>
      <c r="HW53" s="1220"/>
      <c r="HX53" s="1220"/>
      <c r="HY53" s="1220"/>
      <c r="HZ53" s="1220"/>
      <c r="IA53" s="1220"/>
      <c r="IB53" s="1220"/>
      <c r="IC53" s="1220"/>
      <c r="ID53" s="1220"/>
      <c r="IE53" s="1220"/>
      <c r="IF53" s="1220"/>
      <c r="IG53" s="1220"/>
      <c r="IH53" s="1220"/>
      <c r="II53" s="1220"/>
      <c r="IJ53" s="1220"/>
      <c r="IK53" s="1220"/>
      <c r="IL53" s="1220"/>
      <c r="IM53" s="1286"/>
      <c r="IN53" s="1286"/>
      <c r="IO53" s="1286"/>
      <c r="IP53" s="93"/>
      <c r="IQ53" s="93"/>
      <c r="IR53" s="93"/>
      <c r="IS53" s="93"/>
      <c r="IT53" s="93"/>
      <c r="IW53" s="74"/>
      <c r="IX53" s="1039"/>
      <c r="IY53" s="1040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201"/>
      <c r="C54" s="1202"/>
      <c r="D54" s="1202"/>
      <c r="E54" s="1202"/>
      <c r="F54" s="1202"/>
      <c r="G54" s="1202"/>
      <c r="H54" s="1202"/>
      <c r="I54" s="1202"/>
      <c r="J54" s="1202"/>
      <c r="K54" s="1202"/>
      <c r="L54" s="1202"/>
      <c r="M54" s="1202"/>
      <c r="N54" s="1202"/>
      <c r="O54" s="1202"/>
      <c r="P54" s="1202"/>
      <c r="Q54" s="1202"/>
      <c r="R54" s="1202"/>
      <c r="S54" s="1202"/>
      <c r="T54" s="1202"/>
      <c r="U54" s="1202"/>
      <c r="V54" s="1202"/>
      <c r="W54" s="1202"/>
      <c r="X54" s="1202"/>
      <c r="Y54" s="1202"/>
      <c r="Z54" s="1202"/>
      <c r="AA54" s="1202"/>
      <c r="AB54" s="1202"/>
      <c r="AC54" s="1202"/>
      <c r="AD54" s="1202"/>
      <c r="AE54" s="1202"/>
      <c r="AF54" s="1202"/>
      <c r="AG54" s="1202"/>
      <c r="AH54" s="1202"/>
      <c r="AI54" s="1202"/>
      <c r="AJ54" s="1202"/>
      <c r="AK54" s="1202"/>
      <c r="AL54" s="1202"/>
      <c r="AM54" s="1202"/>
      <c r="AN54" s="1202"/>
      <c r="AO54" s="1203"/>
      <c r="AP54" s="22"/>
      <c r="AQ54" s="22"/>
      <c r="AR54" s="22"/>
      <c r="AS54" s="22"/>
      <c r="AT54" s="22"/>
      <c r="AU54" s="22"/>
      <c r="AV54" s="22"/>
      <c r="AW54" s="22"/>
      <c r="AX54" s="1056"/>
      <c r="AY54" s="1039"/>
      <c r="AZ54" s="72"/>
      <c r="BB54" s="102"/>
      <c r="BC54" s="1219"/>
      <c r="BD54" s="1219"/>
      <c r="BE54" s="1219"/>
      <c r="BF54" s="1219"/>
      <c r="BG54" s="1219"/>
      <c r="BH54" s="1219"/>
      <c r="BI54" s="1219"/>
      <c r="BJ54" s="1219"/>
      <c r="BK54" s="1219"/>
      <c r="BL54" s="1219"/>
      <c r="BM54" s="1219"/>
      <c r="BN54" s="1219"/>
      <c r="BO54" s="1219"/>
      <c r="BP54" s="1219"/>
      <c r="BQ54" s="1219"/>
      <c r="BR54" s="1219"/>
      <c r="BS54" s="1219"/>
      <c r="BT54" s="1219"/>
      <c r="BU54" s="1219"/>
      <c r="BV54" s="1219"/>
      <c r="BW54" s="1219"/>
      <c r="BX54" s="1219"/>
      <c r="BY54" s="1219"/>
      <c r="BZ54" s="1219"/>
      <c r="CA54" s="1219"/>
      <c r="CB54" s="1219"/>
      <c r="CC54" s="1219"/>
      <c r="CD54" s="1219"/>
      <c r="CE54" s="1219"/>
      <c r="CF54" s="1219"/>
      <c r="CG54" s="1219"/>
      <c r="CH54" s="1219"/>
      <c r="CI54" s="1219"/>
      <c r="CJ54" s="1219"/>
      <c r="CK54" s="1219"/>
      <c r="CL54" s="78"/>
      <c r="CM54" s="1285"/>
      <c r="CN54" s="1285"/>
      <c r="CO54" s="1285"/>
      <c r="CP54" s="1285"/>
      <c r="CQ54" s="1285"/>
      <c r="CR54" s="1285"/>
      <c r="CS54" s="1285"/>
      <c r="CT54" s="1285"/>
      <c r="CU54" s="1285"/>
      <c r="CV54" s="1285"/>
      <c r="CW54" s="1285"/>
      <c r="CX54" s="1285"/>
      <c r="CY54" s="1285"/>
      <c r="CZ54" s="1285"/>
      <c r="DA54" s="1285"/>
      <c r="DB54" s="1285"/>
      <c r="DC54" s="1285"/>
      <c r="DD54" s="1285"/>
      <c r="DE54" s="1285"/>
      <c r="DF54" s="1285"/>
      <c r="DG54" s="1285"/>
      <c r="DH54" s="1285"/>
      <c r="DI54" s="1285"/>
      <c r="DJ54" s="79"/>
      <c r="DK54" s="1225"/>
      <c r="DL54" s="1225"/>
      <c r="DM54" s="1225"/>
      <c r="DN54" s="1225"/>
      <c r="DO54" s="1225"/>
      <c r="DP54" s="1225"/>
      <c r="DQ54" s="1225"/>
      <c r="DR54" s="1225"/>
      <c r="DS54" s="80"/>
      <c r="DT54" s="81"/>
      <c r="DU54" s="81"/>
      <c r="DV54" s="81"/>
      <c r="DW54" s="81"/>
      <c r="DX54" s="81"/>
      <c r="DY54" s="82"/>
      <c r="DZ54" s="1227"/>
      <c r="EA54" s="1227"/>
      <c r="EB54" s="1227"/>
      <c r="EC54" s="1227"/>
      <c r="EE54" s="1228"/>
      <c r="EF54" s="1228"/>
      <c r="EG54" s="1228"/>
      <c r="EH54" s="1228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219"/>
      <c r="FP54" s="1219"/>
      <c r="FQ54" s="1219"/>
      <c r="FR54" s="1219"/>
      <c r="FS54" s="1219"/>
      <c r="FT54" s="1219"/>
      <c r="FU54" s="1219"/>
      <c r="FV54" s="1219"/>
      <c r="FW54" s="1219"/>
      <c r="FX54" s="1219"/>
      <c r="FY54" s="1219"/>
      <c r="FZ54" s="1219"/>
      <c r="GA54" s="1219"/>
      <c r="GB54" s="1219"/>
      <c r="GC54" s="1219"/>
      <c r="GD54" s="1219"/>
      <c r="GE54" s="1219"/>
      <c r="GF54" s="1219"/>
      <c r="GG54" s="1219"/>
      <c r="GH54" s="1219"/>
      <c r="GI54" s="1219"/>
      <c r="GJ54" s="1219"/>
      <c r="GK54" s="1219"/>
      <c r="GL54" s="1219"/>
      <c r="GM54" s="1219"/>
      <c r="GN54" s="1219"/>
      <c r="GO54" s="1219"/>
      <c r="GP54" s="1219"/>
      <c r="GQ54" s="1219"/>
      <c r="GR54" s="1219"/>
      <c r="GS54" s="1219"/>
      <c r="GT54" s="1219"/>
      <c r="GU54" s="1219"/>
      <c r="GV54" s="1219"/>
      <c r="GW54" s="1219"/>
      <c r="GX54" s="103"/>
      <c r="GY54" s="1220"/>
      <c r="GZ54" s="1220"/>
      <c r="HA54" s="1220"/>
      <c r="HB54" s="1220"/>
      <c r="HC54" s="1220"/>
      <c r="HD54" s="1220"/>
      <c r="HE54" s="1220"/>
      <c r="HF54" s="1220"/>
      <c r="HG54" s="1220"/>
      <c r="HH54" s="1220"/>
      <c r="HI54" s="1220"/>
      <c r="HJ54" s="1220"/>
      <c r="HK54" s="1220"/>
      <c r="HL54" s="1220"/>
      <c r="HM54" s="1220"/>
      <c r="HN54" s="1220"/>
      <c r="HO54" s="1220"/>
      <c r="HP54" s="1220"/>
      <c r="HQ54" s="1220"/>
      <c r="HR54" s="1220"/>
      <c r="HS54" s="1220"/>
      <c r="HT54" s="1220"/>
      <c r="HU54" s="1220"/>
      <c r="HV54" s="1220"/>
      <c r="HW54" s="1220"/>
      <c r="HX54" s="1220"/>
      <c r="HY54" s="1220"/>
      <c r="HZ54" s="1220"/>
      <c r="IA54" s="1220"/>
      <c r="IB54" s="1220"/>
      <c r="IC54" s="1220"/>
      <c r="ID54" s="1220"/>
      <c r="IE54" s="1220"/>
      <c r="IF54" s="1220"/>
      <c r="IG54" s="1220"/>
      <c r="IH54" s="1220"/>
      <c r="II54" s="1220"/>
      <c r="IJ54" s="1220"/>
      <c r="IK54" s="1220"/>
      <c r="IL54" s="1220"/>
      <c r="IM54" s="1286"/>
      <c r="IN54" s="1286"/>
      <c r="IO54" s="1286"/>
      <c r="IP54" s="93"/>
      <c r="IQ54" s="93"/>
      <c r="IR54" s="93"/>
      <c r="IS54" s="93"/>
      <c r="IT54" s="93"/>
      <c r="IW54" s="74"/>
      <c r="IX54" s="1039"/>
      <c r="IY54" s="1040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204"/>
      <c r="C55" s="1205"/>
      <c r="D55" s="1205"/>
      <c r="E55" s="1205"/>
      <c r="F55" s="1205"/>
      <c r="G55" s="1205"/>
      <c r="H55" s="1205"/>
      <c r="I55" s="1205"/>
      <c r="J55" s="1205"/>
      <c r="K55" s="1205"/>
      <c r="L55" s="1205"/>
      <c r="M55" s="1205"/>
      <c r="N55" s="1205"/>
      <c r="O55" s="1205"/>
      <c r="P55" s="1205"/>
      <c r="Q55" s="1205"/>
      <c r="R55" s="1205"/>
      <c r="S55" s="1205"/>
      <c r="T55" s="1205"/>
      <c r="U55" s="1205"/>
      <c r="V55" s="1205"/>
      <c r="W55" s="1205"/>
      <c r="X55" s="1205"/>
      <c r="Y55" s="1205"/>
      <c r="Z55" s="1205"/>
      <c r="AA55" s="1205"/>
      <c r="AB55" s="1205"/>
      <c r="AC55" s="1205"/>
      <c r="AD55" s="1205"/>
      <c r="AE55" s="1205"/>
      <c r="AF55" s="1205"/>
      <c r="AG55" s="1205"/>
      <c r="AH55" s="1205"/>
      <c r="AI55" s="1205"/>
      <c r="AJ55" s="1205"/>
      <c r="AK55" s="1205"/>
      <c r="AL55" s="1205"/>
      <c r="AM55" s="1205"/>
      <c r="AN55" s="1205"/>
      <c r="AO55" s="1206"/>
      <c r="AP55" s="22"/>
      <c r="AQ55" s="22"/>
      <c r="AR55" s="22"/>
      <c r="AS55" s="22"/>
      <c r="AT55" s="22"/>
      <c r="AU55" s="22"/>
      <c r="AV55" s="22"/>
      <c r="AW55" s="22"/>
      <c r="AX55" s="1056"/>
      <c r="AY55" s="1039"/>
      <c r="AZ55" s="72"/>
      <c r="BB55" s="102"/>
      <c r="BC55" s="1219"/>
      <c r="BD55" s="1219"/>
      <c r="BE55" s="1219"/>
      <c r="BF55" s="1219"/>
      <c r="BG55" s="1219"/>
      <c r="BH55" s="1219"/>
      <c r="BI55" s="1219"/>
      <c r="BJ55" s="1219"/>
      <c r="BK55" s="1219"/>
      <c r="BL55" s="1219"/>
      <c r="BM55" s="1219"/>
      <c r="BN55" s="1219"/>
      <c r="BO55" s="1219"/>
      <c r="BP55" s="1219"/>
      <c r="BQ55" s="1219"/>
      <c r="BR55" s="1219"/>
      <c r="BS55" s="1219"/>
      <c r="BT55" s="1219"/>
      <c r="BU55" s="1219"/>
      <c r="BV55" s="1219"/>
      <c r="BW55" s="1219"/>
      <c r="BX55" s="1219"/>
      <c r="BY55" s="1219"/>
      <c r="BZ55" s="1219"/>
      <c r="CA55" s="1219"/>
      <c r="CB55" s="1219"/>
      <c r="CC55" s="1219"/>
      <c r="CD55" s="1219"/>
      <c r="CE55" s="1219"/>
      <c r="CF55" s="1219"/>
      <c r="CG55" s="1219"/>
      <c r="CH55" s="1219"/>
      <c r="CI55" s="1219"/>
      <c r="CJ55" s="1219"/>
      <c r="CK55" s="1219"/>
      <c r="CL55" s="78"/>
      <c r="CM55" s="1285"/>
      <c r="CN55" s="1285"/>
      <c r="CO55" s="1285"/>
      <c r="CP55" s="1285"/>
      <c r="CQ55" s="1285"/>
      <c r="CR55" s="1285"/>
      <c r="CS55" s="1285"/>
      <c r="CT55" s="1285"/>
      <c r="CU55" s="1285"/>
      <c r="CV55" s="1285"/>
      <c r="CW55" s="1285"/>
      <c r="CX55" s="1285"/>
      <c r="CY55" s="1285"/>
      <c r="CZ55" s="1285"/>
      <c r="DA55" s="1285"/>
      <c r="DB55" s="1285"/>
      <c r="DC55" s="1285"/>
      <c r="DD55" s="1285"/>
      <c r="DE55" s="1285"/>
      <c r="DF55" s="1285"/>
      <c r="DG55" s="1285"/>
      <c r="DH55" s="1285"/>
      <c r="DI55" s="1285"/>
      <c r="DJ55" s="79"/>
      <c r="DK55" s="1225"/>
      <c r="DL55" s="1225"/>
      <c r="DM55" s="1225"/>
      <c r="DN55" s="1225"/>
      <c r="DO55" s="1225"/>
      <c r="DP55" s="1225"/>
      <c r="DQ55" s="1225"/>
      <c r="DR55" s="1225"/>
      <c r="DS55" s="80"/>
      <c r="DT55" s="81"/>
      <c r="DU55" s="81"/>
      <c r="DV55" s="81"/>
      <c r="DW55" s="81"/>
      <c r="DX55" s="81"/>
      <c r="DY55" s="82"/>
      <c r="DZ55" s="1227"/>
      <c r="EA55" s="1227"/>
      <c r="EB55" s="1227"/>
      <c r="EC55" s="1227"/>
      <c r="EE55" s="1228"/>
      <c r="EF55" s="1228"/>
      <c r="EG55" s="1228"/>
      <c r="EH55" s="1228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219"/>
      <c r="FP55" s="1219"/>
      <c r="FQ55" s="1219"/>
      <c r="FR55" s="1219"/>
      <c r="FS55" s="1219"/>
      <c r="FT55" s="1219"/>
      <c r="FU55" s="1219"/>
      <c r="FV55" s="1219"/>
      <c r="FW55" s="1219"/>
      <c r="FX55" s="1219"/>
      <c r="FY55" s="1219"/>
      <c r="FZ55" s="1219"/>
      <c r="GA55" s="1219"/>
      <c r="GB55" s="1219"/>
      <c r="GC55" s="1219"/>
      <c r="GD55" s="1219"/>
      <c r="GE55" s="1219"/>
      <c r="GF55" s="1219"/>
      <c r="GG55" s="1219"/>
      <c r="GH55" s="1219"/>
      <c r="GI55" s="1219"/>
      <c r="GJ55" s="1219"/>
      <c r="GK55" s="1219"/>
      <c r="GL55" s="1219"/>
      <c r="GM55" s="1219"/>
      <c r="GN55" s="1219"/>
      <c r="GO55" s="1219"/>
      <c r="GP55" s="1219"/>
      <c r="GQ55" s="1219"/>
      <c r="GR55" s="1219"/>
      <c r="GS55" s="1219"/>
      <c r="GT55" s="1219"/>
      <c r="GU55" s="1219"/>
      <c r="GV55" s="1219"/>
      <c r="GW55" s="1219"/>
      <c r="GX55" s="103"/>
      <c r="GY55" s="1220"/>
      <c r="GZ55" s="1220"/>
      <c r="HA55" s="1220"/>
      <c r="HB55" s="1220"/>
      <c r="HC55" s="1220"/>
      <c r="HD55" s="1220"/>
      <c r="HE55" s="1220"/>
      <c r="HF55" s="1220"/>
      <c r="HG55" s="1220"/>
      <c r="HH55" s="1220"/>
      <c r="HI55" s="1220"/>
      <c r="HJ55" s="1220"/>
      <c r="HK55" s="1220"/>
      <c r="HL55" s="1220"/>
      <c r="HM55" s="1220"/>
      <c r="HN55" s="1220"/>
      <c r="HO55" s="1220"/>
      <c r="HP55" s="1220"/>
      <c r="HQ55" s="1220"/>
      <c r="HR55" s="1220"/>
      <c r="HS55" s="1220"/>
      <c r="HT55" s="1220"/>
      <c r="HU55" s="1220"/>
      <c r="HV55" s="1220"/>
      <c r="HW55" s="1220"/>
      <c r="HX55" s="1220"/>
      <c r="HY55" s="1220"/>
      <c r="HZ55" s="1220"/>
      <c r="IA55" s="1220"/>
      <c r="IB55" s="1220"/>
      <c r="IC55" s="1220"/>
      <c r="ID55" s="1220"/>
      <c r="IE55" s="1220"/>
      <c r="IF55" s="1220"/>
      <c r="IG55" s="1220"/>
      <c r="IH55" s="1220"/>
      <c r="II55" s="1220"/>
      <c r="IJ55" s="1220"/>
      <c r="IK55" s="1220"/>
      <c r="IL55" s="1220"/>
      <c r="IM55" s="1286"/>
      <c r="IN55" s="1286"/>
      <c r="IO55" s="1286"/>
      <c r="IP55" s="93"/>
      <c r="IQ55" s="93"/>
      <c r="IR55" s="93"/>
      <c r="IS55" s="93"/>
      <c r="IT55" s="93"/>
      <c r="IW55" s="74"/>
      <c r="IX55" s="1039"/>
      <c r="IY55" s="1040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204"/>
      <c r="C56" s="1205"/>
      <c r="D56" s="1205"/>
      <c r="E56" s="1205"/>
      <c r="F56" s="1205"/>
      <c r="G56" s="1205"/>
      <c r="H56" s="1205"/>
      <c r="I56" s="1205"/>
      <c r="J56" s="1205"/>
      <c r="K56" s="1205"/>
      <c r="L56" s="1205"/>
      <c r="M56" s="1205"/>
      <c r="N56" s="1205"/>
      <c r="O56" s="1205"/>
      <c r="P56" s="1205"/>
      <c r="Q56" s="1205"/>
      <c r="R56" s="1205"/>
      <c r="S56" s="1205"/>
      <c r="T56" s="1205"/>
      <c r="U56" s="1205"/>
      <c r="V56" s="1205"/>
      <c r="W56" s="1205"/>
      <c r="X56" s="1205"/>
      <c r="Y56" s="1205"/>
      <c r="Z56" s="1205"/>
      <c r="AA56" s="1205"/>
      <c r="AB56" s="1205"/>
      <c r="AC56" s="1205"/>
      <c r="AD56" s="1205"/>
      <c r="AE56" s="1205"/>
      <c r="AF56" s="1205"/>
      <c r="AG56" s="1205"/>
      <c r="AH56" s="1205"/>
      <c r="AI56" s="1205"/>
      <c r="AJ56" s="1205"/>
      <c r="AK56" s="1205"/>
      <c r="AL56" s="1205"/>
      <c r="AM56" s="1205"/>
      <c r="AN56" s="1205"/>
      <c r="AO56" s="1206"/>
      <c r="AP56" s="22"/>
      <c r="AQ56" s="22"/>
      <c r="AR56" s="22"/>
      <c r="AS56" s="22"/>
      <c r="AT56" s="22"/>
      <c r="AU56" s="22"/>
      <c r="AV56" s="22"/>
      <c r="AW56" s="22"/>
      <c r="AX56" s="1057"/>
      <c r="AY56" s="1041"/>
      <c r="AZ56" s="83"/>
      <c r="BB56" s="102"/>
      <c r="BC56" s="1219"/>
      <c r="BD56" s="1219"/>
      <c r="BE56" s="1219"/>
      <c r="BF56" s="1219"/>
      <c r="BG56" s="1219"/>
      <c r="BH56" s="1219"/>
      <c r="BI56" s="1219"/>
      <c r="BJ56" s="1219"/>
      <c r="BK56" s="1219"/>
      <c r="BL56" s="1219"/>
      <c r="BM56" s="1219"/>
      <c r="BN56" s="1219"/>
      <c r="BO56" s="1219"/>
      <c r="BP56" s="1219"/>
      <c r="BQ56" s="1219"/>
      <c r="BR56" s="1219"/>
      <c r="BS56" s="1219"/>
      <c r="BT56" s="1219"/>
      <c r="BU56" s="1219"/>
      <c r="BV56" s="1219"/>
      <c r="BW56" s="1219"/>
      <c r="BX56" s="1219"/>
      <c r="BY56" s="1219"/>
      <c r="BZ56" s="1219"/>
      <c r="CA56" s="1219"/>
      <c r="CB56" s="1219"/>
      <c r="CC56" s="1219"/>
      <c r="CD56" s="1219"/>
      <c r="CE56" s="1219"/>
      <c r="CF56" s="1219"/>
      <c r="CG56" s="1219"/>
      <c r="CH56" s="1219"/>
      <c r="CI56" s="1219"/>
      <c r="CJ56" s="1219"/>
      <c r="CK56" s="1219"/>
      <c r="CL56" s="78"/>
      <c r="CM56" s="1285"/>
      <c r="CN56" s="1285"/>
      <c r="CO56" s="1285"/>
      <c r="CP56" s="1285"/>
      <c r="CQ56" s="1285"/>
      <c r="CR56" s="1285"/>
      <c r="CS56" s="1285"/>
      <c r="CT56" s="1285"/>
      <c r="CU56" s="1285"/>
      <c r="CV56" s="1285"/>
      <c r="CW56" s="1285"/>
      <c r="CX56" s="1285"/>
      <c r="CY56" s="1285"/>
      <c r="CZ56" s="1285"/>
      <c r="DA56" s="1285"/>
      <c r="DB56" s="1285"/>
      <c r="DC56" s="1285"/>
      <c r="DD56" s="1285"/>
      <c r="DE56" s="1285"/>
      <c r="DF56" s="1285"/>
      <c r="DG56" s="1285"/>
      <c r="DH56" s="1285"/>
      <c r="DI56" s="1285"/>
      <c r="DJ56" s="79"/>
      <c r="DK56" s="1225"/>
      <c r="DL56" s="1225"/>
      <c r="DM56" s="1225"/>
      <c r="DN56" s="1225"/>
      <c r="DO56" s="1225"/>
      <c r="DP56" s="1225"/>
      <c r="DQ56" s="1225"/>
      <c r="DR56" s="1225"/>
      <c r="DS56" s="80"/>
      <c r="DT56" s="81"/>
      <c r="DU56" s="81"/>
      <c r="DV56" s="81"/>
      <c r="DW56" s="81"/>
      <c r="DX56" s="81"/>
      <c r="DY56" s="82"/>
      <c r="DZ56" s="1227"/>
      <c r="EA56" s="1227"/>
      <c r="EB56" s="1227"/>
      <c r="EC56" s="1227"/>
      <c r="EE56" s="1228"/>
      <c r="EF56" s="1228"/>
      <c r="EG56" s="1228"/>
      <c r="EH56" s="1228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219"/>
      <c r="FP56" s="1219"/>
      <c r="FQ56" s="1219"/>
      <c r="FR56" s="1219"/>
      <c r="FS56" s="1219"/>
      <c r="FT56" s="1219"/>
      <c r="FU56" s="1219"/>
      <c r="FV56" s="1219"/>
      <c r="FW56" s="1219"/>
      <c r="FX56" s="1219"/>
      <c r="FY56" s="1219"/>
      <c r="FZ56" s="1219"/>
      <c r="GA56" s="1219"/>
      <c r="GB56" s="1219"/>
      <c r="GC56" s="1219"/>
      <c r="GD56" s="1219"/>
      <c r="GE56" s="1219"/>
      <c r="GF56" s="1219"/>
      <c r="GG56" s="1219"/>
      <c r="GH56" s="1219"/>
      <c r="GI56" s="1219"/>
      <c r="GJ56" s="1219"/>
      <c r="GK56" s="1219"/>
      <c r="GL56" s="1219"/>
      <c r="GM56" s="1219"/>
      <c r="GN56" s="1219"/>
      <c r="GO56" s="1219"/>
      <c r="GP56" s="1219"/>
      <c r="GQ56" s="1219"/>
      <c r="GR56" s="1219"/>
      <c r="GS56" s="1219"/>
      <c r="GT56" s="1219"/>
      <c r="GU56" s="1219"/>
      <c r="GV56" s="1219"/>
      <c r="GW56" s="1219"/>
      <c r="GX56" s="103"/>
      <c r="GY56" s="1220"/>
      <c r="GZ56" s="1220"/>
      <c r="HA56" s="1220"/>
      <c r="HB56" s="1220"/>
      <c r="HC56" s="1220"/>
      <c r="HD56" s="1220"/>
      <c r="HE56" s="1220"/>
      <c r="HF56" s="1220"/>
      <c r="HG56" s="1220"/>
      <c r="HH56" s="1220"/>
      <c r="HI56" s="1220"/>
      <c r="HJ56" s="1220"/>
      <c r="HK56" s="1220"/>
      <c r="HL56" s="1220"/>
      <c r="HM56" s="1220"/>
      <c r="HN56" s="1220"/>
      <c r="HO56" s="1220"/>
      <c r="HP56" s="1220"/>
      <c r="HQ56" s="1220"/>
      <c r="HR56" s="1220"/>
      <c r="HS56" s="1220"/>
      <c r="HT56" s="1220"/>
      <c r="HU56" s="1220"/>
      <c r="HV56" s="1220"/>
      <c r="HW56" s="1220"/>
      <c r="HX56" s="1220"/>
      <c r="HY56" s="1220"/>
      <c r="HZ56" s="1220"/>
      <c r="IA56" s="1220"/>
      <c r="IB56" s="1220"/>
      <c r="IC56" s="1220"/>
      <c r="ID56" s="1220"/>
      <c r="IE56" s="1220"/>
      <c r="IF56" s="1220"/>
      <c r="IG56" s="1220"/>
      <c r="IH56" s="1220"/>
      <c r="II56" s="1220"/>
      <c r="IJ56" s="1220"/>
      <c r="IK56" s="1220"/>
      <c r="IL56" s="1220"/>
      <c r="IM56" s="1286"/>
      <c r="IN56" s="1286"/>
      <c r="IO56" s="1286"/>
      <c r="IP56" s="93"/>
      <c r="IQ56" s="93"/>
      <c r="IR56" s="93"/>
      <c r="IS56" s="93"/>
      <c r="IT56" s="93"/>
      <c r="IW56" s="84"/>
      <c r="IX56" s="1041"/>
      <c r="IY56" s="104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204"/>
      <c r="C57" s="1205"/>
      <c r="D57" s="1205"/>
      <c r="E57" s="1205"/>
      <c r="F57" s="1205"/>
      <c r="G57" s="1205"/>
      <c r="H57" s="1205"/>
      <c r="I57" s="1205"/>
      <c r="J57" s="1205"/>
      <c r="K57" s="1205"/>
      <c r="L57" s="1205"/>
      <c r="M57" s="1205"/>
      <c r="N57" s="1205"/>
      <c r="O57" s="1205"/>
      <c r="P57" s="1205"/>
      <c r="Q57" s="1205"/>
      <c r="R57" s="1205"/>
      <c r="S57" s="1205"/>
      <c r="T57" s="1205"/>
      <c r="U57" s="1205"/>
      <c r="V57" s="1205"/>
      <c r="W57" s="1205"/>
      <c r="X57" s="1205"/>
      <c r="Y57" s="1205"/>
      <c r="Z57" s="1205"/>
      <c r="AA57" s="1205"/>
      <c r="AB57" s="1205"/>
      <c r="AC57" s="1205"/>
      <c r="AD57" s="1205"/>
      <c r="AE57" s="1205"/>
      <c r="AF57" s="1205"/>
      <c r="AG57" s="1205"/>
      <c r="AH57" s="1205"/>
      <c r="AI57" s="1205"/>
      <c r="AJ57" s="1205"/>
      <c r="AK57" s="1205"/>
      <c r="AL57" s="1205"/>
      <c r="AM57" s="1205"/>
      <c r="AN57" s="1205"/>
      <c r="AO57" s="1206"/>
      <c r="AP57" s="22"/>
      <c r="AQ57" s="22"/>
      <c r="AR57" s="22"/>
      <c r="AS57" s="22"/>
      <c r="AT57" s="22"/>
      <c r="AU57" s="22"/>
      <c r="AV57" s="22"/>
      <c r="AW57" s="22"/>
      <c r="AX57" s="1056" t="s">
        <v>2</v>
      </c>
      <c r="AY57" s="1039"/>
      <c r="AZ57" s="72"/>
      <c r="BB57" s="102"/>
      <c r="BC57" s="1219"/>
      <c r="BD57" s="1219"/>
      <c r="BE57" s="1219"/>
      <c r="BF57" s="1219"/>
      <c r="BG57" s="1219"/>
      <c r="BH57" s="1219"/>
      <c r="BI57" s="1219"/>
      <c r="BJ57" s="1219"/>
      <c r="BK57" s="1219"/>
      <c r="BL57" s="1219"/>
      <c r="BM57" s="1219"/>
      <c r="BN57" s="1219"/>
      <c r="BO57" s="1219"/>
      <c r="BP57" s="1219"/>
      <c r="BQ57" s="1219"/>
      <c r="BR57" s="1219"/>
      <c r="BS57" s="1219"/>
      <c r="BT57" s="1219"/>
      <c r="BU57" s="1219"/>
      <c r="BV57" s="1219"/>
      <c r="BW57" s="1219"/>
      <c r="BX57" s="1219"/>
      <c r="BY57" s="1219"/>
      <c r="BZ57" s="1219"/>
      <c r="CA57" s="1219"/>
      <c r="CB57" s="1219"/>
      <c r="CC57" s="1219"/>
      <c r="CD57" s="1219"/>
      <c r="CE57" s="1219"/>
      <c r="CF57" s="1219"/>
      <c r="CG57" s="1219"/>
      <c r="CH57" s="1219"/>
      <c r="CI57" s="1219"/>
      <c r="CJ57" s="1219"/>
      <c r="CK57" s="1219"/>
      <c r="CL57" s="78"/>
      <c r="CM57" s="1285"/>
      <c r="CN57" s="1285"/>
      <c r="CO57" s="1285"/>
      <c r="CP57" s="1285"/>
      <c r="CQ57" s="1285"/>
      <c r="CR57" s="1285"/>
      <c r="CS57" s="1285"/>
      <c r="CT57" s="1285"/>
      <c r="CU57" s="1285"/>
      <c r="CV57" s="1285"/>
      <c r="CW57" s="1285"/>
      <c r="CX57" s="1285"/>
      <c r="CY57" s="1285"/>
      <c r="CZ57" s="1285"/>
      <c r="DA57" s="1285"/>
      <c r="DB57" s="1285"/>
      <c r="DC57" s="1285"/>
      <c r="DD57" s="1285"/>
      <c r="DE57" s="1285"/>
      <c r="DF57" s="1285"/>
      <c r="DG57" s="1285"/>
      <c r="DH57" s="1285"/>
      <c r="DI57" s="1285"/>
      <c r="DJ57" s="79"/>
      <c r="DK57" s="1225"/>
      <c r="DL57" s="1225"/>
      <c r="DM57" s="1225"/>
      <c r="DN57" s="1225"/>
      <c r="DO57" s="1225"/>
      <c r="DP57" s="1225"/>
      <c r="DQ57" s="1225"/>
      <c r="DR57" s="1225"/>
      <c r="DS57" s="80"/>
      <c r="DT57" s="81"/>
      <c r="DU57" s="81"/>
      <c r="DV57" s="81"/>
      <c r="DW57" s="81"/>
      <c r="DX57" s="81"/>
      <c r="DY57" s="82"/>
      <c r="DZ57" s="1227"/>
      <c r="EA57" s="1227"/>
      <c r="EB57" s="1227"/>
      <c r="EC57" s="1227"/>
      <c r="EE57" s="1228"/>
      <c r="EF57" s="1228"/>
      <c r="EG57" s="1228"/>
      <c r="EH57" s="1228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219"/>
      <c r="FP57" s="1219"/>
      <c r="FQ57" s="1219"/>
      <c r="FR57" s="1219"/>
      <c r="FS57" s="1219"/>
      <c r="FT57" s="1219"/>
      <c r="FU57" s="1219"/>
      <c r="FV57" s="1219"/>
      <c r="FW57" s="1219"/>
      <c r="FX57" s="1219"/>
      <c r="FY57" s="1219"/>
      <c r="FZ57" s="1219"/>
      <c r="GA57" s="1219"/>
      <c r="GB57" s="1219"/>
      <c r="GC57" s="1219"/>
      <c r="GD57" s="1219"/>
      <c r="GE57" s="1219"/>
      <c r="GF57" s="1219"/>
      <c r="GG57" s="1219"/>
      <c r="GH57" s="1219"/>
      <c r="GI57" s="1219"/>
      <c r="GJ57" s="1219"/>
      <c r="GK57" s="1219"/>
      <c r="GL57" s="1219"/>
      <c r="GM57" s="1219"/>
      <c r="GN57" s="1219"/>
      <c r="GO57" s="1219"/>
      <c r="GP57" s="1219"/>
      <c r="GQ57" s="1219"/>
      <c r="GR57" s="1219"/>
      <c r="GS57" s="1219"/>
      <c r="GT57" s="1219"/>
      <c r="GU57" s="1219"/>
      <c r="GV57" s="1219"/>
      <c r="GW57" s="1219"/>
      <c r="GX57" s="103"/>
      <c r="GY57" s="1221"/>
      <c r="GZ57" s="1221"/>
      <c r="HA57" s="1221"/>
      <c r="HB57" s="1221"/>
      <c r="HC57" s="1221"/>
      <c r="HD57" s="1221"/>
      <c r="HE57" s="1221"/>
      <c r="HF57" s="1221"/>
      <c r="HG57" s="1221"/>
      <c r="HH57" s="1221"/>
      <c r="HI57" s="1221"/>
      <c r="HJ57" s="1221"/>
      <c r="HK57" s="1221"/>
      <c r="HL57" s="1221"/>
      <c r="HM57" s="1221"/>
      <c r="HN57" s="1221"/>
      <c r="HO57" s="1221"/>
      <c r="HP57" s="1221"/>
      <c r="HQ57" s="1221"/>
      <c r="HR57" s="1221"/>
      <c r="HS57" s="1221"/>
      <c r="HT57" s="1221"/>
      <c r="HU57" s="1221"/>
      <c r="HV57" s="1221"/>
      <c r="HW57" s="1221"/>
      <c r="HX57" s="1221"/>
      <c r="HY57" s="1221"/>
      <c r="HZ57" s="1221"/>
      <c r="IA57" s="1221"/>
      <c r="IB57" s="1221"/>
      <c r="IC57" s="1221"/>
      <c r="ID57" s="1221"/>
      <c r="IE57" s="1221"/>
      <c r="IF57" s="1221"/>
      <c r="IG57" s="1221"/>
      <c r="IH57" s="1221"/>
      <c r="II57" s="1221"/>
      <c r="IJ57" s="1221"/>
      <c r="IK57" s="1221"/>
      <c r="IL57" s="1221"/>
      <c r="IM57" s="1287"/>
      <c r="IN57" s="1287"/>
      <c r="IO57" s="1287"/>
      <c r="IP57" s="93"/>
      <c r="IQ57" s="93"/>
      <c r="IR57" s="93"/>
      <c r="IS57" s="93"/>
      <c r="IT57" s="93"/>
      <c r="IW57" s="104"/>
      <c r="IX57" s="1213" t="s">
        <v>2</v>
      </c>
      <c r="IY57" s="1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204"/>
      <c r="C58" s="1205"/>
      <c r="D58" s="1205"/>
      <c r="E58" s="1205"/>
      <c r="F58" s="1205"/>
      <c r="G58" s="1205"/>
      <c r="H58" s="1205"/>
      <c r="I58" s="1205"/>
      <c r="J58" s="1205"/>
      <c r="K58" s="1205"/>
      <c r="L58" s="1205"/>
      <c r="M58" s="1205"/>
      <c r="N58" s="1205"/>
      <c r="O58" s="1205"/>
      <c r="P58" s="1205"/>
      <c r="Q58" s="1205"/>
      <c r="R58" s="1205"/>
      <c r="S58" s="1205"/>
      <c r="T58" s="1205"/>
      <c r="U58" s="1205"/>
      <c r="V58" s="1205"/>
      <c r="W58" s="1205"/>
      <c r="X58" s="1205"/>
      <c r="Y58" s="1205"/>
      <c r="Z58" s="1205"/>
      <c r="AA58" s="1205"/>
      <c r="AB58" s="1205"/>
      <c r="AC58" s="1205"/>
      <c r="AD58" s="1205"/>
      <c r="AE58" s="1205"/>
      <c r="AF58" s="1205"/>
      <c r="AG58" s="1205"/>
      <c r="AH58" s="1205"/>
      <c r="AI58" s="1205"/>
      <c r="AJ58" s="1205"/>
      <c r="AK58" s="1205"/>
      <c r="AL58" s="1205"/>
      <c r="AM58" s="1205"/>
      <c r="AN58" s="1205"/>
      <c r="AO58" s="1206"/>
      <c r="AP58" s="22"/>
      <c r="AQ58" s="22"/>
      <c r="AR58" s="22"/>
      <c r="AS58" s="22"/>
      <c r="AT58" s="22"/>
      <c r="AU58" s="22"/>
      <c r="AV58" s="22"/>
      <c r="AW58" s="22"/>
      <c r="AX58" s="1056"/>
      <c r="AY58" s="1039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1039"/>
      <c r="IY58" s="1040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204"/>
      <c r="C59" s="1205"/>
      <c r="D59" s="1205"/>
      <c r="E59" s="1205"/>
      <c r="F59" s="1205"/>
      <c r="G59" s="1205"/>
      <c r="H59" s="1205"/>
      <c r="I59" s="1205"/>
      <c r="J59" s="1205"/>
      <c r="K59" s="1205"/>
      <c r="L59" s="1205"/>
      <c r="M59" s="1205"/>
      <c r="N59" s="1205"/>
      <c r="O59" s="1205"/>
      <c r="P59" s="1205"/>
      <c r="Q59" s="1205"/>
      <c r="R59" s="1205"/>
      <c r="S59" s="1205"/>
      <c r="T59" s="1205"/>
      <c r="U59" s="1205"/>
      <c r="V59" s="1205"/>
      <c r="W59" s="1205"/>
      <c r="X59" s="1205"/>
      <c r="Y59" s="1205"/>
      <c r="Z59" s="1205"/>
      <c r="AA59" s="1205"/>
      <c r="AB59" s="1205"/>
      <c r="AC59" s="1205"/>
      <c r="AD59" s="1205"/>
      <c r="AE59" s="1205"/>
      <c r="AF59" s="1205"/>
      <c r="AG59" s="1205"/>
      <c r="AH59" s="1205"/>
      <c r="AI59" s="1205"/>
      <c r="AJ59" s="1205"/>
      <c r="AK59" s="1205"/>
      <c r="AL59" s="1205"/>
      <c r="AM59" s="1205"/>
      <c r="AN59" s="1205"/>
      <c r="AO59" s="1206"/>
      <c r="AP59" s="22"/>
      <c r="AQ59" s="22"/>
      <c r="AR59" s="22"/>
      <c r="AS59" s="22"/>
      <c r="AT59" s="22"/>
      <c r="AU59" s="22"/>
      <c r="AV59" s="22"/>
      <c r="AW59" s="22"/>
      <c r="AX59" s="1056"/>
      <c r="AY59" s="1039"/>
      <c r="AZ59" s="72"/>
      <c r="BB59" s="102"/>
      <c r="BC59" s="1219" t="s">
        <v>40</v>
      </c>
      <c r="BD59" s="1219"/>
      <c r="BE59" s="1219"/>
      <c r="BF59" s="1219"/>
      <c r="BG59" s="1219"/>
      <c r="BH59" s="1219"/>
      <c r="BI59" s="1219"/>
      <c r="BJ59" s="1219"/>
      <c r="BK59" s="1219"/>
      <c r="BL59" s="1219"/>
      <c r="BM59" s="1219"/>
      <c r="BN59" s="1219"/>
      <c r="BO59" s="1219"/>
      <c r="BP59" s="1219"/>
      <c r="BQ59" s="1219"/>
      <c r="BR59" s="1219"/>
      <c r="BS59" s="1219"/>
      <c r="BT59" s="1219"/>
      <c r="BU59" s="1219"/>
      <c r="BV59" s="1219"/>
      <c r="BW59" s="1219"/>
      <c r="BX59" s="1219"/>
      <c r="BY59" s="1219"/>
      <c r="BZ59" s="1219"/>
      <c r="CA59" s="1219"/>
      <c r="CB59" s="1219"/>
      <c r="CC59" s="1219"/>
      <c r="CD59" s="1219"/>
      <c r="CE59" s="1219"/>
      <c r="CF59" s="1219"/>
      <c r="CG59" s="1219"/>
      <c r="CH59" s="1219"/>
      <c r="CI59" s="1219"/>
      <c r="CJ59" s="1219"/>
      <c r="CK59" s="1219"/>
      <c r="CL59" s="78"/>
      <c r="CM59" s="1215" t="str">
        <f>_xlfn.XLOOKUP(VALUE(CB129),tbl_Cabecera_TPOWER[OT X Tablero],tbl_Cabecera_TPOWER[IP],"-")</f>
        <v>IP30</v>
      </c>
      <c r="CN59" s="1215"/>
      <c r="CO59" s="1215"/>
      <c r="CP59" s="1215"/>
      <c r="CQ59" s="1215"/>
      <c r="CR59" s="1215"/>
      <c r="CS59" s="1215"/>
      <c r="CT59" s="1215"/>
      <c r="CU59" s="1215"/>
      <c r="CV59" s="1215"/>
      <c r="CW59" s="1215"/>
      <c r="CX59" s="95"/>
      <c r="CY59" s="1214" t="s">
        <v>41</v>
      </c>
      <c r="CZ59" s="1214"/>
      <c r="DA59" s="1214"/>
      <c r="DB59" s="1214"/>
      <c r="DC59" s="1214"/>
      <c r="DD59" s="1214"/>
      <c r="DE59" s="1214"/>
      <c r="DF59" s="1214"/>
      <c r="DG59" s="1214"/>
      <c r="DH59" s="1214"/>
      <c r="DI59" s="1214"/>
      <c r="DJ59" s="1214"/>
      <c r="DK59" s="1214"/>
      <c r="DL59" s="1214"/>
      <c r="DM59" s="1214"/>
      <c r="DN59" s="1214"/>
      <c r="DO59" s="1214"/>
      <c r="DP59" s="106"/>
      <c r="DQ59" s="1215" t="s">
        <v>409</v>
      </c>
      <c r="DR59" s="1215"/>
      <c r="DS59" s="1215"/>
      <c r="DT59" s="1215"/>
      <c r="DU59" s="1215"/>
      <c r="DV59" s="1215"/>
      <c r="DW59" s="1215"/>
      <c r="DX59" s="1215"/>
      <c r="DY59" s="98"/>
      <c r="DZ59" s="1227" t="s">
        <v>34</v>
      </c>
      <c r="EA59" s="1227"/>
      <c r="EB59" s="1227"/>
      <c r="EC59" s="1227"/>
      <c r="EE59" s="1228" t="e" vm="6">
        <v>#VALUE!</v>
      </c>
      <c r="EF59" s="1228"/>
      <c r="EG59" s="1228"/>
      <c r="EH59" s="1228"/>
      <c r="EQ59" s="76"/>
      <c r="ER59" s="76"/>
      <c r="ES59" s="76"/>
      <c r="ET59" s="76"/>
      <c r="EU59" s="76"/>
      <c r="FK59" s="102"/>
      <c r="FO59" s="1219" t="s">
        <v>39</v>
      </c>
      <c r="FP59" s="1219"/>
      <c r="FQ59" s="1219"/>
      <c r="FR59" s="1219"/>
      <c r="FS59" s="1219"/>
      <c r="FT59" s="1219"/>
      <c r="FU59" s="1219"/>
      <c r="FV59" s="1219"/>
      <c r="FW59" s="1219"/>
      <c r="FX59" s="1219"/>
      <c r="FY59" s="1219"/>
      <c r="FZ59" s="1219"/>
      <c r="GA59" s="1219"/>
      <c r="GB59" s="1219"/>
      <c r="GC59" s="1219"/>
      <c r="GD59" s="1219"/>
      <c r="GE59" s="1219"/>
      <c r="GF59" s="1219"/>
      <c r="GG59" s="1219"/>
      <c r="GH59" s="1219"/>
      <c r="GI59" s="1219"/>
      <c r="GJ59" s="1219"/>
      <c r="GK59" s="1219"/>
      <c r="GL59" s="1219"/>
      <c r="GM59" s="1219"/>
      <c r="GN59" s="1219"/>
      <c r="GO59" s="1219"/>
      <c r="GP59" s="1219"/>
      <c r="GQ59" s="1219"/>
      <c r="GR59" s="1219"/>
      <c r="GS59" s="1219"/>
      <c r="GT59" s="1219"/>
      <c r="GU59" s="1219"/>
      <c r="GV59" s="1219"/>
      <c r="GW59" s="1219"/>
      <c r="GX59" s="103"/>
      <c r="GY59" s="1220">
        <f ca="1">TODAY()</f>
        <v>46195</v>
      </c>
      <c r="GZ59" s="1220"/>
      <c r="HA59" s="1220"/>
      <c r="HB59" s="1220"/>
      <c r="HC59" s="1220"/>
      <c r="HD59" s="1220"/>
      <c r="HE59" s="1220"/>
      <c r="HF59" s="1220"/>
      <c r="HG59" s="1220"/>
      <c r="HH59" s="1220"/>
      <c r="HI59" s="1220"/>
      <c r="HJ59" s="1220"/>
      <c r="HK59" s="1220"/>
      <c r="HL59" s="1220"/>
      <c r="HM59" s="1220"/>
      <c r="HN59" s="1220"/>
      <c r="HO59" s="1220"/>
      <c r="HP59" s="1220"/>
      <c r="HQ59" s="1220"/>
      <c r="HR59" s="1220"/>
      <c r="HS59" s="1220"/>
      <c r="HT59" s="1220"/>
      <c r="HU59" s="1220"/>
      <c r="HV59" s="1220"/>
      <c r="HW59" s="1220"/>
      <c r="HX59" s="1220"/>
      <c r="HY59" s="1220"/>
      <c r="HZ59" s="1220"/>
      <c r="IA59" s="1220"/>
      <c r="IB59" s="1220"/>
      <c r="IC59" s="1220"/>
      <c r="ID59" s="1220"/>
      <c r="IE59" s="1220"/>
      <c r="IF59" s="1220"/>
      <c r="IG59" s="1220"/>
      <c r="IH59" s="1220"/>
      <c r="II59" s="1220"/>
      <c r="IJ59" s="1220"/>
      <c r="IK59" s="1220"/>
      <c r="IL59" s="1220"/>
      <c r="IM59" s="1242" t="s">
        <v>34</v>
      </c>
      <c r="IN59" s="1242"/>
      <c r="IO59" s="1242"/>
      <c r="IP59" s="93"/>
      <c r="IQ59" s="93"/>
      <c r="IR59" s="93"/>
      <c r="IS59" s="93"/>
      <c r="IT59" s="93"/>
      <c r="IW59" s="105"/>
      <c r="IX59" s="1039"/>
      <c r="IY59" s="1040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204"/>
      <c r="C60" s="1205"/>
      <c r="D60" s="1205"/>
      <c r="E60" s="1205"/>
      <c r="F60" s="1205"/>
      <c r="G60" s="1205"/>
      <c r="H60" s="1205"/>
      <c r="I60" s="1205"/>
      <c r="J60" s="1205"/>
      <c r="K60" s="1205"/>
      <c r="L60" s="1205"/>
      <c r="M60" s="1205"/>
      <c r="N60" s="1205"/>
      <c r="O60" s="1205"/>
      <c r="P60" s="1205"/>
      <c r="Q60" s="1205"/>
      <c r="R60" s="1205"/>
      <c r="S60" s="1205"/>
      <c r="T60" s="1205"/>
      <c r="U60" s="1205"/>
      <c r="V60" s="1205"/>
      <c r="W60" s="1205"/>
      <c r="X60" s="1205"/>
      <c r="Y60" s="1205"/>
      <c r="Z60" s="1205"/>
      <c r="AA60" s="1205"/>
      <c r="AB60" s="1205"/>
      <c r="AC60" s="1205"/>
      <c r="AD60" s="1205"/>
      <c r="AE60" s="1205"/>
      <c r="AF60" s="1205"/>
      <c r="AG60" s="1205"/>
      <c r="AH60" s="1205"/>
      <c r="AI60" s="1205"/>
      <c r="AJ60" s="1205"/>
      <c r="AK60" s="1205"/>
      <c r="AL60" s="1205"/>
      <c r="AM60" s="1205"/>
      <c r="AN60" s="1205"/>
      <c r="AO60" s="1206"/>
      <c r="AP60" s="22"/>
      <c r="AQ60" s="22"/>
      <c r="AR60" s="22"/>
      <c r="AS60" s="22"/>
      <c r="AT60" s="22"/>
      <c r="AU60" s="22"/>
      <c r="AV60" s="22"/>
      <c r="AW60" s="22"/>
      <c r="AX60" s="1056"/>
      <c r="AY60" s="1039"/>
      <c r="AZ60" s="72"/>
      <c r="BB60" s="102"/>
      <c r="BC60" s="1219"/>
      <c r="BD60" s="1219"/>
      <c r="BE60" s="1219"/>
      <c r="BF60" s="1219"/>
      <c r="BG60" s="1219"/>
      <c r="BH60" s="1219"/>
      <c r="BI60" s="1219"/>
      <c r="BJ60" s="1219"/>
      <c r="BK60" s="1219"/>
      <c r="BL60" s="1219"/>
      <c r="BM60" s="1219"/>
      <c r="BN60" s="1219"/>
      <c r="BO60" s="1219"/>
      <c r="BP60" s="1219"/>
      <c r="BQ60" s="1219"/>
      <c r="BR60" s="1219"/>
      <c r="BS60" s="1219"/>
      <c r="BT60" s="1219"/>
      <c r="BU60" s="1219"/>
      <c r="BV60" s="1219"/>
      <c r="BW60" s="1219"/>
      <c r="BX60" s="1219"/>
      <c r="BY60" s="1219"/>
      <c r="BZ60" s="1219"/>
      <c r="CA60" s="1219"/>
      <c r="CB60" s="1219"/>
      <c r="CC60" s="1219"/>
      <c r="CD60" s="1219"/>
      <c r="CE60" s="1219"/>
      <c r="CF60" s="1219"/>
      <c r="CG60" s="1219"/>
      <c r="CH60" s="1219"/>
      <c r="CI60" s="1219"/>
      <c r="CJ60" s="1219"/>
      <c r="CK60" s="1219"/>
      <c r="CL60" s="78"/>
      <c r="CM60" s="1215"/>
      <c r="CN60" s="1215"/>
      <c r="CO60" s="1215"/>
      <c r="CP60" s="1215"/>
      <c r="CQ60" s="1215"/>
      <c r="CR60" s="1215"/>
      <c r="CS60" s="1215"/>
      <c r="CT60" s="1215"/>
      <c r="CU60" s="1215"/>
      <c r="CV60" s="1215"/>
      <c r="CW60" s="1215"/>
      <c r="CX60" s="95"/>
      <c r="CY60" s="1214"/>
      <c r="CZ60" s="1214"/>
      <c r="DA60" s="1214"/>
      <c r="DB60" s="1214"/>
      <c r="DC60" s="1214"/>
      <c r="DD60" s="1214"/>
      <c r="DE60" s="1214"/>
      <c r="DF60" s="1214"/>
      <c r="DG60" s="1214"/>
      <c r="DH60" s="1214"/>
      <c r="DI60" s="1214"/>
      <c r="DJ60" s="1214"/>
      <c r="DK60" s="1214"/>
      <c r="DL60" s="1214"/>
      <c r="DM60" s="1214"/>
      <c r="DN60" s="1214"/>
      <c r="DO60" s="1214"/>
      <c r="DP60" s="106"/>
      <c r="DQ60" s="1215"/>
      <c r="DR60" s="1215"/>
      <c r="DS60" s="1215"/>
      <c r="DT60" s="1215"/>
      <c r="DU60" s="1215"/>
      <c r="DV60" s="1215"/>
      <c r="DW60" s="1215"/>
      <c r="DX60" s="1215"/>
      <c r="DY60" s="98"/>
      <c r="DZ60" s="1227"/>
      <c r="EA60" s="1227"/>
      <c r="EB60" s="1227"/>
      <c r="EC60" s="1227"/>
      <c r="EE60" s="1228"/>
      <c r="EF60" s="1228"/>
      <c r="EG60" s="1228"/>
      <c r="EH60" s="1228"/>
      <c r="EQ60" s="76"/>
      <c r="ER60" s="76"/>
      <c r="ES60" s="76"/>
      <c r="ET60" s="76"/>
      <c r="EU60" s="76"/>
      <c r="FK60" s="102"/>
      <c r="FO60" s="1219"/>
      <c r="FP60" s="1219"/>
      <c r="FQ60" s="1219"/>
      <c r="FR60" s="1219"/>
      <c r="FS60" s="1219"/>
      <c r="FT60" s="1219"/>
      <c r="FU60" s="1219"/>
      <c r="FV60" s="1219"/>
      <c r="FW60" s="1219"/>
      <c r="FX60" s="1219"/>
      <c r="FY60" s="1219"/>
      <c r="FZ60" s="1219"/>
      <c r="GA60" s="1219"/>
      <c r="GB60" s="1219"/>
      <c r="GC60" s="1219"/>
      <c r="GD60" s="1219"/>
      <c r="GE60" s="1219"/>
      <c r="GF60" s="1219"/>
      <c r="GG60" s="1219"/>
      <c r="GH60" s="1219"/>
      <c r="GI60" s="1219"/>
      <c r="GJ60" s="1219"/>
      <c r="GK60" s="1219"/>
      <c r="GL60" s="1219"/>
      <c r="GM60" s="1219"/>
      <c r="GN60" s="1219"/>
      <c r="GO60" s="1219"/>
      <c r="GP60" s="1219"/>
      <c r="GQ60" s="1219"/>
      <c r="GR60" s="1219"/>
      <c r="GS60" s="1219"/>
      <c r="GT60" s="1219"/>
      <c r="GU60" s="1219"/>
      <c r="GV60" s="1219"/>
      <c r="GW60" s="1219"/>
      <c r="GX60" s="103"/>
      <c r="GY60" s="1220"/>
      <c r="GZ60" s="1220"/>
      <c r="HA60" s="1220"/>
      <c r="HB60" s="1220"/>
      <c r="HC60" s="1220"/>
      <c r="HD60" s="1220"/>
      <c r="HE60" s="1220"/>
      <c r="HF60" s="1220"/>
      <c r="HG60" s="1220"/>
      <c r="HH60" s="1220"/>
      <c r="HI60" s="1220"/>
      <c r="HJ60" s="1220"/>
      <c r="HK60" s="1220"/>
      <c r="HL60" s="1220"/>
      <c r="HM60" s="1220"/>
      <c r="HN60" s="1220"/>
      <c r="HO60" s="1220"/>
      <c r="HP60" s="1220"/>
      <c r="HQ60" s="1220"/>
      <c r="HR60" s="1220"/>
      <c r="HS60" s="1220"/>
      <c r="HT60" s="1220"/>
      <c r="HU60" s="1220"/>
      <c r="HV60" s="1220"/>
      <c r="HW60" s="1220"/>
      <c r="HX60" s="1220"/>
      <c r="HY60" s="1220"/>
      <c r="HZ60" s="1220"/>
      <c r="IA60" s="1220"/>
      <c r="IB60" s="1220"/>
      <c r="IC60" s="1220"/>
      <c r="ID60" s="1220"/>
      <c r="IE60" s="1220"/>
      <c r="IF60" s="1220"/>
      <c r="IG60" s="1220"/>
      <c r="IH60" s="1220"/>
      <c r="II60" s="1220"/>
      <c r="IJ60" s="1220"/>
      <c r="IK60" s="1220"/>
      <c r="IL60" s="1220"/>
      <c r="IM60" s="1242"/>
      <c r="IN60" s="1242"/>
      <c r="IO60" s="1242"/>
      <c r="IP60" s="93"/>
      <c r="IQ60" s="93"/>
      <c r="IR60" s="93"/>
      <c r="IS60" s="93"/>
      <c r="IT60" s="93"/>
      <c r="IW60" s="105"/>
      <c r="IX60" s="1039"/>
      <c r="IY60" s="1040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207"/>
      <c r="C61" s="1208"/>
      <c r="D61" s="1208"/>
      <c r="E61" s="1208"/>
      <c r="F61" s="1208"/>
      <c r="G61" s="1208"/>
      <c r="H61" s="1208"/>
      <c r="I61" s="1208"/>
      <c r="J61" s="1208"/>
      <c r="K61" s="1208"/>
      <c r="L61" s="1208"/>
      <c r="M61" s="1208"/>
      <c r="N61" s="1208"/>
      <c r="O61" s="1208"/>
      <c r="P61" s="1208"/>
      <c r="Q61" s="1208"/>
      <c r="R61" s="1208"/>
      <c r="S61" s="1208"/>
      <c r="T61" s="1208"/>
      <c r="U61" s="1208"/>
      <c r="V61" s="1208"/>
      <c r="W61" s="1208"/>
      <c r="X61" s="1208"/>
      <c r="Y61" s="1208"/>
      <c r="Z61" s="1208"/>
      <c r="AA61" s="1208"/>
      <c r="AB61" s="1208"/>
      <c r="AC61" s="1208"/>
      <c r="AD61" s="1208"/>
      <c r="AE61" s="1208"/>
      <c r="AF61" s="1208"/>
      <c r="AG61" s="1208"/>
      <c r="AH61" s="1208"/>
      <c r="AI61" s="1208"/>
      <c r="AJ61" s="1208"/>
      <c r="AK61" s="1208"/>
      <c r="AL61" s="1208"/>
      <c r="AM61" s="1208"/>
      <c r="AN61" s="1208"/>
      <c r="AO61" s="1209"/>
      <c r="AP61" s="22"/>
      <c r="AQ61" s="22"/>
      <c r="AR61" s="22"/>
      <c r="AS61" s="22"/>
      <c r="AT61" s="22"/>
      <c r="AU61" s="22"/>
      <c r="AV61" s="22"/>
      <c r="AW61" s="22"/>
      <c r="AX61" s="1056"/>
      <c r="AY61" s="1039"/>
      <c r="AZ61" s="72"/>
      <c r="BB61" s="102"/>
      <c r="BC61" s="1219"/>
      <c r="BD61" s="1219"/>
      <c r="BE61" s="1219"/>
      <c r="BF61" s="1219"/>
      <c r="BG61" s="1219"/>
      <c r="BH61" s="1219"/>
      <c r="BI61" s="1219"/>
      <c r="BJ61" s="1219"/>
      <c r="BK61" s="1219"/>
      <c r="BL61" s="1219"/>
      <c r="BM61" s="1219"/>
      <c r="BN61" s="1219"/>
      <c r="BO61" s="1219"/>
      <c r="BP61" s="1219"/>
      <c r="BQ61" s="1219"/>
      <c r="BR61" s="1219"/>
      <c r="BS61" s="1219"/>
      <c r="BT61" s="1219"/>
      <c r="BU61" s="1219"/>
      <c r="BV61" s="1219"/>
      <c r="BW61" s="1219"/>
      <c r="BX61" s="1219"/>
      <c r="BY61" s="1219"/>
      <c r="BZ61" s="1219"/>
      <c r="CA61" s="1219"/>
      <c r="CB61" s="1219"/>
      <c r="CC61" s="1219"/>
      <c r="CD61" s="1219"/>
      <c r="CE61" s="1219"/>
      <c r="CF61" s="1219"/>
      <c r="CG61" s="1219"/>
      <c r="CH61" s="1219"/>
      <c r="CI61" s="1219"/>
      <c r="CJ61" s="1219"/>
      <c r="CK61" s="1219"/>
      <c r="CL61" s="78"/>
      <c r="CM61" s="1215"/>
      <c r="CN61" s="1215"/>
      <c r="CO61" s="1215"/>
      <c r="CP61" s="1215"/>
      <c r="CQ61" s="1215"/>
      <c r="CR61" s="1215"/>
      <c r="CS61" s="1215"/>
      <c r="CT61" s="1215"/>
      <c r="CU61" s="1215"/>
      <c r="CV61" s="1215"/>
      <c r="CW61" s="1215"/>
      <c r="CX61" s="95"/>
      <c r="CY61" s="1214"/>
      <c r="CZ61" s="1214"/>
      <c r="DA61" s="1214"/>
      <c r="DB61" s="1214"/>
      <c r="DC61" s="1214"/>
      <c r="DD61" s="1214"/>
      <c r="DE61" s="1214"/>
      <c r="DF61" s="1214"/>
      <c r="DG61" s="1214"/>
      <c r="DH61" s="1214"/>
      <c r="DI61" s="1214"/>
      <c r="DJ61" s="1214"/>
      <c r="DK61" s="1214"/>
      <c r="DL61" s="1214"/>
      <c r="DM61" s="1214"/>
      <c r="DN61" s="1214"/>
      <c r="DO61" s="1214"/>
      <c r="DP61" s="106"/>
      <c r="DQ61" s="1215"/>
      <c r="DR61" s="1215"/>
      <c r="DS61" s="1215"/>
      <c r="DT61" s="1215"/>
      <c r="DU61" s="1215"/>
      <c r="DV61" s="1215"/>
      <c r="DW61" s="1215"/>
      <c r="DX61" s="1215"/>
      <c r="DY61" s="98"/>
      <c r="DZ61" s="1227"/>
      <c r="EA61" s="1227"/>
      <c r="EB61" s="1227"/>
      <c r="EC61" s="1227"/>
      <c r="EE61" s="1228"/>
      <c r="EF61" s="1228"/>
      <c r="EG61" s="1228"/>
      <c r="EH61" s="1228"/>
      <c r="EQ61" s="76"/>
      <c r="ER61" s="76"/>
      <c r="ES61" s="76"/>
      <c r="ET61" s="76"/>
      <c r="EU61" s="76"/>
      <c r="FK61" s="102"/>
      <c r="FO61" s="1219"/>
      <c r="FP61" s="1219"/>
      <c r="FQ61" s="1219"/>
      <c r="FR61" s="1219"/>
      <c r="FS61" s="1219"/>
      <c r="FT61" s="1219"/>
      <c r="FU61" s="1219"/>
      <c r="FV61" s="1219"/>
      <c r="FW61" s="1219"/>
      <c r="FX61" s="1219"/>
      <c r="FY61" s="1219"/>
      <c r="FZ61" s="1219"/>
      <c r="GA61" s="1219"/>
      <c r="GB61" s="1219"/>
      <c r="GC61" s="1219"/>
      <c r="GD61" s="1219"/>
      <c r="GE61" s="1219"/>
      <c r="GF61" s="1219"/>
      <c r="GG61" s="1219"/>
      <c r="GH61" s="1219"/>
      <c r="GI61" s="1219"/>
      <c r="GJ61" s="1219"/>
      <c r="GK61" s="1219"/>
      <c r="GL61" s="1219"/>
      <c r="GM61" s="1219"/>
      <c r="GN61" s="1219"/>
      <c r="GO61" s="1219"/>
      <c r="GP61" s="1219"/>
      <c r="GQ61" s="1219"/>
      <c r="GR61" s="1219"/>
      <c r="GS61" s="1219"/>
      <c r="GT61" s="1219"/>
      <c r="GU61" s="1219"/>
      <c r="GV61" s="1219"/>
      <c r="GW61" s="1219"/>
      <c r="GX61" s="107"/>
      <c r="GY61" s="1220"/>
      <c r="GZ61" s="1220"/>
      <c r="HA61" s="1220"/>
      <c r="HB61" s="1220"/>
      <c r="HC61" s="1220"/>
      <c r="HD61" s="1220"/>
      <c r="HE61" s="1220"/>
      <c r="HF61" s="1220"/>
      <c r="HG61" s="1220"/>
      <c r="HH61" s="1220"/>
      <c r="HI61" s="1220"/>
      <c r="HJ61" s="1220"/>
      <c r="HK61" s="1220"/>
      <c r="HL61" s="1220"/>
      <c r="HM61" s="1220"/>
      <c r="HN61" s="1220"/>
      <c r="HO61" s="1220"/>
      <c r="HP61" s="1220"/>
      <c r="HQ61" s="1220"/>
      <c r="HR61" s="1220"/>
      <c r="HS61" s="1220"/>
      <c r="HT61" s="1220"/>
      <c r="HU61" s="1220"/>
      <c r="HV61" s="1220"/>
      <c r="HW61" s="1220"/>
      <c r="HX61" s="1220"/>
      <c r="HY61" s="1220"/>
      <c r="HZ61" s="1220"/>
      <c r="IA61" s="1220"/>
      <c r="IB61" s="1220"/>
      <c r="IC61" s="1220"/>
      <c r="ID61" s="1220"/>
      <c r="IE61" s="1220"/>
      <c r="IF61" s="1220"/>
      <c r="IG61" s="1220"/>
      <c r="IH61" s="1220"/>
      <c r="II61" s="1220"/>
      <c r="IJ61" s="1220"/>
      <c r="IK61" s="1220"/>
      <c r="IL61" s="1220"/>
      <c r="IM61" s="1242"/>
      <c r="IN61" s="1242"/>
      <c r="IO61" s="1242"/>
      <c r="IP61" s="93"/>
      <c r="IQ61" s="93"/>
      <c r="IR61" s="93"/>
      <c r="IS61" s="93"/>
      <c r="IT61" s="93"/>
      <c r="IW61" s="105"/>
      <c r="IX61" s="1039"/>
      <c r="IY61" s="1040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56"/>
      <c r="AY62" s="1039"/>
      <c r="AZ62" s="1217" t="e" vm="5">
        <v>#VALUE!</v>
      </c>
      <c r="BB62" s="102"/>
      <c r="BC62" s="1219"/>
      <c r="BD62" s="1219"/>
      <c r="BE62" s="1219"/>
      <c r="BF62" s="1219"/>
      <c r="BG62" s="1219"/>
      <c r="BH62" s="1219"/>
      <c r="BI62" s="1219"/>
      <c r="BJ62" s="1219"/>
      <c r="BK62" s="1219"/>
      <c r="BL62" s="1219"/>
      <c r="BM62" s="1219"/>
      <c r="BN62" s="1219"/>
      <c r="BO62" s="1219"/>
      <c r="BP62" s="1219"/>
      <c r="BQ62" s="1219"/>
      <c r="BR62" s="1219"/>
      <c r="BS62" s="1219"/>
      <c r="BT62" s="1219"/>
      <c r="BU62" s="1219"/>
      <c r="BV62" s="1219"/>
      <c r="BW62" s="1219"/>
      <c r="BX62" s="1219"/>
      <c r="BY62" s="1219"/>
      <c r="BZ62" s="1219"/>
      <c r="CA62" s="1219"/>
      <c r="CB62" s="1219"/>
      <c r="CC62" s="1219"/>
      <c r="CD62" s="1219"/>
      <c r="CE62" s="1219"/>
      <c r="CF62" s="1219"/>
      <c r="CG62" s="1219"/>
      <c r="CH62" s="1219"/>
      <c r="CI62" s="1219"/>
      <c r="CJ62" s="1219"/>
      <c r="CK62" s="1219"/>
      <c r="CL62" s="78"/>
      <c r="CM62" s="1215"/>
      <c r="CN62" s="1215"/>
      <c r="CO62" s="1215"/>
      <c r="CP62" s="1215"/>
      <c r="CQ62" s="1215"/>
      <c r="CR62" s="1215"/>
      <c r="CS62" s="1215"/>
      <c r="CT62" s="1215"/>
      <c r="CU62" s="1215"/>
      <c r="CV62" s="1215"/>
      <c r="CW62" s="1215"/>
      <c r="CX62" s="95"/>
      <c r="CY62" s="1214"/>
      <c r="CZ62" s="1214"/>
      <c r="DA62" s="1214"/>
      <c r="DB62" s="1214"/>
      <c r="DC62" s="1214"/>
      <c r="DD62" s="1214"/>
      <c r="DE62" s="1214"/>
      <c r="DF62" s="1214"/>
      <c r="DG62" s="1214"/>
      <c r="DH62" s="1214"/>
      <c r="DI62" s="1214"/>
      <c r="DJ62" s="1214"/>
      <c r="DK62" s="1214"/>
      <c r="DL62" s="1214"/>
      <c r="DM62" s="1214"/>
      <c r="DN62" s="1214"/>
      <c r="DO62" s="1214"/>
      <c r="DP62" s="106"/>
      <c r="DQ62" s="1215"/>
      <c r="DR62" s="1215"/>
      <c r="DS62" s="1215"/>
      <c r="DT62" s="1215"/>
      <c r="DU62" s="1215"/>
      <c r="DV62" s="1215"/>
      <c r="DW62" s="1215"/>
      <c r="DX62" s="1215"/>
      <c r="DY62" s="98"/>
      <c r="DZ62" s="1227"/>
      <c r="EA62" s="1227"/>
      <c r="EB62" s="1227"/>
      <c r="EC62" s="1227"/>
      <c r="EE62" s="1228"/>
      <c r="EF62" s="1228"/>
      <c r="EG62" s="1228"/>
      <c r="EH62" s="1228"/>
      <c r="EQ62" s="76"/>
      <c r="ER62" s="76"/>
      <c r="ES62" s="76"/>
      <c r="ET62" s="76"/>
      <c r="EU62" s="76"/>
      <c r="FK62" s="102"/>
      <c r="FO62" s="1219"/>
      <c r="FP62" s="1219"/>
      <c r="FQ62" s="1219"/>
      <c r="FR62" s="1219"/>
      <c r="FS62" s="1219"/>
      <c r="FT62" s="1219"/>
      <c r="FU62" s="1219"/>
      <c r="FV62" s="1219"/>
      <c r="FW62" s="1219"/>
      <c r="FX62" s="1219"/>
      <c r="FY62" s="1219"/>
      <c r="FZ62" s="1219"/>
      <c r="GA62" s="1219"/>
      <c r="GB62" s="1219"/>
      <c r="GC62" s="1219"/>
      <c r="GD62" s="1219"/>
      <c r="GE62" s="1219"/>
      <c r="GF62" s="1219"/>
      <c r="GG62" s="1219"/>
      <c r="GH62" s="1219"/>
      <c r="GI62" s="1219"/>
      <c r="GJ62" s="1219"/>
      <c r="GK62" s="1219"/>
      <c r="GL62" s="1219"/>
      <c r="GM62" s="1219"/>
      <c r="GN62" s="1219"/>
      <c r="GO62" s="1219"/>
      <c r="GP62" s="1219"/>
      <c r="GQ62" s="1219"/>
      <c r="GR62" s="1219"/>
      <c r="GS62" s="1219"/>
      <c r="GT62" s="1219"/>
      <c r="GU62" s="1219"/>
      <c r="GV62" s="1219"/>
      <c r="GW62" s="1219"/>
      <c r="GX62" s="108"/>
      <c r="GY62" s="1220"/>
      <c r="GZ62" s="1220"/>
      <c r="HA62" s="1220"/>
      <c r="HB62" s="1220"/>
      <c r="HC62" s="1220"/>
      <c r="HD62" s="1220"/>
      <c r="HE62" s="1220"/>
      <c r="HF62" s="1220"/>
      <c r="HG62" s="1220"/>
      <c r="HH62" s="1220"/>
      <c r="HI62" s="1220"/>
      <c r="HJ62" s="1220"/>
      <c r="HK62" s="1220"/>
      <c r="HL62" s="1220"/>
      <c r="HM62" s="1220"/>
      <c r="HN62" s="1220"/>
      <c r="HO62" s="1220"/>
      <c r="HP62" s="1220"/>
      <c r="HQ62" s="1220"/>
      <c r="HR62" s="1220"/>
      <c r="HS62" s="1220"/>
      <c r="HT62" s="1220"/>
      <c r="HU62" s="1220"/>
      <c r="HV62" s="1220"/>
      <c r="HW62" s="1220"/>
      <c r="HX62" s="1220"/>
      <c r="HY62" s="1220"/>
      <c r="HZ62" s="1220"/>
      <c r="IA62" s="1220"/>
      <c r="IB62" s="1220"/>
      <c r="IC62" s="1220"/>
      <c r="ID62" s="1220"/>
      <c r="IE62" s="1220"/>
      <c r="IF62" s="1220"/>
      <c r="IG62" s="1220"/>
      <c r="IH62" s="1220"/>
      <c r="II62" s="1220"/>
      <c r="IJ62" s="1220"/>
      <c r="IK62" s="1220"/>
      <c r="IL62" s="1220"/>
      <c r="IM62" s="1242"/>
      <c r="IN62" s="1242"/>
      <c r="IO62" s="1242"/>
      <c r="IP62" s="109"/>
      <c r="IQ62" s="93"/>
      <c r="IR62" s="93"/>
      <c r="IS62" s="93"/>
      <c r="IT62" s="93"/>
      <c r="IW62" s="1056" t="e" vm="5">
        <v>#VALUE!</v>
      </c>
      <c r="IX62" s="1039"/>
      <c r="IY62" s="1040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56"/>
      <c r="AY63" s="1039"/>
      <c r="AZ63" s="1217"/>
      <c r="BB63" s="102"/>
      <c r="BC63" s="1219"/>
      <c r="BD63" s="1219"/>
      <c r="BE63" s="1219"/>
      <c r="BF63" s="1219"/>
      <c r="BG63" s="1219"/>
      <c r="BH63" s="1219"/>
      <c r="BI63" s="1219"/>
      <c r="BJ63" s="1219"/>
      <c r="BK63" s="1219"/>
      <c r="BL63" s="1219"/>
      <c r="BM63" s="1219"/>
      <c r="BN63" s="1219"/>
      <c r="BO63" s="1219"/>
      <c r="BP63" s="1219"/>
      <c r="BQ63" s="1219"/>
      <c r="BR63" s="1219"/>
      <c r="BS63" s="1219"/>
      <c r="BT63" s="1219"/>
      <c r="BU63" s="1219"/>
      <c r="BV63" s="1219"/>
      <c r="BW63" s="1219"/>
      <c r="BX63" s="1219"/>
      <c r="BY63" s="1219"/>
      <c r="BZ63" s="1219"/>
      <c r="CA63" s="1219"/>
      <c r="CB63" s="1219"/>
      <c r="CC63" s="1219"/>
      <c r="CD63" s="1219"/>
      <c r="CE63" s="1219"/>
      <c r="CF63" s="1219"/>
      <c r="CG63" s="1219"/>
      <c r="CH63" s="1219"/>
      <c r="CI63" s="1219"/>
      <c r="CJ63" s="1219"/>
      <c r="CK63" s="1219"/>
      <c r="CL63" s="78"/>
      <c r="CM63" s="1215"/>
      <c r="CN63" s="1215"/>
      <c r="CO63" s="1215"/>
      <c r="CP63" s="1215"/>
      <c r="CQ63" s="1215"/>
      <c r="CR63" s="1215"/>
      <c r="CS63" s="1215"/>
      <c r="CT63" s="1215"/>
      <c r="CU63" s="1215"/>
      <c r="CV63" s="1215"/>
      <c r="CW63" s="1215"/>
      <c r="CX63" s="95"/>
      <c r="CY63" s="1214"/>
      <c r="CZ63" s="1214"/>
      <c r="DA63" s="1214"/>
      <c r="DB63" s="1214"/>
      <c r="DC63" s="1214"/>
      <c r="DD63" s="1214"/>
      <c r="DE63" s="1214"/>
      <c r="DF63" s="1214"/>
      <c r="DG63" s="1214"/>
      <c r="DH63" s="1214"/>
      <c r="DI63" s="1214"/>
      <c r="DJ63" s="1214"/>
      <c r="DK63" s="1214"/>
      <c r="DL63" s="1214"/>
      <c r="DM63" s="1214"/>
      <c r="DN63" s="1214"/>
      <c r="DO63" s="1214"/>
      <c r="DP63" s="106"/>
      <c r="DQ63" s="1215"/>
      <c r="DR63" s="1215"/>
      <c r="DS63" s="1215"/>
      <c r="DT63" s="1215"/>
      <c r="DU63" s="1215"/>
      <c r="DV63" s="1215"/>
      <c r="DW63" s="1215"/>
      <c r="DX63" s="1215"/>
      <c r="DY63" s="98"/>
      <c r="DZ63" s="1227"/>
      <c r="EA63" s="1227"/>
      <c r="EB63" s="1227"/>
      <c r="EC63" s="1227"/>
      <c r="EE63" s="1228"/>
      <c r="EF63" s="1228"/>
      <c r="EG63" s="1228"/>
      <c r="EH63" s="1228"/>
      <c r="EQ63" s="76"/>
      <c r="ER63" s="76"/>
      <c r="ES63" s="76"/>
      <c r="ET63" s="76"/>
      <c r="EU63" s="76"/>
      <c r="FK63" s="42"/>
      <c r="FO63" s="1219"/>
      <c r="FP63" s="1219"/>
      <c r="FQ63" s="1219"/>
      <c r="FR63" s="1219"/>
      <c r="FS63" s="1219"/>
      <c r="FT63" s="1219"/>
      <c r="FU63" s="1219"/>
      <c r="FV63" s="1219"/>
      <c r="FW63" s="1219"/>
      <c r="FX63" s="1219"/>
      <c r="FY63" s="1219"/>
      <c r="FZ63" s="1219"/>
      <c r="GA63" s="1219"/>
      <c r="GB63" s="1219"/>
      <c r="GC63" s="1219"/>
      <c r="GD63" s="1219"/>
      <c r="GE63" s="1219"/>
      <c r="GF63" s="1219"/>
      <c r="GG63" s="1219"/>
      <c r="GH63" s="1219"/>
      <c r="GI63" s="1219"/>
      <c r="GJ63" s="1219"/>
      <c r="GK63" s="1219"/>
      <c r="GL63" s="1219"/>
      <c r="GM63" s="1219"/>
      <c r="GN63" s="1219"/>
      <c r="GO63" s="1219"/>
      <c r="GP63" s="1219"/>
      <c r="GQ63" s="1219"/>
      <c r="GR63" s="1219"/>
      <c r="GS63" s="1219"/>
      <c r="GT63" s="1219"/>
      <c r="GU63" s="1219"/>
      <c r="GV63" s="1219"/>
      <c r="GW63" s="1219"/>
      <c r="GX63" s="108"/>
      <c r="GY63" s="1221"/>
      <c r="GZ63" s="1221"/>
      <c r="HA63" s="1221"/>
      <c r="HB63" s="1221"/>
      <c r="HC63" s="1221"/>
      <c r="HD63" s="1221"/>
      <c r="HE63" s="1221"/>
      <c r="HF63" s="1221"/>
      <c r="HG63" s="1221"/>
      <c r="HH63" s="1221"/>
      <c r="HI63" s="1221"/>
      <c r="HJ63" s="1221"/>
      <c r="HK63" s="1221"/>
      <c r="HL63" s="1221"/>
      <c r="HM63" s="1221"/>
      <c r="HN63" s="1221"/>
      <c r="HO63" s="1221"/>
      <c r="HP63" s="1221"/>
      <c r="HQ63" s="1221"/>
      <c r="HR63" s="1221"/>
      <c r="HS63" s="1221"/>
      <c r="HT63" s="1221"/>
      <c r="HU63" s="1221"/>
      <c r="HV63" s="1221"/>
      <c r="HW63" s="1221"/>
      <c r="HX63" s="1221"/>
      <c r="HY63" s="1221"/>
      <c r="HZ63" s="1221"/>
      <c r="IA63" s="1221"/>
      <c r="IB63" s="1221"/>
      <c r="IC63" s="1221"/>
      <c r="ID63" s="1221"/>
      <c r="IE63" s="1221"/>
      <c r="IF63" s="1221"/>
      <c r="IG63" s="1221"/>
      <c r="IH63" s="1221"/>
      <c r="II63" s="1221"/>
      <c r="IJ63" s="1221"/>
      <c r="IK63" s="1221"/>
      <c r="IL63" s="1221"/>
      <c r="IM63" s="1243"/>
      <c r="IN63" s="1243"/>
      <c r="IO63" s="1243"/>
      <c r="IP63" s="109"/>
      <c r="IQ63" s="93"/>
      <c r="IR63" s="93"/>
      <c r="IS63" s="93"/>
      <c r="IT63" s="93"/>
      <c r="IW63" s="1056"/>
      <c r="IX63" s="1039"/>
      <c r="IY63" s="1040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56"/>
      <c r="AY64" s="1039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1039"/>
      <c r="IY64" s="1040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56"/>
      <c r="AY65" s="1039"/>
      <c r="AZ65" s="72"/>
      <c r="BB65" s="63"/>
      <c r="BC65" s="1219" t="s">
        <v>43</v>
      </c>
      <c r="BD65" s="1219"/>
      <c r="BE65" s="1219"/>
      <c r="BF65" s="1219"/>
      <c r="BG65" s="1219"/>
      <c r="BH65" s="1219"/>
      <c r="BI65" s="1219"/>
      <c r="BJ65" s="1219"/>
      <c r="BK65" s="1219"/>
      <c r="BL65" s="1219"/>
      <c r="BM65" s="1219"/>
      <c r="BN65" s="1219"/>
      <c r="BO65" s="1219"/>
      <c r="BP65" s="1219"/>
      <c r="BQ65" s="1219"/>
      <c r="BR65" s="1219"/>
      <c r="BS65" s="1219"/>
      <c r="BT65" s="1219"/>
      <c r="BU65" s="1219"/>
      <c r="BV65" s="1219"/>
      <c r="BW65" s="1219"/>
      <c r="BX65" s="1219"/>
      <c r="BY65" s="1219"/>
      <c r="BZ65" s="1219"/>
      <c r="CA65" s="1219"/>
      <c r="CB65" s="1219"/>
      <c r="CC65" s="1219"/>
      <c r="CD65" s="1219"/>
      <c r="CE65" s="1219"/>
      <c r="CF65" s="1219"/>
      <c r="CG65" s="1219"/>
      <c r="CH65" s="1219"/>
      <c r="CI65" s="1219"/>
      <c r="CJ65" s="1219"/>
      <c r="CK65" s="1219"/>
      <c r="CL65" s="103"/>
      <c r="CM65" s="1244" t="str">
        <f>_xlfn.XLOOKUP(VALUE(CB129),tbl_Cabecera_TPOWER[OT X Tablero],tbl_Cabecera_TPOWER[Material del panel],"-")</f>
        <v>Galvanizado</v>
      </c>
      <c r="CN65" s="1244"/>
      <c r="CO65" s="1244"/>
      <c r="CP65" s="1244"/>
      <c r="CQ65" s="1244"/>
      <c r="CR65" s="1244"/>
      <c r="CS65" s="1244"/>
      <c r="CT65" s="1244"/>
      <c r="CU65" s="1244"/>
      <c r="CV65" s="1244"/>
      <c r="CW65" s="1244"/>
      <c r="CX65" s="1244"/>
      <c r="CY65" s="1244"/>
      <c r="CZ65" s="1244"/>
      <c r="DA65" s="1244"/>
      <c r="DB65" s="1244"/>
      <c r="DC65" s="1244"/>
      <c r="DD65" s="1244"/>
      <c r="DE65" s="1244"/>
      <c r="DF65" s="1244"/>
      <c r="DG65" s="1244"/>
      <c r="DH65" s="1244"/>
      <c r="DI65" s="1244"/>
      <c r="DJ65" s="1244"/>
      <c r="DK65" s="1244"/>
      <c r="DL65" s="1244"/>
      <c r="DM65" s="1244"/>
      <c r="DN65" s="1244"/>
      <c r="DO65" s="1244"/>
      <c r="DP65" s="1244"/>
      <c r="DQ65" s="1244"/>
      <c r="DR65" s="1244"/>
      <c r="DS65" s="80"/>
      <c r="DT65" s="81"/>
      <c r="DU65" s="81"/>
      <c r="DV65" s="81"/>
      <c r="DW65" s="81"/>
      <c r="DX65" s="81"/>
      <c r="DY65" s="82"/>
      <c r="DZ65" s="1227" t="s">
        <v>34</v>
      </c>
      <c r="EA65" s="1227"/>
      <c r="EB65" s="1227"/>
      <c r="EC65" s="1227"/>
      <c r="EE65" s="1228" t="e" vm="6">
        <v>#VALUE!</v>
      </c>
      <c r="EF65" s="1228"/>
      <c r="EG65" s="1228"/>
      <c r="EH65" s="1228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219" t="s">
        <v>42</v>
      </c>
      <c r="FP65" s="1219"/>
      <c r="FQ65" s="1219"/>
      <c r="FR65" s="1219"/>
      <c r="FS65" s="1219"/>
      <c r="FT65" s="1219"/>
      <c r="FU65" s="1219"/>
      <c r="FV65" s="1219"/>
      <c r="FW65" s="1219"/>
      <c r="FX65" s="1219"/>
      <c r="FY65" s="1219"/>
      <c r="FZ65" s="1219"/>
      <c r="GA65" s="1219"/>
      <c r="GB65" s="1219"/>
      <c r="GC65" s="1219"/>
      <c r="GD65" s="1219"/>
      <c r="GE65" s="1219"/>
      <c r="GF65" s="1219"/>
      <c r="GG65" s="1219"/>
      <c r="GH65" s="1219"/>
      <c r="GI65" s="1219"/>
      <c r="GJ65" s="1219"/>
      <c r="GK65" s="1219"/>
      <c r="GL65" s="1219"/>
      <c r="GM65" s="1219"/>
      <c r="GN65" s="1219"/>
      <c r="GO65" s="1219"/>
      <c r="GP65" s="1219"/>
      <c r="GQ65" s="1219"/>
      <c r="GR65" s="1219"/>
      <c r="GS65" s="1219"/>
      <c r="GT65" s="1219"/>
      <c r="GU65" s="1219"/>
      <c r="GV65" s="1219"/>
      <c r="GW65" s="1219"/>
      <c r="GX65" s="103"/>
      <c r="GY65" s="1220">
        <f ca="1">TODAY()</f>
        <v>46195</v>
      </c>
      <c r="GZ65" s="1247"/>
      <c r="HA65" s="1247"/>
      <c r="HB65" s="1247"/>
      <c r="HC65" s="1247"/>
      <c r="HD65" s="1247"/>
      <c r="HE65" s="1247"/>
      <c r="HF65" s="1247"/>
      <c r="HG65" s="1247"/>
      <c r="HH65" s="1247"/>
      <c r="HI65" s="1247"/>
      <c r="HJ65" s="1247"/>
      <c r="HK65" s="1247"/>
      <c r="HL65" s="1247"/>
      <c r="HM65" s="1247"/>
      <c r="HN65" s="1247"/>
      <c r="HO65" s="1247"/>
      <c r="HP65" s="1247"/>
      <c r="HQ65" s="1247"/>
      <c r="HR65" s="1247"/>
      <c r="HS65" s="1247"/>
      <c r="HT65" s="1247"/>
      <c r="HU65" s="1247"/>
      <c r="HV65" s="1247"/>
      <c r="HW65" s="1247"/>
      <c r="HX65" s="1247"/>
      <c r="HY65" s="1247"/>
      <c r="HZ65" s="1247"/>
      <c r="IA65" s="1247"/>
      <c r="IB65" s="1247"/>
      <c r="IC65" s="1247"/>
      <c r="ID65" s="1247"/>
      <c r="IE65" s="1247"/>
      <c r="IF65" s="1247"/>
      <c r="IG65" s="1247"/>
      <c r="IH65" s="1247"/>
      <c r="II65" s="1247"/>
      <c r="IJ65" s="1247"/>
      <c r="IK65" s="1247"/>
      <c r="IL65" s="1247"/>
      <c r="IM65" s="1247"/>
      <c r="IN65" s="1247"/>
      <c r="IO65" s="1247"/>
      <c r="IP65" s="109"/>
      <c r="IQ65" s="93"/>
      <c r="IR65" s="93"/>
      <c r="IS65" s="93"/>
      <c r="IT65" s="93"/>
      <c r="IW65" s="105"/>
      <c r="IX65" s="1039"/>
      <c r="IY65" s="1040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56"/>
      <c r="AY66" s="1039"/>
      <c r="AZ66" s="72"/>
      <c r="BB66" s="63"/>
      <c r="BC66" s="1219"/>
      <c r="BD66" s="1219"/>
      <c r="BE66" s="1219"/>
      <c r="BF66" s="1219"/>
      <c r="BG66" s="1219"/>
      <c r="BH66" s="1219"/>
      <c r="BI66" s="1219"/>
      <c r="BJ66" s="1219"/>
      <c r="BK66" s="1219"/>
      <c r="BL66" s="1219"/>
      <c r="BM66" s="1219"/>
      <c r="BN66" s="1219"/>
      <c r="BO66" s="1219"/>
      <c r="BP66" s="1219"/>
      <c r="BQ66" s="1219"/>
      <c r="BR66" s="1219"/>
      <c r="BS66" s="1219"/>
      <c r="BT66" s="1219"/>
      <c r="BU66" s="1219"/>
      <c r="BV66" s="1219"/>
      <c r="BW66" s="1219"/>
      <c r="BX66" s="1219"/>
      <c r="BY66" s="1219"/>
      <c r="BZ66" s="1219"/>
      <c r="CA66" s="1219"/>
      <c r="CB66" s="1219"/>
      <c r="CC66" s="1219"/>
      <c r="CD66" s="1219"/>
      <c r="CE66" s="1219"/>
      <c r="CF66" s="1219"/>
      <c r="CG66" s="1219"/>
      <c r="CH66" s="1219"/>
      <c r="CI66" s="1219"/>
      <c r="CJ66" s="1219"/>
      <c r="CK66" s="1219"/>
      <c r="CL66" s="103"/>
      <c r="CM66" s="1244"/>
      <c r="CN66" s="1244"/>
      <c r="CO66" s="1244"/>
      <c r="CP66" s="1244"/>
      <c r="CQ66" s="1244"/>
      <c r="CR66" s="1244"/>
      <c r="CS66" s="1244"/>
      <c r="CT66" s="1244"/>
      <c r="CU66" s="1244"/>
      <c r="CV66" s="1244"/>
      <c r="CW66" s="1244"/>
      <c r="CX66" s="1244"/>
      <c r="CY66" s="1244"/>
      <c r="CZ66" s="1244"/>
      <c r="DA66" s="1244"/>
      <c r="DB66" s="1244"/>
      <c r="DC66" s="1244"/>
      <c r="DD66" s="1244"/>
      <c r="DE66" s="1244"/>
      <c r="DF66" s="1244"/>
      <c r="DG66" s="1244"/>
      <c r="DH66" s="1244"/>
      <c r="DI66" s="1244"/>
      <c r="DJ66" s="1244"/>
      <c r="DK66" s="1244"/>
      <c r="DL66" s="1244"/>
      <c r="DM66" s="1244"/>
      <c r="DN66" s="1244"/>
      <c r="DO66" s="1244"/>
      <c r="DP66" s="1244"/>
      <c r="DQ66" s="1244"/>
      <c r="DR66" s="1244"/>
      <c r="DS66" s="80"/>
      <c r="DT66" s="81"/>
      <c r="DU66" s="81"/>
      <c r="DV66" s="81"/>
      <c r="DW66" s="81"/>
      <c r="DX66" s="81"/>
      <c r="DY66" s="82"/>
      <c r="DZ66" s="1227"/>
      <c r="EA66" s="1227"/>
      <c r="EB66" s="1227"/>
      <c r="EC66" s="1227"/>
      <c r="EE66" s="1228"/>
      <c r="EF66" s="1228"/>
      <c r="EG66" s="1228"/>
      <c r="EH66" s="1228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219"/>
      <c r="FP66" s="1219"/>
      <c r="FQ66" s="1219"/>
      <c r="FR66" s="1219"/>
      <c r="FS66" s="1219"/>
      <c r="FT66" s="1219"/>
      <c r="FU66" s="1219"/>
      <c r="FV66" s="1219"/>
      <c r="FW66" s="1219"/>
      <c r="FX66" s="1219"/>
      <c r="FY66" s="1219"/>
      <c r="FZ66" s="1219"/>
      <c r="GA66" s="1219"/>
      <c r="GB66" s="1219"/>
      <c r="GC66" s="1219"/>
      <c r="GD66" s="1219"/>
      <c r="GE66" s="1219"/>
      <c r="GF66" s="1219"/>
      <c r="GG66" s="1219"/>
      <c r="GH66" s="1219"/>
      <c r="GI66" s="1219"/>
      <c r="GJ66" s="1219"/>
      <c r="GK66" s="1219"/>
      <c r="GL66" s="1219"/>
      <c r="GM66" s="1219"/>
      <c r="GN66" s="1219"/>
      <c r="GO66" s="1219"/>
      <c r="GP66" s="1219"/>
      <c r="GQ66" s="1219"/>
      <c r="GR66" s="1219"/>
      <c r="GS66" s="1219"/>
      <c r="GT66" s="1219"/>
      <c r="GU66" s="1219"/>
      <c r="GV66" s="1219"/>
      <c r="GW66" s="1219"/>
      <c r="GX66" s="103"/>
      <c r="GY66" s="1247"/>
      <c r="GZ66" s="1247"/>
      <c r="HA66" s="1247"/>
      <c r="HB66" s="1247"/>
      <c r="HC66" s="1247"/>
      <c r="HD66" s="1247"/>
      <c r="HE66" s="1247"/>
      <c r="HF66" s="1247"/>
      <c r="HG66" s="1247"/>
      <c r="HH66" s="1247"/>
      <c r="HI66" s="1247"/>
      <c r="HJ66" s="1247"/>
      <c r="HK66" s="1247"/>
      <c r="HL66" s="1247"/>
      <c r="HM66" s="1247"/>
      <c r="HN66" s="1247"/>
      <c r="HO66" s="1247"/>
      <c r="HP66" s="1247"/>
      <c r="HQ66" s="1247"/>
      <c r="HR66" s="1247"/>
      <c r="HS66" s="1247"/>
      <c r="HT66" s="1247"/>
      <c r="HU66" s="1247"/>
      <c r="HV66" s="1247"/>
      <c r="HW66" s="1247"/>
      <c r="HX66" s="1247"/>
      <c r="HY66" s="1247"/>
      <c r="HZ66" s="1247"/>
      <c r="IA66" s="1247"/>
      <c r="IB66" s="1247"/>
      <c r="IC66" s="1247"/>
      <c r="ID66" s="1247"/>
      <c r="IE66" s="1247"/>
      <c r="IF66" s="1247"/>
      <c r="IG66" s="1247"/>
      <c r="IH66" s="1247"/>
      <c r="II66" s="1247"/>
      <c r="IJ66" s="1247"/>
      <c r="IK66" s="1247"/>
      <c r="IL66" s="1247"/>
      <c r="IM66" s="1247"/>
      <c r="IN66" s="1247"/>
      <c r="IO66" s="1247"/>
      <c r="IP66" s="109"/>
      <c r="IQ66" s="93"/>
      <c r="IR66" s="93"/>
      <c r="IS66" s="93"/>
      <c r="IT66" s="93"/>
      <c r="IW66" s="105"/>
      <c r="IX66" s="1039"/>
      <c r="IY66" s="1040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56"/>
      <c r="AY67" s="1039"/>
      <c r="AZ67" s="72"/>
      <c r="BB67" s="63"/>
      <c r="BC67" s="1219"/>
      <c r="BD67" s="1219"/>
      <c r="BE67" s="1219"/>
      <c r="BF67" s="1219"/>
      <c r="BG67" s="1219"/>
      <c r="BH67" s="1219"/>
      <c r="BI67" s="1219"/>
      <c r="BJ67" s="1219"/>
      <c r="BK67" s="1219"/>
      <c r="BL67" s="1219"/>
      <c r="BM67" s="1219"/>
      <c r="BN67" s="1219"/>
      <c r="BO67" s="1219"/>
      <c r="BP67" s="1219"/>
      <c r="BQ67" s="1219"/>
      <c r="BR67" s="1219"/>
      <c r="BS67" s="1219"/>
      <c r="BT67" s="1219"/>
      <c r="BU67" s="1219"/>
      <c r="BV67" s="1219"/>
      <c r="BW67" s="1219"/>
      <c r="BX67" s="1219"/>
      <c r="BY67" s="1219"/>
      <c r="BZ67" s="1219"/>
      <c r="CA67" s="1219"/>
      <c r="CB67" s="1219"/>
      <c r="CC67" s="1219"/>
      <c r="CD67" s="1219"/>
      <c r="CE67" s="1219"/>
      <c r="CF67" s="1219"/>
      <c r="CG67" s="1219"/>
      <c r="CH67" s="1219"/>
      <c r="CI67" s="1219"/>
      <c r="CJ67" s="1219"/>
      <c r="CK67" s="1219"/>
      <c r="CL67" s="103"/>
      <c r="CM67" s="1244"/>
      <c r="CN67" s="1244"/>
      <c r="CO67" s="1244"/>
      <c r="CP67" s="1244"/>
      <c r="CQ67" s="1244"/>
      <c r="CR67" s="1244"/>
      <c r="CS67" s="1244"/>
      <c r="CT67" s="1244"/>
      <c r="CU67" s="1244"/>
      <c r="CV67" s="1244"/>
      <c r="CW67" s="1244"/>
      <c r="CX67" s="1244"/>
      <c r="CY67" s="1244"/>
      <c r="CZ67" s="1244"/>
      <c r="DA67" s="1244"/>
      <c r="DB67" s="1244"/>
      <c r="DC67" s="1244"/>
      <c r="DD67" s="1244"/>
      <c r="DE67" s="1244"/>
      <c r="DF67" s="1244"/>
      <c r="DG67" s="1244"/>
      <c r="DH67" s="1244"/>
      <c r="DI67" s="1244"/>
      <c r="DJ67" s="1244"/>
      <c r="DK67" s="1244"/>
      <c r="DL67" s="1244"/>
      <c r="DM67" s="1244"/>
      <c r="DN67" s="1244"/>
      <c r="DO67" s="1244"/>
      <c r="DP67" s="1244"/>
      <c r="DQ67" s="1244"/>
      <c r="DR67" s="1244"/>
      <c r="DS67" s="80"/>
      <c r="DT67" s="81"/>
      <c r="DU67" s="81"/>
      <c r="DV67" s="81"/>
      <c r="DW67" s="81"/>
      <c r="DX67" s="81"/>
      <c r="DY67" s="82"/>
      <c r="DZ67" s="1227"/>
      <c r="EA67" s="1227"/>
      <c r="EB67" s="1227"/>
      <c r="EC67" s="1227"/>
      <c r="EE67" s="1228"/>
      <c r="EF67" s="1228"/>
      <c r="EG67" s="1228"/>
      <c r="EH67" s="1228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219"/>
      <c r="FP67" s="1219"/>
      <c r="FQ67" s="1219"/>
      <c r="FR67" s="1219"/>
      <c r="FS67" s="1219"/>
      <c r="FT67" s="1219"/>
      <c r="FU67" s="1219"/>
      <c r="FV67" s="1219"/>
      <c r="FW67" s="1219"/>
      <c r="FX67" s="1219"/>
      <c r="FY67" s="1219"/>
      <c r="FZ67" s="1219"/>
      <c r="GA67" s="1219"/>
      <c r="GB67" s="1219"/>
      <c r="GC67" s="1219"/>
      <c r="GD67" s="1219"/>
      <c r="GE67" s="1219"/>
      <c r="GF67" s="1219"/>
      <c r="GG67" s="1219"/>
      <c r="GH67" s="1219"/>
      <c r="GI67" s="1219"/>
      <c r="GJ67" s="1219"/>
      <c r="GK67" s="1219"/>
      <c r="GL67" s="1219"/>
      <c r="GM67" s="1219"/>
      <c r="GN67" s="1219"/>
      <c r="GO67" s="1219"/>
      <c r="GP67" s="1219"/>
      <c r="GQ67" s="1219"/>
      <c r="GR67" s="1219"/>
      <c r="GS67" s="1219"/>
      <c r="GT67" s="1219"/>
      <c r="GU67" s="1219"/>
      <c r="GV67" s="1219"/>
      <c r="GW67" s="1219"/>
      <c r="GX67" s="107"/>
      <c r="GY67" s="1247"/>
      <c r="GZ67" s="1247"/>
      <c r="HA67" s="1247"/>
      <c r="HB67" s="1247"/>
      <c r="HC67" s="1247"/>
      <c r="HD67" s="1247"/>
      <c r="HE67" s="1247"/>
      <c r="HF67" s="1247"/>
      <c r="HG67" s="1247"/>
      <c r="HH67" s="1247"/>
      <c r="HI67" s="1247"/>
      <c r="HJ67" s="1247"/>
      <c r="HK67" s="1247"/>
      <c r="HL67" s="1247"/>
      <c r="HM67" s="1247"/>
      <c r="HN67" s="1247"/>
      <c r="HO67" s="1247"/>
      <c r="HP67" s="1247"/>
      <c r="HQ67" s="1247"/>
      <c r="HR67" s="1247"/>
      <c r="HS67" s="1247"/>
      <c r="HT67" s="1247"/>
      <c r="HU67" s="1247"/>
      <c r="HV67" s="1247"/>
      <c r="HW67" s="1247"/>
      <c r="HX67" s="1247"/>
      <c r="HY67" s="1247"/>
      <c r="HZ67" s="1247"/>
      <c r="IA67" s="1247"/>
      <c r="IB67" s="1247"/>
      <c r="IC67" s="1247"/>
      <c r="ID67" s="1247"/>
      <c r="IE67" s="1247"/>
      <c r="IF67" s="1247"/>
      <c r="IG67" s="1247"/>
      <c r="IH67" s="1247"/>
      <c r="II67" s="1247"/>
      <c r="IJ67" s="1247"/>
      <c r="IK67" s="1247"/>
      <c r="IL67" s="1247"/>
      <c r="IM67" s="1247"/>
      <c r="IN67" s="1247"/>
      <c r="IO67" s="1247"/>
      <c r="IP67" s="109"/>
      <c r="IQ67" s="93"/>
      <c r="IR67" s="93"/>
      <c r="IS67" s="93"/>
      <c r="IT67" s="93"/>
      <c r="IW67" s="105"/>
      <c r="IX67" s="1039"/>
      <c r="IY67" s="1040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56"/>
      <c r="AY68" s="1039"/>
      <c r="AZ68" s="72"/>
      <c r="BB68" s="63"/>
      <c r="BC68" s="1219"/>
      <c r="BD68" s="1219"/>
      <c r="BE68" s="1219"/>
      <c r="BF68" s="1219"/>
      <c r="BG68" s="1219"/>
      <c r="BH68" s="1219"/>
      <c r="BI68" s="1219"/>
      <c r="BJ68" s="1219"/>
      <c r="BK68" s="1219"/>
      <c r="BL68" s="1219"/>
      <c r="BM68" s="1219"/>
      <c r="BN68" s="1219"/>
      <c r="BO68" s="1219"/>
      <c r="BP68" s="1219"/>
      <c r="BQ68" s="1219"/>
      <c r="BR68" s="1219"/>
      <c r="BS68" s="1219"/>
      <c r="BT68" s="1219"/>
      <c r="BU68" s="1219"/>
      <c r="BV68" s="1219"/>
      <c r="BW68" s="1219"/>
      <c r="BX68" s="1219"/>
      <c r="BY68" s="1219"/>
      <c r="BZ68" s="1219"/>
      <c r="CA68" s="1219"/>
      <c r="CB68" s="1219"/>
      <c r="CC68" s="1219"/>
      <c r="CD68" s="1219"/>
      <c r="CE68" s="1219"/>
      <c r="CF68" s="1219"/>
      <c r="CG68" s="1219"/>
      <c r="CH68" s="1219"/>
      <c r="CI68" s="1219"/>
      <c r="CJ68" s="1219"/>
      <c r="CK68" s="1219"/>
      <c r="CL68" s="103"/>
      <c r="CM68" s="1244"/>
      <c r="CN68" s="1244"/>
      <c r="CO68" s="1244"/>
      <c r="CP68" s="1244"/>
      <c r="CQ68" s="1244"/>
      <c r="CR68" s="1244"/>
      <c r="CS68" s="1244"/>
      <c r="CT68" s="1244"/>
      <c r="CU68" s="1244"/>
      <c r="CV68" s="1244"/>
      <c r="CW68" s="1244"/>
      <c r="CX68" s="1244"/>
      <c r="CY68" s="1244"/>
      <c r="CZ68" s="1244"/>
      <c r="DA68" s="1244"/>
      <c r="DB68" s="1244"/>
      <c r="DC68" s="1244"/>
      <c r="DD68" s="1244"/>
      <c r="DE68" s="1244"/>
      <c r="DF68" s="1244"/>
      <c r="DG68" s="1244"/>
      <c r="DH68" s="1244"/>
      <c r="DI68" s="1244"/>
      <c r="DJ68" s="1244"/>
      <c r="DK68" s="1244"/>
      <c r="DL68" s="1244"/>
      <c r="DM68" s="1244"/>
      <c r="DN68" s="1244"/>
      <c r="DO68" s="1244"/>
      <c r="DP68" s="1244"/>
      <c r="DQ68" s="1244"/>
      <c r="DR68" s="1244"/>
      <c r="DS68" s="80"/>
      <c r="DT68" s="81"/>
      <c r="DU68" s="81"/>
      <c r="DV68" s="81"/>
      <c r="DW68" s="81"/>
      <c r="DX68" s="81"/>
      <c r="DY68" s="82"/>
      <c r="DZ68" s="1227"/>
      <c r="EA68" s="1227"/>
      <c r="EB68" s="1227"/>
      <c r="EC68" s="1227"/>
      <c r="EE68" s="1228"/>
      <c r="EF68" s="1228"/>
      <c r="EG68" s="1228"/>
      <c r="EH68" s="1228"/>
      <c r="EN68" s="73"/>
      <c r="EO68" s="73"/>
      <c r="EP68" s="73"/>
      <c r="EQ68" s="73"/>
      <c r="ER68" s="73"/>
      <c r="ES68" s="73"/>
      <c r="FK68" s="63"/>
      <c r="FO68" s="1219"/>
      <c r="FP68" s="1219"/>
      <c r="FQ68" s="1219"/>
      <c r="FR68" s="1219"/>
      <c r="FS68" s="1219"/>
      <c r="FT68" s="1219"/>
      <c r="FU68" s="1219"/>
      <c r="FV68" s="1219"/>
      <c r="FW68" s="1219"/>
      <c r="FX68" s="1219"/>
      <c r="FY68" s="1219"/>
      <c r="FZ68" s="1219"/>
      <c r="GA68" s="1219"/>
      <c r="GB68" s="1219"/>
      <c r="GC68" s="1219"/>
      <c r="GD68" s="1219"/>
      <c r="GE68" s="1219"/>
      <c r="GF68" s="1219"/>
      <c r="GG68" s="1219"/>
      <c r="GH68" s="1219"/>
      <c r="GI68" s="1219"/>
      <c r="GJ68" s="1219"/>
      <c r="GK68" s="1219"/>
      <c r="GL68" s="1219"/>
      <c r="GM68" s="1219"/>
      <c r="GN68" s="1219"/>
      <c r="GO68" s="1219"/>
      <c r="GP68" s="1219"/>
      <c r="GQ68" s="1219"/>
      <c r="GR68" s="1219"/>
      <c r="GS68" s="1219"/>
      <c r="GT68" s="1219"/>
      <c r="GU68" s="1219"/>
      <c r="GV68" s="1219"/>
      <c r="GW68" s="1219"/>
      <c r="GX68" s="108"/>
      <c r="GY68" s="1247"/>
      <c r="GZ68" s="1247"/>
      <c r="HA68" s="1247"/>
      <c r="HB68" s="1247"/>
      <c r="HC68" s="1247"/>
      <c r="HD68" s="1247"/>
      <c r="HE68" s="1247"/>
      <c r="HF68" s="1247"/>
      <c r="HG68" s="1247"/>
      <c r="HH68" s="1247"/>
      <c r="HI68" s="1247"/>
      <c r="HJ68" s="1247"/>
      <c r="HK68" s="1247"/>
      <c r="HL68" s="1247"/>
      <c r="HM68" s="1247"/>
      <c r="HN68" s="1247"/>
      <c r="HO68" s="1247"/>
      <c r="HP68" s="1247"/>
      <c r="HQ68" s="1247"/>
      <c r="HR68" s="1247"/>
      <c r="HS68" s="1247"/>
      <c r="HT68" s="1247"/>
      <c r="HU68" s="1247"/>
      <c r="HV68" s="1247"/>
      <c r="HW68" s="1247"/>
      <c r="HX68" s="1247"/>
      <c r="HY68" s="1247"/>
      <c r="HZ68" s="1247"/>
      <c r="IA68" s="1247"/>
      <c r="IB68" s="1247"/>
      <c r="IC68" s="1247"/>
      <c r="ID68" s="1247"/>
      <c r="IE68" s="1247"/>
      <c r="IF68" s="1247"/>
      <c r="IG68" s="1247"/>
      <c r="IH68" s="1247"/>
      <c r="II68" s="1247"/>
      <c r="IJ68" s="1247"/>
      <c r="IK68" s="1247"/>
      <c r="IL68" s="1247"/>
      <c r="IM68" s="1247"/>
      <c r="IN68" s="1247"/>
      <c r="IO68" s="1247"/>
      <c r="IP68" s="93"/>
      <c r="IQ68" s="93"/>
      <c r="IR68" s="93"/>
      <c r="IS68" s="93"/>
      <c r="IT68" s="93"/>
      <c r="IW68" s="105"/>
      <c r="IX68" s="1039"/>
      <c r="IY68" s="1040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57"/>
      <c r="AY69" s="1041"/>
      <c r="AZ69" s="83"/>
      <c r="BB69" s="63"/>
      <c r="BC69" s="1219"/>
      <c r="BD69" s="1219"/>
      <c r="BE69" s="1219"/>
      <c r="BF69" s="1219"/>
      <c r="BG69" s="1219"/>
      <c r="BH69" s="1219"/>
      <c r="BI69" s="1219"/>
      <c r="BJ69" s="1219"/>
      <c r="BK69" s="1219"/>
      <c r="BL69" s="1219"/>
      <c r="BM69" s="1219"/>
      <c r="BN69" s="1219"/>
      <c r="BO69" s="1219"/>
      <c r="BP69" s="1219"/>
      <c r="BQ69" s="1219"/>
      <c r="BR69" s="1219"/>
      <c r="BS69" s="1219"/>
      <c r="BT69" s="1219"/>
      <c r="BU69" s="1219"/>
      <c r="BV69" s="1219"/>
      <c r="BW69" s="1219"/>
      <c r="BX69" s="1219"/>
      <c r="BY69" s="1219"/>
      <c r="BZ69" s="1219"/>
      <c r="CA69" s="1219"/>
      <c r="CB69" s="1219"/>
      <c r="CC69" s="1219"/>
      <c r="CD69" s="1219"/>
      <c r="CE69" s="1219"/>
      <c r="CF69" s="1219"/>
      <c r="CG69" s="1219"/>
      <c r="CH69" s="1219"/>
      <c r="CI69" s="1219"/>
      <c r="CJ69" s="1219"/>
      <c r="CK69" s="1219"/>
      <c r="CL69" s="103"/>
      <c r="CM69" s="1244"/>
      <c r="CN69" s="1244"/>
      <c r="CO69" s="1244"/>
      <c r="CP69" s="1244"/>
      <c r="CQ69" s="1244"/>
      <c r="CR69" s="1244"/>
      <c r="CS69" s="1244"/>
      <c r="CT69" s="1244"/>
      <c r="CU69" s="1244"/>
      <c r="CV69" s="1244"/>
      <c r="CW69" s="1244"/>
      <c r="CX69" s="1244"/>
      <c r="CY69" s="1244"/>
      <c r="CZ69" s="1244"/>
      <c r="DA69" s="1244"/>
      <c r="DB69" s="1244"/>
      <c r="DC69" s="1244"/>
      <c r="DD69" s="1244"/>
      <c r="DE69" s="1244"/>
      <c r="DF69" s="1244"/>
      <c r="DG69" s="1244"/>
      <c r="DH69" s="1244"/>
      <c r="DI69" s="1244"/>
      <c r="DJ69" s="1244"/>
      <c r="DK69" s="1244"/>
      <c r="DL69" s="1244"/>
      <c r="DM69" s="1244"/>
      <c r="DN69" s="1244"/>
      <c r="DO69" s="1244"/>
      <c r="DP69" s="1244"/>
      <c r="DQ69" s="1244"/>
      <c r="DR69" s="1244"/>
      <c r="DS69" s="80"/>
      <c r="DT69" s="81"/>
      <c r="DU69" s="81"/>
      <c r="DV69" s="81"/>
      <c r="DW69" s="81"/>
      <c r="DX69" s="81"/>
      <c r="DY69" s="82"/>
      <c r="DZ69" s="1227"/>
      <c r="EA69" s="1227"/>
      <c r="EB69" s="1227"/>
      <c r="EC69" s="1227"/>
      <c r="EE69" s="1228"/>
      <c r="EF69" s="1228"/>
      <c r="EG69" s="1228"/>
      <c r="EH69" s="1228"/>
      <c r="EN69" s="73"/>
      <c r="EO69" s="73"/>
      <c r="EP69" s="73"/>
      <c r="EQ69" s="73"/>
      <c r="ER69" s="73"/>
      <c r="ES69" s="73"/>
      <c r="FO69" s="1219"/>
      <c r="FP69" s="1219"/>
      <c r="FQ69" s="1219"/>
      <c r="FR69" s="1219"/>
      <c r="FS69" s="1219"/>
      <c r="FT69" s="1219"/>
      <c r="FU69" s="1219"/>
      <c r="FV69" s="1219"/>
      <c r="FW69" s="1219"/>
      <c r="FX69" s="1219"/>
      <c r="FY69" s="1219"/>
      <c r="FZ69" s="1219"/>
      <c r="GA69" s="1219"/>
      <c r="GB69" s="1219"/>
      <c r="GC69" s="1219"/>
      <c r="GD69" s="1219"/>
      <c r="GE69" s="1219"/>
      <c r="GF69" s="1219"/>
      <c r="GG69" s="1219"/>
      <c r="GH69" s="1219"/>
      <c r="GI69" s="1219"/>
      <c r="GJ69" s="1219"/>
      <c r="GK69" s="1219"/>
      <c r="GL69" s="1219"/>
      <c r="GM69" s="1219"/>
      <c r="GN69" s="1219"/>
      <c r="GO69" s="1219"/>
      <c r="GP69" s="1219"/>
      <c r="GQ69" s="1219"/>
      <c r="GR69" s="1219"/>
      <c r="GS69" s="1219"/>
      <c r="GT69" s="1219"/>
      <c r="GU69" s="1219"/>
      <c r="GV69" s="1219"/>
      <c r="GW69" s="1219"/>
      <c r="GX69" s="108"/>
      <c r="GY69" s="1248"/>
      <c r="GZ69" s="1248"/>
      <c r="HA69" s="1248"/>
      <c r="HB69" s="1248"/>
      <c r="HC69" s="1248"/>
      <c r="HD69" s="1248"/>
      <c r="HE69" s="1248"/>
      <c r="HF69" s="1248"/>
      <c r="HG69" s="1248"/>
      <c r="HH69" s="1248"/>
      <c r="HI69" s="1248"/>
      <c r="HJ69" s="1248"/>
      <c r="HK69" s="1248"/>
      <c r="HL69" s="1248"/>
      <c r="HM69" s="1248"/>
      <c r="HN69" s="1248"/>
      <c r="HO69" s="1248"/>
      <c r="HP69" s="1248"/>
      <c r="HQ69" s="1248"/>
      <c r="HR69" s="1248"/>
      <c r="HS69" s="1248"/>
      <c r="HT69" s="1248"/>
      <c r="HU69" s="1248"/>
      <c r="HV69" s="1248"/>
      <c r="HW69" s="1248"/>
      <c r="HX69" s="1248"/>
      <c r="HY69" s="1248"/>
      <c r="HZ69" s="1248"/>
      <c r="IA69" s="1248"/>
      <c r="IB69" s="1248"/>
      <c r="IC69" s="1248"/>
      <c r="ID69" s="1248"/>
      <c r="IE69" s="1248"/>
      <c r="IF69" s="1248"/>
      <c r="IG69" s="1248"/>
      <c r="IH69" s="1248"/>
      <c r="II69" s="1248"/>
      <c r="IJ69" s="1248"/>
      <c r="IK69" s="1248"/>
      <c r="IL69" s="1248"/>
      <c r="IM69" s="1248"/>
      <c r="IN69" s="1248"/>
      <c r="IO69" s="1248"/>
      <c r="IP69" s="93"/>
      <c r="IQ69" s="93"/>
      <c r="IR69" s="93"/>
      <c r="IS69" s="93"/>
      <c r="IT69" s="93"/>
      <c r="IW69" s="110"/>
      <c r="IX69" s="1041"/>
      <c r="IY69" s="104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212" t="s">
        <v>5</v>
      </c>
      <c r="AY70" s="1213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1039" t="s">
        <v>5</v>
      </c>
      <c r="IY70" s="1040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56"/>
      <c r="AY71" s="1039"/>
      <c r="AZ71" s="72"/>
      <c r="BB71" s="42"/>
      <c r="BC71" s="1219" t="s">
        <v>44</v>
      </c>
      <c r="BD71" s="1219"/>
      <c r="BE71" s="1219"/>
      <c r="BF71" s="1219"/>
      <c r="BG71" s="1219"/>
      <c r="BH71" s="1219"/>
      <c r="BI71" s="1219"/>
      <c r="BJ71" s="1219"/>
      <c r="BK71" s="1219"/>
      <c r="BL71" s="1219"/>
      <c r="BM71" s="1219"/>
      <c r="BN71" s="1219"/>
      <c r="BO71" s="1219"/>
      <c r="BP71" s="1219"/>
      <c r="BQ71" s="1219"/>
      <c r="BR71" s="1219"/>
      <c r="BS71" s="1219"/>
      <c r="BT71" s="1219"/>
      <c r="BU71" s="1219"/>
      <c r="BV71" s="1219"/>
      <c r="BW71" s="1219"/>
      <c r="BX71" s="1219"/>
      <c r="BY71" s="1219"/>
      <c r="BZ71" s="1219"/>
      <c r="CA71" s="1219"/>
      <c r="CB71" s="1219"/>
      <c r="CC71" s="1219"/>
      <c r="CD71" s="1219"/>
      <c r="CE71" s="1219"/>
      <c r="CF71" s="1219"/>
      <c r="CG71" s="1219"/>
      <c r="CH71" s="1219"/>
      <c r="CI71" s="1219"/>
      <c r="CJ71" s="1219"/>
      <c r="CK71" s="1219"/>
      <c r="CL71" s="103"/>
      <c r="CM71" s="1244" t="str">
        <f>_xlfn.XLOOKUP(VALUE(CB129),tbl_Cabecera_TPOWER[OT X Tablero],tbl_Cabecera_TPOWER[Color],"-")</f>
        <v>RAL9003</v>
      </c>
      <c r="CN71" s="1244"/>
      <c r="CO71" s="1244"/>
      <c r="CP71" s="1244"/>
      <c r="CQ71" s="1244"/>
      <c r="CR71" s="1244"/>
      <c r="CS71" s="1244"/>
      <c r="CT71" s="1244"/>
      <c r="CU71" s="1244"/>
      <c r="CV71" s="1244"/>
      <c r="CW71" s="1244"/>
      <c r="CX71" s="1244"/>
      <c r="CY71" s="1244"/>
      <c r="CZ71" s="1244"/>
      <c r="DA71" s="1244"/>
      <c r="DB71" s="1244"/>
      <c r="DC71" s="1244"/>
      <c r="DD71" s="1244"/>
      <c r="DE71" s="1244"/>
      <c r="DF71" s="1244"/>
      <c r="DG71" s="1244"/>
      <c r="DH71" s="1244"/>
      <c r="DI71" s="1244"/>
      <c r="DJ71" s="1244"/>
      <c r="DK71" s="1244"/>
      <c r="DL71" s="1244"/>
      <c r="DM71" s="1244"/>
      <c r="DN71" s="1244"/>
      <c r="DO71" s="1244"/>
      <c r="DP71" s="1244"/>
      <c r="DQ71" s="1244"/>
      <c r="DR71" s="1244"/>
      <c r="DS71" s="80"/>
      <c r="DT71" s="81"/>
      <c r="DU71" s="81"/>
      <c r="DV71" s="81"/>
      <c r="DW71" s="81"/>
      <c r="DX71" s="81"/>
      <c r="DY71" s="82"/>
      <c r="DZ71" s="1227" t="s">
        <v>34</v>
      </c>
      <c r="EA71" s="1227"/>
      <c r="EB71" s="1227"/>
      <c r="EC71" s="1227"/>
      <c r="EE71" s="1228" t="e" vm="6">
        <v>#VALUE!</v>
      </c>
      <c r="EF71" s="1228"/>
      <c r="EG71" s="1228"/>
      <c r="EH71" s="1228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1039"/>
      <c r="IY71" s="1040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56"/>
      <c r="AY72" s="1039"/>
      <c r="AZ72" s="72"/>
      <c r="BB72" s="42"/>
      <c r="BC72" s="1219"/>
      <c r="BD72" s="1219"/>
      <c r="BE72" s="1219"/>
      <c r="BF72" s="1219"/>
      <c r="BG72" s="1219"/>
      <c r="BH72" s="1219"/>
      <c r="BI72" s="1219"/>
      <c r="BJ72" s="1219"/>
      <c r="BK72" s="1219"/>
      <c r="BL72" s="1219"/>
      <c r="BM72" s="1219"/>
      <c r="BN72" s="1219"/>
      <c r="BO72" s="1219"/>
      <c r="BP72" s="1219"/>
      <c r="BQ72" s="1219"/>
      <c r="BR72" s="1219"/>
      <c r="BS72" s="1219"/>
      <c r="BT72" s="1219"/>
      <c r="BU72" s="1219"/>
      <c r="BV72" s="1219"/>
      <c r="BW72" s="1219"/>
      <c r="BX72" s="1219"/>
      <c r="BY72" s="1219"/>
      <c r="BZ72" s="1219"/>
      <c r="CA72" s="1219"/>
      <c r="CB72" s="1219"/>
      <c r="CC72" s="1219"/>
      <c r="CD72" s="1219"/>
      <c r="CE72" s="1219"/>
      <c r="CF72" s="1219"/>
      <c r="CG72" s="1219"/>
      <c r="CH72" s="1219"/>
      <c r="CI72" s="1219"/>
      <c r="CJ72" s="1219"/>
      <c r="CK72" s="1219"/>
      <c r="CL72" s="103"/>
      <c r="CM72" s="1244"/>
      <c r="CN72" s="1244"/>
      <c r="CO72" s="1244"/>
      <c r="CP72" s="1244"/>
      <c r="CQ72" s="1244"/>
      <c r="CR72" s="1244"/>
      <c r="CS72" s="1244"/>
      <c r="CT72" s="1244"/>
      <c r="CU72" s="1244"/>
      <c r="CV72" s="1244"/>
      <c r="CW72" s="1244"/>
      <c r="CX72" s="1244"/>
      <c r="CY72" s="1244"/>
      <c r="CZ72" s="1244"/>
      <c r="DA72" s="1244"/>
      <c r="DB72" s="1244"/>
      <c r="DC72" s="1244"/>
      <c r="DD72" s="1244"/>
      <c r="DE72" s="1244"/>
      <c r="DF72" s="1244"/>
      <c r="DG72" s="1244"/>
      <c r="DH72" s="1244"/>
      <c r="DI72" s="1244"/>
      <c r="DJ72" s="1244"/>
      <c r="DK72" s="1244"/>
      <c r="DL72" s="1244"/>
      <c r="DM72" s="1244"/>
      <c r="DN72" s="1244"/>
      <c r="DO72" s="1244"/>
      <c r="DP72" s="1244"/>
      <c r="DQ72" s="1244"/>
      <c r="DR72" s="1244"/>
      <c r="DS72" s="80"/>
      <c r="DT72" s="81"/>
      <c r="DU72" s="81"/>
      <c r="DV72" s="81"/>
      <c r="DW72" s="81"/>
      <c r="DX72" s="81"/>
      <c r="DY72" s="82"/>
      <c r="DZ72" s="1227"/>
      <c r="EA72" s="1227"/>
      <c r="EB72" s="1227"/>
      <c r="EC72" s="1227"/>
      <c r="EE72" s="1228"/>
      <c r="EF72" s="1228"/>
      <c r="EG72" s="1228"/>
      <c r="EH72" s="1228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O72" s="1219" t="s">
        <v>45</v>
      </c>
      <c r="FP72" s="1219"/>
      <c r="FQ72" s="1219"/>
      <c r="FR72" s="1219"/>
      <c r="FS72" s="1219"/>
      <c r="FT72" s="1219"/>
      <c r="FU72" s="1219"/>
      <c r="FV72" s="1219"/>
      <c r="FW72" s="1219"/>
      <c r="FX72" s="1219"/>
      <c r="FY72" s="1219"/>
      <c r="FZ72" s="1219"/>
      <c r="GA72" s="1219"/>
      <c r="GB72" s="1219"/>
      <c r="GC72" s="1219"/>
      <c r="GD72" s="1219"/>
      <c r="GE72" s="1219"/>
      <c r="GF72" s="1219"/>
      <c r="GG72" s="1219"/>
      <c r="GH72" s="1219"/>
      <c r="GI72" s="1219"/>
      <c r="GJ72" s="1219"/>
      <c r="GK72" s="1219"/>
      <c r="GL72" s="1219"/>
      <c r="GM72" s="1219"/>
      <c r="GN72" s="1219"/>
      <c r="GO72" s="1219"/>
      <c r="GP72" s="1219"/>
      <c r="GQ72" s="1219"/>
      <c r="GR72" s="1219"/>
      <c r="GS72" s="1219"/>
      <c r="GT72" s="1219"/>
      <c r="GU72" s="1219"/>
      <c r="GV72" s="1219"/>
      <c r="GW72" s="1219"/>
      <c r="GX72" s="103"/>
      <c r="GY72" s="1281" t="s">
        <v>46</v>
      </c>
      <c r="GZ72" s="1281"/>
      <c r="HA72" s="1281"/>
      <c r="HB72" s="1281"/>
      <c r="HC72" s="1281"/>
      <c r="HD72" s="1281"/>
      <c r="HE72" s="1281"/>
      <c r="HF72" s="1281"/>
      <c r="HG72" s="1281"/>
      <c r="HH72" s="1281"/>
      <c r="HI72" s="1281"/>
      <c r="HJ72" s="1281"/>
      <c r="HK72" s="1281"/>
      <c r="HL72" s="1281"/>
      <c r="HM72" s="1281"/>
      <c r="HN72" s="1281"/>
      <c r="HO72" s="1281"/>
      <c r="HP72" s="1281"/>
      <c r="HQ72" s="1281"/>
      <c r="HR72" s="1281"/>
      <c r="HS72" s="1281"/>
      <c r="HT72" s="1281"/>
      <c r="HU72" s="1281"/>
      <c r="HV72" s="1281"/>
      <c r="HW72" s="1281"/>
      <c r="HX72" s="1281"/>
      <c r="HY72" s="1281"/>
      <c r="HZ72" s="1281"/>
      <c r="IA72" s="112"/>
      <c r="IB72" s="1283"/>
      <c r="IC72" s="1283"/>
      <c r="ID72" s="1283"/>
      <c r="IE72" s="1283"/>
      <c r="IF72" s="1283"/>
      <c r="IG72" s="1281">
        <v>1</v>
      </c>
      <c r="IH72" s="1284"/>
      <c r="II72" s="1284"/>
      <c r="IJ72" s="1284"/>
      <c r="IK72" s="1284"/>
      <c r="IL72" s="1227" t="s">
        <v>34</v>
      </c>
      <c r="IM72" s="1227"/>
      <c r="IN72" s="1227"/>
      <c r="IO72" s="1227"/>
      <c r="IQ72" s="1228" t="e" vm="6">
        <v>#VALUE!</v>
      </c>
      <c r="IR72" s="1228"/>
      <c r="IS72" s="1228"/>
      <c r="IT72" s="1228"/>
      <c r="IW72" s="111"/>
      <c r="IX72" s="1039"/>
      <c r="IY72" s="1040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56"/>
      <c r="AY73" s="1039"/>
      <c r="AZ73" s="72"/>
      <c r="BB73" s="42"/>
      <c r="BC73" s="1219"/>
      <c r="BD73" s="1219"/>
      <c r="BE73" s="1219"/>
      <c r="BF73" s="1219"/>
      <c r="BG73" s="1219"/>
      <c r="BH73" s="1219"/>
      <c r="BI73" s="1219"/>
      <c r="BJ73" s="1219"/>
      <c r="BK73" s="1219"/>
      <c r="BL73" s="1219"/>
      <c r="BM73" s="1219"/>
      <c r="BN73" s="1219"/>
      <c r="BO73" s="1219"/>
      <c r="BP73" s="1219"/>
      <c r="BQ73" s="1219"/>
      <c r="BR73" s="1219"/>
      <c r="BS73" s="1219"/>
      <c r="BT73" s="1219"/>
      <c r="BU73" s="1219"/>
      <c r="BV73" s="1219"/>
      <c r="BW73" s="1219"/>
      <c r="BX73" s="1219"/>
      <c r="BY73" s="1219"/>
      <c r="BZ73" s="1219"/>
      <c r="CA73" s="1219"/>
      <c r="CB73" s="1219"/>
      <c r="CC73" s="1219"/>
      <c r="CD73" s="1219"/>
      <c r="CE73" s="1219"/>
      <c r="CF73" s="1219"/>
      <c r="CG73" s="1219"/>
      <c r="CH73" s="1219"/>
      <c r="CI73" s="1219"/>
      <c r="CJ73" s="1219"/>
      <c r="CK73" s="1219"/>
      <c r="CL73" s="103"/>
      <c r="CM73" s="1244"/>
      <c r="CN73" s="1244"/>
      <c r="CO73" s="1244"/>
      <c r="CP73" s="1244"/>
      <c r="CQ73" s="1244"/>
      <c r="CR73" s="1244"/>
      <c r="CS73" s="1244"/>
      <c r="CT73" s="1244"/>
      <c r="CU73" s="1244"/>
      <c r="CV73" s="1244"/>
      <c r="CW73" s="1244"/>
      <c r="CX73" s="1244"/>
      <c r="CY73" s="1244"/>
      <c r="CZ73" s="1244"/>
      <c r="DA73" s="1244"/>
      <c r="DB73" s="1244"/>
      <c r="DC73" s="1244"/>
      <c r="DD73" s="1244"/>
      <c r="DE73" s="1244"/>
      <c r="DF73" s="1244"/>
      <c r="DG73" s="1244"/>
      <c r="DH73" s="1244"/>
      <c r="DI73" s="1244"/>
      <c r="DJ73" s="1244"/>
      <c r="DK73" s="1244"/>
      <c r="DL73" s="1244"/>
      <c r="DM73" s="1244"/>
      <c r="DN73" s="1244"/>
      <c r="DO73" s="1244"/>
      <c r="DP73" s="1244"/>
      <c r="DQ73" s="1244"/>
      <c r="DR73" s="1244"/>
      <c r="DS73" s="80"/>
      <c r="DT73" s="81"/>
      <c r="DU73" s="81"/>
      <c r="DV73" s="81"/>
      <c r="DW73" s="81"/>
      <c r="DX73" s="81"/>
      <c r="DY73" s="82"/>
      <c r="DZ73" s="1227"/>
      <c r="EA73" s="1227"/>
      <c r="EB73" s="1227"/>
      <c r="EC73" s="1227"/>
      <c r="EE73" s="1228"/>
      <c r="EF73" s="1228"/>
      <c r="EG73" s="1228"/>
      <c r="EH73" s="1228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O73" s="1219"/>
      <c r="FP73" s="1219"/>
      <c r="FQ73" s="1219"/>
      <c r="FR73" s="1219"/>
      <c r="FS73" s="1219"/>
      <c r="FT73" s="1219"/>
      <c r="FU73" s="1219"/>
      <c r="FV73" s="1219"/>
      <c r="FW73" s="1219"/>
      <c r="FX73" s="1219"/>
      <c r="FY73" s="1219"/>
      <c r="FZ73" s="1219"/>
      <c r="GA73" s="1219"/>
      <c r="GB73" s="1219"/>
      <c r="GC73" s="1219"/>
      <c r="GD73" s="1219"/>
      <c r="GE73" s="1219"/>
      <c r="GF73" s="1219"/>
      <c r="GG73" s="1219"/>
      <c r="GH73" s="1219"/>
      <c r="GI73" s="1219"/>
      <c r="GJ73" s="1219"/>
      <c r="GK73" s="1219"/>
      <c r="GL73" s="1219"/>
      <c r="GM73" s="1219"/>
      <c r="GN73" s="1219"/>
      <c r="GO73" s="1219"/>
      <c r="GP73" s="1219"/>
      <c r="GQ73" s="1219"/>
      <c r="GR73" s="1219"/>
      <c r="GS73" s="1219"/>
      <c r="GT73" s="1219"/>
      <c r="GU73" s="1219"/>
      <c r="GV73" s="1219"/>
      <c r="GW73" s="1219"/>
      <c r="GX73" s="103"/>
      <c r="GY73" s="1281"/>
      <c r="GZ73" s="1281"/>
      <c r="HA73" s="1281"/>
      <c r="HB73" s="1281"/>
      <c r="HC73" s="1281"/>
      <c r="HD73" s="1281"/>
      <c r="HE73" s="1281"/>
      <c r="HF73" s="1281"/>
      <c r="HG73" s="1281"/>
      <c r="HH73" s="1281"/>
      <c r="HI73" s="1281"/>
      <c r="HJ73" s="1281"/>
      <c r="HK73" s="1281"/>
      <c r="HL73" s="1281"/>
      <c r="HM73" s="1281"/>
      <c r="HN73" s="1281"/>
      <c r="HO73" s="1281"/>
      <c r="HP73" s="1281"/>
      <c r="HQ73" s="1281"/>
      <c r="HR73" s="1281"/>
      <c r="HS73" s="1281"/>
      <c r="HT73" s="1281"/>
      <c r="HU73" s="1281"/>
      <c r="HV73" s="1281"/>
      <c r="HW73" s="1281"/>
      <c r="HX73" s="1281"/>
      <c r="HY73" s="1281"/>
      <c r="HZ73" s="1281"/>
      <c r="IA73" s="112"/>
      <c r="IB73" s="1283"/>
      <c r="IC73" s="1283"/>
      <c r="ID73" s="1283"/>
      <c r="IE73" s="1283"/>
      <c r="IF73" s="1283"/>
      <c r="IG73" s="1284"/>
      <c r="IH73" s="1284"/>
      <c r="II73" s="1284"/>
      <c r="IJ73" s="1284"/>
      <c r="IK73" s="1284"/>
      <c r="IL73" s="1227"/>
      <c r="IM73" s="1227"/>
      <c r="IN73" s="1227"/>
      <c r="IO73" s="1227"/>
      <c r="IQ73" s="1228"/>
      <c r="IR73" s="1228"/>
      <c r="IS73" s="1228"/>
      <c r="IT73" s="1228"/>
      <c r="IW73" s="111"/>
      <c r="IX73" s="1039"/>
      <c r="IY73" s="1040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56"/>
      <c r="AY74" s="1039"/>
      <c r="AZ74" s="72"/>
      <c r="BB74" s="42"/>
      <c r="BC74" s="1219"/>
      <c r="BD74" s="1219"/>
      <c r="BE74" s="1219"/>
      <c r="BF74" s="1219"/>
      <c r="BG74" s="1219"/>
      <c r="BH74" s="1219"/>
      <c r="BI74" s="1219"/>
      <c r="BJ74" s="1219"/>
      <c r="BK74" s="1219"/>
      <c r="BL74" s="1219"/>
      <c r="BM74" s="1219"/>
      <c r="BN74" s="1219"/>
      <c r="BO74" s="1219"/>
      <c r="BP74" s="1219"/>
      <c r="BQ74" s="1219"/>
      <c r="BR74" s="1219"/>
      <c r="BS74" s="1219"/>
      <c r="BT74" s="1219"/>
      <c r="BU74" s="1219"/>
      <c r="BV74" s="1219"/>
      <c r="BW74" s="1219"/>
      <c r="BX74" s="1219"/>
      <c r="BY74" s="1219"/>
      <c r="BZ74" s="1219"/>
      <c r="CA74" s="1219"/>
      <c r="CB74" s="1219"/>
      <c r="CC74" s="1219"/>
      <c r="CD74" s="1219"/>
      <c r="CE74" s="1219"/>
      <c r="CF74" s="1219"/>
      <c r="CG74" s="1219"/>
      <c r="CH74" s="1219"/>
      <c r="CI74" s="1219"/>
      <c r="CJ74" s="1219"/>
      <c r="CK74" s="1219"/>
      <c r="CL74" s="103"/>
      <c r="CM74" s="1244"/>
      <c r="CN74" s="1244"/>
      <c r="CO74" s="1244"/>
      <c r="CP74" s="1244"/>
      <c r="CQ74" s="1244"/>
      <c r="CR74" s="1244"/>
      <c r="CS74" s="1244"/>
      <c r="CT74" s="1244"/>
      <c r="CU74" s="1244"/>
      <c r="CV74" s="1244"/>
      <c r="CW74" s="1244"/>
      <c r="CX74" s="1244"/>
      <c r="CY74" s="1244"/>
      <c r="CZ74" s="1244"/>
      <c r="DA74" s="1244"/>
      <c r="DB74" s="1244"/>
      <c r="DC74" s="1244"/>
      <c r="DD74" s="1244"/>
      <c r="DE74" s="1244"/>
      <c r="DF74" s="1244"/>
      <c r="DG74" s="1244"/>
      <c r="DH74" s="1244"/>
      <c r="DI74" s="1244"/>
      <c r="DJ74" s="1244"/>
      <c r="DK74" s="1244"/>
      <c r="DL74" s="1244"/>
      <c r="DM74" s="1244"/>
      <c r="DN74" s="1244"/>
      <c r="DO74" s="1244"/>
      <c r="DP74" s="1244"/>
      <c r="DQ74" s="1244"/>
      <c r="DR74" s="1244"/>
      <c r="DS74" s="80"/>
      <c r="DT74" s="81"/>
      <c r="DU74" s="81"/>
      <c r="DV74" s="81"/>
      <c r="DW74" s="81"/>
      <c r="DX74" s="81"/>
      <c r="DY74" s="82"/>
      <c r="DZ74" s="1227"/>
      <c r="EA74" s="1227"/>
      <c r="EB74" s="1227"/>
      <c r="EC74" s="1227"/>
      <c r="EE74" s="1228"/>
      <c r="EF74" s="1228"/>
      <c r="EG74" s="1228"/>
      <c r="EH74" s="1228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FO74" s="1219"/>
      <c r="FP74" s="1219"/>
      <c r="FQ74" s="1219"/>
      <c r="FR74" s="1219"/>
      <c r="FS74" s="1219"/>
      <c r="FT74" s="1219"/>
      <c r="FU74" s="1219"/>
      <c r="FV74" s="1219"/>
      <c r="FW74" s="1219"/>
      <c r="FX74" s="1219"/>
      <c r="FY74" s="1219"/>
      <c r="FZ74" s="1219"/>
      <c r="GA74" s="1219"/>
      <c r="GB74" s="1219"/>
      <c r="GC74" s="1219"/>
      <c r="GD74" s="1219"/>
      <c r="GE74" s="1219"/>
      <c r="GF74" s="1219"/>
      <c r="GG74" s="1219"/>
      <c r="GH74" s="1219"/>
      <c r="GI74" s="1219"/>
      <c r="GJ74" s="1219"/>
      <c r="GK74" s="1219"/>
      <c r="GL74" s="1219"/>
      <c r="GM74" s="1219"/>
      <c r="GN74" s="1219"/>
      <c r="GO74" s="1219"/>
      <c r="GP74" s="1219"/>
      <c r="GQ74" s="1219"/>
      <c r="GR74" s="1219"/>
      <c r="GS74" s="1219"/>
      <c r="GT74" s="1219"/>
      <c r="GU74" s="1219"/>
      <c r="GV74" s="1219"/>
      <c r="GW74" s="1219"/>
      <c r="GX74" s="107"/>
      <c r="GY74" s="1281"/>
      <c r="GZ74" s="1281"/>
      <c r="HA74" s="1281"/>
      <c r="HB74" s="1281"/>
      <c r="HC74" s="1281"/>
      <c r="HD74" s="1281"/>
      <c r="HE74" s="1281"/>
      <c r="HF74" s="1281"/>
      <c r="HG74" s="1281"/>
      <c r="HH74" s="1281"/>
      <c r="HI74" s="1281"/>
      <c r="HJ74" s="1281"/>
      <c r="HK74" s="1281"/>
      <c r="HL74" s="1281"/>
      <c r="HM74" s="1281"/>
      <c r="HN74" s="1281"/>
      <c r="HO74" s="1281"/>
      <c r="HP74" s="1281"/>
      <c r="HQ74" s="1281"/>
      <c r="HR74" s="1281"/>
      <c r="HS74" s="1281"/>
      <c r="HT74" s="1281"/>
      <c r="HU74" s="1281"/>
      <c r="HV74" s="1281"/>
      <c r="HW74" s="1281"/>
      <c r="HX74" s="1281"/>
      <c r="HY74" s="1281"/>
      <c r="HZ74" s="1281"/>
      <c r="IA74" s="112"/>
      <c r="IB74" s="1283"/>
      <c r="IC74" s="1283"/>
      <c r="ID74" s="1283"/>
      <c r="IE74" s="1283"/>
      <c r="IF74" s="1283"/>
      <c r="IG74" s="1284"/>
      <c r="IH74" s="1284"/>
      <c r="II74" s="1284"/>
      <c r="IJ74" s="1284"/>
      <c r="IK74" s="1284"/>
      <c r="IL74" s="1227"/>
      <c r="IM74" s="1227"/>
      <c r="IN74" s="1227"/>
      <c r="IO74" s="1227"/>
      <c r="IQ74" s="1228"/>
      <c r="IR74" s="1228"/>
      <c r="IS74" s="1228"/>
      <c r="IT74" s="1228"/>
      <c r="IW74" s="111"/>
      <c r="IX74" s="1039"/>
      <c r="IY74" s="1040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56"/>
      <c r="AY75" s="1039"/>
      <c r="AZ75" s="1217" t="e" vm="5">
        <v>#VALUE!</v>
      </c>
      <c r="BB75" s="42"/>
      <c r="BC75" s="1219"/>
      <c r="BD75" s="1219"/>
      <c r="BE75" s="1219"/>
      <c r="BF75" s="1219"/>
      <c r="BG75" s="1219"/>
      <c r="BH75" s="1219"/>
      <c r="BI75" s="1219"/>
      <c r="BJ75" s="1219"/>
      <c r="BK75" s="1219"/>
      <c r="BL75" s="1219"/>
      <c r="BM75" s="1219"/>
      <c r="BN75" s="1219"/>
      <c r="BO75" s="1219"/>
      <c r="BP75" s="1219"/>
      <c r="BQ75" s="1219"/>
      <c r="BR75" s="1219"/>
      <c r="BS75" s="1219"/>
      <c r="BT75" s="1219"/>
      <c r="BU75" s="1219"/>
      <c r="BV75" s="1219"/>
      <c r="BW75" s="1219"/>
      <c r="BX75" s="1219"/>
      <c r="BY75" s="1219"/>
      <c r="BZ75" s="1219"/>
      <c r="CA75" s="1219"/>
      <c r="CB75" s="1219"/>
      <c r="CC75" s="1219"/>
      <c r="CD75" s="1219"/>
      <c r="CE75" s="1219"/>
      <c r="CF75" s="1219"/>
      <c r="CG75" s="1219"/>
      <c r="CH75" s="1219"/>
      <c r="CI75" s="1219"/>
      <c r="CJ75" s="1219"/>
      <c r="CK75" s="1219"/>
      <c r="CL75" s="103"/>
      <c r="CM75" s="1244"/>
      <c r="CN75" s="1244"/>
      <c r="CO75" s="1244"/>
      <c r="CP75" s="1244"/>
      <c r="CQ75" s="1244"/>
      <c r="CR75" s="1244"/>
      <c r="CS75" s="1244"/>
      <c r="CT75" s="1244"/>
      <c r="CU75" s="1244"/>
      <c r="CV75" s="1244"/>
      <c r="CW75" s="1244"/>
      <c r="CX75" s="1244"/>
      <c r="CY75" s="1244"/>
      <c r="CZ75" s="1244"/>
      <c r="DA75" s="1244"/>
      <c r="DB75" s="1244"/>
      <c r="DC75" s="1244"/>
      <c r="DD75" s="1244"/>
      <c r="DE75" s="1244"/>
      <c r="DF75" s="1244"/>
      <c r="DG75" s="1244"/>
      <c r="DH75" s="1244"/>
      <c r="DI75" s="1244"/>
      <c r="DJ75" s="1244"/>
      <c r="DK75" s="1244"/>
      <c r="DL75" s="1244"/>
      <c r="DM75" s="1244"/>
      <c r="DN75" s="1244"/>
      <c r="DO75" s="1244"/>
      <c r="DP75" s="1244"/>
      <c r="DQ75" s="1244"/>
      <c r="DR75" s="1244"/>
      <c r="DS75" s="80"/>
      <c r="DT75" s="81"/>
      <c r="DU75" s="81"/>
      <c r="DV75" s="81"/>
      <c r="DW75" s="81"/>
      <c r="DX75" s="81"/>
      <c r="DY75" s="82"/>
      <c r="DZ75" s="1227"/>
      <c r="EA75" s="1227"/>
      <c r="EB75" s="1227"/>
      <c r="EC75" s="1227"/>
      <c r="EE75" s="1228"/>
      <c r="EF75" s="1228"/>
      <c r="EG75" s="1228"/>
      <c r="EH75" s="1228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FO75" s="1219"/>
      <c r="FP75" s="1219"/>
      <c r="FQ75" s="1219"/>
      <c r="FR75" s="1219"/>
      <c r="FS75" s="1219"/>
      <c r="FT75" s="1219"/>
      <c r="FU75" s="1219"/>
      <c r="FV75" s="1219"/>
      <c r="FW75" s="1219"/>
      <c r="FX75" s="1219"/>
      <c r="FY75" s="1219"/>
      <c r="FZ75" s="1219"/>
      <c r="GA75" s="1219"/>
      <c r="GB75" s="1219"/>
      <c r="GC75" s="1219"/>
      <c r="GD75" s="1219"/>
      <c r="GE75" s="1219"/>
      <c r="GF75" s="1219"/>
      <c r="GG75" s="1219"/>
      <c r="GH75" s="1219"/>
      <c r="GI75" s="1219"/>
      <c r="GJ75" s="1219"/>
      <c r="GK75" s="1219"/>
      <c r="GL75" s="1219"/>
      <c r="GM75" s="1219"/>
      <c r="GN75" s="1219"/>
      <c r="GO75" s="1219"/>
      <c r="GP75" s="1219"/>
      <c r="GQ75" s="1219"/>
      <c r="GR75" s="1219"/>
      <c r="GS75" s="1219"/>
      <c r="GT75" s="1219"/>
      <c r="GU75" s="1219"/>
      <c r="GV75" s="1219"/>
      <c r="GW75" s="1219"/>
      <c r="GX75" s="108"/>
      <c r="GY75" s="1281"/>
      <c r="GZ75" s="1281"/>
      <c r="HA75" s="1281"/>
      <c r="HB75" s="1281"/>
      <c r="HC75" s="1281"/>
      <c r="HD75" s="1281"/>
      <c r="HE75" s="1281"/>
      <c r="HF75" s="1281"/>
      <c r="HG75" s="1281"/>
      <c r="HH75" s="1281"/>
      <c r="HI75" s="1281"/>
      <c r="HJ75" s="1281"/>
      <c r="HK75" s="1281"/>
      <c r="HL75" s="1281"/>
      <c r="HM75" s="1281"/>
      <c r="HN75" s="1281"/>
      <c r="HO75" s="1281"/>
      <c r="HP75" s="1281"/>
      <c r="HQ75" s="1281"/>
      <c r="HR75" s="1281"/>
      <c r="HS75" s="1281"/>
      <c r="HT75" s="1281"/>
      <c r="HU75" s="1281"/>
      <c r="HV75" s="1281"/>
      <c r="HW75" s="1281"/>
      <c r="HX75" s="1281"/>
      <c r="HY75" s="1281"/>
      <c r="HZ75" s="1281"/>
      <c r="IA75" s="112"/>
      <c r="IB75" s="1283"/>
      <c r="IC75" s="1283"/>
      <c r="ID75" s="1283"/>
      <c r="IE75" s="1283"/>
      <c r="IF75" s="1283"/>
      <c r="IG75" s="1284"/>
      <c r="IH75" s="1284"/>
      <c r="II75" s="1284"/>
      <c r="IJ75" s="1284"/>
      <c r="IK75" s="1284"/>
      <c r="IL75" s="1227"/>
      <c r="IM75" s="1227"/>
      <c r="IN75" s="1227"/>
      <c r="IO75" s="1227"/>
      <c r="IQ75" s="1228"/>
      <c r="IR75" s="1228"/>
      <c r="IS75" s="1228"/>
      <c r="IT75" s="1228"/>
      <c r="IW75" s="111"/>
      <c r="IX75" s="1039"/>
      <c r="IY75" s="1040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56"/>
      <c r="AY76" s="1039"/>
      <c r="AZ76" s="1217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FO76" s="1219"/>
      <c r="FP76" s="1219"/>
      <c r="FQ76" s="1219"/>
      <c r="FR76" s="1219"/>
      <c r="FS76" s="1219"/>
      <c r="FT76" s="1219"/>
      <c r="FU76" s="1219"/>
      <c r="FV76" s="1219"/>
      <c r="FW76" s="1219"/>
      <c r="FX76" s="1219"/>
      <c r="FY76" s="1219"/>
      <c r="FZ76" s="1219"/>
      <c r="GA76" s="1219"/>
      <c r="GB76" s="1219"/>
      <c r="GC76" s="1219"/>
      <c r="GD76" s="1219"/>
      <c r="GE76" s="1219"/>
      <c r="GF76" s="1219"/>
      <c r="GG76" s="1219"/>
      <c r="GH76" s="1219"/>
      <c r="GI76" s="1219"/>
      <c r="GJ76" s="1219"/>
      <c r="GK76" s="1219"/>
      <c r="GL76" s="1219"/>
      <c r="GM76" s="1219"/>
      <c r="GN76" s="1219"/>
      <c r="GO76" s="1219"/>
      <c r="GP76" s="1219"/>
      <c r="GQ76" s="1219"/>
      <c r="GR76" s="1219"/>
      <c r="GS76" s="1219"/>
      <c r="GT76" s="1219"/>
      <c r="GU76" s="1219"/>
      <c r="GV76" s="1219"/>
      <c r="GW76" s="1219"/>
      <c r="GX76" s="108"/>
      <c r="GY76" s="1282"/>
      <c r="GZ76" s="1282"/>
      <c r="HA76" s="1282"/>
      <c r="HB76" s="1282"/>
      <c r="HC76" s="1282"/>
      <c r="HD76" s="1282"/>
      <c r="HE76" s="1282"/>
      <c r="HF76" s="1282"/>
      <c r="HG76" s="1282"/>
      <c r="HH76" s="1282"/>
      <c r="HI76" s="1282"/>
      <c r="HJ76" s="1282"/>
      <c r="HK76" s="1282"/>
      <c r="HL76" s="1282"/>
      <c r="HM76" s="1282"/>
      <c r="HN76" s="1282"/>
      <c r="HO76" s="1282"/>
      <c r="HP76" s="1282"/>
      <c r="HQ76" s="1282"/>
      <c r="HR76" s="1282"/>
      <c r="HS76" s="1282"/>
      <c r="HT76" s="1282"/>
      <c r="HU76" s="1282"/>
      <c r="HV76" s="1282"/>
      <c r="HW76" s="1282"/>
      <c r="HX76" s="1282"/>
      <c r="HY76" s="1282"/>
      <c r="HZ76" s="1282"/>
      <c r="IA76" s="112"/>
      <c r="IB76" s="1283"/>
      <c r="IC76" s="1283"/>
      <c r="ID76" s="1283"/>
      <c r="IE76" s="1283"/>
      <c r="IF76" s="1283"/>
      <c r="IG76" s="1284"/>
      <c r="IH76" s="1284"/>
      <c r="II76" s="1284"/>
      <c r="IJ76" s="1284"/>
      <c r="IK76" s="1284"/>
      <c r="IL76" s="1227"/>
      <c r="IM76" s="1227"/>
      <c r="IN76" s="1227"/>
      <c r="IO76" s="1227"/>
      <c r="IQ76" s="1228"/>
      <c r="IR76" s="1228"/>
      <c r="IS76" s="1228"/>
      <c r="IT76" s="1228"/>
      <c r="IW76" s="55"/>
      <c r="IX76" s="1039"/>
      <c r="IY76" s="1040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56"/>
      <c r="AY77" s="1039"/>
      <c r="AZ77" s="72"/>
      <c r="BB77" s="42"/>
      <c r="BC77" s="1219" t="s">
        <v>47</v>
      </c>
      <c r="BD77" s="1219"/>
      <c r="BE77" s="1219"/>
      <c r="BF77" s="1219"/>
      <c r="BG77" s="1219"/>
      <c r="BH77" s="1219"/>
      <c r="BI77" s="1219"/>
      <c r="BJ77" s="1219"/>
      <c r="BK77" s="1219"/>
      <c r="BL77" s="1219"/>
      <c r="BM77" s="1219"/>
      <c r="BN77" s="1219"/>
      <c r="BO77" s="1219"/>
      <c r="BP77" s="1219"/>
      <c r="BQ77" s="1219"/>
      <c r="BR77" s="1219"/>
      <c r="BS77" s="1219"/>
      <c r="BT77" s="1219"/>
      <c r="BU77" s="1219"/>
      <c r="BV77" s="1219"/>
      <c r="BW77" s="1219"/>
      <c r="BX77" s="1219"/>
      <c r="BY77" s="1219"/>
      <c r="BZ77" s="1219"/>
      <c r="CA77" s="1219"/>
      <c r="CB77" s="1219"/>
      <c r="CC77" s="1219"/>
      <c r="CD77" s="1219"/>
      <c r="CE77" s="1219"/>
      <c r="CF77" s="1219"/>
      <c r="CG77" s="1219"/>
      <c r="CH77" s="1219"/>
      <c r="CI77" s="1219"/>
      <c r="CJ77" s="1219"/>
      <c r="CK77" s="1219"/>
      <c r="CL77" s="103"/>
      <c r="CM77" s="1245"/>
      <c r="CN77" s="1245"/>
      <c r="CO77" s="1245"/>
      <c r="CP77" s="1245"/>
      <c r="CQ77" s="1245"/>
      <c r="CR77" s="1245"/>
      <c r="CS77" s="1245"/>
      <c r="CT77" s="1245"/>
      <c r="CU77" s="1245"/>
      <c r="CV77" s="1245"/>
      <c r="CW77" s="1245"/>
      <c r="CX77" s="1245"/>
      <c r="CY77" s="1245"/>
      <c r="CZ77" s="1245"/>
      <c r="DA77" s="1245"/>
      <c r="DB77" s="1245"/>
      <c r="DC77" s="1245"/>
      <c r="DD77" s="1245"/>
      <c r="DE77" s="1245"/>
      <c r="DF77" s="1245"/>
      <c r="DG77" s="1245"/>
      <c r="DH77" s="1245"/>
      <c r="DI77" s="1245"/>
      <c r="DJ77" s="1245"/>
      <c r="DK77" s="1245"/>
      <c r="DL77" s="1245"/>
      <c r="DM77" s="1245"/>
      <c r="DN77" s="1245"/>
      <c r="DO77" s="1245"/>
      <c r="DP77" s="1245"/>
      <c r="DQ77" s="1245"/>
      <c r="DR77" s="1245"/>
      <c r="DS77" s="1245"/>
      <c r="DT77" s="1245"/>
      <c r="DU77" s="1245"/>
      <c r="DV77" s="1245"/>
      <c r="DW77" s="1245"/>
      <c r="DX77" s="1245"/>
      <c r="DY77" s="1245"/>
      <c r="DZ77" s="1245"/>
      <c r="EA77" s="1245"/>
      <c r="EB77" s="1245"/>
      <c r="EC77" s="1245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1039"/>
      <c r="IY77" s="1040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56"/>
      <c r="AY78" s="1039"/>
      <c r="AZ78" s="72"/>
      <c r="BC78" s="1219"/>
      <c r="BD78" s="1219"/>
      <c r="BE78" s="1219"/>
      <c r="BF78" s="1219"/>
      <c r="BG78" s="1219"/>
      <c r="BH78" s="1219"/>
      <c r="BI78" s="1219"/>
      <c r="BJ78" s="1219"/>
      <c r="BK78" s="1219"/>
      <c r="BL78" s="1219"/>
      <c r="BM78" s="1219"/>
      <c r="BN78" s="1219"/>
      <c r="BO78" s="1219"/>
      <c r="BP78" s="1219"/>
      <c r="BQ78" s="1219"/>
      <c r="BR78" s="1219"/>
      <c r="BS78" s="1219"/>
      <c r="BT78" s="1219"/>
      <c r="BU78" s="1219"/>
      <c r="BV78" s="1219"/>
      <c r="BW78" s="1219"/>
      <c r="BX78" s="1219"/>
      <c r="BY78" s="1219"/>
      <c r="BZ78" s="1219"/>
      <c r="CA78" s="1219"/>
      <c r="CB78" s="1219"/>
      <c r="CC78" s="1219"/>
      <c r="CD78" s="1219"/>
      <c r="CE78" s="1219"/>
      <c r="CF78" s="1219"/>
      <c r="CG78" s="1219"/>
      <c r="CH78" s="1219"/>
      <c r="CI78" s="1219"/>
      <c r="CJ78" s="1219"/>
      <c r="CK78" s="1219"/>
      <c r="CL78" s="103"/>
      <c r="CM78" s="1245"/>
      <c r="CN78" s="1245"/>
      <c r="CO78" s="1245"/>
      <c r="CP78" s="1245"/>
      <c r="CQ78" s="1245"/>
      <c r="CR78" s="1245"/>
      <c r="CS78" s="1245"/>
      <c r="CT78" s="1245"/>
      <c r="CU78" s="1245"/>
      <c r="CV78" s="1245"/>
      <c r="CW78" s="1245"/>
      <c r="CX78" s="1245"/>
      <c r="CY78" s="1245"/>
      <c r="CZ78" s="1245"/>
      <c r="DA78" s="1245"/>
      <c r="DB78" s="1245"/>
      <c r="DC78" s="1245"/>
      <c r="DD78" s="1245"/>
      <c r="DE78" s="1245"/>
      <c r="DF78" s="1245"/>
      <c r="DG78" s="1245"/>
      <c r="DH78" s="1245"/>
      <c r="DI78" s="1245"/>
      <c r="DJ78" s="1245"/>
      <c r="DK78" s="1245"/>
      <c r="DL78" s="1245"/>
      <c r="DM78" s="1245"/>
      <c r="DN78" s="1245"/>
      <c r="DO78" s="1245"/>
      <c r="DP78" s="1245"/>
      <c r="DQ78" s="1245"/>
      <c r="DR78" s="1245"/>
      <c r="DS78" s="1245"/>
      <c r="DT78" s="1245"/>
      <c r="DU78" s="1245"/>
      <c r="DV78" s="1245"/>
      <c r="DW78" s="1245"/>
      <c r="DX78" s="1245"/>
      <c r="DY78" s="1245"/>
      <c r="DZ78" s="1245"/>
      <c r="EA78" s="1245"/>
      <c r="EB78" s="1245"/>
      <c r="EC78" s="1245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IW78" s="55"/>
      <c r="IX78" s="1039"/>
      <c r="IY78" s="1040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56"/>
      <c r="AY79" s="1039"/>
      <c r="AZ79" s="72"/>
      <c r="BC79" s="1219"/>
      <c r="BD79" s="1219"/>
      <c r="BE79" s="1219"/>
      <c r="BF79" s="1219"/>
      <c r="BG79" s="1219"/>
      <c r="BH79" s="1219"/>
      <c r="BI79" s="1219"/>
      <c r="BJ79" s="1219"/>
      <c r="BK79" s="1219"/>
      <c r="BL79" s="1219"/>
      <c r="BM79" s="1219"/>
      <c r="BN79" s="1219"/>
      <c r="BO79" s="1219"/>
      <c r="BP79" s="1219"/>
      <c r="BQ79" s="1219"/>
      <c r="BR79" s="1219"/>
      <c r="BS79" s="1219"/>
      <c r="BT79" s="1219"/>
      <c r="BU79" s="1219"/>
      <c r="BV79" s="1219"/>
      <c r="BW79" s="1219"/>
      <c r="BX79" s="1219"/>
      <c r="BY79" s="1219"/>
      <c r="BZ79" s="1219"/>
      <c r="CA79" s="1219"/>
      <c r="CB79" s="1219"/>
      <c r="CC79" s="1219"/>
      <c r="CD79" s="1219"/>
      <c r="CE79" s="1219"/>
      <c r="CF79" s="1219"/>
      <c r="CG79" s="1219"/>
      <c r="CH79" s="1219"/>
      <c r="CI79" s="1219"/>
      <c r="CJ79" s="1219"/>
      <c r="CK79" s="1219"/>
      <c r="CL79" s="107"/>
      <c r="CM79" s="1245"/>
      <c r="CN79" s="1245"/>
      <c r="CO79" s="1245"/>
      <c r="CP79" s="1245"/>
      <c r="CQ79" s="1245"/>
      <c r="CR79" s="1245"/>
      <c r="CS79" s="1245"/>
      <c r="CT79" s="1245"/>
      <c r="CU79" s="1245"/>
      <c r="CV79" s="1245"/>
      <c r="CW79" s="1245"/>
      <c r="CX79" s="1245"/>
      <c r="CY79" s="1245"/>
      <c r="CZ79" s="1245"/>
      <c r="DA79" s="1245"/>
      <c r="DB79" s="1245"/>
      <c r="DC79" s="1245"/>
      <c r="DD79" s="1245"/>
      <c r="DE79" s="1245"/>
      <c r="DF79" s="1245"/>
      <c r="DG79" s="1245"/>
      <c r="DH79" s="1245"/>
      <c r="DI79" s="1245"/>
      <c r="DJ79" s="1245"/>
      <c r="DK79" s="1245"/>
      <c r="DL79" s="1245"/>
      <c r="DM79" s="1245"/>
      <c r="DN79" s="1245"/>
      <c r="DO79" s="1245"/>
      <c r="DP79" s="1245"/>
      <c r="DQ79" s="1245"/>
      <c r="DR79" s="1245"/>
      <c r="DS79" s="1245"/>
      <c r="DT79" s="1245"/>
      <c r="DU79" s="1245"/>
      <c r="DV79" s="1245"/>
      <c r="DW79" s="1245"/>
      <c r="DX79" s="1245"/>
      <c r="DY79" s="1245"/>
      <c r="DZ79" s="1245"/>
      <c r="EA79" s="1245"/>
      <c r="EB79" s="1245"/>
      <c r="EC79" s="1245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IW79" s="55"/>
      <c r="IX79" s="1039"/>
      <c r="IY79" s="1040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56"/>
      <c r="AY80" s="1039"/>
      <c r="AZ80" s="72"/>
      <c r="BC80" s="1219"/>
      <c r="BD80" s="1219"/>
      <c r="BE80" s="1219"/>
      <c r="BF80" s="1219"/>
      <c r="BG80" s="1219"/>
      <c r="BH80" s="1219"/>
      <c r="BI80" s="1219"/>
      <c r="BJ80" s="1219"/>
      <c r="BK80" s="1219"/>
      <c r="BL80" s="1219"/>
      <c r="BM80" s="1219"/>
      <c r="BN80" s="1219"/>
      <c r="BO80" s="1219"/>
      <c r="BP80" s="1219"/>
      <c r="BQ80" s="1219"/>
      <c r="BR80" s="1219"/>
      <c r="BS80" s="1219"/>
      <c r="BT80" s="1219"/>
      <c r="BU80" s="1219"/>
      <c r="BV80" s="1219"/>
      <c r="BW80" s="1219"/>
      <c r="BX80" s="1219"/>
      <c r="BY80" s="1219"/>
      <c r="BZ80" s="1219"/>
      <c r="CA80" s="1219"/>
      <c r="CB80" s="1219"/>
      <c r="CC80" s="1219"/>
      <c r="CD80" s="1219"/>
      <c r="CE80" s="1219"/>
      <c r="CF80" s="1219"/>
      <c r="CG80" s="1219"/>
      <c r="CH80" s="1219"/>
      <c r="CI80" s="1219"/>
      <c r="CJ80" s="1219"/>
      <c r="CK80" s="1219"/>
      <c r="CL80" s="108"/>
      <c r="CM80" s="1245"/>
      <c r="CN80" s="1245"/>
      <c r="CO80" s="1245"/>
      <c r="CP80" s="1245"/>
      <c r="CQ80" s="1245"/>
      <c r="CR80" s="1245"/>
      <c r="CS80" s="1245"/>
      <c r="CT80" s="1245"/>
      <c r="CU80" s="1245"/>
      <c r="CV80" s="1245"/>
      <c r="CW80" s="1245"/>
      <c r="CX80" s="1245"/>
      <c r="CY80" s="1245"/>
      <c r="CZ80" s="1245"/>
      <c r="DA80" s="1245"/>
      <c r="DB80" s="1245"/>
      <c r="DC80" s="1245"/>
      <c r="DD80" s="1245"/>
      <c r="DE80" s="1245"/>
      <c r="DF80" s="1245"/>
      <c r="DG80" s="1245"/>
      <c r="DH80" s="1245"/>
      <c r="DI80" s="1245"/>
      <c r="DJ80" s="1245"/>
      <c r="DK80" s="1245"/>
      <c r="DL80" s="1245"/>
      <c r="DM80" s="1245"/>
      <c r="DN80" s="1245"/>
      <c r="DO80" s="1245"/>
      <c r="DP80" s="1245"/>
      <c r="DQ80" s="1245"/>
      <c r="DR80" s="1245"/>
      <c r="DS80" s="1245"/>
      <c r="DT80" s="1245"/>
      <c r="DU80" s="1245"/>
      <c r="DV80" s="1245"/>
      <c r="DW80" s="1245"/>
      <c r="DX80" s="1245"/>
      <c r="DY80" s="1245"/>
      <c r="DZ80" s="1245"/>
      <c r="EA80" s="1245"/>
      <c r="EB80" s="1245"/>
      <c r="EC80" s="1245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1258" t="s">
        <v>48</v>
      </c>
      <c r="FN80" s="1258"/>
      <c r="FO80" s="1258"/>
      <c r="FP80" s="1258"/>
      <c r="FQ80" s="1258"/>
      <c r="FR80" s="1258"/>
      <c r="FS80" s="1258"/>
      <c r="FT80" s="1258"/>
      <c r="FU80" s="1258"/>
      <c r="FV80" s="1258"/>
      <c r="FW80" s="1258"/>
      <c r="FX80" s="1258"/>
      <c r="FY80" s="1258"/>
      <c r="FZ80" s="1258"/>
      <c r="GA80" s="1258"/>
      <c r="GB80" s="1258"/>
      <c r="GC80" s="1258"/>
      <c r="GD80" s="1258"/>
      <c r="GE80" s="1258"/>
      <c r="GF80" s="1258"/>
      <c r="GG80" s="1258"/>
      <c r="GH80" s="1258"/>
      <c r="GI80" s="1258"/>
      <c r="GJ80" s="1258"/>
      <c r="GK80" s="1258"/>
      <c r="GL80" s="1258"/>
      <c r="GM80" s="1258"/>
      <c r="GN80" s="1258"/>
      <c r="GO80" s="1258"/>
      <c r="GP80" s="1258"/>
      <c r="GQ80" s="1258"/>
      <c r="GR80" s="1258"/>
      <c r="GS80" s="1258"/>
      <c r="GT80" s="1258"/>
      <c r="GU80" s="1258"/>
      <c r="GV80" s="1258"/>
      <c r="GW80" s="1258"/>
      <c r="GX80" s="1258"/>
      <c r="GY80" s="1258"/>
      <c r="GZ80" s="1258"/>
      <c r="HA80" s="1258"/>
      <c r="HB80" s="1258"/>
      <c r="HC80" s="1258"/>
      <c r="HD80" s="1258"/>
      <c r="HE80" s="1258"/>
      <c r="HF80" s="1258"/>
      <c r="HG80" s="1258"/>
      <c r="HH80" s="1258"/>
      <c r="HI80" s="1258"/>
      <c r="HJ80" s="1258"/>
      <c r="HK80" s="1258"/>
      <c r="HL80" s="1258"/>
      <c r="HM80" s="1258"/>
      <c r="HN80" s="1258"/>
      <c r="HO80" s="1258"/>
      <c r="HP80" s="1258"/>
      <c r="HQ80" s="1258"/>
      <c r="HR80" s="1258"/>
      <c r="HS80" s="1258"/>
      <c r="HT80" s="1258"/>
      <c r="HU80" s="1258"/>
      <c r="HV80" s="1258"/>
      <c r="HW80" s="1258"/>
      <c r="HX80" s="1258"/>
      <c r="HY80" s="1258"/>
      <c r="HZ80" s="1258"/>
      <c r="IA80" s="1258"/>
      <c r="IB80" s="1258"/>
      <c r="IC80" s="1258"/>
      <c r="ID80" s="1258"/>
      <c r="IE80" s="1258"/>
      <c r="IF80" s="1258"/>
      <c r="IG80" s="1258"/>
      <c r="IH80" s="1258"/>
      <c r="II80" s="1258"/>
      <c r="IJ80" s="1258"/>
      <c r="IK80" s="1258"/>
      <c r="IL80" s="1258"/>
      <c r="IM80" s="1258"/>
      <c r="IN80" s="1258"/>
      <c r="IO80" s="1258"/>
      <c r="IP80" s="1258"/>
      <c r="IQ80" s="1258"/>
      <c r="IR80" s="1258"/>
      <c r="IS80" s="1258"/>
      <c r="IT80" s="1258"/>
      <c r="IW80" s="55"/>
      <c r="IX80" s="1039"/>
      <c r="IY80" s="1040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56"/>
      <c r="AY81" s="1039"/>
      <c r="AZ81" s="72"/>
      <c r="BC81" s="1219"/>
      <c r="BD81" s="1219"/>
      <c r="BE81" s="1219"/>
      <c r="BF81" s="1219"/>
      <c r="BG81" s="1219"/>
      <c r="BH81" s="1219"/>
      <c r="BI81" s="1219"/>
      <c r="BJ81" s="1219"/>
      <c r="BK81" s="1219"/>
      <c r="BL81" s="1219"/>
      <c r="BM81" s="1219"/>
      <c r="BN81" s="1219"/>
      <c r="BO81" s="1219"/>
      <c r="BP81" s="1219"/>
      <c r="BQ81" s="1219"/>
      <c r="BR81" s="1219"/>
      <c r="BS81" s="1219"/>
      <c r="BT81" s="1219"/>
      <c r="BU81" s="1219"/>
      <c r="BV81" s="1219"/>
      <c r="BW81" s="1219"/>
      <c r="BX81" s="1219"/>
      <c r="BY81" s="1219"/>
      <c r="BZ81" s="1219"/>
      <c r="CA81" s="1219"/>
      <c r="CB81" s="1219"/>
      <c r="CC81" s="1219"/>
      <c r="CD81" s="1219"/>
      <c r="CE81" s="1219"/>
      <c r="CF81" s="1219"/>
      <c r="CG81" s="1219"/>
      <c r="CH81" s="1219"/>
      <c r="CI81" s="1219"/>
      <c r="CJ81" s="1219"/>
      <c r="CK81" s="1219"/>
      <c r="CL81" s="108"/>
      <c r="CM81" s="1246"/>
      <c r="CN81" s="1246"/>
      <c r="CO81" s="1246"/>
      <c r="CP81" s="1246"/>
      <c r="CQ81" s="1246"/>
      <c r="CR81" s="1246"/>
      <c r="CS81" s="1246"/>
      <c r="CT81" s="1246"/>
      <c r="CU81" s="1246"/>
      <c r="CV81" s="1246"/>
      <c r="CW81" s="1246"/>
      <c r="CX81" s="1246"/>
      <c r="CY81" s="1246"/>
      <c r="CZ81" s="1246"/>
      <c r="DA81" s="1246"/>
      <c r="DB81" s="1246"/>
      <c r="DC81" s="1246"/>
      <c r="DD81" s="1246"/>
      <c r="DE81" s="1246"/>
      <c r="DF81" s="1246"/>
      <c r="DG81" s="1246"/>
      <c r="DH81" s="1246"/>
      <c r="DI81" s="1246"/>
      <c r="DJ81" s="1246"/>
      <c r="DK81" s="1246"/>
      <c r="DL81" s="1246"/>
      <c r="DM81" s="1246"/>
      <c r="DN81" s="1246"/>
      <c r="DO81" s="1246"/>
      <c r="DP81" s="1246"/>
      <c r="DQ81" s="1246"/>
      <c r="DR81" s="1246"/>
      <c r="DS81" s="1246"/>
      <c r="DT81" s="1246"/>
      <c r="DU81" s="1246"/>
      <c r="DV81" s="1246"/>
      <c r="DW81" s="1246"/>
      <c r="DX81" s="1246"/>
      <c r="DY81" s="1246"/>
      <c r="DZ81" s="1246"/>
      <c r="EA81" s="1246"/>
      <c r="EB81" s="1246"/>
      <c r="EC81" s="1246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1258"/>
      <c r="FN81" s="1258"/>
      <c r="FO81" s="1258"/>
      <c r="FP81" s="1258"/>
      <c r="FQ81" s="1258"/>
      <c r="FR81" s="1258"/>
      <c r="FS81" s="1258"/>
      <c r="FT81" s="1258"/>
      <c r="FU81" s="1258"/>
      <c r="FV81" s="1258"/>
      <c r="FW81" s="1258"/>
      <c r="FX81" s="1258"/>
      <c r="FY81" s="1258"/>
      <c r="FZ81" s="1258"/>
      <c r="GA81" s="1258"/>
      <c r="GB81" s="1258"/>
      <c r="GC81" s="1258"/>
      <c r="GD81" s="1258"/>
      <c r="GE81" s="1258"/>
      <c r="GF81" s="1258"/>
      <c r="GG81" s="1258"/>
      <c r="GH81" s="1258"/>
      <c r="GI81" s="1258"/>
      <c r="GJ81" s="1258"/>
      <c r="GK81" s="1258"/>
      <c r="GL81" s="1258"/>
      <c r="GM81" s="1258"/>
      <c r="GN81" s="1258"/>
      <c r="GO81" s="1258"/>
      <c r="GP81" s="1258"/>
      <c r="GQ81" s="1258"/>
      <c r="GR81" s="1258"/>
      <c r="GS81" s="1258"/>
      <c r="GT81" s="1258"/>
      <c r="GU81" s="1258"/>
      <c r="GV81" s="1258"/>
      <c r="GW81" s="1258"/>
      <c r="GX81" s="1258"/>
      <c r="GY81" s="1258"/>
      <c r="GZ81" s="1258"/>
      <c r="HA81" s="1258"/>
      <c r="HB81" s="1258"/>
      <c r="HC81" s="1258"/>
      <c r="HD81" s="1258"/>
      <c r="HE81" s="1258"/>
      <c r="HF81" s="1258"/>
      <c r="HG81" s="1258"/>
      <c r="HH81" s="1258"/>
      <c r="HI81" s="1258"/>
      <c r="HJ81" s="1258"/>
      <c r="HK81" s="1258"/>
      <c r="HL81" s="1258"/>
      <c r="HM81" s="1258"/>
      <c r="HN81" s="1258"/>
      <c r="HO81" s="1258"/>
      <c r="HP81" s="1258"/>
      <c r="HQ81" s="1258"/>
      <c r="HR81" s="1258"/>
      <c r="HS81" s="1258"/>
      <c r="HT81" s="1258"/>
      <c r="HU81" s="1258"/>
      <c r="HV81" s="1258"/>
      <c r="HW81" s="1258"/>
      <c r="HX81" s="1258"/>
      <c r="HY81" s="1258"/>
      <c r="HZ81" s="1258"/>
      <c r="IA81" s="1258"/>
      <c r="IB81" s="1258"/>
      <c r="IC81" s="1258"/>
      <c r="ID81" s="1258"/>
      <c r="IE81" s="1258"/>
      <c r="IF81" s="1258"/>
      <c r="IG81" s="1258"/>
      <c r="IH81" s="1258"/>
      <c r="II81" s="1258"/>
      <c r="IJ81" s="1258"/>
      <c r="IK81" s="1258"/>
      <c r="IL81" s="1258"/>
      <c r="IM81" s="1258"/>
      <c r="IN81" s="1258"/>
      <c r="IO81" s="1258"/>
      <c r="IP81" s="1258"/>
      <c r="IQ81" s="1258"/>
      <c r="IR81" s="1258"/>
      <c r="IS81" s="1258"/>
      <c r="IT81" s="1258"/>
      <c r="IW81" s="55"/>
      <c r="IX81" s="1039"/>
      <c r="IY81" s="1040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57"/>
      <c r="AY82" s="1041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1258"/>
      <c r="FN82" s="1258"/>
      <c r="FO82" s="1258"/>
      <c r="FP82" s="1258"/>
      <c r="FQ82" s="1258"/>
      <c r="FR82" s="1258"/>
      <c r="FS82" s="1258"/>
      <c r="FT82" s="1258"/>
      <c r="FU82" s="1258"/>
      <c r="FV82" s="1258"/>
      <c r="FW82" s="1258"/>
      <c r="FX82" s="1258"/>
      <c r="FY82" s="1258"/>
      <c r="FZ82" s="1258"/>
      <c r="GA82" s="1258"/>
      <c r="GB82" s="1258"/>
      <c r="GC82" s="1258"/>
      <c r="GD82" s="1258"/>
      <c r="GE82" s="1258"/>
      <c r="GF82" s="1258"/>
      <c r="GG82" s="1258"/>
      <c r="GH82" s="1258"/>
      <c r="GI82" s="1258"/>
      <c r="GJ82" s="1258"/>
      <c r="GK82" s="1258"/>
      <c r="GL82" s="1258"/>
      <c r="GM82" s="1258"/>
      <c r="GN82" s="1258"/>
      <c r="GO82" s="1258"/>
      <c r="GP82" s="1258"/>
      <c r="GQ82" s="1258"/>
      <c r="GR82" s="1258"/>
      <c r="GS82" s="1258"/>
      <c r="GT82" s="1258"/>
      <c r="GU82" s="1258"/>
      <c r="GV82" s="1258"/>
      <c r="GW82" s="1258"/>
      <c r="GX82" s="1258"/>
      <c r="GY82" s="1258"/>
      <c r="GZ82" s="1258"/>
      <c r="HA82" s="1258"/>
      <c r="HB82" s="1258"/>
      <c r="HC82" s="1258"/>
      <c r="HD82" s="1258"/>
      <c r="HE82" s="1258"/>
      <c r="HF82" s="1258"/>
      <c r="HG82" s="1258"/>
      <c r="HH82" s="1258"/>
      <c r="HI82" s="1258"/>
      <c r="HJ82" s="1258"/>
      <c r="HK82" s="1258"/>
      <c r="HL82" s="1258"/>
      <c r="HM82" s="1258"/>
      <c r="HN82" s="1258"/>
      <c r="HO82" s="1258"/>
      <c r="HP82" s="1258"/>
      <c r="HQ82" s="1258"/>
      <c r="HR82" s="1258"/>
      <c r="HS82" s="1258"/>
      <c r="HT82" s="1258"/>
      <c r="HU82" s="1258"/>
      <c r="HV82" s="1258"/>
      <c r="HW82" s="1258"/>
      <c r="HX82" s="1258"/>
      <c r="HY82" s="1258"/>
      <c r="HZ82" s="1258"/>
      <c r="IA82" s="1258"/>
      <c r="IB82" s="1258"/>
      <c r="IC82" s="1258"/>
      <c r="ID82" s="1258"/>
      <c r="IE82" s="1258"/>
      <c r="IF82" s="1258"/>
      <c r="IG82" s="1258"/>
      <c r="IH82" s="1258"/>
      <c r="II82" s="1258"/>
      <c r="IJ82" s="1258"/>
      <c r="IK82" s="1258"/>
      <c r="IL82" s="1258"/>
      <c r="IM82" s="1258"/>
      <c r="IN82" s="1258"/>
      <c r="IO82" s="1258"/>
      <c r="IP82" s="1258"/>
      <c r="IQ82" s="1258"/>
      <c r="IR82" s="1258"/>
      <c r="IS82" s="1258"/>
      <c r="IT82" s="1258"/>
      <c r="IW82" s="55"/>
      <c r="IX82" s="1041"/>
      <c r="IY82" s="104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56" t="s">
        <v>6</v>
      </c>
      <c r="AY83" s="1039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1258"/>
      <c r="FN83" s="1258"/>
      <c r="FO83" s="1258"/>
      <c r="FP83" s="1258"/>
      <c r="FQ83" s="1258"/>
      <c r="FR83" s="1258"/>
      <c r="FS83" s="1258"/>
      <c r="FT83" s="1258"/>
      <c r="FU83" s="1258"/>
      <c r="FV83" s="1258"/>
      <c r="FW83" s="1258"/>
      <c r="FX83" s="1258"/>
      <c r="FY83" s="1258"/>
      <c r="FZ83" s="1258"/>
      <c r="GA83" s="1258"/>
      <c r="GB83" s="1258"/>
      <c r="GC83" s="1258"/>
      <c r="GD83" s="1258"/>
      <c r="GE83" s="1258"/>
      <c r="GF83" s="1258"/>
      <c r="GG83" s="1258"/>
      <c r="GH83" s="1258"/>
      <c r="GI83" s="1258"/>
      <c r="GJ83" s="1258"/>
      <c r="GK83" s="1258"/>
      <c r="GL83" s="1258"/>
      <c r="GM83" s="1258"/>
      <c r="GN83" s="1258"/>
      <c r="GO83" s="1258"/>
      <c r="GP83" s="1258"/>
      <c r="GQ83" s="1258"/>
      <c r="GR83" s="1258"/>
      <c r="GS83" s="1258"/>
      <c r="GT83" s="1258"/>
      <c r="GU83" s="1258"/>
      <c r="GV83" s="1258"/>
      <c r="GW83" s="1258"/>
      <c r="GX83" s="1258"/>
      <c r="GY83" s="1258"/>
      <c r="GZ83" s="1258"/>
      <c r="HA83" s="1258"/>
      <c r="HB83" s="1258"/>
      <c r="HC83" s="1258"/>
      <c r="HD83" s="1258"/>
      <c r="HE83" s="1258"/>
      <c r="HF83" s="1258"/>
      <c r="HG83" s="1258"/>
      <c r="HH83" s="1258"/>
      <c r="HI83" s="1258"/>
      <c r="HJ83" s="1258"/>
      <c r="HK83" s="1258"/>
      <c r="HL83" s="1258"/>
      <c r="HM83" s="1258"/>
      <c r="HN83" s="1258"/>
      <c r="HO83" s="1258"/>
      <c r="HP83" s="1258"/>
      <c r="HQ83" s="1258"/>
      <c r="HR83" s="1258"/>
      <c r="HS83" s="1258"/>
      <c r="HT83" s="1258"/>
      <c r="HU83" s="1258"/>
      <c r="HV83" s="1258"/>
      <c r="HW83" s="1258"/>
      <c r="HX83" s="1258"/>
      <c r="HY83" s="1258"/>
      <c r="HZ83" s="1258"/>
      <c r="IA83" s="1258"/>
      <c r="IB83" s="1258"/>
      <c r="IC83" s="1258"/>
      <c r="ID83" s="1258"/>
      <c r="IE83" s="1258"/>
      <c r="IF83" s="1258"/>
      <c r="IG83" s="1258"/>
      <c r="IH83" s="1258"/>
      <c r="II83" s="1258"/>
      <c r="IJ83" s="1258"/>
      <c r="IK83" s="1258"/>
      <c r="IL83" s="1258"/>
      <c r="IM83" s="1258"/>
      <c r="IN83" s="1258"/>
      <c r="IO83" s="1258"/>
      <c r="IP83" s="1258"/>
      <c r="IQ83" s="1258"/>
      <c r="IR83" s="1258"/>
      <c r="IS83" s="1258"/>
      <c r="IT83" s="1258"/>
      <c r="IW83" s="114"/>
      <c r="IX83" s="1039" t="s">
        <v>6</v>
      </c>
      <c r="IY83" s="1040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56"/>
      <c r="AY84" s="1039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1258"/>
      <c r="FN84" s="1258"/>
      <c r="FO84" s="1258"/>
      <c r="FP84" s="1258"/>
      <c r="FQ84" s="1258"/>
      <c r="FR84" s="1258"/>
      <c r="FS84" s="1258"/>
      <c r="FT84" s="1258"/>
      <c r="FU84" s="1258"/>
      <c r="FV84" s="1258"/>
      <c r="FW84" s="1258"/>
      <c r="FX84" s="1258"/>
      <c r="FY84" s="1258"/>
      <c r="FZ84" s="1258"/>
      <c r="GA84" s="1258"/>
      <c r="GB84" s="1258"/>
      <c r="GC84" s="1258"/>
      <c r="GD84" s="1258"/>
      <c r="GE84" s="1258"/>
      <c r="GF84" s="1258"/>
      <c r="GG84" s="1258"/>
      <c r="GH84" s="1258"/>
      <c r="GI84" s="1258"/>
      <c r="GJ84" s="1258"/>
      <c r="GK84" s="1258"/>
      <c r="GL84" s="1258"/>
      <c r="GM84" s="1258"/>
      <c r="GN84" s="1258"/>
      <c r="GO84" s="1258"/>
      <c r="GP84" s="1258"/>
      <c r="GQ84" s="1258"/>
      <c r="GR84" s="1258"/>
      <c r="GS84" s="1258"/>
      <c r="GT84" s="1258"/>
      <c r="GU84" s="1258"/>
      <c r="GV84" s="1258"/>
      <c r="GW84" s="1258"/>
      <c r="GX84" s="1258"/>
      <c r="GY84" s="1258"/>
      <c r="GZ84" s="1258"/>
      <c r="HA84" s="1258"/>
      <c r="HB84" s="1258"/>
      <c r="HC84" s="1258"/>
      <c r="HD84" s="1258"/>
      <c r="HE84" s="1258"/>
      <c r="HF84" s="1258"/>
      <c r="HG84" s="1258"/>
      <c r="HH84" s="1258"/>
      <c r="HI84" s="1258"/>
      <c r="HJ84" s="1258"/>
      <c r="HK84" s="1258"/>
      <c r="HL84" s="1258"/>
      <c r="HM84" s="1258"/>
      <c r="HN84" s="1258"/>
      <c r="HO84" s="1258"/>
      <c r="HP84" s="1258"/>
      <c r="HQ84" s="1258"/>
      <c r="HR84" s="1258"/>
      <c r="HS84" s="1258"/>
      <c r="HT84" s="1258"/>
      <c r="HU84" s="1258"/>
      <c r="HV84" s="1258"/>
      <c r="HW84" s="1258"/>
      <c r="HX84" s="1258"/>
      <c r="HY84" s="1258"/>
      <c r="HZ84" s="1258"/>
      <c r="IA84" s="1258"/>
      <c r="IB84" s="1258"/>
      <c r="IC84" s="1258"/>
      <c r="ID84" s="1258"/>
      <c r="IE84" s="1258"/>
      <c r="IF84" s="1258"/>
      <c r="IG84" s="1258"/>
      <c r="IH84" s="1258"/>
      <c r="II84" s="1258"/>
      <c r="IJ84" s="1258"/>
      <c r="IK84" s="1258"/>
      <c r="IL84" s="1258"/>
      <c r="IM84" s="1258"/>
      <c r="IN84" s="1258"/>
      <c r="IO84" s="1258"/>
      <c r="IP84" s="1258"/>
      <c r="IQ84" s="1258"/>
      <c r="IR84" s="1258"/>
      <c r="IS84" s="1258"/>
      <c r="IT84" s="1258"/>
      <c r="IW84" s="114"/>
      <c r="IX84" s="1039"/>
      <c r="IY84" s="1040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56"/>
      <c r="AY85" s="1039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1258"/>
      <c r="FN85" s="1258"/>
      <c r="FO85" s="1258"/>
      <c r="FP85" s="1258"/>
      <c r="FQ85" s="1258"/>
      <c r="FR85" s="1258"/>
      <c r="FS85" s="1258"/>
      <c r="FT85" s="1258"/>
      <c r="FU85" s="1258"/>
      <c r="FV85" s="1258"/>
      <c r="FW85" s="1258"/>
      <c r="FX85" s="1258"/>
      <c r="FY85" s="1258"/>
      <c r="FZ85" s="1258"/>
      <c r="GA85" s="1258"/>
      <c r="GB85" s="1258"/>
      <c r="GC85" s="1258"/>
      <c r="GD85" s="1258"/>
      <c r="GE85" s="1258"/>
      <c r="GF85" s="1258"/>
      <c r="GG85" s="1258"/>
      <c r="GH85" s="1258"/>
      <c r="GI85" s="1258"/>
      <c r="GJ85" s="1258"/>
      <c r="GK85" s="1258"/>
      <c r="GL85" s="1258"/>
      <c r="GM85" s="1258"/>
      <c r="GN85" s="1258"/>
      <c r="GO85" s="1258"/>
      <c r="GP85" s="1258"/>
      <c r="GQ85" s="1258"/>
      <c r="GR85" s="1258"/>
      <c r="GS85" s="1258"/>
      <c r="GT85" s="1258"/>
      <c r="GU85" s="1258"/>
      <c r="GV85" s="1258"/>
      <c r="GW85" s="1258"/>
      <c r="GX85" s="1258"/>
      <c r="GY85" s="1258"/>
      <c r="GZ85" s="1258"/>
      <c r="HA85" s="1258"/>
      <c r="HB85" s="1258"/>
      <c r="HC85" s="1258"/>
      <c r="HD85" s="1258"/>
      <c r="HE85" s="1258"/>
      <c r="HF85" s="1258"/>
      <c r="HG85" s="1258"/>
      <c r="HH85" s="1258"/>
      <c r="HI85" s="1258"/>
      <c r="HJ85" s="1258"/>
      <c r="HK85" s="1258"/>
      <c r="HL85" s="1258"/>
      <c r="HM85" s="1258"/>
      <c r="HN85" s="1258"/>
      <c r="HO85" s="1258"/>
      <c r="HP85" s="1258"/>
      <c r="HQ85" s="1258"/>
      <c r="HR85" s="1258"/>
      <c r="HS85" s="1258"/>
      <c r="HT85" s="1258"/>
      <c r="HU85" s="1258"/>
      <c r="HV85" s="1258"/>
      <c r="HW85" s="1258"/>
      <c r="HX85" s="1258"/>
      <c r="HY85" s="1258"/>
      <c r="HZ85" s="1258"/>
      <c r="IA85" s="1258"/>
      <c r="IB85" s="1258"/>
      <c r="IC85" s="1258"/>
      <c r="ID85" s="1258"/>
      <c r="IE85" s="1258"/>
      <c r="IF85" s="1258"/>
      <c r="IG85" s="1258"/>
      <c r="IH85" s="1258"/>
      <c r="II85" s="1258"/>
      <c r="IJ85" s="1258"/>
      <c r="IK85" s="1258"/>
      <c r="IL85" s="1258"/>
      <c r="IM85" s="1258"/>
      <c r="IN85" s="1258"/>
      <c r="IO85" s="1258"/>
      <c r="IP85" s="1258"/>
      <c r="IQ85" s="1258"/>
      <c r="IR85" s="1258"/>
      <c r="IS85" s="1258"/>
      <c r="IT85" s="1258"/>
      <c r="IW85" s="114"/>
      <c r="IX85" s="1039"/>
      <c r="IY85" s="1040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56"/>
      <c r="AY86" s="1039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1039"/>
      <c r="IY86" s="1040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56"/>
      <c r="AY87" s="1039"/>
      <c r="AZ87" s="72"/>
      <c r="BB87" s="1278" t="s">
        <v>49</v>
      </c>
      <c r="BC87" s="1278"/>
      <c r="BD87" s="1278"/>
      <c r="BE87" s="1278"/>
      <c r="BF87" s="1278"/>
      <c r="BG87" s="1278"/>
      <c r="BH87" s="1278"/>
      <c r="BI87" s="1278"/>
      <c r="BJ87" s="1278"/>
      <c r="BK87" s="1278"/>
      <c r="BL87" s="1278"/>
      <c r="BM87" s="1278"/>
      <c r="BN87" s="1278"/>
      <c r="BO87" s="1278"/>
      <c r="BP87" s="1278"/>
      <c r="BQ87" s="1278"/>
      <c r="BR87" s="1278"/>
      <c r="BS87" s="1278"/>
      <c r="BT87" s="1278"/>
      <c r="BU87" s="1278"/>
      <c r="BV87" s="1278"/>
      <c r="BW87" s="1278"/>
      <c r="BX87" s="1278"/>
      <c r="BY87" s="1278"/>
      <c r="BZ87" s="1278"/>
      <c r="CA87" s="1278"/>
      <c r="CB87" s="1278"/>
      <c r="CC87" s="1278"/>
      <c r="CD87" s="1278"/>
      <c r="CE87" s="1278"/>
      <c r="CF87" s="1278"/>
      <c r="CG87" s="1278"/>
      <c r="CH87" s="1278"/>
      <c r="CI87" s="1278"/>
      <c r="CJ87" s="1278"/>
      <c r="CK87" s="1278"/>
      <c r="CL87" s="1278"/>
      <c r="CM87" s="1278"/>
      <c r="CN87" s="1278"/>
      <c r="CO87" s="1278"/>
      <c r="CP87" s="1278"/>
      <c r="CQ87" s="1278"/>
      <c r="CR87" s="1278"/>
      <c r="CS87" s="1278"/>
      <c r="CT87" s="1278"/>
      <c r="CU87" s="1278"/>
      <c r="CV87" s="1278"/>
      <c r="CW87" s="1278"/>
      <c r="CX87" s="1278"/>
      <c r="CY87" s="1278"/>
      <c r="CZ87" s="1278"/>
      <c r="DA87" s="1278"/>
      <c r="DB87" s="1278"/>
      <c r="DC87" s="1278"/>
      <c r="DD87" s="1278"/>
      <c r="DE87" s="1278"/>
      <c r="DF87" s="1278"/>
      <c r="DG87" s="1278"/>
      <c r="DH87" s="1278"/>
      <c r="DI87" s="1278"/>
      <c r="DJ87" s="1278"/>
      <c r="DK87" s="1278"/>
      <c r="DL87" s="1278"/>
      <c r="DM87" s="1278"/>
      <c r="DN87" s="1278"/>
      <c r="DO87" s="1278"/>
      <c r="DP87" s="1278"/>
      <c r="DQ87" s="1278"/>
      <c r="DR87" s="1278"/>
      <c r="DS87" s="1278"/>
      <c r="DT87" s="1278"/>
      <c r="DU87" s="1278"/>
      <c r="DV87" s="1278"/>
      <c r="DW87" s="1278"/>
      <c r="DX87" s="1278"/>
      <c r="DY87" s="1278"/>
      <c r="DZ87" s="1278"/>
      <c r="EA87" s="1278"/>
      <c r="EB87" s="1278"/>
      <c r="EC87" s="1278"/>
      <c r="ED87" s="1278"/>
      <c r="EE87" s="1278"/>
      <c r="EF87" s="1278"/>
      <c r="EG87" s="1278"/>
      <c r="EH87" s="1278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1219" t="s">
        <v>50</v>
      </c>
      <c r="FN87" s="1219"/>
      <c r="FO87" s="1219"/>
      <c r="FP87" s="1219"/>
      <c r="FQ87" s="1219"/>
      <c r="FR87" s="1219"/>
      <c r="FS87" s="1219"/>
      <c r="FT87" s="1219"/>
      <c r="FU87" s="1219"/>
      <c r="FV87" s="1219"/>
      <c r="FW87" s="1219"/>
      <c r="FX87" s="1219"/>
      <c r="FY87" s="1219"/>
      <c r="FZ87" s="1219"/>
      <c r="GA87" s="1219"/>
      <c r="GB87" s="1219"/>
      <c r="GC87" s="1219"/>
      <c r="GD87" s="1219"/>
      <c r="GE87" s="1219"/>
      <c r="GF87" s="1219"/>
      <c r="GG87" s="1219"/>
      <c r="GH87" s="1219"/>
      <c r="GI87" s="1219"/>
      <c r="GJ87" s="1219"/>
      <c r="GK87" s="1219"/>
      <c r="GL87" s="1219"/>
      <c r="GM87" s="1219"/>
      <c r="GN87" s="1219"/>
      <c r="GO87" s="1219"/>
      <c r="GP87" s="1219"/>
      <c r="GQ87" s="1219"/>
      <c r="GR87" s="1219"/>
      <c r="GS87" s="1219"/>
      <c r="GT87" s="1219"/>
      <c r="GU87" s="1219"/>
      <c r="GV87" s="78"/>
      <c r="GW87" s="1231" t="str">
        <f>IF(CB129&lt;&gt;"",Meta_Master!B6,"")</f>
        <v>Ing. Jhon Sierra</v>
      </c>
      <c r="GX87" s="1231"/>
      <c r="GY87" s="1231"/>
      <c r="GZ87" s="1231"/>
      <c r="HA87" s="1231"/>
      <c r="HB87" s="1231"/>
      <c r="HC87" s="1231"/>
      <c r="HD87" s="1231"/>
      <c r="HE87" s="1231"/>
      <c r="HF87" s="1231"/>
      <c r="HG87" s="1231"/>
      <c r="HH87" s="1231"/>
      <c r="HI87" s="1231"/>
      <c r="HJ87" s="1231"/>
      <c r="HK87" s="1231"/>
      <c r="HL87" s="1231"/>
      <c r="HM87" s="1231"/>
      <c r="HN87" s="1231"/>
      <c r="HO87" s="1231"/>
      <c r="HP87" s="1231"/>
      <c r="HQ87" s="1231"/>
      <c r="HR87" s="1231"/>
      <c r="HS87" s="1231"/>
      <c r="HT87" s="1231"/>
      <c r="HU87" s="1231"/>
      <c r="HV87" s="1231"/>
      <c r="HW87" s="1231"/>
      <c r="HX87" s="1231"/>
      <c r="HY87" s="1231"/>
      <c r="HZ87" s="1231"/>
      <c r="IA87" s="1231"/>
      <c r="IB87" s="1231"/>
      <c r="IC87" s="1231"/>
      <c r="ID87" s="1231"/>
      <c r="IE87" s="1231"/>
      <c r="IF87" s="1231"/>
      <c r="IG87" s="1231"/>
      <c r="IH87" s="1231"/>
      <c r="II87" s="1231"/>
      <c r="IJ87" s="1231"/>
      <c r="IK87" s="1232" t="s">
        <v>34</v>
      </c>
      <c r="IL87" s="1232"/>
      <c r="IM87" s="1232"/>
      <c r="IO87" s="1228" t="e" vm="6">
        <v>#VALUE!</v>
      </c>
      <c r="IP87" s="1228"/>
      <c r="IQ87" s="1228"/>
      <c r="IR87" s="1228"/>
      <c r="IW87" s="114"/>
      <c r="IX87" s="1039"/>
      <c r="IY87" s="1040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56"/>
      <c r="AY88" s="1039"/>
      <c r="AZ88" s="1217" t="e" vm="5">
        <v>#VALUE!</v>
      </c>
      <c r="BB88" s="1278"/>
      <c r="BC88" s="1278"/>
      <c r="BD88" s="1278"/>
      <c r="BE88" s="1278"/>
      <c r="BF88" s="1278"/>
      <c r="BG88" s="1278"/>
      <c r="BH88" s="1278"/>
      <c r="BI88" s="1278"/>
      <c r="BJ88" s="1278"/>
      <c r="BK88" s="1278"/>
      <c r="BL88" s="1278"/>
      <c r="BM88" s="1278"/>
      <c r="BN88" s="1278"/>
      <c r="BO88" s="1278"/>
      <c r="BP88" s="1278"/>
      <c r="BQ88" s="1278"/>
      <c r="BR88" s="1278"/>
      <c r="BS88" s="1278"/>
      <c r="BT88" s="1278"/>
      <c r="BU88" s="1278"/>
      <c r="BV88" s="1278"/>
      <c r="BW88" s="1278"/>
      <c r="BX88" s="1278"/>
      <c r="BY88" s="1278"/>
      <c r="BZ88" s="1278"/>
      <c r="CA88" s="1278"/>
      <c r="CB88" s="1278"/>
      <c r="CC88" s="1278"/>
      <c r="CD88" s="1278"/>
      <c r="CE88" s="1278"/>
      <c r="CF88" s="1278"/>
      <c r="CG88" s="1278"/>
      <c r="CH88" s="1278"/>
      <c r="CI88" s="1278"/>
      <c r="CJ88" s="1278"/>
      <c r="CK88" s="1278"/>
      <c r="CL88" s="1278"/>
      <c r="CM88" s="1278"/>
      <c r="CN88" s="1278"/>
      <c r="CO88" s="1278"/>
      <c r="CP88" s="1278"/>
      <c r="CQ88" s="1278"/>
      <c r="CR88" s="1278"/>
      <c r="CS88" s="1278"/>
      <c r="CT88" s="1278"/>
      <c r="CU88" s="1278"/>
      <c r="CV88" s="1278"/>
      <c r="CW88" s="1278"/>
      <c r="CX88" s="1278"/>
      <c r="CY88" s="1278"/>
      <c r="CZ88" s="1278"/>
      <c r="DA88" s="1278"/>
      <c r="DB88" s="1278"/>
      <c r="DC88" s="1278"/>
      <c r="DD88" s="1278"/>
      <c r="DE88" s="1278"/>
      <c r="DF88" s="1278"/>
      <c r="DG88" s="1278"/>
      <c r="DH88" s="1278"/>
      <c r="DI88" s="1278"/>
      <c r="DJ88" s="1278"/>
      <c r="DK88" s="1278"/>
      <c r="DL88" s="1278"/>
      <c r="DM88" s="1278"/>
      <c r="DN88" s="1278"/>
      <c r="DO88" s="1278"/>
      <c r="DP88" s="1278"/>
      <c r="DQ88" s="1278"/>
      <c r="DR88" s="1278"/>
      <c r="DS88" s="1278"/>
      <c r="DT88" s="1278"/>
      <c r="DU88" s="1278"/>
      <c r="DV88" s="1278"/>
      <c r="DW88" s="1278"/>
      <c r="DX88" s="1278"/>
      <c r="DY88" s="1278"/>
      <c r="DZ88" s="1278"/>
      <c r="EA88" s="1278"/>
      <c r="EB88" s="1278"/>
      <c r="EC88" s="1278"/>
      <c r="ED88" s="1278"/>
      <c r="EE88" s="1278"/>
      <c r="EF88" s="1278"/>
      <c r="EG88" s="1278"/>
      <c r="EH88" s="1278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1219"/>
      <c r="FN88" s="1219"/>
      <c r="FO88" s="1219"/>
      <c r="FP88" s="1219"/>
      <c r="FQ88" s="1219"/>
      <c r="FR88" s="1219"/>
      <c r="FS88" s="1219"/>
      <c r="FT88" s="1219"/>
      <c r="FU88" s="1219"/>
      <c r="FV88" s="1219"/>
      <c r="FW88" s="1219"/>
      <c r="FX88" s="1219"/>
      <c r="FY88" s="1219"/>
      <c r="FZ88" s="1219"/>
      <c r="GA88" s="1219"/>
      <c r="GB88" s="1219"/>
      <c r="GC88" s="1219"/>
      <c r="GD88" s="1219"/>
      <c r="GE88" s="1219"/>
      <c r="GF88" s="1219"/>
      <c r="GG88" s="1219"/>
      <c r="GH88" s="1219"/>
      <c r="GI88" s="1219"/>
      <c r="GJ88" s="1219"/>
      <c r="GK88" s="1219"/>
      <c r="GL88" s="1219"/>
      <c r="GM88" s="1219"/>
      <c r="GN88" s="1219"/>
      <c r="GO88" s="1219"/>
      <c r="GP88" s="1219"/>
      <c r="GQ88" s="1219"/>
      <c r="GR88" s="1219"/>
      <c r="GS88" s="1219"/>
      <c r="GT88" s="1219"/>
      <c r="GU88" s="1219"/>
      <c r="GV88" s="78"/>
      <c r="GW88" s="1231"/>
      <c r="GX88" s="1231"/>
      <c r="GY88" s="1231"/>
      <c r="GZ88" s="1231"/>
      <c r="HA88" s="1231"/>
      <c r="HB88" s="1231"/>
      <c r="HC88" s="1231"/>
      <c r="HD88" s="1231"/>
      <c r="HE88" s="1231"/>
      <c r="HF88" s="1231"/>
      <c r="HG88" s="1231"/>
      <c r="HH88" s="1231"/>
      <c r="HI88" s="1231"/>
      <c r="HJ88" s="1231"/>
      <c r="HK88" s="1231"/>
      <c r="HL88" s="1231"/>
      <c r="HM88" s="1231"/>
      <c r="HN88" s="1231"/>
      <c r="HO88" s="1231"/>
      <c r="HP88" s="1231"/>
      <c r="HQ88" s="1231"/>
      <c r="HR88" s="1231"/>
      <c r="HS88" s="1231"/>
      <c r="HT88" s="1231"/>
      <c r="HU88" s="1231"/>
      <c r="HV88" s="1231"/>
      <c r="HW88" s="1231"/>
      <c r="HX88" s="1231"/>
      <c r="HY88" s="1231"/>
      <c r="HZ88" s="1231"/>
      <c r="IA88" s="1231"/>
      <c r="IB88" s="1231"/>
      <c r="IC88" s="1231"/>
      <c r="ID88" s="1231"/>
      <c r="IE88" s="1231"/>
      <c r="IF88" s="1231"/>
      <c r="IG88" s="1231"/>
      <c r="IH88" s="1231"/>
      <c r="II88" s="1231"/>
      <c r="IJ88" s="1231"/>
      <c r="IK88" s="1232"/>
      <c r="IL88" s="1232"/>
      <c r="IM88" s="1232"/>
      <c r="IO88" s="1228"/>
      <c r="IP88" s="1228"/>
      <c r="IQ88" s="1228"/>
      <c r="IR88" s="1228"/>
      <c r="IW88" s="114"/>
      <c r="IX88" s="1039"/>
      <c r="IY88" s="1040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56"/>
      <c r="AY89" s="1039"/>
      <c r="AZ89" s="1217"/>
      <c r="BA89" s="102"/>
      <c r="BB89" s="1278"/>
      <c r="BC89" s="1278"/>
      <c r="BD89" s="1278"/>
      <c r="BE89" s="1278"/>
      <c r="BF89" s="1278"/>
      <c r="BG89" s="1278"/>
      <c r="BH89" s="1278"/>
      <c r="BI89" s="1278"/>
      <c r="BJ89" s="1278"/>
      <c r="BK89" s="1278"/>
      <c r="BL89" s="1278"/>
      <c r="BM89" s="1278"/>
      <c r="BN89" s="1278"/>
      <c r="BO89" s="1278"/>
      <c r="BP89" s="1278"/>
      <c r="BQ89" s="1278"/>
      <c r="BR89" s="1278"/>
      <c r="BS89" s="1278"/>
      <c r="BT89" s="1278"/>
      <c r="BU89" s="1278"/>
      <c r="BV89" s="1278"/>
      <c r="BW89" s="1278"/>
      <c r="BX89" s="1278"/>
      <c r="BY89" s="1278"/>
      <c r="BZ89" s="1278"/>
      <c r="CA89" s="1278"/>
      <c r="CB89" s="1278"/>
      <c r="CC89" s="1278"/>
      <c r="CD89" s="1278"/>
      <c r="CE89" s="1278"/>
      <c r="CF89" s="1278"/>
      <c r="CG89" s="1278"/>
      <c r="CH89" s="1278"/>
      <c r="CI89" s="1278"/>
      <c r="CJ89" s="1278"/>
      <c r="CK89" s="1278"/>
      <c r="CL89" s="1278"/>
      <c r="CM89" s="1278"/>
      <c r="CN89" s="1278"/>
      <c r="CO89" s="1278"/>
      <c r="CP89" s="1278"/>
      <c r="CQ89" s="1278"/>
      <c r="CR89" s="1278"/>
      <c r="CS89" s="1278"/>
      <c r="CT89" s="1278"/>
      <c r="CU89" s="1278"/>
      <c r="CV89" s="1278"/>
      <c r="CW89" s="1278"/>
      <c r="CX89" s="1278"/>
      <c r="CY89" s="1278"/>
      <c r="CZ89" s="1278"/>
      <c r="DA89" s="1278"/>
      <c r="DB89" s="1278"/>
      <c r="DC89" s="1278"/>
      <c r="DD89" s="1278"/>
      <c r="DE89" s="1278"/>
      <c r="DF89" s="1278"/>
      <c r="DG89" s="1278"/>
      <c r="DH89" s="1278"/>
      <c r="DI89" s="1278"/>
      <c r="DJ89" s="1278"/>
      <c r="DK89" s="1278"/>
      <c r="DL89" s="1278"/>
      <c r="DM89" s="1278"/>
      <c r="DN89" s="1278"/>
      <c r="DO89" s="1278"/>
      <c r="DP89" s="1278"/>
      <c r="DQ89" s="1278"/>
      <c r="DR89" s="1278"/>
      <c r="DS89" s="1278"/>
      <c r="DT89" s="1278"/>
      <c r="DU89" s="1278"/>
      <c r="DV89" s="1278"/>
      <c r="DW89" s="1278"/>
      <c r="DX89" s="1278"/>
      <c r="DY89" s="1278"/>
      <c r="DZ89" s="1278"/>
      <c r="EA89" s="1278"/>
      <c r="EB89" s="1278"/>
      <c r="EC89" s="1278"/>
      <c r="ED89" s="1278"/>
      <c r="EE89" s="1278"/>
      <c r="EF89" s="1278"/>
      <c r="EG89" s="1278"/>
      <c r="EH89" s="1278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1219"/>
      <c r="FN89" s="1219"/>
      <c r="FO89" s="1219"/>
      <c r="FP89" s="1219"/>
      <c r="FQ89" s="1219"/>
      <c r="FR89" s="1219"/>
      <c r="FS89" s="1219"/>
      <c r="FT89" s="1219"/>
      <c r="FU89" s="1219"/>
      <c r="FV89" s="1219"/>
      <c r="FW89" s="1219"/>
      <c r="FX89" s="1219"/>
      <c r="FY89" s="1219"/>
      <c r="FZ89" s="1219"/>
      <c r="GA89" s="1219"/>
      <c r="GB89" s="1219"/>
      <c r="GC89" s="1219"/>
      <c r="GD89" s="1219"/>
      <c r="GE89" s="1219"/>
      <c r="GF89" s="1219"/>
      <c r="GG89" s="1219"/>
      <c r="GH89" s="1219"/>
      <c r="GI89" s="1219"/>
      <c r="GJ89" s="1219"/>
      <c r="GK89" s="1219"/>
      <c r="GL89" s="1219"/>
      <c r="GM89" s="1219"/>
      <c r="GN89" s="1219"/>
      <c r="GO89" s="1219"/>
      <c r="GP89" s="1219"/>
      <c r="GQ89" s="1219"/>
      <c r="GR89" s="1219"/>
      <c r="GS89" s="1219"/>
      <c r="GT89" s="1219"/>
      <c r="GU89" s="1219"/>
      <c r="GV89" s="78"/>
      <c r="GW89" s="1231"/>
      <c r="GX89" s="1231"/>
      <c r="GY89" s="1231"/>
      <c r="GZ89" s="1231"/>
      <c r="HA89" s="1231"/>
      <c r="HB89" s="1231"/>
      <c r="HC89" s="1231"/>
      <c r="HD89" s="1231"/>
      <c r="HE89" s="1231"/>
      <c r="HF89" s="1231"/>
      <c r="HG89" s="1231"/>
      <c r="HH89" s="1231"/>
      <c r="HI89" s="1231"/>
      <c r="HJ89" s="1231"/>
      <c r="HK89" s="1231"/>
      <c r="HL89" s="1231"/>
      <c r="HM89" s="1231"/>
      <c r="HN89" s="1231"/>
      <c r="HO89" s="1231"/>
      <c r="HP89" s="1231"/>
      <c r="HQ89" s="1231"/>
      <c r="HR89" s="1231"/>
      <c r="HS89" s="1231"/>
      <c r="HT89" s="1231"/>
      <c r="HU89" s="1231"/>
      <c r="HV89" s="1231"/>
      <c r="HW89" s="1231"/>
      <c r="HX89" s="1231"/>
      <c r="HY89" s="1231"/>
      <c r="HZ89" s="1231"/>
      <c r="IA89" s="1231"/>
      <c r="IB89" s="1231"/>
      <c r="IC89" s="1231"/>
      <c r="ID89" s="1231"/>
      <c r="IE89" s="1231"/>
      <c r="IF89" s="1231"/>
      <c r="IG89" s="1231"/>
      <c r="IH89" s="1231"/>
      <c r="II89" s="1231"/>
      <c r="IJ89" s="1231"/>
      <c r="IK89" s="1232"/>
      <c r="IL89" s="1232"/>
      <c r="IM89" s="1232"/>
      <c r="IO89" s="1228"/>
      <c r="IP89" s="1228"/>
      <c r="IQ89" s="1228"/>
      <c r="IR89" s="1228"/>
      <c r="IW89" s="114"/>
      <c r="IX89" s="1039"/>
      <c r="IY89" s="1040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56"/>
      <c r="AY90" s="1039"/>
      <c r="AZ90" s="72"/>
      <c r="BA90" s="102"/>
      <c r="BB90" s="1278"/>
      <c r="BC90" s="1278"/>
      <c r="BD90" s="1278"/>
      <c r="BE90" s="1278"/>
      <c r="BF90" s="1278"/>
      <c r="BG90" s="1278"/>
      <c r="BH90" s="1278"/>
      <c r="BI90" s="1278"/>
      <c r="BJ90" s="1278"/>
      <c r="BK90" s="1278"/>
      <c r="BL90" s="1278"/>
      <c r="BM90" s="1278"/>
      <c r="BN90" s="1278"/>
      <c r="BO90" s="1278"/>
      <c r="BP90" s="1278"/>
      <c r="BQ90" s="1278"/>
      <c r="BR90" s="1278"/>
      <c r="BS90" s="1278"/>
      <c r="BT90" s="1278"/>
      <c r="BU90" s="1278"/>
      <c r="BV90" s="1278"/>
      <c r="BW90" s="1278"/>
      <c r="BX90" s="1278"/>
      <c r="BY90" s="1278"/>
      <c r="BZ90" s="1278"/>
      <c r="CA90" s="1278"/>
      <c r="CB90" s="1278"/>
      <c r="CC90" s="1278"/>
      <c r="CD90" s="1278"/>
      <c r="CE90" s="1278"/>
      <c r="CF90" s="1278"/>
      <c r="CG90" s="1278"/>
      <c r="CH90" s="1278"/>
      <c r="CI90" s="1278"/>
      <c r="CJ90" s="1278"/>
      <c r="CK90" s="1278"/>
      <c r="CL90" s="1278"/>
      <c r="CM90" s="1278"/>
      <c r="CN90" s="1278"/>
      <c r="CO90" s="1278"/>
      <c r="CP90" s="1278"/>
      <c r="CQ90" s="1278"/>
      <c r="CR90" s="1278"/>
      <c r="CS90" s="1278"/>
      <c r="CT90" s="1278"/>
      <c r="CU90" s="1278"/>
      <c r="CV90" s="1278"/>
      <c r="CW90" s="1278"/>
      <c r="CX90" s="1278"/>
      <c r="CY90" s="1278"/>
      <c r="CZ90" s="1278"/>
      <c r="DA90" s="1278"/>
      <c r="DB90" s="1278"/>
      <c r="DC90" s="1278"/>
      <c r="DD90" s="1278"/>
      <c r="DE90" s="1278"/>
      <c r="DF90" s="1278"/>
      <c r="DG90" s="1278"/>
      <c r="DH90" s="1278"/>
      <c r="DI90" s="1278"/>
      <c r="DJ90" s="1278"/>
      <c r="DK90" s="1278"/>
      <c r="DL90" s="1278"/>
      <c r="DM90" s="1278"/>
      <c r="DN90" s="1278"/>
      <c r="DO90" s="1278"/>
      <c r="DP90" s="1278"/>
      <c r="DQ90" s="1278"/>
      <c r="DR90" s="1278"/>
      <c r="DS90" s="1278"/>
      <c r="DT90" s="1278"/>
      <c r="DU90" s="1278"/>
      <c r="DV90" s="1278"/>
      <c r="DW90" s="1278"/>
      <c r="DX90" s="1278"/>
      <c r="DY90" s="1278"/>
      <c r="DZ90" s="1278"/>
      <c r="EA90" s="1278"/>
      <c r="EB90" s="1278"/>
      <c r="EC90" s="1278"/>
      <c r="ED90" s="1278"/>
      <c r="EE90" s="1278"/>
      <c r="EF90" s="1278"/>
      <c r="EG90" s="1278"/>
      <c r="EH90" s="1278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1219"/>
      <c r="FN90" s="1219"/>
      <c r="FO90" s="1219"/>
      <c r="FP90" s="1219"/>
      <c r="FQ90" s="1219"/>
      <c r="FR90" s="1219"/>
      <c r="FS90" s="1219"/>
      <c r="FT90" s="1219"/>
      <c r="FU90" s="1219"/>
      <c r="FV90" s="1219"/>
      <c r="FW90" s="1219"/>
      <c r="FX90" s="1219"/>
      <c r="FY90" s="1219"/>
      <c r="FZ90" s="1219"/>
      <c r="GA90" s="1219"/>
      <c r="GB90" s="1219"/>
      <c r="GC90" s="1219"/>
      <c r="GD90" s="1219"/>
      <c r="GE90" s="1219"/>
      <c r="GF90" s="1219"/>
      <c r="GG90" s="1219"/>
      <c r="GH90" s="1219"/>
      <c r="GI90" s="1219"/>
      <c r="GJ90" s="1219"/>
      <c r="GK90" s="1219"/>
      <c r="GL90" s="1219"/>
      <c r="GM90" s="1219"/>
      <c r="GN90" s="1219"/>
      <c r="GO90" s="1219"/>
      <c r="GP90" s="1219"/>
      <c r="GQ90" s="1219"/>
      <c r="GR90" s="1219"/>
      <c r="GS90" s="1219"/>
      <c r="GT90" s="1219"/>
      <c r="GU90" s="1219"/>
      <c r="GV90" s="78"/>
      <c r="GW90" s="1231"/>
      <c r="GX90" s="1231"/>
      <c r="GY90" s="1231"/>
      <c r="GZ90" s="1231"/>
      <c r="HA90" s="1231"/>
      <c r="HB90" s="1231"/>
      <c r="HC90" s="1231"/>
      <c r="HD90" s="1231"/>
      <c r="HE90" s="1231"/>
      <c r="HF90" s="1231"/>
      <c r="HG90" s="1231"/>
      <c r="HH90" s="1231"/>
      <c r="HI90" s="1231"/>
      <c r="HJ90" s="1231"/>
      <c r="HK90" s="1231"/>
      <c r="HL90" s="1231"/>
      <c r="HM90" s="1231"/>
      <c r="HN90" s="1231"/>
      <c r="HO90" s="1231"/>
      <c r="HP90" s="1231"/>
      <c r="HQ90" s="1231"/>
      <c r="HR90" s="1231"/>
      <c r="HS90" s="1231"/>
      <c r="HT90" s="1231"/>
      <c r="HU90" s="1231"/>
      <c r="HV90" s="1231"/>
      <c r="HW90" s="1231"/>
      <c r="HX90" s="1231"/>
      <c r="HY90" s="1231"/>
      <c r="HZ90" s="1231"/>
      <c r="IA90" s="1231"/>
      <c r="IB90" s="1231"/>
      <c r="IC90" s="1231"/>
      <c r="ID90" s="1231"/>
      <c r="IE90" s="1231"/>
      <c r="IF90" s="1231"/>
      <c r="IG90" s="1231"/>
      <c r="IH90" s="1231"/>
      <c r="II90" s="1231"/>
      <c r="IJ90" s="1231"/>
      <c r="IK90" s="1232"/>
      <c r="IL90" s="1232"/>
      <c r="IM90" s="1232"/>
      <c r="IO90" s="1228"/>
      <c r="IP90" s="1228"/>
      <c r="IQ90" s="1228"/>
      <c r="IR90" s="1228"/>
      <c r="IW90" s="114"/>
      <c r="IX90" s="1039"/>
      <c r="IY90" s="1040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56"/>
      <c r="AY91" s="1039"/>
      <c r="AZ91" s="72"/>
      <c r="BA91" s="102"/>
      <c r="BB91" s="1278"/>
      <c r="BC91" s="1278"/>
      <c r="BD91" s="1278"/>
      <c r="BE91" s="1278"/>
      <c r="BF91" s="1278"/>
      <c r="BG91" s="1278"/>
      <c r="BH91" s="1278"/>
      <c r="BI91" s="1278"/>
      <c r="BJ91" s="1278"/>
      <c r="BK91" s="1278"/>
      <c r="BL91" s="1278"/>
      <c r="BM91" s="1278"/>
      <c r="BN91" s="1278"/>
      <c r="BO91" s="1278"/>
      <c r="BP91" s="1278"/>
      <c r="BQ91" s="1278"/>
      <c r="BR91" s="1278"/>
      <c r="BS91" s="1278"/>
      <c r="BT91" s="1278"/>
      <c r="BU91" s="1278"/>
      <c r="BV91" s="1278"/>
      <c r="BW91" s="1278"/>
      <c r="BX91" s="1278"/>
      <c r="BY91" s="1278"/>
      <c r="BZ91" s="1278"/>
      <c r="CA91" s="1278"/>
      <c r="CB91" s="1278"/>
      <c r="CC91" s="1278"/>
      <c r="CD91" s="1278"/>
      <c r="CE91" s="1278"/>
      <c r="CF91" s="1278"/>
      <c r="CG91" s="1278"/>
      <c r="CH91" s="1278"/>
      <c r="CI91" s="1278"/>
      <c r="CJ91" s="1278"/>
      <c r="CK91" s="1278"/>
      <c r="CL91" s="1278"/>
      <c r="CM91" s="1278"/>
      <c r="CN91" s="1278"/>
      <c r="CO91" s="1278"/>
      <c r="CP91" s="1278"/>
      <c r="CQ91" s="1278"/>
      <c r="CR91" s="1278"/>
      <c r="CS91" s="1278"/>
      <c r="CT91" s="1278"/>
      <c r="CU91" s="1278"/>
      <c r="CV91" s="1278"/>
      <c r="CW91" s="1278"/>
      <c r="CX91" s="1278"/>
      <c r="CY91" s="1278"/>
      <c r="CZ91" s="1278"/>
      <c r="DA91" s="1278"/>
      <c r="DB91" s="1278"/>
      <c r="DC91" s="1278"/>
      <c r="DD91" s="1278"/>
      <c r="DE91" s="1278"/>
      <c r="DF91" s="1278"/>
      <c r="DG91" s="1278"/>
      <c r="DH91" s="1278"/>
      <c r="DI91" s="1278"/>
      <c r="DJ91" s="1278"/>
      <c r="DK91" s="1278"/>
      <c r="DL91" s="1278"/>
      <c r="DM91" s="1278"/>
      <c r="DN91" s="1278"/>
      <c r="DO91" s="1278"/>
      <c r="DP91" s="1278"/>
      <c r="DQ91" s="1278"/>
      <c r="DR91" s="1278"/>
      <c r="DS91" s="1278"/>
      <c r="DT91" s="1278"/>
      <c r="DU91" s="1278"/>
      <c r="DV91" s="1278"/>
      <c r="DW91" s="1278"/>
      <c r="DX91" s="1278"/>
      <c r="DY91" s="1278"/>
      <c r="DZ91" s="1278"/>
      <c r="EA91" s="1278"/>
      <c r="EB91" s="1278"/>
      <c r="EC91" s="1278"/>
      <c r="ED91" s="1278"/>
      <c r="EE91" s="1278"/>
      <c r="EF91" s="1278"/>
      <c r="EG91" s="1278"/>
      <c r="EH91" s="1278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1219"/>
      <c r="FN91" s="1219"/>
      <c r="FO91" s="1219"/>
      <c r="FP91" s="1219"/>
      <c r="FQ91" s="1219"/>
      <c r="FR91" s="1219"/>
      <c r="FS91" s="1219"/>
      <c r="FT91" s="1219"/>
      <c r="FU91" s="1219"/>
      <c r="FV91" s="1219"/>
      <c r="FW91" s="1219"/>
      <c r="FX91" s="1219"/>
      <c r="FY91" s="1219"/>
      <c r="FZ91" s="1219"/>
      <c r="GA91" s="1219"/>
      <c r="GB91" s="1219"/>
      <c r="GC91" s="1219"/>
      <c r="GD91" s="1219"/>
      <c r="GE91" s="1219"/>
      <c r="GF91" s="1219"/>
      <c r="GG91" s="1219"/>
      <c r="GH91" s="1219"/>
      <c r="GI91" s="1219"/>
      <c r="GJ91" s="1219"/>
      <c r="GK91" s="1219"/>
      <c r="GL91" s="1219"/>
      <c r="GM91" s="1219"/>
      <c r="GN91" s="1219"/>
      <c r="GO91" s="1219"/>
      <c r="GP91" s="1219"/>
      <c r="GQ91" s="1219"/>
      <c r="GR91" s="1219"/>
      <c r="GS91" s="1219"/>
      <c r="GT91" s="1219"/>
      <c r="GU91" s="1219"/>
      <c r="GV91" s="78"/>
      <c r="GW91" s="1231"/>
      <c r="GX91" s="1231"/>
      <c r="GY91" s="1231"/>
      <c r="GZ91" s="1231"/>
      <c r="HA91" s="1231"/>
      <c r="HB91" s="1231"/>
      <c r="HC91" s="1231"/>
      <c r="HD91" s="1231"/>
      <c r="HE91" s="1231"/>
      <c r="HF91" s="1231"/>
      <c r="HG91" s="1231"/>
      <c r="HH91" s="1231"/>
      <c r="HI91" s="1231"/>
      <c r="HJ91" s="1231"/>
      <c r="HK91" s="1231"/>
      <c r="HL91" s="1231"/>
      <c r="HM91" s="1231"/>
      <c r="HN91" s="1231"/>
      <c r="HO91" s="1231"/>
      <c r="HP91" s="1231"/>
      <c r="HQ91" s="1231"/>
      <c r="HR91" s="1231"/>
      <c r="HS91" s="1231"/>
      <c r="HT91" s="1231"/>
      <c r="HU91" s="1231"/>
      <c r="HV91" s="1231"/>
      <c r="HW91" s="1231"/>
      <c r="HX91" s="1231"/>
      <c r="HY91" s="1231"/>
      <c r="HZ91" s="1231"/>
      <c r="IA91" s="1231"/>
      <c r="IB91" s="1231"/>
      <c r="IC91" s="1231"/>
      <c r="ID91" s="1231"/>
      <c r="IE91" s="1231"/>
      <c r="IF91" s="1231"/>
      <c r="IG91" s="1231"/>
      <c r="IH91" s="1231"/>
      <c r="II91" s="1231"/>
      <c r="IJ91" s="1231"/>
      <c r="IK91" s="1232"/>
      <c r="IL91" s="1232"/>
      <c r="IM91" s="1232"/>
      <c r="IO91" s="1228"/>
      <c r="IP91" s="1228"/>
      <c r="IQ91" s="1228"/>
      <c r="IR91" s="1228"/>
      <c r="IW91" s="114"/>
      <c r="IX91" s="1039"/>
      <c r="IY91" s="1040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56"/>
      <c r="AY92" s="1039"/>
      <c r="AZ92" s="72"/>
      <c r="BA92" s="102"/>
      <c r="BB92" s="1278"/>
      <c r="BC92" s="1278"/>
      <c r="BD92" s="1278"/>
      <c r="BE92" s="1278"/>
      <c r="BF92" s="1278"/>
      <c r="BG92" s="1278"/>
      <c r="BH92" s="1278"/>
      <c r="BI92" s="1278"/>
      <c r="BJ92" s="1278"/>
      <c r="BK92" s="1278"/>
      <c r="BL92" s="1278"/>
      <c r="BM92" s="1278"/>
      <c r="BN92" s="1278"/>
      <c r="BO92" s="1278"/>
      <c r="BP92" s="1278"/>
      <c r="BQ92" s="1278"/>
      <c r="BR92" s="1278"/>
      <c r="BS92" s="1278"/>
      <c r="BT92" s="1278"/>
      <c r="BU92" s="1278"/>
      <c r="BV92" s="1278"/>
      <c r="BW92" s="1278"/>
      <c r="BX92" s="1278"/>
      <c r="BY92" s="1278"/>
      <c r="BZ92" s="1278"/>
      <c r="CA92" s="1278"/>
      <c r="CB92" s="1278"/>
      <c r="CC92" s="1278"/>
      <c r="CD92" s="1278"/>
      <c r="CE92" s="1278"/>
      <c r="CF92" s="1278"/>
      <c r="CG92" s="1278"/>
      <c r="CH92" s="1278"/>
      <c r="CI92" s="1278"/>
      <c r="CJ92" s="1278"/>
      <c r="CK92" s="1278"/>
      <c r="CL92" s="1278"/>
      <c r="CM92" s="1278"/>
      <c r="CN92" s="1278"/>
      <c r="CO92" s="1278"/>
      <c r="CP92" s="1278"/>
      <c r="CQ92" s="1278"/>
      <c r="CR92" s="1278"/>
      <c r="CS92" s="1278"/>
      <c r="CT92" s="1278"/>
      <c r="CU92" s="1278"/>
      <c r="CV92" s="1278"/>
      <c r="CW92" s="1278"/>
      <c r="CX92" s="1278"/>
      <c r="CY92" s="1278"/>
      <c r="CZ92" s="1278"/>
      <c r="DA92" s="1278"/>
      <c r="DB92" s="1278"/>
      <c r="DC92" s="1278"/>
      <c r="DD92" s="1278"/>
      <c r="DE92" s="1278"/>
      <c r="DF92" s="1278"/>
      <c r="DG92" s="1278"/>
      <c r="DH92" s="1278"/>
      <c r="DI92" s="1278"/>
      <c r="DJ92" s="1278"/>
      <c r="DK92" s="1278"/>
      <c r="DL92" s="1278"/>
      <c r="DM92" s="1278"/>
      <c r="DN92" s="1278"/>
      <c r="DO92" s="1278"/>
      <c r="DP92" s="1278"/>
      <c r="DQ92" s="1278"/>
      <c r="DR92" s="1278"/>
      <c r="DS92" s="1278"/>
      <c r="DT92" s="1278"/>
      <c r="DU92" s="1278"/>
      <c r="DV92" s="1278"/>
      <c r="DW92" s="1278"/>
      <c r="DX92" s="1278"/>
      <c r="DY92" s="1278"/>
      <c r="DZ92" s="1278"/>
      <c r="EA92" s="1278"/>
      <c r="EB92" s="1278"/>
      <c r="EC92" s="1278"/>
      <c r="ED92" s="1278"/>
      <c r="EE92" s="1278"/>
      <c r="EF92" s="1278"/>
      <c r="EG92" s="1278"/>
      <c r="EH92" s="1278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IW92" s="114"/>
      <c r="IX92" s="1039"/>
      <c r="IY92" s="1040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56"/>
      <c r="AY93" s="1039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1219" t="s">
        <v>53</v>
      </c>
      <c r="FN93" s="1219"/>
      <c r="FO93" s="1219"/>
      <c r="FP93" s="1219"/>
      <c r="FQ93" s="1219"/>
      <c r="FR93" s="1219"/>
      <c r="FS93" s="1219"/>
      <c r="FT93" s="1219"/>
      <c r="FU93" s="1219"/>
      <c r="FV93" s="1219"/>
      <c r="FW93" s="1219"/>
      <c r="FX93" s="1219"/>
      <c r="FY93" s="1219"/>
      <c r="FZ93" s="1219"/>
      <c r="GA93" s="1219"/>
      <c r="GB93" s="1219"/>
      <c r="GC93" s="1219"/>
      <c r="GD93" s="1219"/>
      <c r="GE93" s="1219"/>
      <c r="GF93" s="1219"/>
      <c r="GG93" s="1219"/>
      <c r="GH93" s="1219"/>
      <c r="GI93" s="1219"/>
      <c r="GJ93" s="1219"/>
      <c r="GK93" s="1219"/>
      <c r="GL93" s="1219"/>
      <c r="GM93" s="1219"/>
      <c r="GN93" s="1219"/>
      <c r="GO93" s="1219"/>
      <c r="GP93" s="1219"/>
      <c r="GQ93" s="1219"/>
      <c r="GR93" s="1219"/>
      <c r="GS93" s="1219"/>
      <c r="GT93" s="1219"/>
      <c r="GU93" s="1219"/>
      <c r="GV93" s="78"/>
      <c r="GW93" s="1231" t="str">
        <f>IF(CB129&lt;&gt;"",Meta_Master!B7,"")</f>
        <v>Ing. Nicolas Prada</v>
      </c>
      <c r="GX93" s="1231"/>
      <c r="GY93" s="1231"/>
      <c r="GZ93" s="1231"/>
      <c r="HA93" s="1231"/>
      <c r="HB93" s="1231"/>
      <c r="HC93" s="1231"/>
      <c r="HD93" s="1231"/>
      <c r="HE93" s="1231"/>
      <c r="HF93" s="1231"/>
      <c r="HG93" s="1231"/>
      <c r="HH93" s="1231"/>
      <c r="HI93" s="1231"/>
      <c r="HJ93" s="1231"/>
      <c r="HK93" s="1231"/>
      <c r="HL93" s="1231"/>
      <c r="HM93" s="1231"/>
      <c r="HN93" s="1231"/>
      <c r="HO93" s="1231"/>
      <c r="HP93" s="1231"/>
      <c r="HQ93" s="1231"/>
      <c r="HR93" s="1231"/>
      <c r="HS93" s="1231"/>
      <c r="HT93" s="1231"/>
      <c r="HU93" s="1231"/>
      <c r="HV93" s="1231"/>
      <c r="HW93" s="1231"/>
      <c r="HX93" s="1231"/>
      <c r="HY93" s="1231"/>
      <c r="HZ93" s="1231"/>
      <c r="IA93" s="1231"/>
      <c r="IB93" s="1231"/>
      <c r="IC93" s="1231"/>
      <c r="ID93" s="1231"/>
      <c r="IE93" s="1231"/>
      <c r="IF93" s="1231"/>
      <c r="IG93" s="1231"/>
      <c r="IH93" s="1231"/>
      <c r="II93" s="1231"/>
      <c r="IJ93" s="1231"/>
      <c r="IK93" s="1232" t="s">
        <v>34</v>
      </c>
      <c r="IL93" s="1232"/>
      <c r="IM93" s="1232"/>
      <c r="IO93" s="1228" t="e" vm="6">
        <v>#VALUE!</v>
      </c>
      <c r="IP93" s="1228"/>
      <c r="IQ93" s="1228"/>
      <c r="IR93" s="1228"/>
      <c r="IW93" s="114"/>
      <c r="IX93" s="1039"/>
      <c r="IY93" s="1040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56"/>
      <c r="AY94" s="1039"/>
      <c r="AZ94" s="72"/>
      <c r="BA94" s="102"/>
      <c r="BB94" s="1219" t="s">
        <v>51</v>
      </c>
      <c r="BC94" s="1219"/>
      <c r="BD94" s="1219"/>
      <c r="BE94" s="1219"/>
      <c r="BF94" s="1219"/>
      <c r="BG94" s="1219"/>
      <c r="BH94" s="1219"/>
      <c r="BI94" s="1219"/>
      <c r="BJ94" s="1219"/>
      <c r="BK94" s="1219"/>
      <c r="BL94" s="1219"/>
      <c r="BM94" s="1219"/>
      <c r="BN94" s="1219"/>
      <c r="BO94" s="1219"/>
      <c r="BP94" s="1219"/>
      <c r="BQ94" s="1219"/>
      <c r="BR94" s="1219"/>
      <c r="BS94" s="1219"/>
      <c r="BT94" s="1219"/>
      <c r="BU94" s="1219"/>
      <c r="BV94" s="1219"/>
      <c r="BW94" s="1219"/>
      <c r="BX94" s="1219"/>
      <c r="BY94" s="1219"/>
      <c r="BZ94" s="1219"/>
      <c r="CA94" s="1219"/>
      <c r="CB94" s="1219"/>
      <c r="CC94" s="1219"/>
      <c r="CD94" s="1219"/>
      <c r="CE94" s="1219"/>
      <c r="CF94" s="1219"/>
      <c r="CG94" s="1219"/>
      <c r="CH94" s="1219"/>
      <c r="CI94" s="1219"/>
      <c r="CJ94" s="1219"/>
      <c r="CK94" s="78"/>
      <c r="CL94" s="1279">
        <f>_xlfn.XLOOKUP(VALUE(CB129),tbl_Cabecera_TPOWER[OT X Tablero],tbl_Cabecera_TPOWER[Voltaje],"-")</f>
        <v>440</v>
      </c>
      <c r="CM94" s="1279"/>
      <c r="CN94" s="1279"/>
      <c r="CO94" s="1279"/>
      <c r="CP94" s="1279"/>
      <c r="CQ94" s="1279"/>
      <c r="CR94" s="1279"/>
      <c r="CS94" s="1279"/>
      <c r="CT94" s="1279"/>
      <c r="CU94" s="1279"/>
      <c r="CV94" s="1279"/>
      <c r="CW94" s="1279"/>
      <c r="CX94" s="1279"/>
      <c r="CY94" s="1279"/>
      <c r="CZ94" s="1279"/>
      <c r="DA94" s="1279"/>
      <c r="DB94" s="1279"/>
      <c r="DC94" s="1279"/>
      <c r="DD94" s="1279"/>
      <c r="DE94" s="1279"/>
      <c r="DF94" s="1279"/>
      <c r="DG94" s="1279"/>
      <c r="DH94" s="1279"/>
      <c r="DI94" s="115"/>
      <c r="DJ94" s="1235" t="s">
        <v>52</v>
      </c>
      <c r="DK94" s="1235"/>
      <c r="DL94" s="1235"/>
      <c r="DM94" s="1235"/>
      <c r="DN94" s="1235"/>
      <c r="DO94" s="1235"/>
      <c r="DP94" s="1235"/>
      <c r="DQ94" s="1235"/>
      <c r="DR94" s="1235"/>
      <c r="DS94" s="1235"/>
      <c r="DT94" s="1235"/>
      <c r="DU94" s="1235"/>
      <c r="DV94" s="1235"/>
      <c r="DW94" s="1235"/>
      <c r="DX94" s="1235"/>
      <c r="DY94" s="1277" t="s">
        <v>34</v>
      </c>
      <c r="DZ94" s="1277"/>
      <c r="EA94" s="1277"/>
      <c r="EB94" s="1277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1219"/>
      <c r="FN94" s="1219"/>
      <c r="FO94" s="1219"/>
      <c r="FP94" s="1219"/>
      <c r="FQ94" s="1219"/>
      <c r="FR94" s="1219"/>
      <c r="FS94" s="1219"/>
      <c r="FT94" s="1219"/>
      <c r="FU94" s="1219"/>
      <c r="FV94" s="1219"/>
      <c r="FW94" s="1219"/>
      <c r="FX94" s="1219"/>
      <c r="FY94" s="1219"/>
      <c r="FZ94" s="1219"/>
      <c r="GA94" s="1219"/>
      <c r="GB94" s="1219"/>
      <c r="GC94" s="1219"/>
      <c r="GD94" s="1219"/>
      <c r="GE94" s="1219"/>
      <c r="GF94" s="1219"/>
      <c r="GG94" s="1219"/>
      <c r="GH94" s="1219"/>
      <c r="GI94" s="1219"/>
      <c r="GJ94" s="1219"/>
      <c r="GK94" s="1219"/>
      <c r="GL94" s="1219"/>
      <c r="GM94" s="1219"/>
      <c r="GN94" s="1219"/>
      <c r="GO94" s="1219"/>
      <c r="GP94" s="1219"/>
      <c r="GQ94" s="1219"/>
      <c r="GR94" s="1219"/>
      <c r="GS94" s="1219"/>
      <c r="GT94" s="1219"/>
      <c r="GU94" s="1219"/>
      <c r="GV94" s="78"/>
      <c r="GW94" s="1231"/>
      <c r="GX94" s="1231"/>
      <c r="GY94" s="1231"/>
      <c r="GZ94" s="1231"/>
      <c r="HA94" s="1231"/>
      <c r="HB94" s="1231"/>
      <c r="HC94" s="1231"/>
      <c r="HD94" s="1231"/>
      <c r="HE94" s="1231"/>
      <c r="HF94" s="1231"/>
      <c r="HG94" s="1231"/>
      <c r="HH94" s="1231"/>
      <c r="HI94" s="1231"/>
      <c r="HJ94" s="1231"/>
      <c r="HK94" s="1231"/>
      <c r="HL94" s="1231"/>
      <c r="HM94" s="1231"/>
      <c r="HN94" s="1231"/>
      <c r="HO94" s="1231"/>
      <c r="HP94" s="1231"/>
      <c r="HQ94" s="1231"/>
      <c r="HR94" s="1231"/>
      <c r="HS94" s="1231"/>
      <c r="HT94" s="1231"/>
      <c r="HU94" s="1231"/>
      <c r="HV94" s="1231"/>
      <c r="HW94" s="1231"/>
      <c r="HX94" s="1231"/>
      <c r="HY94" s="1231"/>
      <c r="HZ94" s="1231"/>
      <c r="IA94" s="1231"/>
      <c r="IB94" s="1231"/>
      <c r="IC94" s="1231"/>
      <c r="ID94" s="1231"/>
      <c r="IE94" s="1231"/>
      <c r="IF94" s="1231"/>
      <c r="IG94" s="1231"/>
      <c r="IH94" s="1231"/>
      <c r="II94" s="1231"/>
      <c r="IJ94" s="1231"/>
      <c r="IK94" s="1232"/>
      <c r="IL94" s="1232"/>
      <c r="IM94" s="1232"/>
      <c r="IO94" s="1228"/>
      <c r="IP94" s="1228"/>
      <c r="IQ94" s="1228"/>
      <c r="IR94" s="1228"/>
      <c r="IW94" s="114"/>
      <c r="IX94" s="1039"/>
      <c r="IY94" s="1040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57"/>
      <c r="AY95" s="1041"/>
      <c r="AZ95" s="83"/>
      <c r="BA95" s="102"/>
      <c r="BB95" s="1219"/>
      <c r="BC95" s="1219"/>
      <c r="BD95" s="1219"/>
      <c r="BE95" s="1219"/>
      <c r="BF95" s="1219"/>
      <c r="BG95" s="1219"/>
      <c r="BH95" s="1219"/>
      <c r="BI95" s="1219"/>
      <c r="BJ95" s="1219"/>
      <c r="BK95" s="1219"/>
      <c r="BL95" s="1219"/>
      <c r="BM95" s="1219"/>
      <c r="BN95" s="1219"/>
      <c r="BO95" s="1219"/>
      <c r="BP95" s="1219"/>
      <c r="BQ95" s="1219"/>
      <c r="BR95" s="1219"/>
      <c r="BS95" s="1219"/>
      <c r="BT95" s="1219"/>
      <c r="BU95" s="1219"/>
      <c r="BV95" s="1219"/>
      <c r="BW95" s="1219"/>
      <c r="BX95" s="1219"/>
      <c r="BY95" s="1219"/>
      <c r="BZ95" s="1219"/>
      <c r="CA95" s="1219"/>
      <c r="CB95" s="1219"/>
      <c r="CC95" s="1219"/>
      <c r="CD95" s="1219"/>
      <c r="CE95" s="1219"/>
      <c r="CF95" s="1219"/>
      <c r="CG95" s="1219"/>
      <c r="CH95" s="1219"/>
      <c r="CI95" s="1219"/>
      <c r="CJ95" s="1219"/>
      <c r="CK95" s="78"/>
      <c r="CL95" s="1279"/>
      <c r="CM95" s="1279"/>
      <c r="CN95" s="1279"/>
      <c r="CO95" s="1279"/>
      <c r="CP95" s="1279"/>
      <c r="CQ95" s="1279"/>
      <c r="CR95" s="1279"/>
      <c r="CS95" s="1279"/>
      <c r="CT95" s="1279"/>
      <c r="CU95" s="1279"/>
      <c r="CV95" s="1279"/>
      <c r="CW95" s="1279"/>
      <c r="CX95" s="1279"/>
      <c r="CY95" s="1279"/>
      <c r="CZ95" s="1279"/>
      <c r="DA95" s="1279"/>
      <c r="DB95" s="1279"/>
      <c r="DC95" s="1279"/>
      <c r="DD95" s="1279"/>
      <c r="DE95" s="1279"/>
      <c r="DF95" s="1279"/>
      <c r="DG95" s="1279"/>
      <c r="DH95" s="1279"/>
      <c r="DI95" s="115"/>
      <c r="DJ95" s="1235"/>
      <c r="DK95" s="1235"/>
      <c r="DL95" s="1235"/>
      <c r="DM95" s="1235"/>
      <c r="DN95" s="1235"/>
      <c r="DO95" s="1235"/>
      <c r="DP95" s="1235"/>
      <c r="DQ95" s="1235"/>
      <c r="DR95" s="1235"/>
      <c r="DS95" s="1235"/>
      <c r="DT95" s="1235"/>
      <c r="DU95" s="1235"/>
      <c r="DV95" s="1235"/>
      <c r="DW95" s="1235"/>
      <c r="DX95" s="1235"/>
      <c r="DY95" s="1277"/>
      <c r="DZ95" s="1277"/>
      <c r="EA95" s="1277"/>
      <c r="EB95" s="1277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1219"/>
      <c r="FN95" s="1219"/>
      <c r="FO95" s="1219"/>
      <c r="FP95" s="1219"/>
      <c r="FQ95" s="1219"/>
      <c r="FR95" s="1219"/>
      <c r="FS95" s="1219"/>
      <c r="FT95" s="1219"/>
      <c r="FU95" s="1219"/>
      <c r="FV95" s="1219"/>
      <c r="FW95" s="1219"/>
      <c r="FX95" s="1219"/>
      <c r="FY95" s="1219"/>
      <c r="FZ95" s="1219"/>
      <c r="GA95" s="1219"/>
      <c r="GB95" s="1219"/>
      <c r="GC95" s="1219"/>
      <c r="GD95" s="1219"/>
      <c r="GE95" s="1219"/>
      <c r="GF95" s="1219"/>
      <c r="GG95" s="1219"/>
      <c r="GH95" s="1219"/>
      <c r="GI95" s="1219"/>
      <c r="GJ95" s="1219"/>
      <c r="GK95" s="1219"/>
      <c r="GL95" s="1219"/>
      <c r="GM95" s="1219"/>
      <c r="GN95" s="1219"/>
      <c r="GO95" s="1219"/>
      <c r="GP95" s="1219"/>
      <c r="GQ95" s="1219"/>
      <c r="GR95" s="1219"/>
      <c r="GS95" s="1219"/>
      <c r="GT95" s="1219"/>
      <c r="GU95" s="1219"/>
      <c r="GV95" s="78"/>
      <c r="GW95" s="1231"/>
      <c r="GX95" s="1231"/>
      <c r="GY95" s="1231"/>
      <c r="GZ95" s="1231"/>
      <c r="HA95" s="1231"/>
      <c r="HB95" s="1231"/>
      <c r="HC95" s="1231"/>
      <c r="HD95" s="1231"/>
      <c r="HE95" s="1231"/>
      <c r="HF95" s="1231"/>
      <c r="HG95" s="1231"/>
      <c r="HH95" s="1231"/>
      <c r="HI95" s="1231"/>
      <c r="HJ95" s="1231"/>
      <c r="HK95" s="1231"/>
      <c r="HL95" s="1231"/>
      <c r="HM95" s="1231"/>
      <c r="HN95" s="1231"/>
      <c r="HO95" s="1231"/>
      <c r="HP95" s="1231"/>
      <c r="HQ95" s="1231"/>
      <c r="HR95" s="1231"/>
      <c r="HS95" s="1231"/>
      <c r="HT95" s="1231"/>
      <c r="HU95" s="1231"/>
      <c r="HV95" s="1231"/>
      <c r="HW95" s="1231"/>
      <c r="HX95" s="1231"/>
      <c r="HY95" s="1231"/>
      <c r="HZ95" s="1231"/>
      <c r="IA95" s="1231"/>
      <c r="IB95" s="1231"/>
      <c r="IC95" s="1231"/>
      <c r="ID95" s="1231"/>
      <c r="IE95" s="1231"/>
      <c r="IF95" s="1231"/>
      <c r="IG95" s="1231"/>
      <c r="IH95" s="1231"/>
      <c r="II95" s="1231"/>
      <c r="IJ95" s="1231"/>
      <c r="IK95" s="1232"/>
      <c r="IL95" s="1232"/>
      <c r="IM95" s="1232"/>
      <c r="IO95" s="1228"/>
      <c r="IP95" s="1228"/>
      <c r="IQ95" s="1228"/>
      <c r="IR95" s="1228"/>
      <c r="IW95" s="114"/>
      <c r="IX95" s="1041"/>
      <c r="IY95" s="104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212" t="s">
        <v>7</v>
      </c>
      <c r="AY96" s="1213"/>
      <c r="AZ96" s="117"/>
      <c r="BA96" s="102"/>
      <c r="BB96" s="1219"/>
      <c r="BC96" s="1219"/>
      <c r="BD96" s="1219"/>
      <c r="BE96" s="1219"/>
      <c r="BF96" s="1219"/>
      <c r="BG96" s="1219"/>
      <c r="BH96" s="1219"/>
      <c r="BI96" s="1219"/>
      <c r="BJ96" s="1219"/>
      <c r="BK96" s="1219"/>
      <c r="BL96" s="1219"/>
      <c r="BM96" s="1219"/>
      <c r="BN96" s="1219"/>
      <c r="BO96" s="1219"/>
      <c r="BP96" s="1219"/>
      <c r="BQ96" s="1219"/>
      <c r="BR96" s="1219"/>
      <c r="BS96" s="1219"/>
      <c r="BT96" s="1219"/>
      <c r="BU96" s="1219"/>
      <c r="BV96" s="1219"/>
      <c r="BW96" s="1219"/>
      <c r="BX96" s="1219"/>
      <c r="BY96" s="1219"/>
      <c r="BZ96" s="1219"/>
      <c r="CA96" s="1219"/>
      <c r="CB96" s="1219"/>
      <c r="CC96" s="1219"/>
      <c r="CD96" s="1219"/>
      <c r="CE96" s="1219"/>
      <c r="CF96" s="1219"/>
      <c r="CG96" s="1219"/>
      <c r="CH96" s="1219"/>
      <c r="CI96" s="1219"/>
      <c r="CJ96" s="1219"/>
      <c r="CK96" s="78"/>
      <c r="CL96" s="1279"/>
      <c r="CM96" s="1279"/>
      <c r="CN96" s="1279"/>
      <c r="CO96" s="1279"/>
      <c r="CP96" s="1279"/>
      <c r="CQ96" s="1279"/>
      <c r="CR96" s="1279"/>
      <c r="CS96" s="1279"/>
      <c r="CT96" s="1279"/>
      <c r="CU96" s="1279"/>
      <c r="CV96" s="1279"/>
      <c r="CW96" s="1279"/>
      <c r="CX96" s="1279"/>
      <c r="CY96" s="1279"/>
      <c r="CZ96" s="1279"/>
      <c r="DA96" s="1279"/>
      <c r="DB96" s="1279"/>
      <c r="DC96" s="1279"/>
      <c r="DD96" s="1279"/>
      <c r="DE96" s="1279"/>
      <c r="DF96" s="1279"/>
      <c r="DG96" s="1279"/>
      <c r="DH96" s="1279"/>
      <c r="DI96" s="115"/>
      <c r="DJ96" s="1235"/>
      <c r="DK96" s="1235"/>
      <c r="DL96" s="1235"/>
      <c r="DM96" s="1235"/>
      <c r="DN96" s="1235"/>
      <c r="DO96" s="1235"/>
      <c r="DP96" s="1235"/>
      <c r="DQ96" s="1235"/>
      <c r="DR96" s="1235"/>
      <c r="DS96" s="1235"/>
      <c r="DT96" s="1235"/>
      <c r="DU96" s="1235"/>
      <c r="DV96" s="1235"/>
      <c r="DW96" s="1235"/>
      <c r="DX96" s="1235"/>
      <c r="DY96" s="1277"/>
      <c r="DZ96" s="1277"/>
      <c r="EA96" s="1277"/>
      <c r="EB96" s="1277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1219"/>
      <c r="FN96" s="1219"/>
      <c r="FO96" s="1219"/>
      <c r="FP96" s="1219"/>
      <c r="FQ96" s="1219"/>
      <c r="FR96" s="1219"/>
      <c r="FS96" s="1219"/>
      <c r="FT96" s="1219"/>
      <c r="FU96" s="1219"/>
      <c r="FV96" s="1219"/>
      <c r="FW96" s="1219"/>
      <c r="FX96" s="1219"/>
      <c r="FY96" s="1219"/>
      <c r="FZ96" s="1219"/>
      <c r="GA96" s="1219"/>
      <c r="GB96" s="1219"/>
      <c r="GC96" s="1219"/>
      <c r="GD96" s="1219"/>
      <c r="GE96" s="1219"/>
      <c r="GF96" s="1219"/>
      <c r="GG96" s="1219"/>
      <c r="GH96" s="1219"/>
      <c r="GI96" s="1219"/>
      <c r="GJ96" s="1219"/>
      <c r="GK96" s="1219"/>
      <c r="GL96" s="1219"/>
      <c r="GM96" s="1219"/>
      <c r="GN96" s="1219"/>
      <c r="GO96" s="1219"/>
      <c r="GP96" s="1219"/>
      <c r="GQ96" s="1219"/>
      <c r="GR96" s="1219"/>
      <c r="GS96" s="1219"/>
      <c r="GT96" s="1219"/>
      <c r="GU96" s="1219"/>
      <c r="GV96" s="78"/>
      <c r="GW96" s="1231"/>
      <c r="GX96" s="1231"/>
      <c r="GY96" s="1231"/>
      <c r="GZ96" s="1231"/>
      <c r="HA96" s="1231"/>
      <c r="HB96" s="1231"/>
      <c r="HC96" s="1231"/>
      <c r="HD96" s="1231"/>
      <c r="HE96" s="1231"/>
      <c r="HF96" s="1231"/>
      <c r="HG96" s="1231"/>
      <c r="HH96" s="1231"/>
      <c r="HI96" s="1231"/>
      <c r="HJ96" s="1231"/>
      <c r="HK96" s="1231"/>
      <c r="HL96" s="1231"/>
      <c r="HM96" s="1231"/>
      <c r="HN96" s="1231"/>
      <c r="HO96" s="1231"/>
      <c r="HP96" s="1231"/>
      <c r="HQ96" s="1231"/>
      <c r="HR96" s="1231"/>
      <c r="HS96" s="1231"/>
      <c r="HT96" s="1231"/>
      <c r="HU96" s="1231"/>
      <c r="HV96" s="1231"/>
      <c r="HW96" s="1231"/>
      <c r="HX96" s="1231"/>
      <c r="HY96" s="1231"/>
      <c r="HZ96" s="1231"/>
      <c r="IA96" s="1231"/>
      <c r="IB96" s="1231"/>
      <c r="IC96" s="1231"/>
      <c r="ID96" s="1231"/>
      <c r="IE96" s="1231"/>
      <c r="IF96" s="1231"/>
      <c r="IG96" s="1231"/>
      <c r="IH96" s="1231"/>
      <c r="II96" s="1231"/>
      <c r="IJ96" s="1231"/>
      <c r="IK96" s="1232"/>
      <c r="IL96" s="1232"/>
      <c r="IM96" s="1232"/>
      <c r="IO96" s="1228"/>
      <c r="IP96" s="1228"/>
      <c r="IQ96" s="1228"/>
      <c r="IR96" s="1228"/>
      <c r="IW96" s="114"/>
      <c r="IX96" s="1039" t="s">
        <v>7</v>
      </c>
      <c r="IY96" s="1040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56"/>
      <c r="AY97" s="1039"/>
      <c r="AZ97" s="118"/>
      <c r="BA97" s="102"/>
      <c r="BB97" s="1219"/>
      <c r="BC97" s="1219"/>
      <c r="BD97" s="1219"/>
      <c r="BE97" s="1219"/>
      <c r="BF97" s="1219"/>
      <c r="BG97" s="1219"/>
      <c r="BH97" s="1219"/>
      <c r="BI97" s="1219"/>
      <c r="BJ97" s="1219"/>
      <c r="BK97" s="1219"/>
      <c r="BL97" s="1219"/>
      <c r="BM97" s="1219"/>
      <c r="BN97" s="1219"/>
      <c r="BO97" s="1219"/>
      <c r="BP97" s="1219"/>
      <c r="BQ97" s="1219"/>
      <c r="BR97" s="1219"/>
      <c r="BS97" s="1219"/>
      <c r="BT97" s="1219"/>
      <c r="BU97" s="1219"/>
      <c r="BV97" s="1219"/>
      <c r="BW97" s="1219"/>
      <c r="BX97" s="1219"/>
      <c r="BY97" s="1219"/>
      <c r="BZ97" s="1219"/>
      <c r="CA97" s="1219"/>
      <c r="CB97" s="1219"/>
      <c r="CC97" s="1219"/>
      <c r="CD97" s="1219"/>
      <c r="CE97" s="1219"/>
      <c r="CF97" s="1219"/>
      <c r="CG97" s="1219"/>
      <c r="CH97" s="1219"/>
      <c r="CI97" s="1219"/>
      <c r="CJ97" s="1219"/>
      <c r="CK97" s="78"/>
      <c r="CL97" s="1279"/>
      <c r="CM97" s="1279"/>
      <c r="CN97" s="1279"/>
      <c r="CO97" s="1279"/>
      <c r="CP97" s="1279"/>
      <c r="CQ97" s="1279"/>
      <c r="CR97" s="1279"/>
      <c r="CS97" s="1279"/>
      <c r="CT97" s="1279"/>
      <c r="CU97" s="1279"/>
      <c r="CV97" s="1279"/>
      <c r="CW97" s="1279"/>
      <c r="CX97" s="1279"/>
      <c r="CY97" s="1279"/>
      <c r="CZ97" s="1279"/>
      <c r="DA97" s="1279"/>
      <c r="DB97" s="1279"/>
      <c r="DC97" s="1279"/>
      <c r="DD97" s="1279"/>
      <c r="DE97" s="1279"/>
      <c r="DF97" s="1279"/>
      <c r="DG97" s="1279"/>
      <c r="DH97" s="1279"/>
      <c r="DI97" s="115"/>
      <c r="DJ97" s="1235"/>
      <c r="DK97" s="1235"/>
      <c r="DL97" s="1235"/>
      <c r="DM97" s="1235"/>
      <c r="DN97" s="1235"/>
      <c r="DO97" s="1235"/>
      <c r="DP97" s="1235"/>
      <c r="DQ97" s="1235"/>
      <c r="DR97" s="1235"/>
      <c r="DS97" s="1235"/>
      <c r="DT97" s="1235"/>
      <c r="DU97" s="1235"/>
      <c r="DV97" s="1235"/>
      <c r="DW97" s="1235"/>
      <c r="DX97" s="1235"/>
      <c r="DY97" s="1277"/>
      <c r="DZ97" s="1277"/>
      <c r="EA97" s="1277"/>
      <c r="EB97" s="1277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1219"/>
      <c r="FN97" s="1219"/>
      <c r="FO97" s="1219"/>
      <c r="FP97" s="1219"/>
      <c r="FQ97" s="1219"/>
      <c r="FR97" s="1219"/>
      <c r="FS97" s="1219"/>
      <c r="FT97" s="1219"/>
      <c r="FU97" s="1219"/>
      <c r="FV97" s="1219"/>
      <c r="FW97" s="1219"/>
      <c r="FX97" s="1219"/>
      <c r="FY97" s="1219"/>
      <c r="FZ97" s="1219"/>
      <c r="GA97" s="1219"/>
      <c r="GB97" s="1219"/>
      <c r="GC97" s="1219"/>
      <c r="GD97" s="1219"/>
      <c r="GE97" s="1219"/>
      <c r="GF97" s="1219"/>
      <c r="GG97" s="1219"/>
      <c r="GH97" s="1219"/>
      <c r="GI97" s="1219"/>
      <c r="GJ97" s="1219"/>
      <c r="GK97" s="1219"/>
      <c r="GL97" s="1219"/>
      <c r="GM97" s="1219"/>
      <c r="GN97" s="1219"/>
      <c r="GO97" s="1219"/>
      <c r="GP97" s="1219"/>
      <c r="GQ97" s="1219"/>
      <c r="GR97" s="1219"/>
      <c r="GS97" s="1219"/>
      <c r="GT97" s="1219"/>
      <c r="GU97" s="1219"/>
      <c r="GV97" s="78"/>
      <c r="GW97" s="1231"/>
      <c r="GX97" s="1231"/>
      <c r="GY97" s="1231"/>
      <c r="GZ97" s="1231"/>
      <c r="HA97" s="1231"/>
      <c r="HB97" s="1231"/>
      <c r="HC97" s="1231"/>
      <c r="HD97" s="1231"/>
      <c r="HE97" s="1231"/>
      <c r="HF97" s="1231"/>
      <c r="HG97" s="1231"/>
      <c r="HH97" s="1231"/>
      <c r="HI97" s="1231"/>
      <c r="HJ97" s="1231"/>
      <c r="HK97" s="1231"/>
      <c r="HL97" s="1231"/>
      <c r="HM97" s="1231"/>
      <c r="HN97" s="1231"/>
      <c r="HO97" s="1231"/>
      <c r="HP97" s="1231"/>
      <c r="HQ97" s="1231"/>
      <c r="HR97" s="1231"/>
      <c r="HS97" s="1231"/>
      <c r="HT97" s="1231"/>
      <c r="HU97" s="1231"/>
      <c r="HV97" s="1231"/>
      <c r="HW97" s="1231"/>
      <c r="HX97" s="1231"/>
      <c r="HY97" s="1231"/>
      <c r="HZ97" s="1231"/>
      <c r="IA97" s="1231"/>
      <c r="IB97" s="1231"/>
      <c r="IC97" s="1231"/>
      <c r="ID97" s="1231"/>
      <c r="IE97" s="1231"/>
      <c r="IF97" s="1231"/>
      <c r="IG97" s="1231"/>
      <c r="IH97" s="1231"/>
      <c r="II97" s="1231"/>
      <c r="IJ97" s="1231"/>
      <c r="IK97" s="1232"/>
      <c r="IL97" s="1232"/>
      <c r="IM97" s="1232"/>
      <c r="IO97" s="1228"/>
      <c r="IP97" s="1228"/>
      <c r="IQ97" s="1228"/>
      <c r="IR97" s="1228"/>
      <c r="IW97" s="114"/>
      <c r="IX97" s="1039"/>
      <c r="IY97" s="1040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56"/>
      <c r="AY98" s="1039"/>
      <c r="AZ98" s="118"/>
      <c r="BA98" s="102"/>
      <c r="BB98" s="1219"/>
      <c r="BC98" s="1219"/>
      <c r="BD98" s="1219"/>
      <c r="BE98" s="1219"/>
      <c r="BF98" s="1219"/>
      <c r="BG98" s="1219"/>
      <c r="BH98" s="1219"/>
      <c r="BI98" s="1219"/>
      <c r="BJ98" s="1219"/>
      <c r="BK98" s="1219"/>
      <c r="BL98" s="1219"/>
      <c r="BM98" s="1219"/>
      <c r="BN98" s="1219"/>
      <c r="BO98" s="1219"/>
      <c r="BP98" s="1219"/>
      <c r="BQ98" s="1219"/>
      <c r="BR98" s="1219"/>
      <c r="BS98" s="1219"/>
      <c r="BT98" s="1219"/>
      <c r="BU98" s="1219"/>
      <c r="BV98" s="1219"/>
      <c r="BW98" s="1219"/>
      <c r="BX98" s="1219"/>
      <c r="BY98" s="1219"/>
      <c r="BZ98" s="1219"/>
      <c r="CA98" s="1219"/>
      <c r="CB98" s="1219"/>
      <c r="CC98" s="1219"/>
      <c r="CD98" s="1219"/>
      <c r="CE98" s="1219"/>
      <c r="CF98" s="1219"/>
      <c r="CG98" s="1219"/>
      <c r="CH98" s="1219"/>
      <c r="CI98" s="1219"/>
      <c r="CJ98" s="1219"/>
      <c r="CK98" s="78"/>
      <c r="CL98" s="1280"/>
      <c r="CM98" s="1280"/>
      <c r="CN98" s="1280"/>
      <c r="CO98" s="1280"/>
      <c r="CP98" s="1280"/>
      <c r="CQ98" s="1280"/>
      <c r="CR98" s="1280"/>
      <c r="CS98" s="1280"/>
      <c r="CT98" s="1280"/>
      <c r="CU98" s="1280"/>
      <c r="CV98" s="1280"/>
      <c r="CW98" s="1280"/>
      <c r="CX98" s="1280"/>
      <c r="CY98" s="1280"/>
      <c r="CZ98" s="1280"/>
      <c r="DA98" s="1280"/>
      <c r="DB98" s="1280"/>
      <c r="DC98" s="1280"/>
      <c r="DD98" s="1280"/>
      <c r="DE98" s="1280"/>
      <c r="DF98" s="1280"/>
      <c r="DG98" s="1280"/>
      <c r="DH98" s="1280"/>
      <c r="DI98" s="119"/>
      <c r="DJ98" s="1236"/>
      <c r="DK98" s="1236"/>
      <c r="DL98" s="1236"/>
      <c r="DM98" s="1236"/>
      <c r="DN98" s="1236"/>
      <c r="DO98" s="1236"/>
      <c r="DP98" s="1236"/>
      <c r="DQ98" s="1236"/>
      <c r="DR98" s="1236"/>
      <c r="DS98" s="1236"/>
      <c r="DT98" s="1236"/>
      <c r="DU98" s="1236"/>
      <c r="DV98" s="1236"/>
      <c r="DW98" s="1236"/>
      <c r="DX98" s="1236"/>
      <c r="DY98" s="1277"/>
      <c r="DZ98" s="1277"/>
      <c r="EA98" s="1277"/>
      <c r="EB98" s="1277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W98" s="114"/>
      <c r="IX98" s="1039"/>
      <c r="IY98" s="1040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56"/>
      <c r="AY99" s="1039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FM99" s="1219" t="s">
        <v>56</v>
      </c>
      <c r="FN99" s="1219"/>
      <c r="FO99" s="1219"/>
      <c r="FP99" s="1219"/>
      <c r="FQ99" s="1219"/>
      <c r="FR99" s="1219"/>
      <c r="FS99" s="1219"/>
      <c r="FT99" s="1219"/>
      <c r="FU99" s="1219"/>
      <c r="FV99" s="1219"/>
      <c r="FW99" s="1219"/>
      <c r="FX99" s="1219"/>
      <c r="FY99" s="1219"/>
      <c r="FZ99" s="1219"/>
      <c r="GA99" s="1219"/>
      <c r="GB99" s="1219"/>
      <c r="GC99" s="1219"/>
      <c r="GD99" s="1219"/>
      <c r="GE99" s="1219"/>
      <c r="GF99" s="1219"/>
      <c r="GG99" s="1219"/>
      <c r="GH99" s="1219"/>
      <c r="GI99" s="1219"/>
      <c r="GJ99" s="1219"/>
      <c r="GK99" s="1219"/>
      <c r="GL99" s="1219"/>
      <c r="GM99" s="1219"/>
      <c r="GN99" s="1219"/>
      <c r="GO99" s="1219"/>
      <c r="GP99" s="1219"/>
      <c r="GQ99" s="1219"/>
      <c r="GR99" s="1219"/>
      <c r="GS99" s="1219"/>
      <c r="GT99" s="1219"/>
      <c r="GU99" s="1219"/>
      <c r="GV99" s="103"/>
      <c r="GW99" s="1231" t="s">
        <v>410</v>
      </c>
      <c r="GX99" s="1231"/>
      <c r="GY99" s="1231"/>
      <c r="GZ99" s="1231"/>
      <c r="HA99" s="1231"/>
      <c r="HB99" s="1231"/>
      <c r="HC99" s="1231"/>
      <c r="HD99" s="1231"/>
      <c r="HE99" s="1231"/>
      <c r="HF99" s="1231"/>
      <c r="HG99" s="1231"/>
      <c r="HH99" s="1231"/>
      <c r="HI99" s="1231"/>
      <c r="HJ99" s="1231"/>
      <c r="HK99" s="1231"/>
      <c r="HL99" s="1231"/>
      <c r="HM99" s="1231"/>
      <c r="HN99" s="1231"/>
      <c r="HO99" s="1231"/>
      <c r="HP99" s="1231"/>
      <c r="HQ99" s="1231"/>
      <c r="HR99" s="1231"/>
      <c r="HS99" s="1231"/>
      <c r="HT99" s="1231"/>
      <c r="HU99" s="1231"/>
      <c r="HV99" s="1231"/>
      <c r="HW99" s="1231"/>
      <c r="HX99" s="1231"/>
      <c r="HY99" s="1231"/>
      <c r="HZ99" s="1231"/>
      <c r="IA99" s="1231"/>
      <c r="IB99" s="1231"/>
      <c r="IC99" s="1231"/>
      <c r="ID99" s="1231"/>
      <c r="IE99" s="1231"/>
      <c r="IF99" s="1231"/>
      <c r="IG99" s="1231"/>
      <c r="IH99" s="1231"/>
      <c r="II99" s="1231"/>
      <c r="IJ99" s="1231"/>
      <c r="IK99" s="1232" t="s">
        <v>34</v>
      </c>
      <c r="IL99" s="1232"/>
      <c r="IM99" s="1232"/>
      <c r="IO99" s="1228" t="e" vm="6">
        <v>#VALUE!</v>
      </c>
      <c r="IP99" s="1228"/>
      <c r="IQ99" s="1228"/>
      <c r="IR99" s="1228"/>
      <c r="IW99" s="114"/>
      <c r="IX99" s="1039"/>
      <c r="IY99" s="1040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56"/>
      <c r="AY100" s="1039"/>
      <c r="AZ100" s="118"/>
      <c r="BA100" s="42"/>
      <c r="BB100" s="1219" t="s">
        <v>54</v>
      </c>
      <c r="BC100" s="1219"/>
      <c r="BD100" s="1219"/>
      <c r="BE100" s="1219"/>
      <c r="BF100" s="1219"/>
      <c r="BG100" s="1219"/>
      <c r="BH100" s="1219"/>
      <c r="BI100" s="1219"/>
      <c r="BJ100" s="1219"/>
      <c r="BK100" s="1219"/>
      <c r="BL100" s="1219"/>
      <c r="BM100" s="1219"/>
      <c r="BN100" s="1219"/>
      <c r="BO100" s="1219"/>
      <c r="BP100" s="1219"/>
      <c r="BQ100" s="1219"/>
      <c r="BR100" s="1219"/>
      <c r="BS100" s="1219"/>
      <c r="BT100" s="1219"/>
      <c r="BU100" s="1219"/>
      <c r="BV100" s="1219"/>
      <c r="BW100" s="1219"/>
      <c r="BX100" s="1219"/>
      <c r="BY100" s="1219"/>
      <c r="BZ100" s="1219"/>
      <c r="CA100" s="1219"/>
      <c r="CB100" s="1219"/>
      <c r="CC100" s="1219"/>
      <c r="CD100" s="1219"/>
      <c r="CE100" s="1219"/>
      <c r="CF100" s="1219"/>
      <c r="CG100" s="1219"/>
      <c r="CH100" s="1219"/>
      <c r="CI100" s="1219"/>
      <c r="CJ100" s="1219"/>
      <c r="CK100" s="78"/>
      <c r="CL100" s="1276" t="str">
        <f>_xlfn.XLOOKUP(VALUE(CB129),tbl_Cabecera_TPOWER[OT X Tablero],tbl_Cabecera_TPOWER[Icc tablero],"-")</f>
        <v>10-40</v>
      </c>
      <c r="CM100" s="1276"/>
      <c r="CN100" s="1276"/>
      <c r="CO100" s="1276"/>
      <c r="CP100" s="1276"/>
      <c r="CQ100" s="1276"/>
      <c r="CR100" s="1276"/>
      <c r="CS100" s="1276"/>
      <c r="CT100" s="1276"/>
      <c r="CU100" s="1276"/>
      <c r="CV100" s="1276"/>
      <c r="CW100" s="1276"/>
      <c r="CX100" s="1276"/>
      <c r="CY100" s="1276"/>
      <c r="CZ100" s="1276"/>
      <c r="DA100" s="1276"/>
      <c r="DB100" s="1276"/>
      <c r="DC100" s="1276"/>
      <c r="DD100" s="1276"/>
      <c r="DE100" s="1276"/>
      <c r="DF100" s="1276"/>
      <c r="DG100" s="1276"/>
      <c r="DH100" s="1276"/>
      <c r="DI100" s="122"/>
      <c r="DJ100" s="1253" t="s">
        <v>55</v>
      </c>
      <c r="DK100" s="1253"/>
      <c r="DL100" s="1253"/>
      <c r="DM100" s="1253"/>
      <c r="DN100" s="1253"/>
      <c r="DO100" s="1253"/>
      <c r="DP100" s="1253"/>
      <c r="DQ100" s="1253"/>
      <c r="DR100" s="123"/>
      <c r="DS100" s="123"/>
      <c r="DT100" s="123"/>
      <c r="DU100" s="123"/>
      <c r="DV100" s="123"/>
      <c r="DW100" s="123"/>
      <c r="DX100" s="123"/>
      <c r="DY100" s="1227" t="s">
        <v>34</v>
      </c>
      <c r="DZ100" s="1227"/>
      <c r="EA100" s="1227"/>
      <c r="EB100" s="1227"/>
      <c r="EC100" s="93"/>
      <c r="ED100" s="1228" t="e" vm="6">
        <v>#VALUE!</v>
      </c>
      <c r="EE100" s="1228"/>
      <c r="EF100" s="1228"/>
      <c r="EG100" s="1228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M100" s="1219"/>
      <c r="FN100" s="1219"/>
      <c r="FO100" s="1219"/>
      <c r="FP100" s="1219"/>
      <c r="FQ100" s="1219"/>
      <c r="FR100" s="1219"/>
      <c r="FS100" s="1219"/>
      <c r="FT100" s="1219"/>
      <c r="FU100" s="1219"/>
      <c r="FV100" s="1219"/>
      <c r="FW100" s="1219"/>
      <c r="FX100" s="1219"/>
      <c r="FY100" s="1219"/>
      <c r="FZ100" s="1219"/>
      <c r="GA100" s="1219"/>
      <c r="GB100" s="1219"/>
      <c r="GC100" s="1219"/>
      <c r="GD100" s="1219"/>
      <c r="GE100" s="1219"/>
      <c r="GF100" s="1219"/>
      <c r="GG100" s="1219"/>
      <c r="GH100" s="1219"/>
      <c r="GI100" s="1219"/>
      <c r="GJ100" s="1219"/>
      <c r="GK100" s="1219"/>
      <c r="GL100" s="1219"/>
      <c r="GM100" s="1219"/>
      <c r="GN100" s="1219"/>
      <c r="GO100" s="1219"/>
      <c r="GP100" s="1219"/>
      <c r="GQ100" s="1219"/>
      <c r="GR100" s="1219"/>
      <c r="GS100" s="1219"/>
      <c r="GT100" s="1219"/>
      <c r="GU100" s="1219"/>
      <c r="GV100" s="103"/>
      <c r="GW100" s="1231"/>
      <c r="GX100" s="1231"/>
      <c r="GY100" s="1231"/>
      <c r="GZ100" s="1231"/>
      <c r="HA100" s="1231"/>
      <c r="HB100" s="1231"/>
      <c r="HC100" s="1231"/>
      <c r="HD100" s="1231"/>
      <c r="HE100" s="1231"/>
      <c r="HF100" s="1231"/>
      <c r="HG100" s="1231"/>
      <c r="HH100" s="1231"/>
      <c r="HI100" s="1231"/>
      <c r="HJ100" s="1231"/>
      <c r="HK100" s="1231"/>
      <c r="HL100" s="1231"/>
      <c r="HM100" s="1231"/>
      <c r="HN100" s="1231"/>
      <c r="HO100" s="1231"/>
      <c r="HP100" s="1231"/>
      <c r="HQ100" s="1231"/>
      <c r="HR100" s="1231"/>
      <c r="HS100" s="1231"/>
      <c r="HT100" s="1231"/>
      <c r="HU100" s="1231"/>
      <c r="HV100" s="1231"/>
      <c r="HW100" s="1231"/>
      <c r="HX100" s="1231"/>
      <c r="HY100" s="1231"/>
      <c r="HZ100" s="1231"/>
      <c r="IA100" s="1231"/>
      <c r="IB100" s="1231"/>
      <c r="IC100" s="1231"/>
      <c r="ID100" s="1231"/>
      <c r="IE100" s="1231"/>
      <c r="IF100" s="1231"/>
      <c r="IG100" s="1231"/>
      <c r="IH100" s="1231"/>
      <c r="II100" s="1231"/>
      <c r="IJ100" s="1231"/>
      <c r="IK100" s="1232"/>
      <c r="IL100" s="1232"/>
      <c r="IM100" s="1232"/>
      <c r="IO100" s="1228"/>
      <c r="IP100" s="1228"/>
      <c r="IQ100" s="1228"/>
      <c r="IR100" s="1228"/>
      <c r="IW100" s="74"/>
      <c r="IX100" s="1039"/>
      <c r="IY100" s="1040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56"/>
      <c r="AY101" s="1039"/>
      <c r="AZ101" s="1040" t="e" vm="5">
        <v>#VALUE!</v>
      </c>
      <c r="BA101" s="63"/>
      <c r="BB101" s="1219"/>
      <c r="BC101" s="1219"/>
      <c r="BD101" s="1219"/>
      <c r="BE101" s="1219"/>
      <c r="BF101" s="1219"/>
      <c r="BG101" s="1219"/>
      <c r="BH101" s="1219"/>
      <c r="BI101" s="1219"/>
      <c r="BJ101" s="1219"/>
      <c r="BK101" s="1219"/>
      <c r="BL101" s="1219"/>
      <c r="BM101" s="1219"/>
      <c r="BN101" s="1219"/>
      <c r="BO101" s="1219"/>
      <c r="BP101" s="1219"/>
      <c r="BQ101" s="1219"/>
      <c r="BR101" s="1219"/>
      <c r="BS101" s="1219"/>
      <c r="BT101" s="1219"/>
      <c r="BU101" s="1219"/>
      <c r="BV101" s="1219"/>
      <c r="BW101" s="1219"/>
      <c r="BX101" s="1219"/>
      <c r="BY101" s="1219"/>
      <c r="BZ101" s="1219"/>
      <c r="CA101" s="1219"/>
      <c r="CB101" s="1219"/>
      <c r="CC101" s="1219"/>
      <c r="CD101" s="1219"/>
      <c r="CE101" s="1219"/>
      <c r="CF101" s="1219"/>
      <c r="CG101" s="1219"/>
      <c r="CH101" s="1219"/>
      <c r="CI101" s="1219"/>
      <c r="CJ101" s="1219"/>
      <c r="CK101" s="78"/>
      <c r="CL101" s="1276"/>
      <c r="CM101" s="1276"/>
      <c r="CN101" s="1276"/>
      <c r="CO101" s="1276"/>
      <c r="CP101" s="1276"/>
      <c r="CQ101" s="1276"/>
      <c r="CR101" s="1276"/>
      <c r="CS101" s="1276"/>
      <c r="CT101" s="1276"/>
      <c r="CU101" s="1276"/>
      <c r="CV101" s="1276"/>
      <c r="CW101" s="1276"/>
      <c r="CX101" s="1276"/>
      <c r="CY101" s="1276"/>
      <c r="CZ101" s="1276"/>
      <c r="DA101" s="1276"/>
      <c r="DB101" s="1276"/>
      <c r="DC101" s="1276"/>
      <c r="DD101" s="1276"/>
      <c r="DE101" s="1276"/>
      <c r="DF101" s="1276"/>
      <c r="DG101" s="1276"/>
      <c r="DH101" s="1276"/>
      <c r="DI101" s="122"/>
      <c r="DJ101" s="1253"/>
      <c r="DK101" s="1253"/>
      <c r="DL101" s="1253"/>
      <c r="DM101" s="1253"/>
      <c r="DN101" s="1253"/>
      <c r="DO101" s="1253"/>
      <c r="DP101" s="1253"/>
      <c r="DQ101" s="1253"/>
      <c r="DR101" s="123"/>
      <c r="DS101" s="123"/>
      <c r="DT101" s="123"/>
      <c r="DU101" s="123"/>
      <c r="DV101" s="123"/>
      <c r="DW101" s="123"/>
      <c r="DX101" s="123"/>
      <c r="DY101" s="1227"/>
      <c r="DZ101" s="1227"/>
      <c r="EA101" s="1227"/>
      <c r="EB101" s="1227"/>
      <c r="EC101" s="93"/>
      <c r="ED101" s="1228"/>
      <c r="EE101" s="1228"/>
      <c r="EF101" s="1228"/>
      <c r="EG101" s="1228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M101" s="1219"/>
      <c r="FN101" s="1219"/>
      <c r="FO101" s="1219"/>
      <c r="FP101" s="1219"/>
      <c r="FQ101" s="1219"/>
      <c r="FR101" s="1219"/>
      <c r="FS101" s="1219"/>
      <c r="FT101" s="1219"/>
      <c r="FU101" s="1219"/>
      <c r="FV101" s="1219"/>
      <c r="FW101" s="1219"/>
      <c r="FX101" s="1219"/>
      <c r="FY101" s="1219"/>
      <c r="FZ101" s="1219"/>
      <c r="GA101" s="1219"/>
      <c r="GB101" s="1219"/>
      <c r="GC101" s="1219"/>
      <c r="GD101" s="1219"/>
      <c r="GE101" s="1219"/>
      <c r="GF101" s="1219"/>
      <c r="GG101" s="1219"/>
      <c r="GH101" s="1219"/>
      <c r="GI101" s="1219"/>
      <c r="GJ101" s="1219"/>
      <c r="GK101" s="1219"/>
      <c r="GL101" s="1219"/>
      <c r="GM101" s="1219"/>
      <c r="GN101" s="1219"/>
      <c r="GO101" s="1219"/>
      <c r="GP101" s="1219"/>
      <c r="GQ101" s="1219"/>
      <c r="GR101" s="1219"/>
      <c r="GS101" s="1219"/>
      <c r="GT101" s="1219"/>
      <c r="GU101" s="1219"/>
      <c r="GV101" s="103"/>
      <c r="GW101" s="1231"/>
      <c r="GX101" s="1231"/>
      <c r="GY101" s="1231"/>
      <c r="GZ101" s="1231"/>
      <c r="HA101" s="1231"/>
      <c r="HB101" s="1231"/>
      <c r="HC101" s="1231"/>
      <c r="HD101" s="1231"/>
      <c r="HE101" s="1231"/>
      <c r="HF101" s="1231"/>
      <c r="HG101" s="1231"/>
      <c r="HH101" s="1231"/>
      <c r="HI101" s="1231"/>
      <c r="HJ101" s="1231"/>
      <c r="HK101" s="1231"/>
      <c r="HL101" s="1231"/>
      <c r="HM101" s="1231"/>
      <c r="HN101" s="1231"/>
      <c r="HO101" s="1231"/>
      <c r="HP101" s="1231"/>
      <c r="HQ101" s="1231"/>
      <c r="HR101" s="1231"/>
      <c r="HS101" s="1231"/>
      <c r="HT101" s="1231"/>
      <c r="HU101" s="1231"/>
      <c r="HV101" s="1231"/>
      <c r="HW101" s="1231"/>
      <c r="HX101" s="1231"/>
      <c r="HY101" s="1231"/>
      <c r="HZ101" s="1231"/>
      <c r="IA101" s="1231"/>
      <c r="IB101" s="1231"/>
      <c r="IC101" s="1231"/>
      <c r="ID101" s="1231"/>
      <c r="IE101" s="1231"/>
      <c r="IF101" s="1231"/>
      <c r="IG101" s="1231"/>
      <c r="IH101" s="1231"/>
      <c r="II101" s="1231"/>
      <c r="IJ101" s="1231"/>
      <c r="IK101" s="1232"/>
      <c r="IL101" s="1232"/>
      <c r="IM101" s="1232"/>
      <c r="IO101" s="1228"/>
      <c r="IP101" s="1228"/>
      <c r="IQ101" s="1228"/>
      <c r="IR101" s="1228"/>
      <c r="IW101" s="1218" t="e" vm="5">
        <v>#VALUE!</v>
      </c>
      <c r="IX101" s="1039"/>
      <c r="IY101" s="1040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56"/>
      <c r="AY102" s="1039"/>
      <c r="AZ102" s="1040"/>
      <c r="BB102" s="1219"/>
      <c r="BC102" s="1219"/>
      <c r="BD102" s="1219"/>
      <c r="BE102" s="1219"/>
      <c r="BF102" s="1219"/>
      <c r="BG102" s="1219"/>
      <c r="BH102" s="1219"/>
      <c r="BI102" s="1219"/>
      <c r="BJ102" s="1219"/>
      <c r="BK102" s="1219"/>
      <c r="BL102" s="1219"/>
      <c r="BM102" s="1219"/>
      <c r="BN102" s="1219"/>
      <c r="BO102" s="1219"/>
      <c r="BP102" s="1219"/>
      <c r="BQ102" s="1219"/>
      <c r="BR102" s="1219"/>
      <c r="BS102" s="1219"/>
      <c r="BT102" s="1219"/>
      <c r="BU102" s="1219"/>
      <c r="BV102" s="1219"/>
      <c r="BW102" s="1219"/>
      <c r="BX102" s="1219"/>
      <c r="BY102" s="1219"/>
      <c r="BZ102" s="1219"/>
      <c r="CA102" s="1219"/>
      <c r="CB102" s="1219"/>
      <c r="CC102" s="1219"/>
      <c r="CD102" s="1219"/>
      <c r="CE102" s="1219"/>
      <c r="CF102" s="1219"/>
      <c r="CG102" s="1219"/>
      <c r="CH102" s="1219"/>
      <c r="CI102" s="1219"/>
      <c r="CJ102" s="1219"/>
      <c r="CK102" s="78"/>
      <c r="CL102" s="1276"/>
      <c r="CM102" s="1276"/>
      <c r="CN102" s="1276"/>
      <c r="CO102" s="1276"/>
      <c r="CP102" s="1276"/>
      <c r="CQ102" s="1276"/>
      <c r="CR102" s="1276"/>
      <c r="CS102" s="1276"/>
      <c r="CT102" s="1276"/>
      <c r="CU102" s="1276"/>
      <c r="CV102" s="1276"/>
      <c r="CW102" s="1276"/>
      <c r="CX102" s="1276"/>
      <c r="CY102" s="1276"/>
      <c r="CZ102" s="1276"/>
      <c r="DA102" s="1276"/>
      <c r="DB102" s="1276"/>
      <c r="DC102" s="1276"/>
      <c r="DD102" s="1276"/>
      <c r="DE102" s="1276"/>
      <c r="DF102" s="1276"/>
      <c r="DG102" s="1276"/>
      <c r="DH102" s="1276"/>
      <c r="DI102" s="122"/>
      <c r="DJ102" s="1253"/>
      <c r="DK102" s="1253"/>
      <c r="DL102" s="1253"/>
      <c r="DM102" s="1253"/>
      <c r="DN102" s="1253"/>
      <c r="DO102" s="1253"/>
      <c r="DP102" s="1253"/>
      <c r="DQ102" s="1253"/>
      <c r="DR102" s="123"/>
      <c r="DS102" s="123"/>
      <c r="DT102" s="123"/>
      <c r="DU102" s="123"/>
      <c r="DV102" s="123"/>
      <c r="DW102" s="123"/>
      <c r="DX102" s="123"/>
      <c r="DY102" s="1227"/>
      <c r="DZ102" s="1227"/>
      <c r="EA102" s="1227"/>
      <c r="EB102" s="1227"/>
      <c r="EC102" s="93"/>
      <c r="ED102" s="1228"/>
      <c r="EE102" s="1228"/>
      <c r="EF102" s="1228"/>
      <c r="EG102" s="1228"/>
      <c r="EH102" s="93"/>
      <c r="FM102" s="1219"/>
      <c r="FN102" s="1219"/>
      <c r="FO102" s="1219"/>
      <c r="FP102" s="1219"/>
      <c r="FQ102" s="1219"/>
      <c r="FR102" s="1219"/>
      <c r="FS102" s="1219"/>
      <c r="FT102" s="1219"/>
      <c r="FU102" s="1219"/>
      <c r="FV102" s="1219"/>
      <c r="FW102" s="1219"/>
      <c r="FX102" s="1219"/>
      <c r="FY102" s="1219"/>
      <c r="FZ102" s="1219"/>
      <c r="GA102" s="1219"/>
      <c r="GB102" s="1219"/>
      <c r="GC102" s="1219"/>
      <c r="GD102" s="1219"/>
      <c r="GE102" s="1219"/>
      <c r="GF102" s="1219"/>
      <c r="GG102" s="1219"/>
      <c r="GH102" s="1219"/>
      <c r="GI102" s="1219"/>
      <c r="GJ102" s="1219"/>
      <c r="GK102" s="1219"/>
      <c r="GL102" s="1219"/>
      <c r="GM102" s="1219"/>
      <c r="GN102" s="1219"/>
      <c r="GO102" s="1219"/>
      <c r="GP102" s="1219"/>
      <c r="GQ102" s="1219"/>
      <c r="GR102" s="1219"/>
      <c r="GS102" s="1219"/>
      <c r="GT102" s="1219"/>
      <c r="GU102" s="1219"/>
      <c r="GV102" s="103"/>
      <c r="GW102" s="1231"/>
      <c r="GX102" s="1231"/>
      <c r="GY102" s="1231"/>
      <c r="GZ102" s="1231"/>
      <c r="HA102" s="1231"/>
      <c r="HB102" s="1231"/>
      <c r="HC102" s="1231"/>
      <c r="HD102" s="1231"/>
      <c r="HE102" s="1231"/>
      <c r="HF102" s="1231"/>
      <c r="HG102" s="1231"/>
      <c r="HH102" s="1231"/>
      <c r="HI102" s="1231"/>
      <c r="HJ102" s="1231"/>
      <c r="HK102" s="1231"/>
      <c r="HL102" s="1231"/>
      <c r="HM102" s="1231"/>
      <c r="HN102" s="1231"/>
      <c r="HO102" s="1231"/>
      <c r="HP102" s="1231"/>
      <c r="HQ102" s="1231"/>
      <c r="HR102" s="1231"/>
      <c r="HS102" s="1231"/>
      <c r="HT102" s="1231"/>
      <c r="HU102" s="1231"/>
      <c r="HV102" s="1231"/>
      <c r="HW102" s="1231"/>
      <c r="HX102" s="1231"/>
      <c r="HY102" s="1231"/>
      <c r="HZ102" s="1231"/>
      <c r="IA102" s="1231"/>
      <c r="IB102" s="1231"/>
      <c r="IC102" s="1231"/>
      <c r="ID102" s="1231"/>
      <c r="IE102" s="1231"/>
      <c r="IF102" s="1231"/>
      <c r="IG102" s="1231"/>
      <c r="IH102" s="1231"/>
      <c r="II102" s="1231"/>
      <c r="IJ102" s="1231"/>
      <c r="IK102" s="1232"/>
      <c r="IL102" s="1232"/>
      <c r="IM102" s="1232"/>
      <c r="IO102" s="1228"/>
      <c r="IP102" s="1228"/>
      <c r="IQ102" s="1228"/>
      <c r="IR102" s="1228"/>
      <c r="IW102" s="1218"/>
      <c r="IX102" s="1039"/>
      <c r="IY102" s="1040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56"/>
      <c r="AY103" s="1039"/>
      <c r="AZ103" s="118"/>
      <c r="BA103" s="63"/>
      <c r="BB103" s="1219"/>
      <c r="BC103" s="1219"/>
      <c r="BD103" s="1219"/>
      <c r="BE103" s="1219"/>
      <c r="BF103" s="1219"/>
      <c r="BG103" s="1219"/>
      <c r="BH103" s="1219"/>
      <c r="BI103" s="1219"/>
      <c r="BJ103" s="1219"/>
      <c r="BK103" s="1219"/>
      <c r="BL103" s="1219"/>
      <c r="BM103" s="1219"/>
      <c r="BN103" s="1219"/>
      <c r="BO103" s="1219"/>
      <c r="BP103" s="1219"/>
      <c r="BQ103" s="1219"/>
      <c r="BR103" s="1219"/>
      <c r="BS103" s="1219"/>
      <c r="BT103" s="1219"/>
      <c r="BU103" s="1219"/>
      <c r="BV103" s="1219"/>
      <c r="BW103" s="1219"/>
      <c r="BX103" s="1219"/>
      <c r="BY103" s="1219"/>
      <c r="BZ103" s="1219"/>
      <c r="CA103" s="1219"/>
      <c r="CB103" s="1219"/>
      <c r="CC103" s="1219"/>
      <c r="CD103" s="1219"/>
      <c r="CE103" s="1219"/>
      <c r="CF103" s="1219"/>
      <c r="CG103" s="1219"/>
      <c r="CH103" s="1219"/>
      <c r="CI103" s="1219"/>
      <c r="CJ103" s="1219"/>
      <c r="CK103" s="78"/>
      <c r="CL103" s="1276"/>
      <c r="CM103" s="1276"/>
      <c r="CN103" s="1276"/>
      <c r="CO103" s="1276"/>
      <c r="CP103" s="1276"/>
      <c r="CQ103" s="1276"/>
      <c r="CR103" s="1276"/>
      <c r="CS103" s="1276"/>
      <c r="CT103" s="1276"/>
      <c r="CU103" s="1276"/>
      <c r="CV103" s="1276"/>
      <c r="CW103" s="1276"/>
      <c r="CX103" s="1276"/>
      <c r="CY103" s="1276"/>
      <c r="CZ103" s="1276"/>
      <c r="DA103" s="1276"/>
      <c r="DB103" s="1276"/>
      <c r="DC103" s="1276"/>
      <c r="DD103" s="1276"/>
      <c r="DE103" s="1276"/>
      <c r="DF103" s="1276"/>
      <c r="DG103" s="1276"/>
      <c r="DH103" s="1276"/>
      <c r="DI103" s="122"/>
      <c r="DJ103" s="1253"/>
      <c r="DK103" s="1253"/>
      <c r="DL103" s="1253"/>
      <c r="DM103" s="1253"/>
      <c r="DN103" s="1253"/>
      <c r="DO103" s="1253"/>
      <c r="DP103" s="1253"/>
      <c r="DQ103" s="1253"/>
      <c r="DR103" s="123"/>
      <c r="DS103" s="123"/>
      <c r="DT103" s="123"/>
      <c r="DU103" s="123"/>
      <c r="DV103" s="123"/>
      <c r="DW103" s="123"/>
      <c r="DX103" s="123"/>
      <c r="DY103" s="1227"/>
      <c r="DZ103" s="1227"/>
      <c r="EA103" s="1227"/>
      <c r="EB103" s="1227"/>
      <c r="EC103" s="93"/>
      <c r="ED103" s="1228"/>
      <c r="EE103" s="1228"/>
      <c r="EF103" s="1228"/>
      <c r="EG103" s="1228"/>
      <c r="EH103" s="93"/>
      <c r="FM103" s="1219"/>
      <c r="FN103" s="1219"/>
      <c r="FO103" s="1219"/>
      <c r="FP103" s="1219"/>
      <c r="FQ103" s="1219"/>
      <c r="FR103" s="1219"/>
      <c r="FS103" s="1219"/>
      <c r="FT103" s="1219"/>
      <c r="FU103" s="1219"/>
      <c r="FV103" s="1219"/>
      <c r="FW103" s="1219"/>
      <c r="FX103" s="1219"/>
      <c r="FY103" s="1219"/>
      <c r="FZ103" s="1219"/>
      <c r="GA103" s="1219"/>
      <c r="GB103" s="1219"/>
      <c r="GC103" s="1219"/>
      <c r="GD103" s="1219"/>
      <c r="GE103" s="1219"/>
      <c r="GF103" s="1219"/>
      <c r="GG103" s="1219"/>
      <c r="GH103" s="1219"/>
      <c r="GI103" s="1219"/>
      <c r="GJ103" s="1219"/>
      <c r="GK103" s="1219"/>
      <c r="GL103" s="1219"/>
      <c r="GM103" s="1219"/>
      <c r="GN103" s="1219"/>
      <c r="GO103" s="1219"/>
      <c r="GP103" s="1219"/>
      <c r="GQ103" s="1219"/>
      <c r="GR103" s="1219"/>
      <c r="GS103" s="1219"/>
      <c r="GT103" s="1219"/>
      <c r="GU103" s="1219"/>
      <c r="GV103" s="103"/>
      <c r="GW103" s="1231"/>
      <c r="GX103" s="1231"/>
      <c r="GY103" s="1231"/>
      <c r="GZ103" s="1231"/>
      <c r="HA103" s="1231"/>
      <c r="HB103" s="1231"/>
      <c r="HC103" s="1231"/>
      <c r="HD103" s="1231"/>
      <c r="HE103" s="1231"/>
      <c r="HF103" s="1231"/>
      <c r="HG103" s="1231"/>
      <c r="HH103" s="1231"/>
      <c r="HI103" s="1231"/>
      <c r="HJ103" s="1231"/>
      <c r="HK103" s="1231"/>
      <c r="HL103" s="1231"/>
      <c r="HM103" s="1231"/>
      <c r="HN103" s="1231"/>
      <c r="HO103" s="1231"/>
      <c r="HP103" s="1231"/>
      <c r="HQ103" s="1231"/>
      <c r="HR103" s="1231"/>
      <c r="HS103" s="1231"/>
      <c r="HT103" s="1231"/>
      <c r="HU103" s="1231"/>
      <c r="HV103" s="1231"/>
      <c r="HW103" s="1231"/>
      <c r="HX103" s="1231"/>
      <c r="HY103" s="1231"/>
      <c r="HZ103" s="1231"/>
      <c r="IA103" s="1231"/>
      <c r="IB103" s="1231"/>
      <c r="IC103" s="1231"/>
      <c r="ID103" s="1231"/>
      <c r="IE103" s="1231"/>
      <c r="IF103" s="1231"/>
      <c r="IG103" s="1231"/>
      <c r="IH103" s="1231"/>
      <c r="II103" s="1231"/>
      <c r="IJ103" s="1231"/>
      <c r="IK103" s="1232"/>
      <c r="IL103" s="1232"/>
      <c r="IM103" s="1232"/>
      <c r="IO103" s="1228"/>
      <c r="IP103" s="1228"/>
      <c r="IQ103" s="1228"/>
      <c r="IR103" s="1228"/>
      <c r="IW103" s="74"/>
      <c r="IX103" s="1039"/>
      <c r="IY103" s="1040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56"/>
      <c r="AY104" s="1039"/>
      <c r="AZ104" s="118"/>
      <c r="BA104" s="63"/>
      <c r="BB104" s="1219"/>
      <c r="BC104" s="1219"/>
      <c r="BD104" s="1219"/>
      <c r="BE104" s="1219"/>
      <c r="BF104" s="1219"/>
      <c r="BG104" s="1219"/>
      <c r="BH104" s="1219"/>
      <c r="BI104" s="1219"/>
      <c r="BJ104" s="1219"/>
      <c r="BK104" s="1219"/>
      <c r="BL104" s="1219"/>
      <c r="BM104" s="1219"/>
      <c r="BN104" s="1219"/>
      <c r="BO104" s="1219"/>
      <c r="BP104" s="1219"/>
      <c r="BQ104" s="1219"/>
      <c r="BR104" s="1219"/>
      <c r="BS104" s="1219"/>
      <c r="BT104" s="1219"/>
      <c r="BU104" s="1219"/>
      <c r="BV104" s="1219"/>
      <c r="BW104" s="1219"/>
      <c r="BX104" s="1219"/>
      <c r="BY104" s="1219"/>
      <c r="BZ104" s="1219"/>
      <c r="CA104" s="1219"/>
      <c r="CB104" s="1219"/>
      <c r="CC104" s="1219"/>
      <c r="CD104" s="1219"/>
      <c r="CE104" s="1219"/>
      <c r="CF104" s="1219"/>
      <c r="CG104" s="1219"/>
      <c r="CH104" s="1219"/>
      <c r="CI104" s="1219"/>
      <c r="CJ104" s="1219"/>
      <c r="CK104" s="78"/>
      <c r="CL104" s="1276"/>
      <c r="CM104" s="1276"/>
      <c r="CN104" s="1276"/>
      <c r="CO104" s="1276"/>
      <c r="CP104" s="1276"/>
      <c r="CQ104" s="1276"/>
      <c r="CR104" s="1276"/>
      <c r="CS104" s="1276"/>
      <c r="CT104" s="1276"/>
      <c r="CU104" s="1276"/>
      <c r="CV104" s="1276"/>
      <c r="CW104" s="1276"/>
      <c r="CX104" s="1276"/>
      <c r="CY104" s="1276"/>
      <c r="CZ104" s="1276"/>
      <c r="DA104" s="1276"/>
      <c r="DB104" s="1276"/>
      <c r="DC104" s="1276"/>
      <c r="DD104" s="1276"/>
      <c r="DE104" s="1276"/>
      <c r="DF104" s="1276"/>
      <c r="DG104" s="1276"/>
      <c r="DH104" s="1276"/>
      <c r="DI104" s="122"/>
      <c r="DJ104" s="1253"/>
      <c r="DK104" s="1253"/>
      <c r="DL104" s="1253"/>
      <c r="DM104" s="1253"/>
      <c r="DN104" s="1253"/>
      <c r="DO104" s="1253"/>
      <c r="DP104" s="1253"/>
      <c r="DQ104" s="1253"/>
      <c r="DR104" s="123"/>
      <c r="DS104" s="123"/>
      <c r="DT104" s="123"/>
      <c r="DU104" s="123"/>
      <c r="DV104" s="123"/>
      <c r="DW104" s="123"/>
      <c r="DX104" s="123"/>
      <c r="DY104" s="1227"/>
      <c r="DZ104" s="1227"/>
      <c r="EA104" s="1227"/>
      <c r="EB104" s="1227"/>
      <c r="EC104" s="93"/>
      <c r="ED104" s="1228"/>
      <c r="EE104" s="1228"/>
      <c r="EF104" s="1228"/>
      <c r="EG104" s="1228"/>
      <c r="EH104" s="93"/>
      <c r="IW104" s="74"/>
      <c r="IX104" s="1039"/>
      <c r="IY104" s="1040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56"/>
      <c r="AY105" s="1039"/>
      <c r="AZ105" s="118"/>
      <c r="BA105" s="63"/>
      <c r="EH105" s="93"/>
      <c r="IW105" s="74"/>
      <c r="IX105" s="1039"/>
      <c r="IY105" s="1040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56"/>
      <c r="AY106" s="1039"/>
      <c r="AZ106" s="118"/>
      <c r="BA106" s="63"/>
      <c r="BB106" s="1219" t="s">
        <v>57</v>
      </c>
      <c r="BC106" s="1219"/>
      <c r="BD106" s="1219"/>
      <c r="BE106" s="1219"/>
      <c r="BF106" s="1219"/>
      <c r="BG106" s="1219"/>
      <c r="BH106" s="1219"/>
      <c r="BI106" s="1219"/>
      <c r="BJ106" s="1219"/>
      <c r="BK106" s="1219"/>
      <c r="BL106" s="1219"/>
      <c r="BM106" s="1219"/>
      <c r="BN106" s="1219"/>
      <c r="BO106" s="1219"/>
      <c r="BP106" s="1219"/>
      <c r="BQ106" s="1219"/>
      <c r="BR106" s="1219"/>
      <c r="BS106" s="1219"/>
      <c r="BT106" s="1219"/>
      <c r="BU106" s="1219"/>
      <c r="BV106" s="1219"/>
      <c r="BW106" s="1219"/>
      <c r="BX106" s="1219"/>
      <c r="BY106" s="1219"/>
      <c r="BZ106" s="1219"/>
      <c r="CA106" s="1219"/>
      <c r="CB106" s="1219"/>
      <c r="CC106" s="1219"/>
      <c r="CD106" s="1219"/>
      <c r="CE106" s="1219"/>
      <c r="CF106" s="1219"/>
      <c r="CG106" s="1219"/>
      <c r="CH106" s="1219"/>
      <c r="CI106" s="1219"/>
      <c r="CJ106" s="1219"/>
      <c r="CK106" s="103"/>
      <c r="CL106" s="1237">
        <f>_xlfn.XLOOKUP(VALUE(CB129),tbl_Cabecera_TPOWER[OT X Tablero],tbl_Cabecera_TPOWER[In tablero],"-")</f>
        <v>1000</v>
      </c>
      <c r="CM106" s="1237"/>
      <c r="CN106" s="1237"/>
      <c r="CO106" s="1237"/>
      <c r="CP106" s="1237"/>
      <c r="CQ106" s="1237"/>
      <c r="CR106" s="1237"/>
      <c r="CS106" s="1237"/>
      <c r="CT106" s="1237"/>
      <c r="CU106" s="1237"/>
      <c r="CV106" s="1237"/>
      <c r="CW106" s="1237"/>
      <c r="CX106" s="1237"/>
      <c r="CY106" s="1237"/>
      <c r="CZ106" s="1237"/>
      <c r="DA106" s="1237"/>
      <c r="DB106" s="1237"/>
      <c r="DC106" s="1237"/>
      <c r="DD106" s="1237"/>
      <c r="DE106" s="1237"/>
      <c r="DF106" s="1237"/>
      <c r="DG106" s="1237"/>
      <c r="DH106" s="1237"/>
      <c r="DI106" s="122"/>
      <c r="DJ106" s="1253" t="s">
        <v>58</v>
      </c>
      <c r="DK106" s="1253"/>
      <c r="DL106" s="1253"/>
      <c r="DM106" s="1253"/>
      <c r="DN106" s="1253"/>
      <c r="DO106" s="1253"/>
      <c r="DP106" s="1253"/>
      <c r="DQ106" s="1253"/>
      <c r="DR106" s="123"/>
      <c r="DS106" s="123"/>
      <c r="DT106" s="123"/>
      <c r="DU106" s="123"/>
      <c r="DV106" s="123"/>
      <c r="DW106" s="123"/>
      <c r="DX106" s="123"/>
      <c r="DY106" s="1227" t="s">
        <v>34</v>
      </c>
      <c r="DZ106" s="1227"/>
      <c r="EA106" s="1227"/>
      <c r="EB106" s="1227"/>
      <c r="EC106" s="93"/>
      <c r="ED106" s="1228" t="e" vm="6">
        <v>#VALUE!</v>
      </c>
      <c r="EE106" s="1228"/>
      <c r="EF106" s="1228"/>
      <c r="EG106" s="1228"/>
      <c r="EH106" s="93"/>
      <c r="FM106" s="1261" t="s">
        <v>34</v>
      </c>
      <c r="FN106" s="1261"/>
      <c r="FO106" s="1261"/>
      <c r="FP106" s="1261"/>
      <c r="FQ106" s="1261"/>
      <c r="FR106" s="128"/>
      <c r="FS106" s="1262" t="s">
        <v>59</v>
      </c>
      <c r="FT106" s="1262"/>
      <c r="FU106" s="1262"/>
      <c r="FV106" s="1262"/>
      <c r="FW106" s="1262"/>
      <c r="FX106" s="1262"/>
      <c r="FY106" s="1262"/>
      <c r="FZ106" s="1262"/>
      <c r="GA106" s="1262"/>
      <c r="GB106" s="1262"/>
      <c r="GC106" s="1262"/>
      <c r="GD106" s="1262"/>
      <c r="GE106" s="1262"/>
      <c r="GF106" s="1262"/>
      <c r="GG106" s="1262"/>
      <c r="GH106" s="1262"/>
      <c r="GI106" s="1262"/>
      <c r="GJ106" s="1262"/>
      <c r="GK106" s="1262"/>
      <c r="GL106" s="1262"/>
      <c r="GM106" s="1262"/>
      <c r="GN106" s="1262"/>
      <c r="GO106" s="1262"/>
      <c r="GP106" s="1262"/>
      <c r="GQ106" s="1262"/>
      <c r="GR106" s="1262"/>
      <c r="GS106" s="1262"/>
      <c r="GT106" s="1262"/>
      <c r="GU106" s="1262"/>
      <c r="GV106" s="1262"/>
      <c r="GW106" s="1262"/>
      <c r="GX106" s="1262"/>
      <c r="GY106" s="1262"/>
      <c r="GZ106" s="1262"/>
      <c r="HA106" s="1262"/>
      <c r="HB106" s="1262"/>
      <c r="HC106" s="1262"/>
      <c r="HD106" s="1262"/>
      <c r="HE106" s="1262"/>
      <c r="HF106" s="1262"/>
      <c r="HG106" s="1262"/>
      <c r="HH106" s="1262"/>
      <c r="HI106" s="1262"/>
      <c r="HJ106" s="1262"/>
      <c r="HK106" s="1262"/>
      <c r="HL106" s="1262"/>
      <c r="HM106" s="1262"/>
      <c r="HN106" s="1262"/>
      <c r="HO106" s="1262"/>
      <c r="HP106" s="1262"/>
      <c r="HQ106" s="1262"/>
      <c r="HR106" s="1262"/>
      <c r="HS106" s="1262"/>
      <c r="HT106" s="1262"/>
      <c r="HU106" s="1262"/>
      <c r="HV106" s="1262"/>
      <c r="HW106" s="1262"/>
      <c r="HX106" s="1262"/>
      <c r="HY106" s="1262"/>
      <c r="HZ106" s="1262"/>
      <c r="IA106" s="1262"/>
      <c r="IB106" s="1262"/>
      <c r="IC106" s="1262"/>
      <c r="ID106" s="1262"/>
      <c r="IE106" s="1262"/>
      <c r="IF106" s="1262"/>
      <c r="IG106" s="1262"/>
      <c r="IH106" s="1262"/>
      <c r="II106" s="1262"/>
      <c r="IJ106" s="1262"/>
      <c r="IK106" s="1262"/>
      <c r="IL106" s="1262"/>
      <c r="IM106" s="1262"/>
      <c r="IN106" s="1262"/>
      <c r="IO106" s="1262"/>
      <c r="IP106" s="1262"/>
      <c r="IW106" s="74"/>
      <c r="IX106" s="1039"/>
      <c r="IY106" s="1040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56"/>
      <c r="AY107" s="1039"/>
      <c r="AZ107" s="118"/>
      <c r="BA107" s="63"/>
      <c r="BB107" s="1219"/>
      <c r="BC107" s="1219"/>
      <c r="BD107" s="1219"/>
      <c r="BE107" s="1219"/>
      <c r="BF107" s="1219"/>
      <c r="BG107" s="1219"/>
      <c r="BH107" s="1219"/>
      <c r="BI107" s="1219"/>
      <c r="BJ107" s="1219"/>
      <c r="BK107" s="1219"/>
      <c r="BL107" s="1219"/>
      <c r="BM107" s="1219"/>
      <c r="BN107" s="1219"/>
      <c r="BO107" s="1219"/>
      <c r="BP107" s="1219"/>
      <c r="BQ107" s="1219"/>
      <c r="BR107" s="1219"/>
      <c r="BS107" s="1219"/>
      <c r="BT107" s="1219"/>
      <c r="BU107" s="1219"/>
      <c r="BV107" s="1219"/>
      <c r="BW107" s="1219"/>
      <c r="BX107" s="1219"/>
      <c r="BY107" s="1219"/>
      <c r="BZ107" s="1219"/>
      <c r="CA107" s="1219"/>
      <c r="CB107" s="1219"/>
      <c r="CC107" s="1219"/>
      <c r="CD107" s="1219"/>
      <c r="CE107" s="1219"/>
      <c r="CF107" s="1219"/>
      <c r="CG107" s="1219"/>
      <c r="CH107" s="1219"/>
      <c r="CI107" s="1219"/>
      <c r="CJ107" s="1219"/>
      <c r="CK107" s="103"/>
      <c r="CL107" s="1237"/>
      <c r="CM107" s="1237"/>
      <c r="CN107" s="1237"/>
      <c r="CO107" s="1237"/>
      <c r="CP107" s="1237"/>
      <c r="CQ107" s="1237"/>
      <c r="CR107" s="1237"/>
      <c r="CS107" s="1237"/>
      <c r="CT107" s="1237"/>
      <c r="CU107" s="1237"/>
      <c r="CV107" s="1237"/>
      <c r="CW107" s="1237"/>
      <c r="CX107" s="1237"/>
      <c r="CY107" s="1237"/>
      <c r="CZ107" s="1237"/>
      <c r="DA107" s="1237"/>
      <c r="DB107" s="1237"/>
      <c r="DC107" s="1237"/>
      <c r="DD107" s="1237"/>
      <c r="DE107" s="1237"/>
      <c r="DF107" s="1237"/>
      <c r="DG107" s="1237"/>
      <c r="DH107" s="1237"/>
      <c r="DI107" s="122"/>
      <c r="DJ107" s="1253"/>
      <c r="DK107" s="1253"/>
      <c r="DL107" s="1253"/>
      <c r="DM107" s="1253"/>
      <c r="DN107" s="1253"/>
      <c r="DO107" s="1253"/>
      <c r="DP107" s="1253"/>
      <c r="DQ107" s="1253"/>
      <c r="DR107" s="123"/>
      <c r="DS107" s="123"/>
      <c r="DT107" s="123"/>
      <c r="DU107" s="123"/>
      <c r="DV107" s="123"/>
      <c r="DW107" s="123"/>
      <c r="DX107" s="123"/>
      <c r="DY107" s="1227"/>
      <c r="DZ107" s="1227"/>
      <c r="EA107" s="1227"/>
      <c r="EB107" s="1227"/>
      <c r="EC107" s="93"/>
      <c r="ED107" s="1228"/>
      <c r="EE107" s="1228"/>
      <c r="EF107" s="1228"/>
      <c r="EG107" s="1228"/>
      <c r="EH107" s="93"/>
      <c r="FM107" s="1261"/>
      <c r="FN107" s="1261"/>
      <c r="FO107" s="1261"/>
      <c r="FP107" s="1261"/>
      <c r="FQ107" s="1261"/>
      <c r="FR107" s="128"/>
      <c r="FS107" s="1262"/>
      <c r="FT107" s="1262"/>
      <c r="FU107" s="1262"/>
      <c r="FV107" s="1262"/>
      <c r="FW107" s="1262"/>
      <c r="FX107" s="1262"/>
      <c r="FY107" s="1262"/>
      <c r="FZ107" s="1262"/>
      <c r="GA107" s="1262"/>
      <c r="GB107" s="1262"/>
      <c r="GC107" s="1262"/>
      <c r="GD107" s="1262"/>
      <c r="GE107" s="1262"/>
      <c r="GF107" s="1262"/>
      <c r="GG107" s="1262"/>
      <c r="GH107" s="1262"/>
      <c r="GI107" s="1262"/>
      <c r="GJ107" s="1262"/>
      <c r="GK107" s="1262"/>
      <c r="GL107" s="1262"/>
      <c r="GM107" s="1262"/>
      <c r="GN107" s="1262"/>
      <c r="GO107" s="1262"/>
      <c r="GP107" s="1262"/>
      <c r="GQ107" s="1262"/>
      <c r="GR107" s="1262"/>
      <c r="GS107" s="1262"/>
      <c r="GT107" s="1262"/>
      <c r="GU107" s="1262"/>
      <c r="GV107" s="1262"/>
      <c r="GW107" s="1262"/>
      <c r="GX107" s="1262"/>
      <c r="GY107" s="1262"/>
      <c r="GZ107" s="1262"/>
      <c r="HA107" s="1262"/>
      <c r="HB107" s="1262"/>
      <c r="HC107" s="1262"/>
      <c r="HD107" s="1262"/>
      <c r="HE107" s="1262"/>
      <c r="HF107" s="1262"/>
      <c r="HG107" s="1262"/>
      <c r="HH107" s="1262"/>
      <c r="HI107" s="1262"/>
      <c r="HJ107" s="1262"/>
      <c r="HK107" s="1262"/>
      <c r="HL107" s="1262"/>
      <c r="HM107" s="1262"/>
      <c r="HN107" s="1262"/>
      <c r="HO107" s="1262"/>
      <c r="HP107" s="1262"/>
      <c r="HQ107" s="1262"/>
      <c r="HR107" s="1262"/>
      <c r="HS107" s="1262"/>
      <c r="HT107" s="1262"/>
      <c r="HU107" s="1262"/>
      <c r="HV107" s="1262"/>
      <c r="HW107" s="1262"/>
      <c r="HX107" s="1262"/>
      <c r="HY107" s="1262"/>
      <c r="HZ107" s="1262"/>
      <c r="IA107" s="1262"/>
      <c r="IB107" s="1262"/>
      <c r="IC107" s="1262"/>
      <c r="ID107" s="1262"/>
      <c r="IE107" s="1262"/>
      <c r="IF107" s="1262"/>
      <c r="IG107" s="1262"/>
      <c r="IH107" s="1262"/>
      <c r="II107" s="1262"/>
      <c r="IJ107" s="1262"/>
      <c r="IK107" s="1262"/>
      <c r="IL107" s="1262"/>
      <c r="IM107" s="1262"/>
      <c r="IN107" s="1262"/>
      <c r="IO107" s="1262"/>
      <c r="IP107" s="1262"/>
      <c r="IW107" s="74"/>
      <c r="IX107" s="1039"/>
      <c r="IY107" s="1040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57"/>
      <c r="AY108" s="1041"/>
      <c r="AZ108" s="127"/>
      <c r="BB108" s="1219"/>
      <c r="BC108" s="1219"/>
      <c r="BD108" s="1219"/>
      <c r="BE108" s="1219"/>
      <c r="BF108" s="1219"/>
      <c r="BG108" s="1219"/>
      <c r="BH108" s="1219"/>
      <c r="BI108" s="1219"/>
      <c r="BJ108" s="1219"/>
      <c r="BK108" s="1219"/>
      <c r="BL108" s="1219"/>
      <c r="BM108" s="1219"/>
      <c r="BN108" s="1219"/>
      <c r="BO108" s="1219"/>
      <c r="BP108" s="1219"/>
      <c r="BQ108" s="1219"/>
      <c r="BR108" s="1219"/>
      <c r="BS108" s="1219"/>
      <c r="BT108" s="1219"/>
      <c r="BU108" s="1219"/>
      <c r="BV108" s="1219"/>
      <c r="BW108" s="1219"/>
      <c r="BX108" s="1219"/>
      <c r="BY108" s="1219"/>
      <c r="BZ108" s="1219"/>
      <c r="CA108" s="1219"/>
      <c r="CB108" s="1219"/>
      <c r="CC108" s="1219"/>
      <c r="CD108" s="1219"/>
      <c r="CE108" s="1219"/>
      <c r="CF108" s="1219"/>
      <c r="CG108" s="1219"/>
      <c r="CH108" s="1219"/>
      <c r="CI108" s="1219"/>
      <c r="CJ108" s="1219"/>
      <c r="CK108" s="103"/>
      <c r="CL108" s="1237"/>
      <c r="CM108" s="1237"/>
      <c r="CN108" s="1237"/>
      <c r="CO108" s="1237"/>
      <c r="CP108" s="1237"/>
      <c r="CQ108" s="1237"/>
      <c r="CR108" s="1237"/>
      <c r="CS108" s="1237"/>
      <c r="CT108" s="1237"/>
      <c r="CU108" s="1237"/>
      <c r="CV108" s="1237"/>
      <c r="CW108" s="1237"/>
      <c r="CX108" s="1237"/>
      <c r="CY108" s="1237"/>
      <c r="CZ108" s="1237"/>
      <c r="DA108" s="1237"/>
      <c r="DB108" s="1237"/>
      <c r="DC108" s="1237"/>
      <c r="DD108" s="1237"/>
      <c r="DE108" s="1237"/>
      <c r="DF108" s="1237"/>
      <c r="DG108" s="1237"/>
      <c r="DH108" s="1237"/>
      <c r="DI108" s="122"/>
      <c r="DJ108" s="1253"/>
      <c r="DK108" s="1253"/>
      <c r="DL108" s="1253"/>
      <c r="DM108" s="1253"/>
      <c r="DN108" s="1253"/>
      <c r="DO108" s="1253"/>
      <c r="DP108" s="1253"/>
      <c r="DQ108" s="1253"/>
      <c r="DR108" s="123"/>
      <c r="DS108" s="123"/>
      <c r="DT108" s="123"/>
      <c r="DU108" s="123"/>
      <c r="DV108" s="123"/>
      <c r="DW108" s="123"/>
      <c r="DX108" s="123"/>
      <c r="DY108" s="1227"/>
      <c r="DZ108" s="1227"/>
      <c r="EA108" s="1227"/>
      <c r="EB108" s="1227"/>
      <c r="EC108" s="93"/>
      <c r="ED108" s="1228"/>
      <c r="EE108" s="1228"/>
      <c r="EF108" s="1228"/>
      <c r="EG108" s="1228"/>
      <c r="EH108" s="93"/>
      <c r="FM108" s="1261"/>
      <c r="FN108" s="1261"/>
      <c r="FO108" s="1261"/>
      <c r="FP108" s="1261"/>
      <c r="FQ108" s="1261"/>
      <c r="FR108" s="128"/>
      <c r="FS108" s="1262"/>
      <c r="FT108" s="1262"/>
      <c r="FU108" s="1262"/>
      <c r="FV108" s="1262"/>
      <c r="FW108" s="1262"/>
      <c r="FX108" s="1262"/>
      <c r="FY108" s="1262"/>
      <c r="FZ108" s="1262"/>
      <c r="GA108" s="1262"/>
      <c r="GB108" s="1262"/>
      <c r="GC108" s="1262"/>
      <c r="GD108" s="1262"/>
      <c r="GE108" s="1262"/>
      <c r="GF108" s="1262"/>
      <c r="GG108" s="1262"/>
      <c r="GH108" s="1262"/>
      <c r="GI108" s="1262"/>
      <c r="GJ108" s="1262"/>
      <c r="GK108" s="1262"/>
      <c r="GL108" s="1262"/>
      <c r="GM108" s="1262"/>
      <c r="GN108" s="1262"/>
      <c r="GO108" s="1262"/>
      <c r="GP108" s="1262"/>
      <c r="GQ108" s="1262"/>
      <c r="GR108" s="1262"/>
      <c r="GS108" s="1262"/>
      <c r="GT108" s="1262"/>
      <c r="GU108" s="1262"/>
      <c r="GV108" s="1262"/>
      <c r="GW108" s="1262"/>
      <c r="GX108" s="1262"/>
      <c r="GY108" s="1262"/>
      <c r="GZ108" s="1262"/>
      <c r="HA108" s="1262"/>
      <c r="HB108" s="1262"/>
      <c r="HC108" s="1262"/>
      <c r="HD108" s="1262"/>
      <c r="HE108" s="1262"/>
      <c r="HF108" s="1262"/>
      <c r="HG108" s="1262"/>
      <c r="HH108" s="1262"/>
      <c r="HI108" s="1262"/>
      <c r="HJ108" s="1262"/>
      <c r="HK108" s="1262"/>
      <c r="HL108" s="1262"/>
      <c r="HM108" s="1262"/>
      <c r="HN108" s="1262"/>
      <c r="HO108" s="1262"/>
      <c r="HP108" s="1262"/>
      <c r="HQ108" s="1262"/>
      <c r="HR108" s="1262"/>
      <c r="HS108" s="1262"/>
      <c r="HT108" s="1262"/>
      <c r="HU108" s="1262"/>
      <c r="HV108" s="1262"/>
      <c r="HW108" s="1262"/>
      <c r="HX108" s="1262"/>
      <c r="HY108" s="1262"/>
      <c r="HZ108" s="1262"/>
      <c r="IA108" s="1262"/>
      <c r="IB108" s="1262"/>
      <c r="IC108" s="1262"/>
      <c r="ID108" s="1262"/>
      <c r="IE108" s="1262"/>
      <c r="IF108" s="1262"/>
      <c r="IG108" s="1262"/>
      <c r="IH108" s="1262"/>
      <c r="II108" s="1262"/>
      <c r="IJ108" s="1262"/>
      <c r="IK108" s="1262"/>
      <c r="IL108" s="1262"/>
      <c r="IM108" s="1262"/>
      <c r="IN108" s="1262"/>
      <c r="IO108" s="1262"/>
      <c r="IP108" s="1262"/>
      <c r="IW108" s="84"/>
      <c r="IX108" s="1041"/>
      <c r="IY108" s="1042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212" t="s">
        <v>8</v>
      </c>
      <c r="AY109" s="1213"/>
      <c r="AZ109" s="117"/>
      <c r="BB109" s="1219"/>
      <c r="BC109" s="1219"/>
      <c r="BD109" s="1219"/>
      <c r="BE109" s="1219"/>
      <c r="BF109" s="1219"/>
      <c r="BG109" s="1219"/>
      <c r="BH109" s="1219"/>
      <c r="BI109" s="1219"/>
      <c r="BJ109" s="1219"/>
      <c r="BK109" s="1219"/>
      <c r="BL109" s="1219"/>
      <c r="BM109" s="1219"/>
      <c r="BN109" s="1219"/>
      <c r="BO109" s="1219"/>
      <c r="BP109" s="1219"/>
      <c r="BQ109" s="1219"/>
      <c r="BR109" s="1219"/>
      <c r="BS109" s="1219"/>
      <c r="BT109" s="1219"/>
      <c r="BU109" s="1219"/>
      <c r="BV109" s="1219"/>
      <c r="BW109" s="1219"/>
      <c r="BX109" s="1219"/>
      <c r="BY109" s="1219"/>
      <c r="BZ109" s="1219"/>
      <c r="CA109" s="1219"/>
      <c r="CB109" s="1219"/>
      <c r="CC109" s="1219"/>
      <c r="CD109" s="1219"/>
      <c r="CE109" s="1219"/>
      <c r="CF109" s="1219"/>
      <c r="CG109" s="1219"/>
      <c r="CH109" s="1219"/>
      <c r="CI109" s="1219"/>
      <c r="CJ109" s="1219"/>
      <c r="CK109" s="103"/>
      <c r="CL109" s="1237"/>
      <c r="CM109" s="1237"/>
      <c r="CN109" s="1237"/>
      <c r="CO109" s="1237"/>
      <c r="CP109" s="1237"/>
      <c r="CQ109" s="1237"/>
      <c r="CR109" s="1237"/>
      <c r="CS109" s="1237"/>
      <c r="CT109" s="1237"/>
      <c r="CU109" s="1237"/>
      <c r="CV109" s="1237"/>
      <c r="CW109" s="1237"/>
      <c r="CX109" s="1237"/>
      <c r="CY109" s="1237"/>
      <c r="CZ109" s="1237"/>
      <c r="DA109" s="1237"/>
      <c r="DB109" s="1237"/>
      <c r="DC109" s="1237"/>
      <c r="DD109" s="1237"/>
      <c r="DE109" s="1237"/>
      <c r="DF109" s="1237"/>
      <c r="DG109" s="1237"/>
      <c r="DH109" s="1237"/>
      <c r="DI109" s="122"/>
      <c r="DJ109" s="1253"/>
      <c r="DK109" s="1253"/>
      <c r="DL109" s="1253"/>
      <c r="DM109" s="1253"/>
      <c r="DN109" s="1253"/>
      <c r="DO109" s="1253"/>
      <c r="DP109" s="1253"/>
      <c r="DQ109" s="1253"/>
      <c r="DR109" s="123"/>
      <c r="DS109" s="123"/>
      <c r="DT109" s="123"/>
      <c r="DU109" s="123"/>
      <c r="DV109" s="123"/>
      <c r="DW109" s="123"/>
      <c r="DX109" s="123"/>
      <c r="DY109" s="1227"/>
      <c r="DZ109" s="1227"/>
      <c r="EA109" s="1227"/>
      <c r="EB109" s="1227"/>
      <c r="EC109" s="93"/>
      <c r="ED109" s="1228"/>
      <c r="EE109" s="1228"/>
      <c r="EF109" s="1228"/>
      <c r="EG109" s="1228"/>
      <c r="EH109" s="93"/>
      <c r="FM109" s="1261"/>
      <c r="FN109" s="1261"/>
      <c r="FO109" s="1261"/>
      <c r="FP109" s="1261"/>
      <c r="FQ109" s="1261"/>
      <c r="FR109" s="128"/>
      <c r="FS109" s="1262"/>
      <c r="FT109" s="1262"/>
      <c r="FU109" s="1262"/>
      <c r="FV109" s="1262"/>
      <c r="FW109" s="1262"/>
      <c r="FX109" s="1262"/>
      <c r="FY109" s="1262"/>
      <c r="FZ109" s="1262"/>
      <c r="GA109" s="1262"/>
      <c r="GB109" s="1262"/>
      <c r="GC109" s="1262"/>
      <c r="GD109" s="1262"/>
      <c r="GE109" s="1262"/>
      <c r="GF109" s="1262"/>
      <c r="GG109" s="1262"/>
      <c r="GH109" s="1262"/>
      <c r="GI109" s="1262"/>
      <c r="GJ109" s="1262"/>
      <c r="GK109" s="1262"/>
      <c r="GL109" s="1262"/>
      <c r="GM109" s="1262"/>
      <c r="GN109" s="1262"/>
      <c r="GO109" s="1262"/>
      <c r="GP109" s="1262"/>
      <c r="GQ109" s="1262"/>
      <c r="GR109" s="1262"/>
      <c r="GS109" s="1262"/>
      <c r="GT109" s="1262"/>
      <c r="GU109" s="1262"/>
      <c r="GV109" s="1262"/>
      <c r="GW109" s="1262"/>
      <c r="GX109" s="1262"/>
      <c r="GY109" s="1262"/>
      <c r="GZ109" s="1262"/>
      <c r="HA109" s="1262"/>
      <c r="HB109" s="1262"/>
      <c r="HC109" s="1262"/>
      <c r="HD109" s="1262"/>
      <c r="HE109" s="1262"/>
      <c r="HF109" s="1262"/>
      <c r="HG109" s="1262"/>
      <c r="HH109" s="1262"/>
      <c r="HI109" s="1262"/>
      <c r="HJ109" s="1262"/>
      <c r="HK109" s="1262"/>
      <c r="HL109" s="1262"/>
      <c r="HM109" s="1262"/>
      <c r="HN109" s="1262"/>
      <c r="HO109" s="1262"/>
      <c r="HP109" s="1262"/>
      <c r="HQ109" s="1262"/>
      <c r="HR109" s="1262"/>
      <c r="HS109" s="1262"/>
      <c r="HT109" s="1262"/>
      <c r="HU109" s="1262"/>
      <c r="HV109" s="1262"/>
      <c r="HW109" s="1262"/>
      <c r="HX109" s="1262"/>
      <c r="HY109" s="1262"/>
      <c r="HZ109" s="1262"/>
      <c r="IA109" s="1262"/>
      <c r="IB109" s="1262"/>
      <c r="IC109" s="1262"/>
      <c r="ID109" s="1262"/>
      <c r="IE109" s="1262"/>
      <c r="IF109" s="1262"/>
      <c r="IG109" s="1262"/>
      <c r="IH109" s="1262"/>
      <c r="II109" s="1262"/>
      <c r="IJ109" s="1262"/>
      <c r="IK109" s="1262"/>
      <c r="IL109" s="1262"/>
      <c r="IM109" s="1262"/>
      <c r="IN109" s="1262"/>
      <c r="IO109" s="1262"/>
      <c r="IP109" s="1262"/>
      <c r="IW109" s="129"/>
      <c r="IX109" s="1213" t="s">
        <v>8</v>
      </c>
      <c r="IY109" s="1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56"/>
      <c r="AY110" s="1039"/>
      <c r="AZ110" s="118"/>
      <c r="BB110" s="1219"/>
      <c r="BC110" s="1219"/>
      <c r="BD110" s="1219"/>
      <c r="BE110" s="1219"/>
      <c r="BF110" s="1219"/>
      <c r="BG110" s="1219"/>
      <c r="BH110" s="1219"/>
      <c r="BI110" s="1219"/>
      <c r="BJ110" s="1219"/>
      <c r="BK110" s="1219"/>
      <c r="BL110" s="1219"/>
      <c r="BM110" s="1219"/>
      <c r="BN110" s="1219"/>
      <c r="BO110" s="1219"/>
      <c r="BP110" s="1219"/>
      <c r="BQ110" s="1219"/>
      <c r="BR110" s="1219"/>
      <c r="BS110" s="1219"/>
      <c r="BT110" s="1219"/>
      <c r="BU110" s="1219"/>
      <c r="BV110" s="1219"/>
      <c r="BW110" s="1219"/>
      <c r="BX110" s="1219"/>
      <c r="BY110" s="1219"/>
      <c r="BZ110" s="1219"/>
      <c r="CA110" s="1219"/>
      <c r="CB110" s="1219"/>
      <c r="CC110" s="1219"/>
      <c r="CD110" s="1219"/>
      <c r="CE110" s="1219"/>
      <c r="CF110" s="1219"/>
      <c r="CG110" s="1219"/>
      <c r="CH110" s="1219"/>
      <c r="CI110" s="1219"/>
      <c r="CJ110" s="1219"/>
      <c r="CK110" s="103"/>
      <c r="CL110" s="1237"/>
      <c r="CM110" s="1237"/>
      <c r="CN110" s="1237"/>
      <c r="CO110" s="1237"/>
      <c r="CP110" s="1237"/>
      <c r="CQ110" s="1237"/>
      <c r="CR110" s="1237"/>
      <c r="CS110" s="1237"/>
      <c r="CT110" s="1237"/>
      <c r="CU110" s="1237"/>
      <c r="CV110" s="1237"/>
      <c r="CW110" s="1237"/>
      <c r="CX110" s="1237"/>
      <c r="CY110" s="1237"/>
      <c r="CZ110" s="1237"/>
      <c r="DA110" s="1237"/>
      <c r="DB110" s="1237"/>
      <c r="DC110" s="1237"/>
      <c r="DD110" s="1237"/>
      <c r="DE110" s="1237"/>
      <c r="DF110" s="1237"/>
      <c r="DG110" s="1237"/>
      <c r="DH110" s="1237"/>
      <c r="DI110" s="122"/>
      <c r="DJ110" s="1253"/>
      <c r="DK110" s="1253"/>
      <c r="DL110" s="1253"/>
      <c r="DM110" s="1253"/>
      <c r="DN110" s="1253"/>
      <c r="DO110" s="1253"/>
      <c r="DP110" s="1253"/>
      <c r="DQ110" s="1253"/>
      <c r="DR110" s="123"/>
      <c r="DS110" s="123"/>
      <c r="DT110" s="123"/>
      <c r="DU110" s="123"/>
      <c r="DV110" s="123"/>
      <c r="DW110" s="123"/>
      <c r="DX110" s="123"/>
      <c r="DY110" s="1227"/>
      <c r="DZ110" s="1227"/>
      <c r="EA110" s="1227"/>
      <c r="EB110" s="1227"/>
      <c r="EC110" s="93"/>
      <c r="ED110" s="1228"/>
      <c r="EE110" s="1228"/>
      <c r="EF110" s="1228"/>
      <c r="EG110" s="1228"/>
      <c r="EH110" s="93"/>
      <c r="FM110" s="1261"/>
      <c r="FN110" s="1261"/>
      <c r="FO110" s="1261"/>
      <c r="FP110" s="1261"/>
      <c r="FQ110" s="1261"/>
      <c r="FR110" s="128"/>
      <c r="FS110" s="1262"/>
      <c r="FT110" s="1262"/>
      <c r="FU110" s="1262"/>
      <c r="FV110" s="1262"/>
      <c r="FW110" s="1262"/>
      <c r="FX110" s="1262"/>
      <c r="FY110" s="1262"/>
      <c r="FZ110" s="1262"/>
      <c r="GA110" s="1262"/>
      <c r="GB110" s="1262"/>
      <c r="GC110" s="1262"/>
      <c r="GD110" s="1262"/>
      <c r="GE110" s="1262"/>
      <c r="GF110" s="1262"/>
      <c r="GG110" s="1262"/>
      <c r="GH110" s="1262"/>
      <c r="GI110" s="1262"/>
      <c r="GJ110" s="1262"/>
      <c r="GK110" s="1262"/>
      <c r="GL110" s="1262"/>
      <c r="GM110" s="1262"/>
      <c r="GN110" s="1262"/>
      <c r="GO110" s="1262"/>
      <c r="GP110" s="1262"/>
      <c r="GQ110" s="1262"/>
      <c r="GR110" s="1262"/>
      <c r="GS110" s="1262"/>
      <c r="GT110" s="1262"/>
      <c r="GU110" s="1262"/>
      <c r="GV110" s="1262"/>
      <c r="GW110" s="1262"/>
      <c r="GX110" s="1262"/>
      <c r="GY110" s="1262"/>
      <c r="GZ110" s="1262"/>
      <c r="HA110" s="1262"/>
      <c r="HB110" s="1262"/>
      <c r="HC110" s="1262"/>
      <c r="HD110" s="1262"/>
      <c r="HE110" s="1262"/>
      <c r="HF110" s="1262"/>
      <c r="HG110" s="1262"/>
      <c r="HH110" s="1262"/>
      <c r="HI110" s="1262"/>
      <c r="HJ110" s="1262"/>
      <c r="HK110" s="1262"/>
      <c r="HL110" s="1262"/>
      <c r="HM110" s="1262"/>
      <c r="HN110" s="1262"/>
      <c r="HO110" s="1262"/>
      <c r="HP110" s="1262"/>
      <c r="HQ110" s="1262"/>
      <c r="HR110" s="1262"/>
      <c r="HS110" s="1262"/>
      <c r="HT110" s="1262"/>
      <c r="HU110" s="1262"/>
      <c r="HV110" s="1262"/>
      <c r="HW110" s="1262"/>
      <c r="HX110" s="1262"/>
      <c r="HY110" s="1262"/>
      <c r="HZ110" s="1262"/>
      <c r="IA110" s="1262"/>
      <c r="IB110" s="1262"/>
      <c r="IC110" s="1262"/>
      <c r="ID110" s="1262"/>
      <c r="IE110" s="1262"/>
      <c r="IF110" s="1262"/>
      <c r="IG110" s="1262"/>
      <c r="IH110" s="1262"/>
      <c r="II110" s="1262"/>
      <c r="IJ110" s="1262"/>
      <c r="IK110" s="1262"/>
      <c r="IL110" s="1262"/>
      <c r="IM110" s="1262"/>
      <c r="IN110" s="1262"/>
      <c r="IO110" s="1262"/>
      <c r="IP110" s="1262"/>
      <c r="IW110" s="74"/>
      <c r="IX110" s="1039"/>
      <c r="IY110" s="1040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56"/>
      <c r="AY111" s="1039"/>
      <c r="AZ111" s="118"/>
      <c r="EH111" s="93"/>
      <c r="IW111" s="74"/>
      <c r="IX111" s="1039"/>
      <c r="IY111" s="1040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56"/>
      <c r="AY112" s="1039"/>
      <c r="AZ112" s="118"/>
      <c r="BB112" s="1219" t="s">
        <v>60</v>
      </c>
      <c r="BC112" s="1219"/>
      <c r="BD112" s="1219"/>
      <c r="BE112" s="1219"/>
      <c r="BF112" s="1219"/>
      <c r="BG112" s="1219"/>
      <c r="BH112" s="1219"/>
      <c r="BI112" s="1219"/>
      <c r="BJ112" s="1219"/>
      <c r="BK112" s="1219"/>
      <c r="BL112" s="1219"/>
      <c r="BM112" s="1219"/>
      <c r="BN112" s="1219"/>
      <c r="BO112" s="1219"/>
      <c r="BP112" s="1219"/>
      <c r="BQ112" s="1219"/>
      <c r="BR112" s="1219"/>
      <c r="BS112" s="1219"/>
      <c r="BT112" s="1219"/>
      <c r="BU112" s="1219"/>
      <c r="BV112" s="1219"/>
      <c r="BW112" s="1219"/>
      <c r="BX112" s="1219"/>
      <c r="BY112" s="1219"/>
      <c r="BZ112" s="1219"/>
      <c r="CA112" s="1219"/>
      <c r="CB112" s="1219"/>
      <c r="CC112" s="1219"/>
      <c r="CD112" s="1219"/>
      <c r="CE112" s="1219"/>
      <c r="CF112" s="1219"/>
      <c r="CG112" s="1219"/>
      <c r="CH112" s="1219"/>
      <c r="CI112" s="1219"/>
      <c r="CJ112" s="1219"/>
      <c r="CK112" s="103"/>
      <c r="CL112" s="1256"/>
      <c r="CM112" s="1256"/>
      <c r="CN112" s="1256"/>
      <c r="CO112" s="1256"/>
      <c r="CP112" s="1256"/>
      <c r="CQ112" s="1256"/>
      <c r="CR112" s="1256"/>
      <c r="CS112" s="1256"/>
      <c r="CT112" s="1256"/>
      <c r="CU112" s="1256"/>
      <c r="CV112" s="1256"/>
      <c r="CW112" s="1256"/>
      <c r="CX112" s="1256"/>
      <c r="CY112" s="1256"/>
      <c r="CZ112" s="1256"/>
      <c r="DA112" s="1256"/>
      <c r="DB112" s="1256"/>
      <c r="DC112" s="1256"/>
      <c r="DD112" s="1256"/>
      <c r="DE112" s="1256"/>
      <c r="DF112" s="1256"/>
      <c r="DG112" s="1256"/>
      <c r="DH112" s="1256"/>
      <c r="DI112" s="1256"/>
      <c r="DJ112" s="1256"/>
      <c r="DK112" s="1256"/>
      <c r="DL112" s="1256"/>
      <c r="DM112" s="1256"/>
      <c r="DN112" s="1256"/>
      <c r="DO112" s="1256"/>
      <c r="DP112" s="1256"/>
      <c r="DQ112" s="1256"/>
      <c r="DR112" s="1256"/>
      <c r="DS112" s="1256"/>
      <c r="DT112" s="1256"/>
      <c r="DU112" s="1256"/>
      <c r="DV112" s="1256"/>
      <c r="DW112" s="1256"/>
      <c r="DX112" s="1256"/>
      <c r="DY112" s="1256"/>
      <c r="DZ112" s="1256"/>
      <c r="EA112" s="1256"/>
      <c r="EB112" s="1256"/>
      <c r="ED112" s="1228" t="e" vm="6">
        <v>#VALUE!</v>
      </c>
      <c r="EE112" s="1228"/>
      <c r="EF112" s="1228"/>
      <c r="EG112" s="1228"/>
      <c r="IW112" s="74"/>
      <c r="IX112" s="1039"/>
      <c r="IY112" s="1040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56"/>
      <c r="AY113" s="1039"/>
      <c r="AZ113" s="118"/>
      <c r="BB113" s="1219"/>
      <c r="BC113" s="1219"/>
      <c r="BD113" s="1219"/>
      <c r="BE113" s="1219"/>
      <c r="BF113" s="1219"/>
      <c r="BG113" s="1219"/>
      <c r="BH113" s="1219"/>
      <c r="BI113" s="1219"/>
      <c r="BJ113" s="1219"/>
      <c r="BK113" s="1219"/>
      <c r="BL113" s="1219"/>
      <c r="BM113" s="1219"/>
      <c r="BN113" s="1219"/>
      <c r="BO113" s="1219"/>
      <c r="BP113" s="1219"/>
      <c r="BQ113" s="1219"/>
      <c r="BR113" s="1219"/>
      <c r="BS113" s="1219"/>
      <c r="BT113" s="1219"/>
      <c r="BU113" s="1219"/>
      <c r="BV113" s="1219"/>
      <c r="BW113" s="1219"/>
      <c r="BX113" s="1219"/>
      <c r="BY113" s="1219"/>
      <c r="BZ113" s="1219"/>
      <c r="CA113" s="1219"/>
      <c r="CB113" s="1219"/>
      <c r="CC113" s="1219"/>
      <c r="CD113" s="1219"/>
      <c r="CE113" s="1219"/>
      <c r="CF113" s="1219"/>
      <c r="CG113" s="1219"/>
      <c r="CH113" s="1219"/>
      <c r="CI113" s="1219"/>
      <c r="CJ113" s="1219"/>
      <c r="CK113" s="103"/>
      <c r="CL113" s="1256"/>
      <c r="CM113" s="1256"/>
      <c r="CN113" s="1256"/>
      <c r="CO113" s="1256"/>
      <c r="CP113" s="1256"/>
      <c r="CQ113" s="1256"/>
      <c r="CR113" s="1256"/>
      <c r="CS113" s="1256"/>
      <c r="CT113" s="1256"/>
      <c r="CU113" s="1256"/>
      <c r="CV113" s="1256"/>
      <c r="CW113" s="1256"/>
      <c r="CX113" s="1256"/>
      <c r="CY113" s="1256"/>
      <c r="CZ113" s="1256"/>
      <c r="DA113" s="1256"/>
      <c r="DB113" s="1256"/>
      <c r="DC113" s="1256"/>
      <c r="DD113" s="1256"/>
      <c r="DE113" s="1256"/>
      <c r="DF113" s="1256"/>
      <c r="DG113" s="1256"/>
      <c r="DH113" s="1256"/>
      <c r="DI113" s="1256"/>
      <c r="DJ113" s="1256"/>
      <c r="DK113" s="1256"/>
      <c r="DL113" s="1256"/>
      <c r="DM113" s="1256"/>
      <c r="DN113" s="1256"/>
      <c r="DO113" s="1256"/>
      <c r="DP113" s="1256"/>
      <c r="DQ113" s="1256"/>
      <c r="DR113" s="1256"/>
      <c r="DS113" s="1256"/>
      <c r="DT113" s="1256"/>
      <c r="DU113" s="1256"/>
      <c r="DV113" s="1256"/>
      <c r="DW113" s="1256"/>
      <c r="DX113" s="1256"/>
      <c r="DY113" s="1256"/>
      <c r="DZ113" s="1256"/>
      <c r="EA113" s="1256"/>
      <c r="EB113" s="1256"/>
      <c r="ED113" s="1228"/>
      <c r="EE113" s="1228"/>
      <c r="EF113" s="1228"/>
      <c r="EG113" s="1228"/>
      <c r="FN113" s="1264" t="e" vm="8">
        <v>#VALUE!</v>
      </c>
      <c r="FO113" s="1264"/>
      <c r="FP113" s="1264"/>
      <c r="FQ113" s="1264"/>
      <c r="FR113" s="1264"/>
      <c r="FS113" s="1264"/>
      <c r="FT113" s="1264"/>
      <c r="FU113" s="1264"/>
      <c r="FV113" s="1264"/>
      <c r="FW113" s="1264"/>
      <c r="FX113" s="1264"/>
      <c r="FY113" s="1264"/>
      <c r="FZ113" s="1264"/>
      <c r="GA113" s="1264"/>
      <c r="GB113" s="1264"/>
      <c r="GC113" s="1264"/>
      <c r="GD113" s="1264"/>
      <c r="GE113" s="1264"/>
      <c r="GF113" s="1264"/>
      <c r="GG113" s="1264"/>
      <c r="GH113" s="1264"/>
      <c r="GI113" s="1264"/>
      <c r="GJ113" s="1264"/>
      <c r="GK113" s="1264"/>
      <c r="GL113" s="1264"/>
      <c r="GM113" s="1264"/>
      <c r="GN113" s="1264"/>
      <c r="GO113" s="1264"/>
      <c r="GP113" s="1264"/>
      <c r="GQ113" s="1264"/>
      <c r="GR113" s="1264"/>
      <c r="GS113" s="1264"/>
      <c r="GT113" s="1264"/>
      <c r="GU113" s="1264"/>
      <c r="GV113" s="1264"/>
      <c r="GW113" s="1264"/>
      <c r="GX113" s="1264"/>
      <c r="GY113" s="1264"/>
      <c r="GZ113" s="1264"/>
      <c r="HA113" s="1264"/>
      <c r="HB113" s="1264"/>
      <c r="HC113" s="1264"/>
      <c r="HD113" s="1264"/>
      <c r="HE113" s="1264"/>
      <c r="HF113" s="1264"/>
      <c r="HG113" s="1264"/>
      <c r="HH113" s="1264"/>
      <c r="HI113" s="1264"/>
      <c r="HJ113" s="1264"/>
      <c r="HK113" s="1264"/>
      <c r="HL113" s="1264"/>
      <c r="HM113" s="1264"/>
      <c r="HN113" s="1264"/>
      <c r="HO113" s="1264"/>
      <c r="HP113" s="1264"/>
      <c r="HQ113" s="1264"/>
      <c r="HR113" s="1264"/>
      <c r="HS113" s="1264"/>
      <c r="HT113" s="1264"/>
      <c r="HU113" s="1264"/>
      <c r="HV113" s="1264"/>
      <c r="HW113" s="1264"/>
      <c r="HX113" s="1264"/>
      <c r="HY113" s="1264"/>
      <c r="HZ113" s="1264"/>
      <c r="IA113" s="1264"/>
      <c r="IB113" s="1264"/>
      <c r="IC113" s="1264"/>
      <c r="ID113" s="1264"/>
      <c r="IE113" s="1264"/>
      <c r="IF113" s="1264"/>
      <c r="IG113" s="1264"/>
      <c r="IH113" s="1264"/>
      <c r="II113" s="1264"/>
      <c r="IJ113" s="1264"/>
      <c r="IK113" s="1264"/>
      <c r="IL113" s="1264"/>
      <c r="IM113" s="1264"/>
      <c r="IN113" s="1264"/>
      <c r="IO113" s="1264"/>
      <c r="IP113" s="1264"/>
      <c r="IQ113" s="1264"/>
      <c r="IR113" s="1264"/>
      <c r="IS113" s="1264"/>
      <c r="IT113" s="1264"/>
      <c r="IU113" s="1265"/>
      <c r="IW113" s="74"/>
      <c r="IX113" s="1039"/>
      <c r="IY113" s="1040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56"/>
      <c r="AY114" s="1039"/>
      <c r="AZ114" s="1040" t="e" vm="5">
        <v>#VALUE!</v>
      </c>
      <c r="BB114" s="1219"/>
      <c r="BC114" s="1219"/>
      <c r="BD114" s="1219"/>
      <c r="BE114" s="1219"/>
      <c r="BF114" s="1219"/>
      <c r="BG114" s="1219"/>
      <c r="BH114" s="1219"/>
      <c r="BI114" s="1219"/>
      <c r="BJ114" s="1219"/>
      <c r="BK114" s="1219"/>
      <c r="BL114" s="1219"/>
      <c r="BM114" s="1219"/>
      <c r="BN114" s="1219"/>
      <c r="BO114" s="1219"/>
      <c r="BP114" s="1219"/>
      <c r="BQ114" s="1219"/>
      <c r="BR114" s="1219"/>
      <c r="BS114" s="1219"/>
      <c r="BT114" s="1219"/>
      <c r="BU114" s="1219"/>
      <c r="BV114" s="1219"/>
      <c r="BW114" s="1219"/>
      <c r="BX114" s="1219"/>
      <c r="BY114" s="1219"/>
      <c r="BZ114" s="1219"/>
      <c r="CA114" s="1219"/>
      <c r="CB114" s="1219"/>
      <c r="CC114" s="1219"/>
      <c r="CD114" s="1219"/>
      <c r="CE114" s="1219"/>
      <c r="CF114" s="1219"/>
      <c r="CG114" s="1219"/>
      <c r="CH114" s="1219"/>
      <c r="CI114" s="1219"/>
      <c r="CJ114" s="1219"/>
      <c r="CK114" s="107"/>
      <c r="CL114" s="1256"/>
      <c r="CM114" s="1256"/>
      <c r="CN114" s="1256"/>
      <c r="CO114" s="1256"/>
      <c r="CP114" s="1256"/>
      <c r="CQ114" s="1256"/>
      <c r="CR114" s="1256"/>
      <c r="CS114" s="1256"/>
      <c r="CT114" s="1256"/>
      <c r="CU114" s="1256"/>
      <c r="CV114" s="1256"/>
      <c r="CW114" s="1256"/>
      <c r="CX114" s="1256"/>
      <c r="CY114" s="1256"/>
      <c r="CZ114" s="1256"/>
      <c r="DA114" s="1256"/>
      <c r="DB114" s="1256"/>
      <c r="DC114" s="1256"/>
      <c r="DD114" s="1256"/>
      <c r="DE114" s="1256"/>
      <c r="DF114" s="1256"/>
      <c r="DG114" s="1256"/>
      <c r="DH114" s="1256"/>
      <c r="DI114" s="1256"/>
      <c r="DJ114" s="1256"/>
      <c r="DK114" s="1256"/>
      <c r="DL114" s="1256"/>
      <c r="DM114" s="1256"/>
      <c r="DN114" s="1256"/>
      <c r="DO114" s="1256"/>
      <c r="DP114" s="1256"/>
      <c r="DQ114" s="1256"/>
      <c r="DR114" s="1256"/>
      <c r="DS114" s="1256"/>
      <c r="DT114" s="1256"/>
      <c r="DU114" s="1256"/>
      <c r="DV114" s="1256"/>
      <c r="DW114" s="1256"/>
      <c r="DX114" s="1256"/>
      <c r="DY114" s="1256"/>
      <c r="DZ114" s="1256"/>
      <c r="EA114" s="1256"/>
      <c r="EB114" s="1256"/>
      <c r="ED114" s="1228"/>
      <c r="EE114" s="1228"/>
      <c r="EF114" s="1228"/>
      <c r="EG114" s="1228"/>
      <c r="FN114" s="1264"/>
      <c r="FO114" s="1264"/>
      <c r="FP114" s="1264"/>
      <c r="FQ114" s="1264"/>
      <c r="FR114" s="1264"/>
      <c r="FS114" s="1264"/>
      <c r="FT114" s="1264"/>
      <c r="FU114" s="1264"/>
      <c r="FV114" s="1264"/>
      <c r="FW114" s="1264"/>
      <c r="FX114" s="1264"/>
      <c r="FY114" s="1264"/>
      <c r="FZ114" s="1264"/>
      <c r="GA114" s="1264"/>
      <c r="GB114" s="1264"/>
      <c r="GC114" s="1264"/>
      <c r="GD114" s="1264"/>
      <c r="GE114" s="1264"/>
      <c r="GF114" s="1264"/>
      <c r="GG114" s="1264"/>
      <c r="GH114" s="1264"/>
      <c r="GI114" s="1264"/>
      <c r="GJ114" s="1264"/>
      <c r="GK114" s="1264"/>
      <c r="GL114" s="1264"/>
      <c r="GM114" s="1264"/>
      <c r="GN114" s="1264"/>
      <c r="GO114" s="1264"/>
      <c r="GP114" s="1264"/>
      <c r="GQ114" s="1264"/>
      <c r="GR114" s="1264"/>
      <c r="GS114" s="1264"/>
      <c r="GT114" s="1264"/>
      <c r="GU114" s="1264"/>
      <c r="GV114" s="1264"/>
      <c r="GW114" s="1264"/>
      <c r="GX114" s="1264"/>
      <c r="GY114" s="1264"/>
      <c r="GZ114" s="1264"/>
      <c r="HA114" s="1264"/>
      <c r="HB114" s="1264"/>
      <c r="HC114" s="1264"/>
      <c r="HD114" s="1264"/>
      <c r="HE114" s="1264"/>
      <c r="HF114" s="1264"/>
      <c r="HG114" s="1264"/>
      <c r="HH114" s="1264"/>
      <c r="HI114" s="1264"/>
      <c r="HJ114" s="1264"/>
      <c r="HK114" s="1264"/>
      <c r="HL114" s="1264"/>
      <c r="HM114" s="1264"/>
      <c r="HN114" s="1264"/>
      <c r="HO114" s="1264"/>
      <c r="HP114" s="1264"/>
      <c r="HQ114" s="1264"/>
      <c r="HR114" s="1264"/>
      <c r="HS114" s="1264"/>
      <c r="HT114" s="1264"/>
      <c r="HU114" s="1264"/>
      <c r="HV114" s="1264"/>
      <c r="HW114" s="1264"/>
      <c r="HX114" s="1264"/>
      <c r="HY114" s="1264"/>
      <c r="HZ114" s="1264"/>
      <c r="IA114" s="1264"/>
      <c r="IB114" s="1264"/>
      <c r="IC114" s="1264"/>
      <c r="ID114" s="1264"/>
      <c r="IE114" s="1264"/>
      <c r="IF114" s="1264"/>
      <c r="IG114" s="1264"/>
      <c r="IH114" s="1264"/>
      <c r="II114" s="1264"/>
      <c r="IJ114" s="1264"/>
      <c r="IK114" s="1264"/>
      <c r="IL114" s="1264"/>
      <c r="IM114" s="1264"/>
      <c r="IN114" s="1264"/>
      <c r="IO114" s="1264"/>
      <c r="IP114" s="1264"/>
      <c r="IQ114" s="1264"/>
      <c r="IR114" s="1264"/>
      <c r="IS114" s="1264"/>
      <c r="IT114" s="1264"/>
      <c r="IU114" s="1265"/>
      <c r="IW114" s="1218" t="e" vm="5">
        <v>#VALUE!</v>
      </c>
      <c r="IX114" s="1039"/>
      <c r="IY114" s="1040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56"/>
      <c r="AY115" s="1039"/>
      <c r="AZ115" s="1040"/>
      <c r="BB115" s="1219"/>
      <c r="BC115" s="1219"/>
      <c r="BD115" s="1219"/>
      <c r="BE115" s="1219"/>
      <c r="BF115" s="1219"/>
      <c r="BG115" s="1219"/>
      <c r="BH115" s="1219"/>
      <c r="BI115" s="1219"/>
      <c r="BJ115" s="1219"/>
      <c r="BK115" s="1219"/>
      <c r="BL115" s="1219"/>
      <c r="BM115" s="1219"/>
      <c r="BN115" s="1219"/>
      <c r="BO115" s="1219"/>
      <c r="BP115" s="1219"/>
      <c r="BQ115" s="1219"/>
      <c r="BR115" s="1219"/>
      <c r="BS115" s="1219"/>
      <c r="BT115" s="1219"/>
      <c r="BU115" s="1219"/>
      <c r="BV115" s="1219"/>
      <c r="BW115" s="1219"/>
      <c r="BX115" s="1219"/>
      <c r="BY115" s="1219"/>
      <c r="BZ115" s="1219"/>
      <c r="CA115" s="1219"/>
      <c r="CB115" s="1219"/>
      <c r="CC115" s="1219"/>
      <c r="CD115" s="1219"/>
      <c r="CE115" s="1219"/>
      <c r="CF115" s="1219"/>
      <c r="CG115" s="1219"/>
      <c r="CH115" s="1219"/>
      <c r="CI115" s="1219"/>
      <c r="CJ115" s="1219"/>
      <c r="CK115" s="108"/>
      <c r="CL115" s="1256"/>
      <c r="CM115" s="1256"/>
      <c r="CN115" s="1256"/>
      <c r="CO115" s="1256"/>
      <c r="CP115" s="1256"/>
      <c r="CQ115" s="1256"/>
      <c r="CR115" s="1256"/>
      <c r="CS115" s="1256"/>
      <c r="CT115" s="1256"/>
      <c r="CU115" s="1256"/>
      <c r="CV115" s="1256"/>
      <c r="CW115" s="1256"/>
      <c r="CX115" s="1256"/>
      <c r="CY115" s="1256"/>
      <c r="CZ115" s="1256"/>
      <c r="DA115" s="1256"/>
      <c r="DB115" s="1256"/>
      <c r="DC115" s="1256"/>
      <c r="DD115" s="1256"/>
      <c r="DE115" s="1256"/>
      <c r="DF115" s="1256"/>
      <c r="DG115" s="1256"/>
      <c r="DH115" s="1256"/>
      <c r="DI115" s="1256"/>
      <c r="DJ115" s="1256"/>
      <c r="DK115" s="1256"/>
      <c r="DL115" s="1256"/>
      <c r="DM115" s="1256"/>
      <c r="DN115" s="1256"/>
      <c r="DO115" s="1256"/>
      <c r="DP115" s="1256"/>
      <c r="DQ115" s="1256"/>
      <c r="DR115" s="1256"/>
      <c r="DS115" s="1256"/>
      <c r="DT115" s="1256"/>
      <c r="DU115" s="1256"/>
      <c r="DV115" s="1256"/>
      <c r="DW115" s="1256"/>
      <c r="DX115" s="1256"/>
      <c r="DY115" s="1256"/>
      <c r="DZ115" s="1256"/>
      <c r="EA115" s="1256"/>
      <c r="EB115" s="1256"/>
      <c r="ED115" s="1228"/>
      <c r="EE115" s="1228"/>
      <c r="EF115" s="1228"/>
      <c r="EG115" s="1228"/>
      <c r="FN115" s="1264"/>
      <c r="FO115" s="1264"/>
      <c r="FP115" s="1264"/>
      <c r="FQ115" s="1264"/>
      <c r="FR115" s="1264"/>
      <c r="FS115" s="1264"/>
      <c r="FT115" s="1264"/>
      <c r="FU115" s="1264"/>
      <c r="FV115" s="1264"/>
      <c r="FW115" s="1264"/>
      <c r="FX115" s="1264"/>
      <c r="FY115" s="1264"/>
      <c r="FZ115" s="1264"/>
      <c r="GA115" s="1264"/>
      <c r="GB115" s="1264"/>
      <c r="GC115" s="1264"/>
      <c r="GD115" s="1264"/>
      <c r="GE115" s="1264"/>
      <c r="GF115" s="1264"/>
      <c r="GG115" s="1264"/>
      <c r="GH115" s="1264"/>
      <c r="GI115" s="1264"/>
      <c r="GJ115" s="1264"/>
      <c r="GK115" s="1264"/>
      <c r="GL115" s="1264"/>
      <c r="GM115" s="1264"/>
      <c r="GN115" s="1264"/>
      <c r="GO115" s="1264"/>
      <c r="GP115" s="1264"/>
      <c r="GQ115" s="1264"/>
      <c r="GR115" s="1264"/>
      <c r="GS115" s="1264"/>
      <c r="GT115" s="1264"/>
      <c r="GU115" s="1264"/>
      <c r="GV115" s="1264"/>
      <c r="GW115" s="1264"/>
      <c r="GX115" s="1264"/>
      <c r="GY115" s="1264"/>
      <c r="GZ115" s="1264"/>
      <c r="HA115" s="1264"/>
      <c r="HB115" s="1264"/>
      <c r="HC115" s="1264"/>
      <c r="HD115" s="1264"/>
      <c r="HE115" s="1264"/>
      <c r="HF115" s="1264"/>
      <c r="HG115" s="1264"/>
      <c r="HH115" s="1264"/>
      <c r="HI115" s="1264"/>
      <c r="HJ115" s="1264"/>
      <c r="HK115" s="1264"/>
      <c r="HL115" s="1264"/>
      <c r="HM115" s="1264"/>
      <c r="HN115" s="1264"/>
      <c r="HO115" s="1264"/>
      <c r="HP115" s="1264"/>
      <c r="HQ115" s="1264"/>
      <c r="HR115" s="1264"/>
      <c r="HS115" s="1264"/>
      <c r="HT115" s="1264"/>
      <c r="HU115" s="1264"/>
      <c r="HV115" s="1264"/>
      <c r="HW115" s="1264"/>
      <c r="HX115" s="1264"/>
      <c r="HY115" s="1264"/>
      <c r="HZ115" s="1264"/>
      <c r="IA115" s="1264"/>
      <c r="IB115" s="1264"/>
      <c r="IC115" s="1264"/>
      <c r="ID115" s="1264"/>
      <c r="IE115" s="1264"/>
      <c r="IF115" s="1264"/>
      <c r="IG115" s="1264"/>
      <c r="IH115" s="1264"/>
      <c r="II115" s="1264"/>
      <c r="IJ115" s="1264"/>
      <c r="IK115" s="1264"/>
      <c r="IL115" s="1264"/>
      <c r="IM115" s="1264"/>
      <c r="IN115" s="1264"/>
      <c r="IO115" s="1264"/>
      <c r="IP115" s="1264"/>
      <c r="IQ115" s="1264"/>
      <c r="IR115" s="1264"/>
      <c r="IS115" s="1264"/>
      <c r="IT115" s="1264"/>
      <c r="IU115" s="1265"/>
      <c r="IW115" s="1218"/>
      <c r="IX115" s="1039"/>
      <c r="IY115" s="1040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56"/>
      <c r="AY116" s="1039"/>
      <c r="AZ116" s="118"/>
      <c r="BB116" s="1219"/>
      <c r="BC116" s="1219"/>
      <c r="BD116" s="1219"/>
      <c r="BE116" s="1219"/>
      <c r="BF116" s="1219"/>
      <c r="BG116" s="1219"/>
      <c r="BH116" s="1219"/>
      <c r="BI116" s="1219"/>
      <c r="BJ116" s="1219"/>
      <c r="BK116" s="1219"/>
      <c r="BL116" s="1219"/>
      <c r="BM116" s="1219"/>
      <c r="BN116" s="1219"/>
      <c r="BO116" s="1219"/>
      <c r="BP116" s="1219"/>
      <c r="BQ116" s="1219"/>
      <c r="BR116" s="1219"/>
      <c r="BS116" s="1219"/>
      <c r="BT116" s="1219"/>
      <c r="BU116" s="1219"/>
      <c r="BV116" s="1219"/>
      <c r="BW116" s="1219"/>
      <c r="BX116" s="1219"/>
      <c r="BY116" s="1219"/>
      <c r="BZ116" s="1219"/>
      <c r="CA116" s="1219"/>
      <c r="CB116" s="1219"/>
      <c r="CC116" s="1219"/>
      <c r="CD116" s="1219"/>
      <c r="CE116" s="1219"/>
      <c r="CF116" s="1219"/>
      <c r="CG116" s="1219"/>
      <c r="CH116" s="1219"/>
      <c r="CI116" s="1219"/>
      <c r="CJ116" s="1219"/>
      <c r="CK116" s="108"/>
      <c r="CL116" s="1257"/>
      <c r="CM116" s="1257"/>
      <c r="CN116" s="1257"/>
      <c r="CO116" s="1257"/>
      <c r="CP116" s="1257"/>
      <c r="CQ116" s="1257"/>
      <c r="CR116" s="1257"/>
      <c r="CS116" s="1257"/>
      <c r="CT116" s="1257"/>
      <c r="CU116" s="1257"/>
      <c r="CV116" s="1257"/>
      <c r="CW116" s="1257"/>
      <c r="CX116" s="1257"/>
      <c r="CY116" s="1257"/>
      <c r="CZ116" s="1257"/>
      <c r="DA116" s="1257"/>
      <c r="DB116" s="1257"/>
      <c r="DC116" s="1257"/>
      <c r="DD116" s="1257"/>
      <c r="DE116" s="1257"/>
      <c r="DF116" s="1257"/>
      <c r="DG116" s="1257"/>
      <c r="DH116" s="1257"/>
      <c r="DI116" s="1257"/>
      <c r="DJ116" s="1257"/>
      <c r="DK116" s="1257"/>
      <c r="DL116" s="1257"/>
      <c r="DM116" s="1257"/>
      <c r="DN116" s="1257"/>
      <c r="DO116" s="1257"/>
      <c r="DP116" s="1257"/>
      <c r="DQ116" s="1257"/>
      <c r="DR116" s="1257"/>
      <c r="DS116" s="1257"/>
      <c r="DT116" s="1257"/>
      <c r="DU116" s="1257"/>
      <c r="DV116" s="1257"/>
      <c r="DW116" s="1257"/>
      <c r="DX116" s="1257"/>
      <c r="DY116" s="1257"/>
      <c r="DZ116" s="1257"/>
      <c r="EA116" s="1257"/>
      <c r="EB116" s="1257"/>
      <c r="ED116" s="1228"/>
      <c r="EE116" s="1228"/>
      <c r="EF116" s="1228"/>
      <c r="EG116" s="1228"/>
      <c r="FN116" s="1264"/>
      <c r="FO116" s="1264"/>
      <c r="FP116" s="1264"/>
      <c r="FQ116" s="1264"/>
      <c r="FR116" s="1264"/>
      <c r="FS116" s="1264"/>
      <c r="FT116" s="1264"/>
      <c r="FU116" s="1264"/>
      <c r="FV116" s="1264"/>
      <c r="FW116" s="1264"/>
      <c r="FX116" s="1264"/>
      <c r="FY116" s="1264"/>
      <c r="FZ116" s="1264"/>
      <c r="GA116" s="1264"/>
      <c r="GB116" s="1264"/>
      <c r="GC116" s="1264"/>
      <c r="GD116" s="1264"/>
      <c r="GE116" s="1264"/>
      <c r="GF116" s="1264"/>
      <c r="GG116" s="1264"/>
      <c r="GH116" s="1264"/>
      <c r="GI116" s="1264"/>
      <c r="GJ116" s="1264"/>
      <c r="GK116" s="1264"/>
      <c r="GL116" s="1264"/>
      <c r="GM116" s="1264"/>
      <c r="GN116" s="1264"/>
      <c r="GO116" s="1264"/>
      <c r="GP116" s="1264"/>
      <c r="GQ116" s="1264"/>
      <c r="GR116" s="1264"/>
      <c r="GS116" s="1264"/>
      <c r="GT116" s="1264"/>
      <c r="GU116" s="1264"/>
      <c r="GV116" s="1264"/>
      <c r="GW116" s="1264"/>
      <c r="GX116" s="1264"/>
      <c r="GY116" s="1264"/>
      <c r="GZ116" s="1264"/>
      <c r="HA116" s="1264"/>
      <c r="HB116" s="1264"/>
      <c r="HC116" s="1264"/>
      <c r="HD116" s="1264"/>
      <c r="HE116" s="1264"/>
      <c r="HF116" s="1264"/>
      <c r="HG116" s="1264"/>
      <c r="HH116" s="1264"/>
      <c r="HI116" s="1264"/>
      <c r="HJ116" s="1264"/>
      <c r="HK116" s="1264"/>
      <c r="HL116" s="1264"/>
      <c r="HM116" s="1264"/>
      <c r="HN116" s="1264"/>
      <c r="HO116" s="1264"/>
      <c r="HP116" s="1264"/>
      <c r="HQ116" s="1264"/>
      <c r="HR116" s="1264"/>
      <c r="HS116" s="1264"/>
      <c r="HT116" s="1264"/>
      <c r="HU116" s="1264"/>
      <c r="HV116" s="1264"/>
      <c r="HW116" s="1264"/>
      <c r="HX116" s="1264"/>
      <c r="HY116" s="1264"/>
      <c r="HZ116" s="1264"/>
      <c r="IA116" s="1264"/>
      <c r="IB116" s="1264"/>
      <c r="IC116" s="1264"/>
      <c r="ID116" s="1264"/>
      <c r="IE116" s="1264"/>
      <c r="IF116" s="1264"/>
      <c r="IG116" s="1264"/>
      <c r="IH116" s="1264"/>
      <c r="II116" s="1264"/>
      <c r="IJ116" s="1264"/>
      <c r="IK116" s="1264"/>
      <c r="IL116" s="1264"/>
      <c r="IM116" s="1264"/>
      <c r="IN116" s="1264"/>
      <c r="IO116" s="1264"/>
      <c r="IP116" s="1264"/>
      <c r="IQ116" s="1264"/>
      <c r="IR116" s="1264"/>
      <c r="IS116" s="1264"/>
      <c r="IT116" s="1264"/>
      <c r="IU116" s="1265"/>
      <c r="IW116" s="74"/>
      <c r="IX116" s="1039"/>
      <c r="IY116" s="1040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56"/>
      <c r="AY117" s="1039"/>
      <c r="AZ117" s="118"/>
      <c r="FN117" s="1264"/>
      <c r="FO117" s="1264"/>
      <c r="FP117" s="1264"/>
      <c r="FQ117" s="1264"/>
      <c r="FR117" s="1264"/>
      <c r="FS117" s="1264"/>
      <c r="FT117" s="1264"/>
      <c r="FU117" s="1264"/>
      <c r="FV117" s="1264"/>
      <c r="FW117" s="1264"/>
      <c r="FX117" s="1264"/>
      <c r="FY117" s="1264"/>
      <c r="FZ117" s="1264"/>
      <c r="GA117" s="1264"/>
      <c r="GB117" s="1264"/>
      <c r="GC117" s="1264"/>
      <c r="GD117" s="1264"/>
      <c r="GE117" s="1264"/>
      <c r="GF117" s="1264"/>
      <c r="GG117" s="1264"/>
      <c r="GH117" s="1264"/>
      <c r="GI117" s="1264"/>
      <c r="GJ117" s="1264"/>
      <c r="GK117" s="1264"/>
      <c r="GL117" s="1264"/>
      <c r="GM117" s="1264"/>
      <c r="GN117" s="1264"/>
      <c r="GO117" s="1264"/>
      <c r="GP117" s="1264"/>
      <c r="GQ117" s="1264"/>
      <c r="GR117" s="1264"/>
      <c r="GS117" s="1264"/>
      <c r="GT117" s="1264"/>
      <c r="GU117" s="1264"/>
      <c r="GV117" s="1264"/>
      <c r="GW117" s="1264"/>
      <c r="GX117" s="1264"/>
      <c r="GY117" s="1264"/>
      <c r="GZ117" s="1264"/>
      <c r="HA117" s="1264"/>
      <c r="HB117" s="1264"/>
      <c r="HC117" s="1264"/>
      <c r="HD117" s="1264"/>
      <c r="HE117" s="1264"/>
      <c r="HF117" s="1264"/>
      <c r="HG117" s="1264"/>
      <c r="HH117" s="1264"/>
      <c r="HI117" s="1264"/>
      <c r="HJ117" s="1264"/>
      <c r="HK117" s="1264"/>
      <c r="HL117" s="1264"/>
      <c r="HM117" s="1264"/>
      <c r="HN117" s="1264"/>
      <c r="HO117" s="1264"/>
      <c r="HP117" s="1264"/>
      <c r="HQ117" s="1264"/>
      <c r="HR117" s="1264"/>
      <c r="HS117" s="1264"/>
      <c r="HT117" s="1264"/>
      <c r="HU117" s="1264"/>
      <c r="HV117" s="1264"/>
      <c r="HW117" s="1264"/>
      <c r="HX117" s="1264"/>
      <c r="HY117" s="1264"/>
      <c r="HZ117" s="1264"/>
      <c r="IA117" s="1264"/>
      <c r="IB117" s="1264"/>
      <c r="IC117" s="1264"/>
      <c r="ID117" s="1264"/>
      <c r="IE117" s="1264"/>
      <c r="IF117" s="1264"/>
      <c r="IG117" s="1264"/>
      <c r="IH117" s="1264"/>
      <c r="II117" s="1264"/>
      <c r="IJ117" s="1264"/>
      <c r="IK117" s="1264"/>
      <c r="IL117" s="1264"/>
      <c r="IM117" s="1264"/>
      <c r="IN117" s="1264"/>
      <c r="IO117" s="1264"/>
      <c r="IP117" s="1264"/>
      <c r="IQ117" s="1264"/>
      <c r="IR117" s="1264"/>
      <c r="IS117" s="1264"/>
      <c r="IT117" s="1264"/>
      <c r="IU117" s="1265"/>
      <c r="IW117" s="74"/>
      <c r="IX117" s="1039"/>
      <c r="IY117" s="1040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56"/>
      <c r="AY118" s="1039"/>
      <c r="AZ118" s="118"/>
      <c r="FN118" s="1264"/>
      <c r="FO118" s="1264"/>
      <c r="FP118" s="1264"/>
      <c r="FQ118" s="1264"/>
      <c r="FR118" s="1264"/>
      <c r="FS118" s="1264"/>
      <c r="FT118" s="1264"/>
      <c r="FU118" s="1264"/>
      <c r="FV118" s="1264"/>
      <c r="FW118" s="1264"/>
      <c r="FX118" s="1264"/>
      <c r="FY118" s="1264"/>
      <c r="FZ118" s="1264"/>
      <c r="GA118" s="1264"/>
      <c r="GB118" s="1264"/>
      <c r="GC118" s="1264"/>
      <c r="GD118" s="1264"/>
      <c r="GE118" s="1264"/>
      <c r="GF118" s="1264"/>
      <c r="GG118" s="1264"/>
      <c r="GH118" s="1264"/>
      <c r="GI118" s="1264"/>
      <c r="GJ118" s="1264"/>
      <c r="GK118" s="1264"/>
      <c r="GL118" s="1264"/>
      <c r="GM118" s="1264"/>
      <c r="GN118" s="1264"/>
      <c r="GO118" s="1264"/>
      <c r="GP118" s="1264"/>
      <c r="GQ118" s="1264"/>
      <c r="GR118" s="1264"/>
      <c r="GS118" s="1264"/>
      <c r="GT118" s="1264"/>
      <c r="GU118" s="1264"/>
      <c r="GV118" s="1264"/>
      <c r="GW118" s="1264"/>
      <c r="GX118" s="1264"/>
      <c r="GY118" s="1264"/>
      <c r="GZ118" s="1264"/>
      <c r="HA118" s="1264"/>
      <c r="HB118" s="1264"/>
      <c r="HC118" s="1264"/>
      <c r="HD118" s="1264"/>
      <c r="HE118" s="1264"/>
      <c r="HF118" s="1264"/>
      <c r="HG118" s="1264"/>
      <c r="HH118" s="1264"/>
      <c r="HI118" s="1264"/>
      <c r="HJ118" s="1264"/>
      <c r="HK118" s="1264"/>
      <c r="HL118" s="1264"/>
      <c r="HM118" s="1264"/>
      <c r="HN118" s="1264"/>
      <c r="HO118" s="1264"/>
      <c r="HP118" s="1264"/>
      <c r="HQ118" s="1264"/>
      <c r="HR118" s="1264"/>
      <c r="HS118" s="1264"/>
      <c r="HT118" s="1264"/>
      <c r="HU118" s="1264"/>
      <c r="HV118" s="1264"/>
      <c r="HW118" s="1264"/>
      <c r="HX118" s="1264"/>
      <c r="HY118" s="1264"/>
      <c r="HZ118" s="1264"/>
      <c r="IA118" s="1264"/>
      <c r="IB118" s="1264"/>
      <c r="IC118" s="1264"/>
      <c r="ID118" s="1264"/>
      <c r="IE118" s="1264"/>
      <c r="IF118" s="1264"/>
      <c r="IG118" s="1264"/>
      <c r="IH118" s="1264"/>
      <c r="II118" s="1264"/>
      <c r="IJ118" s="1264"/>
      <c r="IK118" s="1264"/>
      <c r="IL118" s="1264"/>
      <c r="IM118" s="1264"/>
      <c r="IN118" s="1264"/>
      <c r="IO118" s="1264"/>
      <c r="IP118" s="1264"/>
      <c r="IQ118" s="1264"/>
      <c r="IR118" s="1264"/>
      <c r="IS118" s="1264"/>
      <c r="IT118" s="1264"/>
      <c r="IU118" s="1265"/>
      <c r="IW118" s="74"/>
      <c r="IX118" s="1039"/>
      <c r="IY118" s="1040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56"/>
      <c r="AY119" s="1039"/>
      <c r="AZ119" s="118"/>
      <c r="BB119" s="1263" t="e" vm="9">
        <v>#VALUE!</v>
      </c>
      <c r="BC119" s="1263"/>
      <c r="BD119" s="1263"/>
      <c r="BE119" s="1263"/>
      <c r="BF119" s="1263"/>
      <c r="BG119" s="1263"/>
      <c r="BH119" s="1263"/>
      <c r="BI119" s="1263"/>
      <c r="BJ119" s="1263"/>
      <c r="BK119" s="1263"/>
      <c r="BL119" s="1263"/>
      <c r="BM119" s="1263"/>
      <c r="BN119" s="1263"/>
      <c r="BO119" s="1263"/>
      <c r="BP119" s="1263"/>
      <c r="BQ119" s="1263"/>
      <c r="BR119" s="1263"/>
      <c r="BS119" s="1263"/>
      <c r="BT119" s="1263"/>
      <c r="BU119" s="1263"/>
      <c r="BV119" s="1263"/>
      <c r="BW119" s="1263"/>
      <c r="BX119" s="1263"/>
      <c r="BY119" s="1272" t="s">
        <v>401</v>
      </c>
      <c r="BZ119" s="1272"/>
      <c r="CA119" s="1272"/>
      <c r="CB119" s="1272"/>
      <c r="CC119" s="1272"/>
      <c r="CD119" s="1272"/>
      <c r="CE119" s="1272"/>
      <c r="CF119" s="1272"/>
      <c r="CG119" s="1272"/>
      <c r="CH119" s="1272"/>
      <c r="CI119" s="1272"/>
      <c r="CJ119" s="1272"/>
      <c r="CK119" s="1272"/>
      <c r="CL119" s="1272"/>
      <c r="CM119" s="1272"/>
      <c r="CN119" s="1272"/>
      <c r="CO119" s="1272"/>
      <c r="CP119" s="1272"/>
      <c r="CQ119" s="1272"/>
      <c r="CR119" s="1272"/>
      <c r="CS119" s="1272"/>
      <c r="CT119" s="1272"/>
      <c r="CU119" s="1272"/>
      <c r="CV119" s="1272"/>
      <c r="CW119" s="1272"/>
      <c r="CX119" s="1272"/>
      <c r="CY119" s="1272"/>
      <c r="CZ119" s="1272"/>
      <c r="DA119" s="1272"/>
      <c r="DB119" s="1272"/>
      <c r="DC119" s="1272"/>
      <c r="DD119" s="1272"/>
      <c r="DE119" s="1272"/>
      <c r="DF119" s="1272"/>
      <c r="DG119" s="1272"/>
      <c r="DH119" s="1272"/>
      <c r="DI119" s="1272"/>
      <c r="DJ119" s="1272"/>
      <c r="DK119" s="1272"/>
      <c r="DL119" s="1272"/>
      <c r="DM119" s="1272"/>
      <c r="DN119" s="1272"/>
      <c r="DO119" s="1272"/>
      <c r="DP119" s="1272"/>
      <c r="DQ119" s="1272"/>
      <c r="DR119" s="1272"/>
      <c r="DS119" s="1272"/>
      <c r="DT119" s="1272"/>
      <c r="DU119" s="1272"/>
      <c r="DV119" s="1272"/>
      <c r="DW119" s="1272"/>
      <c r="DX119" s="1272"/>
      <c r="DY119" s="1272"/>
      <c r="DZ119" s="1272"/>
      <c r="EA119" s="1272"/>
      <c r="EB119" s="1272"/>
      <c r="EC119" s="1272"/>
      <c r="ED119" s="1272"/>
      <c r="EE119" s="1272"/>
      <c r="EF119" s="1272"/>
      <c r="EG119" s="1272"/>
      <c r="EH119" s="1272"/>
      <c r="EI119" s="1272"/>
      <c r="EJ119" s="1272"/>
      <c r="EK119" s="1272"/>
      <c r="EL119" s="1272"/>
      <c r="EM119" s="1272"/>
      <c r="EN119" s="1272"/>
      <c r="EO119" s="1272"/>
      <c r="EP119" s="1272"/>
      <c r="EQ119" s="1272"/>
      <c r="ER119" s="1272"/>
      <c r="ES119" s="1272"/>
      <c r="ET119" s="1272"/>
      <c r="EU119" s="1272"/>
      <c r="EV119" s="1272"/>
      <c r="EW119" s="1272"/>
      <c r="EX119" s="1272"/>
      <c r="EY119" s="1272"/>
      <c r="EZ119" s="1272"/>
      <c r="FA119" s="1272"/>
      <c r="FB119" s="1272"/>
      <c r="FC119" s="1272"/>
      <c r="FD119" s="1272"/>
      <c r="FE119" s="1272"/>
      <c r="FF119" s="1272"/>
      <c r="FG119" s="1272"/>
      <c r="FH119" s="1272"/>
      <c r="FI119" s="1272"/>
      <c r="FJ119" s="1272"/>
      <c r="FK119" s="1272"/>
      <c r="FL119" s="1272"/>
      <c r="FM119" s="1273"/>
      <c r="FN119" s="1266" t="s">
        <v>402</v>
      </c>
      <c r="FO119" s="1267"/>
      <c r="FP119" s="1267"/>
      <c r="FQ119" s="1267"/>
      <c r="FR119" s="1267"/>
      <c r="FS119" s="1267"/>
      <c r="FT119" s="1267"/>
      <c r="FU119" s="1267"/>
      <c r="FV119" s="1267"/>
      <c r="FW119" s="1267"/>
      <c r="FX119" s="1268">
        <v>0</v>
      </c>
      <c r="FY119" s="1268"/>
      <c r="FZ119" s="1268"/>
      <c r="GA119" s="1268"/>
      <c r="GB119" s="1268"/>
      <c r="GC119" s="1268"/>
      <c r="GD119" s="1268"/>
      <c r="GE119" s="1268"/>
      <c r="GF119" s="1268"/>
      <c r="GG119" s="1268"/>
      <c r="GH119" s="1268"/>
      <c r="GI119" s="1268"/>
      <c r="GJ119" s="1269" t="s">
        <v>147</v>
      </c>
      <c r="GK119" s="1269"/>
      <c r="GL119" s="1269"/>
      <c r="GM119" s="1269"/>
      <c r="GN119" s="1269"/>
      <c r="GO119" s="1269"/>
      <c r="GP119" s="1269"/>
      <c r="GQ119" s="1266" t="s">
        <v>403</v>
      </c>
      <c r="GR119" s="1267"/>
      <c r="GS119" s="1267"/>
      <c r="GT119" s="1267"/>
      <c r="GU119" s="1267"/>
      <c r="GV119" s="1267"/>
      <c r="GW119" s="1267"/>
      <c r="GX119" s="1267"/>
      <c r="GY119" s="1267"/>
      <c r="GZ119" s="1267"/>
      <c r="HA119" s="1270">
        <v>0</v>
      </c>
      <c r="HB119" s="1270"/>
      <c r="HC119" s="1270"/>
      <c r="HD119" s="1270"/>
      <c r="HE119" s="1270"/>
      <c r="HF119" s="1270"/>
      <c r="HG119" s="1270"/>
      <c r="HH119" s="1270"/>
      <c r="HI119" s="1270"/>
      <c r="HJ119" s="1270"/>
      <c r="HK119" s="1270"/>
      <c r="HL119" s="1270"/>
      <c r="HM119" s="1269" t="s">
        <v>147</v>
      </c>
      <c r="HN119" s="1269"/>
      <c r="HO119" s="1269"/>
      <c r="HP119" s="1269"/>
      <c r="HQ119" s="1269"/>
      <c r="HR119" s="1269"/>
      <c r="HS119" s="1269"/>
      <c r="HT119" s="1266" t="s">
        <v>404</v>
      </c>
      <c r="HU119" s="1267"/>
      <c r="HV119" s="1267"/>
      <c r="HW119" s="1267"/>
      <c r="HX119" s="1267"/>
      <c r="HY119" s="1267"/>
      <c r="HZ119" s="1267"/>
      <c r="IA119" s="1267"/>
      <c r="IB119" s="1267"/>
      <c r="IC119" s="1267"/>
      <c r="ID119" s="1271" t="s">
        <v>405</v>
      </c>
      <c r="IE119" s="1271"/>
      <c r="IF119" s="1271"/>
      <c r="IG119" s="1271"/>
      <c r="IH119" s="1271"/>
      <c r="II119" s="1271"/>
      <c r="IJ119" s="1271"/>
      <c r="IK119" s="1271"/>
      <c r="IL119" s="1271"/>
      <c r="IM119" s="1271"/>
      <c r="IN119" s="1271"/>
      <c r="IO119" s="1271"/>
      <c r="IP119" s="1269" t="s">
        <v>147</v>
      </c>
      <c r="IQ119" s="1269"/>
      <c r="IR119" s="1269"/>
      <c r="IS119" s="1269"/>
      <c r="IT119" s="1269"/>
      <c r="IU119" s="1269"/>
      <c r="IW119" s="74"/>
      <c r="IX119" s="1039"/>
      <c r="IY119" s="1040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56"/>
      <c r="AY120" s="1039"/>
      <c r="AZ120" s="118"/>
      <c r="BB120" s="1263"/>
      <c r="BC120" s="1263"/>
      <c r="BD120" s="1263"/>
      <c r="BE120" s="1263"/>
      <c r="BF120" s="1263"/>
      <c r="BG120" s="1263"/>
      <c r="BH120" s="1263"/>
      <c r="BI120" s="1263"/>
      <c r="BJ120" s="1263"/>
      <c r="BK120" s="1263"/>
      <c r="BL120" s="1263"/>
      <c r="BM120" s="1263"/>
      <c r="BN120" s="1263"/>
      <c r="BO120" s="1263"/>
      <c r="BP120" s="1263"/>
      <c r="BQ120" s="1263"/>
      <c r="BR120" s="1263"/>
      <c r="BS120" s="1263"/>
      <c r="BT120" s="1263"/>
      <c r="BU120" s="1263"/>
      <c r="BV120" s="1263"/>
      <c r="BW120" s="1263"/>
      <c r="BX120" s="1263"/>
      <c r="BY120" s="1272"/>
      <c r="BZ120" s="1272"/>
      <c r="CA120" s="1272"/>
      <c r="CB120" s="1272"/>
      <c r="CC120" s="1272"/>
      <c r="CD120" s="1272"/>
      <c r="CE120" s="1272"/>
      <c r="CF120" s="1272"/>
      <c r="CG120" s="1272"/>
      <c r="CH120" s="1272"/>
      <c r="CI120" s="1272"/>
      <c r="CJ120" s="1272"/>
      <c r="CK120" s="1272"/>
      <c r="CL120" s="1272"/>
      <c r="CM120" s="1272"/>
      <c r="CN120" s="1272"/>
      <c r="CO120" s="1272"/>
      <c r="CP120" s="1272"/>
      <c r="CQ120" s="1272"/>
      <c r="CR120" s="1272"/>
      <c r="CS120" s="1272"/>
      <c r="CT120" s="1272"/>
      <c r="CU120" s="1272"/>
      <c r="CV120" s="1272"/>
      <c r="CW120" s="1272"/>
      <c r="CX120" s="1272"/>
      <c r="CY120" s="1272"/>
      <c r="CZ120" s="1272"/>
      <c r="DA120" s="1272"/>
      <c r="DB120" s="1272"/>
      <c r="DC120" s="1272"/>
      <c r="DD120" s="1272"/>
      <c r="DE120" s="1272"/>
      <c r="DF120" s="1272"/>
      <c r="DG120" s="1272"/>
      <c r="DH120" s="1272"/>
      <c r="DI120" s="1272"/>
      <c r="DJ120" s="1272"/>
      <c r="DK120" s="1272"/>
      <c r="DL120" s="1272"/>
      <c r="DM120" s="1272"/>
      <c r="DN120" s="1272"/>
      <c r="DO120" s="1272"/>
      <c r="DP120" s="1272"/>
      <c r="DQ120" s="1272"/>
      <c r="DR120" s="1272"/>
      <c r="DS120" s="1272"/>
      <c r="DT120" s="1272"/>
      <c r="DU120" s="1272"/>
      <c r="DV120" s="1272"/>
      <c r="DW120" s="1272"/>
      <c r="DX120" s="1272"/>
      <c r="DY120" s="1272"/>
      <c r="DZ120" s="1272"/>
      <c r="EA120" s="1272"/>
      <c r="EB120" s="1272"/>
      <c r="EC120" s="1272"/>
      <c r="ED120" s="1272"/>
      <c r="EE120" s="1272"/>
      <c r="EF120" s="1272"/>
      <c r="EG120" s="1272"/>
      <c r="EH120" s="1272"/>
      <c r="EI120" s="1272"/>
      <c r="EJ120" s="1272"/>
      <c r="EK120" s="1272"/>
      <c r="EL120" s="1272"/>
      <c r="EM120" s="1272"/>
      <c r="EN120" s="1272"/>
      <c r="EO120" s="1272"/>
      <c r="EP120" s="1272"/>
      <c r="EQ120" s="1272"/>
      <c r="ER120" s="1272"/>
      <c r="ES120" s="1272"/>
      <c r="ET120" s="1272"/>
      <c r="EU120" s="1272"/>
      <c r="EV120" s="1272"/>
      <c r="EW120" s="1272"/>
      <c r="EX120" s="1272"/>
      <c r="EY120" s="1272"/>
      <c r="EZ120" s="1272"/>
      <c r="FA120" s="1272"/>
      <c r="FB120" s="1272"/>
      <c r="FC120" s="1272"/>
      <c r="FD120" s="1272"/>
      <c r="FE120" s="1272"/>
      <c r="FF120" s="1272"/>
      <c r="FG120" s="1272"/>
      <c r="FH120" s="1272"/>
      <c r="FI120" s="1272"/>
      <c r="FJ120" s="1272"/>
      <c r="FK120" s="1272"/>
      <c r="FL120" s="1272"/>
      <c r="FM120" s="1273"/>
      <c r="FN120" s="1266"/>
      <c r="FO120" s="1267"/>
      <c r="FP120" s="1267"/>
      <c r="FQ120" s="1267"/>
      <c r="FR120" s="1267"/>
      <c r="FS120" s="1267"/>
      <c r="FT120" s="1267"/>
      <c r="FU120" s="1267"/>
      <c r="FV120" s="1267"/>
      <c r="FW120" s="1267"/>
      <c r="FX120" s="1268"/>
      <c r="FY120" s="1268"/>
      <c r="FZ120" s="1268"/>
      <c r="GA120" s="1268"/>
      <c r="GB120" s="1268"/>
      <c r="GC120" s="1268"/>
      <c r="GD120" s="1268"/>
      <c r="GE120" s="1268"/>
      <c r="GF120" s="1268"/>
      <c r="GG120" s="1268"/>
      <c r="GH120" s="1268"/>
      <c r="GI120" s="1268"/>
      <c r="GJ120" s="1269"/>
      <c r="GK120" s="1269"/>
      <c r="GL120" s="1269"/>
      <c r="GM120" s="1269"/>
      <c r="GN120" s="1269"/>
      <c r="GO120" s="1269"/>
      <c r="GP120" s="1269"/>
      <c r="GQ120" s="1266"/>
      <c r="GR120" s="1267"/>
      <c r="GS120" s="1267"/>
      <c r="GT120" s="1267"/>
      <c r="GU120" s="1267"/>
      <c r="GV120" s="1267"/>
      <c r="GW120" s="1267"/>
      <c r="GX120" s="1267"/>
      <c r="GY120" s="1267"/>
      <c r="GZ120" s="1267"/>
      <c r="HA120" s="1270"/>
      <c r="HB120" s="1270"/>
      <c r="HC120" s="1270"/>
      <c r="HD120" s="1270"/>
      <c r="HE120" s="1270"/>
      <c r="HF120" s="1270"/>
      <c r="HG120" s="1270"/>
      <c r="HH120" s="1270"/>
      <c r="HI120" s="1270"/>
      <c r="HJ120" s="1270"/>
      <c r="HK120" s="1270"/>
      <c r="HL120" s="1270"/>
      <c r="HM120" s="1269"/>
      <c r="HN120" s="1269"/>
      <c r="HO120" s="1269"/>
      <c r="HP120" s="1269"/>
      <c r="HQ120" s="1269"/>
      <c r="HR120" s="1269"/>
      <c r="HS120" s="1269"/>
      <c r="HT120" s="1266"/>
      <c r="HU120" s="1267"/>
      <c r="HV120" s="1267"/>
      <c r="HW120" s="1267"/>
      <c r="HX120" s="1267"/>
      <c r="HY120" s="1267"/>
      <c r="HZ120" s="1267"/>
      <c r="IA120" s="1267"/>
      <c r="IB120" s="1267"/>
      <c r="IC120" s="1267"/>
      <c r="ID120" s="1271"/>
      <c r="IE120" s="1271"/>
      <c r="IF120" s="1271"/>
      <c r="IG120" s="1271"/>
      <c r="IH120" s="1271"/>
      <c r="II120" s="1271"/>
      <c r="IJ120" s="1271"/>
      <c r="IK120" s="1271"/>
      <c r="IL120" s="1271"/>
      <c r="IM120" s="1271"/>
      <c r="IN120" s="1271"/>
      <c r="IO120" s="1271"/>
      <c r="IP120" s="1269"/>
      <c r="IQ120" s="1269"/>
      <c r="IR120" s="1269"/>
      <c r="IS120" s="1269"/>
      <c r="IT120" s="1269"/>
      <c r="IU120" s="1269"/>
      <c r="IW120" s="74"/>
      <c r="IX120" s="1039"/>
      <c r="IY120" s="1040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57"/>
      <c r="AY121" s="1041"/>
      <c r="AZ121" s="127"/>
      <c r="BB121" s="1263"/>
      <c r="BC121" s="1263"/>
      <c r="BD121" s="1263"/>
      <c r="BE121" s="1263"/>
      <c r="BF121" s="1263"/>
      <c r="BG121" s="1263"/>
      <c r="BH121" s="1263"/>
      <c r="BI121" s="1263"/>
      <c r="BJ121" s="1263"/>
      <c r="BK121" s="1263"/>
      <c r="BL121" s="1263"/>
      <c r="BM121" s="1263"/>
      <c r="BN121" s="1263"/>
      <c r="BO121" s="1263"/>
      <c r="BP121" s="1263"/>
      <c r="BQ121" s="1263"/>
      <c r="BR121" s="1263"/>
      <c r="BS121" s="1263"/>
      <c r="BT121" s="1263"/>
      <c r="BU121" s="1263"/>
      <c r="BV121" s="1263"/>
      <c r="BW121" s="1263"/>
      <c r="BX121" s="1263"/>
      <c r="BY121" s="1272"/>
      <c r="BZ121" s="1272"/>
      <c r="CA121" s="1272"/>
      <c r="CB121" s="1272"/>
      <c r="CC121" s="1272"/>
      <c r="CD121" s="1272"/>
      <c r="CE121" s="1272"/>
      <c r="CF121" s="1272"/>
      <c r="CG121" s="1272"/>
      <c r="CH121" s="1272"/>
      <c r="CI121" s="1272"/>
      <c r="CJ121" s="1272"/>
      <c r="CK121" s="1272"/>
      <c r="CL121" s="1272"/>
      <c r="CM121" s="1272"/>
      <c r="CN121" s="1272"/>
      <c r="CO121" s="1272"/>
      <c r="CP121" s="1272"/>
      <c r="CQ121" s="1272"/>
      <c r="CR121" s="1272"/>
      <c r="CS121" s="1272"/>
      <c r="CT121" s="1272"/>
      <c r="CU121" s="1272"/>
      <c r="CV121" s="1272"/>
      <c r="CW121" s="1272"/>
      <c r="CX121" s="1272"/>
      <c r="CY121" s="1272"/>
      <c r="CZ121" s="1272"/>
      <c r="DA121" s="1272"/>
      <c r="DB121" s="1272"/>
      <c r="DC121" s="1272"/>
      <c r="DD121" s="1272"/>
      <c r="DE121" s="1272"/>
      <c r="DF121" s="1272"/>
      <c r="DG121" s="1272"/>
      <c r="DH121" s="1272"/>
      <c r="DI121" s="1272"/>
      <c r="DJ121" s="1272"/>
      <c r="DK121" s="1272"/>
      <c r="DL121" s="1272"/>
      <c r="DM121" s="1272"/>
      <c r="DN121" s="1272"/>
      <c r="DO121" s="1272"/>
      <c r="DP121" s="1272"/>
      <c r="DQ121" s="1272"/>
      <c r="DR121" s="1272"/>
      <c r="DS121" s="1272"/>
      <c r="DT121" s="1272"/>
      <c r="DU121" s="1272"/>
      <c r="DV121" s="1272"/>
      <c r="DW121" s="1272"/>
      <c r="DX121" s="1272"/>
      <c r="DY121" s="1272"/>
      <c r="DZ121" s="1272"/>
      <c r="EA121" s="1272"/>
      <c r="EB121" s="1272"/>
      <c r="EC121" s="1272"/>
      <c r="ED121" s="1272"/>
      <c r="EE121" s="1272"/>
      <c r="EF121" s="1272"/>
      <c r="EG121" s="1272"/>
      <c r="EH121" s="1272"/>
      <c r="EI121" s="1272"/>
      <c r="EJ121" s="1272"/>
      <c r="EK121" s="1272"/>
      <c r="EL121" s="1272"/>
      <c r="EM121" s="1272"/>
      <c r="EN121" s="1272"/>
      <c r="EO121" s="1272"/>
      <c r="EP121" s="1272"/>
      <c r="EQ121" s="1272"/>
      <c r="ER121" s="1272"/>
      <c r="ES121" s="1272"/>
      <c r="ET121" s="1272"/>
      <c r="EU121" s="1272"/>
      <c r="EV121" s="1272"/>
      <c r="EW121" s="1272"/>
      <c r="EX121" s="1272"/>
      <c r="EY121" s="1272"/>
      <c r="EZ121" s="1272"/>
      <c r="FA121" s="1272"/>
      <c r="FB121" s="1272"/>
      <c r="FC121" s="1272"/>
      <c r="FD121" s="1272"/>
      <c r="FE121" s="1272"/>
      <c r="FF121" s="1272"/>
      <c r="FG121" s="1272"/>
      <c r="FH121" s="1272"/>
      <c r="FI121" s="1272"/>
      <c r="FJ121" s="1272"/>
      <c r="FK121" s="1272"/>
      <c r="FL121" s="1272"/>
      <c r="FM121" s="1273"/>
      <c r="FN121" s="1266"/>
      <c r="FO121" s="1267"/>
      <c r="FP121" s="1267"/>
      <c r="FQ121" s="1267"/>
      <c r="FR121" s="1267"/>
      <c r="FS121" s="1267"/>
      <c r="FT121" s="1267"/>
      <c r="FU121" s="1267"/>
      <c r="FV121" s="1267"/>
      <c r="FW121" s="1267"/>
      <c r="FX121" s="1268"/>
      <c r="FY121" s="1268"/>
      <c r="FZ121" s="1268"/>
      <c r="GA121" s="1268"/>
      <c r="GB121" s="1268"/>
      <c r="GC121" s="1268"/>
      <c r="GD121" s="1268"/>
      <c r="GE121" s="1268"/>
      <c r="GF121" s="1268"/>
      <c r="GG121" s="1268"/>
      <c r="GH121" s="1268"/>
      <c r="GI121" s="1268"/>
      <c r="GJ121" s="1269"/>
      <c r="GK121" s="1269"/>
      <c r="GL121" s="1269"/>
      <c r="GM121" s="1269"/>
      <c r="GN121" s="1269"/>
      <c r="GO121" s="1269"/>
      <c r="GP121" s="1269"/>
      <c r="GQ121" s="1266"/>
      <c r="GR121" s="1267"/>
      <c r="GS121" s="1267"/>
      <c r="GT121" s="1267"/>
      <c r="GU121" s="1267"/>
      <c r="GV121" s="1267"/>
      <c r="GW121" s="1267"/>
      <c r="GX121" s="1267"/>
      <c r="GY121" s="1267"/>
      <c r="GZ121" s="1267"/>
      <c r="HA121" s="1270"/>
      <c r="HB121" s="1270"/>
      <c r="HC121" s="1270"/>
      <c r="HD121" s="1270"/>
      <c r="HE121" s="1270"/>
      <c r="HF121" s="1270"/>
      <c r="HG121" s="1270"/>
      <c r="HH121" s="1270"/>
      <c r="HI121" s="1270"/>
      <c r="HJ121" s="1270"/>
      <c r="HK121" s="1270"/>
      <c r="HL121" s="1270"/>
      <c r="HM121" s="1269"/>
      <c r="HN121" s="1269"/>
      <c r="HO121" s="1269"/>
      <c r="HP121" s="1269"/>
      <c r="HQ121" s="1269"/>
      <c r="HR121" s="1269"/>
      <c r="HS121" s="1269"/>
      <c r="HT121" s="1266"/>
      <c r="HU121" s="1267"/>
      <c r="HV121" s="1267"/>
      <c r="HW121" s="1267"/>
      <c r="HX121" s="1267"/>
      <c r="HY121" s="1267"/>
      <c r="HZ121" s="1267"/>
      <c r="IA121" s="1267"/>
      <c r="IB121" s="1267"/>
      <c r="IC121" s="1267"/>
      <c r="ID121" s="1271"/>
      <c r="IE121" s="1271"/>
      <c r="IF121" s="1271"/>
      <c r="IG121" s="1271"/>
      <c r="IH121" s="1271"/>
      <c r="II121" s="1271"/>
      <c r="IJ121" s="1271"/>
      <c r="IK121" s="1271"/>
      <c r="IL121" s="1271"/>
      <c r="IM121" s="1271"/>
      <c r="IN121" s="1271"/>
      <c r="IO121" s="1271"/>
      <c r="IP121" s="1269"/>
      <c r="IQ121" s="1269"/>
      <c r="IR121" s="1269"/>
      <c r="IS121" s="1269"/>
      <c r="IT121" s="1269"/>
      <c r="IU121" s="1269"/>
      <c r="IW121" s="74"/>
      <c r="IX121" s="1041"/>
      <c r="IY121" s="1042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212" t="s">
        <v>9</v>
      </c>
      <c r="AY122" s="1213"/>
      <c r="AZ122" s="85"/>
      <c r="BB122" s="1263"/>
      <c r="BC122" s="1263"/>
      <c r="BD122" s="1263"/>
      <c r="BE122" s="1263"/>
      <c r="BF122" s="1263"/>
      <c r="BG122" s="1263"/>
      <c r="BH122" s="1263"/>
      <c r="BI122" s="1263"/>
      <c r="BJ122" s="1263"/>
      <c r="BK122" s="1263"/>
      <c r="BL122" s="1263"/>
      <c r="BM122" s="1263"/>
      <c r="BN122" s="1263"/>
      <c r="BO122" s="1263"/>
      <c r="BP122" s="1263"/>
      <c r="BQ122" s="1263"/>
      <c r="BR122" s="1263"/>
      <c r="BS122" s="1263"/>
      <c r="BT122" s="1263"/>
      <c r="BU122" s="1263"/>
      <c r="BV122" s="1263"/>
      <c r="BW122" s="1263"/>
      <c r="BX122" s="1263"/>
      <c r="BY122" s="1272"/>
      <c r="BZ122" s="1272"/>
      <c r="CA122" s="1272"/>
      <c r="CB122" s="1272"/>
      <c r="CC122" s="1272"/>
      <c r="CD122" s="1272"/>
      <c r="CE122" s="1272"/>
      <c r="CF122" s="1272"/>
      <c r="CG122" s="1272"/>
      <c r="CH122" s="1272"/>
      <c r="CI122" s="1272"/>
      <c r="CJ122" s="1272"/>
      <c r="CK122" s="1272"/>
      <c r="CL122" s="1272"/>
      <c r="CM122" s="1272"/>
      <c r="CN122" s="1272"/>
      <c r="CO122" s="1272"/>
      <c r="CP122" s="1272"/>
      <c r="CQ122" s="1272"/>
      <c r="CR122" s="1272"/>
      <c r="CS122" s="1272"/>
      <c r="CT122" s="1272"/>
      <c r="CU122" s="1272"/>
      <c r="CV122" s="1272"/>
      <c r="CW122" s="1272"/>
      <c r="CX122" s="1272"/>
      <c r="CY122" s="1272"/>
      <c r="CZ122" s="1272"/>
      <c r="DA122" s="1272"/>
      <c r="DB122" s="1272"/>
      <c r="DC122" s="1272"/>
      <c r="DD122" s="1272"/>
      <c r="DE122" s="1272"/>
      <c r="DF122" s="1272"/>
      <c r="DG122" s="1272"/>
      <c r="DH122" s="1272"/>
      <c r="DI122" s="1272"/>
      <c r="DJ122" s="1272"/>
      <c r="DK122" s="1272"/>
      <c r="DL122" s="1272"/>
      <c r="DM122" s="1272"/>
      <c r="DN122" s="1272"/>
      <c r="DO122" s="1272"/>
      <c r="DP122" s="1272"/>
      <c r="DQ122" s="1272"/>
      <c r="DR122" s="1272"/>
      <c r="DS122" s="1272"/>
      <c r="DT122" s="1272"/>
      <c r="DU122" s="1272"/>
      <c r="DV122" s="1272"/>
      <c r="DW122" s="1272"/>
      <c r="DX122" s="1272"/>
      <c r="DY122" s="1272"/>
      <c r="DZ122" s="1272"/>
      <c r="EA122" s="1272"/>
      <c r="EB122" s="1272"/>
      <c r="EC122" s="1272"/>
      <c r="ED122" s="1272"/>
      <c r="EE122" s="1272"/>
      <c r="EF122" s="1272"/>
      <c r="EG122" s="1272"/>
      <c r="EH122" s="1272"/>
      <c r="EI122" s="1272"/>
      <c r="EJ122" s="1272"/>
      <c r="EK122" s="1272"/>
      <c r="EL122" s="1272"/>
      <c r="EM122" s="1272"/>
      <c r="EN122" s="1272"/>
      <c r="EO122" s="1272"/>
      <c r="EP122" s="1272"/>
      <c r="EQ122" s="1272"/>
      <c r="ER122" s="1272"/>
      <c r="ES122" s="1272"/>
      <c r="ET122" s="1272"/>
      <c r="EU122" s="1272"/>
      <c r="EV122" s="1272"/>
      <c r="EW122" s="1272"/>
      <c r="EX122" s="1272"/>
      <c r="EY122" s="1272"/>
      <c r="EZ122" s="1272"/>
      <c r="FA122" s="1272"/>
      <c r="FB122" s="1272"/>
      <c r="FC122" s="1272"/>
      <c r="FD122" s="1272"/>
      <c r="FE122" s="1272"/>
      <c r="FF122" s="1272"/>
      <c r="FG122" s="1272"/>
      <c r="FH122" s="1272"/>
      <c r="FI122" s="1272"/>
      <c r="FJ122" s="1272"/>
      <c r="FK122" s="1272"/>
      <c r="FL122" s="1272"/>
      <c r="FM122" s="1273"/>
      <c r="FN122" s="1266"/>
      <c r="FO122" s="1267"/>
      <c r="FP122" s="1267"/>
      <c r="FQ122" s="1267"/>
      <c r="FR122" s="1267"/>
      <c r="FS122" s="1267"/>
      <c r="FT122" s="1267"/>
      <c r="FU122" s="1267"/>
      <c r="FV122" s="1267"/>
      <c r="FW122" s="1267"/>
      <c r="FX122" s="1268"/>
      <c r="FY122" s="1268"/>
      <c r="FZ122" s="1268"/>
      <c r="GA122" s="1268"/>
      <c r="GB122" s="1268"/>
      <c r="GC122" s="1268"/>
      <c r="GD122" s="1268"/>
      <c r="GE122" s="1268"/>
      <c r="GF122" s="1268"/>
      <c r="GG122" s="1268"/>
      <c r="GH122" s="1268"/>
      <c r="GI122" s="1268"/>
      <c r="GJ122" s="1269"/>
      <c r="GK122" s="1269"/>
      <c r="GL122" s="1269"/>
      <c r="GM122" s="1269"/>
      <c r="GN122" s="1269"/>
      <c r="GO122" s="1269"/>
      <c r="GP122" s="1269"/>
      <c r="GQ122" s="1266"/>
      <c r="GR122" s="1267"/>
      <c r="GS122" s="1267"/>
      <c r="GT122" s="1267"/>
      <c r="GU122" s="1267"/>
      <c r="GV122" s="1267"/>
      <c r="GW122" s="1267"/>
      <c r="GX122" s="1267"/>
      <c r="GY122" s="1267"/>
      <c r="GZ122" s="1267"/>
      <c r="HA122" s="1270"/>
      <c r="HB122" s="1270"/>
      <c r="HC122" s="1270"/>
      <c r="HD122" s="1270"/>
      <c r="HE122" s="1270"/>
      <c r="HF122" s="1270"/>
      <c r="HG122" s="1270"/>
      <c r="HH122" s="1270"/>
      <c r="HI122" s="1270"/>
      <c r="HJ122" s="1270"/>
      <c r="HK122" s="1270"/>
      <c r="HL122" s="1270"/>
      <c r="HM122" s="1269"/>
      <c r="HN122" s="1269"/>
      <c r="HO122" s="1269"/>
      <c r="HP122" s="1269"/>
      <c r="HQ122" s="1269"/>
      <c r="HR122" s="1269"/>
      <c r="HS122" s="1269"/>
      <c r="HT122" s="1266"/>
      <c r="HU122" s="1267"/>
      <c r="HV122" s="1267"/>
      <c r="HW122" s="1267"/>
      <c r="HX122" s="1267"/>
      <c r="HY122" s="1267"/>
      <c r="HZ122" s="1267"/>
      <c r="IA122" s="1267"/>
      <c r="IB122" s="1267"/>
      <c r="IC122" s="1267"/>
      <c r="ID122" s="1271"/>
      <c r="IE122" s="1271"/>
      <c r="IF122" s="1271"/>
      <c r="IG122" s="1271"/>
      <c r="IH122" s="1271"/>
      <c r="II122" s="1271"/>
      <c r="IJ122" s="1271"/>
      <c r="IK122" s="1271"/>
      <c r="IL122" s="1271"/>
      <c r="IM122" s="1271"/>
      <c r="IN122" s="1271"/>
      <c r="IO122" s="1271"/>
      <c r="IP122" s="1269"/>
      <c r="IQ122" s="1269"/>
      <c r="IR122" s="1269"/>
      <c r="IS122" s="1269"/>
      <c r="IT122" s="1269"/>
      <c r="IU122" s="1269"/>
      <c r="IW122" s="892"/>
      <c r="IX122" s="1039" t="s">
        <v>9</v>
      </c>
      <c r="IY122" s="1040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56"/>
      <c r="AY123" s="1039"/>
      <c r="AZ123" s="72"/>
      <c r="BB123" s="1263"/>
      <c r="BC123" s="1263"/>
      <c r="BD123" s="1263"/>
      <c r="BE123" s="1263"/>
      <c r="BF123" s="1263"/>
      <c r="BG123" s="1263"/>
      <c r="BH123" s="1263"/>
      <c r="BI123" s="1263"/>
      <c r="BJ123" s="1263"/>
      <c r="BK123" s="1263"/>
      <c r="BL123" s="1263"/>
      <c r="BM123" s="1263"/>
      <c r="BN123" s="1263"/>
      <c r="BO123" s="1263"/>
      <c r="BP123" s="1263"/>
      <c r="BQ123" s="1263"/>
      <c r="BR123" s="1263"/>
      <c r="BS123" s="1263"/>
      <c r="BT123" s="1263"/>
      <c r="BU123" s="1263"/>
      <c r="BV123" s="1263"/>
      <c r="BW123" s="1263"/>
      <c r="BX123" s="1263"/>
      <c r="BY123" s="1272"/>
      <c r="BZ123" s="1272"/>
      <c r="CA123" s="1272"/>
      <c r="CB123" s="1272"/>
      <c r="CC123" s="1272"/>
      <c r="CD123" s="1272"/>
      <c r="CE123" s="1272"/>
      <c r="CF123" s="1272"/>
      <c r="CG123" s="1272"/>
      <c r="CH123" s="1272"/>
      <c r="CI123" s="1272"/>
      <c r="CJ123" s="1272"/>
      <c r="CK123" s="1272"/>
      <c r="CL123" s="1272"/>
      <c r="CM123" s="1272"/>
      <c r="CN123" s="1272"/>
      <c r="CO123" s="1272"/>
      <c r="CP123" s="1272"/>
      <c r="CQ123" s="1272"/>
      <c r="CR123" s="1272"/>
      <c r="CS123" s="1272"/>
      <c r="CT123" s="1272"/>
      <c r="CU123" s="1272"/>
      <c r="CV123" s="1272"/>
      <c r="CW123" s="1272"/>
      <c r="CX123" s="1272"/>
      <c r="CY123" s="1272"/>
      <c r="CZ123" s="1272"/>
      <c r="DA123" s="1272"/>
      <c r="DB123" s="1272"/>
      <c r="DC123" s="1272"/>
      <c r="DD123" s="1272"/>
      <c r="DE123" s="1272"/>
      <c r="DF123" s="1272"/>
      <c r="DG123" s="1272"/>
      <c r="DH123" s="1272"/>
      <c r="DI123" s="1272"/>
      <c r="DJ123" s="1272"/>
      <c r="DK123" s="1272"/>
      <c r="DL123" s="1272"/>
      <c r="DM123" s="1272"/>
      <c r="DN123" s="1272"/>
      <c r="DO123" s="1272"/>
      <c r="DP123" s="1272"/>
      <c r="DQ123" s="1272"/>
      <c r="DR123" s="1272"/>
      <c r="DS123" s="1272"/>
      <c r="DT123" s="1272"/>
      <c r="DU123" s="1272"/>
      <c r="DV123" s="1272"/>
      <c r="DW123" s="1272"/>
      <c r="DX123" s="1272"/>
      <c r="DY123" s="1272"/>
      <c r="DZ123" s="1272"/>
      <c r="EA123" s="1272"/>
      <c r="EB123" s="1272"/>
      <c r="EC123" s="1272"/>
      <c r="ED123" s="1272"/>
      <c r="EE123" s="1272"/>
      <c r="EF123" s="1272"/>
      <c r="EG123" s="1272"/>
      <c r="EH123" s="1272"/>
      <c r="EI123" s="1272"/>
      <c r="EJ123" s="1272"/>
      <c r="EK123" s="1272"/>
      <c r="EL123" s="1272"/>
      <c r="EM123" s="1272"/>
      <c r="EN123" s="1272"/>
      <c r="EO123" s="1272"/>
      <c r="EP123" s="1272"/>
      <c r="EQ123" s="1272"/>
      <c r="ER123" s="1272"/>
      <c r="ES123" s="1272"/>
      <c r="ET123" s="1272"/>
      <c r="EU123" s="1272"/>
      <c r="EV123" s="1272"/>
      <c r="EW123" s="1272"/>
      <c r="EX123" s="1272"/>
      <c r="EY123" s="1272"/>
      <c r="EZ123" s="1272"/>
      <c r="FA123" s="1272"/>
      <c r="FB123" s="1272"/>
      <c r="FC123" s="1272"/>
      <c r="FD123" s="1272"/>
      <c r="FE123" s="1272"/>
      <c r="FF123" s="1272"/>
      <c r="FG123" s="1272"/>
      <c r="FH123" s="1272"/>
      <c r="FI123" s="1272"/>
      <c r="FJ123" s="1272"/>
      <c r="FK123" s="1272"/>
      <c r="FL123" s="1272"/>
      <c r="FM123" s="1273"/>
      <c r="FN123" s="1266"/>
      <c r="FO123" s="1267"/>
      <c r="FP123" s="1267"/>
      <c r="FQ123" s="1267"/>
      <c r="FR123" s="1267"/>
      <c r="FS123" s="1267"/>
      <c r="FT123" s="1267"/>
      <c r="FU123" s="1267"/>
      <c r="FV123" s="1267"/>
      <c r="FW123" s="1267"/>
      <c r="FX123" s="1268"/>
      <c r="FY123" s="1268"/>
      <c r="FZ123" s="1268"/>
      <c r="GA123" s="1268"/>
      <c r="GB123" s="1268"/>
      <c r="GC123" s="1268"/>
      <c r="GD123" s="1268"/>
      <c r="GE123" s="1268"/>
      <c r="GF123" s="1268"/>
      <c r="GG123" s="1268"/>
      <c r="GH123" s="1268"/>
      <c r="GI123" s="1268"/>
      <c r="GJ123" s="1269"/>
      <c r="GK123" s="1269"/>
      <c r="GL123" s="1269"/>
      <c r="GM123" s="1269"/>
      <c r="GN123" s="1269"/>
      <c r="GO123" s="1269"/>
      <c r="GP123" s="1269"/>
      <c r="GQ123" s="1266"/>
      <c r="GR123" s="1267"/>
      <c r="GS123" s="1267"/>
      <c r="GT123" s="1267"/>
      <c r="GU123" s="1267"/>
      <c r="GV123" s="1267"/>
      <c r="GW123" s="1267"/>
      <c r="GX123" s="1267"/>
      <c r="GY123" s="1267"/>
      <c r="GZ123" s="1267"/>
      <c r="HA123" s="1270"/>
      <c r="HB123" s="1270"/>
      <c r="HC123" s="1270"/>
      <c r="HD123" s="1270"/>
      <c r="HE123" s="1270"/>
      <c r="HF123" s="1270"/>
      <c r="HG123" s="1270"/>
      <c r="HH123" s="1270"/>
      <c r="HI123" s="1270"/>
      <c r="HJ123" s="1270"/>
      <c r="HK123" s="1270"/>
      <c r="HL123" s="1270"/>
      <c r="HM123" s="1269"/>
      <c r="HN123" s="1269"/>
      <c r="HO123" s="1269"/>
      <c r="HP123" s="1269"/>
      <c r="HQ123" s="1269"/>
      <c r="HR123" s="1269"/>
      <c r="HS123" s="1269"/>
      <c r="HT123" s="1266"/>
      <c r="HU123" s="1267"/>
      <c r="HV123" s="1267"/>
      <c r="HW123" s="1267"/>
      <c r="HX123" s="1267"/>
      <c r="HY123" s="1267"/>
      <c r="HZ123" s="1267"/>
      <c r="IA123" s="1267"/>
      <c r="IB123" s="1267"/>
      <c r="IC123" s="1267"/>
      <c r="ID123" s="1271"/>
      <c r="IE123" s="1271"/>
      <c r="IF123" s="1271"/>
      <c r="IG123" s="1271"/>
      <c r="IH123" s="1271"/>
      <c r="II123" s="1271"/>
      <c r="IJ123" s="1271"/>
      <c r="IK123" s="1271"/>
      <c r="IL123" s="1271"/>
      <c r="IM123" s="1271"/>
      <c r="IN123" s="1271"/>
      <c r="IO123" s="1271"/>
      <c r="IP123" s="1269"/>
      <c r="IQ123" s="1269"/>
      <c r="IR123" s="1269"/>
      <c r="IS123" s="1269"/>
      <c r="IT123" s="1269"/>
      <c r="IU123" s="1269"/>
      <c r="IW123" s="74"/>
      <c r="IX123" s="1039"/>
      <c r="IY123" s="1040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56"/>
      <c r="AY124" s="1039"/>
      <c r="AZ124" s="72"/>
      <c r="BB124" s="1263"/>
      <c r="BC124" s="1263"/>
      <c r="BD124" s="1263"/>
      <c r="BE124" s="1263"/>
      <c r="BF124" s="1263"/>
      <c r="BG124" s="1263"/>
      <c r="BH124" s="1263"/>
      <c r="BI124" s="1263"/>
      <c r="BJ124" s="1263"/>
      <c r="BK124" s="1263"/>
      <c r="BL124" s="1263"/>
      <c r="BM124" s="1263"/>
      <c r="BN124" s="1263"/>
      <c r="BO124" s="1263"/>
      <c r="BP124" s="1263"/>
      <c r="BQ124" s="1263"/>
      <c r="BR124" s="1263"/>
      <c r="BS124" s="1263"/>
      <c r="BT124" s="1263"/>
      <c r="BU124" s="1263"/>
      <c r="BV124" s="1263"/>
      <c r="BW124" s="1263"/>
      <c r="BX124" s="1263"/>
      <c r="BY124" s="1272"/>
      <c r="BZ124" s="1272"/>
      <c r="CA124" s="1272"/>
      <c r="CB124" s="1272"/>
      <c r="CC124" s="1272"/>
      <c r="CD124" s="1272"/>
      <c r="CE124" s="1272"/>
      <c r="CF124" s="1272"/>
      <c r="CG124" s="1272"/>
      <c r="CH124" s="1272"/>
      <c r="CI124" s="1272"/>
      <c r="CJ124" s="1272"/>
      <c r="CK124" s="1272"/>
      <c r="CL124" s="1272"/>
      <c r="CM124" s="1272"/>
      <c r="CN124" s="1272"/>
      <c r="CO124" s="1272"/>
      <c r="CP124" s="1272"/>
      <c r="CQ124" s="1272"/>
      <c r="CR124" s="1272"/>
      <c r="CS124" s="1272"/>
      <c r="CT124" s="1272"/>
      <c r="CU124" s="1272"/>
      <c r="CV124" s="1272"/>
      <c r="CW124" s="1272"/>
      <c r="CX124" s="1272"/>
      <c r="CY124" s="1272"/>
      <c r="CZ124" s="1272"/>
      <c r="DA124" s="1272"/>
      <c r="DB124" s="1272"/>
      <c r="DC124" s="1272"/>
      <c r="DD124" s="1272"/>
      <c r="DE124" s="1272"/>
      <c r="DF124" s="1272"/>
      <c r="DG124" s="1272"/>
      <c r="DH124" s="1272"/>
      <c r="DI124" s="1272"/>
      <c r="DJ124" s="1272"/>
      <c r="DK124" s="1272"/>
      <c r="DL124" s="1272"/>
      <c r="DM124" s="1272"/>
      <c r="DN124" s="1272"/>
      <c r="DO124" s="1272"/>
      <c r="DP124" s="1272"/>
      <c r="DQ124" s="1272"/>
      <c r="DR124" s="1272"/>
      <c r="DS124" s="1272"/>
      <c r="DT124" s="1272"/>
      <c r="DU124" s="1272"/>
      <c r="DV124" s="1272"/>
      <c r="DW124" s="1272"/>
      <c r="DX124" s="1272"/>
      <c r="DY124" s="1272"/>
      <c r="DZ124" s="1272"/>
      <c r="EA124" s="1272"/>
      <c r="EB124" s="1272"/>
      <c r="EC124" s="1272"/>
      <c r="ED124" s="1272"/>
      <c r="EE124" s="1272"/>
      <c r="EF124" s="1272"/>
      <c r="EG124" s="1272"/>
      <c r="EH124" s="1272"/>
      <c r="EI124" s="1272"/>
      <c r="EJ124" s="1272"/>
      <c r="EK124" s="1272"/>
      <c r="EL124" s="1272"/>
      <c r="EM124" s="1272"/>
      <c r="EN124" s="1272"/>
      <c r="EO124" s="1272"/>
      <c r="EP124" s="1272"/>
      <c r="EQ124" s="1272"/>
      <c r="ER124" s="1272"/>
      <c r="ES124" s="1272"/>
      <c r="ET124" s="1272"/>
      <c r="EU124" s="1272"/>
      <c r="EV124" s="1272"/>
      <c r="EW124" s="1272"/>
      <c r="EX124" s="1272"/>
      <c r="EY124" s="1272"/>
      <c r="EZ124" s="1272"/>
      <c r="FA124" s="1272"/>
      <c r="FB124" s="1272"/>
      <c r="FC124" s="1272"/>
      <c r="FD124" s="1272"/>
      <c r="FE124" s="1272"/>
      <c r="FF124" s="1272"/>
      <c r="FG124" s="1272"/>
      <c r="FH124" s="1272"/>
      <c r="FI124" s="1272"/>
      <c r="FJ124" s="1272"/>
      <c r="FK124" s="1272"/>
      <c r="FL124" s="1272"/>
      <c r="FM124" s="1273"/>
      <c r="FN124" s="1266"/>
      <c r="FO124" s="1267"/>
      <c r="FP124" s="1267"/>
      <c r="FQ124" s="1267"/>
      <c r="FR124" s="1267"/>
      <c r="FS124" s="1267"/>
      <c r="FT124" s="1267"/>
      <c r="FU124" s="1267"/>
      <c r="FV124" s="1267"/>
      <c r="FW124" s="1267"/>
      <c r="FX124" s="1268"/>
      <c r="FY124" s="1268"/>
      <c r="FZ124" s="1268"/>
      <c r="GA124" s="1268"/>
      <c r="GB124" s="1268"/>
      <c r="GC124" s="1268"/>
      <c r="GD124" s="1268"/>
      <c r="GE124" s="1268"/>
      <c r="GF124" s="1268"/>
      <c r="GG124" s="1268"/>
      <c r="GH124" s="1268"/>
      <c r="GI124" s="1268"/>
      <c r="GJ124" s="1269"/>
      <c r="GK124" s="1269"/>
      <c r="GL124" s="1269"/>
      <c r="GM124" s="1269"/>
      <c r="GN124" s="1269"/>
      <c r="GO124" s="1269"/>
      <c r="GP124" s="1269"/>
      <c r="GQ124" s="1266"/>
      <c r="GR124" s="1267"/>
      <c r="GS124" s="1267"/>
      <c r="GT124" s="1267"/>
      <c r="GU124" s="1267"/>
      <c r="GV124" s="1267"/>
      <c r="GW124" s="1267"/>
      <c r="GX124" s="1267"/>
      <c r="GY124" s="1267"/>
      <c r="GZ124" s="1267"/>
      <c r="HA124" s="1270"/>
      <c r="HB124" s="1270"/>
      <c r="HC124" s="1270"/>
      <c r="HD124" s="1270"/>
      <c r="HE124" s="1270"/>
      <c r="HF124" s="1270"/>
      <c r="HG124" s="1270"/>
      <c r="HH124" s="1270"/>
      <c r="HI124" s="1270"/>
      <c r="HJ124" s="1270"/>
      <c r="HK124" s="1270"/>
      <c r="HL124" s="1270"/>
      <c r="HM124" s="1269"/>
      <c r="HN124" s="1269"/>
      <c r="HO124" s="1269"/>
      <c r="HP124" s="1269"/>
      <c r="HQ124" s="1269"/>
      <c r="HR124" s="1269"/>
      <c r="HS124" s="1269"/>
      <c r="HT124" s="1266"/>
      <c r="HU124" s="1267"/>
      <c r="HV124" s="1267"/>
      <c r="HW124" s="1267"/>
      <c r="HX124" s="1267"/>
      <c r="HY124" s="1267"/>
      <c r="HZ124" s="1267"/>
      <c r="IA124" s="1267"/>
      <c r="IB124" s="1267"/>
      <c r="IC124" s="1267"/>
      <c r="ID124" s="1271"/>
      <c r="IE124" s="1271"/>
      <c r="IF124" s="1271"/>
      <c r="IG124" s="1271"/>
      <c r="IH124" s="1271"/>
      <c r="II124" s="1271"/>
      <c r="IJ124" s="1271"/>
      <c r="IK124" s="1271"/>
      <c r="IL124" s="1271"/>
      <c r="IM124" s="1271"/>
      <c r="IN124" s="1271"/>
      <c r="IO124" s="1271"/>
      <c r="IP124" s="1269"/>
      <c r="IQ124" s="1269"/>
      <c r="IR124" s="1269"/>
      <c r="IS124" s="1269"/>
      <c r="IT124" s="1269"/>
      <c r="IU124" s="1269"/>
      <c r="IW124" s="74"/>
      <c r="IX124" s="1039"/>
      <c r="IY124" s="1040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56"/>
      <c r="AY125" s="1039"/>
      <c r="AZ125" s="72"/>
      <c r="BB125" s="1263"/>
      <c r="BC125" s="1263"/>
      <c r="BD125" s="1263"/>
      <c r="BE125" s="1263"/>
      <c r="BF125" s="1263"/>
      <c r="BG125" s="1263"/>
      <c r="BH125" s="1263"/>
      <c r="BI125" s="1263"/>
      <c r="BJ125" s="1263"/>
      <c r="BK125" s="1263"/>
      <c r="BL125" s="1263"/>
      <c r="BM125" s="1263"/>
      <c r="BN125" s="1263"/>
      <c r="BO125" s="1263"/>
      <c r="BP125" s="1263"/>
      <c r="BQ125" s="1263"/>
      <c r="BR125" s="1263"/>
      <c r="BS125" s="1263"/>
      <c r="BT125" s="1263"/>
      <c r="BU125" s="1263"/>
      <c r="BV125" s="1263"/>
      <c r="BW125" s="1263"/>
      <c r="BX125" s="1263"/>
      <c r="BY125" s="1272"/>
      <c r="BZ125" s="1272"/>
      <c r="CA125" s="1272"/>
      <c r="CB125" s="1272"/>
      <c r="CC125" s="1272"/>
      <c r="CD125" s="1272"/>
      <c r="CE125" s="1272"/>
      <c r="CF125" s="1272"/>
      <c r="CG125" s="1272"/>
      <c r="CH125" s="1272"/>
      <c r="CI125" s="1272"/>
      <c r="CJ125" s="1272"/>
      <c r="CK125" s="1272"/>
      <c r="CL125" s="1272"/>
      <c r="CM125" s="1272"/>
      <c r="CN125" s="1272"/>
      <c r="CO125" s="1272"/>
      <c r="CP125" s="1272"/>
      <c r="CQ125" s="1272"/>
      <c r="CR125" s="1272"/>
      <c r="CS125" s="1272"/>
      <c r="CT125" s="1272"/>
      <c r="CU125" s="1272"/>
      <c r="CV125" s="1272"/>
      <c r="CW125" s="1272"/>
      <c r="CX125" s="1272"/>
      <c r="CY125" s="1272"/>
      <c r="CZ125" s="1272"/>
      <c r="DA125" s="1272"/>
      <c r="DB125" s="1272"/>
      <c r="DC125" s="1272"/>
      <c r="DD125" s="1272"/>
      <c r="DE125" s="1272"/>
      <c r="DF125" s="1272"/>
      <c r="DG125" s="1272"/>
      <c r="DH125" s="1272"/>
      <c r="DI125" s="1272"/>
      <c r="DJ125" s="1272"/>
      <c r="DK125" s="1272"/>
      <c r="DL125" s="1272"/>
      <c r="DM125" s="1272"/>
      <c r="DN125" s="1272"/>
      <c r="DO125" s="1272"/>
      <c r="DP125" s="1272"/>
      <c r="DQ125" s="1272"/>
      <c r="DR125" s="1272"/>
      <c r="DS125" s="1272"/>
      <c r="DT125" s="1272"/>
      <c r="DU125" s="1272"/>
      <c r="DV125" s="1272"/>
      <c r="DW125" s="1272"/>
      <c r="DX125" s="1272"/>
      <c r="DY125" s="1272"/>
      <c r="DZ125" s="1272"/>
      <c r="EA125" s="1272"/>
      <c r="EB125" s="1272"/>
      <c r="EC125" s="1272"/>
      <c r="ED125" s="1272"/>
      <c r="EE125" s="1272"/>
      <c r="EF125" s="1272"/>
      <c r="EG125" s="1272"/>
      <c r="EH125" s="1272"/>
      <c r="EI125" s="1272"/>
      <c r="EJ125" s="1272"/>
      <c r="EK125" s="1272"/>
      <c r="EL125" s="1272"/>
      <c r="EM125" s="1272"/>
      <c r="EN125" s="1272"/>
      <c r="EO125" s="1272"/>
      <c r="EP125" s="1272"/>
      <c r="EQ125" s="1272"/>
      <c r="ER125" s="1272"/>
      <c r="ES125" s="1272"/>
      <c r="ET125" s="1272"/>
      <c r="EU125" s="1272"/>
      <c r="EV125" s="1272"/>
      <c r="EW125" s="1272"/>
      <c r="EX125" s="1272"/>
      <c r="EY125" s="1272"/>
      <c r="EZ125" s="1272"/>
      <c r="FA125" s="1272"/>
      <c r="FB125" s="1272"/>
      <c r="FC125" s="1272"/>
      <c r="FD125" s="1272"/>
      <c r="FE125" s="1272"/>
      <c r="FF125" s="1272"/>
      <c r="FG125" s="1272"/>
      <c r="FH125" s="1272"/>
      <c r="FI125" s="1272"/>
      <c r="FJ125" s="1272"/>
      <c r="FK125" s="1272"/>
      <c r="FL125" s="1272"/>
      <c r="FM125" s="1273"/>
      <c r="FN125" s="1266"/>
      <c r="FO125" s="1267"/>
      <c r="FP125" s="1267"/>
      <c r="FQ125" s="1267"/>
      <c r="FR125" s="1267"/>
      <c r="FS125" s="1267"/>
      <c r="FT125" s="1267"/>
      <c r="FU125" s="1267"/>
      <c r="FV125" s="1267"/>
      <c r="FW125" s="1267"/>
      <c r="FX125" s="1268"/>
      <c r="FY125" s="1268"/>
      <c r="FZ125" s="1268"/>
      <c r="GA125" s="1268"/>
      <c r="GB125" s="1268"/>
      <c r="GC125" s="1268"/>
      <c r="GD125" s="1268"/>
      <c r="GE125" s="1268"/>
      <c r="GF125" s="1268"/>
      <c r="GG125" s="1268"/>
      <c r="GH125" s="1268"/>
      <c r="GI125" s="1268"/>
      <c r="GJ125" s="1269"/>
      <c r="GK125" s="1269"/>
      <c r="GL125" s="1269"/>
      <c r="GM125" s="1269"/>
      <c r="GN125" s="1269"/>
      <c r="GO125" s="1269"/>
      <c r="GP125" s="1269"/>
      <c r="GQ125" s="1266"/>
      <c r="GR125" s="1267"/>
      <c r="GS125" s="1267"/>
      <c r="GT125" s="1267"/>
      <c r="GU125" s="1267"/>
      <c r="GV125" s="1267"/>
      <c r="GW125" s="1267"/>
      <c r="GX125" s="1267"/>
      <c r="GY125" s="1267"/>
      <c r="GZ125" s="1267"/>
      <c r="HA125" s="1270"/>
      <c r="HB125" s="1270"/>
      <c r="HC125" s="1270"/>
      <c r="HD125" s="1270"/>
      <c r="HE125" s="1270"/>
      <c r="HF125" s="1270"/>
      <c r="HG125" s="1270"/>
      <c r="HH125" s="1270"/>
      <c r="HI125" s="1270"/>
      <c r="HJ125" s="1270"/>
      <c r="HK125" s="1270"/>
      <c r="HL125" s="1270"/>
      <c r="HM125" s="1269"/>
      <c r="HN125" s="1269"/>
      <c r="HO125" s="1269"/>
      <c r="HP125" s="1269"/>
      <c r="HQ125" s="1269"/>
      <c r="HR125" s="1269"/>
      <c r="HS125" s="1269"/>
      <c r="HT125" s="1266"/>
      <c r="HU125" s="1267"/>
      <c r="HV125" s="1267"/>
      <c r="HW125" s="1267"/>
      <c r="HX125" s="1267"/>
      <c r="HY125" s="1267"/>
      <c r="HZ125" s="1267"/>
      <c r="IA125" s="1267"/>
      <c r="IB125" s="1267"/>
      <c r="IC125" s="1267"/>
      <c r="ID125" s="1271"/>
      <c r="IE125" s="1271"/>
      <c r="IF125" s="1271"/>
      <c r="IG125" s="1271"/>
      <c r="IH125" s="1271"/>
      <c r="II125" s="1271"/>
      <c r="IJ125" s="1271"/>
      <c r="IK125" s="1271"/>
      <c r="IL125" s="1271"/>
      <c r="IM125" s="1271"/>
      <c r="IN125" s="1271"/>
      <c r="IO125" s="1271"/>
      <c r="IP125" s="1269"/>
      <c r="IQ125" s="1269"/>
      <c r="IR125" s="1269"/>
      <c r="IS125" s="1269"/>
      <c r="IT125" s="1269"/>
      <c r="IU125" s="1269"/>
      <c r="IW125" s="74"/>
      <c r="IX125" s="1039"/>
      <c r="IY125" s="1040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72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56"/>
      <c r="AY126" s="1039"/>
      <c r="AZ126" s="72"/>
      <c r="IW126" s="74"/>
      <c r="IX126" s="1039"/>
      <c r="IY126" s="1040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73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56"/>
      <c r="AY127" s="1039"/>
      <c r="AZ127" s="1217" t="e" vm="5">
        <v>#VALUE!</v>
      </c>
      <c r="IW127" s="74"/>
      <c r="IX127" s="1039"/>
      <c r="IY127" s="1040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74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56"/>
      <c r="AY128" s="1039"/>
      <c r="AZ128" s="1217"/>
      <c r="BB128" s="152"/>
      <c r="IW128" s="74"/>
      <c r="IX128" s="1039"/>
      <c r="IY128" s="1040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56"/>
      <c r="AY129" s="1039"/>
      <c r="AZ129" s="72"/>
      <c r="BB129" s="152"/>
      <c r="BC129" s="1274" t="s">
        <v>406</v>
      </c>
      <c r="BD129" s="1274"/>
      <c r="BE129" s="1274"/>
      <c r="BF129" s="1274"/>
      <c r="BG129" s="1274"/>
      <c r="BH129" s="1274"/>
      <c r="BI129" s="1274"/>
      <c r="BJ129" s="1274"/>
      <c r="BK129" s="1274"/>
      <c r="BL129" s="1274"/>
      <c r="BM129" s="1274"/>
      <c r="BN129" s="1274"/>
      <c r="BO129" s="1274"/>
      <c r="BP129" s="1274"/>
      <c r="BQ129" s="1274"/>
      <c r="BR129" s="1274"/>
      <c r="BS129" s="1274"/>
      <c r="BT129" s="1274"/>
      <c r="BU129" s="1274"/>
      <c r="BV129" s="1274"/>
      <c r="BW129" s="1274"/>
      <c r="BX129" s="1274"/>
      <c r="BY129" s="1274"/>
      <c r="BZ129" s="1274"/>
      <c r="CA129" s="1274"/>
      <c r="CB129" s="1275" t="s">
        <v>408</v>
      </c>
      <c r="CC129" s="1275"/>
      <c r="CD129" s="1275"/>
      <c r="CE129" s="1275"/>
      <c r="CF129" s="1275"/>
      <c r="CG129" s="1275"/>
      <c r="CH129" s="1275"/>
      <c r="CI129" s="1275"/>
      <c r="CJ129" s="1275"/>
      <c r="CK129" s="1275"/>
      <c r="CL129" s="1275"/>
      <c r="CM129" s="1275"/>
      <c r="CN129" s="1275"/>
      <c r="CO129" s="1275"/>
      <c r="CP129" s="1275"/>
      <c r="CQ129" s="1275"/>
      <c r="CR129" s="1275"/>
      <c r="CS129" s="1275"/>
      <c r="CT129" s="1275"/>
      <c r="CU129" s="1275"/>
      <c r="CV129" s="1275"/>
      <c r="CW129" s="1275"/>
      <c r="CX129" s="1275"/>
      <c r="CY129" s="1275"/>
      <c r="CZ129" s="1275"/>
      <c r="DA129" s="1275"/>
      <c r="DB129" s="1275"/>
      <c r="DC129" s="1275"/>
      <c r="DD129" s="1275"/>
      <c r="DE129" s="1275"/>
      <c r="DF129" s="1275"/>
      <c r="DG129" s="1275"/>
      <c r="DH129" s="1275"/>
      <c r="DI129" s="1275"/>
      <c r="DJ129" s="1275"/>
      <c r="DK129" s="1275"/>
      <c r="DL129" s="1275"/>
      <c r="DM129" s="1275"/>
      <c r="DN129" s="1275"/>
      <c r="DO129" s="1275"/>
      <c r="DP129" s="1275"/>
      <c r="DQ129" s="1275"/>
      <c r="DR129" s="1275"/>
      <c r="DS129" s="1275"/>
      <c r="DT129" s="1275"/>
      <c r="DU129" s="1275"/>
      <c r="DV129" s="1275"/>
      <c r="DW129" s="1275"/>
      <c r="DX129" s="1275"/>
      <c r="DY129" s="1275"/>
      <c r="DZ129" s="1275"/>
      <c r="EA129" s="1275"/>
      <c r="EB129" s="1275"/>
      <c r="EC129" s="1275"/>
      <c r="ED129" s="1275"/>
      <c r="EE129" s="1275"/>
      <c r="EF129" s="1275"/>
      <c r="EG129" s="1275"/>
      <c r="IW129" s="74"/>
      <c r="IX129" s="1039"/>
      <c r="IY129" s="1040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56"/>
      <c r="AY130" s="1039"/>
      <c r="AZ130" s="72"/>
      <c r="BB130" s="152"/>
      <c r="BC130" s="1274"/>
      <c r="BD130" s="1274"/>
      <c r="BE130" s="1274"/>
      <c r="BF130" s="1274"/>
      <c r="BG130" s="1274"/>
      <c r="BH130" s="1274"/>
      <c r="BI130" s="1274"/>
      <c r="BJ130" s="1274"/>
      <c r="BK130" s="1274"/>
      <c r="BL130" s="1274"/>
      <c r="BM130" s="1274"/>
      <c r="BN130" s="1274"/>
      <c r="BO130" s="1274"/>
      <c r="BP130" s="1274"/>
      <c r="BQ130" s="1274"/>
      <c r="BR130" s="1274"/>
      <c r="BS130" s="1274"/>
      <c r="BT130" s="1274"/>
      <c r="BU130" s="1274"/>
      <c r="BV130" s="1274"/>
      <c r="BW130" s="1274"/>
      <c r="BX130" s="1274"/>
      <c r="BY130" s="1274"/>
      <c r="BZ130" s="1274"/>
      <c r="CA130" s="1274"/>
      <c r="CB130" s="1275"/>
      <c r="CC130" s="1275"/>
      <c r="CD130" s="1275"/>
      <c r="CE130" s="1275"/>
      <c r="CF130" s="1275"/>
      <c r="CG130" s="1275"/>
      <c r="CH130" s="1275"/>
      <c r="CI130" s="1275"/>
      <c r="CJ130" s="1275"/>
      <c r="CK130" s="1275"/>
      <c r="CL130" s="1275"/>
      <c r="CM130" s="1275"/>
      <c r="CN130" s="1275"/>
      <c r="CO130" s="1275"/>
      <c r="CP130" s="1275"/>
      <c r="CQ130" s="1275"/>
      <c r="CR130" s="1275"/>
      <c r="CS130" s="1275"/>
      <c r="CT130" s="1275"/>
      <c r="CU130" s="1275"/>
      <c r="CV130" s="1275"/>
      <c r="CW130" s="1275"/>
      <c r="CX130" s="1275"/>
      <c r="CY130" s="1275"/>
      <c r="CZ130" s="1275"/>
      <c r="DA130" s="1275"/>
      <c r="DB130" s="1275"/>
      <c r="DC130" s="1275"/>
      <c r="DD130" s="1275"/>
      <c r="DE130" s="1275"/>
      <c r="DF130" s="1275"/>
      <c r="DG130" s="1275"/>
      <c r="DH130" s="1275"/>
      <c r="DI130" s="1275"/>
      <c r="DJ130" s="1275"/>
      <c r="DK130" s="1275"/>
      <c r="DL130" s="1275"/>
      <c r="DM130" s="1275"/>
      <c r="DN130" s="1275"/>
      <c r="DO130" s="1275"/>
      <c r="DP130" s="1275"/>
      <c r="DQ130" s="1275"/>
      <c r="DR130" s="1275"/>
      <c r="DS130" s="1275"/>
      <c r="DT130" s="1275"/>
      <c r="DU130" s="1275"/>
      <c r="DV130" s="1275"/>
      <c r="DW130" s="1275"/>
      <c r="DX130" s="1275"/>
      <c r="DY130" s="1275"/>
      <c r="DZ130" s="1275"/>
      <c r="EA130" s="1275"/>
      <c r="EB130" s="1275"/>
      <c r="EC130" s="1275"/>
      <c r="ED130" s="1275"/>
      <c r="EE130" s="1275"/>
      <c r="EF130" s="1275"/>
      <c r="EG130" s="1275"/>
      <c r="IW130" s="74"/>
      <c r="IX130" s="1039"/>
      <c r="IY130" s="1040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56"/>
      <c r="AY131" s="1039"/>
      <c r="AZ131" s="72"/>
      <c r="BB131" s="152"/>
      <c r="BC131" s="1274"/>
      <c r="BD131" s="1274"/>
      <c r="BE131" s="1274"/>
      <c r="BF131" s="1274"/>
      <c r="BG131" s="1274"/>
      <c r="BH131" s="1274"/>
      <c r="BI131" s="1274"/>
      <c r="BJ131" s="1274"/>
      <c r="BK131" s="1274"/>
      <c r="BL131" s="1274"/>
      <c r="BM131" s="1274"/>
      <c r="BN131" s="1274"/>
      <c r="BO131" s="1274"/>
      <c r="BP131" s="1274"/>
      <c r="BQ131" s="1274"/>
      <c r="BR131" s="1274"/>
      <c r="BS131" s="1274"/>
      <c r="BT131" s="1274"/>
      <c r="BU131" s="1274"/>
      <c r="BV131" s="1274"/>
      <c r="BW131" s="1274"/>
      <c r="BX131" s="1274"/>
      <c r="BY131" s="1274"/>
      <c r="BZ131" s="1274"/>
      <c r="CA131" s="1274"/>
      <c r="CB131" s="1275"/>
      <c r="CC131" s="1275"/>
      <c r="CD131" s="1275"/>
      <c r="CE131" s="1275"/>
      <c r="CF131" s="1275"/>
      <c r="CG131" s="1275"/>
      <c r="CH131" s="1275"/>
      <c r="CI131" s="1275"/>
      <c r="CJ131" s="1275"/>
      <c r="CK131" s="1275"/>
      <c r="CL131" s="1275"/>
      <c r="CM131" s="1275"/>
      <c r="CN131" s="1275"/>
      <c r="CO131" s="1275"/>
      <c r="CP131" s="1275"/>
      <c r="CQ131" s="1275"/>
      <c r="CR131" s="1275"/>
      <c r="CS131" s="1275"/>
      <c r="CT131" s="1275"/>
      <c r="CU131" s="1275"/>
      <c r="CV131" s="1275"/>
      <c r="CW131" s="1275"/>
      <c r="CX131" s="1275"/>
      <c r="CY131" s="1275"/>
      <c r="CZ131" s="1275"/>
      <c r="DA131" s="1275"/>
      <c r="DB131" s="1275"/>
      <c r="DC131" s="1275"/>
      <c r="DD131" s="1275"/>
      <c r="DE131" s="1275"/>
      <c r="DF131" s="1275"/>
      <c r="DG131" s="1275"/>
      <c r="DH131" s="1275"/>
      <c r="DI131" s="1275"/>
      <c r="DJ131" s="1275"/>
      <c r="DK131" s="1275"/>
      <c r="DL131" s="1275"/>
      <c r="DM131" s="1275"/>
      <c r="DN131" s="1275"/>
      <c r="DO131" s="1275"/>
      <c r="DP131" s="1275"/>
      <c r="DQ131" s="1275"/>
      <c r="DR131" s="1275"/>
      <c r="DS131" s="1275"/>
      <c r="DT131" s="1275"/>
      <c r="DU131" s="1275"/>
      <c r="DV131" s="1275"/>
      <c r="DW131" s="1275"/>
      <c r="DX131" s="1275"/>
      <c r="DY131" s="1275"/>
      <c r="DZ131" s="1275"/>
      <c r="EA131" s="1275"/>
      <c r="EB131" s="1275"/>
      <c r="EC131" s="1275"/>
      <c r="ED131" s="1275"/>
      <c r="EE131" s="1275"/>
      <c r="EF131" s="1275"/>
      <c r="EG131" s="1275"/>
      <c r="IW131" s="74"/>
      <c r="IX131" s="1039"/>
      <c r="IY131" s="1040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56"/>
      <c r="AY132" s="1039"/>
      <c r="AZ132" s="72"/>
      <c r="BB132" s="152"/>
      <c r="BC132" s="1274"/>
      <c r="BD132" s="1274"/>
      <c r="BE132" s="1274"/>
      <c r="BF132" s="1274"/>
      <c r="BG132" s="1274"/>
      <c r="BH132" s="1274"/>
      <c r="BI132" s="1274"/>
      <c r="BJ132" s="1274"/>
      <c r="BK132" s="1274"/>
      <c r="BL132" s="1274"/>
      <c r="BM132" s="1274"/>
      <c r="BN132" s="1274"/>
      <c r="BO132" s="1274"/>
      <c r="BP132" s="1274"/>
      <c r="BQ132" s="1274"/>
      <c r="BR132" s="1274"/>
      <c r="BS132" s="1274"/>
      <c r="BT132" s="1274"/>
      <c r="BU132" s="1274"/>
      <c r="BV132" s="1274"/>
      <c r="BW132" s="1274"/>
      <c r="BX132" s="1274"/>
      <c r="BY132" s="1274"/>
      <c r="BZ132" s="1274"/>
      <c r="CA132" s="1274"/>
      <c r="CB132" s="1275"/>
      <c r="CC132" s="1275"/>
      <c r="CD132" s="1275"/>
      <c r="CE132" s="1275"/>
      <c r="CF132" s="1275"/>
      <c r="CG132" s="1275"/>
      <c r="CH132" s="1275"/>
      <c r="CI132" s="1275"/>
      <c r="CJ132" s="1275"/>
      <c r="CK132" s="1275"/>
      <c r="CL132" s="1275"/>
      <c r="CM132" s="1275"/>
      <c r="CN132" s="1275"/>
      <c r="CO132" s="1275"/>
      <c r="CP132" s="1275"/>
      <c r="CQ132" s="1275"/>
      <c r="CR132" s="1275"/>
      <c r="CS132" s="1275"/>
      <c r="CT132" s="1275"/>
      <c r="CU132" s="1275"/>
      <c r="CV132" s="1275"/>
      <c r="CW132" s="1275"/>
      <c r="CX132" s="1275"/>
      <c r="CY132" s="1275"/>
      <c r="CZ132" s="1275"/>
      <c r="DA132" s="1275"/>
      <c r="DB132" s="1275"/>
      <c r="DC132" s="1275"/>
      <c r="DD132" s="1275"/>
      <c r="DE132" s="1275"/>
      <c r="DF132" s="1275"/>
      <c r="DG132" s="1275"/>
      <c r="DH132" s="1275"/>
      <c r="DI132" s="1275"/>
      <c r="DJ132" s="1275"/>
      <c r="DK132" s="1275"/>
      <c r="DL132" s="1275"/>
      <c r="DM132" s="1275"/>
      <c r="DN132" s="1275"/>
      <c r="DO132" s="1275"/>
      <c r="DP132" s="1275"/>
      <c r="DQ132" s="1275"/>
      <c r="DR132" s="1275"/>
      <c r="DS132" s="1275"/>
      <c r="DT132" s="1275"/>
      <c r="DU132" s="1275"/>
      <c r="DV132" s="1275"/>
      <c r="DW132" s="1275"/>
      <c r="DX132" s="1275"/>
      <c r="DY132" s="1275"/>
      <c r="DZ132" s="1275"/>
      <c r="EA132" s="1275"/>
      <c r="EB132" s="1275"/>
      <c r="EC132" s="1275"/>
      <c r="ED132" s="1275"/>
      <c r="EE132" s="1275"/>
      <c r="EF132" s="1275"/>
      <c r="EG132" s="1275"/>
      <c r="IW132" s="74"/>
      <c r="IX132" s="1039"/>
      <c r="IY132" s="1040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56"/>
      <c r="AY133" s="1039"/>
      <c r="AZ133" s="72"/>
      <c r="BB133" s="152"/>
      <c r="BC133" s="1274"/>
      <c r="BD133" s="1274"/>
      <c r="BE133" s="1274"/>
      <c r="BF133" s="1274"/>
      <c r="BG133" s="1274"/>
      <c r="BH133" s="1274"/>
      <c r="BI133" s="1274"/>
      <c r="BJ133" s="1274"/>
      <c r="BK133" s="1274"/>
      <c r="BL133" s="1274"/>
      <c r="BM133" s="1274"/>
      <c r="BN133" s="1274"/>
      <c r="BO133" s="1274"/>
      <c r="BP133" s="1274"/>
      <c r="BQ133" s="1274"/>
      <c r="BR133" s="1274"/>
      <c r="BS133" s="1274"/>
      <c r="BT133" s="1274"/>
      <c r="BU133" s="1274"/>
      <c r="BV133" s="1274"/>
      <c r="BW133" s="1274"/>
      <c r="BX133" s="1274"/>
      <c r="BY133" s="1274"/>
      <c r="BZ133" s="1274"/>
      <c r="CA133" s="1274"/>
      <c r="CB133" s="1275"/>
      <c r="CC133" s="1275"/>
      <c r="CD133" s="1275"/>
      <c r="CE133" s="1275"/>
      <c r="CF133" s="1275"/>
      <c r="CG133" s="1275"/>
      <c r="CH133" s="1275"/>
      <c r="CI133" s="1275"/>
      <c r="CJ133" s="1275"/>
      <c r="CK133" s="1275"/>
      <c r="CL133" s="1275"/>
      <c r="CM133" s="1275"/>
      <c r="CN133" s="1275"/>
      <c r="CO133" s="1275"/>
      <c r="CP133" s="1275"/>
      <c r="CQ133" s="1275"/>
      <c r="CR133" s="1275"/>
      <c r="CS133" s="1275"/>
      <c r="CT133" s="1275"/>
      <c r="CU133" s="1275"/>
      <c r="CV133" s="1275"/>
      <c r="CW133" s="1275"/>
      <c r="CX133" s="1275"/>
      <c r="CY133" s="1275"/>
      <c r="CZ133" s="1275"/>
      <c r="DA133" s="1275"/>
      <c r="DB133" s="1275"/>
      <c r="DC133" s="1275"/>
      <c r="DD133" s="1275"/>
      <c r="DE133" s="1275"/>
      <c r="DF133" s="1275"/>
      <c r="DG133" s="1275"/>
      <c r="DH133" s="1275"/>
      <c r="DI133" s="1275"/>
      <c r="DJ133" s="1275"/>
      <c r="DK133" s="1275"/>
      <c r="DL133" s="1275"/>
      <c r="DM133" s="1275"/>
      <c r="DN133" s="1275"/>
      <c r="DO133" s="1275"/>
      <c r="DP133" s="1275"/>
      <c r="DQ133" s="1275"/>
      <c r="DR133" s="1275"/>
      <c r="DS133" s="1275"/>
      <c r="DT133" s="1275"/>
      <c r="DU133" s="1275"/>
      <c r="DV133" s="1275"/>
      <c r="DW133" s="1275"/>
      <c r="DX133" s="1275"/>
      <c r="DY133" s="1275"/>
      <c r="DZ133" s="1275"/>
      <c r="EA133" s="1275"/>
      <c r="EB133" s="1275"/>
      <c r="EC133" s="1275"/>
      <c r="ED133" s="1275"/>
      <c r="EE133" s="1275"/>
      <c r="EF133" s="1275"/>
      <c r="EG133" s="1275"/>
      <c r="IW133" s="74"/>
      <c r="IX133" s="1039"/>
      <c r="IY133" s="1040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57"/>
      <c r="AY134" s="1041"/>
      <c r="AZ134" s="83"/>
      <c r="BB134" s="152"/>
      <c r="BC134" s="1274"/>
      <c r="BD134" s="1274"/>
      <c r="BE134" s="1274"/>
      <c r="BF134" s="1274"/>
      <c r="BG134" s="1274"/>
      <c r="BH134" s="1274"/>
      <c r="BI134" s="1274"/>
      <c r="BJ134" s="1274"/>
      <c r="BK134" s="1274"/>
      <c r="BL134" s="1274"/>
      <c r="BM134" s="1274"/>
      <c r="BN134" s="1274"/>
      <c r="BO134" s="1274"/>
      <c r="BP134" s="1274"/>
      <c r="BQ134" s="1274"/>
      <c r="BR134" s="1274"/>
      <c r="BS134" s="1274"/>
      <c r="BT134" s="1274"/>
      <c r="BU134" s="1274"/>
      <c r="BV134" s="1274"/>
      <c r="BW134" s="1274"/>
      <c r="BX134" s="1274"/>
      <c r="BY134" s="1274"/>
      <c r="BZ134" s="1274"/>
      <c r="CA134" s="1274"/>
      <c r="CB134" s="1275"/>
      <c r="CC134" s="1275"/>
      <c r="CD134" s="1275"/>
      <c r="CE134" s="1275"/>
      <c r="CF134" s="1275"/>
      <c r="CG134" s="1275"/>
      <c r="CH134" s="1275"/>
      <c r="CI134" s="1275"/>
      <c r="CJ134" s="1275"/>
      <c r="CK134" s="1275"/>
      <c r="CL134" s="1275"/>
      <c r="CM134" s="1275"/>
      <c r="CN134" s="1275"/>
      <c r="CO134" s="1275"/>
      <c r="CP134" s="1275"/>
      <c r="CQ134" s="1275"/>
      <c r="CR134" s="1275"/>
      <c r="CS134" s="1275"/>
      <c r="CT134" s="1275"/>
      <c r="CU134" s="1275"/>
      <c r="CV134" s="1275"/>
      <c r="CW134" s="1275"/>
      <c r="CX134" s="1275"/>
      <c r="CY134" s="1275"/>
      <c r="CZ134" s="1275"/>
      <c r="DA134" s="1275"/>
      <c r="DB134" s="1275"/>
      <c r="DC134" s="1275"/>
      <c r="DD134" s="1275"/>
      <c r="DE134" s="1275"/>
      <c r="DF134" s="1275"/>
      <c r="DG134" s="1275"/>
      <c r="DH134" s="1275"/>
      <c r="DI134" s="1275"/>
      <c r="DJ134" s="1275"/>
      <c r="DK134" s="1275"/>
      <c r="DL134" s="1275"/>
      <c r="DM134" s="1275"/>
      <c r="DN134" s="1275"/>
      <c r="DO134" s="1275"/>
      <c r="DP134" s="1275"/>
      <c r="DQ134" s="1275"/>
      <c r="DR134" s="1275"/>
      <c r="DS134" s="1275"/>
      <c r="DT134" s="1275"/>
      <c r="DU134" s="1275"/>
      <c r="DV134" s="1275"/>
      <c r="DW134" s="1275"/>
      <c r="DX134" s="1275"/>
      <c r="DY134" s="1275"/>
      <c r="DZ134" s="1275"/>
      <c r="EA134" s="1275"/>
      <c r="EB134" s="1275"/>
      <c r="EC134" s="1275"/>
      <c r="ED134" s="1275"/>
      <c r="EE134" s="1275"/>
      <c r="EF134" s="1275"/>
      <c r="EG134" s="1275"/>
      <c r="IW134" s="84"/>
      <c r="IX134" s="1041"/>
      <c r="IY134" s="1042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56" t="s">
        <v>10</v>
      </c>
      <c r="AY135" s="1039"/>
      <c r="AZ135" s="72"/>
      <c r="BB135" s="152"/>
      <c r="BC135" s="1274"/>
      <c r="BD135" s="1274"/>
      <c r="BE135" s="1274"/>
      <c r="BF135" s="1274"/>
      <c r="BG135" s="1274"/>
      <c r="BH135" s="1274"/>
      <c r="BI135" s="1274"/>
      <c r="BJ135" s="1274"/>
      <c r="BK135" s="1274"/>
      <c r="BL135" s="1274"/>
      <c r="BM135" s="1274"/>
      <c r="BN135" s="1274"/>
      <c r="BO135" s="1274"/>
      <c r="BP135" s="1274"/>
      <c r="BQ135" s="1274"/>
      <c r="BR135" s="1274"/>
      <c r="BS135" s="1274"/>
      <c r="BT135" s="1274"/>
      <c r="BU135" s="1274"/>
      <c r="BV135" s="1274"/>
      <c r="BW135" s="1274"/>
      <c r="BX135" s="1274"/>
      <c r="BY135" s="1274"/>
      <c r="BZ135" s="1274"/>
      <c r="CA135" s="1274"/>
      <c r="CB135" s="1275"/>
      <c r="CC135" s="1275"/>
      <c r="CD135" s="1275"/>
      <c r="CE135" s="1275"/>
      <c r="CF135" s="1275"/>
      <c r="CG135" s="1275"/>
      <c r="CH135" s="1275"/>
      <c r="CI135" s="1275"/>
      <c r="CJ135" s="1275"/>
      <c r="CK135" s="1275"/>
      <c r="CL135" s="1275"/>
      <c r="CM135" s="1275"/>
      <c r="CN135" s="1275"/>
      <c r="CO135" s="1275"/>
      <c r="CP135" s="1275"/>
      <c r="CQ135" s="1275"/>
      <c r="CR135" s="1275"/>
      <c r="CS135" s="1275"/>
      <c r="CT135" s="1275"/>
      <c r="CU135" s="1275"/>
      <c r="CV135" s="1275"/>
      <c r="CW135" s="1275"/>
      <c r="CX135" s="1275"/>
      <c r="CY135" s="1275"/>
      <c r="CZ135" s="1275"/>
      <c r="DA135" s="1275"/>
      <c r="DB135" s="1275"/>
      <c r="DC135" s="1275"/>
      <c r="DD135" s="1275"/>
      <c r="DE135" s="1275"/>
      <c r="DF135" s="1275"/>
      <c r="DG135" s="1275"/>
      <c r="DH135" s="1275"/>
      <c r="DI135" s="1275"/>
      <c r="DJ135" s="1275"/>
      <c r="DK135" s="1275"/>
      <c r="DL135" s="1275"/>
      <c r="DM135" s="1275"/>
      <c r="DN135" s="1275"/>
      <c r="DO135" s="1275"/>
      <c r="DP135" s="1275"/>
      <c r="DQ135" s="1275"/>
      <c r="DR135" s="1275"/>
      <c r="DS135" s="1275"/>
      <c r="DT135" s="1275"/>
      <c r="DU135" s="1275"/>
      <c r="DV135" s="1275"/>
      <c r="DW135" s="1275"/>
      <c r="DX135" s="1275"/>
      <c r="DY135" s="1275"/>
      <c r="DZ135" s="1275"/>
      <c r="EA135" s="1275"/>
      <c r="EB135" s="1275"/>
      <c r="EC135" s="1275"/>
      <c r="ED135" s="1275"/>
      <c r="EE135" s="1275"/>
      <c r="EF135" s="1275"/>
      <c r="EG135" s="1275"/>
      <c r="IW135" s="129"/>
      <c r="IX135" s="1213" t="s">
        <v>10</v>
      </c>
      <c r="IY135" s="1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56"/>
      <c r="AY136" s="1039"/>
      <c r="AZ136" s="72"/>
      <c r="BB136" s="152"/>
      <c r="BC136" s="1274"/>
      <c r="BD136" s="1274"/>
      <c r="BE136" s="1274"/>
      <c r="BF136" s="1274"/>
      <c r="BG136" s="1274"/>
      <c r="BH136" s="1274"/>
      <c r="BI136" s="1274"/>
      <c r="BJ136" s="1274"/>
      <c r="BK136" s="1274"/>
      <c r="BL136" s="1274"/>
      <c r="BM136" s="1274"/>
      <c r="BN136" s="1274"/>
      <c r="BO136" s="1274"/>
      <c r="BP136" s="1274"/>
      <c r="BQ136" s="1274"/>
      <c r="BR136" s="1274"/>
      <c r="BS136" s="1274"/>
      <c r="BT136" s="1274"/>
      <c r="BU136" s="1274"/>
      <c r="BV136" s="1274"/>
      <c r="BW136" s="1274"/>
      <c r="BX136" s="1274"/>
      <c r="BY136" s="1274"/>
      <c r="BZ136" s="1274"/>
      <c r="CA136" s="1274"/>
      <c r="CB136" s="1275"/>
      <c r="CC136" s="1275"/>
      <c r="CD136" s="1275"/>
      <c r="CE136" s="1275"/>
      <c r="CF136" s="1275"/>
      <c r="CG136" s="1275"/>
      <c r="CH136" s="1275"/>
      <c r="CI136" s="1275"/>
      <c r="CJ136" s="1275"/>
      <c r="CK136" s="1275"/>
      <c r="CL136" s="1275"/>
      <c r="CM136" s="1275"/>
      <c r="CN136" s="1275"/>
      <c r="CO136" s="1275"/>
      <c r="CP136" s="1275"/>
      <c r="CQ136" s="1275"/>
      <c r="CR136" s="1275"/>
      <c r="CS136" s="1275"/>
      <c r="CT136" s="1275"/>
      <c r="CU136" s="1275"/>
      <c r="CV136" s="1275"/>
      <c r="CW136" s="1275"/>
      <c r="CX136" s="1275"/>
      <c r="CY136" s="1275"/>
      <c r="CZ136" s="1275"/>
      <c r="DA136" s="1275"/>
      <c r="DB136" s="1275"/>
      <c r="DC136" s="1275"/>
      <c r="DD136" s="1275"/>
      <c r="DE136" s="1275"/>
      <c r="DF136" s="1275"/>
      <c r="DG136" s="1275"/>
      <c r="DH136" s="1275"/>
      <c r="DI136" s="1275"/>
      <c r="DJ136" s="1275"/>
      <c r="DK136" s="1275"/>
      <c r="DL136" s="1275"/>
      <c r="DM136" s="1275"/>
      <c r="DN136" s="1275"/>
      <c r="DO136" s="1275"/>
      <c r="DP136" s="1275"/>
      <c r="DQ136" s="1275"/>
      <c r="DR136" s="1275"/>
      <c r="DS136" s="1275"/>
      <c r="DT136" s="1275"/>
      <c r="DU136" s="1275"/>
      <c r="DV136" s="1275"/>
      <c r="DW136" s="1275"/>
      <c r="DX136" s="1275"/>
      <c r="DY136" s="1275"/>
      <c r="DZ136" s="1275"/>
      <c r="EA136" s="1275"/>
      <c r="EB136" s="1275"/>
      <c r="EC136" s="1275"/>
      <c r="ED136" s="1275"/>
      <c r="EE136" s="1275"/>
      <c r="EF136" s="1275"/>
      <c r="EG136" s="1275"/>
      <c r="IW136" s="74"/>
      <c r="IX136" s="1039"/>
      <c r="IY136" s="1040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56"/>
      <c r="AY137" s="1039"/>
      <c r="AZ137" s="72"/>
      <c r="BB137" s="152"/>
      <c r="BC137" s="1274"/>
      <c r="BD137" s="1274"/>
      <c r="BE137" s="1274"/>
      <c r="BF137" s="1274"/>
      <c r="BG137" s="1274"/>
      <c r="BH137" s="1274"/>
      <c r="BI137" s="1274"/>
      <c r="BJ137" s="1274"/>
      <c r="BK137" s="1274"/>
      <c r="BL137" s="1274"/>
      <c r="BM137" s="1274"/>
      <c r="BN137" s="1274"/>
      <c r="BO137" s="1274"/>
      <c r="BP137" s="1274"/>
      <c r="BQ137" s="1274"/>
      <c r="BR137" s="1274"/>
      <c r="BS137" s="1274"/>
      <c r="BT137" s="1274"/>
      <c r="BU137" s="1274"/>
      <c r="BV137" s="1274"/>
      <c r="BW137" s="1274"/>
      <c r="BX137" s="1274"/>
      <c r="BY137" s="1274"/>
      <c r="BZ137" s="1274"/>
      <c r="CA137" s="1274"/>
      <c r="CB137" s="1275"/>
      <c r="CC137" s="1275"/>
      <c r="CD137" s="1275"/>
      <c r="CE137" s="1275"/>
      <c r="CF137" s="1275"/>
      <c r="CG137" s="1275"/>
      <c r="CH137" s="1275"/>
      <c r="CI137" s="1275"/>
      <c r="CJ137" s="1275"/>
      <c r="CK137" s="1275"/>
      <c r="CL137" s="1275"/>
      <c r="CM137" s="1275"/>
      <c r="CN137" s="1275"/>
      <c r="CO137" s="1275"/>
      <c r="CP137" s="1275"/>
      <c r="CQ137" s="1275"/>
      <c r="CR137" s="1275"/>
      <c r="CS137" s="1275"/>
      <c r="CT137" s="1275"/>
      <c r="CU137" s="1275"/>
      <c r="CV137" s="1275"/>
      <c r="CW137" s="1275"/>
      <c r="CX137" s="1275"/>
      <c r="CY137" s="1275"/>
      <c r="CZ137" s="1275"/>
      <c r="DA137" s="1275"/>
      <c r="DB137" s="1275"/>
      <c r="DC137" s="1275"/>
      <c r="DD137" s="1275"/>
      <c r="DE137" s="1275"/>
      <c r="DF137" s="1275"/>
      <c r="DG137" s="1275"/>
      <c r="DH137" s="1275"/>
      <c r="DI137" s="1275"/>
      <c r="DJ137" s="1275"/>
      <c r="DK137" s="1275"/>
      <c r="DL137" s="1275"/>
      <c r="DM137" s="1275"/>
      <c r="DN137" s="1275"/>
      <c r="DO137" s="1275"/>
      <c r="DP137" s="1275"/>
      <c r="DQ137" s="1275"/>
      <c r="DR137" s="1275"/>
      <c r="DS137" s="1275"/>
      <c r="DT137" s="1275"/>
      <c r="DU137" s="1275"/>
      <c r="DV137" s="1275"/>
      <c r="DW137" s="1275"/>
      <c r="DX137" s="1275"/>
      <c r="DY137" s="1275"/>
      <c r="DZ137" s="1275"/>
      <c r="EA137" s="1275"/>
      <c r="EB137" s="1275"/>
      <c r="EC137" s="1275"/>
      <c r="ED137" s="1275"/>
      <c r="EE137" s="1275"/>
      <c r="EF137" s="1275"/>
      <c r="EG137" s="1275"/>
      <c r="IW137" s="74"/>
      <c r="IX137" s="1039"/>
      <c r="IY137" s="1040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56"/>
      <c r="AY138" s="1039"/>
      <c r="AZ138" s="72"/>
      <c r="BB138" s="152"/>
      <c r="IW138" s="74"/>
      <c r="IX138" s="1039"/>
      <c r="IY138" s="1040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56"/>
      <c r="AY139" s="1039"/>
      <c r="AZ139" s="72"/>
      <c r="BB139" s="152"/>
      <c r="IW139" s="74"/>
      <c r="IX139" s="1039"/>
      <c r="IY139" s="1040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56"/>
      <c r="AY140" s="1039"/>
      <c r="AZ140" s="1217" t="e" vm="5">
        <v>#VALUE!</v>
      </c>
      <c r="BB140" s="152"/>
      <c r="IW140" s="1218" t="e" vm="5">
        <v>#VALUE!</v>
      </c>
      <c r="IX140" s="1039"/>
      <c r="IY140" s="1040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56"/>
      <c r="AY141" s="1039"/>
      <c r="AZ141" s="1217"/>
      <c r="BB141" s="152"/>
      <c r="IW141" s="1218"/>
      <c r="IX141" s="1039"/>
      <c r="IY141" s="1040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56"/>
      <c r="AY142" s="1039"/>
      <c r="AZ142" s="72"/>
      <c r="BB142" s="152"/>
      <c r="IW142" s="74"/>
      <c r="IX142" s="1039"/>
      <c r="IY142" s="1040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56"/>
      <c r="AY143" s="1039"/>
      <c r="AZ143" s="72"/>
      <c r="BB143" s="152"/>
      <c r="IW143" s="74"/>
      <c r="IX143" s="1039"/>
      <c r="IY143" s="1040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56"/>
      <c r="AY144" s="1039"/>
      <c r="AZ144" s="72"/>
      <c r="BB144" s="152"/>
      <c r="IW144" s="74"/>
      <c r="IX144" s="1039"/>
      <c r="IY144" s="1040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56"/>
      <c r="AY145" s="1039"/>
      <c r="AZ145" s="72"/>
      <c r="BB145" s="152"/>
      <c r="IW145" s="74"/>
      <c r="IX145" s="1039"/>
      <c r="IY145" s="1040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56"/>
      <c r="AY146" s="1039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1039"/>
      <c r="IY146" s="1040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57"/>
      <c r="AY147" s="1041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1041"/>
      <c r="IY147" s="1042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212" t="s">
        <v>11</v>
      </c>
      <c r="AY148" s="1213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213" t="s">
        <v>11</v>
      </c>
      <c r="IY148" s="1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56"/>
      <c r="AY149" s="1039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1039"/>
      <c r="IY149" s="1040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56"/>
      <c r="AY150" s="1039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1039"/>
      <c r="IY150" s="1040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56"/>
      <c r="AY151" s="1039"/>
      <c r="AZ151" s="72"/>
      <c r="GP151" s="895"/>
      <c r="GQ151" s="895"/>
      <c r="GR151" s="895"/>
      <c r="GS151" s="895"/>
      <c r="GT151" s="895"/>
      <c r="GU151" s="895"/>
      <c r="GV151" s="895"/>
      <c r="GW151" s="895"/>
      <c r="GX151" s="895"/>
      <c r="GY151" s="895"/>
      <c r="GZ151" s="895"/>
      <c r="HA151" s="895"/>
      <c r="HB151" s="895"/>
      <c r="HC151" s="895"/>
      <c r="HD151" s="895"/>
      <c r="HE151" s="895"/>
      <c r="HF151" s="895"/>
      <c r="HG151" s="895"/>
      <c r="HH151" s="895"/>
      <c r="HI151" s="895"/>
      <c r="HJ151" s="895"/>
      <c r="HK151" s="895"/>
      <c r="HL151" s="895"/>
      <c r="HM151" s="895"/>
      <c r="HN151" s="895"/>
      <c r="HO151" s="895"/>
      <c r="HP151" s="895"/>
      <c r="HQ151" s="895"/>
      <c r="HR151" s="895"/>
      <c r="HS151" s="895"/>
      <c r="HT151" s="895"/>
      <c r="HU151" s="895"/>
      <c r="HV151" s="895"/>
      <c r="HW151" s="895"/>
      <c r="HX151" s="895"/>
      <c r="HY151" s="895"/>
      <c r="HZ151" s="895"/>
      <c r="IA151" s="895"/>
      <c r="IB151" s="895"/>
      <c r="IC151" s="895"/>
      <c r="ID151" s="895"/>
      <c r="IE151" s="895"/>
      <c r="IF151" s="895"/>
      <c r="IG151" s="895"/>
      <c r="IH151" s="895"/>
      <c r="II151" s="895"/>
      <c r="IJ151" s="895"/>
      <c r="IK151" s="895"/>
      <c r="IL151" s="895"/>
      <c r="IM151" s="895"/>
      <c r="IN151" s="895"/>
      <c r="IO151" s="895"/>
      <c r="IP151" s="895"/>
      <c r="IQ151" s="895"/>
      <c r="IR151" s="895"/>
      <c r="IS151" s="895"/>
      <c r="IT151" s="895"/>
      <c r="IU151" s="152"/>
      <c r="IW151" s="74"/>
      <c r="IX151" s="1039"/>
      <c r="IY151" s="1040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56"/>
      <c r="AY152" s="1039"/>
      <c r="AZ152" s="72"/>
      <c r="BD152" s="893"/>
      <c r="BE152" s="893"/>
      <c r="BF152" s="893"/>
      <c r="BG152" s="893"/>
      <c r="BH152" s="893"/>
      <c r="BI152" s="893"/>
      <c r="BJ152" s="893"/>
      <c r="BK152" s="893"/>
      <c r="BL152" s="893"/>
      <c r="BM152" s="893"/>
      <c r="BN152" s="893"/>
      <c r="BO152" s="893"/>
      <c r="BP152" s="893"/>
      <c r="BQ152" s="893"/>
      <c r="BR152" s="893"/>
      <c r="BS152" s="893"/>
      <c r="BT152" s="893"/>
      <c r="BU152" s="893"/>
      <c r="BV152" s="893"/>
      <c r="BW152" s="893"/>
      <c r="BX152" s="893"/>
      <c r="BY152" s="893"/>
      <c r="BZ152" s="893"/>
      <c r="CA152" s="893"/>
      <c r="CB152" s="893"/>
      <c r="CC152" s="894"/>
      <c r="CD152" s="894"/>
      <c r="CE152" s="894"/>
      <c r="CF152" s="894"/>
      <c r="CG152" s="894"/>
      <c r="CH152" s="894"/>
      <c r="CI152" s="894"/>
      <c r="CJ152" s="894"/>
      <c r="CK152" s="894"/>
      <c r="CL152" s="894"/>
      <c r="CM152" s="894"/>
      <c r="CN152" s="894"/>
      <c r="CO152" s="894"/>
      <c r="CP152" s="894"/>
      <c r="CQ152" s="894"/>
      <c r="CR152" s="894"/>
      <c r="CS152" s="894"/>
      <c r="CT152" s="894"/>
      <c r="CU152" s="894"/>
      <c r="CV152" s="894"/>
      <c r="CW152" s="894"/>
      <c r="CX152" s="894"/>
      <c r="CY152" s="894"/>
      <c r="CZ152" s="894"/>
      <c r="DA152" s="894"/>
      <c r="DB152" s="894"/>
      <c r="DC152" s="894"/>
      <c r="DD152" s="894"/>
      <c r="DE152" s="894"/>
      <c r="DF152" s="894"/>
      <c r="DG152" s="894"/>
      <c r="DH152" s="894"/>
      <c r="DI152" s="894"/>
      <c r="DJ152" s="894"/>
      <c r="DK152" s="894"/>
      <c r="DL152" s="894"/>
      <c r="DM152" s="894"/>
      <c r="DN152" s="894"/>
      <c r="DO152" s="894"/>
      <c r="DP152" s="894"/>
      <c r="DQ152" s="894"/>
      <c r="DR152" s="894"/>
      <c r="DS152" s="894"/>
      <c r="DT152" s="894"/>
      <c r="DU152" s="894"/>
      <c r="DV152" s="894"/>
      <c r="DW152" s="894"/>
      <c r="DX152" s="894"/>
      <c r="DY152" s="894"/>
      <c r="DZ152" s="894"/>
      <c r="EA152" s="894"/>
      <c r="EB152" s="894"/>
      <c r="EC152" s="894"/>
      <c r="ED152" s="894"/>
      <c r="EE152" s="894"/>
      <c r="EF152" s="894"/>
      <c r="EG152" s="894"/>
      <c r="EH152" s="894"/>
      <c r="GP152" s="895"/>
      <c r="GQ152" s="895"/>
      <c r="GR152" s="895"/>
      <c r="GS152" s="895"/>
      <c r="GT152" s="895"/>
      <c r="GU152" s="895"/>
      <c r="GV152" s="895"/>
      <c r="GW152" s="895"/>
      <c r="GX152" s="895"/>
      <c r="GY152" s="895"/>
      <c r="GZ152" s="895"/>
      <c r="HA152" s="895"/>
      <c r="HB152" s="895"/>
      <c r="HC152" s="895"/>
      <c r="HD152" s="895"/>
      <c r="HE152" s="895"/>
      <c r="HF152" s="895"/>
      <c r="HG152" s="895"/>
      <c r="HH152" s="895"/>
      <c r="HI152" s="895"/>
      <c r="HJ152" s="895"/>
      <c r="HK152" s="895"/>
      <c r="HL152" s="895"/>
      <c r="HM152" s="895"/>
      <c r="HN152" s="895"/>
      <c r="HO152" s="895"/>
      <c r="HP152" s="895"/>
      <c r="HQ152" s="895"/>
      <c r="HR152" s="895"/>
      <c r="HS152" s="895"/>
      <c r="HT152" s="895"/>
      <c r="HU152" s="895"/>
      <c r="HV152" s="895"/>
      <c r="HW152" s="895"/>
      <c r="HX152" s="895"/>
      <c r="HY152" s="895"/>
      <c r="HZ152" s="895"/>
      <c r="IA152" s="895"/>
      <c r="IB152" s="895"/>
      <c r="IC152" s="895"/>
      <c r="ID152" s="895"/>
      <c r="IE152" s="895"/>
      <c r="IF152" s="895"/>
      <c r="IG152" s="895"/>
      <c r="IH152" s="895"/>
      <c r="II152" s="895"/>
      <c r="IJ152" s="895"/>
      <c r="IK152" s="895"/>
      <c r="IL152" s="895"/>
      <c r="IM152" s="895"/>
      <c r="IN152" s="895"/>
      <c r="IO152" s="895"/>
      <c r="IP152" s="895"/>
      <c r="IQ152" s="895"/>
      <c r="IR152" s="895"/>
      <c r="IS152" s="895"/>
      <c r="IT152" s="895"/>
      <c r="IU152" s="152"/>
      <c r="IW152" s="74"/>
      <c r="IX152" s="1039"/>
      <c r="IY152" s="1040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56"/>
      <c r="AY153" s="1039"/>
      <c r="AZ153" s="1217" t="e" vm="5">
        <v>#VALUE!</v>
      </c>
      <c r="BD153" s="893"/>
      <c r="BE153" s="893"/>
      <c r="BF153" s="893"/>
      <c r="BG153" s="893"/>
      <c r="BH153" s="893"/>
      <c r="BI153" s="893"/>
      <c r="BJ153" s="893"/>
      <c r="BK153" s="893"/>
      <c r="BL153" s="893"/>
      <c r="BM153" s="893"/>
      <c r="BN153" s="893"/>
      <c r="BO153" s="893"/>
      <c r="BP153" s="893"/>
      <c r="BQ153" s="893"/>
      <c r="BR153" s="893"/>
      <c r="BS153" s="893"/>
      <c r="BT153" s="893"/>
      <c r="BU153" s="893"/>
      <c r="BV153" s="893"/>
      <c r="BW153" s="893"/>
      <c r="BX153" s="893"/>
      <c r="BY153" s="893"/>
      <c r="BZ153" s="893"/>
      <c r="CA153" s="893"/>
      <c r="CB153" s="893"/>
      <c r="CC153" s="894"/>
      <c r="CD153" s="894"/>
      <c r="CE153" s="894"/>
      <c r="CF153" s="894"/>
      <c r="CG153" s="894"/>
      <c r="CH153" s="894"/>
      <c r="CI153" s="894"/>
      <c r="CJ153" s="894"/>
      <c r="CK153" s="894"/>
      <c r="CL153" s="894"/>
      <c r="CM153" s="894"/>
      <c r="CN153" s="894"/>
      <c r="CO153" s="894"/>
      <c r="CP153" s="894"/>
      <c r="CQ153" s="894"/>
      <c r="CR153" s="894"/>
      <c r="CS153" s="894"/>
      <c r="CT153" s="894"/>
      <c r="CU153" s="894"/>
      <c r="CV153" s="894"/>
      <c r="CW153" s="894"/>
      <c r="CX153" s="894"/>
      <c r="CY153" s="894"/>
      <c r="CZ153" s="894"/>
      <c r="DA153" s="894"/>
      <c r="DB153" s="894"/>
      <c r="DC153" s="894"/>
      <c r="DD153" s="894"/>
      <c r="DE153" s="894"/>
      <c r="DF153" s="894"/>
      <c r="DG153" s="894"/>
      <c r="DH153" s="894"/>
      <c r="DI153" s="894"/>
      <c r="DJ153" s="894"/>
      <c r="DK153" s="894"/>
      <c r="DL153" s="894"/>
      <c r="DM153" s="894"/>
      <c r="DN153" s="894"/>
      <c r="DO153" s="894"/>
      <c r="DP153" s="894"/>
      <c r="DQ153" s="894"/>
      <c r="DR153" s="894"/>
      <c r="DS153" s="894"/>
      <c r="DT153" s="894"/>
      <c r="DU153" s="894"/>
      <c r="DV153" s="894"/>
      <c r="DW153" s="894"/>
      <c r="DX153" s="894"/>
      <c r="DY153" s="894"/>
      <c r="DZ153" s="894"/>
      <c r="EA153" s="894"/>
      <c r="EB153" s="894"/>
      <c r="EC153" s="894"/>
      <c r="ED153" s="894"/>
      <c r="EE153" s="894"/>
      <c r="EF153" s="894"/>
      <c r="EG153" s="894"/>
      <c r="EH153" s="894"/>
      <c r="GP153" s="895"/>
      <c r="GQ153" s="895"/>
      <c r="GR153" s="895"/>
      <c r="GS153" s="895"/>
      <c r="GT153" s="895"/>
      <c r="GU153" s="895"/>
      <c r="GV153" s="895"/>
      <c r="GW153" s="895"/>
      <c r="GX153" s="895"/>
      <c r="GY153" s="895"/>
      <c r="GZ153" s="895"/>
      <c r="HA153" s="895"/>
      <c r="HB153" s="895"/>
      <c r="HC153" s="895"/>
      <c r="HD153" s="895"/>
      <c r="HE153" s="895"/>
      <c r="HF153" s="895"/>
      <c r="HG153" s="895"/>
      <c r="HH153" s="895"/>
      <c r="HI153" s="895"/>
      <c r="HJ153" s="895"/>
      <c r="HK153" s="895"/>
      <c r="HL153" s="895"/>
      <c r="HM153" s="895"/>
      <c r="HN153" s="895"/>
      <c r="HO153" s="895"/>
      <c r="HP153" s="895"/>
      <c r="HQ153" s="895"/>
      <c r="HR153" s="895"/>
      <c r="HS153" s="895"/>
      <c r="HT153" s="895"/>
      <c r="HU153" s="895"/>
      <c r="HV153" s="895"/>
      <c r="HW153" s="895"/>
      <c r="HX153" s="895"/>
      <c r="HY153" s="895"/>
      <c r="HZ153" s="895"/>
      <c r="IA153" s="895"/>
      <c r="IB153" s="895"/>
      <c r="IC153" s="895"/>
      <c r="ID153" s="895"/>
      <c r="IE153" s="895"/>
      <c r="IF153" s="895"/>
      <c r="IG153" s="895"/>
      <c r="IH153" s="895"/>
      <c r="II153" s="895"/>
      <c r="IJ153" s="895"/>
      <c r="IK153" s="895"/>
      <c r="IL153" s="895"/>
      <c r="IM153" s="895"/>
      <c r="IN153" s="895"/>
      <c r="IO153" s="895"/>
      <c r="IP153" s="895"/>
      <c r="IQ153" s="895"/>
      <c r="IR153" s="895"/>
      <c r="IS153" s="895"/>
      <c r="IT153" s="895"/>
      <c r="IU153" s="152"/>
      <c r="IW153" s="1218" t="e" vm="5">
        <v>#VALUE!</v>
      </c>
      <c r="IX153" s="1039"/>
      <c r="IY153" s="1040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56"/>
      <c r="AY154" s="1039"/>
      <c r="AZ154" s="1217"/>
      <c r="BD154" s="893"/>
      <c r="BE154" s="893"/>
      <c r="BF154" s="893"/>
      <c r="BG154" s="893"/>
      <c r="BH154" s="893"/>
      <c r="BI154" s="893"/>
      <c r="BJ154" s="893"/>
      <c r="BK154" s="893"/>
      <c r="BL154" s="893"/>
      <c r="BM154" s="893"/>
      <c r="BN154" s="893"/>
      <c r="BO154" s="893"/>
      <c r="BP154" s="893"/>
      <c r="BQ154" s="893"/>
      <c r="BR154" s="893"/>
      <c r="BS154" s="893"/>
      <c r="BT154" s="893"/>
      <c r="BU154" s="893"/>
      <c r="BV154" s="893"/>
      <c r="BW154" s="893"/>
      <c r="BX154" s="893"/>
      <c r="BY154" s="893"/>
      <c r="BZ154" s="893"/>
      <c r="CA154" s="893"/>
      <c r="CB154" s="893"/>
      <c r="CC154" s="894"/>
      <c r="CD154" s="894"/>
      <c r="CE154" s="894"/>
      <c r="CF154" s="894"/>
      <c r="CG154" s="894"/>
      <c r="CH154" s="894"/>
      <c r="CI154" s="894"/>
      <c r="CJ154" s="894"/>
      <c r="CK154" s="894"/>
      <c r="CL154" s="894"/>
      <c r="CM154" s="894"/>
      <c r="CN154" s="894"/>
      <c r="CO154" s="894"/>
      <c r="CP154" s="894"/>
      <c r="CQ154" s="894"/>
      <c r="CR154" s="894"/>
      <c r="CS154" s="894"/>
      <c r="CT154" s="894"/>
      <c r="CU154" s="894"/>
      <c r="CV154" s="894"/>
      <c r="CW154" s="894"/>
      <c r="CX154" s="894"/>
      <c r="CY154" s="894"/>
      <c r="CZ154" s="894"/>
      <c r="DA154" s="894"/>
      <c r="DB154" s="894"/>
      <c r="DC154" s="894"/>
      <c r="DD154" s="894"/>
      <c r="DE154" s="894"/>
      <c r="DF154" s="894"/>
      <c r="DG154" s="894"/>
      <c r="DH154" s="894"/>
      <c r="DI154" s="894"/>
      <c r="DJ154" s="894"/>
      <c r="DK154" s="894"/>
      <c r="DL154" s="894"/>
      <c r="DM154" s="894"/>
      <c r="DN154" s="894"/>
      <c r="DO154" s="894"/>
      <c r="DP154" s="894"/>
      <c r="DQ154" s="894"/>
      <c r="DR154" s="894"/>
      <c r="DS154" s="894"/>
      <c r="DT154" s="894"/>
      <c r="DU154" s="894"/>
      <c r="DV154" s="894"/>
      <c r="DW154" s="894"/>
      <c r="DX154" s="894"/>
      <c r="DY154" s="894"/>
      <c r="DZ154" s="894"/>
      <c r="EA154" s="894"/>
      <c r="EB154" s="894"/>
      <c r="EC154" s="894"/>
      <c r="ED154" s="894"/>
      <c r="EE154" s="894"/>
      <c r="EF154" s="894"/>
      <c r="EG154" s="894"/>
      <c r="EH154" s="894"/>
      <c r="GP154" s="895"/>
      <c r="GQ154" s="895"/>
      <c r="GR154" s="895"/>
      <c r="GS154" s="895"/>
      <c r="GT154" s="895"/>
      <c r="GU154" s="895"/>
      <c r="GV154" s="895"/>
      <c r="GW154" s="895"/>
      <c r="GX154" s="895"/>
      <c r="GY154" s="895"/>
      <c r="GZ154" s="895"/>
      <c r="HA154" s="895"/>
      <c r="HB154" s="895"/>
      <c r="HC154" s="895"/>
      <c r="HD154" s="895"/>
      <c r="HE154" s="895"/>
      <c r="HF154" s="895"/>
      <c r="HG154" s="895"/>
      <c r="HH154" s="895"/>
      <c r="HI154" s="895"/>
      <c r="HJ154" s="895"/>
      <c r="HK154" s="895"/>
      <c r="HL154" s="895"/>
      <c r="HM154" s="895"/>
      <c r="HN154" s="895"/>
      <c r="HO154" s="895"/>
      <c r="HP154" s="895"/>
      <c r="HQ154" s="895"/>
      <c r="HR154" s="895"/>
      <c r="HS154" s="895"/>
      <c r="HT154" s="895"/>
      <c r="HU154" s="895"/>
      <c r="HV154" s="895"/>
      <c r="HW154" s="895"/>
      <c r="HX154" s="895"/>
      <c r="HY154" s="895"/>
      <c r="HZ154" s="895"/>
      <c r="IA154" s="895"/>
      <c r="IB154" s="895"/>
      <c r="IC154" s="895"/>
      <c r="ID154" s="895"/>
      <c r="IE154" s="895"/>
      <c r="IF154" s="895"/>
      <c r="IG154" s="895"/>
      <c r="IH154" s="895"/>
      <c r="II154" s="895"/>
      <c r="IJ154" s="895"/>
      <c r="IK154" s="895"/>
      <c r="IL154" s="895"/>
      <c r="IM154" s="895"/>
      <c r="IN154" s="895"/>
      <c r="IO154" s="895"/>
      <c r="IP154" s="895"/>
      <c r="IQ154" s="895"/>
      <c r="IR154" s="895"/>
      <c r="IS154" s="895"/>
      <c r="IT154" s="895"/>
      <c r="IU154" s="152"/>
      <c r="IW154" s="1218"/>
      <c r="IX154" s="1039"/>
      <c r="IY154" s="1040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56"/>
      <c r="AY155" s="1039"/>
      <c r="AZ155" s="72"/>
      <c r="BD155" s="893"/>
      <c r="GP155" s="895"/>
      <c r="GQ155" s="895"/>
      <c r="GR155" s="895"/>
      <c r="GS155" s="895"/>
      <c r="GT155" s="895"/>
      <c r="GU155" s="895"/>
      <c r="GV155" s="895"/>
      <c r="GW155" s="895"/>
      <c r="GX155" s="895"/>
      <c r="GY155" s="895"/>
      <c r="GZ155" s="895"/>
      <c r="HA155" s="895"/>
      <c r="HB155" s="895"/>
      <c r="HC155" s="895"/>
      <c r="HD155" s="895"/>
      <c r="HE155" s="895"/>
      <c r="HF155" s="895"/>
      <c r="HG155" s="895"/>
      <c r="HH155" s="895"/>
      <c r="HI155" s="895"/>
      <c r="HJ155" s="895"/>
      <c r="HK155" s="895"/>
      <c r="HL155" s="895"/>
      <c r="HM155" s="895"/>
      <c r="HN155" s="895"/>
      <c r="HO155" s="895"/>
      <c r="HP155" s="895"/>
      <c r="HQ155" s="895"/>
      <c r="HR155" s="895"/>
      <c r="HS155" s="895"/>
      <c r="HT155" s="895"/>
      <c r="HU155" s="895"/>
      <c r="HV155" s="895"/>
      <c r="HW155" s="895"/>
      <c r="HX155" s="895"/>
      <c r="HY155" s="895"/>
      <c r="HZ155" s="895"/>
      <c r="IA155" s="895"/>
      <c r="IB155" s="895"/>
      <c r="IC155" s="895"/>
      <c r="ID155" s="895"/>
      <c r="IE155" s="895"/>
      <c r="IF155" s="895"/>
      <c r="IG155" s="895"/>
      <c r="IH155" s="895"/>
      <c r="II155" s="895"/>
      <c r="IJ155" s="895"/>
      <c r="IK155" s="895"/>
      <c r="IL155" s="895"/>
      <c r="IM155" s="895"/>
      <c r="IN155" s="895"/>
      <c r="IO155" s="895"/>
      <c r="IP155" s="895"/>
      <c r="IQ155" s="895"/>
      <c r="IR155" s="895"/>
      <c r="IS155" s="895"/>
      <c r="IT155" s="895"/>
      <c r="IU155" s="152"/>
      <c r="IW155" s="74"/>
      <c r="IX155" s="1039"/>
      <c r="IY155" s="1040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56"/>
      <c r="AY156" s="1039"/>
      <c r="AZ156" s="72"/>
      <c r="BD156" s="893"/>
      <c r="GP156" s="895"/>
      <c r="GQ156" s="895"/>
      <c r="GR156" s="895"/>
      <c r="GS156" s="895"/>
      <c r="GT156" s="895"/>
      <c r="GU156" s="895"/>
      <c r="GV156" s="895"/>
      <c r="GW156" s="895"/>
      <c r="GX156" s="895"/>
      <c r="GY156" s="895"/>
      <c r="GZ156" s="895"/>
      <c r="HA156" s="895"/>
      <c r="HB156" s="895"/>
      <c r="HC156" s="895"/>
      <c r="HD156" s="895"/>
      <c r="HE156" s="895"/>
      <c r="HF156" s="895"/>
      <c r="HG156" s="895"/>
      <c r="HH156" s="895"/>
      <c r="HI156" s="895"/>
      <c r="HJ156" s="895"/>
      <c r="HK156" s="895"/>
      <c r="HL156" s="895"/>
      <c r="HM156" s="895"/>
      <c r="HN156" s="895"/>
      <c r="HO156" s="895"/>
      <c r="HP156" s="895"/>
      <c r="HQ156" s="895"/>
      <c r="HR156" s="895"/>
      <c r="HS156" s="895"/>
      <c r="HT156" s="895"/>
      <c r="HU156" s="895"/>
      <c r="HV156" s="895"/>
      <c r="HW156" s="895"/>
      <c r="HX156" s="895"/>
      <c r="HY156" s="895"/>
      <c r="HZ156" s="895"/>
      <c r="IA156" s="895"/>
      <c r="IB156" s="895"/>
      <c r="IC156" s="895"/>
      <c r="ID156" s="895"/>
      <c r="IE156" s="895"/>
      <c r="IF156" s="895"/>
      <c r="IG156" s="895"/>
      <c r="IH156" s="895"/>
      <c r="II156" s="895"/>
      <c r="IJ156" s="895"/>
      <c r="IK156" s="895"/>
      <c r="IL156" s="895"/>
      <c r="IM156" s="895"/>
      <c r="IN156" s="895"/>
      <c r="IO156" s="895"/>
      <c r="IP156" s="895"/>
      <c r="IQ156" s="895"/>
      <c r="IR156" s="895"/>
      <c r="IS156" s="895"/>
      <c r="IT156" s="895"/>
      <c r="IU156" s="152"/>
      <c r="IW156" s="74"/>
      <c r="IX156" s="1039"/>
      <c r="IY156" s="1040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56"/>
      <c r="AY157" s="1039"/>
      <c r="AZ157" s="72"/>
      <c r="BD157" s="893"/>
      <c r="GP157" s="895"/>
      <c r="GQ157" s="895"/>
      <c r="GR157" s="895"/>
      <c r="GS157" s="895"/>
      <c r="GT157" s="895"/>
      <c r="GU157" s="895"/>
      <c r="GV157" s="895"/>
      <c r="GW157" s="895"/>
      <c r="GX157" s="895"/>
      <c r="GY157" s="895"/>
      <c r="GZ157" s="895"/>
      <c r="HA157" s="895"/>
      <c r="HB157" s="895"/>
      <c r="HC157" s="895"/>
      <c r="HD157" s="895"/>
      <c r="HE157" s="895"/>
      <c r="HF157" s="895"/>
      <c r="HG157" s="895"/>
      <c r="HH157" s="895"/>
      <c r="HI157" s="895"/>
      <c r="HJ157" s="895"/>
      <c r="HK157" s="895"/>
      <c r="HL157" s="895"/>
      <c r="HM157" s="895"/>
      <c r="HN157" s="895"/>
      <c r="HO157" s="895"/>
      <c r="HP157" s="895"/>
      <c r="HQ157" s="895"/>
      <c r="HR157" s="895"/>
      <c r="HS157" s="895"/>
      <c r="HT157" s="895"/>
      <c r="HU157" s="895"/>
      <c r="HV157" s="895"/>
      <c r="HW157" s="895"/>
      <c r="HX157" s="895"/>
      <c r="HY157" s="895"/>
      <c r="HZ157" s="895"/>
      <c r="IA157" s="895"/>
      <c r="IB157" s="895"/>
      <c r="IC157" s="895"/>
      <c r="ID157" s="895"/>
      <c r="IE157" s="895"/>
      <c r="IF157" s="895"/>
      <c r="IG157" s="895"/>
      <c r="IH157" s="895"/>
      <c r="II157" s="895"/>
      <c r="IJ157" s="895"/>
      <c r="IK157" s="895"/>
      <c r="IL157" s="895"/>
      <c r="IM157" s="895"/>
      <c r="IN157" s="895"/>
      <c r="IO157" s="895"/>
      <c r="IP157" s="895"/>
      <c r="IQ157" s="895"/>
      <c r="IR157" s="895"/>
      <c r="IS157" s="895"/>
      <c r="IT157" s="895"/>
      <c r="IU157" s="152"/>
      <c r="IW157" s="74"/>
      <c r="IX157" s="1039"/>
      <c r="IY157" s="1040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56"/>
      <c r="AY158" s="1039"/>
      <c r="AZ158" s="72"/>
      <c r="BD158" s="893"/>
      <c r="GP158" s="895"/>
      <c r="GQ158" s="895"/>
      <c r="GR158" s="895"/>
      <c r="GS158" s="895"/>
      <c r="GT158" s="895"/>
      <c r="GU158" s="895"/>
      <c r="GV158" s="895"/>
      <c r="GW158" s="895"/>
      <c r="GX158" s="895"/>
      <c r="GY158" s="895"/>
      <c r="GZ158" s="895"/>
      <c r="HA158" s="895"/>
      <c r="HB158" s="895"/>
      <c r="HC158" s="895"/>
      <c r="HD158" s="895"/>
      <c r="HE158" s="895"/>
      <c r="HF158" s="895"/>
      <c r="HG158" s="895"/>
      <c r="HH158" s="895"/>
      <c r="HI158" s="895"/>
      <c r="HJ158" s="895"/>
      <c r="HK158" s="895"/>
      <c r="HL158" s="895"/>
      <c r="HM158" s="895"/>
      <c r="HN158" s="895"/>
      <c r="HO158" s="895"/>
      <c r="HP158" s="895"/>
      <c r="HQ158" s="895"/>
      <c r="HR158" s="895"/>
      <c r="HS158" s="895"/>
      <c r="HT158" s="895"/>
      <c r="HU158" s="895"/>
      <c r="HV158" s="895"/>
      <c r="HW158" s="895"/>
      <c r="HX158" s="895"/>
      <c r="HY158" s="895"/>
      <c r="HZ158" s="895"/>
      <c r="IA158" s="895"/>
      <c r="IB158" s="895"/>
      <c r="IC158" s="895"/>
      <c r="ID158" s="895"/>
      <c r="IE158" s="895"/>
      <c r="IF158" s="895"/>
      <c r="IG158" s="895"/>
      <c r="IH158" s="895"/>
      <c r="II158" s="895"/>
      <c r="IJ158" s="895"/>
      <c r="IK158" s="895"/>
      <c r="IL158" s="895"/>
      <c r="IM158" s="895"/>
      <c r="IN158" s="895"/>
      <c r="IO158" s="895"/>
      <c r="IP158" s="895"/>
      <c r="IQ158" s="895"/>
      <c r="IR158" s="895"/>
      <c r="IS158" s="895"/>
      <c r="IT158" s="895"/>
      <c r="IU158" s="152"/>
      <c r="IW158" s="74"/>
      <c r="IX158" s="1039"/>
      <c r="IY158" s="1040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56"/>
      <c r="AY159" s="1039"/>
      <c r="AZ159" s="72"/>
      <c r="BD159" s="893"/>
      <c r="GP159" s="895"/>
      <c r="GQ159" s="895"/>
      <c r="GR159" s="895"/>
      <c r="GS159" s="895"/>
      <c r="GT159" s="895"/>
      <c r="GU159" s="895"/>
      <c r="GV159" s="895"/>
      <c r="GW159" s="895"/>
      <c r="GX159" s="895"/>
      <c r="GY159" s="895"/>
      <c r="GZ159" s="895"/>
      <c r="HA159" s="895"/>
      <c r="HB159" s="895"/>
      <c r="HC159" s="895"/>
      <c r="HD159" s="895"/>
      <c r="HE159" s="895"/>
      <c r="HF159" s="895"/>
      <c r="HG159" s="895"/>
      <c r="HH159" s="895"/>
      <c r="HI159" s="895"/>
      <c r="HJ159" s="895"/>
      <c r="HK159" s="895"/>
      <c r="HL159" s="895"/>
      <c r="HM159" s="895"/>
      <c r="HN159" s="895"/>
      <c r="HO159" s="895"/>
      <c r="HP159" s="895"/>
      <c r="HQ159" s="895"/>
      <c r="HR159" s="895"/>
      <c r="HS159" s="895"/>
      <c r="HT159" s="895"/>
      <c r="HU159" s="895"/>
      <c r="HV159" s="895"/>
      <c r="HW159" s="895"/>
      <c r="HX159" s="895"/>
      <c r="HY159" s="895"/>
      <c r="HZ159" s="895"/>
      <c r="IA159" s="895"/>
      <c r="IB159" s="895"/>
      <c r="IC159" s="895"/>
      <c r="ID159" s="895"/>
      <c r="IE159" s="895"/>
      <c r="IF159" s="895"/>
      <c r="IG159" s="895"/>
      <c r="IH159" s="895"/>
      <c r="II159" s="895"/>
      <c r="IJ159" s="895"/>
      <c r="IK159" s="895"/>
      <c r="IL159" s="895"/>
      <c r="IM159" s="895"/>
      <c r="IN159" s="895"/>
      <c r="IO159" s="895"/>
      <c r="IP159" s="895"/>
      <c r="IQ159" s="895"/>
      <c r="IR159" s="895"/>
      <c r="IS159" s="895"/>
      <c r="IT159" s="895"/>
      <c r="IU159" s="152"/>
      <c r="IW159" s="74"/>
      <c r="IX159" s="1039"/>
      <c r="IY159" s="1040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57"/>
      <c r="AY160" s="1041"/>
      <c r="AZ160" s="83"/>
      <c r="BD160" s="893"/>
      <c r="GP160" s="895"/>
      <c r="GQ160" s="895"/>
      <c r="GR160" s="895"/>
      <c r="GS160" s="895"/>
      <c r="GT160" s="895"/>
      <c r="GU160" s="895"/>
      <c r="GV160" s="895"/>
      <c r="GW160" s="895"/>
      <c r="GX160" s="895"/>
      <c r="GY160" s="895"/>
      <c r="GZ160" s="895"/>
      <c r="HA160" s="895"/>
      <c r="HB160" s="895"/>
      <c r="HC160" s="895"/>
      <c r="HD160" s="895"/>
      <c r="HE160" s="895"/>
      <c r="HF160" s="895"/>
      <c r="HG160" s="895"/>
      <c r="HH160" s="895"/>
      <c r="HI160" s="895"/>
      <c r="HJ160" s="895"/>
      <c r="HK160" s="895"/>
      <c r="HL160" s="895"/>
      <c r="HM160" s="895"/>
      <c r="HN160" s="895"/>
      <c r="HO160" s="895"/>
      <c r="HP160" s="895"/>
      <c r="HQ160" s="895"/>
      <c r="HR160" s="895"/>
      <c r="HS160" s="895"/>
      <c r="HT160" s="895"/>
      <c r="HU160" s="895"/>
      <c r="HV160" s="895"/>
      <c r="HW160" s="895"/>
      <c r="HX160" s="895"/>
      <c r="HY160" s="895"/>
      <c r="HZ160" s="895"/>
      <c r="IA160" s="895"/>
      <c r="IB160" s="895"/>
      <c r="IC160" s="895"/>
      <c r="ID160" s="895"/>
      <c r="IE160" s="895"/>
      <c r="IF160" s="895"/>
      <c r="IG160" s="895"/>
      <c r="IH160" s="895"/>
      <c r="II160" s="895"/>
      <c r="IJ160" s="895"/>
      <c r="IK160" s="895"/>
      <c r="IL160" s="895"/>
      <c r="IM160" s="895"/>
      <c r="IN160" s="895"/>
      <c r="IO160" s="895"/>
      <c r="IP160" s="895"/>
      <c r="IQ160" s="895"/>
      <c r="IR160" s="895"/>
      <c r="IS160" s="895"/>
      <c r="IT160" s="895"/>
      <c r="IU160" s="152"/>
      <c r="IW160" s="84"/>
      <c r="IX160" s="1041"/>
      <c r="IY160" s="1042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57" t="s">
        <v>12</v>
      </c>
      <c r="AY161" s="1100"/>
      <c r="AZ161" s="72"/>
      <c r="BD161" s="893"/>
      <c r="GP161" s="895"/>
      <c r="GQ161" s="895"/>
      <c r="GR161" s="895"/>
      <c r="GS161" s="895"/>
      <c r="GT161" s="895"/>
      <c r="GU161" s="895"/>
      <c r="GV161" s="895"/>
      <c r="GW161" s="895"/>
      <c r="GX161" s="895"/>
      <c r="GY161" s="895"/>
      <c r="GZ161" s="895"/>
      <c r="HA161" s="895"/>
      <c r="HB161" s="895"/>
      <c r="HC161" s="895"/>
      <c r="HD161" s="895"/>
      <c r="HE161" s="895"/>
      <c r="HF161" s="895"/>
      <c r="HG161" s="895"/>
      <c r="HH161" s="895"/>
      <c r="HI161" s="895"/>
      <c r="HJ161" s="895"/>
      <c r="HK161" s="895"/>
      <c r="HL161" s="895"/>
      <c r="HM161" s="895"/>
      <c r="HN161" s="895"/>
      <c r="HO161" s="895"/>
      <c r="HP161" s="895"/>
      <c r="HQ161" s="895"/>
      <c r="HR161" s="895"/>
      <c r="HS161" s="895"/>
      <c r="HT161" s="895"/>
      <c r="HU161" s="895"/>
      <c r="HV161" s="895"/>
      <c r="HW161" s="895"/>
      <c r="HX161" s="895"/>
      <c r="HY161" s="895"/>
      <c r="HZ161" s="895"/>
      <c r="IA161" s="895"/>
      <c r="IB161" s="895"/>
      <c r="IC161" s="895"/>
      <c r="ID161" s="895"/>
      <c r="IE161" s="895"/>
      <c r="IF161" s="895"/>
      <c r="IG161" s="895"/>
      <c r="IH161" s="895"/>
      <c r="II161" s="895"/>
      <c r="IJ161" s="895"/>
      <c r="IK161" s="895"/>
      <c r="IL161" s="895"/>
      <c r="IM161" s="895"/>
      <c r="IN161" s="895"/>
      <c r="IO161" s="895"/>
      <c r="IP161" s="895"/>
      <c r="IQ161" s="895"/>
      <c r="IR161" s="895"/>
      <c r="IS161" s="895"/>
      <c r="IT161" s="895"/>
      <c r="IU161" s="152"/>
      <c r="IW161" s="74"/>
      <c r="IX161" s="1100" t="s">
        <v>12</v>
      </c>
      <c r="IY161" s="1101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57"/>
      <c r="AY162" s="1100"/>
      <c r="AZ162" s="72"/>
      <c r="BD162" s="893"/>
      <c r="GP162" s="895"/>
      <c r="GQ162" s="895"/>
      <c r="GR162" s="895"/>
      <c r="GS162" s="895"/>
      <c r="GT162" s="895"/>
      <c r="GU162" s="895"/>
      <c r="GV162" s="895"/>
      <c r="GW162" s="895"/>
      <c r="GX162" s="895"/>
      <c r="GY162" s="895"/>
      <c r="GZ162" s="895"/>
      <c r="HA162" s="895"/>
      <c r="HB162" s="895"/>
      <c r="HC162" s="895"/>
      <c r="HD162" s="895"/>
      <c r="HE162" s="895"/>
      <c r="HF162" s="895"/>
      <c r="HG162" s="895"/>
      <c r="HH162" s="895"/>
      <c r="HI162" s="895"/>
      <c r="HJ162" s="895"/>
      <c r="HK162" s="895"/>
      <c r="HL162" s="895"/>
      <c r="HM162" s="895"/>
      <c r="HN162" s="895"/>
      <c r="HO162" s="895"/>
      <c r="HP162" s="895"/>
      <c r="HQ162" s="895"/>
      <c r="HR162" s="895"/>
      <c r="HS162" s="895"/>
      <c r="HT162" s="895"/>
      <c r="HU162" s="895"/>
      <c r="HV162" s="895"/>
      <c r="HW162" s="895"/>
      <c r="HX162" s="895"/>
      <c r="HY162" s="895"/>
      <c r="HZ162" s="895"/>
      <c r="IA162" s="895"/>
      <c r="IB162" s="895"/>
      <c r="IC162" s="895"/>
      <c r="ID162" s="895"/>
      <c r="IE162" s="895"/>
      <c r="IF162" s="895"/>
      <c r="IG162" s="895"/>
      <c r="IH162" s="895"/>
      <c r="II162" s="895"/>
      <c r="IJ162" s="895"/>
      <c r="IK162" s="895"/>
      <c r="IL162" s="895"/>
      <c r="IM162" s="895"/>
      <c r="IN162" s="895"/>
      <c r="IO162" s="895"/>
      <c r="IP162" s="895"/>
      <c r="IQ162" s="895"/>
      <c r="IR162" s="895"/>
      <c r="IS162" s="895"/>
      <c r="IT162" s="895"/>
      <c r="IU162" s="152"/>
      <c r="IW162" s="74"/>
      <c r="IX162" s="1100"/>
      <c r="IY162" s="1101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57"/>
      <c r="AY163" s="1100"/>
      <c r="AZ163" s="72"/>
      <c r="BD163" s="893"/>
      <c r="GP163" s="895"/>
      <c r="GQ163" s="895"/>
      <c r="GR163" s="895"/>
      <c r="GS163" s="895"/>
      <c r="GT163" s="895"/>
      <c r="GU163" s="895"/>
      <c r="GV163" s="895"/>
      <c r="GW163" s="895"/>
      <c r="GX163" s="895"/>
      <c r="GY163" s="895"/>
      <c r="GZ163" s="895"/>
      <c r="HA163" s="895"/>
      <c r="HB163" s="895"/>
      <c r="HC163" s="895"/>
      <c r="HD163" s="895"/>
      <c r="HE163" s="895"/>
      <c r="HF163" s="895"/>
      <c r="HG163" s="895"/>
      <c r="HH163" s="895"/>
      <c r="HI163" s="895"/>
      <c r="HJ163" s="895"/>
      <c r="HK163" s="895"/>
      <c r="HL163" s="895"/>
      <c r="HM163" s="895"/>
      <c r="HN163" s="895"/>
      <c r="HO163" s="895"/>
      <c r="HP163" s="895"/>
      <c r="HQ163" s="895"/>
      <c r="HR163" s="895"/>
      <c r="HS163" s="895"/>
      <c r="HT163" s="895"/>
      <c r="HU163" s="895"/>
      <c r="HV163" s="895"/>
      <c r="HW163" s="895"/>
      <c r="HX163" s="895"/>
      <c r="HY163" s="895"/>
      <c r="HZ163" s="895"/>
      <c r="IA163" s="895"/>
      <c r="IB163" s="895"/>
      <c r="IC163" s="895"/>
      <c r="ID163" s="895"/>
      <c r="IE163" s="895"/>
      <c r="IF163" s="895"/>
      <c r="IG163" s="895"/>
      <c r="IH163" s="895"/>
      <c r="II163" s="895"/>
      <c r="IJ163" s="895"/>
      <c r="IK163" s="895"/>
      <c r="IL163" s="895"/>
      <c r="IM163" s="895"/>
      <c r="IN163" s="895"/>
      <c r="IO163" s="895"/>
      <c r="IP163" s="895"/>
      <c r="IQ163" s="895"/>
      <c r="IR163" s="895"/>
      <c r="IS163" s="895"/>
      <c r="IT163" s="895"/>
      <c r="IW163" s="74"/>
      <c r="IX163" s="1100"/>
      <c r="IY163" s="1101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57"/>
      <c r="AY164" s="1100"/>
      <c r="AZ164" s="72"/>
      <c r="GP164" s="895"/>
      <c r="GQ164" s="895"/>
      <c r="GR164" s="895"/>
      <c r="GS164" s="895"/>
      <c r="GT164" s="895"/>
      <c r="GU164" s="895"/>
      <c r="GV164" s="895"/>
      <c r="GW164" s="895"/>
      <c r="GX164" s="895"/>
      <c r="GY164" s="895"/>
      <c r="GZ164" s="895"/>
      <c r="HA164" s="895"/>
      <c r="HB164" s="895"/>
      <c r="HC164" s="895"/>
      <c r="HD164" s="895"/>
      <c r="HE164" s="895"/>
      <c r="HF164" s="895"/>
      <c r="HG164" s="895"/>
      <c r="HH164" s="895"/>
      <c r="HI164" s="895"/>
      <c r="HJ164" s="895"/>
      <c r="HK164" s="895"/>
      <c r="HL164" s="895"/>
      <c r="HM164" s="895"/>
      <c r="HN164" s="895"/>
      <c r="HO164" s="895"/>
      <c r="HP164" s="895"/>
      <c r="HQ164" s="895"/>
      <c r="HR164" s="895"/>
      <c r="HS164" s="895"/>
      <c r="HT164" s="895"/>
      <c r="HU164" s="895"/>
      <c r="HV164" s="895"/>
      <c r="HW164" s="895"/>
      <c r="HX164" s="895"/>
      <c r="HY164" s="895"/>
      <c r="HZ164" s="895"/>
      <c r="IA164" s="895"/>
      <c r="IB164" s="895"/>
      <c r="IC164" s="895"/>
      <c r="ID164" s="895"/>
      <c r="IE164" s="895"/>
      <c r="IF164" s="895"/>
      <c r="IG164" s="895"/>
      <c r="IH164" s="895"/>
      <c r="II164" s="895"/>
      <c r="IJ164" s="895"/>
      <c r="IK164" s="895"/>
      <c r="IL164" s="895"/>
      <c r="IM164" s="895"/>
      <c r="IN164" s="895"/>
      <c r="IO164" s="895"/>
      <c r="IP164" s="895"/>
      <c r="IQ164" s="895"/>
      <c r="IR164" s="895"/>
      <c r="IS164" s="895"/>
      <c r="IT164" s="895"/>
      <c r="IW164" s="74"/>
      <c r="IX164" s="1100"/>
      <c r="IY164" s="1101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57"/>
      <c r="AY165" s="1100"/>
      <c r="AZ165" s="1217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04" t="s">
        <v>62</v>
      </c>
      <c r="IM165" s="1104"/>
      <c r="IN165" s="1104"/>
      <c r="IO165" s="1104"/>
      <c r="IP165" s="1104"/>
      <c r="IQ165" s="1104"/>
      <c r="IR165" s="1104"/>
      <c r="IS165" s="1104"/>
      <c r="IT165" s="1104"/>
      <c r="IU165" s="1104"/>
      <c r="IV165" s="1104"/>
      <c r="IW165" s="1218" t="e" vm="5">
        <v>#VALUE!</v>
      </c>
      <c r="IX165" s="1100"/>
      <c r="IY165" s="1101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57"/>
      <c r="AY166" s="1100"/>
      <c r="AZ166" s="1217"/>
      <c r="BA166" s="1079" t="s">
        <v>13</v>
      </c>
      <c r="BB166" s="1079"/>
      <c r="BC166" s="1079"/>
      <c r="BD166" s="1079"/>
      <c r="BE166" s="1079"/>
      <c r="BF166" s="1079"/>
      <c r="BG166" s="1079"/>
      <c r="BH166" s="1106" t="s">
        <v>69</v>
      </c>
      <c r="BI166" s="1106"/>
      <c r="BJ166" s="1106"/>
      <c r="BK166" s="1106"/>
      <c r="BL166" s="1106"/>
      <c r="BM166" s="1106"/>
      <c r="BN166" s="1106"/>
      <c r="BO166" s="1106"/>
      <c r="BP166" s="1106"/>
      <c r="BQ166" s="1107"/>
      <c r="BR166" s="1078" t="s">
        <v>14</v>
      </c>
      <c r="BS166" s="1079"/>
      <c r="BT166" s="1079"/>
      <c r="BU166" s="1079"/>
      <c r="BV166" s="1079"/>
      <c r="BW166" s="1079"/>
      <c r="BX166" s="1079"/>
      <c r="BY166" s="1106" t="s">
        <v>70</v>
      </c>
      <c r="BZ166" s="1106"/>
      <c r="CA166" s="1106"/>
      <c r="CB166" s="1106"/>
      <c r="CC166" s="1106"/>
      <c r="CD166" s="1106"/>
      <c r="CE166" s="1106"/>
      <c r="CF166" s="1106"/>
      <c r="CG166" s="1106"/>
      <c r="CH166" s="1107"/>
      <c r="CI166" s="133"/>
      <c r="CJ166" s="134"/>
      <c r="CK166" s="134"/>
      <c r="CL166" s="1112" t="e" vm="7">
        <v>#VALUE!</v>
      </c>
      <c r="CM166" s="1112"/>
      <c r="CN166" s="1112"/>
      <c r="CO166" s="1112"/>
      <c r="CP166" s="1112"/>
      <c r="CQ166" s="1112"/>
      <c r="CR166" s="1112"/>
      <c r="CS166" s="1112"/>
      <c r="CT166" s="1112"/>
      <c r="CU166" s="1112"/>
      <c r="CV166" s="1112"/>
      <c r="CW166" s="134"/>
      <c r="CX166" s="134"/>
      <c r="CY166" s="134"/>
      <c r="CZ166" s="1078" t="s">
        <v>3</v>
      </c>
      <c r="DA166" s="1079"/>
      <c r="DB166" s="1079"/>
      <c r="DC166" s="1079"/>
      <c r="DD166" s="1079"/>
      <c r="DE166" s="1079"/>
      <c r="DF166" s="1079"/>
      <c r="DG166" s="1082" t="str">
        <f>GY47</f>
        <v>Minermax SAS</v>
      </c>
      <c r="DH166" s="1083"/>
      <c r="DI166" s="1083"/>
      <c r="DJ166" s="1083"/>
      <c r="DK166" s="1083"/>
      <c r="DL166" s="1083"/>
      <c r="DM166" s="1083"/>
      <c r="DN166" s="1083"/>
      <c r="DO166" s="1083"/>
      <c r="DP166" s="1083"/>
      <c r="DQ166" s="1083"/>
      <c r="DR166" s="1083"/>
      <c r="DS166" s="1083"/>
      <c r="DT166" s="1083"/>
      <c r="DU166" s="1083"/>
      <c r="DV166" s="1083"/>
      <c r="DW166" s="1083"/>
      <c r="DX166" s="1083"/>
      <c r="DY166" s="1083"/>
      <c r="DZ166" s="1083"/>
      <c r="EA166" s="1083"/>
      <c r="EB166" s="1083"/>
      <c r="EC166" s="1083"/>
      <c r="ED166" s="1083"/>
      <c r="EE166" s="1083"/>
      <c r="EF166" s="1083"/>
      <c r="EG166" s="1083"/>
      <c r="EH166" s="1083"/>
      <c r="EI166" s="1083"/>
      <c r="EJ166" s="1083"/>
      <c r="EK166" s="1083"/>
      <c r="EL166" s="1083"/>
      <c r="EM166" s="1083"/>
      <c r="EN166" s="1083"/>
      <c r="EO166" s="1083"/>
      <c r="EP166" s="1083"/>
      <c r="EQ166" s="1083"/>
      <c r="ER166" s="1083"/>
      <c r="ES166" s="1083"/>
      <c r="ET166" s="1083"/>
      <c r="EU166" s="1083"/>
      <c r="EV166" s="1083"/>
      <c r="EW166" s="1083"/>
      <c r="EX166" s="1084"/>
      <c r="EY166" s="1078" t="s">
        <v>15</v>
      </c>
      <c r="EZ166" s="1079"/>
      <c r="FA166" s="1079"/>
      <c r="FB166" s="1079"/>
      <c r="FC166" s="1260" t="str">
        <f>CB129</f>
        <v>2705</v>
      </c>
      <c r="FD166" s="1079"/>
      <c r="FE166" s="1079"/>
      <c r="FF166" s="1079"/>
      <c r="FG166" s="1079"/>
      <c r="FH166" s="1079"/>
      <c r="FI166" s="1079"/>
      <c r="FJ166" s="1079"/>
      <c r="FK166" s="1079"/>
      <c r="FL166" s="1079"/>
      <c r="FM166" s="1079"/>
      <c r="FN166" s="1079"/>
      <c r="FO166" s="1089"/>
      <c r="FP166" s="1114" t="s">
        <v>4</v>
      </c>
      <c r="FQ166" s="1075"/>
      <c r="FR166" s="1075"/>
      <c r="FS166" s="1075"/>
      <c r="FT166" s="1075"/>
      <c r="FU166" s="1075"/>
      <c r="FV166" s="1075"/>
      <c r="FW166" s="1075"/>
      <c r="FX166" s="1075"/>
      <c r="FY166" s="1142" t="str">
        <f>GY53</f>
        <v>Tablero minero</v>
      </c>
      <c r="FZ166" s="1116"/>
      <c r="GA166" s="1116"/>
      <c r="GB166" s="1116"/>
      <c r="GC166" s="1116"/>
      <c r="GD166" s="1116"/>
      <c r="GE166" s="1116"/>
      <c r="GF166" s="1116"/>
      <c r="GG166" s="1116"/>
      <c r="GH166" s="1116"/>
      <c r="GI166" s="1116"/>
      <c r="GJ166" s="1116"/>
      <c r="GK166" s="1116"/>
      <c r="GL166" s="1116"/>
      <c r="GM166" s="1116"/>
      <c r="GN166" s="1116"/>
      <c r="GO166" s="1116"/>
      <c r="GP166" s="1116"/>
      <c r="GQ166" s="1116"/>
      <c r="GR166" s="1116"/>
      <c r="GS166" s="1116"/>
      <c r="GT166" s="1116"/>
      <c r="GU166" s="1116"/>
      <c r="GV166" s="1116"/>
      <c r="GW166" s="1116"/>
      <c r="GX166" s="1116"/>
      <c r="GY166" s="1116"/>
      <c r="GZ166" s="1116"/>
      <c r="HA166" s="1116"/>
      <c r="HB166" s="1116"/>
      <c r="HC166" s="1116"/>
      <c r="HD166" s="1116"/>
      <c r="HE166" s="1116"/>
      <c r="HF166" s="1117"/>
      <c r="HG166" s="1114" t="s">
        <v>16</v>
      </c>
      <c r="HH166" s="1075"/>
      <c r="HI166" s="1075"/>
      <c r="HJ166" s="1075"/>
      <c r="HK166" s="1075"/>
      <c r="HL166" s="1075"/>
      <c r="HM166" s="1075"/>
      <c r="HN166" s="1075"/>
      <c r="HO166" s="1075"/>
      <c r="HP166" s="1075"/>
      <c r="HQ166" s="1075"/>
      <c r="HR166" s="1075"/>
      <c r="HS166" s="1075"/>
      <c r="HT166" s="1075"/>
      <c r="HU166" s="1075"/>
      <c r="HV166" s="1075"/>
      <c r="HW166" s="1075"/>
      <c r="HX166" s="1115" t="str">
        <f>GY41</f>
        <v>T-Power</v>
      </c>
      <c r="HY166" s="1116"/>
      <c r="HZ166" s="1116"/>
      <c r="IA166" s="1116"/>
      <c r="IB166" s="1116"/>
      <c r="IC166" s="1116"/>
      <c r="ID166" s="1116"/>
      <c r="IE166" s="1116"/>
      <c r="IF166" s="1116"/>
      <c r="IG166" s="1116"/>
      <c r="IH166" s="1116"/>
      <c r="II166" s="1116"/>
      <c r="IJ166" s="1116"/>
      <c r="IK166" s="1117"/>
      <c r="IL166" s="1104"/>
      <c r="IM166" s="1104"/>
      <c r="IN166" s="1104"/>
      <c r="IO166" s="1104"/>
      <c r="IP166" s="1104"/>
      <c r="IQ166" s="1104"/>
      <c r="IR166" s="1104"/>
      <c r="IS166" s="1104"/>
      <c r="IT166" s="1104"/>
      <c r="IU166" s="1104"/>
      <c r="IV166" s="1104"/>
      <c r="IW166" s="1218"/>
      <c r="IX166" s="1100"/>
      <c r="IY166" s="1101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57"/>
      <c r="AY167" s="1100"/>
      <c r="AZ167" s="135"/>
      <c r="BA167" s="1076"/>
      <c r="BB167" s="1076"/>
      <c r="BC167" s="1076"/>
      <c r="BD167" s="1076"/>
      <c r="BE167" s="1076"/>
      <c r="BF167" s="1076"/>
      <c r="BG167" s="1076"/>
      <c r="BH167" s="1108"/>
      <c r="BI167" s="1108"/>
      <c r="BJ167" s="1108"/>
      <c r="BK167" s="1108"/>
      <c r="BL167" s="1108"/>
      <c r="BM167" s="1108"/>
      <c r="BN167" s="1108"/>
      <c r="BO167" s="1108"/>
      <c r="BP167" s="1108"/>
      <c r="BQ167" s="1109"/>
      <c r="BR167" s="1080"/>
      <c r="BS167" s="1076"/>
      <c r="BT167" s="1076"/>
      <c r="BU167" s="1076"/>
      <c r="BV167" s="1076"/>
      <c r="BW167" s="1076"/>
      <c r="BX167" s="1076"/>
      <c r="BY167" s="1108"/>
      <c r="BZ167" s="1108"/>
      <c r="CA167" s="1108"/>
      <c r="CB167" s="1108"/>
      <c r="CC167" s="1108"/>
      <c r="CD167" s="1108"/>
      <c r="CE167" s="1108"/>
      <c r="CF167" s="1108"/>
      <c r="CG167" s="1108"/>
      <c r="CH167" s="1109"/>
      <c r="CL167" s="1003"/>
      <c r="CM167" s="1003"/>
      <c r="CN167" s="1003"/>
      <c r="CO167" s="1003"/>
      <c r="CP167" s="1003"/>
      <c r="CQ167" s="1003"/>
      <c r="CR167" s="1003"/>
      <c r="CS167" s="1003"/>
      <c r="CT167" s="1003"/>
      <c r="CU167" s="1003"/>
      <c r="CV167" s="1003"/>
      <c r="CY167" s="136"/>
      <c r="CZ167" s="1080"/>
      <c r="DA167" s="1076"/>
      <c r="DB167" s="1076"/>
      <c r="DC167" s="1076"/>
      <c r="DD167" s="1076"/>
      <c r="DE167" s="1076"/>
      <c r="DF167" s="1076"/>
      <c r="DG167" s="1085"/>
      <c r="DH167" s="1085"/>
      <c r="DI167" s="1085"/>
      <c r="DJ167" s="1085"/>
      <c r="DK167" s="1085"/>
      <c r="DL167" s="1085"/>
      <c r="DM167" s="1085"/>
      <c r="DN167" s="1085"/>
      <c r="DO167" s="1085"/>
      <c r="DP167" s="1085"/>
      <c r="DQ167" s="1085"/>
      <c r="DR167" s="1085"/>
      <c r="DS167" s="1085"/>
      <c r="DT167" s="1085"/>
      <c r="DU167" s="1085"/>
      <c r="DV167" s="1085"/>
      <c r="DW167" s="1085"/>
      <c r="DX167" s="1085"/>
      <c r="DY167" s="1085"/>
      <c r="DZ167" s="1085"/>
      <c r="EA167" s="1085"/>
      <c r="EB167" s="1085"/>
      <c r="EC167" s="1085"/>
      <c r="ED167" s="1085"/>
      <c r="EE167" s="1085"/>
      <c r="EF167" s="1085"/>
      <c r="EG167" s="1085"/>
      <c r="EH167" s="1085"/>
      <c r="EI167" s="1085"/>
      <c r="EJ167" s="1085"/>
      <c r="EK167" s="1085"/>
      <c r="EL167" s="1085"/>
      <c r="EM167" s="1085"/>
      <c r="EN167" s="1085"/>
      <c r="EO167" s="1085"/>
      <c r="EP167" s="1085"/>
      <c r="EQ167" s="1085"/>
      <c r="ER167" s="1085"/>
      <c r="ES167" s="1085"/>
      <c r="ET167" s="1085"/>
      <c r="EU167" s="1085"/>
      <c r="EV167" s="1085"/>
      <c r="EW167" s="1085"/>
      <c r="EX167" s="1086"/>
      <c r="EY167" s="1080"/>
      <c r="EZ167" s="1076"/>
      <c r="FA167" s="1076"/>
      <c r="FB167" s="1076"/>
      <c r="FC167" s="1076"/>
      <c r="FD167" s="1076"/>
      <c r="FE167" s="1076"/>
      <c r="FF167" s="1076"/>
      <c r="FG167" s="1076"/>
      <c r="FH167" s="1076"/>
      <c r="FI167" s="1076"/>
      <c r="FJ167" s="1076"/>
      <c r="FK167" s="1076"/>
      <c r="FL167" s="1076"/>
      <c r="FM167" s="1076"/>
      <c r="FN167" s="1076"/>
      <c r="FO167" s="1090"/>
      <c r="FP167" s="1080"/>
      <c r="FQ167" s="1076"/>
      <c r="FR167" s="1076"/>
      <c r="FS167" s="1076"/>
      <c r="FT167" s="1076"/>
      <c r="FU167" s="1076"/>
      <c r="FV167" s="1076"/>
      <c r="FW167" s="1076"/>
      <c r="FX167" s="1076"/>
      <c r="FY167" s="1118"/>
      <c r="FZ167" s="1085"/>
      <c r="GA167" s="1085"/>
      <c r="GB167" s="1085"/>
      <c r="GC167" s="1085"/>
      <c r="GD167" s="1085"/>
      <c r="GE167" s="1085"/>
      <c r="GF167" s="1085"/>
      <c r="GG167" s="1085"/>
      <c r="GH167" s="1085"/>
      <c r="GI167" s="1085"/>
      <c r="GJ167" s="1085"/>
      <c r="GK167" s="1085"/>
      <c r="GL167" s="1085"/>
      <c r="GM167" s="1085"/>
      <c r="GN167" s="1085"/>
      <c r="GO167" s="1085"/>
      <c r="GP167" s="1085"/>
      <c r="GQ167" s="1085"/>
      <c r="GR167" s="1085"/>
      <c r="GS167" s="1085"/>
      <c r="GT167" s="1085"/>
      <c r="GU167" s="1085"/>
      <c r="GV167" s="1085"/>
      <c r="GW167" s="1085"/>
      <c r="GX167" s="1085"/>
      <c r="GY167" s="1085"/>
      <c r="GZ167" s="1085"/>
      <c r="HA167" s="1085"/>
      <c r="HB167" s="1085"/>
      <c r="HC167" s="1085"/>
      <c r="HD167" s="1085"/>
      <c r="HE167" s="1085"/>
      <c r="HF167" s="1119"/>
      <c r="HG167" s="1080"/>
      <c r="HH167" s="1076"/>
      <c r="HI167" s="1076"/>
      <c r="HJ167" s="1076"/>
      <c r="HK167" s="1076"/>
      <c r="HL167" s="1076"/>
      <c r="HM167" s="1076"/>
      <c r="HN167" s="1076"/>
      <c r="HO167" s="1076"/>
      <c r="HP167" s="1076"/>
      <c r="HQ167" s="1076"/>
      <c r="HR167" s="1076"/>
      <c r="HS167" s="1076"/>
      <c r="HT167" s="1076"/>
      <c r="HU167" s="1076"/>
      <c r="HV167" s="1076"/>
      <c r="HW167" s="1076"/>
      <c r="HX167" s="1118"/>
      <c r="HY167" s="1085"/>
      <c r="HZ167" s="1085"/>
      <c r="IA167" s="1085"/>
      <c r="IB167" s="1085"/>
      <c r="IC167" s="1085"/>
      <c r="ID167" s="1085"/>
      <c r="IE167" s="1085"/>
      <c r="IF167" s="1085"/>
      <c r="IG167" s="1085"/>
      <c r="IH167" s="1085"/>
      <c r="II167" s="1085"/>
      <c r="IJ167" s="1085"/>
      <c r="IK167" s="1119"/>
      <c r="IL167" s="1241"/>
      <c r="IM167" s="1241"/>
      <c r="IN167" s="1241"/>
      <c r="IO167" s="1241"/>
      <c r="IP167" s="1241"/>
      <c r="IQ167" s="1241"/>
      <c r="IR167" s="1241"/>
      <c r="IS167" s="1241"/>
      <c r="IT167" s="1241"/>
      <c r="IU167" s="1241"/>
      <c r="IV167" s="1241"/>
      <c r="IW167" s="137"/>
      <c r="IX167" s="1100"/>
      <c r="IY167" s="1101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57"/>
      <c r="AY168" s="1100"/>
      <c r="AZ168" s="72"/>
      <c r="BA168" s="1076"/>
      <c r="BB168" s="1076"/>
      <c r="BC168" s="1076"/>
      <c r="BD168" s="1076"/>
      <c r="BE168" s="1076"/>
      <c r="BF168" s="1076"/>
      <c r="BG168" s="1076"/>
      <c r="BH168" s="1108"/>
      <c r="BI168" s="1108"/>
      <c r="BJ168" s="1108"/>
      <c r="BK168" s="1108"/>
      <c r="BL168" s="1108"/>
      <c r="BM168" s="1108"/>
      <c r="BN168" s="1108"/>
      <c r="BO168" s="1108"/>
      <c r="BP168" s="1108"/>
      <c r="BQ168" s="1109"/>
      <c r="BR168" s="1080"/>
      <c r="BS168" s="1076"/>
      <c r="BT168" s="1076"/>
      <c r="BU168" s="1076"/>
      <c r="BV168" s="1076"/>
      <c r="BW168" s="1076"/>
      <c r="BX168" s="1076"/>
      <c r="BY168" s="1108"/>
      <c r="BZ168" s="1108"/>
      <c r="CA168" s="1108"/>
      <c r="CB168" s="1108"/>
      <c r="CC168" s="1108"/>
      <c r="CD168" s="1108"/>
      <c r="CE168" s="1108"/>
      <c r="CF168" s="1108"/>
      <c r="CG168" s="1108"/>
      <c r="CH168" s="1109"/>
      <c r="CL168" s="1003"/>
      <c r="CM168" s="1003"/>
      <c r="CN168" s="1003"/>
      <c r="CO168" s="1003"/>
      <c r="CP168" s="1003"/>
      <c r="CQ168" s="1003"/>
      <c r="CR168" s="1003"/>
      <c r="CS168" s="1003"/>
      <c r="CT168" s="1003"/>
      <c r="CU168" s="1003"/>
      <c r="CV168" s="1003"/>
      <c r="CY168" s="136"/>
      <c r="CZ168" s="1080"/>
      <c r="DA168" s="1076"/>
      <c r="DB168" s="1076"/>
      <c r="DC168" s="1076"/>
      <c r="DD168" s="1076"/>
      <c r="DE168" s="1076"/>
      <c r="DF168" s="1076"/>
      <c r="DG168" s="1085"/>
      <c r="DH168" s="1085"/>
      <c r="DI168" s="1085"/>
      <c r="DJ168" s="1085"/>
      <c r="DK168" s="1085"/>
      <c r="DL168" s="1085"/>
      <c r="DM168" s="1085"/>
      <c r="DN168" s="1085"/>
      <c r="DO168" s="1085"/>
      <c r="DP168" s="1085"/>
      <c r="DQ168" s="1085"/>
      <c r="DR168" s="1085"/>
      <c r="DS168" s="1085"/>
      <c r="DT168" s="1085"/>
      <c r="DU168" s="1085"/>
      <c r="DV168" s="1085"/>
      <c r="DW168" s="1085"/>
      <c r="DX168" s="1085"/>
      <c r="DY168" s="1085"/>
      <c r="DZ168" s="1085"/>
      <c r="EA168" s="1085"/>
      <c r="EB168" s="1085"/>
      <c r="EC168" s="1085"/>
      <c r="ED168" s="1085"/>
      <c r="EE168" s="1085"/>
      <c r="EF168" s="1085"/>
      <c r="EG168" s="1085"/>
      <c r="EH168" s="1085"/>
      <c r="EI168" s="1085"/>
      <c r="EJ168" s="1085"/>
      <c r="EK168" s="1085"/>
      <c r="EL168" s="1085"/>
      <c r="EM168" s="1085"/>
      <c r="EN168" s="1085"/>
      <c r="EO168" s="1085"/>
      <c r="EP168" s="1085"/>
      <c r="EQ168" s="1085"/>
      <c r="ER168" s="1085"/>
      <c r="ES168" s="1085"/>
      <c r="ET168" s="1085"/>
      <c r="EU168" s="1085"/>
      <c r="EV168" s="1085"/>
      <c r="EW168" s="1085"/>
      <c r="EX168" s="1086"/>
      <c r="EY168" s="1080"/>
      <c r="EZ168" s="1076"/>
      <c r="FA168" s="1076"/>
      <c r="FB168" s="1076"/>
      <c r="FC168" s="1076"/>
      <c r="FD168" s="1076"/>
      <c r="FE168" s="1076"/>
      <c r="FF168" s="1076"/>
      <c r="FG168" s="1076"/>
      <c r="FH168" s="1076"/>
      <c r="FI168" s="1076"/>
      <c r="FJ168" s="1076"/>
      <c r="FK168" s="1076"/>
      <c r="FL168" s="1076"/>
      <c r="FM168" s="1076"/>
      <c r="FN168" s="1076"/>
      <c r="FO168" s="1090"/>
      <c r="FP168" s="1080"/>
      <c r="FQ168" s="1076"/>
      <c r="FR168" s="1076"/>
      <c r="FS168" s="1076"/>
      <c r="FT168" s="1076"/>
      <c r="FU168" s="1076"/>
      <c r="FV168" s="1076"/>
      <c r="FW168" s="1076"/>
      <c r="FX168" s="1076"/>
      <c r="FY168" s="1118"/>
      <c r="FZ168" s="1085"/>
      <c r="GA168" s="1085"/>
      <c r="GB168" s="1085"/>
      <c r="GC168" s="1085"/>
      <c r="GD168" s="1085"/>
      <c r="GE168" s="1085"/>
      <c r="GF168" s="1085"/>
      <c r="GG168" s="1085"/>
      <c r="GH168" s="1085"/>
      <c r="GI168" s="1085"/>
      <c r="GJ168" s="1085"/>
      <c r="GK168" s="1085"/>
      <c r="GL168" s="1085"/>
      <c r="GM168" s="1085"/>
      <c r="GN168" s="1085"/>
      <c r="GO168" s="1085"/>
      <c r="GP168" s="1085"/>
      <c r="GQ168" s="1085"/>
      <c r="GR168" s="1085"/>
      <c r="GS168" s="1085"/>
      <c r="GT168" s="1085"/>
      <c r="GU168" s="1085"/>
      <c r="GV168" s="1085"/>
      <c r="GW168" s="1085"/>
      <c r="GX168" s="1085"/>
      <c r="GY168" s="1085"/>
      <c r="GZ168" s="1085"/>
      <c r="HA168" s="1085"/>
      <c r="HB168" s="1085"/>
      <c r="HC168" s="1085"/>
      <c r="HD168" s="1085"/>
      <c r="HE168" s="1085"/>
      <c r="HF168" s="1119"/>
      <c r="HG168" s="1080"/>
      <c r="HH168" s="1076"/>
      <c r="HI168" s="1076"/>
      <c r="HJ168" s="1076"/>
      <c r="HK168" s="1076"/>
      <c r="HL168" s="1076"/>
      <c r="HM168" s="1076"/>
      <c r="HN168" s="1076"/>
      <c r="HO168" s="1076"/>
      <c r="HP168" s="1076"/>
      <c r="HQ168" s="1076"/>
      <c r="HR168" s="1076"/>
      <c r="HS168" s="1076"/>
      <c r="HT168" s="1076"/>
      <c r="HU168" s="1076"/>
      <c r="HV168" s="1076"/>
      <c r="HW168" s="1076"/>
      <c r="HX168" s="1118"/>
      <c r="HY168" s="1085"/>
      <c r="HZ168" s="1085"/>
      <c r="IA168" s="1085"/>
      <c r="IB168" s="1085"/>
      <c r="IC168" s="1085"/>
      <c r="ID168" s="1085"/>
      <c r="IE168" s="1085"/>
      <c r="IF168" s="1085"/>
      <c r="IG168" s="1085"/>
      <c r="IH168" s="1085"/>
      <c r="II168" s="1085"/>
      <c r="IJ168" s="1085"/>
      <c r="IK168" s="1085"/>
      <c r="IL168" s="1199" t="s">
        <v>63</v>
      </c>
      <c r="IM168" s="1199"/>
      <c r="IN168" s="1199"/>
      <c r="IO168" s="1199"/>
      <c r="IP168" s="1199"/>
      <c r="IQ168" s="1199"/>
      <c r="IR168" s="1123" t="b">
        <v>0</v>
      </c>
      <c r="IS168" s="1123"/>
      <c r="IT168" s="1123"/>
      <c r="IU168" s="1123"/>
      <c r="IV168" s="1124"/>
      <c r="IW168" s="74"/>
      <c r="IX168" s="1100"/>
      <c r="IY168" s="1101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57"/>
      <c r="AY169" s="1100"/>
      <c r="AZ169" s="72"/>
      <c r="BA169" s="1077"/>
      <c r="BB169" s="1077"/>
      <c r="BC169" s="1077"/>
      <c r="BD169" s="1077"/>
      <c r="BE169" s="1077"/>
      <c r="BF169" s="1077"/>
      <c r="BG169" s="1077"/>
      <c r="BH169" s="1110"/>
      <c r="BI169" s="1110"/>
      <c r="BJ169" s="1110"/>
      <c r="BK169" s="1110"/>
      <c r="BL169" s="1110"/>
      <c r="BM169" s="1110"/>
      <c r="BN169" s="1110"/>
      <c r="BO169" s="1110"/>
      <c r="BP169" s="1110"/>
      <c r="BQ169" s="1111"/>
      <c r="BR169" s="1081"/>
      <c r="BS169" s="1077"/>
      <c r="BT169" s="1077"/>
      <c r="BU169" s="1077"/>
      <c r="BV169" s="1077"/>
      <c r="BW169" s="1077"/>
      <c r="BX169" s="1077"/>
      <c r="BY169" s="1110"/>
      <c r="BZ169" s="1110"/>
      <c r="CA169" s="1110"/>
      <c r="CB169" s="1110"/>
      <c r="CC169" s="1110"/>
      <c r="CD169" s="1110"/>
      <c r="CE169" s="1110"/>
      <c r="CF169" s="1110"/>
      <c r="CG169" s="1110"/>
      <c r="CH169" s="1111"/>
      <c r="CL169" s="1003"/>
      <c r="CM169" s="1003"/>
      <c r="CN169" s="1003"/>
      <c r="CO169" s="1003"/>
      <c r="CP169" s="1003"/>
      <c r="CQ169" s="1003"/>
      <c r="CR169" s="1003"/>
      <c r="CS169" s="1003"/>
      <c r="CT169" s="1003"/>
      <c r="CU169" s="1003"/>
      <c r="CV169" s="1003"/>
      <c r="CY169" s="136"/>
      <c r="CZ169" s="1081"/>
      <c r="DA169" s="1077"/>
      <c r="DB169" s="1077"/>
      <c r="DC169" s="1077"/>
      <c r="DD169" s="1077"/>
      <c r="DE169" s="1077"/>
      <c r="DF169" s="1077"/>
      <c r="DG169" s="1087"/>
      <c r="DH169" s="1087"/>
      <c r="DI169" s="1087"/>
      <c r="DJ169" s="1087"/>
      <c r="DK169" s="1087"/>
      <c r="DL169" s="1087"/>
      <c r="DM169" s="1087"/>
      <c r="DN169" s="1087"/>
      <c r="DO169" s="1087"/>
      <c r="DP169" s="1087"/>
      <c r="DQ169" s="1087"/>
      <c r="DR169" s="1087"/>
      <c r="DS169" s="1087"/>
      <c r="DT169" s="1087"/>
      <c r="DU169" s="1087"/>
      <c r="DV169" s="1087"/>
      <c r="DW169" s="1087"/>
      <c r="DX169" s="1087"/>
      <c r="DY169" s="1087"/>
      <c r="DZ169" s="1087"/>
      <c r="EA169" s="1087"/>
      <c r="EB169" s="1087"/>
      <c r="EC169" s="1087"/>
      <c r="ED169" s="1087"/>
      <c r="EE169" s="1087"/>
      <c r="EF169" s="1087"/>
      <c r="EG169" s="1087"/>
      <c r="EH169" s="1087"/>
      <c r="EI169" s="1087"/>
      <c r="EJ169" s="1087"/>
      <c r="EK169" s="1087"/>
      <c r="EL169" s="1087"/>
      <c r="EM169" s="1087"/>
      <c r="EN169" s="1087"/>
      <c r="EO169" s="1087"/>
      <c r="EP169" s="1087"/>
      <c r="EQ169" s="1087"/>
      <c r="ER169" s="1087"/>
      <c r="ES169" s="1087"/>
      <c r="ET169" s="1087"/>
      <c r="EU169" s="1087"/>
      <c r="EV169" s="1087"/>
      <c r="EW169" s="1087"/>
      <c r="EX169" s="1088"/>
      <c r="EY169" s="1081"/>
      <c r="EZ169" s="1077"/>
      <c r="FA169" s="1077"/>
      <c r="FB169" s="1077"/>
      <c r="FC169" s="1077"/>
      <c r="FD169" s="1077"/>
      <c r="FE169" s="1077"/>
      <c r="FF169" s="1077"/>
      <c r="FG169" s="1077"/>
      <c r="FH169" s="1077"/>
      <c r="FI169" s="1077"/>
      <c r="FJ169" s="1077"/>
      <c r="FK169" s="1077"/>
      <c r="FL169" s="1077"/>
      <c r="FM169" s="1077"/>
      <c r="FN169" s="1077"/>
      <c r="FO169" s="1091"/>
      <c r="FP169" s="1081"/>
      <c r="FQ169" s="1077"/>
      <c r="FR169" s="1077"/>
      <c r="FS169" s="1077"/>
      <c r="FT169" s="1077"/>
      <c r="FU169" s="1077"/>
      <c r="FV169" s="1077"/>
      <c r="FW169" s="1077"/>
      <c r="FX169" s="1077"/>
      <c r="FY169" s="1120"/>
      <c r="FZ169" s="1121"/>
      <c r="GA169" s="1121"/>
      <c r="GB169" s="1121"/>
      <c r="GC169" s="1121"/>
      <c r="GD169" s="1121"/>
      <c r="GE169" s="1121"/>
      <c r="GF169" s="1121"/>
      <c r="GG169" s="1121"/>
      <c r="GH169" s="1121"/>
      <c r="GI169" s="1121"/>
      <c r="GJ169" s="1121"/>
      <c r="GK169" s="1121"/>
      <c r="GL169" s="1121"/>
      <c r="GM169" s="1121"/>
      <c r="GN169" s="1121"/>
      <c r="GO169" s="1121"/>
      <c r="GP169" s="1121"/>
      <c r="GQ169" s="1121"/>
      <c r="GR169" s="1121"/>
      <c r="GS169" s="1121"/>
      <c r="GT169" s="1121"/>
      <c r="GU169" s="1121"/>
      <c r="GV169" s="1121"/>
      <c r="GW169" s="1121"/>
      <c r="GX169" s="1121"/>
      <c r="GY169" s="1121"/>
      <c r="GZ169" s="1121"/>
      <c r="HA169" s="1121"/>
      <c r="HB169" s="1121"/>
      <c r="HC169" s="1121"/>
      <c r="HD169" s="1121"/>
      <c r="HE169" s="1121"/>
      <c r="HF169" s="1143"/>
      <c r="HG169" s="1081"/>
      <c r="HH169" s="1077"/>
      <c r="HI169" s="1077"/>
      <c r="HJ169" s="1077"/>
      <c r="HK169" s="1077"/>
      <c r="HL169" s="1077"/>
      <c r="HM169" s="1077"/>
      <c r="HN169" s="1077"/>
      <c r="HO169" s="1077"/>
      <c r="HP169" s="1077"/>
      <c r="HQ169" s="1077"/>
      <c r="HR169" s="1077"/>
      <c r="HS169" s="1077"/>
      <c r="HT169" s="1077"/>
      <c r="HU169" s="1077"/>
      <c r="HV169" s="1077"/>
      <c r="HW169" s="1077"/>
      <c r="HX169" s="1120"/>
      <c r="HY169" s="1121"/>
      <c r="HZ169" s="1121"/>
      <c r="IA169" s="1121"/>
      <c r="IB169" s="1121"/>
      <c r="IC169" s="1121"/>
      <c r="ID169" s="1121"/>
      <c r="IE169" s="1121"/>
      <c r="IF169" s="1121"/>
      <c r="IG169" s="1121"/>
      <c r="IH169" s="1121"/>
      <c r="II169" s="1121"/>
      <c r="IJ169" s="1121"/>
      <c r="IK169" s="1121"/>
      <c r="IL169" s="1199"/>
      <c r="IM169" s="1199"/>
      <c r="IN169" s="1199"/>
      <c r="IO169" s="1199"/>
      <c r="IP169" s="1199"/>
      <c r="IQ169" s="1199"/>
      <c r="IR169" s="1123"/>
      <c r="IS169" s="1123"/>
      <c r="IT169" s="1123"/>
      <c r="IU169" s="1123"/>
      <c r="IV169" s="1124"/>
      <c r="IW169" s="74"/>
      <c r="IX169" s="1100"/>
      <c r="IY169" s="1101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57"/>
      <c r="AY170" s="1100"/>
      <c r="AZ170" s="72"/>
      <c r="BA170" s="1075" t="s">
        <v>17</v>
      </c>
      <c r="BB170" s="1075"/>
      <c r="BC170" s="1075"/>
      <c r="BD170" s="1075"/>
      <c r="BE170" s="1075"/>
      <c r="BF170" s="1075"/>
      <c r="BG170" s="1075"/>
      <c r="BH170" s="1106" t="s">
        <v>71</v>
      </c>
      <c r="BI170" s="1106"/>
      <c r="BJ170" s="1106"/>
      <c r="BK170" s="1106"/>
      <c r="BL170" s="1106"/>
      <c r="BM170" s="1106"/>
      <c r="BN170" s="1106"/>
      <c r="BO170" s="1106"/>
      <c r="BP170" s="1106"/>
      <c r="BQ170" s="1107"/>
      <c r="BR170" s="1114" t="s">
        <v>18</v>
      </c>
      <c r="BS170" s="1075"/>
      <c r="BT170" s="1075"/>
      <c r="BU170" s="1075"/>
      <c r="BV170" s="1075"/>
      <c r="BW170" s="1075"/>
      <c r="BX170" s="1075"/>
      <c r="BY170" s="1127">
        <f ca="1">TODAY()</f>
        <v>46195</v>
      </c>
      <c r="BZ170" s="1127"/>
      <c r="CA170" s="1127"/>
      <c r="CB170" s="1127"/>
      <c r="CC170" s="1127"/>
      <c r="CD170" s="1127"/>
      <c r="CE170" s="1127"/>
      <c r="CF170" s="1127"/>
      <c r="CG170" s="1127"/>
      <c r="CH170" s="1128"/>
      <c r="CL170" s="1003"/>
      <c r="CM170" s="1003"/>
      <c r="CN170" s="1003"/>
      <c r="CO170" s="1003"/>
      <c r="CP170" s="1003"/>
      <c r="CQ170" s="1003"/>
      <c r="CR170" s="1003"/>
      <c r="CS170" s="1003"/>
      <c r="CT170" s="1003"/>
      <c r="CU170" s="1003"/>
      <c r="CV170" s="1003"/>
      <c r="CY170" s="136"/>
      <c r="CZ170" s="1133" t="s">
        <v>19</v>
      </c>
      <c r="DA170" s="1134"/>
      <c r="DB170" s="1134"/>
      <c r="DC170" s="1134"/>
      <c r="DD170" s="1134"/>
      <c r="DE170" s="1134"/>
      <c r="DF170" s="1134"/>
      <c r="DG170" s="1134"/>
      <c r="DH170" s="1134"/>
      <c r="DI170" s="1134"/>
      <c r="DJ170" s="1134"/>
      <c r="DK170" s="1134"/>
      <c r="DL170" s="1134"/>
      <c r="DM170" s="1134"/>
      <c r="DN170" s="1134"/>
      <c r="DO170" s="1134"/>
      <c r="DP170" s="1134"/>
      <c r="DQ170" s="1134"/>
      <c r="DR170" s="1134"/>
      <c r="DS170" s="1134"/>
      <c r="DT170" s="1134"/>
      <c r="DU170" s="1134"/>
      <c r="DV170" s="1134"/>
      <c r="DW170" s="1134"/>
      <c r="DX170" s="1134"/>
      <c r="DY170" s="1134"/>
      <c r="DZ170" s="1134"/>
      <c r="EA170" s="1134"/>
      <c r="EB170" s="1134"/>
      <c r="EC170" s="1134"/>
      <c r="ED170" s="1134"/>
      <c r="EE170" s="1134"/>
      <c r="EF170" s="1134"/>
      <c r="EG170" s="1134"/>
      <c r="EH170" s="1134"/>
      <c r="EI170" s="1134"/>
      <c r="EJ170" s="1134"/>
      <c r="EK170" s="1134"/>
      <c r="EL170" s="1134"/>
      <c r="EM170" s="1134"/>
      <c r="EN170" s="1134"/>
      <c r="EO170" s="1134"/>
      <c r="EP170" s="1134"/>
      <c r="EQ170" s="1134"/>
      <c r="ER170" s="1134"/>
      <c r="ES170" s="1134"/>
      <c r="ET170" s="1134"/>
      <c r="EU170" s="1134"/>
      <c r="EV170" s="1134"/>
      <c r="EW170" s="1134"/>
      <c r="EX170" s="1135"/>
      <c r="EY170" s="1114" t="s">
        <v>20</v>
      </c>
      <c r="EZ170" s="1075"/>
      <c r="FA170" s="1075"/>
      <c r="FB170" s="1075"/>
      <c r="FC170" s="1075"/>
      <c r="FD170" s="1075"/>
      <c r="FE170" s="1075"/>
      <c r="FF170" s="1075"/>
      <c r="FG170" s="1075"/>
      <c r="FH170" s="1151" t="s">
        <v>64</v>
      </c>
      <c r="FI170" s="1151"/>
      <c r="FJ170" s="1151"/>
      <c r="FK170" s="1151"/>
      <c r="FL170" s="1151"/>
      <c r="FM170" s="1151"/>
      <c r="FN170" s="1151"/>
      <c r="FO170" s="1152"/>
      <c r="FP170" s="1114" t="s">
        <v>21</v>
      </c>
      <c r="FQ170" s="1075"/>
      <c r="FR170" s="1075"/>
      <c r="FS170" s="1075"/>
      <c r="FT170" s="1075"/>
      <c r="FU170" s="1075"/>
      <c r="FV170" s="1075"/>
      <c r="FW170" s="1075"/>
      <c r="FX170" s="1075"/>
      <c r="FY170" s="1076"/>
      <c r="FZ170" s="1076"/>
      <c r="GA170" s="1076"/>
      <c r="GB170" s="1076"/>
      <c r="GC170" s="1076"/>
      <c r="GD170" s="1076"/>
      <c r="GE170" s="1076"/>
      <c r="GF170" s="1076"/>
      <c r="GG170" s="1116" t="s">
        <v>65</v>
      </c>
      <c r="GH170" s="1116"/>
      <c r="GI170" s="1116"/>
      <c r="GJ170" s="1116"/>
      <c r="GK170" s="1116"/>
      <c r="GL170" s="1116"/>
      <c r="GM170" s="1116"/>
      <c r="GN170" s="1116"/>
      <c r="GO170" s="1116"/>
      <c r="GP170" s="1116"/>
      <c r="GQ170" s="1116"/>
      <c r="GR170" s="1116"/>
      <c r="GS170" s="1116"/>
      <c r="GT170" s="1116"/>
      <c r="GU170" s="1116"/>
      <c r="GV170" s="1116"/>
      <c r="GW170" s="1116"/>
      <c r="GX170" s="1116"/>
      <c r="GY170" s="1116"/>
      <c r="GZ170" s="1116"/>
      <c r="HA170" s="1116"/>
      <c r="HB170" s="1116"/>
      <c r="HC170" s="1116"/>
      <c r="HD170" s="1116"/>
      <c r="HE170" s="1116"/>
      <c r="HF170" s="1116"/>
      <c r="HG170" s="1114" t="s">
        <v>22</v>
      </c>
      <c r="HH170" s="1075"/>
      <c r="HI170" s="1075"/>
      <c r="HJ170" s="1075"/>
      <c r="HK170" s="1075"/>
      <c r="HL170" s="1075"/>
      <c r="HM170" s="1075"/>
      <c r="HN170" s="1151" t="s">
        <v>23</v>
      </c>
      <c r="HO170" s="1151"/>
      <c r="HP170" s="1151"/>
      <c r="HQ170" s="1151"/>
      <c r="HR170" s="1151"/>
      <c r="HS170" s="1151"/>
      <c r="HT170" s="1151"/>
      <c r="HU170" s="1151"/>
      <c r="HV170" s="1151"/>
      <c r="HW170" s="1152"/>
      <c r="HX170" s="1080" t="s">
        <v>24</v>
      </c>
      <c r="HY170" s="1076"/>
      <c r="HZ170" s="1076"/>
      <c r="IA170" s="1076"/>
      <c r="IB170" s="1076"/>
      <c r="IC170" s="1076"/>
      <c r="ID170" s="1076"/>
      <c r="IE170" s="1076"/>
      <c r="IF170" s="1116"/>
      <c r="IG170" s="1116"/>
      <c r="IH170" s="1116"/>
      <c r="II170" s="1116"/>
      <c r="IJ170" s="1116"/>
      <c r="IK170" s="1116"/>
      <c r="IL170" s="1199"/>
      <c r="IM170" s="1199"/>
      <c r="IN170" s="1199"/>
      <c r="IO170" s="1199"/>
      <c r="IP170" s="1199"/>
      <c r="IQ170" s="1199"/>
      <c r="IR170" s="1123"/>
      <c r="IS170" s="1123"/>
      <c r="IT170" s="1123"/>
      <c r="IU170" s="1123"/>
      <c r="IV170" s="1124"/>
      <c r="IW170" s="74"/>
      <c r="IX170" s="1100"/>
      <c r="IY170" s="1101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57"/>
      <c r="AY171" s="1100"/>
      <c r="AZ171" s="72"/>
      <c r="BA171" s="1076"/>
      <c r="BB171" s="1076"/>
      <c r="BC171" s="1076"/>
      <c r="BD171" s="1076"/>
      <c r="BE171" s="1076"/>
      <c r="BF171" s="1076"/>
      <c r="BG171" s="1076"/>
      <c r="BH171" s="1108"/>
      <c r="BI171" s="1108"/>
      <c r="BJ171" s="1108"/>
      <c r="BK171" s="1108"/>
      <c r="BL171" s="1108"/>
      <c r="BM171" s="1108"/>
      <c r="BN171" s="1108"/>
      <c r="BO171" s="1108"/>
      <c r="BP171" s="1108"/>
      <c r="BQ171" s="1109"/>
      <c r="BR171" s="1080"/>
      <c r="BS171" s="1076"/>
      <c r="BT171" s="1076"/>
      <c r="BU171" s="1076"/>
      <c r="BV171" s="1076"/>
      <c r="BW171" s="1076"/>
      <c r="BX171" s="1076"/>
      <c r="BY171" s="1129"/>
      <c r="BZ171" s="1129"/>
      <c r="CA171" s="1129"/>
      <c r="CB171" s="1129"/>
      <c r="CC171" s="1129"/>
      <c r="CD171" s="1129"/>
      <c r="CE171" s="1129"/>
      <c r="CF171" s="1129"/>
      <c r="CG171" s="1129"/>
      <c r="CH171" s="1130"/>
      <c r="CL171" s="1003"/>
      <c r="CM171" s="1003"/>
      <c r="CN171" s="1003"/>
      <c r="CO171" s="1003"/>
      <c r="CP171" s="1003"/>
      <c r="CQ171" s="1003"/>
      <c r="CR171" s="1003"/>
      <c r="CS171" s="1003"/>
      <c r="CT171" s="1003"/>
      <c r="CU171" s="1003"/>
      <c r="CV171" s="1003"/>
      <c r="CY171" s="136"/>
      <c r="CZ171" s="1136"/>
      <c r="DA171" s="1137"/>
      <c r="DB171" s="1137"/>
      <c r="DC171" s="1137"/>
      <c r="DD171" s="1137"/>
      <c r="DE171" s="1137"/>
      <c r="DF171" s="1137"/>
      <c r="DG171" s="1137"/>
      <c r="DH171" s="1137"/>
      <c r="DI171" s="1137"/>
      <c r="DJ171" s="1137"/>
      <c r="DK171" s="1137"/>
      <c r="DL171" s="1137"/>
      <c r="DM171" s="1137"/>
      <c r="DN171" s="1137"/>
      <c r="DO171" s="1137"/>
      <c r="DP171" s="1137"/>
      <c r="DQ171" s="1137"/>
      <c r="DR171" s="1137"/>
      <c r="DS171" s="1137"/>
      <c r="DT171" s="1137"/>
      <c r="DU171" s="1137"/>
      <c r="DV171" s="1137"/>
      <c r="DW171" s="1137"/>
      <c r="DX171" s="1137"/>
      <c r="DY171" s="1137"/>
      <c r="DZ171" s="1137"/>
      <c r="EA171" s="1137"/>
      <c r="EB171" s="1137"/>
      <c r="EC171" s="1137"/>
      <c r="ED171" s="1137"/>
      <c r="EE171" s="1137"/>
      <c r="EF171" s="1137"/>
      <c r="EG171" s="1137"/>
      <c r="EH171" s="1137"/>
      <c r="EI171" s="1137"/>
      <c r="EJ171" s="1137"/>
      <c r="EK171" s="1137"/>
      <c r="EL171" s="1137"/>
      <c r="EM171" s="1137"/>
      <c r="EN171" s="1137"/>
      <c r="EO171" s="1137"/>
      <c r="EP171" s="1137"/>
      <c r="EQ171" s="1137"/>
      <c r="ER171" s="1137"/>
      <c r="ES171" s="1137"/>
      <c r="ET171" s="1137"/>
      <c r="EU171" s="1137"/>
      <c r="EV171" s="1137"/>
      <c r="EW171" s="1137"/>
      <c r="EX171" s="1138"/>
      <c r="EY171" s="1080"/>
      <c r="EZ171" s="1076"/>
      <c r="FA171" s="1076"/>
      <c r="FB171" s="1076"/>
      <c r="FC171" s="1076"/>
      <c r="FD171" s="1076"/>
      <c r="FE171" s="1076"/>
      <c r="FF171" s="1076"/>
      <c r="FG171" s="1076"/>
      <c r="FH171" s="1085"/>
      <c r="FI171" s="1085"/>
      <c r="FJ171" s="1085"/>
      <c r="FK171" s="1085"/>
      <c r="FL171" s="1085"/>
      <c r="FM171" s="1085"/>
      <c r="FN171" s="1085"/>
      <c r="FO171" s="1086"/>
      <c r="FP171" s="1080"/>
      <c r="FQ171" s="1076"/>
      <c r="FR171" s="1076"/>
      <c r="FS171" s="1076"/>
      <c r="FT171" s="1076"/>
      <c r="FU171" s="1076"/>
      <c r="FV171" s="1076"/>
      <c r="FW171" s="1076"/>
      <c r="FX171" s="1076"/>
      <c r="FY171" s="1076"/>
      <c r="FZ171" s="1076"/>
      <c r="GA171" s="1076"/>
      <c r="GB171" s="1076"/>
      <c r="GC171" s="1076"/>
      <c r="GD171" s="1076"/>
      <c r="GE171" s="1076"/>
      <c r="GF171" s="1076"/>
      <c r="GG171" s="1085"/>
      <c r="GH171" s="1085"/>
      <c r="GI171" s="1085"/>
      <c r="GJ171" s="1085"/>
      <c r="GK171" s="1085"/>
      <c r="GL171" s="1085"/>
      <c r="GM171" s="1085"/>
      <c r="GN171" s="1085"/>
      <c r="GO171" s="1085"/>
      <c r="GP171" s="1085"/>
      <c r="GQ171" s="1085"/>
      <c r="GR171" s="1085"/>
      <c r="GS171" s="1085"/>
      <c r="GT171" s="1085"/>
      <c r="GU171" s="1085"/>
      <c r="GV171" s="1085"/>
      <c r="GW171" s="1085"/>
      <c r="GX171" s="1085"/>
      <c r="GY171" s="1085"/>
      <c r="GZ171" s="1085"/>
      <c r="HA171" s="1085"/>
      <c r="HB171" s="1085"/>
      <c r="HC171" s="1085"/>
      <c r="HD171" s="1085"/>
      <c r="HE171" s="1085"/>
      <c r="HF171" s="1085"/>
      <c r="HG171" s="1080"/>
      <c r="HH171" s="1076"/>
      <c r="HI171" s="1076"/>
      <c r="HJ171" s="1076"/>
      <c r="HK171" s="1076"/>
      <c r="HL171" s="1076"/>
      <c r="HM171" s="1076"/>
      <c r="HN171" s="1085"/>
      <c r="HO171" s="1085"/>
      <c r="HP171" s="1085"/>
      <c r="HQ171" s="1085"/>
      <c r="HR171" s="1085"/>
      <c r="HS171" s="1085"/>
      <c r="HT171" s="1085"/>
      <c r="HU171" s="1085"/>
      <c r="HV171" s="1085"/>
      <c r="HW171" s="1086"/>
      <c r="HX171" s="1080"/>
      <c r="HY171" s="1076"/>
      <c r="HZ171" s="1076"/>
      <c r="IA171" s="1076"/>
      <c r="IB171" s="1076"/>
      <c r="IC171" s="1076"/>
      <c r="ID171" s="1076"/>
      <c r="IE171" s="1076"/>
      <c r="IF171" s="1085"/>
      <c r="IG171" s="1085"/>
      <c r="IH171" s="1085"/>
      <c r="II171" s="1085"/>
      <c r="IJ171" s="1085"/>
      <c r="IK171" s="1085"/>
      <c r="IL171" s="1199" t="s">
        <v>66</v>
      </c>
      <c r="IM171" s="1199"/>
      <c r="IN171" s="1199"/>
      <c r="IO171" s="1199"/>
      <c r="IP171" s="1199"/>
      <c r="IQ171" s="1199"/>
      <c r="IR171" s="1123" t="b">
        <v>0</v>
      </c>
      <c r="IS171" s="1123"/>
      <c r="IT171" s="1123"/>
      <c r="IU171" s="1123"/>
      <c r="IV171" s="1124"/>
      <c r="IW171" s="74"/>
      <c r="IX171" s="1100"/>
      <c r="IY171" s="1101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57"/>
      <c r="AY172" s="1100"/>
      <c r="AZ172" s="72"/>
      <c r="BA172" s="1076"/>
      <c r="BB172" s="1076"/>
      <c r="BC172" s="1076"/>
      <c r="BD172" s="1076"/>
      <c r="BE172" s="1076"/>
      <c r="BF172" s="1076"/>
      <c r="BG172" s="1076"/>
      <c r="BH172" s="1108"/>
      <c r="BI172" s="1108"/>
      <c r="BJ172" s="1108"/>
      <c r="BK172" s="1108"/>
      <c r="BL172" s="1108"/>
      <c r="BM172" s="1108"/>
      <c r="BN172" s="1108"/>
      <c r="BO172" s="1108"/>
      <c r="BP172" s="1108"/>
      <c r="BQ172" s="1109"/>
      <c r="BR172" s="1080"/>
      <c r="BS172" s="1076"/>
      <c r="BT172" s="1076"/>
      <c r="BU172" s="1076"/>
      <c r="BV172" s="1076"/>
      <c r="BW172" s="1076"/>
      <c r="BX172" s="1076"/>
      <c r="BY172" s="1129"/>
      <c r="BZ172" s="1129"/>
      <c r="CA172" s="1129"/>
      <c r="CB172" s="1129"/>
      <c r="CC172" s="1129"/>
      <c r="CD172" s="1129"/>
      <c r="CE172" s="1129"/>
      <c r="CF172" s="1129"/>
      <c r="CG172" s="1129"/>
      <c r="CH172" s="1130"/>
      <c r="CL172" s="1003"/>
      <c r="CM172" s="1003"/>
      <c r="CN172" s="1003"/>
      <c r="CO172" s="1003"/>
      <c r="CP172" s="1003"/>
      <c r="CQ172" s="1003"/>
      <c r="CR172" s="1003"/>
      <c r="CS172" s="1003"/>
      <c r="CT172" s="1003"/>
      <c r="CU172" s="1003"/>
      <c r="CV172" s="1003"/>
      <c r="CY172" s="136"/>
      <c r="CZ172" s="1136"/>
      <c r="DA172" s="1137"/>
      <c r="DB172" s="1137"/>
      <c r="DC172" s="1137"/>
      <c r="DD172" s="1137"/>
      <c r="DE172" s="1137"/>
      <c r="DF172" s="1137"/>
      <c r="DG172" s="1137"/>
      <c r="DH172" s="1137"/>
      <c r="DI172" s="1137"/>
      <c r="DJ172" s="1137"/>
      <c r="DK172" s="1137"/>
      <c r="DL172" s="1137"/>
      <c r="DM172" s="1137"/>
      <c r="DN172" s="1137"/>
      <c r="DO172" s="1137"/>
      <c r="DP172" s="1137"/>
      <c r="DQ172" s="1137"/>
      <c r="DR172" s="1137"/>
      <c r="DS172" s="1137"/>
      <c r="DT172" s="1137"/>
      <c r="DU172" s="1137"/>
      <c r="DV172" s="1137"/>
      <c r="DW172" s="1137"/>
      <c r="DX172" s="1137"/>
      <c r="DY172" s="1137"/>
      <c r="DZ172" s="1137"/>
      <c r="EA172" s="1137"/>
      <c r="EB172" s="1137"/>
      <c r="EC172" s="1137"/>
      <c r="ED172" s="1137"/>
      <c r="EE172" s="1137"/>
      <c r="EF172" s="1137"/>
      <c r="EG172" s="1137"/>
      <c r="EH172" s="1137"/>
      <c r="EI172" s="1137"/>
      <c r="EJ172" s="1137"/>
      <c r="EK172" s="1137"/>
      <c r="EL172" s="1137"/>
      <c r="EM172" s="1137"/>
      <c r="EN172" s="1137"/>
      <c r="EO172" s="1137"/>
      <c r="EP172" s="1137"/>
      <c r="EQ172" s="1137"/>
      <c r="ER172" s="1137"/>
      <c r="ES172" s="1137"/>
      <c r="ET172" s="1137"/>
      <c r="EU172" s="1137"/>
      <c r="EV172" s="1137"/>
      <c r="EW172" s="1137"/>
      <c r="EX172" s="1138"/>
      <c r="EY172" s="1080"/>
      <c r="EZ172" s="1076"/>
      <c r="FA172" s="1076"/>
      <c r="FB172" s="1076"/>
      <c r="FC172" s="1076"/>
      <c r="FD172" s="1076"/>
      <c r="FE172" s="1076"/>
      <c r="FF172" s="1076"/>
      <c r="FG172" s="1076"/>
      <c r="FH172" s="1085"/>
      <c r="FI172" s="1085"/>
      <c r="FJ172" s="1085"/>
      <c r="FK172" s="1085"/>
      <c r="FL172" s="1085"/>
      <c r="FM172" s="1085"/>
      <c r="FN172" s="1085"/>
      <c r="FO172" s="1086"/>
      <c r="FP172" s="1080"/>
      <c r="FQ172" s="1076"/>
      <c r="FR172" s="1076"/>
      <c r="FS172" s="1076"/>
      <c r="FT172" s="1076"/>
      <c r="FU172" s="1076"/>
      <c r="FV172" s="1076"/>
      <c r="FW172" s="1076"/>
      <c r="FX172" s="1076"/>
      <c r="FY172" s="1076"/>
      <c r="FZ172" s="1076"/>
      <c r="GA172" s="1076"/>
      <c r="GB172" s="1076"/>
      <c r="GC172" s="1076"/>
      <c r="GD172" s="1076"/>
      <c r="GE172" s="1076"/>
      <c r="GF172" s="1076"/>
      <c r="GG172" s="1085"/>
      <c r="GH172" s="1085"/>
      <c r="GI172" s="1085"/>
      <c r="GJ172" s="1085"/>
      <c r="GK172" s="1085"/>
      <c r="GL172" s="1085"/>
      <c r="GM172" s="1085"/>
      <c r="GN172" s="1085"/>
      <c r="GO172" s="1085"/>
      <c r="GP172" s="1085"/>
      <c r="GQ172" s="1085"/>
      <c r="GR172" s="1085"/>
      <c r="GS172" s="1085"/>
      <c r="GT172" s="1085"/>
      <c r="GU172" s="1085"/>
      <c r="GV172" s="1085"/>
      <c r="GW172" s="1085"/>
      <c r="GX172" s="1085"/>
      <c r="GY172" s="1085"/>
      <c r="GZ172" s="1085"/>
      <c r="HA172" s="1085"/>
      <c r="HB172" s="1085"/>
      <c r="HC172" s="1085"/>
      <c r="HD172" s="1085"/>
      <c r="HE172" s="1085"/>
      <c r="HF172" s="1085"/>
      <c r="HG172" s="1080"/>
      <c r="HH172" s="1076"/>
      <c r="HI172" s="1076"/>
      <c r="HJ172" s="1076"/>
      <c r="HK172" s="1076"/>
      <c r="HL172" s="1076"/>
      <c r="HM172" s="1076"/>
      <c r="HN172" s="1085"/>
      <c r="HO172" s="1085"/>
      <c r="HP172" s="1085"/>
      <c r="HQ172" s="1085"/>
      <c r="HR172" s="1085"/>
      <c r="HS172" s="1085"/>
      <c r="HT172" s="1085"/>
      <c r="HU172" s="1085"/>
      <c r="HV172" s="1085"/>
      <c r="HW172" s="1086"/>
      <c r="HX172" s="1080"/>
      <c r="HY172" s="1076"/>
      <c r="HZ172" s="1076"/>
      <c r="IA172" s="1076"/>
      <c r="IB172" s="1076"/>
      <c r="IC172" s="1076"/>
      <c r="ID172" s="1076"/>
      <c r="IE172" s="1076"/>
      <c r="IF172" s="1085"/>
      <c r="IG172" s="1085"/>
      <c r="IH172" s="1085"/>
      <c r="II172" s="1085"/>
      <c r="IJ172" s="1085"/>
      <c r="IK172" s="1085"/>
      <c r="IL172" s="1199"/>
      <c r="IM172" s="1199"/>
      <c r="IN172" s="1199"/>
      <c r="IO172" s="1199"/>
      <c r="IP172" s="1199"/>
      <c r="IQ172" s="1199"/>
      <c r="IR172" s="1123"/>
      <c r="IS172" s="1123"/>
      <c r="IT172" s="1123"/>
      <c r="IU172" s="1123"/>
      <c r="IV172" s="1124"/>
      <c r="IW172" s="74"/>
      <c r="IX172" s="1100"/>
      <c r="IY172" s="1101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57"/>
      <c r="AY173" s="1100"/>
      <c r="AZ173" s="72"/>
      <c r="BA173" s="1077"/>
      <c r="BB173" s="1077"/>
      <c r="BC173" s="1077"/>
      <c r="BD173" s="1077"/>
      <c r="BE173" s="1077"/>
      <c r="BF173" s="1077"/>
      <c r="BG173" s="1077"/>
      <c r="BH173" s="1110"/>
      <c r="BI173" s="1110"/>
      <c r="BJ173" s="1110"/>
      <c r="BK173" s="1110"/>
      <c r="BL173" s="1110"/>
      <c r="BM173" s="1110"/>
      <c r="BN173" s="1110"/>
      <c r="BO173" s="1110"/>
      <c r="BP173" s="1110"/>
      <c r="BQ173" s="1111"/>
      <c r="BR173" s="1081"/>
      <c r="BS173" s="1077"/>
      <c r="BT173" s="1077"/>
      <c r="BU173" s="1077"/>
      <c r="BV173" s="1077"/>
      <c r="BW173" s="1077"/>
      <c r="BX173" s="1077"/>
      <c r="BY173" s="1131"/>
      <c r="BZ173" s="1131"/>
      <c r="CA173" s="1131"/>
      <c r="CB173" s="1131"/>
      <c r="CC173" s="1131"/>
      <c r="CD173" s="1131"/>
      <c r="CE173" s="1131"/>
      <c r="CF173" s="1131"/>
      <c r="CG173" s="1131"/>
      <c r="CH173" s="1132"/>
      <c r="CI173" s="138"/>
      <c r="CJ173" s="138"/>
      <c r="CK173" s="138"/>
      <c r="CL173" s="1113"/>
      <c r="CM173" s="1113"/>
      <c r="CN173" s="1113"/>
      <c r="CO173" s="1113"/>
      <c r="CP173" s="1113"/>
      <c r="CQ173" s="1113"/>
      <c r="CR173" s="1113"/>
      <c r="CS173" s="1113"/>
      <c r="CT173" s="1113"/>
      <c r="CU173" s="1113"/>
      <c r="CV173" s="1113"/>
      <c r="CW173" s="138"/>
      <c r="CX173" s="138"/>
      <c r="CY173" s="139"/>
      <c r="CZ173" s="1139"/>
      <c r="DA173" s="1140"/>
      <c r="DB173" s="1140"/>
      <c r="DC173" s="1140"/>
      <c r="DD173" s="1140"/>
      <c r="DE173" s="1140"/>
      <c r="DF173" s="1140"/>
      <c r="DG173" s="1140"/>
      <c r="DH173" s="1140"/>
      <c r="DI173" s="1140"/>
      <c r="DJ173" s="1140"/>
      <c r="DK173" s="1140"/>
      <c r="DL173" s="1140"/>
      <c r="DM173" s="1140"/>
      <c r="DN173" s="1140"/>
      <c r="DO173" s="1140"/>
      <c r="DP173" s="1140"/>
      <c r="DQ173" s="1140"/>
      <c r="DR173" s="1140"/>
      <c r="DS173" s="1140"/>
      <c r="DT173" s="1140"/>
      <c r="DU173" s="1140"/>
      <c r="DV173" s="1140"/>
      <c r="DW173" s="1140"/>
      <c r="DX173" s="1140"/>
      <c r="DY173" s="1140"/>
      <c r="DZ173" s="1140"/>
      <c r="EA173" s="1140"/>
      <c r="EB173" s="1140"/>
      <c r="EC173" s="1140"/>
      <c r="ED173" s="1140"/>
      <c r="EE173" s="1140"/>
      <c r="EF173" s="1140"/>
      <c r="EG173" s="1140"/>
      <c r="EH173" s="1140"/>
      <c r="EI173" s="1140"/>
      <c r="EJ173" s="1140"/>
      <c r="EK173" s="1140"/>
      <c r="EL173" s="1140"/>
      <c r="EM173" s="1140"/>
      <c r="EN173" s="1140"/>
      <c r="EO173" s="1140"/>
      <c r="EP173" s="1140"/>
      <c r="EQ173" s="1140"/>
      <c r="ER173" s="1140"/>
      <c r="ES173" s="1140"/>
      <c r="ET173" s="1140"/>
      <c r="EU173" s="1140"/>
      <c r="EV173" s="1140"/>
      <c r="EW173" s="1140"/>
      <c r="EX173" s="1141"/>
      <c r="EY173" s="1081"/>
      <c r="EZ173" s="1077"/>
      <c r="FA173" s="1077"/>
      <c r="FB173" s="1077"/>
      <c r="FC173" s="1077"/>
      <c r="FD173" s="1077"/>
      <c r="FE173" s="1077"/>
      <c r="FF173" s="1077"/>
      <c r="FG173" s="1077"/>
      <c r="FH173" s="1087"/>
      <c r="FI173" s="1087"/>
      <c r="FJ173" s="1087"/>
      <c r="FK173" s="1087"/>
      <c r="FL173" s="1087"/>
      <c r="FM173" s="1087"/>
      <c r="FN173" s="1087"/>
      <c r="FO173" s="1088"/>
      <c r="FP173" s="1081"/>
      <c r="FQ173" s="1077"/>
      <c r="FR173" s="1077"/>
      <c r="FS173" s="1077"/>
      <c r="FT173" s="1077"/>
      <c r="FU173" s="1077"/>
      <c r="FV173" s="1077"/>
      <c r="FW173" s="1077"/>
      <c r="FX173" s="1077"/>
      <c r="FY173" s="1077"/>
      <c r="FZ173" s="1077"/>
      <c r="GA173" s="1077"/>
      <c r="GB173" s="1077"/>
      <c r="GC173" s="1077"/>
      <c r="GD173" s="1077"/>
      <c r="GE173" s="1077"/>
      <c r="GF173" s="1077"/>
      <c r="GG173" s="1087"/>
      <c r="GH173" s="1087"/>
      <c r="GI173" s="1087"/>
      <c r="GJ173" s="1087"/>
      <c r="GK173" s="1087"/>
      <c r="GL173" s="1087"/>
      <c r="GM173" s="1087"/>
      <c r="GN173" s="1087"/>
      <c r="GO173" s="1087"/>
      <c r="GP173" s="1087"/>
      <c r="GQ173" s="1087"/>
      <c r="GR173" s="1087"/>
      <c r="GS173" s="1087"/>
      <c r="GT173" s="1087"/>
      <c r="GU173" s="1087"/>
      <c r="GV173" s="1087"/>
      <c r="GW173" s="1087"/>
      <c r="GX173" s="1087"/>
      <c r="GY173" s="1087"/>
      <c r="GZ173" s="1087"/>
      <c r="HA173" s="1087"/>
      <c r="HB173" s="1087"/>
      <c r="HC173" s="1087"/>
      <c r="HD173" s="1087"/>
      <c r="HE173" s="1087"/>
      <c r="HF173" s="1087"/>
      <c r="HG173" s="1081"/>
      <c r="HH173" s="1077"/>
      <c r="HI173" s="1077"/>
      <c r="HJ173" s="1077"/>
      <c r="HK173" s="1077"/>
      <c r="HL173" s="1077"/>
      <c r="HM173" s="1077"/>
      <c r="HN173" s="1087"/>
      <c r="HO173" s="1087"/>
      <c r="HP173" s="1087"/>
      <c r="HQ173" s="1087"/>
      <c r="HR173" s="1087"/>
      <c r="HS173" s="1087"/>
      <c r="HT173" s="1087"/>
      <c r="HU173" s="1087"/>
      <c r="HV173" s="1087"/>
      <c r="HW173" s="1088"/>
      <c r="HX173" s="1081"/>
      <c r="HY173" s="1077"/>
      <c r="HZ173" s="1077"/>
      <c r="IA173" s="1077"/>
      <c r="IB173" s="1077"/>
      <c r="IC173" s="1077"/>
      <c r="ID173" s="1077"/>
      <c r="IE173" s="1077"/>
      <c r="IF173" s="1085"/>
      <c r="IG173" s="1085"/>
      <c r="IH173" s="1085"/>
      <c r="II173" s="1085"/>
      <c r="IJ173" s="1085"/>
      <c r="IK173" s="1085"/>
      <c r="IL173" s="1200"/>
      <c r="IM173" s="1200"/>
      <c r="IN173" s="1200"/>
      <c r="IO173" s="1200"/>
      <c r="IP173" s="1200"/>
      <c r="IQ173" s="1200"/>
      <c r="IR173" s="1147"/>
      <c r="IS173" s="1147"/>
      <c r="IT173" s="1147"/>
      <c r="IU173" s="1147"/>
      <c r="IV173" s="1148"/>
      <c r="IW173" s="74"/>
      <c r="IX173" s="1100"/>
      <c r="IY173" s="1101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23"/>
      <c r="AY174" s="1024"/>
      <c r="AZ174" s="1024"/>
      <c r="BA174" s="140"/>
      <c r="BB174" s="140"/>
      <c r="BC174" s="140"/>
      <c r="BD174" s="140"/>
      <c r="BE174" s="140"/>
      <c r="BF174" s="140"/>
      <c r="BG174" s="140"/>
      <c r="BH174" s="1238" t="e" vm="4">
        <v>#VALUE!</v>
      </c>
      <c r="BI174" s="123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238" t="e" vm="4">
        <v>#VALUE!</v>
      </c>
      <c r="BZ174" s="123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238" t="e" vm="4">
        <v>#VALUE!</v>
      </c>
      <c r="CQ174" s="123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239" t="e" vm="4">
        <v>#VALUE!</v>
      </c>
      <c r="DH174" s="12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238" t="e" vm="4">
        <v>#VALUE!</v>
      </c>
      <c r="DY174" s="123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238" t="e" vm="4">
        <v>#VALUE!</v>
      </c>
      <c r="EP174" s="123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238" t="e" vm="4">
        <v>#VALUE!</v>
      </c>
      <c r="FG174" s="123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238" t="e" vm="4">
        <v>#VALUE!</v>
      </c>
      <c r="FX174" s="123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238" t="e" vm="4">
        <v>#VALUE!</v>
      </c>
      <c r="GO174" s="123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238" t="e" vm="4">
        <v>#VALUE!</v>
      </c>
      <c r="HF174" s="123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238" t="e" vm="4">
        <v>#VALUE!</v>
      </c>
      <c r="HW174" s="123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238" t="e" vm="4">
        <v>#VALUE!</v>
      </c>
      <c r="IN174" s="1238"/>
      <c r="IO174" s="140"/>
      <c r="IP174" s="140"/>
      <c r="IQ174" s="140"/>
      <c r="IR174" s="140"/>
      <c r="IS174" s="140"/>
      <c r="IT174" s="140"/>
      <c r="IU174" s="140"/>
      <c r="IV174" s="140"/>
      <c r="IW174" s="1024"/>
      <c r="IX174" s="1024"/>
      <c r="IY174" s="1070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23"/>
      <c r="AY175" s="1024"/>
      <c r="AZ175" s="1024"/>
      <c r="BA175" s="1012">
        <v>1</v>
      </c>
      <c r="BB175" s="1012"/>
      <c r="BC175" s="1012"/>
      <c r="BD175" s="1012"/>
      <c r="BE175" s="1012"/>
      <c r="BF175" s="1012"/>
      <c r="BG175" s="1012"/>
      <c r="BH175" s="1012"/>
      <c r="BI175" s="1012"/>
      <c r="BJ175" s="1012"/>
      <c r="BK175" s="1012"/>
      <c r="BL175" s="1012"/>
      <c r="BM175" s="1012"/>
      <c r="BN175" s="1012"/>
      <c r="BO175" s="1012"/>
      <c r="BP175" s="1012"/>
      <c r="BQ175" s="1013"/>
      <c r="BR175" s="1153">
        <v>2</v>
      </c>
      <c r="BS175" s="1012"/>
      <c r="BT175" s="1012"/>
      <c r="BU175" s="1012"/>
      <c r="BV175" s="1012"/>
      <c r="BW175" s="1012"/>
      <c r="BX175" s="1012"/>
      <c r="BY175" s="1012"/>
      <c r="BZ175" s="1012"/>
      <c r="CA175" s="1012"/>
      <c r="CB175" s="1012"/>
      <c r="CC175" s="1012"/>
      <c r="CD175" s="1012"/>
      <c r="CE175" s="1012"/>
      <c r="CF175" s="1012"/>
      <c r="CG175" s="1012"/>
      <c r="CH175" s="1013"/>
      <c r="CI175" s="1153">
        <v>3</v>
      </c>
      <c r="CJ175" s="1012"/>
      <c r="CK175" s="1012"/>
      <c r="CL175" s="1012"/>
      <c r="CM175" s="1012"/>
      <c r="CN175" s="1012"/>
      <c r="CO175" s="1012"/>
      <c r="CP175" s="1012"/>
      <c r="CQ175" s="1012"/>
      <c r="CR175" s="1012"/>
      <c r="CS175" s="1012"/>
      <c r="CT175" s="1012"/>
      <c r="CU175" s="1012"/>
      <c r="CV175" s="1012"/>
      <c r="CW175" s="1012"/>
      <c r="CX175" s="1012"/>
      <c r="CY175" s="1013"/>
      <c r="CZ175" s="1153">
        <v>4</v>
      </c>
      <c r="DA175" s="1012"/>
      <c r="DB175" s="1012"/>
      <c r="DC175" s="1012"/>
      <c r="DD175" s="1012"/>
      <c r="DE175" s="1012"/>
      <c r="DF175" s="1012"/>
      <c r="DG175" s="1012"/>
      <c r="DH175" s="1012"/>
      <c r="DI175" s="1012"/>
      <c r="DJ175" s="1012"/>
      <c r="DK175" s="1012"/>
      <c r="DL175" s="1012"/>
      <c r="DM175" s="1012"/>
      <c r="DN175" s="1012"/>
      <c r="DO175" s="1012"/>
      <c r="DP175" s="1013"/>
      <c r="DQ175" s="1153">
        <v>5</v>
      </c>
      <c r="DR175" s="1012"/>
      <c r="DS175" s="1012"/>
      <c r="DT175" s="1012"/>
      <c r="DU175" s="1012"/>
      <c r="DV175" s="1012"/>
      <c r="DW175" s="1012"/>
      <c r="DX175" s="1012"/>
      <c r="DY175" s="1012"/>
      <c r="DZ175" s="1012"/>
      <c r="EA175" s="1012"/>
      <c r="EB175" s="1012"/>
      <c r="EC175" s="1012"/>
      <c r="ED175" s="1012"/>
      <c r="EE175" s="1012"/>
      <c r="EF175" s="1012"/>
      <c r="EG175" s="1013"/>
      <c r="EH175" s="1153">
        <v>6</v>
      </c>
      <c r="EI175" s="1012"/>
      <c r="EJ175" s="1012"/>
      <c r="EK175" s="1012"/>
      <c r="EL175" s="1012"/>
      <c r="EM175" s="1012"/>
      <c r="EN175" s="1012"/>
      <c r="EO175" s="1012"/>
      <c r="EP175" s="1012"/>
      <c r="EQ175" s="1012"/>
      <c r="ER175" s="1012"/>
      <c r="ES175" s="1012"/>
      <c r="ET175" s="1012"/>
      <c r="EU175" s="1012"/>
      <c r="EV175" s="1012"/>
      <c r="EW175" s="1012"/>
      <c r="EX175" s="1013"/>
      <c r="EY175" s="1153">
        <v>7</v>
      </c>
      <c r="EZ175" s="1012"/>
      <c r="FA175" s="1012"/>
      <c r="FB175" s="1012"/>
      <c r="FC175" s="1012"/>
      <c r="FD175" s="1012"/>
      <c r="FE175" s="1012"/>
      <c r="FF175" s="1012"/>
      <c r="FG175" s="1012"/>
      <c r="FH175" s="1012"/>
      <c r="FI175" s="1012"/>
      <c r="FJ175" s="1012"/>
      <c r="FK175" s="1012"/>
      <c r="FL175" s="1012"/>
      <c r="FM175" s="1012"/>
      <c r="FN175" s="1012"/>
      <c r="FO175" s="1013"/>
      <c r="FP175" s="1153">
        <v>8</v>
      </c>
      <c r="FQ175" s="1012"/>
      <c r="FR175" s="1012"/>
      <c r="FS175" s="1012"/>
      <c r="FT175" s="1012"/>
      <c r="FU175" s="1012"/>
      <c r="FV175" s="1012"/>
      <c r="FW175" s="1012"/>
      <c r="FX175" s="1012"/>
      <c r="FY175" s="1012"/>
      <c r="FZ175" s="1012"/>
      <c r="GA175" s="1012"/>
      <c r="GB175" s="1012"/>
      <c r="GC175" s="1012"/>
      <c r="GD175" s="1012"/>
      <c r="GE175" s="1012"/>
      <c r="GF175" s="1013"/>
      <c r="GG175" s="1153">
        <v>9</v>
      </c>
      <c r="GH175" s="1012"/>
      <c r="GI175" s="1012"/>
      <c r="GJ175" s="1012"/>
      <c r="GK175" s="1012"/>
      <c r="GL175" s="1012"/>
      <c r="GM175" s="1012"/>
      <c r="GN175" s="1012"/>
      <c r="GO175" s="1012"/>
      <c r="GP175" s="1012"/>
      <c r="GQ175" s="1012"/>
      <c r="GR175" s="1012"/>
      <c r="GS175" s="1012"/>
      <c r="GT175" s="1012"/>
      <c r="GU175" s="1012"/>
      <c r="GV175" s="1012"/>
      <c r="GW175" s="1013"/>
      <c r="GX175" s="1153">
        <v>10</v>
      </c>
      <c r="GY175" s="1012"/>
      <c r="GZ175" s="1012"/>
      <c r="HA175" s="1012"/>
      <c r="HB175" s="1012"/>
      <c r="HC175" s="1012"/>
      <c r="HD175" s="1012"/>
      <c r="HE175" s="1012"/>
      <c r="HF175" s="1012"/>
      <c r="HG175" s="1012"/>
      <c r="HH175" s="1012"/>
      <c r="HI175" s="1012"/>
      <c r="HJ175" s="1012"/>
      <c r="HK175" s="1012"/>
      <c r="HL175" s="1012"/>
      <c r="HM175" s="1012"/>
      <c r="HN175" s="1013"/>
      <c r="HO175" s="1153">
        <v>11</v>
      </c>
      <c r="HP175" s="1012"/>
      <c r="HQ175" s="1012"/>
      <c r="HR175" s="1012"/>
      <c r="HS175" s="1012"/>
      <c r="HT175" s="1012"/>
      <c r="HU175" s="1012"/>
      <c r="HV175" s="1012"/>
      <c r="HW175" s="1012"/>
      <c r="HX175" s="1012"/>
      <c r="HY175" s="1012"/>
      <c r="HZ175" s="1012"/>
      <c r="IA175" s="1012"/>
      <c r="IB175" s="1012"/>
      <c r="IC175" s="1012"/>
      <c r="ID175" s="1012"/>
      <c r="IE175" s="1013"/>
      <c r="IF175" s="1012">
        <v>12</v>
      </c>
      <c r="IG175" s="1012"/>
      <c r="IH175" s="1012"/>
      <c r="II175" s="1012"/>
      <c r="IJ175" s="1012"/>
      <c r="IK175" s="1012"/>
      <c r="IL175" s="1012"/>
      <c r="IM175" s="1012"/>
      <c r="IN175" s="1012"/>
      <c r="IO175" s="1012"/>
      <c r="IP175" s="1012"/>
      <c r="IQ175" s="1012"/>
      <c r="IR175" s="1012"/>
      <c r="IS175" s="1012"/>
      <c r="IT175" s="1012"/>
      <c r="IU175" s="1012"/>
      <c r="IV175" s="1012"/>
      <c r="IW175" s="1024"/>
      <c r="IX175" s="1024"/>
      <c r="IY175" s="1070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49"/>
      <c r="AY176" s="1150"/>
      <c r="AZ176" s="1150"/>
      <c r="BA176" s="1155"/>
      <c r="BB176" s="1155"/>
      <c r="BC176" s="1155"/>
      <c r="BD176" s="1155"/>
      <c r="BE176" s="1155"/>
      <c r="BF176" s="1155"/>
      <c r="BG176" s="1155"/>
      <c r="BH176" s="1155"/>
      <c r="BI176" s="1155"/>
      <c r="BJ176" s="1155"/>
      <c r="BK176" s="1155"/>
      <c r="BL176" s="1155"/>
      <c r="BM176" s="1155"/>
      <c r="BN176" s="1155"/>
      <c r="BO176" s="1155"/>
      <c r="BP176" s="1155"/>
      <c r="BQ176" s="1156"/>
      <c r="BR176" s="1154"/>
      <c r="BS176" s="1155"/>
      <c r="BT176" s="1155"/>
      <c r="BU176" s="1155"/>
      <c r="BV176" s="1155"/>
      <c r="BW176" s="1155"/>
      <c r="BX176" s="1155"/>
      <c r="BY176" s="1155"/>
      <c r="BZ176" s="1155"/>
      <c r="CA176" s="1155"/>
      <c r="CB176" s="1155"/>
      <c r="CC176" s="1155"/>
      <c r="CD176" s="1155"/>
      <c r="CE176" s="1155"/>
      <c r="CF176" s="1155"/>
      <c r="CG176" s="1155"/>
      <c r="CH176" s="1156"/>
      <c r="CI176" s="1154"/>
      <c r="CJ176" s="1155"/>
      <c r="CK176" s="1155"/>
      <c r="CL176" s="1155"/>
      <c r="CM176" s="1155"/>
      <c r="CN176" s="1155"/>
      <c r="CO176" s="1155"/>
      <c r="CP176" s="1155"/>
      <c r="CQ176" s="1155"/>
      <c r="CR176" s="1155"/>
      <c r="CS176" s="1155"/>
      <c r="CT176" s="1155"/>
      <c r="CU176" s="1155"/>
      <c r="CV176" s="1155"/>
      <c r="CW176" s="1155"/>
      <c r="CX176" s="1155"/>
      <c r="CY176" s="1156"/>
      <c r="CZ176" s="1154"/>
      <c r="DA176" s="1155"/>
      <c r="DB176" s="1155"/>
      <c r="DC176" s="1155"/>
      <c r="DD176" s="1155"/>
      <c r="DE176" s="1155"/>
      <c r="DF176" s="1155"/>
      <c r="DG176" s="1155"/>
      <c r="DH176" s="1155"/>
      <c r="DI176" s="1155"/>
      <c r="DJ176" s="1155"/>
      <c r="DK176" s="1155"/>
      <c r="DL176" s="1155"/>
      <c r="DM176" s="1155"/>
      <c r="DN176" s="1155"/>
      <c r="DO176" s="1155"/>
      <c r="DP176" s="1156"/>
      <c r="DQ176" s="1154"/>
      <c r="DR176" s="1155"/>
      <c r="DS176" s="1155"/>
      <c r="DT176" s="1155"/>
      <c r="DU176" s="1155"/>
      <c r="DV176" s="1155"/>
      <c r="DW176" s="1155"/>
      <c r="DX176" s="1155"/>
      <c r="DY176" s="1155"/>
      <c r="DZ176" s="1155"/>
      <c r="EA176" s="1155"/>
      <c r="EB176" s="1155"/>
      <c r="EC176" s="1155"/>
      <c r="ED176" s="1155"/>
      <c r="EE176" s="1155"/>
      <c r="EF176" s="1155"/>
      <c r="EG176" s="1156"/>
      <c r="EH176" s="1154"/>
      <c r="EI176" s="1155"/>
      <c r="EJ176" s="1155"/>
      <c r="EK176" s="1155"/>
      <c r="EL176" s="1155"/>
      <c r="EM176" s="1155"/>
      <c r="EN176" s="1155"/>
      <c r="EO176" s="1155"/>
      <c r="EP176" s="1155"/>
      <c r="EQ176" s="1155"/>
      <c r="ER176" s="1155"/>
      <c r="ES176" s="1155"/>
      <c r="ET176" s="1155"/>
      <c r="EU176" s="1155"/>
      <c r="EV176" s="1155"/>
      <c r="EW176" s="1155"/>
      <c r="EX176" s="1156"/>
      <c r="EY176" s="1154"/>
      <c r="EZ176" s="1155"/>
      <c r="FA176" s="1155"/>
      <c r="FB176" s="1155"/>
      <c r="FC176" s="1155"/>
      <c r="FD176" s="1155"/>
      <c r="FE176" s="1155"/>
      <c r="FF176" s="1155"/>
      <c r="FG176" s="1155"/>
      <c r="FH176" s="1155"/>
      <c r="FI176" s="1155"/>
      <c r="FJ176" s="1155"/>
      <c r="FK176" s="1155"/>
      <c r="FL176" s="1155"/>
      <c r="FM176" s="1155"/>
      <c r="FN176" s="1155"/>
      <c r="FO176" s="1156"/>
      <c r="FP176" s="1154"/>
      <c r="FQ176" s="1155"/>
      <c r="FR176" s="1155"/>
      <c r="FS176" s="1155"/>
      <c r="FT176" s="1155"/>
      <c r="FU176" s="1155"/>
      <c r="FV176" s="1155"/>
      <c r="FW176" s="1155"/>
      <c r="FX176" s="1155"/>
      <c r="FY176" s="1155"/>
      <c r="FZ176" s="1155"/>
      <c r="GA176" s="1155"/>
      <c r="GB176" s="1155"/>
      <c r="GC176" s="1155"/>
      <c r="GD176" s="1155"/>
      <c r="GE176" s="1155"/>
      <c r="GF176" s="1156"/>
      <c r="GG176" s="1154"/>
      <c r="GH176" s="1155"/>
      <c r="GI176" s="1155"/>
      <c r="GJ176" s="1155"/>
      <c r="GK176" s="1155"/>
      <c r="GL176" s="1155"/>
      <c r="GM176" s="1155"/>
      <c r="GN176" s="1155"/>
      <c r="GO176" s="1155"/>
      <c r="GP176" s="1155"/>
      <c r="GQ176" s="1155"/>
      <c r="GR176" s="1155"/>
      <c r="GS176" s="1155"/>
      <c r="GT176" s="1155"/>
      <c r="GU176" s="1155"/>
      <c r="GV176" s="1155"/>
      <c r="GW176" s="1156"/>
      <c r="GX176" s="1154"/>
      <c r="GY176" s="1155"/>
      <c r="GZ176" s="1155"/>
      <c r="HA176" s="1155"/>
      <c r="HB176" s="1155"/>
      <c r="HC176" s="1155"/>
      <c r="HD176" s="1155"/>
      <c r="HE176" s="1155"/>
      <c r="HF176" s="1155"/>
      <c r="HG176" s="1155"/>
      <c r="HH176" s="1155"/>
      <c r="HI176" s="1155"/>
      <c r="HJ176" s="1155"/>
      <c r="HK176" s="1155"/>
      <c r="HL176" s="1155"/>
      <c r="HM176" s="1155"/>
      <c r="HN176" s="1156"/>
      <c r="HO176" s="1154"/>
      <c r="HP176" s="1155"/>
      <c r="HQ176" s="1155"/>
      <c r="HR176" s="1155"/>
      <c r="HS176" s="1155"/>
      <c r="HT176" s="1155"/>
      <c r="HU176" s="1155"/>
      <c r="HV176" s="1155"/>
      <c r="HW176" s="1155"/>
      <c r="HX176" s="1155"/>
      <c r="HY176" s="1155"/>
      <c r="HZ176" s="1155"/>
      <c r="IA176" s="1155"/>
      <c r="IB176" s="1155"/>
      <c r="IC176" s="1155"/>
      <c r="ID176" s="1155"/>
      <c r="IE176" s="1156"/>
      <c r="IF176" s="1155"/>
      <c r="IG176" s="1155"/>
      <c r="IH176" s="1155"/>
      <c r="II176" s="1155"/>
      <c r="IJ176" s="1155"/>
      <c r="IK176" s="1155"/>
      <c r="IL176" s="1155"/>
      <c r="IM176" s="1155"/>
      <c r="IN176" s="1155"/>
      <c r="IO176" s="1155"/>
      <c r="IP176" s="1155"/>
      <c r="IQ176" s="1155"/>
      <c r="IR176" s="1155"/>
      <c r="IS176" s="1155"/>
      <c r="IT176" s="1155"/>
      <c r="IU176" s="1155"/>
      <c r="IV176" s="1155"/>
      <c r="IW176" s="1150"/>
      <c r="IX176" s="1150"/>
      <c r="IY176" s="1173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161"/>
      <c r="C189" s="1162"/>
      <c r="D189" s="1162"/>
      <c r="E189" s="1162"/>
      <c r="F189" s="1162"/>
      <c r="G189" s="1162"/>
      <c r="H189" s="1162"/>
      <c r="I189" s="1162"/>
      <c r="J189" s="1162"/>
      <c r="K189" s="1162"/>
      <c r="L189" s="1162"/>
      <c r="M189" s="1162"/>
      <c r="N189" s="1162"/>
      <c r="O189" s="1162"/>
      <c r="P189" s="1162"/>
      <c r="Q189" s="1162"/>
      <c r="R189" s="1162"/>
      <c r="S189" s="1162"/>
      <c r="T189" s="1162"/>
      <c r="U189" s="1162"/>
      <c r="V189" s="1162"/>
      <c r="W189" s="1162"/>
      <c r="X189" s="1162"/>
      <c r="Y189" s="1162"/>
      <c r="Z189" s="1162"/>
      <c r="AA189" s="1162"/>
      <c r="AB189" s="1162"/>
      <c r="AC189" s="1162"/>
      <c r="AD189" s="1162"/>
      <c r="AE189" s="1162"/>
      <c r="AF189" s="1162"/>
      <c r="AG189" s="1162"/>
      <c r="AH189" s="1162"/>
      <c r="AI189" s="1162"/>
      <c r="AJ189" s="1162"/>
      <c r="AK189" s="1162"/>
      <c r="AL189" s="1162"/>
      <c r="AM189" s="1162"/>
      <c r="AN189" s="1162"/>
      <c r="AO189" s="1162"/>
      <c r="AP189" s="1162"/>
      <c r="AQ189" s="1162"/>
      <c r="AR189" s="1162"/>
      <c r="AS189" s="1162"/>
      <c r="AT189" s="1162"/>
      <c r="AU189" s="1162"/>
      <c r="AV189" s="1162"/>
      <c r="AW189" s="1162"/>
      <c r="AX189" s="1162"/>
      <c r="AY189" s="1162"/>
      <c r="AZ189" s="1162"/>
      <c r="BA189" s="1162"/>
      <c r="BB189" s="1162"/>
      <c r="BC189" s="1162"/>
      <c r="BD189" s="1162"/>
      <c r="BE189" s="1162"/>
      <c r="BF189" s="1162"/>
      <c r="BG189" s="1162"/>
      <c r="BH189" s="1162"/>
      <c r="BI189" s="1162"/>
      <c r="BJ189" s="1162"/>
      <c r="BK189" s="1162"/>
      <c r="BL189" s="1162"/>
      <c r="BM189" s="1162"/>
      <c r="BN189" s="1162"/>
      <c r="BO189" s="1162"/>
      <c r="BP189" s="1162"/>
      <c r="BQ189" s="1162"/>
      <c r="BR189" s="1162"/>
      <c r="BS189" s="1162"/>
      <c r="BT189" s="1162"/>
      <c r="BU189" s="1162"/>
      <c r="BV189" s="1162"/>
      <c r="BW189" s="1162"/>
      <c r="BX189" s="1162"/>
      <c r="BY189" s="1162"/>
      <c r="BZ189" s="1162"/>
      <c r="CA189" s="1162"/>
      <c r="CB189" s="1162"/>
      <c r="CC189" s="1162"/>
      <c r="CD189" s="1162"/>
      <c r="CE189" s="1162"/>
      <c r="CF189" s="1162"/>
      <c r="CG189" s="1162"/>
      <c r="CH189" s="1162"/>
      <c r="CI189" s="1162"/>
      <c r="CJ189" s="1162"/>
      <c r="CK189" s="1162"/>
      <c r="CL189" s="1162"/>
      <c r="CM189" s="1162"/>
      <c r="CN189" s="1162"/>
      <c r="CO189" s="1162"/>
      <c r="CP189" s="1162"/>
      <c r="CQ189" s="1162"/>
      <c r="CR189" s="1162"/>
      <c r="CS189" s="1162"/>
      <c r="CT189" s="1162"/>
      <c r="CU189" s="1162"/>
      <c r="CV189" s="1162"/>
      <c r="CW189" s="1162"/>
      <c r="CX189" s="1162"/>
      <c r="CY189" s="1162"/>
      <c r="CZ189" s="1162"/>
      <c r="DA189" s="1162"/>
      <c r="DB189" s="1162"/>
      <c r="DC189" s="1162"/>
      <c r="DD189" s="1162"/>
      <c r="DE189" s="1162"/>
      <c r="DF189" s="1162"/>
      <c r="DG189" s="1162"/>
      <c r="DH189" s="1162"/>
      <c r="DI189" s="1162"/>
      <c r="DJ189" s="1162"/>
      <c r="DK189" s="1162"/>
      <c r="DL189" s="1162"/>
      <c r="DM189" s="1162"/>
      <c r="DN189" s="1162"/>
      <c r="DO189" s="1162"/>
      <c r="DP189" s="1162"/>
      <c r="DQ189" s="1162"/>
      <c r="DR189" s="1162"/>
      <c r="DS189" s="1162"/>
      <c r="DT189" s="1162"/>
      <c r="DU189" s="1162"/>
      <c r="DV189" s="1162"/>
      <c r="DW189" s="1162"/>
      <c r="DX189" s="1162"/>
      <c r="DY189" s="1162"/>
      <c r="DZ189" s="1162"/>
      <c r="EA189" s="1162"/>
      <c r="EB189" s="1162"/>
      <c r="EC189" s="1162"/>
      <c r="ED189" s="1162"/>
      <c r="EE189" s="1162"/>
      <c r="EF189" s="1162"/>
      <c r="EG189" s="1162"/>
      <c r="EH189" s="1162"/>
      <c r="EI189" s="1162"/>
      <c r="EJ189" s="1162"/>
      <c r="EK189" s="1162"/>
      <c r="EL189" s="1162"/>
      <c r="EM189" s="1162"/>
      <c r="EN189" s="1162"/>
      <c r="EO189" s="1162"/>
      <c r="EP189" s="1162"/>
      <c r="EQ189" s="1162"/>
      <c r="ER189" s="1162"/>
      <c r="ES189" s="1162"/>
      <c r="ET189" s="1162"/>
      <c r="EU189" s="1162"/>
      <c r="EV189" s="1162"/>
      <c r="EW189" s="1162"/>
      <c r="EX189" s="1162"/>
      <c r="EY189" s="1162"/>
      <c r="EZ189" s="1162"/>
      <c r="FA189" s="1162"/>
      <c r="FB189" s="1162"/>
      <c r="FC189" s="1162"/>
      <c r="FD189" s="1162"/>
      <c r="FE189" s="1162"/>
      <c r="FF189" s="1162"/>
      <c r="FG189" s="1162"/>
      <c r="FH189" s="1162"/>
      <c r="FI189" s="1162"/>
      <c r="FJ189" s="1162"/>
      <c r="FK189" s="1162"/>
      <c r="FL189" s="1162"/>
      <c r="FM189" s="1162"/>
      <c r="FN189" s="1162"/>
      <c r="FO189" s="1162"/>
      <c r="FP189" s="1162"/>
      <c r="FQ189" s="1162"/>
      <c r="FR189" s="1162"/>
      <c r="FS189" s="1162"/>
      <c r="FT189" s="1162"/>
      <c r="FU189" s="1162"/>
      <c r="FV189" s="1162"/>
      <c r="FW189" s="1162"/>
      <c r="FX189" s="1162"/>
      <c r="FY189" s="1162"/>
      <c r="FZ189" s="1162"/>
      <c r="GA189" s="1162"/>
      <c r="GB189" s="1162"/>
      <c r="GC189" s="1162"/>
      <c r="GD189" s="1162"/>
      <c r="GE189" s="1162"/>
      <c r="GF189" s="1162"/>
      <c r="GG189" s="1162"/>
      <c r="GH189" s="1162"/>
      <c r="GI189" s="1162"/>
      <c r="GJ189" s="1162"/>
      <c r="GK189" s="1162"/>
      <c r="GL189" s="1162"/>
      <c r="GM189" s="1162"/>
      <c r="GN189" s="1162"/>
      <c r="GO189" s="1162"/>
      <c r="GP189" s="1162"/>
      <c r="GQ189" s="1162"/>
      <c r="GR189" s="1162"/>
      <c r="GS189" s="1162"/>
      <c r="GT189" s="1162"/>
      <c r="GU189" s="1162"/>
      <c r="GV189" s="1162"/>
      <c r="GW189" s="1162"/>
      <c r="GX189" s="1162"/>
      <c r="GY189" s="1162"/>
      <c r="GZ189" s="1162"/>
      <c r="HA189" s="1162"/>
      <c r="HB189" s="1162"/>
      <c r="HC189" s="1162"/>
      <c r="HD189" s="1162"/>
      <c r="HE189" s="1162"/>
      <c r="HF189" s="1162"/>
      <c r="HG189" s="1162"/>
      <c r="HH189" s="1162"/>
      <c r="HI189" s="1162"/>
      <c r="HJ189" s="1162"/>
      <c r="HK189" s="1162"/>
      <c r="HL189" s="1162"/>
      <c r="HM189" s="1162"/>
      <c r="HN189" s="1162"/>
      <c r="HO189" s="1162"/>
      <c r="HP189" s="1162"/>
      <c r="HQ189" s="1162"/>
      <c r="HR189" s="1162"/>
      <c r="HS189" s="1162"/>
      <c r="HT189" s="1162"/>
      <c r="HU189" s="1162"/>
      <c r="HV189" s="1162"/>
      <c r="HW189" s="1162"/>
      <c r="HX189" s="1162"/>
      <c r="HY189" s="1162"/>
      <c r="HZ189" s="1162"/>
      <c r="IA189" s="1162"/>
      <c r="IB189" s="1162"/>
      <c r="IC189" s="1162"/>
      <c r="ID189" s="1162"/>
      <c r="IE189" s="1162"/>
      <c r="IF189" s="1162"/>
      <c r="IG189" s="1162"/>
      <c r="IH189" s="1162"/>
      <c r="II189" s="1162"/>
      <c r="IJ189" s="1162"/>
      <c r="IK189" s="1162"/>
      <c r="IL189" s="1162"/>
      <c r="IM189" s="1162"/>
      <c r="IN189" s="1162"/>
      <c r="IO189" s="1162"/>
      <c r="IP189" s="1162"/>
      <c r="IQ189" s="1162"/>
      <c r="IR189" s="1162"/>
      <c r="IS189" s="1162"/>
      <c r="IT189" s="1162"/>
      <c r="IU189" s="1162"/>
      <c r="IV189" s="1162"/>
      <c r="IW189" s="1162"/>
      <c r="IX189" s="1162"/>
      <c r="IY189" s="1162"/>
      <c r="IZ189" s="1162"/>
      <c r="JA189" s="1162"/>
      <c r="JB189" s="1162"/>
      <c r="JC189" s="1162"/>
      <c r="JD189" s="1162"/>
      <c r="JE189" s="1162"/>
      <c r="JF189" s="1162"/>
      <c r="JG189" s="1162"/>
      <c r="JH189" s="1162"/>
      <c r="JI189" s="1162"/>
      <c r="JJ189" s="1162"/>
      <c r="JK189" s="1162"/>
      <c r="JL189" s="1162"/>
      <c r="JM189" s="1162"/>
      <c r="JN189" s="1162"/>
      <c r="JO189" s="1162"/>
      <c r="JP189" s="1162"/>
      <c r="JQ189" s="1162"/>
      <c r="JR189" s="1162"/>
      <c r="JS189" s="1162"/>
      <c r="JT189" s="1162"/>
      <c r="JU189" s="1162"/>
      <c r="JV189" s="1162"/>
      <c r="JW189" s="1162"/>
      <c r="JX189" s="1162"/>
      <c r="JY189" s="1162"/>
      <c r="JZ189" s="1162"/>
      <c r="KA189" s="1162"/>
      <c r="KB189" s="1162"/>
      <c r="KC189" s="1162"/>
      <c r="KD189" s="1162"/>
      <c r="KE189" s="1162"/>
      <c r="KF189" s="1162"/>
      <c r="KG189" s="1162"/>
      <c r="KH189" s="1162"/>
      <c r="KI189" s="1162"/>
      <c r="KJ189" s="1162"/>
      <c r="KK189" s="1162"/>
      <c r="KL189" s="1162"/>
      <c r="KM189" s="1162"/>
      <c r="KN189" s="1162"/>
      <c r="KO189" s="1162"/>
      <c r="KP189" s="1162"/>
      <c r="KQ189" s="1162"/>
      <c r="KR189" s="1162"/>
      <c r="KS189" s="1162"/>
      <c r="KT189" s="1162"/>
      <c r="KU189" s="1162"/>
      <c r="KV189" s="1162"/>
      <c r="KW189" s="1162"/>
      <c r="KX189" s="1162"/>
      <c r="KY189" s="1162"/>
      <c r="KZ189" s="1162"/>
      <c r="LA189" s="1162"/>
      <c r="LB189" s="1162"/>
      <c r="LC189" s="1162"/>
      <c r="LD189" s="1162"/>
      <c r="LE189" s="1162"/>
      <c r="LF189" s="1162"/>
      <c r="LG189" s="1162"/>
      <c r="LH189" s="1162"/>
      <c r="LI189" s="1162"/>
      <c r="LJ189" s="1163"/>
    </row>
    <row r="190" spans="2:322" ht="3.65" customHeight="1">
      <c r="B190" s="1164"/>
      <c r="C190" s="1165"/>
      <c r="D190" s="1165"/>
      <c r="E190" s="1165"/>
      <c r="F190" s="1165"/>
      <c r="G190" s="1165"/>
      <c r="H190" s="1165"/>
      <c r="I190" s="1165"/>
      <c r="J190" s="1165"/>
      <c r="K190" s="1165"/>
      <c r="L190" s="1165"/>
      <c r="M190" s="1165"/>
      <c r="N190" s="1165"/>
      <c r="O190" s="1165"/>
      <c r="P190" s="1165"/>
      <c r="Q190" s="1165"/>
      <c r="R190" s="1165"/>
      <c r="S190" s="1165"/>
      <c r="T190" s="1165"/>
      <c r="U190" s="1165"/>
      <c r="V190" s="1165"/>
      <c r="W190" s="1165"/>
      <c r="X190" s="1165"/>
      <c r="Y190" s="1165"/>
      <c r="Z190" s="1165"/>
      <c r="AA190" s="1165"/>
      <c r="AB190" s="1165"/>
      <c r="AC190" s="1165"/>
      <c r="AD190" s="1165"/>
      <c r="AE190" s="1165"/>
      <c r="AF190" s="1165"/>
      <c r="AG190" s="1165"/>
      <c r="AH190" s="1165"/>
      <c r="AI190" s="1165"/>
      <c r="AJ190" s="1165"/>
      <c r="AK190" s="1165"/>
      <c r="AL190" s="1165"/>
      <c r="AM190" s="1165"/>
      <c r="AN190" s="1165"/>
      <c r="AO190" s="1165"/>
      <c r="AP190" s="1165"/>
      <c r="AQ190" s="1165"/>
      <c r="AR190" s="1165"/>
      <c r="AS190" s="1165"/>
      <c r="AT190" s="1165"/>
      <c r="AU190" s="1165"/>
      <c r="AV190" s="1165"/>
      <c r="AW190" s="1165"/>
      <c r="AX190" s="1165"/>
      <c r="AY190" s="1165"/>
      <c r="AZ190" s="1165"/>
      <c r="BA190" s="1165"/>
      <c r="BB190" s="1165"/>
      <c r="BC190" s="1165"/>
      <c r="BD190" s="1165"/>
      <c r="BE190" s="1165"/>
      <c r="BF190" s="1165"/>
      <c r="BG190" s="1165"/>
      <c r="BH190" s="1165"/>
      <c r="BI190" s="1165"/>
      <c r="BJ190" s="1165"/>
      <c r="BK190" s="1165"/>
      <c r="BL190" s="1165"/>
      <c r="BM190" s="1165"/>
      <c r="BN190" s="1165"/>
      <c r="BO190" s="1165"/>
      <c r="BP190" s="1165"/>
      <c r="BQ190" s="1165"/>
      <c r="BR190" s="1165"/>
      <c r="BS190" s="1165"/>
      <c r="BT190" s="1165"/>
      <c r="BU190" s="1165"/>
      <c r="BV190" s="1165"/>
      <c r="BW190" s="1165"/>
      <c r="BX190" s="1165"/>
      <c r="BY190" s="1165"/>
      <c r="BZ190" s="1165"/>
      <c r="CA190" s="1165"/>
      <c r="CB190" s="1165"/>
      <c r="CC190" s="1165"/>
      <c r="CD190" s="1165"/>
      <c r="CE190" s="1165"/>
      <c r="CF190" s="1165"/>
      <c r="CG190" s="1165"/>
      <c r="CH190" s="1165"/>
      <c r="CI190" s="1165"/>
      <c r="CJ190" s="1165"/>
      <c r="CK190" s="1165"/>
      <c r="CL190" s="1165"/>
      <c r="CM190" s="1165"/>
      <c r="CN190" s="1165"/>
      <c r="CO190" s="1165"/>
      <c r="CP190" s="1165"/>
      <c r="CQ190" s="1165"/>
      <c r="CR190" s="1165"/>
      <c r="CS190" s="1165"/>
      <c r="CT190" s="1165"/>
      <c r="CU190" s="1165"/>
      <c r="CV190" s="1165"/>
      <c r="CW190" s="1165"/>
      <c r="CX190" s="1165"/>
      <c r="CY190" s="1165"/>
      <c r="CZ190" s="1165"/>
      <c r="DA190" s="1165"/>
      <c r="DB190" s="1165"/>
      <c r="DC190" s="1165"/>
      <c r="DD190" s="1165"/>
      <c r="DE190" s="1165"/>
      <c r="DF190" s="1165"/>
      <c r="DG190" s="1165"/>
      <c r="DH190" s="1165"/>
      <c r="DI190" s="1165"/>
      <c r="DJ190" s="1165"/>
      <c r="DK190" s="1165"/>
      <c r="DL190" s="1165"/>
      <c r="DM190" s="1165"/>
      <c r="DN190" s="1165"/>
      <c r="DO190" s="1165"/>
      <c r="DP190" s="1165"/>
      <c r="DQ190" s="1165"/>
      <c r="DR190" s="1165"/>
      <c r="DS190" s="1165"/>
      <c r="DT190" s="1165"/>
      <c r="DU190" s="1165"/>
      <c r="DV190" s="1165"/>
      <c r="DW190" s="1165"/>
      <c r="DX190" s="1165"/>
      <c r="DY190" s="1165"/>
      <c r="DZ190" s="1165"/>
      <c r="EA190" s="1165"/>
      <c r="EB190" s="1165"/>
      <c r="EC190" s="1165"/>
      <c r="ED190" s="1165"/>
      <c r="EE190" s="1165"/>
      <c r="EF190" s="1165"/>
      <c r="EG190" s="1165"/>
      <c r="EH190" s="1165"/>
      <c r="EI190" s="1165"/>
      <c r="EJ190" s="1165"/>
      <c r="EK190" s="1165"/>
      <c r="EL190" s="1165"/>
      <c r="EM190" s="1165"/>
      <c r="EN190" s="1165"/>
      <c r="EO190" s="1165"/>
      <c r="EP190" s="1165"/>
      <c r="EQ190" s="1165"/>
      <c r="ER190" s="1165"/>
      <c r="ES190" s="1165"/>
      <c r="ET190" s="1165"/>
      <c r="EU190" s="1165"/>
      <c r="EV190" s="1165"/>
      <c r="EW190" s="1165"/>
      <c r="EX190" s="1165"/>
      <c r="EY190" s="1165"/>
      <c r="EZ190" s="1165"/>
      <c r="FA190" s="1165"/>
      <c r="FB190" s="1165"/>
      <c r="FC190" s="1165"/>
      <c r="FD190" s="1165"/>
      <c r="FE190" s="1165"/>
      <c r="FF190" s="1165"/>
      <c r="FG190" s="1165"/>
      <c r="FH190" s="1165"/>
      <c r="FI190" s="1165"/>
      <c r="FJ190" s="1165"/>
      <c r="FK190" s="1165"/>
      <c r="FL190" s="1165"/>
      <c r="FM190" s="1165"/>
      <c r="FN190" s="1165"/>
      <c r="FO190" s="1165"/>
      <c r="FP190" s="1165"/>
      <c r="FQ190" s="1165"/>
      <c r="FR190" s="1165"/>
      <c r="FS190" s="1165"/>
      <c r="FT190" s="1165"/>
      <c r="FU190" s="1165"/>
      <c r="FV190" s="1165"/>
      <c r="FW190" s="1165"/>
      <c r="FX190" s="1165"/>
      <c r="FY190" s="1165"/>
      <c r="FZ190" s="1165"/>
      <c r="GA190" s="1165"/>
      <c r="GB190" s="1165"/>
      <c r="GC190" s="1165"/>
      <c r="GD190" s="1165"/>
      <c r="GE190" s="1165"/>
      <c r="GF190" s="1165"/>
      <c r="GG190" s="1165"/>
      <c r="GH190" s="1165"/>
      <c r="GI190" s="1165"/>
      <c r="GJ190" s="1165"/>
      <c r="GK190" s="1165"/>
      <c r="GL190" s="1165"/>
      <c r="GM190" s="1165"/>
      <c r="GN190" s="1165"/>
      <c r="GO190" s="1165"/>
      <c r="GP190" s="1165"/>
      <c r="GQ190" s="1165"/>
      <c r="GR190" s="1165"/>
      <c r="GS190" s="1165"/>
      <c r="GT190" s="1165"/>
      <c r="GU190" s="1165"/>
      <c r="GV190" s="1165"/>
      <c r="GW190" s="1165"/>
      <c r="GX190" s="1165"/>
      <c r="GY190" s="1165"/>
      <c r="GZ190" s="1165"/>
      <c r="HA190" s="1165"/>
      <c r="HB190" s="1165"/>
      <c r="HC190" s="1165"/>
      <c r="HD190" s="1165"/>
      <c r="HE190" s="1165"/>
      <c r="HF190" s="1165"/>
      <c r="HG190" s="1165"/>
      <c r="HH190" s="1165"/>
      <c r="HI190" s="1165"/>
      <c r="HJ190" s="1165"/>
      <c r="HK190" s="1165"/>
      <c r="HL190" s="1165"/>
      <c r="HM190" s="1165"/>
      <c r="HN190" s="1165"/>
      <c r="HO190" s="1165"/>
      <c r="HP190" s="1165"/>
      <c r="HQ190" s="1165"/>
      <c r="HR190" s="1165"/>
      <c r="HS190" s="1165"/>
      <c r="HT190" s="1165"/>
      <c r="HU190" s="1165"/>
      <c r="HV190" s="1165"/>
      <c r="HW190" s="1165"/>
      <c r="HX190" s="1165"/>
      <c r="HY190" s="1165"/>
      <c r="HZ190" s="1165"/>
      <c r="IA190" s="1165"/>
      <c r="IB190" s="1165"/>
      <c r="IC190" s="1165"/>
      <c r="ID190" s="1165"/>
      <c r="IE190" s="1165"/>
      <c r="IF190" s="1165"/>
      <c r="IG190" s="1165"/>
      <c r="IH190" s="1165"/>
      <c r="II190" s="1165"/>
      <c r="IJ190" s="1165"/>
      <c r="IK190" s="1165"/>
      <c r="IL190" s="1165"/>
      <c r="IM190" s="1165"/>
      <c r="IN190" s="1165"/>
      <c r="IO190" s="1165"/>
      <c r="IP190" s="1165"/>
      <c r="IQ190" s="1165"/>
      <c r="IR190" s="1165"/>
      <c r="IS190" s="1165"/>
      <c r="IT190" s="1165"/>
      <c r="IU190" s="1165"/>
      <c r="IV190" s="1165"/>
      <c r="IW190" s="1165"/>
      <c r="IX190" s="1165"/>
      <c r="IY190" s="1165"/>
      <c r="IZ190" s="1165"/>
      <c r="JA190" s="1165"/>
      <c r="JB190" s="1165"/>
      <c r="JC190" s="1165"/>
      <c r="JD190" s="1165"/>
      <c r="JE190" s="1165"/>
      <c r="JF190" s="1165"/>
      <c r="JG190" s="1165"/>
      <c r="JH190" s="1165"/>
      <c r="JI190" s="1165"/>
      <c r="JJ190" s="1165"/>
      <c r="JK190" s="1165"/>
      <c r="JL190" s="1165"/>
      <c r="JM190" s="1165"/>
      <c r="JN190" s="1165"/>
      <c r="JO190" s="1165"/>
      <c r="JP190" s="1165"/>
      <c r="JQ190" s="1165"/>
      <c r="JR190" s="1165"/>
      <c r="JS190" s="1165"/>
      <c r="JT190" s="1165"/>
      <c r="JU190" s="1165"/>
      <c r="JV190" s="1165"/>
      <c r="JW190" s="1165"/>
      <c r="JX190" s="1165"/>
      <c r="JY190" s="1165"/>
      <c r="JZ190" s="1165"/>
      <c r="KA190" s="1165"/>
      <c r="KB190" s="1165"/>
      <c r="KC190" s="1165"/>
      <c r="KD190" s="1165"/>
      <c r="KE190" s="1165"/>
      <c r="KF190" s="1165"/>
      <c r="KG190" s="1165"/>
      <c r="KH190" s="1165"/>
      <c r="KI190" s="1165"/>
      <c r="KJ190" s="1165"/>
      <c r="KK190" s="1165"/>
      <c r="KL190" s="1165"/>
      <c r="KM190" s="1165"/>
      <c r="KN190" s="1165"/>
      <c r="KO190" s="1165"/>
      <c r="KP190" s="1165"/>
      <c r="KQ190" s="1165"/>
      <c r="KR190" s="1165"/>
      <c r="KS190" s="1165"/>
      <c r="KT190" s="1165"/>
      <c r="KU190" s="1165"/>
      <c r="KV190" s="1165"/>
      <c r="KW190" s="1165"/>
      <c r="KX190" s="1165"/>
      <c r="KY190" s="1165"/>
      <c r="KZ190" s="1165"/>
      <c r="LA190" s="1165"/>
      <c r="LB190" s="1165"/>
      <c r="LC190" s="1165"/>
      <c r="LD190" s="1165"/>
      <c r="LE190" s="1165"/>
      <c r="LF190" s="1165"/>
      <c r="LG190" s="1165"/>
      <c r="LH190" s="1165"/>
      <c r="LI190" s="1165"/>
      <c r="LJ190" s="1166"/>
    </row>
    <row r="191" spans="2:322" ht="3.65" customHeight="1">
      <c r="B191" s="1164"/>
      <c r="C191" s="1165"/>
      <c r="D191" s="1165"/>
      <c r="E191" s="1165"/>
      <c r="F191" s="1165"/>
      <c r="G191" s="1165"/>
      <c r="H191" s="1165"/>
      <c r="I191" s="1165"/>
      <c r="J191" s="1165"/>
      <c r="K191" s="1165"/>
      <c r="L191" s="1165"/>
      <c r="M191" s="1165"/>
      <c r="N191" s="1165"/>
      <c r="O191" s="1165"/>
      <c r="P191" s="1165"/>
      <c r="Q191" s="1165"/>
      <c r="R191" s="1165"/>
      <c r="S191" s="1165"/>
      <c r="T191" s="1165"/>
      <c r="U191" s="1165"/>
      <c r="V191" s="1165"/>
      <c r="W191" s="1165"/>
      <c r="X191" s="1165"/>
      <c r="Y191" s="1165"/>
      <c r="Z191" s="1165"/>
      <c r="AA191" s="1165"/>
      <c r="AB191" s="1165"/>
      <c r="AC191" s="1165"/>
      <c r="AD191" s="1165"/>
      <c r="AE191" s="1165"/>
      <c r="AF191" s="1165"/>
      <c r="AG191" s="1165"/>
      <c r="AH191" s="1165"/>
      <c r="AI191" s="1165"/>
      <c r="AJ191" s="1165"/>
      <c r="AK191" s="1165"/>
      <c r="AL191" s="1165"/>
      <c r="AM191" s="1165"/>
      <c r="AN191" s="1165"/>
      <c r="AO191" s="1165"/>
      <c r="AP191" s="1165"/>
      <c r="AQ191" s="1165"/>
      <c r="AR191" s="1165"/>
      <c r="AS191" s="1165"/>
      <c r="AT191" s="1165"/>
      <c r="AU191" s="1165"/>
      <c r="AV191" s="1165"/>
      <c r="AW191" s="1165"/>
      <c r="AX191" s="1165"/>
      <c r="AY191" s="1165"/>
      <c r="AZ191" s="1165"/>
      <c r="BA191" s="1165"/>
      <c r="BB191" s="1165"/>
      <c r="BC191" s="1165"/>
      <c r="BD191" s="1165"/>
      <c r="BE191" s="1165"/>
      <c r="BF191" s="1165"/>
      <c r="BG191" s="1165"/>
      <c r="BH191" s="1165"/>
      <c r="BI191" s="1165"/>
      <c r="BJ191" s="1165"/>
      <c r="BK191" s="1165"/>
      <c r="BL191" s="1165"/>
      <c r="BM191" s="1165"/>
      <c r="BN191" s="1165"/>
      <c r="BO191" s="1165"/>
      <c r="BP191" s="1165"/>
      <c r="BQ191" s="1165"/>
      <c r="BR191" s="1165"/>
      <c r="BS191" s="1165"/>
      <c r="BT191" s="1165"/>
      <c r="BU191" s="1165"/>
      <c r="BV191" s="1165"/>
      <c r="BW191" s="1165"/>
      <c r="BX191" s="1165"/>
      <c r="BY191" s="1165"/>
      <c r="BZ191" s="1165"/>
      <c r="CA191" s="1165"/>
      <c r="CB191" s="1165"/>
      <c r="CC191" s="1165"/>
      <c r="CD191" s="1165"/>
      <c r="CE191" s="1165"/>
      <c r="CF191" s="1165"/>
      <c r="CG191" s="1165"/>
      <c r="CH191" s="1165"/>
      <c r="CI191" s="1165"/>
      <c r="CJ191" s="1165"/>
      <c r="CK191" s="1165"/>
      <c r="CL191" s="1165"/>
      <c r="CM191" s="1165"/>
      <c r="CN191" s="1165"/>
      <c r="CO191" s="1165"/>
      <c r="CP191" s="1165"/>
      <c r="CQ191" s="1165"/>
      <c r="CR191" s="1165"/>
      <c r="CS191" s="1165"/>
      <c r="CT191" s="1165"/>
      <c r="CU191" s="1165"/>
      <c r="CV191" s="1165"/>
      <c r="CW191" s="1165"/>
      <c r="CX191" s="1165"/>
      <c r="CY191" s="1165"/>
      <c r="CZ191" s="1165"/>
      <c r="DA191" s="1165"/>
      <c r="DB191" s="1165"/>
      <c r="DC191" s="1165"/>
      <c r="DD191" s="1165"/>
      <c r="DE191" s="1165"/>
      <c r="DF191" s="1165"/>
      <c r="DG191" s="1165"/>
      <c r="DH191" s="1165"/>
      <c r="DI191" s="1165"/>
      <c r="DJ191" s="1165"/>
      <c r="DK191" s="1165"/>
      <c r="DL191" s="1165"/>
      <c r="DM191" s="1165"/>
      <c r="DN191" s="1165"/>
      <c r="DO191" s="1165"/>
      <c r="DP191" s="1165"/>
      <c r="DQ191" s="1165"/>
      <c r="DR191" s="1165"/>
      <c r="DS191" s="1165"/>
      <c r="DT191" s="1165"/>
      <c r="DU191" s="1165"/>
      <c r="DV191" s="1165"/>
      <c r="DW191" s="1165"/>
      <c r="DX191" s="1165"/>
      <c r="DY191" s="1165"/>
      <c r="DZ191" s="1165"/>
      <c r="EA191" s="1165"/>
      <c r="EB191" s="1165"/>
      <c r="EC191" s="1165"/>
      <c r="ED191" s="1165"/>
      <c r="EE191" s="1165"/>
      <c r="EF191" s="1165"/>
      <c r="EG191" s="1165"/>
      <c r="EH191" s="1165"/>
      <c r="EI191" s="1165"/>
      <c r="EJ191" s="1165"/>
      <c r="EK191" s="1165"/>
      <c r="EL191" s="1165"/>
      <c r="EM191" s="1165"/>
      <c r="EN191" s="1165"/>
      <c r="EO191" s="1165"/>
      <c r="EP191" s="1165"/>
      <c r="EQ191" s="1165"/>
      <c r="ER191" s="1165"/>
      <c r="ES191" s="1165"/>
      <c r="ET191" s="1165"/>
      <c r="EU191" s="1165"/>
      <c r="EV191" s="1165"/>
      <c r="EW191" s="1165"/>
      <c r="EX191" s="1165"/>
      <c r="EY191" s="1165"/>
      <c r="EZ191" s="1165"/>
      <c r="FA191" s="1165"/>
      <c r="FB191" s="1165"/>
      <c r="FC191" s="1165"/>
      <c r="FD191" s="1165"/>
      <c r="FE191" s="1165"/>
      <c r="FF191" s="1165"/>
      <c r="FG191" s="1165"/>
      <c r="FH191" s="1165"/>
      <c r="FI191" s="1165"/>
      <c r="FJ191" s="1165"/>
      <c r="FK191" s="1165"/>
      <c r="FL191" s="1165"/>
      <c r="FM191" s="1165"/>
      <c r="FN191" s="1165"/>
      <c r="FO191" s="1165"/>
      <c r="FP191" s="1165"/>
      <c r="FQ191" s="1165"/>
      <c r="FR191" s="1165"/>
      <c r="FS191" s="1165"/>
      <c r="FT191" s="1165"/>
      <c r="FU191" s="1165"/>
      <c r="FV191" s="1165"/>
      <c r="FW191" s="1165"/>
      <c r="FX191" s="1165"/>
      <c r="FY191" s="1165"/>
      <c r="FZ191" s="1165"/>
      <c r="GA191" s="1165"/>
      <c r="GB191" s="1165"/>
      <c r="GC191" s="1165"/>
      <c r="GD191" s="1165"/>
      <c r="GE191" s="1165"/>
      <c r="GF191" s="1165"/>
      <c r="GG191" s="1165"/>
      <c r="GH191" s="1165"/>
      <c r="GI191" s="1165"/>
      <c r="GJ191" s="1165"/>
      <c r="GK191" s="1165"/>
      <c r="GL191" s="1165"/>
      <c r="GM191" s="1165"/>
      <c r="GN191" s="1165"/>
      <c r="GO191" s="1165"/>
      <c r="GP191" s="1165"/>
      <c r="GQ191" s="1165"/>
      <c r="GR191" s="1165"/>
      <c r="GS191" s="1165"/>
      <c r="GT191" s="1165"/>
      <c r="GU191" s="1165"/>
      <c r="GV191" s="1165"/>
      <c r="GW191" s="1165"/>
      <c r="GX191" s="1165"/>
      <c r="GY191" s="1165"/>
      <c r="GZ191" s="1165"/>
      <c r="HA191" s="1165"/>
      <c r="HB191" s="1165"/>
      <c r="HC191" s="1165"/>
      <c r="HD191" s="1165"/>
      <c r="HE191" s="1165"/>
      <c r="HF191" s="1165"/>
      <c r="HG191" s="1165"/>
      <c r="HH191" s="1165"/>
      <c r="HI191" s="1165"/>
      <c r="HJ191" s="1165"/>
      <c r="HK191" s="1165"/>
      <c r="HL191" s="1165"/>
      <c r="HM191" s="1165"/>
      <c r="HN191" s="1165"/>
      <c r="HO191" s="1165"/>
      <c r="HP191" s="1165"/>
      <c r="HQ191" s="1165"/>
      <c r="HR191" s="1165"/>
      <c r="HS191" s="1165"/>
      <c r="HT191" s="1165"/>
      <c r="HU191" s="1165"/>
      <c r="HV191" s="1165"/>
      <c r="HW191" s="1165"/>
      <c r="HX191" s="1165"/>
      <c r="HY191" s="1165"/>
      <c r="HZ191" s="1165"/>
      <c r="IA191" s="1165"/>
      <c r="IB191" s="1165"/>
      <c r="IC191" s="1165"/>
      <c r="ID191" s="1165"/>
      <c r="IE191" s="1165"/>
      <c r="IF191" s="1165"/>
      <c r="IG191" s="1165"/>
      <c r="IH191" s="1165"/>
      <c r="II191" s="1165"/>
      <c r="IJ191" s="1165"/>
      <c r="IK191" s="1165"/>
      <c r="IL191" s="1165"/>
      <c r="IM191" s="1165"/>
      <c r="IN191" s="1165"/>
      <c r="IO191" s="1165"/>
      <c r="IP191" s="1165"/>
      <c r="IQ191" s="1165"/>
      <c r="IR191" s="1165"/>
      <c r="IS191" s="1165"/>
      <c r="IT191" s="1165"/>
      <c r="IU191" s="1165"/>
      <c r="IV191" s="1165"/>
      <c r="IW191" s="1165"/>
      <c r="IX191" s="1165"/>
      <c r="IY191" s="1165"/>
      <c r="IZ191" s="1165"/>
      <c r="JA191" s="1165"/>
      <c r="JB191" s="1165"/>
      <c r="JC191" s="1165"/>
      <c r="JD191" s="1165"/>
      <c r="JE191" s="1165"/>
      <c r="JF191" s="1165"/>
      <c r="JG191" s="1165"/>
      <c r="JH191" s="1165"/>
      <c r="JI191" s="1165"/>
      <c r="JJ191" s="1165"/>
      <c r="JK191" s="1165"/>
      <c r="JL191" s="1165"/>
      <c r="JM191" s="1165"/>
      <c r="JN191" s="1165"/>
      <c r="JO191" s="1165"/>
      <c r="JP191" s="1165"/>
      <c r="JQ191" s="1165"/>
      <c r="JR191" s="1165"/>
      <c r="JS191" s="1165"/>
      <c r="JT191" s="1165"/>
      <c r="JU191" s="1165"/>
      <c r="JV191" s="1165"/>
      <c r="JW191" s="1165"/>
      <c r="JX191" s="1165"/>
      <c r="JY191" s="1165"/>
      <c r="JZ191" s="1165"/>
      <c r="KA191" s="1165"/>
      <c r="KB191" s="1165"/>
      <c r="KC191" s="1165"/>
      <c r="KD191" s="1165"/>
      <c r="KE191" s="1165"/>
      <c r="KF191" s="1165"/>
      <c r="KG191" s="1165"/>
      <c r="KH191" s="1165"/>
      <c r="KI191" s="1165"/>
      <c r="KJ191" s="1165"/>
      <c r="KK191" s="1165"/>
      <c r="KL191" s="1165"/>
      <c r="KM191" s="1165"/>
      <c r="KN191" s="1165"/>
      <c r="KO191" s="1165"/>
      <c r="KP191" s="1165"/>
      <c r="KQ191" s="1165"/>
      <c r="KR191" s="1165"/>
      <c r="KS191" s="1165"/>
      <c r="KT191" s="1165"/>
      <c r="KU191" s="1165"/>
      <c r="KV191" s="1165"/>
      <c r="KW191" s="1165"/>
      <c r="KX191" s="1165"/>
      <c r="KY191" s="1165"/>
      <c r="KZ191" s="1165"/>
      <c r="LA191" s="1165"/>
      <c r="LB191" s="1165"/>
      <c r="LC191" s="1165"/>
      <c r="LD191" s="1165"/>
      <c r="LE191" s="1165"/>
      <c r="LF191" s="1165"/>
      <c r="LG191" s="1165"/>
      <c r="LH191" s="1165"/>
      <c r="LI191" s="1165"/>
      <c r="LJ191" s="1166"/>
    </row>
    <row r="192" spans="2:322" ht="3.65" customHeight="1" thickBot="1">
      <c r="B192" s="1167"/>
      <c r="C192" s="1168"/>
      <c r="D192" s="1168"/>
      <c r="E192" s="1168"/>
      <c r="F192" s="1168"/>
      <c r="G192" s="1168"/>
      <c r="H192" s="1168"/>
      <c r="I192" s="1168"/>
      <c r="J192" s="1168"/>
      <c r="K192" s="1168"/>
      <c r="L192" s="1168"/>
      <c r="M192" s="1168"/>
      <c r="N192" s="1168"/>
      <c r="O192" s="1168"/>
      <c r="P192" s="1168"/>
      <c r="Q192" s="1168"/>
      <c r="R192" s="1168"/>
      <c r="S192" s="1168"/>
      <c r="T192" s="1168"/>
      <c r="U192" s="1168"/>
      <c r="V192" s="1168"/>
      <c r="W192" s="1168"/>
      <c r="X192" s="1168"/>
      <c r="Y192" s="1168"/>
      <c r="Z192" s="1168"/>
      <c r="AA192" s="1168"/>
      <c r="AB192" s="1168"/>
      <c r="AC192" s="1168"/>
      <c r="AD192" s="1168"/>
      <c r="AE192" s="1168"/>
      <c r="AF192" s="1168"/>
      <c r="AG192" s="1168"/>
      <c r="AH192" s="1168"/>
      <c r="AI192" s="1168"/>
      <c r="AJ192" s="1168"/>
      <c r="AK192" s="1168"/>
      <c r="AL192" s="1168"/>
      <c r="AM192" s="1168"/>
      <c r="AN192" s="1168"/>
      <c r="AO192" s="1168"/>
      <c r="AP192" s="1168"/>
      <c r="AQ192" s="1168"/>
      <c r="AR192" s="1168"/>
      <c r="AS192" s="1168"/>
      <c r="AT192" s="1168"/>
      <c r="AU192" s="1168"/>
      <c r="AV192" s="1168"/>
      <c r="AW192" s="1168"/>
      <c r="AX192" s="1168"/>
      <c r="AY192" s="1168"/>
      <c r="AZ192" s="1168"/>
      <c r="BA192" s="1168"/>
      <c r="BB192" s="1168"/>
      <c r="BC192" s="1168"/>
      <c r="BD192" s="1168"/>
      <c r="BE192" s="1168"/>
      <c r="BF192" s="1168"/>
      <c r="BG192" s="1168"/>
      <c r="BH192" s="1168"/>
      <c r="BI192" s="1168"/>
      <c r="BJ192" s="1168"/>
      <c r="BK192" s="1168"/>
      <c r="BL192" s="1168"/>
      <c r="BM192" s="1168"/>
      <c r="BN192" s="1168"/>
      <c r="BO192" s="1168"/>
      <c r="BP192" s="1168"/>
      <c r="BQ192" s="1168"/>
      <c r="BR192" s="1168"/>
      <c r="BS192" s="1168"/>
      <c r="BT192" s="1168"/>
      <c r="BU192" s="1168"/>
      <c r="BV192" s="1168"/>
      <c r="BW192" s="1168"/>
      <c r="BX192" s="1168"/>
      <c r="BY192" s="1168"/>
      <c r="BZ192" s="1168"/>
      <c r="CA192" s="1168"/>
      <c r="CB192" s="1168"/>
      <c r="CC192" s="1168"/>
      <c r="CD192" s="1168"/>
      <c r="CE192" s="1168"/>
      <c r="CF192" s="1168"/>
      <c r="CG192" s="1168"/>
      <c r="CH192" s="1168"/>
      <c r="CI192" s="1168"/>
      <c r="CJ192" s="1168"/>
      <c r="CK192" s="1168"/>
      <c r="CL192" s="1168"/>
      <c r="CM192" s="1168"/>
      <c r="CN192" s="1168"/>
      <c r="CO192" s="1168"/>
      <c r="CP192" s="1168"/>
      <c r="CQ192" s="1168"/>
      <c r="CR192" s="1168"/>
      <c r="CS192" s="1168"/>
      <c r="CT192" s="1168"/>
      <c r="CU192" s="1168"/>
      <c r="CV192" s="1168"/>
      <c r="CW192" s="1168"/>
      <c r="CX192" s="1168"/>
      <c r="CY192" s="1168"/>
      <c r="CZ192" s="1168"/>
      <c r="DA192" s="1168"/>
      <c r="DB192" s="1168"/>
      <c r="DC192" s="1168"/>
      <c r="DD192" s="1168"/>
      <c r="DE192" s="1168"/>
      <c r="DF192" s="1168"/>
      <c r="DG192" s="1168"/>
      <c r="DH192" s="1168"/>
      <c r="DI192" s="1168"/>
      <c r="DJ192" s="1168"/>
      <c r="DK192" s="1168"/>
      <c r="DL192" s="1168"/>
      <c r="DM192" s="1168"/>
      <c r="DN192" s="1168"/>
      <c r="DO192" s="1168"/>
      <c r="DP192" s="1168"/>
      <c r="DQ192" s="1168"/>
      <c r="DR192" s="1168"/>
      <c r="DS192" s="1168"/>
      <c r="DT192" s="1168"/>
      <c r="DU192" s="1168"/>
      <c r="DV192" s="1168"/>
      <c r="DW192" s="1168"/>
      <c r="DX192" s="1168"/>
      <c r="DY192" s="1168"/>
      <c r="DZ192" s="1168"/>
      <c r="EA192" s="1168"/>
      <c r="EB192" s="1168"/>
      <c r="EC192" s="1168"/>
      <c r="ED192" s="1168"/>
      <c r="EE192" s="1168"/>
      <c r="EF192" s="1168"/>
      <c r="EG192" s="1168"/>
      <c r="EH192" s="1168"/>
      <c r="EI192" s="1168"/>
      <c r="EJ192" s="1168"/>
      <c r="EK192" s="1168"/>
      <c r="EL192" s="1168"/>
      <c r="EM192" s="1168"/>
      <c r="EN192" s="1168"/>
      <c r="EO192" s="1168"/>
      <c r="EP192" s="1168"/>
      <c r="EQ192" s="1168"/>
      <c r="ER192" s="1168"/>
      <c r="ES192" s="1168"/>
      <c r="ET192" s="1168"/>
      <c r="EU192" s="1168"/>
      <c r="EV192" s="1168"/>
      <c r="EW192" s="1168"/>
      <c r="EX192" s="1168"/>
      <c r="EY192" s="1168"/>
      <c r="EZ192" s="1168"/>
      <c r="FA192" s="1168"/>
      <c r="FB192" s="1168"/>
      <c r="FC192" s="1168"/>
      <c r="FD192" s="1168"/>
      <c r="FE192" s="1168"/>
      <c r="FF192" s="1168"/>
      <c r="FG192" s="1168"/>
      <c r="FH192" s="1168"/>
      <c r="FI192" s="1168"/>
      <c r="FJ192" s="1168"/>
      <c r="FK192" s="1168"/>
      <c r="FL192" s="1168"/>
      <c r="FM192" s="1168"/>
      <c r="FN192" s="1168"/>
      <c r="FO192" s="1168"/>
      <c r="FP192" s="1168"/>
      <c r="FQ192" s="1168"/>
      <c r="FR192" s="1168"/>
      <c r="FS192" s="1168"/>
      <c r="FT192" s="1168"/>
      <c r="FU192" s="1168"/>
      <c r="FV192" s="1168"/>
      <c r="FW192" s="1168"/>
      <c r="FX192" s="1168"/>
      <c r="FY192" s="1168"/>
      <c r="FZ192" s="1168"/>
      <c r="GA192" s="1168"/>
      <c r="GB192" s="1168"/>
      <c r="GC192" s="1168"/>
      <c r="GD192" s="1168"/>
      <c r="GE192" s="1168"/>
      <c r="GF192" s="1168"/>
      <c r="GG192" s="1168"/>
      <c r="GH192" s="1168"/>
      <c r="GI192" s="1168"/>
      <c r="GJ192" s="1168"/>
      <c r="GK192" s="1168"/>
      <c r="GL192" s="1168"/>
      <c r="GM192" s="1168"/>
      <c r="GN192" s="1168"/>
      <c r="GO192" s="1168"/>
      <c r="GP192" s="1168"/>
      <c r="GQ192" s="1168"/>
      <c r="GR192" s="1168"/>
      <c r="GS192" s="1168"/>
      <c r="GT192" s="1168"/>
      <c r="GU192" s="1168"/>
      <c r="GV192" s="1168"/>
      <c r="GW192" s="1168"/>
      <c r="GX192" s="1168"/>
      <c r="GY192" s="1168"/>
      <c r="GZ192" s="1168"/>
      <c r="HA192" s="1168"/>
      <c r="HB192" s="1168"/>
      <c r="HC192" s="1168"/>
      <c r="HD192" s="1168"/>
      <c r="HE192" s="1168"/>
      <c r="HF192" s="1168"/>
      <c r="HG192" s="1168"/>
      <c r="HH192" s="1168"/>
      <c r="HI192" s="1168"/>
      <c r="HJ192" s="1168"/>
      <c r="HK192" s="1168"/>
      <c r="HL192" s="1168"/>
      <c r="HM192" s="1168"/>
      <c r="HN192" s="1168"/>
      <c r="HO192" s="1168"/>
      <c r="HP192" s="1168"/>
      <c r="HQ192" s="1168"/>
      <c r="HR192" s="1168"/>
      <c r="HS192" s="1168"/>
      <c r="HT192" s="1168"/>
      <c r="HU192" s="1168"/>
      <c r="HV192" s="1168"/>
      <c r="HW192" s="1168"/>
      <c r="HX192" s="1168"/>
      <c r="HY192" s="1168"/>
      <c r="HZ192" s="1168"/>
      <c r="IA192" s="1168"/>
      <c r="IB192" s="1168"/>
      <c r="IC192" s="1168"/>
      <c r="ID192" s="1168"/>
      <c r="IE192" s="1168"/>
      <c r="IF192" s="1168"/>
      <c r="IG192" s="1168"/>
      <c r="IH192" s="1168"/>
      <c r="II192" s="1168"/>
      <c r="IJ192" s="1168"/>
      <c r="IK192" s="1168"/>
      <c r="IL192" s="1168"/>
      <c r="IM192" s="1168"/>
      <c r="IN192" s="1168"/>
      <c r="IO192" s="1168"/>
      <c r="IP192" s="1168"/>
      <c r="IQ192" s="1168"/>
      <c r="IR192" s="1168"/>
      <c r="IS192" s="1168"/>
      <c r="IT192" s="1168"/>
      <c r="IU192" s="1168"/>
      <c r="IV192" s="1168"/>
      <c r="IW192" s="1168"/>
      <c r="IX192" s="1168"/>
      <c r="IY192" s="1168"/>
      <c r="IZ192" s="1168"/>
      <c r="JA192" s="1168"/>
      <c r="JB192" s="1168"/>
      <c r="JC192" s="1168"/>
      <c r="JD192" s="1168"/>
      <c r="JE192" s="1168"/>
      <c r="JF192" s="1168"/>
      <c r="JG192" s="1168"/>
      <c r="JH192" s="1168"/>
      <c r="JI192" s="1168"/>
      <c r="JJ192" s="1168"/>
      <c r="JK192" s="1168"/>
      <c r="JL192" s="1168"/>
      <c r="JM192" s="1168"/>
      <c r="JN192" s="1168"/>
      <c r="JO192" s="1168"/>
      <c r="JP192" s="1168"/>
      <c r="JQ192" s="1168"/>
      <c r="JR192" s="1168"/>
      <c r="JS192" s="1168"/>
      <c r="JT192" s="1168"/>
      <c r="JU192" s="1168"/>
      <c r="JV192" s="1168"/>
      <c r="JW192" s="1168"/>
      <c r="JX192" s="1168"/>
      <c r="JY192" s="1168"/>
      <c r="JZ192" s="1168"/>
      <c r="KA192" s="1168"/>
      <c r="KB192" s="1168"/>
      <c r="KC192" s="1168"/>
      <c r="KD192" s="1168"/>
      <c r="KE192" s="1168"/>
      <c r="KF192" s="1168"/>
      <c r="KG192" s="1168"/>
      <c r="KH192" s="1168"/>
      <c r="KI192" s="1168"/>
      <c r="KJ192" s="1168"/>
      <c r="KK192" s="1168"/>
      <c r="KL192" s="1168"/>
      <c r="KM192" s="1168"/>
      <c r="KN192" s="1168"/>
      <c r="KO192" s="1168"/>
      <c r="KP192" s="1168"/>
      <c r="KQ192" s="1168"/>
      <c r="KR192" s="1168"/>
      <c r="KS192" s="1168"/>
      <c r="KT192" s="1168"/>
      <c r="KU192" s="1168"/>
      <c r="KV192" s="1168"/>
      <c r="KW192" s="1168"/>
      <c r="KX192" s="1168"/>
      <c r="KY192" s="1168"/>
      <c r="KZ192" s="1168"/>
      <c r="LA192" s="1168"/>
      <c r="LB192" s="1168"/>
      <c r="LC192" s="1168"/>
      <c r="LD192" s="1168"/>
      <c r="LE192" s="1168"/>
      <c r="LF192" s="1168"/>
      <c r="LG192" s="1168"/>
      <c r="LH192" s="1168"/>
      <c r="LI192" s="1168"/>
      <c r="LJ192" s="1169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45">
    <mergeCell ref="FF30:FG30"/>
    <mergeCell ref="FW30:FX30"/>
    <mergeCell ref="GN30:GO30"/>
    <mergeCell ref="HE30:HF30"/>
    <mergeCell ref="HV30:HW30"/>
    <mergeCell ref="DX30:DY30"/>
    <mergeCell ref="EE41:EH45"/>
    <mergeCell ref="EE53:EH57"/>
    <mergeCell ref="BC77:CK81"/>
    <mergeCell ref="CM77:EC81"/>
    <mergeCell ref="B2:B11"/>
    <mergeCell ref="C2:AP11"/>
    <mergeCell ref="GW4:HC9"/>
    <mergeCell ref="HD4:IV9"/>
    <mergeCell ref="B12:AO12"/>
    <mergeCell ref="FP28:GF29"/>
    <mergeCell ref="GG28:GW29"/>
    <mergeCell ref="GX28:HN29"/>
    <mergeCell ref="HO28:IE29"/>
    <mergeCell ref="IF28:IV29"/>
    <mergeCell ref="AP12:CE12"/>
    <mergeCell ref="CF12:DS12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AX70:AY82"/>
    <mergeCell ref="IX70:IY82"/>
    <mergeCell ref="BC71:CK75"/>
    <mergeCell ref="CM71:DR75"/>
    <mergeCell ref="DZ71:EC75"/>
    <mergeCell ref="EE71:EH75"/>
    <mergeCell ref="AZ75:AZ76"/>
    <mergeCell ref="IQ72:IT76"/>
    <mergeCell ref="AZ62:AZ63"/>
    <mergeCell ref="FO65:GW69"/>
    <mergeCell ref="GY65:IO69"/>
    <mergeCell ref="FO72:GW76"/>
    <mergeCell ref="GY72:HZ76"/>
    <mergeCell ref="IB72:IF76"/>
    <mergeCell ref="IG72:IK76"/>
    <mergeCell ref="IL72:IO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AZ114:AZ115"/>
    <mergeCell ref="IW114:IW115"/>
    <mergeCell ref="AX122:AY134"/>
    <mergeCell ref="IX122:IY134"/>
    <mergeCell ref="AZ127:AZ128"/>
    <mergeCell ref="FM106:FQ110"/>
    <mergeCell ref="FS106:IP110"/>
    <mergeCell ref="BB119:BX125"/>
    <mergeCell ref="FN113:IU118"/>
    <mergeCell ref="FN119:FW125"/>
    <mergeCell ref="FX119:GI125"/>
    <mergeCell ref="GJ119:GP125"/>
    <mergeCell ref="GQ119:GZ125"/>
    <mergeCell ref="HA119:HL125"/>
    <mergeCell ref="HM119:HS125"/>
    <mergeCell ref="HT119:IC125"/>
    <mergeCell ref="ID119:IO125"/>
    <mergeCell ref="IP119:IU125"/>
    <mergeCell ref="BY119:FM125"/>
    <mergeCell ref="BC129:CA137"/>
    <mergeCell ref="CB129:EG137"/>
    <mergeCell ref="BB112:CJ116"/>
    <mergeCell ref="CL112:EB116"/>
    <mergeCell ref="ED112:EG116"/>
    <mergeCell ref="IX148:IY160"/>
    <mergeCell ref="IW140:IW141"/>
    <mergeCell ref="IX135:IY147"/>
    <mergeCell ref="AZ153:AZ154"/>
    <mergeCell ref="IW153:IW154"/>
    <mergeCell ref="AX148:AY160"/>
    <mergeCell ref="AX135:AY147"/>
    <mergeCell ref="AZ140:AZ141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GW99:IJ103"/>
    <mergeCell ref="IK99:IM103"/>
    <mergeCell ref="IO99:IR103"/>
    <mergeCell ref="FM80:IT85"/>
    <mergeCell ref="FM87:GU91"/>
    <mergeCell ref="GW87:IJ91"/>
    <mergeCell ref="IK87:IM91"/>
    <mergeCell ref="IO87:IR91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M93:GU97"/>
    <mergeCell ref="GW93:IJ97"/>
    <mergeCell ref="IK93:IM97"/>
    <mergeCell ref="IO93:IR97"/>
    <mergeCell ref="FM99:GU103"/>
  </mergeCells>
  <conditionalFormatting sqref="CM41:DI45 CM59:CW63 CM65:DR69 CM71:DR75 GY72:HZ76 IG72:IK76 GW87:IJ91 CL100:DH104 GW93:IJ97 CL106:DH110">
    <cfRule type="containsBlanks" dxfId="80" priority="8">
      <formula>LEN(TRIM(CL41))=0</formula>
    </cfRule>
  </conditionalFormatting>
  <conditionalFormatting sqref="CM47:DI51">
    <cfRule type="containsBlanks" dxfId="79" priority="7">
      <formula>LEN(TRIM(CM47))=0</formula>
    </cfRule>
  </conditionalFormatting>
  <conditionalFormatting sqref="CM53:DI57">
    <cfRule type="containsBlanks" dxfId="78" priority="6">
      <formula>LEN(TRIM(CM53))=0</formula>
    </cfRule>
  </conditionalFormatting>
  <conditionalFormatting sqref="CB129:EG137">
    <cfRule type="containsBlanks" dxfId="77" priority="3">
      <formula>LEN(TRIM(CB129))=0</formula>
    </cfRule>
  </conditionalFormatting>
  <conditionalFormatting sqref="DQ59">
    <cfRule type="containsBlanks" dxfId="76" priority="2">
      <formula>LEN(TRIM(DQ59))=0</formula>
    </cfRule>
  </conditionalFormatting>
  <conditionalFormatting sqref="GW99">
    <cfRule type="containsBlanks" dxfId="75" priority="1">
      <formula>LEN(TRIM(GW99))=0</formula>
    </cfRule>
  </conditionalFormatting>
  <dataValidations count="6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errorTitle="Valor inválido" promptTitle="Número de OTs" sqref="IG72:IK76" xr:uid="{4AF31B64-51C2-49F8-A903-3D0A51BEBD6B}">
      <formula1>"1"</formula1>
    </dataValidation>
    <dataValidation type="list" allowBlank="1" showInputMessage="1" showErrorMessage="1" sqref="GY72:HZ76" xr:uid="{2560AAE9-3B7A-4C93-9935-AF212FE9267C}">
      <formula1>"Tablero Individual"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DQ59" xr:uid="{EB31BA65-F729-43E0-95A9-BEE4583154C0}">
      <formula1>"2A,2B,3B,4B"</formula1>
    </dataValidation>
    <dataValidation type="list" allowBlank="1" showInputMessage="1" showErrorMessage="1" sqref="GW99" xr:uid="{F5D16F45-270C-4BC9-BEEE-D859E1CE93A3}">
      <formula1>"Ing. Daniel Suarez"</formula1>
    </dataValidation>
  </dataValidations>
  <hyperlinks>
    <hyperlink ref="CF12:DS12" location="'frontal TPW'!A1" display="Layout" xr:uid="{A615EC77-FF14-4A90-9CF8-B56F80196501}"/>
    <hyperlink ref="B12:AO12" location="INICIO!A1" display="Inicio" xr:uid="{8CDAC531-184C-4FB4-8110-DC1CAE02514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QN199"/>
  <sheetViews>
    <sheetView zoomScale="85" zoomScaleNormal="85" workbookViewId="0">
      <selection activeCell="DN95" sqref="DN95:EG100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999"/>
      <c r="C2" s="1002" t="e" vm="1">
        <v>#VALUE!</v>
      </c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000"/>
      <c r="C3" s="1003"/>
      <c r="D3" s="1003"/>
      <c r="E3" s="1003"/>
      <c r="F3" s="1003"/>
      <c r="G3" s="1003"/>
      <c r="H3" s="1003"/>
      <c r="I3" s="1003"/>
      <c r="J3" s="1003"/>
      <c r="K3" s="1003"/>
      <c r="L3" s="1003"/>
      <c r="M3" s="1003"/>
      <c r="N3" s="1003"/>
      <c r="O3" s="1003"/>
      <c r="P3" s="1003"/>
      <c r="Q3" s="1003"/>
      <c r="R3" s="1003"/>
      <c r="S3" s="1003"/>
      <c r="T3" s="1003"/>
      <c r="U3" s="1003"/>
      <c r="V3" s="1003"/>
      <c r="W3" s="1003"/>
      <c r="X3" s="1003"/>
      <c r="Y3" s="1003"/>
      <c r="Z3" s="1003"/>
      <c r="AA3" s="1003"/>
      <c r="AB3" s="1003"/>
      <c r="AC3" s="1003"/>
      <c r="AD3" s="1003"/>
      <c r="AE3" s="1003"/>
      <c r="AF3" s="1003"/>
      <c r="AG3" s="1003"/>
      <c r="AH3" s="1003"/>
      <c r="AI3" s="1003"/>
      <c r="AJ3" s="1003"/>
      <c r="AK3" s="1003"/>
      <c r="AL3" s="1003"/>
      <c r="AM3" s="1003"/>
      <c r="AN3" s="1003"/>
      <c r="AO3" s="1003"/>
      <c r="AP3" s="1003"/>
      <c r="MX3" s="3"/>
    </row>
    <row r="4" spans="1:362" ht="3.65" customHeight="1">
      <c r="B4" s="1000"/>
      <c r="C4" s="1003"/>
      <c r="D4" s="1003"/>
      <c r="E4" s="1003"/>
      <c r="F4" s="1003"/>
      <c r="G4" s="1003"/>
      <c r="H4" s="1003"/>
      <c r="I4" s="1003"/>
      <c r="J4" s="1003"/>
      <c r="K4" s="1003"/>
      <c r="L4" s="1003"/>
      <c r="M4" s="1003"/>
      <c r="N4" s="1003"/>
      <c r="O4" s="1003"/>
      <c r="P4" s="1003"/>
      <c r="Q4" s="1003"/>
      <c r="R4" s="1003"/>
      <c r="S4" s="1003"/>
      <c r="T4" s="1003"/>
      <c r="U4" s="1003"/>
      <c r="V4" s="1003"/>
      <c r="W4" s="1003"/>
      <c r="X4" s="1003"/>
      <c r="Y4" s="1003"/>
      <c r="Z4" s="1003"/>
      <c r="AA4" s="1003"/>
      <c r="AB4" s="1003"/>
      <c r="AC4" s="1003"/>
      <c r="AD4" s="1003"/>
      <c r="AE4" s="1003"/>
      <c r="AF4" s="1003"/>
      <c r="AG4" s="1003"/>
      <c r="AH4" s="1003"/>
      <c r="AI4" s="1003"/>
      <c r="AJ4" s="1003"/>
      <c r="AK4" s="1003"/>
      <c r="AL4" s="1003"/>
      <c r="AM4" s="1003"/>
      <c r="AN4" s="1003"/>
      <c r="AO4" s="1003"/>
      <c r="AP4" s="1003"/>
      <c r="GW4" s="1003" t="e" vm="2">
        <v>#VALUE!</v>
      </c>
      <c r="GX4" s="1003"/>
      <c r="GY4" s="1003"/>
      <c r="GZ4" s="1003"/>
      <c r="HA4" s="1003"/>
      <c r="HB4" s="1003"/>
      <c r="HC4" s="1003"/>
      <c r="HD4" s="1005" t="s">
        <v>26</v>
      </c>
      <c r="HE4" s="1005"/>
      <c r="HF4" s="1005"/>
      <c r="HG4" s="1005"/>
      <c r="HH4" s="1005"/>
      <c r="HI4" s="1005"/>
      <c r="HJ4" s="1005"/>
      <c r="HK4" s="1005"/>
      <c r="HL4" s="1005"/>
      <c r="HM4" s="1005"/>
      <c r="HN4" s="1005"/>
      <c r="HO4" s="1005"/>
      <c r="HP4" s="1005"/>
      <c r="HQ4" s="1005"/>
      <c r="HR4" s="1005"/>
      <c r="HS4" s="1005"/>
      <c r="HT4" s="1005"/>
      <c r="HU4" s="1005"/>
      <c r="HV4" s="1005"/>
      <c r="HW4" s="1005"/>
      <c r="HX4" s="1005"/>
      <c r="HY4" s="1005"/>
      <c r="HZ4" s="1005"/>
      <c r="IA4" s="1005"/>
      <c r="IB4" s="1005"/>
      <c r="IC4" s="1005"/>
      <c r="ID4" s="1005"/>
      <c r="IE4" s="1005"/>
      <c r="IF4" s="1005"/>
      <c r="IG4" s="1005"/>
      <c r="IH4" s="1005"/>
      <c r="II4" s="1005"/>
      <c r="IJ4" s="1005"/>
      <c r="IK4" s="1005"/>
      <c r="IL4" s="1005"/>
      <c r="IM4" s="1005"/>
      <c r="IN4" s="1005"/>
      <c r="IO4" s="1005"/>
      <c r="IP4" s="1005"/>
      <c r="IQ4" s="1005"/>
      <c r="IR4" s="1005"/>
      <c r="IS4" s="1005"/>
      <c r="IT4" s="1005"/>
      <c r="IU4" s="1005"/>
      <c r="IV4" s="1005"/>
      <c r="MX4" s="3"/>
    </row>
    <row r="5" spans="1:362" ht="3.65" customHeight="1">
      <c r="B5" s="1000"/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3"/>
      <c r="AE5" s="1003"/>
      <c r="AF5" s="1003"/>
      <c r="AG5" s="1003"/>
      <c r="AH5" s="1003"/>
      <c r="AI5" s="1003"/>
      <c r="AJ5" s="1003"/>
      <c r="AK5" s="1003"/>
      <c r="AL5" s="1003"/>
      <c r="AM5" s="1003"/>
      <c r="AN5" s="1003"/>
      <c r="AO5" s="1003"/>
      <c r="AP5" s="1003"/>
      <c r="GW5" s="1003"/>
      <c r="GX5" s="1003"/>
      <c r="GY5" s="1003"/>
      <c r="GZ5" s="1003"/>
      <c r="HA5" s="1003"/>
      <c r="HB5" s="1003"/>
      <c r="HC5" s="1003"/>
      <c r="HD5" s="1005"/>
      <c r="HE5" s="1005"/>
      <c r="HF5" s="1005"/>
      <c r="HG5" s="1005"/>
      <c r="HH5" s="1005"/>
      <c r="HI5" s="1005"/>
      <c r="HJ5" s="1005"/>
      <c r="HK5" s="1005"/>
      <c r="HL5" s="1005"/>
      <c r="HM5" s="1005"/>
      <c r="HN5" s="1005"/>
      <c r="HO5" s="1005"/>
      <c r="HP5" s="1005"/>
      <c r="HQ5" s="1005"/>
      <c r="HR5" s="1005"/>
      <c r="HS5" s="1005"/>
      <c r="HT5" s="1005"/>
      <c r="HU5" s="1005"/>
      <c r="HV5" s="1005"/>
      <c r="HW5" s="1005"/>
      <c r="HX5" s="1005"/>
      <c r="HY5" s="1005"/>
      <c r="HZ5" s="1005"/>
      <c r="IA5" s="1005"/>
      <c r="IB5" s="1005"/>
      <c r="IC5" s="1005"/>
      <c r="ID5" s="1005"/>
      <c r="IE5" s="1005"/>
      <c r="IF5" s="1005"/>
      <c r="IG5" s="1005"/>
      <c r="IH5" s="1005"/>
      <c r="II5" s="1005"/>
      <c r="IJ5" s="1005"/>
      <c r="IK5" s="1005"/>
      <c r="IL5" s="1005"/>
      <c r="IM5" s="1005"/>
      <c r="IN5" s="1005"/>
      <c r="IO5" s="1005"/>
      <c r="IP5" s="1005"/>
      <c r="IQ5" s="1005"/>
      <c r="IR5" s="1005"/>
      <c r="IS5" s="1005"/>
      <c r="IT5" s="1005"/>
      <c r="IU5" s="1005"/>
      <c r="IV5" s="1005"/>
      <c r="MX5" s="3"/>
    </row>
    <row r="6" spans="1:362" ht="3.65" customHeight="1">
      <c r="B6" s="1000"/>
      <c r="C6" s="1003"/>
      <c r="D6" s="1003"/>
      <c r="E6" s="1003"/>
      <c r="F6" s="1003"/>
      <c r="G6" s="1003"/>
      <c r="H6" s="1003"/>
      <c r="I6" s="1003"/>
      <c r="J6" s="1003"/>
      <c r="K6" s="1003"/>
      <c r="L6" s="1003"/>
      <c r="M6" s="1003"/>
      <c r="N6" s="1003"/>
      <c r="O6" s="1003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3"/>
      <c r="AC6" s="1003"/>
      <c r="AD6" s="1003"/>
      <c r="AE6" s="1003"/>
      <c r="AF6" s="1003"/>
      <c r="AG6" s="1003"/>
      <c r="AH6" s="1003"/>
      <c r="AI6" s="1003"/>
      <c r="AJ6" s="1003"/>
      <c r="AK6" s="1003"/>
      <c r="AL6" s="1003"/>
      <c r="AM6" s="1003"/>
      <c r="AN6" s="1003"/>
      <c r="AO6" s="1003"/>
      <c r="AP6" s="1003"/>
      <c r="GW6" s="1003"/>
      <c r="GX6" s="1003"/>
      <c r="GY6" s="1003"/>
      <c r="GZ6" s="1003"/>
      <c r="HA6" s="1003"/>
      <c r="HB6" s="1003"/>
      <c r="HC6" s="1003"/>
      <c r="HD6" s="1005"/>
      <c r="HE6" s="1005"/>
      <c r="HF6" s="1005"/>
      <c r="HG6" s="1005"/>
      <c r="HH6" s="1005"/>
      <c r="HI6" s="1005"/>
      <c r="HJ6" s="1005"/>
      <c r="HK6" s="1005"/>
      <c r="HL6" s="1005"/>
      <c r="HM6" s="1005"/>
      <c r="HN6" s="1005"/>
      <c r="HO6" s="1005"/>
      <c r="HP6" s="1005"/>
      <c r="HQ6" s="1005"/>
      <c r="HR6" s="1005"/>
      <c r="HS6" s="1005"/>
      <c r="HT6" s="1005"/>
      <c r="HU6" s="1005"/>
      <c r="HV6" s="1005"/>
      <c r="HW6" s="1005"/>
      <c r="HX6" s="1005"/>
      <c r="HY6" s="1005"/>
      <c r="HZ6" s="1005"/>
      <c r="IA6" s="1005"/>
      <c r="IB6" s="1005"/>
      <c r="IC6" s="1005"/>
      <c r="ID6" s="1005"/>
      <c r="IE6" s="1005"/>
      <c r="IF6" s="1005"/>
      <c r="IG6" s="1005"/>
      <c r="IH6" s="1005"/>
      <c r="II6" s="1005"/>
      <c r="IJ6" s="1005"/>
      <c r="IK6" s="1005"/>
      <c r="IL6" s="1005"/>
      <c r="IM6" s="1005"/>
      <c r="IN6" s="1005"/>
      <c r="IO6" s="1005"/>
      <c r="IP6" s="1005"/>
      <c r="IQ6" s="1005"/>
      <c r="IR6" s="1005"/>
      <c r="IS6" s="1005"/>
      <c r="IT6" s="1005"/>
      <c r="IU6" s="1005"/>
      <c r="IV6" s="1005"/>
      <c r="MX6" s="3"/>
    </row>
    <row r="7" spans="1:362" ht="3.65" customHeight="1">
      <c r="B7" s="1000"/>
      <c r="C7" s="1003"/>
      <c r="D7" s="1003"/>
      <c r="E7" s="1003"/>
      <c r="F7" s="1003"/>
      <c r="G7" s="1003"/>
      <c r="H7" s="1003"/>
      <c r="I7" s="1003"/>
      <c r="J7" s="1003"/>
      <c r="K7" s="1003"/>
      <c r="L7" s="1003"/>
      <c r="M7" s="1003"/>
      <c r="N7" s="1003"/>
      <c r="O7" s="1003"/>
      <c r="P7" s="1003"/>
      <c r="Q7" s="1003"/>
      <c r="R7" s="1003"/>
      <c r="S7" s="1003"/>
      <c r="T7" s="1003"/>
      <c r="U7" s="1003"/>
      <c r="V7" s="1003"/>
      <c r="W7" s="1003"/>
      <c r="X7" s="1003"/>
      <c r="Y7" s="1003"/>
      <c r="Z7" s="1003"/>
      <c r="AA7" s="1003"/>
      <c r="AB7" s="1003"/>
      <c r="AC7" s="1003"/>
      <c r="AD7" s="1003"/>
      <c r="AE7" s="1003"/>
      <c r="AF7" s="1003"/>
      <c r="AG7" s="1003"/>
      <c r="AH7" s="1003"/>
      <c r="AI7" s="1003"/>
      <c r="AJ7" s="1003"/>
      <c r="AK7" s="1003"/>
      <c r="AL7" s="1003"/>
      <c r="AM7" s="1003"/>
      <c r="AN7" s="1003"/>
      <c r="AO7" s="1003"/>
      <c r="AP7" s="1003"/>
      <c r="GW7" s="1003"/>
      <c r="GX7" s="1003"/>
      <c r="GY7" s="1003"/>
      <c r="GZ7" s="1003"/>
      <c r="HA7" s="1003"/>
      <c r="HB7" s="1003"/>
      <c r="HC7" s="1003"/>
      <c r="HD7" s="1005"/>
      <c r="HE7" s="1005"/>
      <c r="HF7" s="1005"/>
      <c r="HG7" s="1005"/>
      <c r="HH7" s="1005"/>
      <c r="HI7" s="1005"/>
      <c r="HJ7" s="1005"/>
      <c r="HK7" s="1005"/>
      <c r="HL7" s="1005"/>
      <c r="HM7" s="1005"/>
      <c r="HN7" s="1005"/>
      <c r="HO7" s="1005"/>
      <c r="HP7" s="1005"/>
      <c r="HQ7" s="1005"/>
      <c r="HR7" s="1005"/>
      <c r="HS7" s="1005"/>
      <c r="HT7" s="1005"/>
      <c r="HU7" s="1005"/>
      <c r="HV7" s="1005"/>
      <c r="HW7" s="1005"/>
      <c r="HX7" s="1005"/>
      <c r="HY7" s="1005"/>
      <c r="HZ7" s="1005"/>
      <c r="IA7" s="1005"/>
      <c r="IB7" s="1005"/>
      <c r="IC7" s="1005"/>
      <c r="ID7" s="1005"/>
      <c r="IE7" s="1005"/>
      <c r="IF7" s="1005"/>
      <c r="IG7" s="1005"/>
      <c r="IH7" s="1005"/>
      <c r="II7" s="1005"/>
      <c r="IJ7" s="1005"/>
      <c r="IK7" s="1005"/>
      <c r="IL7" s="1005"/>
      <c r="IM7" s="1005"/>
      <c r="IN7" s="1005"/>
      <c r="IO7" s="1005"/>
      <c r="IP7" s="1005"/>
      <c r="IQ7" s="1005"/>
      <c r="IR7" s="1005"/>
      <c r="IS7" s="1005"/>
      <c r="IT7" s="1005"/>
      <c r="IU7" s="1005"/>
      <c r="IV7" s="1005"/>
      <c r="MX7" s="3"/>
    </row>
    <row r="8" spans="1:362" ht="3.65" customHeight="1">
      <c r="B8" s="1000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1003"/>
      <c r="Z8" s="1003"/>
      <c r="AA8" s="1003"/>
      <c r="AB8" s="1003"/>
      <c r="AC8" s="1003"/>
      <c r="AD8" s="1003"/>
      <c r="AE8" s="1003"/>
      <c r="AF8" s="1003"/>
      <c r="AG8" s="1003"/>
      <c r="AH8" s="1003"/>
      <c r="AI8" s="1003"/>
      <c r="AJ8" s="1003"/>
      <c r="AK8" s="1003"/>
      <c r="AL8" s="1003"/>
      <c r="AM8" s="1003"/>
      <c r="AN8" s="1003"/>
      <c r="AO8" s="1003"/>
      <c r="AP8" s="1003"/>
      <c r="GW8" s="1003"/>
      <c r="GX8" s="1003"/>
      <c r="GY8" s="1003"/>
      <c r="GZ8" s="1003"/>
      <c r="HA8" s="1003"/>
      <c r="HB8" s="1003"/>
      <c r="HC8" s="1003"/>
      <c r="HD8" s="1005"/>
      <c r="HE8" s="1005"/>
      <c r="HF8" s="1005"/>
      <c r="HG8" s="1005"/>
      <c r="HH8" s="1005"/>
      <c r="HI8" s="1005"/>
      <c r="HJ8" s="1005"/>
      <c r="HK8" s="1005"/>
      <c r="HL8" s="1005"/>
      <c r="HM8" s="1005"/>
      <c r="HN8" s="1005"/>
      <c r="HO8" s="1005"/>
      <c r="HP8" s="1005"/>
      <c r="HQ8" s="1005"/>
      <c r="HR8" s="1005"/>
      <c r="HS8" s="1005"/>
      <c r="HT8" s="1005"/>
      <c r="HU8" s="1005"/>
      <c r="HV8" s="1005"/>
      <c r="HW8" s="1005"/>
      <c r="HX8" s="1005"/>
      <c r="HY8" s="1005"/>
      <c r="HZ8" s="1005"/>
      <c r="IA8" s="1005"/>
      <c r="IB8" s="1005"/>
      <c r="IC8" s="1005"/>
      <c r="ID8" s="1005"/>
      <c r="IE8" s="1005"/>
      <c r="IF8" s="1005"/>
      <c r="IG8" s="1005"/>
      <c r="IH8" s="1005"/>
      <c r="II8" s="1005"/>
      <c r="IJ8" s="1005"/>
      <c r="IK8" s="1005"/>
      <c r="IL8" s="1005"/>
      <c r="IM8" s="1005"/>
      <c r="IN8" s="1005"/>
      <c r="IO8" s="1005"/>
      <c r="IP8" s="1005"/>
      <c r="IQ8" s="1005"/>
      <c r="IR8" s="1005"/>
      <c r="IS8" s="1005"/>
      <c r="IT8" s="1005"/>
      <c r="IU8" s="1005"/>
      <c r="IV8" s="1005"/>
      <c r="MX8" s="3"/>
    </row>
    <row r="9" spans="1:362" ht="3.65" customHeight="1">
      <c r="B9" s="1000"/>
      <c r="C9" s="1003"/>
      <c r="D9" s="1003"/>
      <c r="E9" s="1003"/>
      <c r="F9" s="1003"/>
      <c r="G9" s="1003"/>
      <c r="H9" s="1003"/>
      <c r="I9" s="1003"/>
      <c r="J9" s="1003"/>
      <c r="K9" s="1003"/>
      <c r="L9" s="1003"/>
      <c r="M9" s="1003"/>
      <c r="N9" s="1003"/>
      <c r="O9" s="1003"/>
      <c r="P9" s="1003"/>
      <c r="Q9" s="1003"/>
      <c r="R9" s="1003"/>
      <c r="S9" s="1003"/>
      <c r="T9" s="1003"/>
      <c r="U9" s="1003"/>
      <c r="V9" s="1003"/>
      <c r="W9" s="1003"/>
      <c r="X9" s="1003"/>
      <c r="Y9" s="1003"/>
      <c r="Z9" s="1003"/>
      <c r="AA9" s="1003"/>
      <c r="AB9" s="1003"/>
      <c r="AC9" s="1003"/>
      <c r="AD9" s="1003"/>
      <c r="AE9" s="1003"/>
      <c r="AF9" s="1003"/>
      <c r="AG9" s="1003"/>
      <c r="AH9" s="1003"/>
      <c r="AI9" s="1003"/>
      <c r="AJ9" s="1003"/>
      <c r="AK9" s="1003"/>
      <c r="AL9" s="1003"/>
      <c r="AM9" s="1003"/>
      <c r="AN9" s="1003"/>
      <c r="AO9" s="1003"/>
      <c r="AP9" s="1003"/>
      <c r="GW9" s="1003"/>
      <c r="GX9" s="1003"/>
      <c r="GY9" s="1003"/>
      <c r="GZ9" s="1003"/>
      <c r="HA9" s="1003"/>
      <c r="HB9" s="1003"/>
      <c r="HC9" s="1003"/>
      <c r="HD9" s="1005"/>
      <c r="HE9" s="1005"/>
      <c r="HF9" s="1005"/>
      <c r="HG9" s="1005"/>
      <c r="HH9" s="1005"/>
      <c r="HI9" s="1005"/>
      <c r="HJ9" s="1005"/>
      <c r="HK9" s="1005"/>
      <c r="HL9" s="1005"/>
      <c r="HM9" s="1005"/>
      <c r="HN9" s="1005"/>
      <c r="HO9" s="1005"/>
      <c r="HP9" s="1005"/>
      <c r="HQ9" s="1005"/>
      <c r="HR9" s="1005"/>
      <c r="HS9" s="1005"/>
      <c r="HT9" s="1005"/>
      <c r="HU9" s="1005"/>
      <c r="HV9" s="1005"/>
      <c r="HW9" s="1005"/>
      <c r="HX9" s="1005"/>
      <c r="HY9" s="1005"/>
      <c r="HZ9" s="1005"/>
      <c r="IA9" s="1005"/>
      <c r="IB9" s="1005"/>
      <c r="IC9" s="1005"/>
      <c r="ID9" s="1005"/>
      <c r="IE9" s="1005"/>
      <c r="IF9" s="1005"/>
      <c r="IG9" s="1005"/>
      <c r="IH9" s="1005"/>
      <c r="II9" s="1005"/>
      <c r="IJ9" s="1005"/>
      <c r="IK9" s="1005"/>
      <c r="IL9" s="1005"/>
      <c r="IM9" s="1005"/>
      <c r="IN9" s="1005"/>
      <c r="IO9" s="1005"/>
      <c r="IP9" s="1005"/>
      <c r="IQ9" s="1005"/>
      <c r="IR9" s="1005"/>
      <c r="IS9" s="1005"/>
      <c r="IT9" s="1005"/>
      <c r="IU9" s="1005"/>
      <c r="IV9" s="1005"/>
      <c r="MX9" s="3"/>
    </row>
    <row r="10" spans="1:362" ht="3.65" customHeight="1">
      <c r="B10" s="1000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  <c r="AC10" s="1003"/>
      <c r="AD10" s="1003"/>
      <c r="AE10" s="1003"/>
      <c r="AF10" s="1003"/>
      <c r="AG10" s="1003"/>
      <c r="AH10" s="1003"/>
      <c r="AI10" s="1003"/>
      <c r="AJ10" s="1003"/>
      <c r="AK10" s="1003"/>
      <c r="AL10" s="1003"/>
      <c r="AM10" s="1003"/>
      <c r="AN10" s="1003"/>
      <c r="AO10" s="1003"/>
      <c r="AP10" s="1003"/>
      <c r="MX10" s="3"/>
    </row>
    <row r="11" spans="1:362" ht="3.65" customHeight="1" thickBot="1">
      <c r="B11" s="1001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  <c r="AC11" s="1004"/>
      <c r="AD11" s="1004"/>
      <c r="AE11" s="1004"/>
      <c r="AF11" s="1004"/>
      <c r="AG11" s="1004"/>
      <c r="AH11" s="1004"/>
      <c r="AI11" s="1004"/>
      <c r="AJ11" s="1004"/>
      <c r="AK11" s="1004"/>
      <c r="AL11" s="1004"/>
      <c r="AM11" s="1004"/>
      <c r="AN11" s="1004"/>
      <c r="AO11" s="1004"/>
      <c r="AP11" s="100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006" t="s">
        <v>27</v>
      </c>
      <c r="C12" s="1006"/>
      <c r="D12" s="1006"/>
      <c r="E12" s="1006"/>
      <c r="F12" s="1006"/>
      <c r="G12" s="1006"/>
      <c r="H12" s="1006"/>
      <c r="I12" s="1006"/>
      <c r="J12" s="1006"/>
      <c r="K12" s="1006"/>
      <c r="L12" s="1006"/>
      <c r="M12" s="1006"/>
      <c r="N12" s="1006"/>
      <c r="O12" s="1006"/>
      <c r="P12" s="1006"/>
      <c r="Q12" s="1006"/>
      <c r="R12" s="1006"/>
      <c r="S12" s="1006"/>
      <c r="T12" s="1006"/>
      <c r="U12" s="1006"/>
      <c r="V12" s="1006"/>
      <c r="W12" s="1006"/>
      <c r="X12" s="1006"/>
      <c r="Y12" s="1006"/>
      <c r="Z12" s="1006"/>
      <c r="AA12" s="1006"/>
      <c r="AB12" s="1006"/>
      <c r="AC12" s="1006"/>
      <c r="AD12" s="1006"/>
      <c r="AE12" s="1006"/>
      <c r="AF12" s="1006"/>
      <c r="AG12" s="1006"/>
      <c r="AH12" s="1006"/>
      <c r="AI12" s="1006"/>
      <c r="AJ12" s="1006"/>
      <c r="AK12" s="1006"/>
      <c r="AL12" s="1006"/>
      <c r="AM12" s="1006"/>
      <c r="AN12" s="1006"/>
      <c r="AO12" s="1006"/>
      <c r="AP12" s="1006" t="s">
        <v>67</v>
      </c>
      <c r="AQ12" s="1006"/>
      <c r="AR12" s="1006"/>
      <c r="AS12" s="1006"/>
      <c r="AT12" s="1006"/>
      <c r="AU12" s="1006"/>
      <c r="AV12" s="1006"/>
      <c r="AW12" s="1006"/>
      <c r="AX12" s="1006"/>
      <c r="AY12" s="1006"/>
      <c r="AZ12" s="1006"/>
      <c r="BA12" s="1006"/>
      <c r="BB12" s="1006"/>
      <c r="BC12" s="1006"/>
      <c r="BD12" s="1006"/>
      <c r="BE12" s="1006"/>
      <c r="BF12" s="1006"/>
      <c r="BG12" s="1006"/>
      <c r="BH12" s="1006"/>
      <c r="BI12" s="1006"/>
      <c r="BJ12" s="1006"/>
      <c r="BK12" s="1006"/>
      <c r="BL12" s="1006"/>
      <c r="BM12" s="1006"/>
      <c r="BN12" s="1006"/>
      <c r="BO12" s="1006"/>
      <c r="BP12" s="1006"/>
      <c r="BQ12" s="1006"/>
      <c r="BR12" s="1006"/>
      <c r="BS12" s="1006"/>
      <c r="BT12" s="1006"/>
      <c r="BU12" s="1006"/>
      <c r="BV12" s="1006"/>
      <c r="BW12" s="1006"/>
      <c r="BX12" s="1006"/>
      <c r="BY12" s="1006"/>
      <c r="BZ12" s="1006"/>
      <c r="CA12" s="1006"/>
      <c r="CB12" s="1006"/>
      <c r="CC12" s="1006"/>
      <c r="CD12" s="1007" t="s">
        <v>28</v>
      </c>
      <c r="CE12" s="1008"/>
      <c r="CF12" s="1008"/>
      <c r="CG12" s="1008"/>
      <c r="CH12" s="1008"/>
      <c r="CI12" s="1008"/>
      <c r="CJ12" s="1008"/>
      <c r="CK12" s="1008"/>
      <c r="CL12" s="1008"/>
      <c r="CM12" s="1008"/>
      <c r="CN12" s="1008"/>
      <c r="CO12" s="1008"/>
      <c r="CP12" s="1008"/>
      <c r="CQ12" s="1008"/>
      <c r="CR12" s="1008"/>
      <c r="CS12" s="1008"/>
      <c r="CT12" s="1008"/>
      <c r="CU12" s="1008"/>
      <c r="CV12" s="1008"/>
      <c r="CW12" s="1008"/>
      <c r="CX12" s="1008"/>
      <c r="CY12" s="1008"/>
      <c r="CZ12" s="1008"/>
      <c r="DA12" s="1008"/>
      <c r="DB12" s="1008"/>
      <c r="DC12" s="1008"/>
      <c r="DD12" s="1008"/>
      <c r="DE12" s="1008"/>
      <c r="DF12" s="1008"/>
      <c r="DG12" s="1008"/>
      <c r="DH12" s="1008"/>
      <c r="DI12" s="1008"/>
      <c r="DJ12" s="1008"/>
      <c r="DK12" s="1008"/>
      <c r="DL12" s="1008"/>
      <c r="DM12" s="1008"/>
      <c r="DN12" s="1008"/>
      <c r="DO12" s="1008"/>
      <c r="DP12" s="1008"/>
      <c r="DQ12" s="1008"/>
      <c r="DR12" s="1008"/>
      <c r="DS12" s="1009"/>
      <c r="DT12" s="1006" t="s">
        <v>333</v>
      </c>
      <c r="DU12" s="1006"/>
      <c r="DV12" s="1006"/>
      <c r="DW12" s="1006"/>
      <c r="DX12" s="1006"/>
      <c r="DY12" s="1006"/>
      <c r="DZ12" s="1006"/>
      <c r="EA12" s="1006"/>
      <c r="EB12" s="1006"/>
      <c r="EC12" s="1006"/>
      <c r="ED12" s="1006"/>
      <c r="EE12" s="1006"/>
      <c r="EF12" s="1006"/>
      <c r="EG12" s="1006"/>
      <c r="EH12" s="1006"/>
      <c r="EI12" s="1006"/>
      <c r="EJ12" s="1006"/>
      <c r="EK12" s="1006"/>
      <c r="EL12" s="1006"/>
      <c r="EM12" s="1006"/>
      <c r="EN12" s="1006"/>
      <c r="EO12" s="1006"/>
      <c r="EP12" s="1006"/>
      <c r="EQ12" s="1006"/>
      <c r="ER12" s="1006"/>
      <c r="ES12" s="1006"/>
      <c r="ET12" s="1006"/>
      <c r="EU12" s="1006"/>
      <c r="EV12" s="1006"/>
      <c r="EW12" s="1006"/>
      <c r="EX12" s="1006"/>
      <c r="EY12" s="1006"/>
      <c r="EZ12" s="1006"/>
      <c r="FA12" s="1006"/>
      <c r="FB12" s="1006"/>
      <c r="FC12" s="1006"/>
      <c r="FD12" s="1006"/>
      <c r="FE12" s="1006"/>
      <c r="FF12" s="1006"/>
      <c r="FG12" s="1006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025"/>
      <c r="C13" s="1026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26"/>
      <c r="O13" s="1026"/>
      <c r="P13" s="1026"/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1026"/>
      <c r="AF13" s="1026"/>
      <c r="AG13" s="1026"/>
      <c r="AH13" s="1026"/>
      <c r="AI13" s="1026"/>
      <c r="AJ13" s="1026"/>
      <c r="AK13" s="1026"/>
      <c r="AL13" s="1026"/>
      <c r="AM13" s="1026"/>
      <c r="AN13" s="1026"/>
      <c r="AO13" s="1026"/>
      <c r="AP13" s="1031"/>
      <c r="AQ13" s="1031"/>
      <c r="AR13" s="1031"/>
      <c r="AS13" s="1031"/>
      <c r="AT13" s="1031"/>
      <c r="AU13" s="1031"/>
      <c r="AV13" s="1031"/>
      <c r="AW13" s="1031"/>
      <c r="AX13" s="1031"/>
      <c r="AY13" s="1031"/>
      <c r="AZ13" s="1031"/>
      <c r="BA13" s="1031"/>
      <c r="BB13" s="1031"/>
      <c r="BC13" s="1031"/>
      <c r="BD13" s="1031"/>
      <c r="BE13" s="1031"/>
      <c r="BF13" s="1031"/>
      <c r="BG13" s="1031"/>
      <c r="BH13" s="1031"/>
      <c r="BI13" s="1031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32"/>
      <c r="HB13" s="1032"/>
      <c r="HC13" s="1032"/>
      <c r="HD13" s="1032"/>
      <c r="HE13" s="1032"/>
      <c r="HF13" s="1032"/>
      <c r="HG13" s="1032"/>
      <c r="HH13" s="1032"/>
      <c r="HI13" s="1032"/>
      <c r="HJ13" s="1032"/>
      <c r="HK13" s="1032"/>
      <c r="HL13" s="1032"/>
      <c r="HM13" s="1032"/>
      <c r="HN13" s="1032"/>
      <c r="HO13" s="1032"/>
      <c r="HP13" s="1032"/>
      <c r="HQ13" s="1032"/>
      <c r="HR13" s="1032"/>
      <c r="HS13" s="1032"/>
      <c r="HT13" s="1032"/>
      <c r="HU13" s="1032"/>
      <c r="HV13" s="1032"/>
      <c r="HW13" s="1032"/>
      <c r="HX13" s="1032"/>
      <c r="HY13" s="1032"/>
      <c r="HZ13" s="1032"/>
      <c r="IA13" s="13"/>
      <c r="IB13" s="13"/>
      <c r="IC13" s="1014" t="s">
        <v>368</v>
      </c>
      <c r="ID13" s="1014"/>
      <c r="IE13" s="1014"/>
      <c r="IF13" s="1014"/>
      <c r="IG13" s="1014"/>
      <c r="IH13" s="1014"/>
      <c r="II13" s="1014"/>
      <c r="IJ13" s="1014"/>
      <c r="IK13" s="1014"/>
      <c r="IL13" s="1014"/>
      <c r="IM13" s="1014"/>
      <c r="IN13" s="1014"/>
      <c r="IO13" s="1014"/>
      <c r="IP13" s="1014"/>
      <c r="IQ13" s="1014"/>
      <c r="IR13" s="1014"/>
      <c r="IS13" s="1014"/>
      <c r="IT13" s="1014"/>
      <c r="IU13" s="1014"/>
      <c r="IV13" s="1014"/>
      <c r="IW13" s="1014"/>
      <c r="IX13" s="1014"/>
      <c r="IY13" s="1014"/>
      <c r="IZ13" s="1014"/>
      <c r="JA13" s="1014"/>
      <c r="JB13" s="1014"/>
      <c r="JC13" s="1035" t="s">
        <v>371</v>
      </c>
      <c r="JD13" s="1035"/>
      <c r="JE13" s="1035"/>
      <c r="JF13" s="1035"/>
      <c r="JG13" s="1035"/>
      <c r="JH13" s="1035"/>
      <c r="JI13" s="1035"/>
      <c r="JJ13" s="1035"/>
      <c r="JK13" s="1035"/>
      <c r="JL13" s="1035"/>
      <c r="JM13" s="1035"/>
      <c r="JN13" s="1035"/>
      <c r="JO13" s="1035"/>
      <c r="JP13" s="1035"/>
      <c r="JQ13" s="1035"/>
      <c r="JR13" s="1035"/>
      <c r="JS13" s="1035"/>
      <c r="JT13" s="1035"/>
      <c r="JU13" s="1035"/>
      <c r="JV13" s="1035"/>
      <c r="JW13" s="1035"/>
      <c r="JX13" s="1035"/>
      <c r="JY13" s="1035"/>
      <c r="JZ13" s="1035"/>
      <c r="KA13" s="1035"/>
      <c r="KB13" s="1035"/>
      <c r="KC13" s="1035"/>
      <c r="KD13" s="1035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014"/>
      <c r="LL13" s="1014"/>
      <c r="LM13" s="1014"/>
      <c r="LN13" s="1014"/>
      <c r="LO13" s="1014"/>
      <c r="LP13" s="1014"/>
      <c r="LQ13" s="1014"/>
      <c r="LR13" s="1014"/>
      <c r="LS13" s="1014"/>
      <c r="LT13" s="1014"/>
      <c r="LU13" s="1014"/>
      <c r="LV13" s="1014"/>
      <c r="LW13" s="1014"/>
      <c r="LX13" s="1014"/>
      <c r="LY13" s="1014"/>
      <c r="LZ13" s="1014"/>
      <c r="MA13" s="1014"/>
      <c r="MB13" s="1014"/>
      <c r="MC13" s="1014"/>
      <c r="MD13" s="1014"/>
      <c r="ME13" s="1014"/>
      <c r="MF13" s="1014"/>
      <c r="MG13" s="1014"/>
      <c r="MH13" s="1014"/>
      <c r="MI13" s="1014"/>
      <c r="MJ13" s="1014"/>
      <c r="MK13" s="1014"/>
      <c r="ML13" s="1014"/>
      <c r="MM13" s="1014"/>
      <c r="MN13" s="1014"/>
      <c r="MO13" s="1014"/>
      <c r="MP13" s="1014"/>
      <c r="MQ13" s="1014"/>
      <c r="MR13" s="1014"/>
      <c r="MS13" s="1014"/>
      <c r="MT13" s="1014"/>
      <c r="MU13" s="1014"/>
      <c r="MV13" s="1014"/>
      <c r="MW13" s="1014"/>
      <c r="MX13" s="1015"/>
    </row>
    <row r="14" spans="1:362" ht="3.65" customHeight="1">
      <c r="B14" s="1027"/>
      <c r="C14" s="1028"/>
      <c r="D14" s="1028"/>
      <c r="E14" s="1028"/>
      <c r="F14" s="1028"/>
      <c r="G14" s="1028"/>
      <c r="H14" s="1028"/>
      <c r="I14" s="1028"/>
      <c r="J14" s="1028"/>
      <c r="K14" s="1028"/>
      <c r="L14" s="1028"/>
      <c r="M14" s="1028"/>
      <c r="N14" s="1028"/>
      <c r="O14" s="1028"/>
      <c r="P14" s="1028"/>
      <c r="Q14" s="1028"/>
      <c r="R14" s="1028"/>
      <c r="S14" s="1028"/>
      <c r="T14" s="1028"/>
      <c r="U14" s="1028"/>
      <c r="V14" s="1028"/>
      <c r="W14" s="1028"/>
      <c r="X14" s="1028"/>
      <c r="Y14" s="1028"/>
      <c r="Z14" s="1028"/>
      <c r="AA14" s="1028"/>
      <c r="AB14" s="1028"/>
      <c r="AC14" s="1028"/>
      <c r="AD14" s="1028"/>
      <c r="AE14" s="1028"/>
      <c r="AF14" s="1028"/>
      <c r="AG14" s="1028"/>
      <c r="AH14" s="1028"/>
      <c r="AI14" s="1028"/>
      <c r="AJ14" s="1028"/>
      <c r="AK14" s="1028"/>
      <c r="AL14" s="1028"/>
      <c r="AM14" s="1028"/>
      <c r="AN14" s="1028"/>
      <c r="AO14" s="1028"/>
      <c r="AP14" s="1028"/>
      <c r="AQ14" s="1028"/>
      <c r="AR14" s="1028"/>
      <c r="AS14" s="1028"/>
      <c r="AT14" s="1028"/>
      <c r="AU14" s="1028"/>
      <c r="AV14" s="1028"/>
      <c r="AW14" s="1028"/>
      <c r="AX14" s="1028"/>
      <c r="AY14" s="1028"/>
      <c r="AZ14" s="1028"/>
      <c r="BA14" s="1028"/>
      <c r="BB14" s="1028"/>
      <c r="BC14" s="1028"/>
      <c r="BD14" s="1028"/>
      <c r="BE14" s="1028"/>
      <c r="BF14" s="1028"/>
      <c r="BG14" s="1028"/>
      <c r="BH14" s="1028"/>
      <c r="BI14" s="102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33"/>
      <c r="HB14" s="1033"/>
      <c r="HC14" s="1033"/>
      <c r="HD14" s="1033"/>
      <c r="HE14" s="1033"/>
      <c r="HF14" s="1033"/>
      <c r="HG14" s="1033"/>
      <c r="HH14" s="1033"/>
      <c r="HI14" s="1033"/>
      <c r="HJ14" s="1033"/>
      <c r="HK14" s="1033"/>
      <c r="HL14" s="1033"/>
      <c r="HM14" s="1033"/>
      <c r="HN14" s="1033"/>
      <c r="HO14" s="1033"/>
      <c r="HP14" s="1033"/>
      <c r="HQ14" s="1033"/>
      <c r="HR14" s="1033"/>
      <c r="HS14" s="1033"/>
      <c r="HT14" s="1033"/>
      <c r="HU14" s="1033"/>
      <c r="HV14" s="1033"/>
      <c r="HW14" s="1033"/>
      <c r="HX14" s="1033"/>
      <c r="HY14" s="1033"/>
      <c r="HZ14" s="1033"/>
      <c r="IA14" s="16"/>
      <c r="IB14" s="16"/>
      <c r="IC14" s="1016"/>
      <c r="ID14" s="1016"/>
      <c r="IE14" s="1016"/>
      <c r="IF14" s="1016"/>
      <c r="IG14" s="1016"/>
      <c r="IH14" s="1016"/>
      <c r="II14" s="1016"/>
      <c r="IJ14" s="1016"/>
      <c r="IK14" s="1016"/>
      <c r="IL14" s="1016"/>
      <c r="IM14" s="1016"/>
      <c r="IN14" s="1016"/>
      <c r="IO14" s="1016"/>
      <c r="IP14" s="1016"/>
      <c r="IQ14" s="1016"/>
      <c r="IR14" s="1016"/>
      <c r="IS14" s="1016"/>
      <c r="IT14" s="1016"/>
      <c r="IU14" s="1016"/>
      <c r="IV14" s="1016"/>
      <c r="IW14" s="1016"/>
      <c r="IX14" s="1016"/>
      <c r="IY14" s="1016"/>
      <c r="IZ14" s="1016"/>
      <c r="JA14" s="1016"/>
      <c r="JB14" s="1016"/>
      <c r="JC14" s="1036"/>
      <c r="JD14" s="1036"/>
      <c r="JE14" s="1036"/>
      <c r="JF14" s="1036"/>
      <c r="JG14" s="1036"/>
      <c r="JH14" s="1036"/>
      <c r="JI14" s="1036"/>
      <c r="JJ14" s="1036"/>
      <c r="JK14" s="1036"/>
      <c r="JL14" s="1036"/>
      <c r="JM14" s="1036"/>
      <c r="JN14" s="1036"/>
      <c r="JO14" s="1036"/>
      <c r="JP14" s="1036"/>
      <c r="JQ14" s="1036"/>
      <c r="JR14" s="1036"/>
      <c r="JS14" s="1036"/>
      <c r="JT14" s="1036"/>
      <c r="JU14" s="1036"/>
      <c r="JV14" s="1036"/>
      <c r="JW14" s="1036"/>
      <c r="JX14" s="1036"/>
      <c r="JY14" s="1036"/>
      <c r="JZ14" s="1036"/>
      <c r="KA14" s="1036"/>
      <c r="KB14" s="1036"/>
      <c r="KC14" s="1036"/>
      <c r="KD14" s="103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016"/>
      <c r="LL14" s="1016"/>
      <c r="LM14" s="1016"/>
      <c r="LN14" s="1016"/>
      <c r="LO14" s="1016"/>
      <c r="LP14" s="1016"/>
      <c r="LQ14" s="1016"/>
      <c r="LR14" s="1016"/>
      <c r="LS14" s="1016"/>
      <c r="LT14" s="1016"/>
      <c r="LU14" s="1016"/>
      <c r="LV14" s="1016"/>
      <c r="LW14" s="1016"/>
      <c r="LX14" s="1016"/>
      <c r="LY14" s="1016"/>
      <c r="LZ14" s="1016"/>
      <c r="MA14" s="1016"/>
      <c r="MB14" s="1016"/>
      <c r="MC14" s="1016"/>
      <c r="MD14" s="1016"/>
      <c r="ME14" s="1016"/>
      <c r="MF14" s="1016"/>
      <c r="MG14" s="1016"/>
      <c r="MH14" s="1016"/>
      <c r="MI14" s="1016"/>
      <c r="MJ14" s="1016"/>
      <c r="MK14" s="1016"/>
      <c r="ML14" s="1016"/>
      <c r="MM14" s="1016"/>
      <c r="MN14" s="1016"/>
      <c r="MO14" s="1016"/>
      <c r="MP14" s="1016"/>
      <c r="MQ14" s="1016"/>
      <c r="MR14" s="1016"/>
      <c r="MS14" s="1016"/>
      <c r="MT14" s="1016"/>
      <c r="MU14" s="1016"/>
      <c r="MV14" s="1016"/>
      <c r="MW14" s="1016"/>
      <c r="MX14" s="1017"/>
    </row>
    <row r="15" spans="1:362" ht="3.65" customHeight="1">
      <c r="B15" s="1027"/>
      <c r="C15" s="1028"/>
      <c r="D15" s="1028"/>
      <c r="E15" s="1028"/>
      <c r="F15" s="1028"/>
      <c r="G15" s="1028"/>
      <c r="H15" s="1028"/>
      <c r="I15" s="1028"/>
      <c r="J15" s="1028"/>
      <c r="K15" s="1028"/>
      <c r="L15" s="1028"/>
      <c r="M15" s="1028"/>
      <c r="N15" s="1028"/>
      <c r="O15" s="1028"/>
      <c r="P15" s="1028"/>
      <c r="Q15" s="1028"/>
      <c r="R15" s="1028"/>
      <c r="S15" s="1028"/>
      <c r="T15" s="1028"/>
      <c r="U15" s="1028"/>
      <c r="V15" s="1028"/>
      <c r="W15" s="1028"/>
      <c r="X15" s="1028"/>
      <c r="Y15" s="1028"/>
      <c r="Z15" s="1028"/>
      <c r="AA15" s="1028"/>
      <c r="AB15" s="1028"/>
      <c r="AC15" s="1028"/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8"/>
      <c r="AN15" s="1028"/>
      <c r="AO15" s="1028"/>
      <c r="AP15" s="1028"/>
      <c r="AQ15" s="1028"/>
      <c r="AR15" s="1028"/>
      <c r="AS15" s="1028"/>
      <c r="AT15" s="1028"/>
      <c r="AU15" s="1028"/>
      <c r="AV15" s="1028"/>
      <c r="AW15" s="1028"/>
      <c r="AX15" s="1028"/>
      <c r="AY15" s="1028"/>
      <c r="AZ15" s="1028"/>
      <c r="BA15" s="1028"/>
      <c r="BB15" s="1028"/>
      <c r="BC15" s="1028"/>
      <c r="BD15" s="1028"/>
      <c r="BE15" s="1028"/>
      <c r="BF15" s="1028"/>
      <c r="BG15" s="1028"/>
      <c r="BH15" s="1028"/>
      <c r="BI15" s="102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33"/>
      <c r="HB15" s="1033"/>
      <c r="HC15" s="1033"/>
      <c r="HD15" s="1033"/>
      <c r="HE15" s="1033"/>
      <c r="HF15" s="1033"/>
      <c r="HG15" s="1033"/>
      <c r="HH15" s="1033"/>
      <c r="HI15" s="1033"/>
      <c r="HJ15" s="1033"/>
      <c r="HK15" s="1033"/>
      <c r="HL15" s="1033"/>
      <c r="HM15" s="1033"/>
      <c r="HN15" s="1033"/>
      <c r="HO15" s="1033"/>
      <c r="HP15" s="1033"/>
      <c r="HQ15" s="1033"/>
      <c r="HR15" s="1033"/>
      <c r="HS15" s="1033"/>
      <c r="HT15" s="1033"/>
      <c r="HU15" s="1033"/>
      <c r="HV15" s="1033"/>
      <c r="HW15" s="1033"/>
      <c r="HX15" s="1033"/>
      <c r="HY15" s="1033"/>
      <c r="HZ15" s="1033"/>
      <c r="IA15" s="16"/>
      <c r="IB15" s="16"/>
      <c r="IC15" s="1016"/>
      <c r="ID15" s="1016"/>
      <c r="IE15" s="1016"/>
      <c r="IF15" s="1016"/>
      <c r="IG15" s="1016"/>
      <c r="IH15" s="1016"/>
      <c r="II15" s="1016"/>
      <c r="IJ15" s="1016"/>
      <c r="IK15" s="1016"/>
      <c r="IL15" s="1016"/>
      <c r="IM15" s="1016"/>
      <c r="IN15" s="1016"/>
      <c r="IO15" s="1016"/>
      <c r="IP15" s="1016"/>
      <c r="IQ15" s="1016"/>
      <c r="IR15" s="1016"/>
      <c r="IS15" s="1016"/>
      <c r="IT15" s="1016"/>
      <c r="IU15" s="1016"/>
      <c r="IV15" s="1016"/>
      <c r="IW15" s="1016"/>
      <c r="IX15" s="1016"/>
      <c r="IY15" s="1016"/>
      <c r="IZ15" s="1016"/>
      <c r="JA15" s="1016"/>
      <c r="JB15" s="1016"/>
      <c r="JC15" s="1036"/>
      <c r="JD15" s="1036"/>
      <c r="JE15" s="1036"/>
      <c r="JF15" s="1036"/>
      <c r="JG15" s="1036"/>
      <c r="JH15" s="1036"/>
      <c r="JI15" s="1036"/>
      <c r="JJ15" s="1036"/>
      <c r="JK15" s="1036"/>
      <c r="JL15" s="1036"/>
      <c r="JM15" s="1036"/>
      <c r="JN15" s="1036"/>
      <c r="JO15" s="1036"/>
      <c r="JP15" s="1036"/>
      <c r="JQ15" s="1036"/>
      <c r="JR15" s="1036"/>
      <c r="JS15" s="1036"/>
      <c r="JT15" s="1036"/>
      <c r="JU15" s="1036"/>
      <c r="JV15" s="1036"/>
      <c r="JW15" s="1036"/>
      <c r="JX15" s="1036"/>
      <c r="JY15" s="1036"/>
      <c r="JZ15" s="1036"/>
      <c r="KA15" s="1036"/>
      <c r="KB15" s="1036"/>
      <c r="KC15" s="1036"/>
      <c r="KD15" s="103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016"/>
      <c r="LL15" s="1016"/>
      <c r="LM15" s="1016"/>
      <c r="LN15" s="1016"/>
      <c r="LO15" s="1016"/>
      <c r="LP15" s="1016"/>
      <c r="LQ15" s="1016"/>
      <c r="LR15" s="1016"/>
      <c r="LS15" s="1016"/>
      <c r="LT15" s="1016"/>
      <c r="LU15" s="1016"/>
      <c r="LV15" s="1016"/>
      <c r="LW15" s="1016"/>
      <c r="LX15" s="1016"/>
      <c r="LY15" s="1016"/>
      <c r="LZ15" s="1016"/>
      <c r="MA15" s="1016"/>
      <c r="MB15" s="1016"/>
      <c r="MC15" s="1016"/>
      <c r="MD15" s="1016"/>
      <c r="ME15" s="1016"/>
      <c r="MF15" s="1016"/>
      <c r="MG15" s="1016"/>
      <c r="MH15" s="1016"/>
      <c r="MI15" s="1016"/>
      <c r="MJ15" s="1016"/>
      <c r="MK15" s="1016"/>
      <c r="ML15" s="1016"/>
      <c r="MM15" s="1016"/>
      <c r="MN15" s="1016"/>
      <c r="MO15" s="1016"/>
      <c r="MP15" s="1016"/>
      <c r="MQ15" s="1016"/>
      <c r="MR15" s="1016"/>
      <c r="MS15" s="1016"/>
      <c r="MT15" s="1016"/>
      <c r="MU15" s="1016"/>
      <c r="MV15" s="1016"/>
      <c r="MW15" s="1016"/>
      <c r="MX15" s="1017"/>
    </row>
    <row r="16" spans="1:362" ht="3.65" customHeight="1">
      <c r="B16" s="1027"/>
      <c r="C16" s="1028"/>
      <c r="D16" s="1028"/>
      <c r="E16" s="1028"/>
      <c r="F16" s="1028"/>
      <c r="G16" s="1028"/>
      <c r="H16" s="1028"/>
      <c r="I16" s="1028"/>
      <c r="J16" s="1028"/>
      <c r="K16" s="1028"/>
      <c r="L16" s="1028"/>
      <c r="M16" s="1028"/>
      <c r="N16" s="1028"/>
      <c r="O16" s="1028"/>
      <c r="P16" s="1028"/>
      <c r="Q16" s="1028"/>
      <c r="R16" s="1028"/>
      <c r="S16" s="1028"/>
      <c r="T16" s="1028"/>
      <c r="U16" s="1028"/>
      <c r="V16" s="1028"/>
      <c r="W16" s="1028"/>
      <c r="X16" s="1028"/>
      <c r="Y16" s="1028"/>
      <c r="Z16" s="1028"/>
      <c r="AA16" s="1028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1028"/>
      <c r="AO16" s="1028"/>
      <c r="AP16" s="1028"/>
      <c r="AQ16" s="1028"/>
      <c r="AR16" s="1028"/>
      <c r="AS16" s="1028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1028"/>
      <c r="BI16" s="102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33"/>
      <c r="HB16" s="1033"/>
      <c r="HC16" s="1033"/>
      <c r="HD16" s="1033"/>
      <c r="HE16" s="1033"/>
      <c r="HF16" s="1033"/>
      <c r="HG16" s="1033"/>
      <c r="HH16" s="1033"/>
      <c r="HI16" s="1033"/>
      <c r="HJ16" s="1033"/>
      <c r="HK16" s="1033"/>
      <c r="HL16" s="1033"/>
      <c r="HM16" s="1033"/>
      <c r="HN16" s="1033"/>
      <c r="HO16" s="1033"/>
      <c r="HP16" s="1033"/>
      <c r="HQ16" s="1033"/>
      <c r="HR16" s="1033"/>
      <c r="HS16" s="1033"/>
      <c r="HT16" s="1033"/>
      <c r="HU16" s="1033"/>
      <c r="HV16" s="1033"/>
      <c r="HW16" s="1033"/>
      <c r="HX16" s="1033"/>
      <c r="HY16" s="1033"/>
      <c r="HZ16" s="1033"/>
      <c r="IA16" s="16"/>
      <c r="IB16" s="16"/>
      <c r="IC16" s="1016"/>
      <c r="ID16" s="1016"/>
      <c r="IE16" s="1016"/>
      <c r="IF16" s="1016"/>
      <c r="IG16" s="1016"/>
      <c r="IH16" s="1016"/>
      <c r="II16" s="1016"/>
      <c r="IJ16" s="1016"/>
      <c r="IK16" s="1016"/>
      <c r="IL16" s="1016"/>
      <c r="IM16" s="1016"/>
      <c r="IN16" s="1016"/>
      <c r="IO16" s="1016"/>
      <c r="IP16" s="1016"/>
      <c r="IQ16" s="1016"/>
      <c r="IR16" s="1016"/>
      <c r="IS16" s="1016"/>
      <c r="IT16" s="1016"/>
      <c r="IU16" s="1016"/>
      <c r="IV16" s="1016"/>
      <c r="IW16" s="1016"/>
      <c r="IX16" s="1016"/>
      <c r="IY16" s="1016"/>
      <c r="IZ16" s="1016"/>
      <c r="JA16" s="1016"/>
      <c r="JB16" s="1016"/>
      <c r="JC16" s="1036"/>
      <c r="JD16" s="1036"/>
      <c r="JE16" s="1036"/>
      <c r="JF16" s="1036"/>
      <c r="JG16" s="1036"/>
      <c r="JH16" s="1036"/>
      <c r="JI16" s="1036"/>
      <c r="JJ16" s="1036"/>
      <c r="JK16" s="1036"/>
      <c r="JL16" s="1036"/>
      <c r="JM16" s="1036"/>
      <c r="JN16" s="1036"/>
      <c r="JO16" s="1036"/>
      <c r="JP16" s="1036"/>
      <c r="JQ16" s="1036"/>
      <c r="JR16" s="1036"/>
      <c r="JS16" s="1036"/>
      <c r="JT16" s="1036"/>
      <c r="JU16" s="1036"/>
      <c r="JV16" s="1036"/>
      <c r="JW16" s="1036"/>
      <c r="JX16" s="1036"/>
      <c r="JY16" s="1036"/>
      <c r="JZ16" s="1036"/>
      <c r="KA16" s="1036"/>
      <c r="KB16" s="1036"/>
      <c r="KC16" s="1036"/>
      <c r="KD16" s="103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016"/>
      <c r="LL16" s="1016"/>
      <c r="LM16" s="1016"/>
      <c r="LN16" s="1016"/>
      <c r="LO16" s="1016"/>
      <c r="LP16" s="1016"/>
      <c r="LQ16" s="1016"/>
      <c r="LR16" s="1016"/>
      <c r="LS16" s="1016"/>
      <c r="LT16" s="1016"/>
      <c r="LU16" s="1016"/>
      <c r="LV16" s="1016"/>
      <c r="LW16" s="1016"/>
      <c r="LX16" s="1016"/>
      <c r="LY16" s="1016"/>
      <c r="LZ16" s="1016"/>
      <c r="MA16" s="1016"/>
      <c r="MB16" s="1016"/>
      <c r="MC16" s="1016"/>
      <c r="MD16" s="1016"/>
      <c r="ME16" s="1016"/>
      <c r="MF16" s="1016"/>
      <c r="MG16" s="1016"/>
      <c r="MH16" s="1016"/>
      <c r="MI16" s="1016"/>
      <c r="MJ16" s="1016"/>
      <c r="MK16" s="1016"/>
      <c r="ML16" s="1016"/>
      <c r="MM16" s="1016"/>
      <c r="MN16" s="1016"/>
      <c r="MO16" s="1016"/>
      <c r="MP16" s="1016"/>
      <c r="MQ16" s="1016"/>
      <c r="MR16" s="1016"/>
      <c r="MS16" s="1016"/>
      <c r="MT16" s="1016"/>
      <c r="MU16" s="1016"/>
      <c r="MV16" s="1016"/>
      <c r="MW16" s="1016"/>
      <c r="MX16" s="1017"/>
    </row>
    <row r="17" spans="2:362" ht="3.65" customHeight="1" thickBot="1">
      <c r="B17" s="1029"/>
      <c r="C17" s="1030"/>
      <c r="D17" s="1030"/>
      <c r="E17" s="1030"/>
      <c r="F17" s="1030"/>
      <c r="G17" s="1030"/>
      <c r="H17" s="1030"/>
      <c r="I17" s="1030"/>
      <c r="J17" s="1030"/>
      <c r="K17" s="1030"/>
      <c r="L17" s="1030"/>
      <c r="M17" s="1030"/>
      <c r="N17" s="1030"/>
      <c r="O17" s="1030"/>
      <c r="P17" s="1030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N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34"/>
      <c r="HB17" s="1034"/>
      <c r="HC17" s="1034"/>
      <c r="HD17" s="1034"/>
      <c r="HE17" s="1034"/>
      <c r="HF17" s="1034"/>
      <c r="HG17" s="1034"/>
      <c r="HH17" s="1034"/>
      <c r="HI17" s="1034"/>
      <c r="HJ17" s="1034"/>
      <c r="HK17" s="1034"/>
      <c r="HL17" s="1034"/>
      <c r="HM17" s="1034"/>
      <c r="HN17" s="1034"/>
      <c r="HO17" s="1034"/>
      <c r="HP17" s="1034"/>
      <c r="HQ17" s="1034"/>
      <c r="HR17" s="1034"/>
      <c r="HS17" s="1034"/>
      <c r="HT17" s="1034"/>
      <c r="HU17" s="1034"/>
      <c r="HV17" s="1034"/>
      <c r="HW17" s="1034"/>
      <c r="HX17" s="1034"/>
      <c r="HY17" s="1034"/>
      <c r="HZ17" s="1034"/>
      <c r="IA17" s="20"/>
      <c r="IB17" s="20"/>
      <c r="IC17" s="1018"/>
      <c r="ID17" s="1018"/>
      <c r="IE17" s="1018"/>
      <c r="IF17" s="1018"/>
      <c r="IG17" s="1018"/>
      <c r="IH17" s="1018"/>
      <c r="II17" s="1018"/>
      <c r="IJ17" s="1018"/>
      <c r="IK17" s="1018"/>
      <c r="IL17" s="1018"/>
      <c r="IM17" s="1018"/>
      <c r="IN17" s="1018"/>
      <c r="IO17" s="1018"/>
      <c r="IP17" s="1018"/>
      <c r="IQ17" s="1018"/>
      <c r="IR17" s="1018"/>
      <c r="IS17" s="1018"/>
      <c r="IT17" s="1018"/>
      <c r="IU17" s="1018"/>
      <c r="IV17" s="1018"/>
      <c r="IW17" s="1018"/>
      <c r="IX17" s="1018"/>
      <c r="IY17" s="1018"/>
      <c r="IZ17" s="1018"/>
      <c r="JA17" s="1018"/>
      <c r="JB17" s="1018"/>
      <c r="JC17" s="1037"/>
      <c r="JD17" s="1037"/>
      <c r="JE17" s="1037"/>
      <c r="JF17" s="1037"/>
      <c r="JG17" s="1037"/>
      <c r="JH17" s="1037"/>
      <c r="JI17" s="1037"/>
      <c r="JJ17" s="1037"/>
      <c r="JK17" s="1037"/>
      <c r="JL17" s="1037"/>
      <c r="JM17" s="1037"/>
      <c r="JN17" s="1037"/>
      <c r="JO17" s="1037"/>
      <c r="JP17" s="1037"/>
      <c r="JQ17" s="1037"/>
      <c r="JR17" s="1037"/>
      <c r="JS17" s="1037"/>
      <c r="JT17" s="1037"/>
      <c r="JU17" s="1037"/>
      <c r="JV17" s="1037"/>
      <c r="JW17" s="1037"/>
      <c r="JX17" s="1037"/>
      <c r="JY17" s="1037"/>
      <c r="JZ17" s="1037"/>
      <c r="KA17" s="1037"/>
      <c r="KB17" s="1037"/>
      <c r="KC17" s="1037"/>
      <c r="KD17" s="1037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018"/>
      <c r="LL17" s="1018"/>
      <c r="LM17" s="1018"/>
      <c r="LN17" s="1018"/>
      <c r="LO17" s="1018"/>
      <c r="LP17" s="1018"/>
      <c r="LQ17" s="1018"/>
      <c r="LR17" s="1018"/>
      <c r="LS17" s="1018"/>
      <c r="LT17" s="1018"/>
      <c r="LU17" s="1018"/>
      <c r="LV17" s="1018"/>
      <c r="LW17" s="1018"/>
      <c r="LX17" s="1018"/>
      <c r="LY17" s="1018"/>
      <c r="LZ17" s="1018"/>
      <c r="MA17" s="1018"/>
      <c r="MB17" s="1018"/>
      <c r="MC17" s="1018"/>
      <c r="MD17" s="1018"/>
      <c r="ME17" s="1018"/>
      <c r="MF17" s="1018"/>
      <c r="MG17" s="1018"/>
      <c r="MH17" s="1018"/>
      <c r="MI17" s="1018"/>
      <c r="MJ17" s="1018"/>
      <c r="MK17" s="1018"/>
      <c r="ML17" s="1018"/>
      <c r="MM17" s="1018"/>
      <c r="MN17" s="1018"/>
      <c r="MO17" s="1018"/>
      <c r="MP17" s="1018"/>
      <c r="MQ17" s="1018"/>
      <c r="MR17" s="1018"/>
      <c r="MS17" s="1018"/>
      <c r="MT17" s="1018"/>
      <c r="MU17" s="1018"/>
      <c r="MV17" s="1018"/>
      <c r="MW17" s="1018"/>
      <c r="MX17" s="1019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020" t="s">
        <v>93</v>
      </c>
      <c r="E20" s="1020"/>
      <c r="F20" s="1020"/>
      <c r="G20" s="1020"/>
      <c r="H20" s="1020"/>
      <c r="I20" s="1020"/>
      <c r="J20" s="1020"/>
      <c r="K20" s="1020"/>
      <c r="L20" s="1020"/>
      <c r="M20" s="1020"/>
      <c r="N20" s="1020"/>
      <c r="O20" s="1020"/>
      <c r="P20" s="1020"/>
      <c r="Q20" s="1020"/>
      <c r="R20" s="1020"/>
      <c r="S20" s="1020"/>
      <c r="T20" s="1020"/>
      <c r="U20" s="1020"/>
      <c r="V20" s="1020"/>
      <c r="W20" s="1020"/>
      <c r="X20" s="1020"/>
      <c r="Y20" s="1020"/>
      <c r="Z20" s="1020"/>
      <c r="AA20" s="1020"/>
      <c r="AB20" s="1020"/>
      <c r="AC20" s="1020"/>
      <c r="AD20" s="1020"/>
      <c r="AE20" s="1020"/>
      <c r="AF20" s="1020"/>
      <c r="AG20" s="1020"/>
      <c r="AH20" s="1020"/>
      <c r="AI20" s="1020"/>
      <c r="AJ20" s="1020"/>
      <c r="AK20" s="1020"/>
      <c r="AL20" s="1020"/>
      <c r="AM20" s="102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020"/>
      <c r="E21" s="1020"/>
      <c r="F21" s="1020"/>
      <c r="G21" s="1020"/>
      <c r="H21" s="1020"/>
      <c r="I21" s="1020"/>
      <c r="J21" s="1020"/>
      <c r="K21" s="1020"/>
      <c r="L21" s="1020"/>
      <c r="M21" s="1020"/>
      <c r="N21" s="1020"/>
      <c r="O21" s="1020"/>
      <c r="P21" s="1020"/>
      <c r="Q21" s="1020"/>
      <c r="R21" s="1020"/>
      <c r="S21" s="1020"/>
      <c r="T21" s="1020"/>
      <c r="U21" s="1020"/>
      <c r="V21" s="1020"/>
      <c r="W21" s="1020"/>
      <c r="X21" s="1020"/>
      <c r="Y21" s="1020"/>
      <c r="Z21" s="1020"/>
      <c r="AA21" s="1020"/>
      <c r="AB21" s="1020"/>
      <c r="AC21" s="1020"/>
      <c r="AD21" s="1020"/>
      <c r="AE21" s="1020"/>
      <c r="AF21" s="1020"/>
      <c r="AG21" s="1020"/>
      <c r="AH21" s="1020"/>
      <c r="AI21" s="1020"/>
      <c r="AJ21" s="1020"/>
      <c r="AK21" s="1020"/>
      <c r="AL21" s="1020"/>
      <c r="AM21" s="102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020"/>
      <c r="E22" s="1020"/>
      <c r="F22" s="1020"/>
      <c r="G22" s="1020"/>
      <c r="H22" s="1020"/>
      <c r="I22" s="1020"/>
      <c r="J22" s="1020"/>
      <c r="K22" s="1020"/>
      <c r="L22" s="1020"/>
      <c r="M22" s="1020"/>
      <c r="N22" s="1020"/>
      <c r="O22" s="1020"/>
      <c r="P22" s="1020"/>
      <c r="Q22" s="1020"/>
      <c r="R22" s="1020"/>
      <c r="S22" s="1020"/>
      <c r="T22" s="1020"/>
      <c r="U22" s="1020"/>
      <c r="V22" s="1020"/>
      <c r="W22" s="1020"/>
      <c r="X22" s="1020"/>
      <c r="Y22" s="1020"/>
      <c r="Z22" s="1020"/>
      <c r="AA22" s="1020"/>
      <c r="AB22" s="1020"/>
      <c r="AC22" s="1020"/>
      <c r="AD22" s="1020"/>
      <c r="AE22" s="1020"/>
      <c r="AF22" s="1020"/>
      <c r="AG22" s="1020"/>
      <c r="AH22" s="1020"/>
      <c r="AI22" s="1020"/>
      <c r="AJ22" s="1020"/>
      <c r="AK22" s="1020"/>
      <c r="AL22" s="1020"/>
      <c r="AM22" s="102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020"/>
      <c r="E23" s="1020"/>
      <c r="F23" s="1020"/>
      <c r="G23" s="1020"/>
      <c r="H23" s="1020"/>
      <c r="I23" s="1020"/>
      <c r="J23" s="1020"/>
      <c r="K23" s="1020"/>
      <c r="L23" s="1020"/>
      <c r="M23" s="1020"/>
      <c r="N23" s="1020"/>
      <c r="O23" s="1020"/>
      <c r="P23" s="1020"/>
      <c r="Q23" s="1020"/>
      <c r="R23" s="1020"/>
      <c r="S23" s="1020"/>
      <c r="T23" s="1020"/>
      <c r="U23" s="1020"/>
      <c r="V23" s="1020"/>
      <c r="W23" s="1020"/>
      <c r="X23" s="1020"/>
      <c r="Y23" s="1020"/>
      <c r="Z23" s="1020"/>
      <c r="AA23" s="1020"/>
      <c r="AB23" s="1020"/>
      <c r="AC23" s="1020"/>
      <c r="AD23" s="1020"/>
      <c r="AE23" s="1020"/>
      <c r="AF23" s="1020"/>
      <c r="AG23" s="1020"/>
      <c r="AH23" s="1020"/>
      <c r="AI23" s="1020"/>
      <c r="AJ23" s="1020"/>
      <c r="AK23" s="1020"/>
      <c r="AL23" s="1020"/>
      <c r="AM23" s="102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020"/>
      <c r="E24" s="1020"/>
      <c r="F24" s="1020"/>
      <c r="G24" s="1020"/>
      <c r="H24" s="1020"/>
      <c r="I24" s="1020"/>
      <c r="J24" s="1020"/>
      <c r="K24" s="1020"/>
      <c r="L24" s="1020"/>
      <c r="M24" s="1020"/>
      <c r="N24" s="1020"/>
      <c r="O24" s="1020"/>
      <c r="P24" s="1020"/>
      <c r="Q24" s="1020"/>
      <c r="R24" s="1020"/>
      <c r="S24" s="1020"/>
      <c r="T24" s="1020"/>
      <c r="U24" s="1020"/>
      <c r="V24" s="1020"/>
      <c r="W24" s="1020"/>
      <c r="X24" s="1020"/>
      <c r="Y24" s="1020"/>
      <c r="Z24" s="1020"/>
      <c r="AA24" s="1020"/>
      <c r="AB24" s="1020"/>
      <c r="AC24" s="1020"/>
      <c r="AD24" s="1020"/>
      <c r="AE24" s="1020"/>
      <c r="AF24" s="1020"/>
      <c r="AG24" s="1020"/>
      <c r="AH24" s="1020"/>
      <c r="AI24" s="1020"/>
      <c r="AJ24" s="1020"/>
      <c r="AK24" s="1020"/>
      <c r="AL24" s="1020"/>
      <c r="AM24" s="102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020"/>
      <c r="E25" s="1020"/>
      <c r="F25" s="1020"/>
      <c r="G25" s="1020"/>
      <c r="H25" s="1020"/>
      <c r="I25" s="1020"/>
      <c r="J25" s="1020"/>
      <c r="K25" s="1020"/>
      <c r="L25" s="1020"/>
      <c r="M25" s="1020"/>
      <c r="N25" s="1020"/>
      <c r="O25" s="1020"/>
      <c r="P25" s="1020"/>
      <c r="Q25" s="1020"/>
      <c r="R25" s="1020"/>
      <c r="S25" s="1020"/>
      <c r="T25" s="1020"/>
      <c r="U25" s="1020"/>
      <c r="V25" s="1020"/>
      <c r="W25" s="1020"/>
      <c r="X25" s="1020"/>
      <c r="Y25" s="1020"/>
      <c r="Z25" s="1020"/>
      <c r="AA25" s="1020"/>
      <c r="AB25" s="1020"/>
      <c r="AC25" s="1020"/>
      <c r="AD25" s="1020"/>
      <c r="AE25" s="1020"/>
      <c r="AF25" s="1020"/>
      <c r="AG25" s="1020"/>
      <c r="AH25" s="1020"/>
      <c r="AI25" s="1020"/>
      <c r="AJ25" s="1020"/>
      <c r="AK25" s="1020"/>
      <c r="AL25" s="1020"/>
      <c r="AM25" s="102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020"/>
      <c r="E26" s="1020"/>
      <c r="F26" s="1020"/>
      <c r="G26" s="1020"/>
      <c r="H26" s="1020"/>
      <c r="I26" s="1020"/>
      <c r="J26" s="1020"/>
      <c r="K26" s="1020"/>
      <c r="L26" s="1020"/>
      <c r="M26" s="1020"/>
      <c r="N26" s="1020"/>
      <c r="O26" s="1020"/>
      <c r="P26" s="1020"/>
      <c r="Q26" s="1020"/>
      <c r="R26" s="1020"/>
      <c r="S26" s="1020"/>
      <c r="T26" s="1020"/>
      <c r="U26" s="1020"/>
      <c r="V26" s="1020"/>
      <c r="W26" s="1020"/>
      <c r="X26" s="1020"/>
      <c r="Y26" s="1020"/>
      <c r="Z26" s="1020"/>
      <c r="AA26" s="1020"/>
      <c r="AB26" s="1020"/>
      <c r="AC26" s="1020"/>
      <c r="AD26" s="1020"/>
      <c r="AE26" s="1020"/>
      <c r="AF26" s="1020"/>
      <c r="AG26" s="1020"/>
      <c r="AH26" s="1020"/>
      <c r="AI26" s="1020"/>
      <c r="AJ26" s="1020"/>
      <c r="AK26" s="1020"/>
      <c r="AL26" s="1020"/>
      <c r="AM26" s="102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020"/>
      <c r="E27" s="1020"/>
      <c r="F27" s="1020"/>
      <c r="G27" s="1020"/>
      <c r="H27" s="1020"/>
      <c r="I27" s="1020"/>
      <c r="J27" s="1020"/>
      <c r="K27" s="1020"/>
      <c r="L27" s="1020"/>
      <c r="M27" s="1020"/>
      <c r="N27" s="1020"/>
      <c r="O27" s="1020"/>
      <c r="P27" s="1020"/>
      <c r="Q27" s="1020"/>
      <c r="R27" s="1020"/>
      <c r="S27" s="1020"/>
      <c r="T27" s="1020"/>
      <c r="U27" s="1020"/>
      <c r="V27" s="1020"/>
      <c r="W27" s="1020"/>
      <c r="X27" s="1020"/>
      <c r="Y27" s="1020"/>
      <c r="Z27" s="1020"/>
      <c r="AA27" s="1020"/>
      <c r="AB27" s="1020"/>
      <c r="AC27" s="1020"/>
      <c r="AD27" s="1020"/>
      <c r="AE27" s="1020"/>
      <c r="AF27" s="1020"/>
      <c r="AG27" s="1020"/>
      <c r="AH27" s="1020"/>
      <c r="AI27" s="1020"/>
      <c r="AJ27" s="1020"/>
      <c r="AK27" s="1020"/>
      <c r="AL27" s="1020"/>
      <c r="AM27" s="102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21"/>
      <c r="AY28" s="1022"/>
      <c r="AZ28" s="1022"/>
      <c r="BA28" s="1010">
        <v>1</v>
      </c>
      <c r="BB28" s="1010"/>
      <c r="BC28" s="1010"/>
      <c r="BD28" s="1010"/>
      <c r="BE28" s="1010"/>
      <c r="BF28" s="1010"/>
      <c r="BG28" s="1010"/>
      <c r="BH28" s="1010"/>
      <c r="BI28" s="1010"/>
      <c r="BJ28" s="1010"/>
      <c r="BK28" s="1010"/>
      <c r="BL28" s="1010"/>
      <c r="BM28" s="1010"/>
      <c r="BN28" s="1010"/>
      <c r="BO28" s="1010"/>
      <c r="BP28" s="1010"/>
      <c r="BQ28" s="1011"/>
      <c r="BR28" s="1010">
        <v>2</v>
      </c>
      <c r="BS28" s="1010"/>
      <c r="BT28" s="1010"/>
      <c r="BU28" s="1010"/>
      <c r="BV28" s="1010"/>
      <c r="BW28" s="1010"/>
      <c r="BX28" s="1010"/>
      <c r="BY28" s="1010"/>
      <c r="BZ28" s="1010"/>
      <c r="CA28" s="1010"/>
      <c r="CB28" s="1010"/>
      <c r="CC28" s="1010"/>
      <c r="CD28" s="1010"/>
      <c r="CE28" s="1010"/>
      <c r="CF28" s="1010"/>
      <c r="CG28" s="1010"/>
      <c r="CH28" s="1011"/>
      <c r="CI28" s="1010">
        <v>3</v>
      </c>
      <c r="CJ28" s="1010"/>
      <c r="CK28" s="1010"/>
      <c r="CL28" s="1010"/>
      <c r="CM28" s="1010"/>
      <c r="CN28" s="1010"/>
      <c r="CO28" s="1010"/>
      <c r="CP28" s="1010"/>
      <c r="CQ28" s="1010"/>
      <c r="CR28" s="1010"/>
      <c r="CS28" s="1010"/>
      <c r="CT28" s="1010"/>
      <c r="CU28" s="1010"/>
      <c r="CV28" s="1010"/>
      <c r="CW28" s="1010"/>
      <c r="CX28" s="1010"/>
      <c r="CY28" s="1011"/>
      <c r="CZ28" s="1010">
        <v>4</v>
      </c>
      <c r="DA28" s="1010"/>
      <c r="DB28" s="1010"/>
      <c r="DC28" s="1010"/>
      <c r="DD28" s="1010"/>
      <c r="DE28" s="1010"/>
      <c r="DF28" s="1010"/>
      <c r="DG28" s="1010"/>
      <c r="DH28" s="1010"/>
      <c r="DI28" s="1010"/>
      <c r="DJ28" s="1010"/>
      <c r="DK28" s="1010"/>
      <c r="DL28" s="1010"/>
      <c r="DM28" s="1010"/>
      <c r="DN28" s="1010"/>
      <c r="DO28" s="1010"/>
      <c r="DP28" s="1011"/>
      <c r="DQ28" s="1010">
        <v>5</v>
      </c>
      <c r="DR28" s="1010"/>
      <c r="DS28" s="1010"/>
      <c r="DT28" s="1010"/>
      <c r="DU28" s="1010"/>
      <c r="DV28" s="1010"/>
      <c r="DW28" s="1010"/>
      <c r="DX28" s="1010"/>
      <c r="DY28" s="1010"/>
      <c r="DZ28" s="1010"/>
      <c r="EA28" s="1010"/>
      <c r="EB28" s="1010"/>
      <c r="EC28" s="1010"/>
      <c r="ED28" s="1010"/>
      <c r="EE28" s="1010"/>
      <c r="EF28" s="1010"/>
      <c r="EG28" s="1011"/>
      <c r="EH28" s="1010">
        <v>6</v>
      </c>
      <c r="EI28" s="1010"/>
      <c r="EJ28" s="1010"/>
      <c r="EK28" s="1010"/>
      <c r="EL28" s="1010"/>
      <c r="EM28" s="1010"/>
      <c r="EN28" s="1010"/>
      <c r="EO28" s="1010"/>
      <c r="EP28" s="1010"/>
      <c r="EQ28" s="1010"/>
      <c r="ER28" s="1010"/>
      <c r="ES28" s="1010"/>
      <c r="ET28" s="1010"/>
      <c r="EU28" s="1010"/>
      <c r="EV28" s="1010"/>
      <c r="EW28" s="1010"/>
      <c r="EX28" s="1011"/>
      <c r="EY28" s="1010">
        <v>7</v>
      </c>
      <c r="EZ28" s="1010"/>
      <c r="FA28" s="1010"/>
      <c r="FB28" s="1010"/>
      <c r="FC28" s="1010"/>
      <c r="FD28" s="1010"/>
      <c r="FE28" s="1010"/>
      <c r="FF28" s="1010"/>
      <c r="FG28" s="1010"/>
      <c r="FH28" s="1010"/>
      <c r="FI28" s="1010"/>
      <c r="FJ28" s="1010"/>
      <c r="FK28" s="1010"/>
      <c r="FL28" s="1010"/>
      <c r="FM28" s="1010"/>
      <c r="FN28" s="1010"/>
      <c r="FO28" s="1011"/>
      <c r="FP28" s="1010">
        <v>8</v>
      </c>
      <c r="FQ28" s="1010"/>
      <c r="FR28" s="1010"/>
      <c r="FS28" s="1010"/>
      <c r="FT28" s="1010"/>
      <c r="FU28" s="1010"/>
      <c r="FV28" s="1010"/>
      <c r="FW28" s="1010"/>
      <c r="FX28" s="1010"/>
      <c r="FY28" s="1010"/>
      <c r="FZ28" s="1010"/>
      <c r="GA28" s="1010"/>
      <c r="GB28" s="1010"/>
      <c r="GC28" s="1010"/>
      <c r="GD28" s="1010"/>
      <c r="GE28" s="1010"/>
      <c r="GF28" s="1011"/>
      <c r="GG28" s="1010">
        <v>9</v>
      </c>
      <c r="GH28" s="1010"/>
      <c r="GI28" s="1010"/>
      <c r="GJ28" s="1010"/>
      <c r="GK28" s="1010"/>
      <c r="GL28" s="1010"/>
      <c r="GM28" s="1010"/>
      <c r="GN28" s="1010"/>
      <c r="GO28" s="1010"/>
      <c r="GP28" s="1010"/>
      <c r="GQ28" s="1010"/>
      <c r="GR28" s="1010"/>
      <c r="GS28" s="1010"/>
      <c r="GT28" s="1010"/>
      <c r="GU28" s="1010"/>
      <c r="GV28" s="1010"/>
      <c r="GW28" s="1011"/>
      <c r="GX28" s="1010">
        <v>10</v>
      </c>
      <c r="GY28" s="1010"/>
      <c r="GZ28" s="1010"/>
      <c r="HA28" s="1010"/>
      <c r="HB28" s="1010"/>
      <c r="HC28" s="1010"/>
      <c r="HD28" s="1010"/>
      <c r="HE28" s="1010"/>
      <c r="HF28" s="1010"/>
      <c r="HG28" s="1010"/>
      <c r="HH28" s="1010"/>
      <c r="HI28" s="1010"/>
      <c r="HJ28" s="1010"/>
      <c r="HK28" s="1010"/>
      <c r="HL28" s="1010"/>
      <c r="HM28" s="1010"/>
      <c r="HN28" s="1011"/>
      <c r="HO28" s="1010">
        <v>11</v>
      </c>
      <c r="HP28" s="1010"/>
      <c r="HQ28" s="1010"/>
      <c r="HR28" s="1010"/>
      <c r="HS28" s="1010"/>
      <c r="HT28" s="1010"/>
      <c r="HU28" s="1010"/>
      <c r="HV28" s="1010"/>
      <c r="HW28" s="1010"/>
      <c r="HX28" s="1010"/>
      <c r="HY28" s="1010"/>
      <c r="HZ28" s="1010"/>
      <c r="IA28" s="1010"/>
      <c r="IB28" s="1010"/>
      <c r="IC28" s="1010"/>
      <c r="ID28" s="1010"/>
      <c r="IE28" s="1011"/>
      <c r="IF28" s="1010">
        <v>12</v>
      </c>
      <c r="IG28" s="1010"/>
      <c r="IH28" s="1010"/>
      <c r="II28" s="1010"/>
      <c r="IJ28" s="1010"/>
      <c r="IK28" s="1010"/>
      <c r="IL28" s="1010"/>
      <c r="IM28" s="1010"/>
      <c r="IN28" s="1010"/>
      <c r="IO28" s="1010"/>
      <c r="IP28" s="1010"/>
      <c r="IQ28" s="1010"/>
      <c r="IR28" s="1010"/>
      <c r="IS28" s="1010"/>
      <c r="IT28" s="1010"/>
      <c r="IU28" s="1010"/>
      <c r="IV28" s="1010"/>
      <c r="IW28" s="1022"/>
      <c r="IX28" s="1022"/>
      <c r="IY28" s="10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23"/>
      <c r="AY29" s="1024"/>
      <c r="AZ29" s="1024"/>
      <c r="BA29" s="1012"/>
      <c r="BB29" s="1012"/>
      <c r="BC29" s="1012"/>
      <c r="BD29" s="1012"/>
      <c r="BE29" s="1012"/>
      <c r="BF29" s="1012"/>
      <c r="BG29" s="1012"/>
      <c r="BH29" s="1012"/>
      <c r="BI29" s="1012"/>
      <c r="BJ29" s="1012"/>
      <c r="BK29" s="1012"/>
      <c r="BL29" s="1012"/>
      <c r="BM29" s="1012"/>
      <c r="BN29" s="1012"/>
      <c r="BO29" s="1012"/>
      <c r="BP29" s="1012"/>
      <c r="BQ29" s="1013"/>
      <c r="BR29" s="1012"/>
      <c r="BS29" s="1012"/>
      <c r="BT29" s="1012"/>
      <c r="BU29" s="1012"/>
      <c r="BV29" s="1012"/>
      <c r="BW29" s="1012"/>
      <c r="BX29" s="1012"/>
      <c r="BY29" s="1012"/>
      <c r="BZ29" s="1012"/>
      <c r="CA29" s="1012"/>
      <c r="CB29" s="1012"/>
      <c r="CC29" s="1012"/>
      <c r="CD29" s="1012"/>
      <c r="CE29" s="1012"/>
      <c r="CF29" s="1012"/>
      <c r="CG29" s="1012"/>
      <c r="CH29" s="1013"/>
      <c r="CI29" s="1012"/>
      <c r="CJ29" s="1012"/>
      <c r="CK29" s="1012"/>
      <c r="CL29" s="1012"/>
      <c r="CM29" s="1012"/>
      <c r="CN29" s="1012"/>
      <c r="CO29" s="1012"/>
      <c r="CP29" s="1012"/>
      <c r="CQ29" s="1012"/>
      <c r="CR29" s="1012"/>
      <c r="CS29" s="1012"/>
      <c r="CT29" s="1012"/>
      <c r="CU29" s="1012"/>
      <c r="CV29" s="1012"/>
      <c r="CW29" s="1012"/>
      <c r="CX29" s="1012"/>
      <c r="CY29" s="1013"/>
      <c r="CZ29" s="1012"/>
      <c r="DA29" s="1012"/>
      <c r="DB29" s="1012"/>
      <c r="DC29" s="1012"/>
      <c r="DD29" s="1012"/>
      <c r="DE29" s="1012"/>
      <c r="DF29" s="1012"/>
      <c r="DG29" s="1012"/>
      <c r="DH29" s="1012"/>
      <c r="DI29" s="1012"/>
      <c r="DJ29" s="1012"/>
      <c r="DK29" s="1012"/>
      <c r="DL29" s="1012"/>
      <c r="DM29" s="1012"/>
      <c r="DN29" s="1012"/>
      <c r="DO29" s="1012"/>
      <c r="DP29" s="1013"/>
      <c r="DQ29" s="1012"/>
      <c r="DR29" s="1012"/>
      <c r="DS29" s="1012"/>
      <c r="DT29" s="1012"/>
      <c r="DU29" s="1012"/>
      <c r="DV29" s="1012"/>
      <c r="DW29" s="1012"/>
      <c r="DX29" s="1012"/>
      <c r="DY29" s="1012"/>
      <c r="DZ29" s="1012"/>
      <c r="EA29" s="1012"/>
      <c r="EB29" s="1012"/>
      <c r="EC29" s="1012"/>
      <c r="ED29" s="1012"/>
      <c r="EE29" s="1012"/>
      <c r="EF29" s="1012"/>
      <c r="EG29" s="1013"/>
      <c r="EH29" s="1012"/>
      <c r="EI29" s="1012"/>
      <c r="EJ29" s="1012"/>
      <c r="EK29" s="1012"/>
      <c r="EL29" s="1012"/>
      <c r="EM29" s="1012"/>
      <c r="EN29" s="1012"/>
      <c r="EO29" s="1012"/>
      <c r="EP29" s="1012"/>
      <c r="EQ29" s="1012"/>
      <c r="ER29" s="1012"/>
      <c r="ES29" s="1012"/>
      <c r="ET29" s="1012"/>
      <c r="EU29" s="1012"/>
      <c r="EV29" s="1012"/>
      <c r="EW29" s="1012"/>
      <c r="EX29" s="1013"/>
      <c r="EY29" s="1012"/>
      <c r="EZ29" s="1012"/>
      <c r="FA29" s="1012"/>
      <c r="FB29" s="1012"/>
      <c r="FC29" s="1012"/>
      <c r="FD29" s="1012"/>
      <c r="FE29" s="1012"/>
      <c r="FF29" s="1012"/>
      <c r="FG29" s="1012"/>
      <c r="FH29" s="1012"/>
      <c r="FI29" s="1012"/>
      <c r="FJ29" s="1012"/>
      <c r="FK29" s="1012"/>
      <c r="FL29" s="1012"/>
      <c r="FM29" s="1012"/>
      <c r="FN29" s="1012"/>
      <c r="FO29" s="1013"/>
      <c r="FP29" s="1012"/>
      <c r="FQ29" s="1012"/>
      <c r="FR29" s="1012"/>
      <c r="FS29" s="1012"/>
      <c r="FT29" s="1012"/>
      <c r="FU29" s="1012"/>
      <c r="FV29" s="1012"/>
      <c r="FW29" s="1012"/>
      <c r="FX29" s="1012"/>
      <c r="FY29" s="1012"/>
      <c r="FZ29" s="1012"/>
      <c r="GA29" s="1012"/>
      <c r="GB29" s="1012"/>
      <c r="GC29" s="1012"/>
      <c r="GD29" s="1012"/>
      <c r="GE29" s="1012"/>
      <c r="GF29" s="1013"/>
      <c r="GG29" s="1012"/>
      <c r="GH29" s="1012"/>
      <c r="GI29" s="1012"/>
      <c r="GJ29" s="1012"/>
      <c r="GK29" s="1012"/>
      <c r="GL29" s="1012"/>
      <c r="GM29" s="1012"/>
      <c r="GN29" s="1012"/>
      <c r="GO29" s="1012"/>
      <c r="GP29" s="1012"/>
      <c r="GQ29" s="1012"/>
      <c r="GR29" s="1012"/>
      <c r="GS29" s="1012"/>
      <c r="GT29" s="1012"/>
      <c r="GU29" s="1012"/>
      <c r="GV29" s="1012"/>
      <c r="GW29" s="1013"/>
      <c r="GX29" s="1012"/>
      <c r="GY29" s="1012"/>
      <c r="GZ29" s="1012"/>
      <c r="HA29" s="1012"/>
      <c r="HB29" s="1012"/>
      <c r="HC29" s="1012"/>
      <c r="HD29" s="1012"/>
      <c r="HE29" s="1012"/>
      <c r="HF29" s="1012"/>
      <c r="HG29" s="1012"/>
      <c r="HH29" s="1012"/>
      <c r="HI29" s="1012"/>
      <c r="HJ29" s="1012"/>
      <c r="HK29" s="1012"/>
      <c r="HL29" s="1012"/>
      <c r="HM29" s="1012"/>
      <c r="HN29" s="1013"/>
      <c r="HO29" s="1012"/>
      <c r="HP29" s="1012"/>
      <c r="HQ29" s="1012"/>
      <c r="HR29" s="1012"/>
      <c r="HS29" s="1012"/>
      <c r="HT29" s="1012"/>
      <c r="HU29" s="1012"/>
      <c r="HV29" s="1012"/>
      <c r="HW29" s="1012"/>
      <c r="HX29" s="1012"/>
      <c r="HY29" s="1012"/>
      <c r="HZ29" s="1012"/>
      <c r="IA29" s="1012"/>
      <c r="IB29" s="1012"/>
      <c r="IC29" s="1012"/>
      <c r="ID29" s="1012"/>
      <c r="IE29" s="1013"/>
      <c r="IF29" s="1012"/>
      <c r="IG29" s="1012"/>
      <c r="IH29" s="1012"/>
      <c r="II29" s="1012"/>
      <c r="IJ29" s="1012"/>
      <c r="IK29" s="1012"/>
      <c r="IL29" s="1012"/>
      <c r="IM29" s="1012"/>
      <c r="IN29" s="1012"/>
      <c r="IO29" s="1012"/>
      <c r="IP29" s="1012"/>
      <c r="IQ29" s="1012"/>
      <c r="IR29" s="1012"/>
      <c r="IS29" s="1012"/>
      <c r="IT29" s="1012"/>
      <c r="IU29" s="1012"/>
      <c r="IV29" s="1012"/>
      <c r="IW29" s="1024"/>
      <c r="IX29" s="1024"/>
      <c r="IY29" s="107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46" t="s">
        <v>96</v>
      </c>
      <c r="C30" s="1047"/>
      <c r="D30" s="1047"/>
      <c r="E30" s="1047"/>
      <c r="F30" s="1047"/>
      <c r="G30" s="1047"/>
      <c r="H30" s="1047"/>
      <c r="I30" s="1047"/>
      <c r="J30" s="1047"/>
      <c r="K30" s="1047"/>
      <c r="L30" s="1047"/>
      <c r="M30" s="1047"/>
      <c r="N30" s="1047"/>
      <c r="O30" s="1047"/>
      <c r="P30" s="1047"/>
      <c r="Q30" s="1047"/>
      <c r="R30" s="1047"/>
      <c r="S30" s="1047"/>
      <c r="T30" s="1047"/>
      <c r="U30" s="1047"/>
      <c r="V30" s="1047"/>
      <c r="W30" s="1047"/>
      <c r="X30" s="1047"/>
      <c r="Y30" s="1047"/>
      <c r="Z30" s="1047"/>
      <c r="AA30" s="1047"/>
      <c r="AB30" s="1047"/>
      <c r="AC30" s="1047"/>
      <c r="AD30" s="1047"/>
      <c r="AE30" s="1047"/>
      <c r="AF30" s="1047"/>
      <c r="AG30" s="1047"/>
      <c r="AH30" s="1047"/>
      <c r="AI30" s="1047"/>
      <c r="AJ30" s="1047"/>
      <c r="AK30" s="1047"/>
      <c r="AL30" s="1047"/>
      <c r="AM30" s="1047"/>
      <c r="AN30" s="1047"/>
      <c r="AO30" s="1048"/>
      <c r="AP30" s="22"/>
      <c r="AQ30" s="22"/>
      <c r="AR30" s="22"/>
      <c r="AS30" s="22"/>
      <c r="AT30" s="22"/>
      <c r="AU30" s="22"/>
      <c r="AV30" s="22"/>
      <c r="AW30" s="22"/>
      <c r="AX30" s="1023"/>
      <c r="AY30" s="1024"/>
      <c r="AZ30" s="1024"/>
      <c r="BA30" s="158"/>
      <c r="BB30" s="158"/>
      <c r="BC30" s="158"/>
      <c r="BD30" s="158"/>
      <c r="BE30" s="158"/>
      <c r="BF30" s="158"/>
      <c r="BG30" s="25"/>
      <c r="BH30" s="1038" t="e" vm="4">
        <v>#VALUE!</v>
      </c>
      <c r="BI30" s="1038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58" t="e" vm="4">
        <v>#VALUE!</v>
      </c>
      <c r="BZ30" s="105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58" t="e" vm="4">
        <v>#VALUE!</v>
      </c>
      <c r="CQ30" s="105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58" t="e" vm="4">
        <v>#VALUE!</v>
      </c>
      <c r="DH30" s="105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038" t="e" vm="4">
        <v>#VALUE!</v>
      </c>
      <c r="DY30" s="1038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038" t="e" vm="4">
        <v>#VALUE!</v>
      </c>
      <c r="EP30" s="1038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038" t="e" vm="4">
        <v>#VALUE!</v>
      </c>
      <c r="FG30" s="1038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038" t="e" vm="4">
        <v>#VALUE!</v>
      </c>
      <c r="FX30" s="1038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038" t="e" vm="4">
        <v>#VALUE!</v>
      </c>
      <c r="GO30" s="1038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038" t="e" vm="4">
        <v>#VALUE!</v>
      </c>
      <c r="HF30" s="1038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038" t="e" vm="4">
        <v>#VALUE!</v>
      </c>
      <c r="HW30" s="1038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038" t="e" vm="4">
        <v>#VALUE!</v>
      </c>
      <c r="IN30" s="1038"/>
      <c r="IO30" s="161"/>
      <c r="IP30" s="158"/>
      <c r="IQ30" s="158"/>
      <c r="IR30" s="158"/>
      <c r="IS30" s="158"/>
      <c r="IT30" s="158"/>
      <c r="IU30" s="158"/>
      <c r="IV30" s="158"/>
      <c r="IW30" s="1024"/>
      <c r="IX30" s="1024"/>
      <c r="IY30" s="107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49"/>
      <c r="C31" s="1050"/>
      <c r="D31" s="1050"/>
      <c r="E31" s="1050"/>
      <c r="F31" s="1050"/>
      <c r="G31" s="1050"/>
      <c r="H31" s="1050"/>
      <c r="I31" s="1050"/>
      <c r="J31" s="1050"/>
      <c r="K31" s="1050"/>
      <c r="L31" s="1050"/>
      <c r="M31" s="1050"/>
      <c r="N31" s="1050"/>
      <c r="O31" s="1050"/>
      <c r="P31" s="1050"/>
      <c r="Q31" s="1050"/>
      <c r="R31" s="1050"/>
      <c r="S31" s="1050"/>
      <c r="T31" s="1050"/>
      <c r="U31" s="1050"/>
      <c r="V31" s="1050"/>
      <c r="W31" s="1050"/>
      <c r="X31" s="1050"/>
      <c r="Y31" s="1050"/>
      <c r="Z31" s="1050"/>
      <c r="AA31" s="1050"/>
      <c r="AB31" s="1050"/>
      <c r="AC31" s="1050"/>
      <c r="AD31" s="1050"/>
      <c r="AE31" s="1050"/>
      <c r="AF31" s="1050"/>
      <c r="AG31" s="1050"/>
      <c r="AH31" s="1050"/>
      <c r="AI31" s="1050"/>
      <c r="AJ31" s="1050"/>
      <c r="AK31" s="1050"/>
      <c r="AL31" s="1050"/>
      <c r="AM31" s="1050"/>
      <c r="AN31" s="1050"/>
      <c r="AO31" s="1051"/>
      <c r="AP31" s="22"/>
      <c r="AQ31" s="22"/>
      <c r="AR31" s="22"/>
      <c r="AS31" s="22"/>
      <c r="AT31" s="22"/>
      <c r="AU31" s="22"/>
      <c r="AV31" s="22"/>
      <c r="AW31" s="22"/>
      <c r="AX31" s="1056" t="s">
        <v>0</v>
      </c>
      <c r="AY31" s="1039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1039" t="s">
        <v>0</v>
      </c>
      <c r="IY31" s="1040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49"/>
      <c r="C32" s="1050"/>
      <c r="D32" s="1050"/>
      <c r="E32" s="1050"/>
      <c r="F32" s="1050"/>
      <c r="G32" s="1050"/>
      <c r="H32" s="1050"/>
      <c r="I32" s="1050"/>
      <c r="J32" s="1050"/>
      <c r="K32" s="1050"/>
      <c r="L32" s="1050"/>
      <c r="M32" s="1050"/>
      <c r="N32" s="1050"/>
      <c r="O32" s="1050"/>
      <c r="P32" s="1050"/>
      <c r="Q32" s="1050"/>
      <c r="R32" s="1050"/>
      <c r="S32" s="1050"/>
      <c r="T32" s="1050"/>
      <c r="U32" s="1050"/>
      <c r="V32" s="1050"/>
      <c r="W32" s="1050"/>
      <c r="X32" s="1050"/>
      <c r="Y32" s="1050"/>
      <c r="Z32" s="1050"/>
      <c r="AA32" s="1050"/>
      <c r="AB32" s="1050"/>
      <c r="AC32" s="1050"/>
      <c r="AD32" s="1050"/>
      <c r="AE32" s="1050"/>
      <c r="AF32" s="1050"/>
      <c r="AG32" s="1050"/>
      <c r="AH32" s="1050"/>
      <c r="AI32" s="1050"/>
      <c r="AJ32" s="1050"/>
      <c r="AK32" s="1050"/>
      <c r="AL32" s="1050"/>
      <c r="AM32" s="1050"/>
      <c r="AN32" s="1050"/>
      <c r="AO32" s="1051"/>
      <c r="AP32" s="22"/>
      <c r="AQ32" s="22"/>
      <c r="AR32" s="22"/>
      <c r="AS32" s="22"/>
      <c r="AT32" s="22"/>
      <c r="AU32" s="22"/>
      <c r="AV32" s="22"/>
      <c r="AW32" s="22"/>
      <c r="AX32" s="1056"/>
      <c r="AY32" s="1039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039"/>
      <c r="IY32" s="1040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49"/>
      <c r="C33" s="1050"/>
      <c r="D33" s="1050"/>
      <c r="E33" s="1050"/>
      <c r="F33" s="1050"/>
      <c r="G33" s="1050"/>
      <c r="H33" s="1050"/>
      <c r="I33" s="1050"/>
      <c r="J33" s="1050"/>
      <c r="K33" s="1050"/>
      <c r="L33" s="1050"/>
      <c r="M33" s="1050"/>
      <c r="N33" s="1050"/>
      <c r="O33" s="1050"/>
      <c r="P33" s="1050"/>
      <c r="Q33" s="1050"/>
      <c r="R33" s="1050"/>
      <c r="S33" s="1050"/>
      <c r="T33" s="1050"/>
      <c r="U33" s="1050"/>
      <c r="V33" s="1050"/>
      <c r="W33" s="1050"/>
      <c r="X33" s="1050"/>
      <c r="Y33" s="1050"/>
      <c r="Z33" s="1050"/>
      <c r="AA33" s="1050"/>
      <c r="AB33" s="1050"/>
      <c r="AC33" s="1050"/>
      <c r="AD33" s="1050"/>
      <c r="AE33" s="1050"/>
      <c r="AF33" s="1050"/>
      <c r="AG33" s="1050"/>
      <c r="AH33" s="1050"/>
      <c r="AI33" s="1050"/>
      <c r="AJ33" s="1050"/>
      <c r="AK33" s="1050"/>
      <c r="AL33" s="1050"/>
      <c r="AM33" s="1050"/>
      <c r="AN33" s="1050"/>
      <c r="AO33" s="1051"/>
      <c r="AP33" s="22"/>
      <c r="AQ33" s="22"/>
      <c r="AR33" s="22"/>
      <c r="AS33" s="22"/>
      <c r="AT33" s="22"/>
      <c r="AU33" s="22"/>
      <c r="AV33" s="22"/>
      <c r="AW33" s="22"/>
      <c r="AX33" s="1056"/>
      <c r="AY33" s="1039"/>
      <c r="AZ33" s="163"/>
      <c r="BA33" s="45"/>
      <c r="BC33" s="39"/>
      <c r="BD33" s="39"/>
      <c r="BE33" s="39"/>
      <c r="BF33" s="39"/>
      <c r="BG33" s="39"/>
      <c r="BH33" s="40"/>
      <c r="BI33" s="40"/>
      <c r="BJ33" s="1043" t="s">
        <v>76</v>
      </c>
      <c r="BK33" s="1043"/>
      <c r="BL33" s="1043"/>
      <c r="BM33" s="1043"/>
      <c r="BN33" s="1043"/>
      <c r="BO33" s="1043"/>
      <c r="BP33" s="1043"/>
      <c r="BQ33" s="1043"/>
      <c r="BR33" s="1043"/>
      <c r="BS33" s="1043"/>
      <c r="BT33" s="1043"/>
      <c r="BU33" s="1043"/>
      <c r="BV33" s="1043"/>
      <c r="BW33" s="1043"/>
      <c r="BX33" s="1043"/>
      <c r="BY33" s="1043"/>
      <c r="BZ33" s="1043"/>
      <c r="CA33" s="1043"/>
      <c r="CB33" s="1043"/>
      <c r="CC33" s="1043"/>
      <c r="CD33" s="1043"/>
      <c r="CE33" s="1043"/>
      <c r="CF33" s="1043"/>
      <c r="CG33" s="1043"/>
      <c r="CH33" s="1043"/>
      <c r="CI33" s="1043"/>
      <c r="CJ33" s="1043"/>
      <c r="CK33" s="1043"/>
      <c r="CL33" s="1043"/>
      <c r="CM33" s="1043"/>
      <c r="CN33" s="1043"/>
      <c r="CO33" s="1043"/>
      <c r="CP33" s="1043"/>
      <c r="CQ33" s="1043"/>
      <c r="CR33" s="1043"/>
      <c r="CS33" s="1043"/>
      <c r="CT33" s="1043"/>
      <c r="CU33" s="1043"/>
      <c r="CV33" s="1043"/>
      <c r="CW33" s="1043"/>
      <c r="CX33" s="1043"/>
      <c r="CY33" s="1043"/>
      <c r="CZ33" s="1043"/>
      <c r="DA33" s="1043"/>
      <c r="DB33" s="1043"/>
      <c r="DC33" s="1043"/>
      <c r="DD33" s="1043"/>
      <c r="DE33" s="1043"/>
      <c r="DF33" s="1043"/>
      <c r="DG33" s="1043"/>
      <c r="DH33" s="1043"/>
      <c r="DI33" s="1043"/>
      <c r="DJ33" s="1043"/>
      <c r="DK33" s="1043"/>
      <c r="DL33" s="1043"/>
      <c r="DM33" s="1043"/>
      <c r="DN33" s="1043"/>
      <c r="DO33" s="1043"/>
      <c r="DP33" s="1043"/>
      <c r="DQ33" s="1043"/>
      <c r="DR33" s="1043"/>
      <c r="DS33" s="1043"/>
      <c r="DT33" s="1043"/>
      <c r="DU33" s="1043"/>
      <c r="DV33" s="1043"/>
      <c r="DW33" s="1043"/>
      <c r="DX33" s="1043"/>
      <c r="DY33" s="1043"/>
      <c r="DZ33" s="1043"/>
      <c r="EA33" s="1043"/>
      <c r="EB33" s="1043"/>
      <c r="EC33" s="1043"/>
      <c r="ED33" s="1043"/>
      <c r="EE33" s="1043"/>
      <c r="EF33" s="1043"/>
      <c r="EG33" s="1043"/>
      <c r="EH33" s="1043"/>
      <c r="EI33" s="1043"/>
      <c r="EJ33" s="1043"/>
      <c r="EK33" s="1043"/>
      <c r="EL33" s="1043"/>
      <c r="EM33" s="1043"/>
      <c r="EN33" s="1043"/>
      <c r="EO33" s="1043"/>
      <c r="EP33" s="1043"/>
      <c r="EQ33" s="1043"/>
      <c r="ER33" s="1043"/>
      <c r="ES33" s="1043"/>
      <c r="ET33" s="1043"/>
      <c r="EU33" s="1043"/>
      <c r="EV33" s="1043"/>
      <c r="EW33" s="1043"/>
      <c r="EX33" s="1043"/>
      <c r="EY33" s="1043"/>
      <c r="EZ33" s="1043"/>
      <c r="FA33" s="1043"/>
      <c r="FB33" s="1043"/>
      <c r="FC33" s="1043"/>
      <c r="FD33" s="1043"/>
      <c r="FE33" s="1043"/>
      <c r="FF33" s="1043"/>
      <c r="FG33" s="1043"/>
      <c r="FH33" s="1043"/>
      <c r="FI33" s="1043"/>
      <c r="FJ33" s="1043"/>
      <c r="FK33" s="1043"/>
      <c r="FL33" s="1043"/>
      <c r="FM33" s="1043"/>
      <c r="FN33" s="1043"/>
      <c r="FO33" s="1043"/>
      <c r="FP33" s="1043"/>
      <c r="FQ33" s="1043"/>
      <c r="FR33" s="1043"/>
      <c r="FS33" s="1043"/>
      <c r="FT33" s="1043"/>
      <c r="FU33" s="1043"/>
      <c r="FV33" s="1043"/>
      <c r="FW33" s="1043"/>
      <c r="FX33" s="1043"/>
      <c r="FY33" s="1043"/>
      <c r="FZ33" s="1043"/>
      <c r="GA33" s="1043"/>
      <c r="GB33" s="1043"/>
      <c r="GC33" s="1043"/>
      <c r="GD33" s="1043"/>
      <c r="GE33" s="1043"/>
      <c r="GF33" s="1043"/>
      <c r="GG33" s="1043"/>
      <c r="GH33" s="1043"/>
      <c r="GI33" s="1043"/>
      <c r="GJ33" s="1043"/>
      <c r="GK33" s="1043"/>
      <c r="GL33" s="1043"/>
      <c r="GM33" s="1043"/>
      <c r="GN33" s="1043"/>
      <c r="GO33" s="1043"/>
      <c r="GP33" s="1043"/>
      <c r="GQ33" s="1043"/>
      <c r="GR33" s="1043"/>
      <c r="GS33" s="1043"/>
      <c r="GT33" s="1043"/>
      <c r="GU33" s="1043"/>
      <c r="GV33" s="1043"/>
      <c r="GW33" s="1043"/>
      <c r="GX33" s="1043"/>
      <c r="GY33" s="1043"/>
      <c r="GZ33" s="1043"/>
      <c r="HA33" s="1043"/>
      <c r="HB33" s="1043"/>
      <c r="HC33" s="1043"/>
      <c r="HD33" s="1043"/>
      <c r="HE33" s="1043"/>
      <c r="HF33" s="1043"/>
      <c r="HG33" s="1043"/>
      <c r="HH33" s="1043"/>
      <c r="HI33" s="1043"/>
      <c r="HJ33" s="1043"/>
      <c r="HK33" s="1043"/>
      <c r="HL33" s="1043"/>
      <c r="HM33" s="1043"/>
      <c r="HN33" s="1043"/>
      <c r="HO33" s="1043"/>
      <c r="HP33" s="1043"/>
      <c r="HQ33" s="1043"/>
      <c r="HR33" s="1043"/>
      <c r="HS33" s="1043"/>
      <c r="HT33" s="1043"/>
      <c r="HU33" s="1043"/>
      <c r="HV33" s="1043"/>
      <c r="HW33" s="1043"/>
      <c r="HX33" s="1043"/>
      <c r="HY33" s="1043"/>
      <c r="HZ33" s="1043"/>
      <c r="IA33" s="1043"/>
      <c r="IB33" s="1043"/>
      <c r="IC33" s="1043"/>
      <c r="ID33" s="1043"/>
      <c r="IE33" s="1043"/>
      <c r="IF33" s="1043"/>
      <c r="IG33" s="1043"/>
      <c r="IH33" s="1043"/>
      <c r="II33" s="1043"/>
      <c r="IJ33" s="1043"/>
      <c r="IK33" s="1043"/>
      <c r="IL33" s="1043"/>
      <c r="IM33" s="1043"/>
      <c r="IN33" s="1043"/>
      <c r="IO33" s="41"/>
      <c r="IP33" s="41"/>
      <c r="IQ33" s="41"/>
      <c r="IR33" s="41"/>
      <c r="IS33" s="41"/>
      <c r="IT33" s="41"/>
      <c r="IU33" s="41"/>
      <c r="IV33" s="54"/>
      <c r="IW33" s="164"/>
      <c r="IX33" s="1039"/>
      <c r="IY33" s="1040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49"/>
      <c r="C34" s="1050"/>
      <c r="D34" s="1050"/>
      <c r="E34" s="1050"/>
      <c r="F34" s="1050"/>
      <c r="G34" s="1050"/>
      <c r="H34" s="1050"/>
      <c r="I34" s="1050"/>
      <c r="J34" s="1050"/>
      <c r="K34" s="1050"/>
      <c r="L34" s="1050"/>
      <c r="M34" s="1050"/>
      <c r="N34" s="1050"/>
      <c r="O34" s="1050"/>
      <c r="P34" s="1050"/>
      <c r="Q34" s="1050"/>
      <c r="R34" s="1050"/>
      <c r="S34" s="1050"/>
      <c r="T34" s="1050"/>
      <c r="U34" s="1050"/>
      <c r="V34" s="1050"/>
      <c r="W34" s="1050"/>
      <c r="X34" s="1050"/>
      <c r="Y34" s="1050"/>
      <c r="Z34" s="1050"/>
      <c r="AA34" s="1050"/>
      <c r="AB34" s="1050"/>
      <c r="AC34" s="1050"/>
      <c r="AD34" s="1050"/>
      <c r="AE34" s="1050"/>
      <c r="AF34" s="1050"/>
      <c r="AG34" s="1050"/>
      <c r="AH34" s="1050"/>
      <c r="AI34" s="1050"/>
      <c r="AJ34" s="1050"/>
      <c r="AK34" s="1050"/>
      <c r="AL34" s="1050"/>
      <c r="AM34" s="1050"/>
      <c r="AN34" s="1050"/>
      <c r="AO34" s="1051"/>
      <c r="AP34" s="22"/>
      <c r="AQ34" s="22"/>
      <c r="AR34" s="22"/>
      <c r="AS34" s="22"/>
      <c r="AT34" s="22"/>
      <c r="AU34" s="22"/>
      <c r="AV34" s="22"/>
      <c r="AW34" s="22"/>
      <c r="AX34" s="1056"/>
      <c r="AY34" s="1039"/>
      <c r="AZ34" s="163"/>
      <c r="BA34" s="45"/>
      <c r="BG34" s="26"/>
      <c r="BH34" s="40"/>
      <c r="BI34" s="40"/>
      <c r="BJ34" s="1043"/>
      <c r="BK34" s="1043"/>
      <c r="BL34" s="1043"/>
      <c r="BM34" s="1043"/>
      <c r="BN34" s="1043"/>
      <c r="BO34" s="1043"/>
      <c r="BP34" s="1043"/>
      <c r="BQ34" s="1043"/>
      <c r="BR34" s="1043"/>
      <c r="BS34" s="1043"/>
      <c r="BT34" s="1043"/>
      <c r="BU34" s="1043"/>
      <c r="BV34" s="1043"/>
      <c r="BW34" s="1043"/>
      <c r="BX34" s="1043"/>
      <c r="BY34" s="1043"/>
      <c r="BZ34" s="1043"/>
      <c r="CA34" s="1043"/>
      <c r="CB34" s="1043"/>
      <c r="CC34" s="1043"/>
      <c r="CD34" s="1043"/>
      <c r="CE34" s="1043"/>
      <c r="CF34" s="1043"/>
      <c r="CG34" s="1043"/>
      <c r="CH34" s="1043"/>
      <c r="CI34" s="1043"/>
      <c r="CJ34" s="1043"/>
      <c r="CK34" s="1043"/>
      <c r="CL34" s="1043"/>
      <c r="CM34" s="1043"/>
      <c r="CN34" s="1043"/>
      <c r="CO34" s="1043"/>
      <c r="CP34" s="1043"/>
      <c r="CQ34" s="1043"/>
      <c r="CR34" s="1043"/>
      <c r="CS34" s="1043"/>
      <c r="CT34" s="1043"/>
      <c r="CU34" s="1043"/>
      <c r="CV34" s="1043"/>
      <c r="CW34" s="1043"/>
      <c r="CX34" s="1043"/>
      <c r="CY34" s="1043"/>
      <c r="CZ34" s="1043"/>
      <c r="DA34" s="1043"/>
      <c r="DB34" s="1043"/>
      <c r="DC34" s="1043"/>
      <c r="DD34" s="1043"/>
      <c r="DE34" s="1043"/>
      <c r="DF34" s="1043"/>
      <c r="DG34" s="1043"/>
      <c r="DH34" s="1043"/>
      <c r="DI34" s="1043"/>
      <c r="DJ34" s="1043"/>
      <c r="DK34" s="1043"/>
      <c r="DL34" s="1043"/>
      <c r="DM34" s="1043"/>
      <c r="DN34" s="1043"/>
      <c r="DO34" s="1043"/>
      <c r="DP34" s="1043"/>
      <c r="DQ34" s="1043"/>
      <c r="DR34" s="1043"/>
      <c r="DS34" s="1043"/>
      <c r="DT34" s="1043"/>
      <c r="DU34" s="1043"/>
      <c r="DV34" s="1043"/>
      <c r="DW34" s="1043"/>
      <c r="DX34" s="1043"/>
      <c r="DY34" s="1043"/>
      <c r="DZ34" s="1043"/>
      <c r="EA34" s="1043"/>
      <c r="EB34" s="1043"/>
      <c r="EC34" s="1043"/>
      <c r="ED34" s="1043"/>
      <c r="EE34" s="1043"/>
      <c r="EF34" s="1043"/>
      <c r="EG34" s="1043"/>
      <c r="EH34" s="1043"/>
      <c r="EI34" s="1043"/>
      <c r="EJ34" s="1043"/>
      <c r="EK34" s="1043"/>
      <c r="EL34" s="1043"/>
      <c r="EM34" s="1043"/>
      <c r="EN34" s="1043"/>
      <c r="EO34" s="1043"/>
      <c r="EP34" s="1043"/>
      <c r="EQ34" s="1043"/>
      <c r="ER34" s="1043"/>
      <c r="ES34" s="1043"/>
      <c r="ET34" s="1043"/>
      <c r="EU34" s="1043"/>
      <c r="EV34" s="1043"/>
      <c r="EW34" s="1043"/>
      <c r="EX34" s="1043"/>
      <c r="EY34" s="1043"/>
      <c r="EZ34" s="1043"/>
      <c r="FA34" s="1043"/>
      <c r="FB34" s="1043"/>
      <c r="FC34" s="1043"/>
      <c r="FD34" s="1043"/>
      <c r="FE34" s="1043"/>
      <c r="FF34" s="1043"/>
      <c r="FG34" s="1043"/>
      <c r="FH34" s="1043"/>
      <c r="FI34" s="1043"/>
      <c r="FJ34" s="1043"/>
      <c r="FK34" s="1043"/>
      <c r="FL34" s="1043"/>
      <c r="FM34" s="1043"/>
      <c r="FN34" s="1043"/>
      <c r="FO34" s="1043"/>
      <c r="FP34" s="1043"/>
      <c r="FQ34" s="1043"/>
      <c r="FR34" s="1043"/>
      <c r="FS34" s="1043"/>
      <c r="FT34" s="1043"/>
      <c r="FU34" s="1043"/>
      <c r="FV34" s="1043"/>
      <c r="FW34" s="1043"/>
      <c r="FX34" s="1043"/>
      <c r="FY34" s="1043"/>
      <c r="FZ34" s="1043"/>
      <c r="GA34" s="1043"/>
      <c r="GB34" s="1043"/>
      <c r="GC34" s="1043"/>
      <c r="GD34" s="1043"/>
      <c r="GE34" s="1043"/>
      <c r="GF34" s="1043"/>
      <c r="GG34" s="1043"/>
      <c r="GH34" s="1043"/>
      <c r="GI34" s="1043"/>
      <c r="GJ34" s="1043"/>
      <c r="GK34" s="1043"/>
      <c r="GL34" s="1043"/>
      <c r="GM34" s="1043"/>
      <c r="GN34" s="1043"/>
      <c r="GO34" s="1043"/>
      <c r="GP34" s="1043"/>
      <c r="GQ34" s="1043"/>
      <c r="GR34" s="1043"/>
      <c r="GS34" s="1043"/>
      <c r="GT34" s="1043"/>
      <c r="GU34" s="1043"/>
      <c r="GV34" s="1043"/>
      <c r="GW34" s="1043"/>
      <c r="GX34" s="1043"/>
      <c r="GY34" s="1043"/>
      <c r="GZ34" s="1043"/>
      <c r="HA34" s="1043"/>
      <c r="HB34" s="1043"/>
      <c r="HC34" s="1043"/>
      <c r="HD34" s="1043"/>
      <c r="HE34" s="1043"/>
      <c r="HF34" s="1043"/>
      <c r="HG34" s="1043"/>
      <c r="HH34" s="1043"/>
      <c r="HI34" s="1043"/>
      <c r="HJ34" s="1043"/>
      <c r="HK34" s="1043"/>
      <c r="HL34" s="1043"/>
      <c r="HM34" s="1043"/>
      <c r="HN34" s="1043"/>
      <c r="HO34" s="1043"/>
      <c r="HP34" s="1043"/>
      <c r="HQ34" s="1043"/>
      <c r="HR34" s="1043"/>
      <c r="HS34" s="1043"/>
      <c r="HT34" s="1043"/>
      <c r="HU34" s="1043"/>
      <c r="HV34" s="1043"/>
      <c r="HW34" s="1043"/>
      <c r="HX34" s="1043"/>
      <c r="HY34" s="1043"/>
      <c r="HZ34" s="1043"/>
      <c r="IA34" s="1043"/>
      <c r="IB34" s="1043"/>
      <c r="IC34" s="1043"/>
      <c r="ID34" s="1043"/>
      <c r="IE34" s="1043"/>
      <c r="IF34" s="1043"/>
      <c r="IG34" s="1043"/>
      <c r="IH34" s="1043"/>
      <c r="II34" s="1043"/>
      <c r="IJ34" s="1043"/>
      <c r="IK34" s="1043"/>
      <c r="IL34" s="1043"/>
      <c r="IM34" s="1043"/>
      <c r="IN34" s="1043"/>
      <c r="IO34" s="41"/>
      <c r="IP34" s="41"/>
      <c r="IQ34" s="41"/>
      <c r="IR34" s="41"/>
      <c r="IS34" s="41"/>
      <c r="IT34" s="41"/>
      <c r="IU34" s="41"/>
      <c r="IV34" s="54"/>
      <c r="IW34" s="164"/>
      <c r="IX34" s="1039"/>
      <c r="IY34" s="1040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49"/>
      <c r="C35" s="1050"/>
      <c r="D35" s="1050"/>
      <c r="E35" s="1050"/>
      <c r="F35" s="1050"/>
      <c r="G35" s="1050"/>
      <c r="H35" s="1050"/>
      <c r="I35" s="1050"/>
      <c r="J35" s="1050"/>
      <c r="K35" s="1050"/>
      <c r="L35" s="1050"/>
      <c r="M35" s="1050"/>
      <c r="N35" s="1050"/>
      <c r="O35" s="1050"/>
      <c r="P35" s="1050"/>
      <c r="Q35" s="1050"/>
      <c r="R35" s="1050"/>
      <c r="S35" s="1050"/>
      <c r="T35" s="1050"/>
      <c r="U35" s="1050"/>
      <c r="V35" s="1050"/>
      <c r="W35" s="1050"/>
      <c r="X35" s="1050"/>
      <c r="Y35" s="1050"/>
      <c r="Z35" s="1050"/>
      <c r="AA35" s="1050"/>
      <c r="AB35" s="1050"/>
      <c r="AC35" s="1050"/>
      <c r="AD35" s="1050"/>
      <c r="AE35" s="1050"/>
      <c r="AF35" s="1050"/>
      <c r="AG35" s="1050"/>
      <c r="AH35" s="1050"/>
      <c r="AI35" s="1050"/>
      <c r="AJ35" s="1050"/>
      <c r="AK35" s="1050"/>
      <c r="AL35" s="1050"/>
      <c r="AM35" s="1050"/>
      <c r="AN35" s="1050"/>
      <c r="AO35" s="1051"/>
      <c r="AP35" s="22"/>
      <c r="AQ35" s="22"/>
      <c r="AR35" s="22"/>
      <c r="AS35" s="22"/>
      <c r="AT35" s="22"/>
      <c r="AU35" s="22"/>
      <c r="AV35" s="22"/>
      <c r="AW35" s="22"/>
      <c r="AX35" s="1056"/>
      <c r="AY35" s="1039"/>
      <c r="AZ35" s="163"/>
      <c r="BA35" s="45"/>
      <c r="BG35" s="26"/>
      <c r="BJ35" s="1043"/>
      <c r="BK35" s="1043"/>
      <c r="BL35" s="1043"/>
      <c r="BM35" s="1043"/>
      <c r="BN35" s="1043"/>
      <c r="BO35" s="1043"/>
      <c r="BP35" s="1043"/>
      <c r="BQ35" s="1043"/>
      <c r="BR35" s="1043"/>
      <c r="BS35" s="1043"/>
      <c r="BT35" s="1043"/>
      <c r="BU35" s="1043"/>
      <c r="BV35" s="1043"/>
      <c r="BW35" s="1043"/>
      <c r="BX35" s="1043"/>
      <c r="BY35" s="1043"/>
      <c r="BZ35" s="1043"/>
      <c r="CA35" s="1043"/>
      <c r="CB35" s="1043"/>
      <c r="CC35" s="1043"/>
      <c r="CD35" s="1043"/>
      <c r="CE35" s="1043"/>
      <c r="CF35" s="1043"/>
      <c r="CG35" s="1043"/>
      <c r="CH35" s="1043"/>
      <c r="CI35" s="1043"/>
      <c r="CJ35" s="1043"/>
      <c r="CK35" s="1043"/>
      <c r="CL35" s="1043"/>
      <c r="CM35" s="1043"/>
      <c r="CN35" s="1043"/>
      <c r="CO35" s="1043"/>
      <c r="CP35" s="1043"/>
      <c r="CQ35" s="1043"/>
      <c r="CR35" s="1043"/>
      <c r="CS35" s="1043"/>
      <c r="CT35" s="1043"/>
      <c r="CU35" s="1043"/>
      <c r="CV35" s="1043"/>
      <c r="CW35" s="1043"/>
      <c r="CX35" s="1043"/>
      <c r="CY35" s="1043"/>
      <c r="CZ35" s="1043"/>
      <c r="DA35" s="1043"/>
      <c r="DB35" s="1043"/>
      <c r="DC35" s="1043"/>
      <c r="DD35" s="1043"/>
      <c r="DE35" s="1043"/>
      <c r="DF35" s="1043"/>
      <c r="DG35" s="1043"/>
      <c r="DH35" s="1043"/>
      <c r="DI35" s="1043"/>
      <c r="DJ35" s="1043"/>
      <c r="DK35" s="1043"/>
      <c r="DL35" s="1043"/>
      <c r="DM35" s="1043"/>
      <c r="DN35" s="1043"/>
      <c r="DO35" s="1043"/>
      <c r="DP35" s="1043"/>
      <c r="DQ35" s="1043"/>
      <c r="DR35" s="1043"/>
      <c r="DS35" s="1043"/>
      <c r="DT35" s="1043"/>
      <c r="DU35" s="1043"/>
      <c r="DV35" s="1043"/>
      <c r="DW35" s="1043"/>
      <c r="DX35" s="1043"/>
      <c r="DY35" s="1043"/>
      <c r="DZ35" s="1043"/>
      <c r="EA35" s="1043"/>
      <c r="EB35" s="1043"/>
      <c r="EC35" s="1043"/>
      <c r="ED35" s="1043"/>
      <c r="EE35" s="1043"/>
      <c r="EF35" s="1043"/>
      <c r="EG35" s="1043"/>
      <c r="EH35" s="1043"/>
      <c r="EI35" s="1043"/>
      <c r="EJ35" s="1043"/>
      <c r="EK35" s="1043"/>
      <c r="EL35" s="1043"/>
      <c r="EM35" s="1043"/>
      <c r="EN35" s="1043"/>
      <c r="EO35" s="1043"/>
      <c r="EP35" s="1043"/>
      <c r="EQ35" s="1043"/>
      <c r="ER35" s="1043"/>
      <c r="ES35" s="1043"/>
      <c r="ET35" s="1043"/>
      <c r="EU35" s="1043"/>
      <c r="EV35" s="1043"/>
      <c r="EW35" s="1043"/>
      <c r="EX35" s="1043"/>
      <c r="EY35" s="1043"/>
      <c r="EZ35" s="1043"/>
      <c r="FA35" s="1043"/>
      <c r="FB35" s="1043"/>
      <c r="FC35" s="1043"/>
      <c r="FD35" s="1043"/>
      <c r="FE35" s="1043"/>
      <c r="FF35" s="1043"/>
      <c r="FG35" s="1043"/>
      <c r="FH35" s="1043"/>
      <c r="FI35" s="1043"/>
      <c r="FJ35" s="1043"/>
      <c r="FK35" s="1043"/>
      <c r="FL35" s="1043"/>
      <c r="FM35" s="1043"/>
      <c r="FN35" s="1043"/>
      <c r="FO35" s="1043"/>
      <c r="FP35" s="1043"/>
      <c r="FQ35" s="1043"/>
      <c r="FR35" s="1043"/>
      <c r="FS35" s="1043"/>
      <c r="FT35" s="1043"/>
      <c r="FU35" s="1043"/>
      <c r="FV35" s="1043"/>
      <c r="FW35" s="1043"/>
      <c r="FX35" s="1043"/>
      <c r="FY35" s="1043"/>
      <c r="FZ35" s="1043"/>
      <c r="GA35" s="1043"/>
      <c r="GB35" s="1043"/>
      <c r="GC35" s="1043"/>
      <c r="GD35" s="1043"/>
      <c r="GE35" s="1043"/>
      <c r="GF35" s="1043"/>
      <c r="GG35" s="1043"/>
      <c r="GH35" s="1043"/>
      <c r="GI35" s="1043"/>
      <c r="GJ35" s="1043"/>
      <c r="GK35" s="1043"/>
      <c r="GL35" s="1043"/>
      <c r="GM35" s="1043"/>
      <c r="GN35" s="1043"/>
      <c r="GO35" s="1043"/>
      <c r="GP35" s="1043"/>
      <c r="GQ35" s="1043"/>
      <c r="GR35" s="1043"/>
      <c r="GS35" s="1043"/>
      <c r="GT35" s="1043"/>
      <c r="GU35" s="1043"/>
      <c r="GV35" s="1043"/>
      <c r="GW35" s="1043"/>
      <c r="GX35" s="1043"/>
      <c r="GY35" s="1043"/>
      <c r="GZ35" s="1043"/>
      <c r="HA35" s="1043"/>
      <c r="HB35" s="1043"/>
      <c r="HC35" s="1043"/>
      <c r="HD35" s="1043"/>
      <c r="HE35" s="1043"/>
      <c r="HF35" s="1043"/>
      <c r="HG35" s="1043"/>
      <c r="HH35" s="1043"/>
      <c r="HI35" s="1043"/>
      <c r="HJ35" s="1043"/>
      <c r="HK35" s="1043"/>
      <c r="HL35" s="1043"/>
      <c r="HM35" s="1043"/>
      <c r="HN35" s="1043"/>
      <c r="HO35" s="1043"/>
      <c r="HP35" s="1043"/>
      <c r="HQ35" s="1043"/>
      <c r="HR35" s="1043"/>
      <c r="HS35" s="1043"/>
      <c r="HT35" s="1043"/>
      <c r="HU35" s="1043"/>
      <c r="HV35" s="1043"/>
      <c r="HW35" s="1043"/>
      <c r="HX35" s="1043"/>
      <c r="HY35" s="1043"/>
      <c r="HZ35" s="1043"/>
      <c r="IA35" s="1043"/>
      <c r="IB35" s="1043"/>
      <c r="IC35" s="1043"/>
      <c r="ID35" s="1043"/>
      <c r="IE35" s="1043"/>
      <c r="IF35" s="1043"/>
      <c r="IG35" s="1043"/>
      <c r="IH35" s="1043"/>
      <c r="II35" s="1043"/>
      <c r="IJ35" s="1043"/>
      <c r="IK35" s="1043"/>
      <c r="IL35" s="1043"/>
      <c r="IM35" s="1043"/>
      <c r="IN35" s="1043"/>
      <c r="IO35" s="41"/>
      <c r="IP35" s="41"/>
      <c r="IQ35" s="41"/>
      <c r="IR35" s="41"/>
      <c r="IS35" s="41"/>
      <c r="IT35" s="41"/>
      <c r="IU35" s="41"/>
      <c r="IV35" s="54"/>
      <c r="IW35" s="164"/>
      <c r="IX35" s="1039"/>
      <c r="IY35" s="1040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49"/>
      <c r="C36" s="1050"/>
      <c r="D36" s="1050"/>
      <c r="E36" s="1050"/>
      <c r="F36" s="1050"/>
      <c r="G36" s="1050"/>
      <c r="H36" s="1050"/>
      <c r="I36" s="1050"/>
      <c r="J36" s="1050"/>
      <c r="K36" s="1050"/>
      <c r="L36" s="1050"/>
      <c r="M36" s="1050"/>
      <c r="N36" s="1050"/>
      <c r="O36" s="1050"/>
      <c r="P36" s="1050"/>
      <c r="Q36" s="1050"/>
      <c r="R36" s="1050"/>
      <c r="S36" s="1050"/>
      <c r="T36" s="1050"/>
      <c r="U36" s="1050"/>
      <c r="V36" s="1050"/>
      <c r="W36" s="1050"/>
      <c r="X36" s="1050"/>
      <c r="Y36" s="1050"/>
      <c r="Z36" s="1050"/>
      <c r="AA36" s="1050"/>
      <c r="AB36" s="1050"/>
      <c r="AC36" s="1050"/>
      <c r="AD36" s="1050"/>
      <c r="AE36" s="1050"/>
      <c r="AF36" s="1050"/>
      <c r="AG36" s="1050"/>
      <c r="AH36" s="1050"/>
      <c r="AI36" s="1050"/>
      <c r="AJ36" s="1050"/>
      <c r="AK36" s="1050"/>
      <c r="AL36" s="1050"/>
      <c r="AM36" s="1050"/>
      <c r="AN36" s="1050"/>
      <c r="AO36" s="1051"/>
      <c r="AP36" s="22"/>
      <c r="AQ36" s="22"/>
      <c r="AR36" s="22"/>
      <c r="AS36" s="22"/>
      <c r="AT36" s="22"/>
      <c r="AU36" s="22"/>
      <c r="AV36" s="22"/>
      <c r="AW36" s="22"/>
      <c r="AX36" s="1056"/>
      <c r="AY36" s="1039"/>
      <c r="AZ36" s="1044" t="e" vm="5">
        <v>#VALUE!</v>
      </c>
      <c r="BA36" s="45"/>
      <c r="BG36" s="26"/>
      <c r="BJ36" s="1043"/>
      <c r="BK36" s="1043"/>
      <c r="BL36" s="1043"/>
      <c r="BM36" s="1043"/>
      <c r="BN36" s="1043"/>
      <c r="BO36" s="1043"/>
      <c r="BP36" s="1043"/>
      <c r="BQ36" s="1043"/>
      <c r="BR36" s="1043"/>
      <c r="BS36" s="1043"/>
      <c r="BT36" s="1043"/>
      <c r="BU36" s="1043"/>
      <c r="BV36" s="1043"/>
      <c r="BW36" s="1043"/>
      <c r="BX36" s="1043"/>
      <c r="BY36" s="1043"/>
      <c r="BZ36" s="1043"/>
      <c r="CA36" s="1043"/>
      <c r="CB36" s="1043"/>
      <c r="CC36" s="1043"/>
      <c r="CD36" s="1043"/>
      <c r="CE36" s="1043"/>
      <c r="CF36" s="1043"/>
      <c r="CG36" s="1043"/>
      <c r="CH36" s="1043"/>
      <c r="CI36" s="1043"/>
      <c r="CJ36" s="1043"/>
      <c r="CK36" s="1043"/>
      <c r="CL36" s="1043"/>
      <c r="CM36" s="1043"/>
      <c r="CN36" s="1043"/>
      <c r="CO36" s="1043"/>
      <c r="CP36" s="1043"/>
      <c r="CQ36" s="1043"/>
      <c r="CR36" s="1043"/>
      <c r="CS36" s="1043"/>
      <c r="CT36" s="1043"/>
      <c r="CU36" s="1043"/>
      <c r="CV36" s="1043"/>
      <c r="CW36" s="1043"/>
      <c r="CX36" s="1043"/>
      <c r="CY36" s="1043"/>
      <c r="CZ36" s="1043"/>
      <c r="DA36" s="1043"/>
      <c r="DB36" s="1043"/>
      <c r="DC36" s="1043"/>
      <c r="DD36" s="1043"/>
      <c r="DE36" s="1043"/>
      <c r="DF36" s="1043"/>
      <c r="DG36" s="1043"/>
      <c r="DH36" s="1043"/>
      <c r="DI36" s="1043"/>
      <c r="DJ36" s="1043"/>
      <c r="DK36" s="1043"/>
      <c r="DL36" s="1043"/>
      <c r="DM36" s="1043"/>
      <c r="DN36" s="1043"/>
      <c r="DO36" s="1043"/>
      <c r="DP36" s="1043"/>
      <c r="DQ36" s="1043"/>
      <c r="DR36" s="1043"/>
      <c r="DS36" s="1043"/>
      <c r="DT36" s="1043"/>
      <c r="DU36" s="1043"/>
      <c r="DV36" s="1043"/>
      <c r="DW36" s="1043"/>
      <c r="DX36" s="1043"/>
      <c r="DY36" s="1043"/>
      <c r="DZ36" s="1043"/>
      <c r="EA36" s="1043"/>
      <c r="EB36" s="1043"/>
      <c r="EC36" s="1043"/>
      <c r="ED36" s="1043"/>
      <c r="EE36" s="1043"/>
      <c r="EF36" s="1043"/>
      <c r="EG36" s="1043"/>
      <c r="EH36" s="1043"/>
      <c r="EI36" s="1043"/>
      <c r="EJ36" s="1043"/>
      <c r="EK36" s="1043"/>
      <c r="EL36" s="1043"/>
      <c r="EM36" s="1043"/>
      <c r="EN36" s="1043"/>
      <c r="EO36" s="1043"/>
      <c r="EP36" s="1043"/>
      <c r="EQ36" s="1043"/>
      <c r="ER36" s="1043"/>
      <c r="ES36" s="1043"/>
      <c r="ET36" s="1043"/>
      <c r="EU36" s="1043"/>
      <c r="EV36" s="1043"/>
      <c r="EW36" s="1043"/>
      <c r="EX36" s="1043"/>
      <c r="EY36" s="1043"/>
      <c r="EZ36" s="1043"/>
      <c r="FA36" s="1043"/>
      <c r="FB36" s="1043"/>
      <c r="FC36" s="1043"/>
      <c r="FD36" s="1043"/>
      <c r="FE36" s="1043"/>
      <c r="FF36" s="1043"/>
      <c r="FG36" s="1043"/>
      <c r="FH36" s="1043"/>
      <c r="FI36" s="1043"/>
      <c r="FJ36" s="1043"/>
      <c r="FK36" s="1043"/>
      <c r="FL36" s="1043"/>
      <c r="FM36" s="1043"/>
      <c r="FN36" s="1043"/>
      <c r="FO36" s="1043"/>
      <c r="FP36" s="1043"/>
      <c r="FQ36" s="1043"/>
      <c r="FR36" s="1043"/>
      <c r="FS36" s="1043"/>
      <c r="FT36" s="1043"/>
      <c r="FU36" s="1043"/>
      <c r="FV36" s="1043"/>
      <c r="FW36" s="1043"/>
      <c r="FX36" s="1043"/>
      <c r="FY36" s="1043"/>
      <c r="FZ36" s="1043"/>
      <c r="GA36" s="1043"/>
      <c r="GB36" s="1043"/>
      <c r="GC36" s="1043"/>
      <c r="GD36" s="1043"/>
      <c r="GE36" s="1043"/>
      <c r="GF36" s="1043"/>
      <c r="GG36" s="1043"/>
      <c r="GH36" s="1043"/>
      <c r="GI36" s="1043"/>
      <c r="GJ36" s="1043"/>
      <c r="GK36" s="1043"/>
      <c r="GL36" s="1043"/>
      <c r="GM36" s="1043"/>
      <c r="GN36" s="1043"/>
      <c r="GO36" s="1043"/>
      <c r="GP36" s="1043"/>
      <c r="GQ36" s="1043"/>
      <c r="GR36" s="1043"/>
      <c r="GS36" s="1043"/>
      <c r="GT36" s="1043"/>
      <c r="GU36" s="1043"/>
      <c r="GV36" s="1043"/>
      <c r="GW36" s="1043"/>
      <c r="GX36" s="1043"/>
      <c r="GY36" s="1043"/>
      <c r="GZ36" s="1043"/>
      <c r="HA36" s="1043"/>
      <c r="HB36" s="1043"/>
      <c r="HC36" s="1043"/>
      <c r="HD36" s="1043"/>
      <c r="HE36" s="1043"/>
      <c r="HF36" s="1043"/>
      <c r="HG36" s="1043"/>
      <c r="HH36" s="1043"/>
      <c r="HI36" s="1043"/>
      <c r="HJ36" s="1043"/>
      <c r="HK36" s="1043"/>
      <c r="HL36" s="1043"/>
      <c r="HM36" s="1043"/>
      <c r="HN36" s="1043"/>
      <c r="HO36" s="1043"/>
      <c r="HP36" s="1043"/>
      <c r="HQ36" s="1043"/>
      <c r="HR36" s="1043"/>
      <c r="HS36" s="1043"/>
      <c r="HT36" s="1043"/>
      <c r="HU36" s="1043"/>
      <c r="HV36" s="1043"/>
      <c r="HW36" s="1043"/>
      <c r="HX36" s="1043"/>
      <c r="HY36" s="1043"/>
      <c r="HZ36" s="1043"/>
      <c r="IA36" s="1043"/>
      <c r="IB36" s="1043"/>
      <c r="IC36" s="1043"/>
      <c r="ID36" s="1043"/>
      <c r="IE36" s="1043"/>
      <c r="IF36" s="1043"/>
      <c r="IG36" s="1043"/>
      <c r="IH36" s="1043"/>
      <c r="II36" s="1043"/>
      <c r="IJ36" s="1043"/>
      <c r="IK36" s="1043"/>
      <c r="IL36" s="1043"/>
      <c r="IM36" s="1043"/>
      <c r="IN36" s="1043"/>
      <c r="IO36" s="41"/>
      <c r="IP36" s="41"/>
      <c r="IQ36" s="41"/>
      <c r="IR36" s="41"/>
      <c r="IS36" s="41"/>
      <c r="IT36" s="41"/>
      <c r="IU36" s="41"/>
      <c r="IV36" s="54"/>
      <c r="IW36" s="1045" t="e" vm="5">
        <v>#VALUE!</v>
      </c>
      <c r="IX36" s="1039"/>
      <c r="IY36" s="1040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52"/>
      <c r="C37" s="1053"/>
      <c r="D37" s="1053"/>
      <c r="E37" s="1053"/>
      <c r="F37" s="1053"/>
      <c r="G37" s="1053"/>
      <c r="H37" s="1053"/>
      <c r="I37" s="1053"/>
      <c r="J37" s="1053"/>
      <c r="K37" s="1053"/>
      <c r="L37" s="1053"/>
      <c r="M37" s="1053"/>
      <c r="N37" s="1053"/>
      <c r="O37" s="1053"/>
      <c r="P37" s="1053"/>
      <c r="Q37" s="1053"/>
      <c r="R37" s="1053"/>
      <c r="S37" s="1053"/>
      <c r="T37" s="1053"/>
      <c r="U37" s="1053"/>
      <c r="V37" s="1053"/>
      <c r="W37" s="1053"/>
      <c r="X37" s="1053"/>
      <c r="Y37" s="1053"/>
      <c r="Z37" s="1053"/>
      <c r="AA37" s="1053"/>
      <c r="AB37" s="1053"/>
      <c r="AC37" s="1053"/>
      <c r="AD37" s="1053"/>
      <c r="AE37" s="1053"/>
      <c r="AF37" s="1053"/>
      <c r="AG37" s="1053"/>
      <c r="AH37" s="1053"/>
      <c r="AI37" s="1053"/>
      <c r="AJ37" s="1053"/>
      <c r="AK37" s="1053"/>
      <c r="AL37" s="1053"/>
      <c r="AM37" s="1053"/>
      <c r="AN37" s="1053"/>
      <c r="AO37" s="1054"/>
      <c r="AP37" s="22"/>
      <c r="AQ37" s="22"/>
      <c r="AR37" s="22"/>
      <c r="AS37" s="22"/>
      <c r="AT37" s="22"/>
      <c r="AU37" s="22"/>
      <c r="AV37" s="22"/>
      <c r="AW37" s="22"/>
      <c r="AX37" s="1056"/>
      <c r="AY37" s="1039"/>
      <c r="AZ37" s="1044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045"/>
      <c r="IX37" s="1039"/>
      <c r="IY37" s="1040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46" t="s">
        <v>95</v>
      </c>
      <c r="C38" s="1047"/>
      <c r="D38" s="1047"/>
      <c r="E38" s="1047"/>
      <c r="F38" s="1047"/>
      <c r="G38" s="1047"/>
      <c r="H38" s="1047"/>
      <c r="I38" s="1047"/>
      <c r="J38" s="1047"/>
      <c r="K38" s="1047"/>
      <c r="L38" s="1047"/>
      <c r="M38" s="1047"/>
      <c r="N38" s="1047"/>
      <c r="O38" s="1047"/>
      <c r="P38" s="1047"/>
      <c r="Q38" s="1047"/>
      <c r="R38" s="1047"/>
      <c r="S38" s="1047"/>
      <c r="T38" s="1047"/>
      <c r="U38" s="1047"/>
      <c r="V38" s="1047"/>
      <c r="W38" s="1047"/>
      <c r="X38" s="1047"/>
      <c r="Y38" s="1047"/>
      <c r="Z38" s="1047"/>
      <c r="AA38" s="1047"/>
      <c r="AB38" s="1047"/>
      <c r="AC38" s="1047"/>
      <c r="AD38" s="1047"/>
      <c r="AE38" s="1047"/>
      <c r="AF38" s="1047"/>
      <c r="AG38" s="1047"/>
      <c r="AH38" s="1047"/>
      <c r="AI38" s="1047"/>
      <c r="AJ38" s="1047"/>
      <c r="AK38" s="1047"/>
      <c r="AL38" s="1047"/>
      <c r="AM38" s="1047"/>
      <c r="AN38" s="1047"/>
      <c r="AO38" s="1048"/>
      <c r="AP38" s="22"/>
      <c r="AQ38" s="22"/>
      <c r="AR38" s="22"/>
      <c r="AS38" s="22"/>
      <c r="AT38" s="22"/>
      <c r="AU38" s="22"/>
      <c r="AV38" s="22"/>
      <c r="AW38" s="22"/>
      <c r="AX38" s="1056"/>
      <c r="AY38" s="1039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039"/>
      <c r="IY38" s="1040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49"/>
      <c r="C39" s="1050"/>
      <c r="D39" s="1050"/>
      <c r="E39" s="1050"/>
      <c r="F39" s="1050"/>
      <c r="G39" s="1050"/>
      <c r="H39" s="1050"/>
      <c r="I39" s="1050"/>
      <c r="J39" s="1050"/>
      <c r="K39" s="1050"/>
      <c r="L39" s="1050"/>
      <c r="M39" s="1050"/>
      <c r="N39" s="1050"/>
      <c r="O39" s="1050"/>
      <c r="P39" s="1050"/>
      <c r="Q39" s="1050"/>
      <c r="R39" s="1050"/>
      <c r="S39" s="1050"/>
      <c r="T39" s="1050"/>
      <c r="U39" s="1050"/>
      <c r="V39" s="1050"/>
      <c r="W39" s="1050"/>
      <c r="X39" s="1050"/>
      <c r="Y39" s="1050"/>
      <c r="Z39" s="1050"/>
      <c r="AA39" s="1050"/>
      <c r="AB39" s="1050"/>
      <c r="AC39" s="1050"/>
      <c r="AD39" s="1050"/>
      <c r="AE39" s="1050"/>
      <c r="AF39" s="1050"/>
      <c r="AG39" s="1050"/>
      <c r="AH39" s="1050"/>
      <c r="AI39" s="1050"/>
      <c r="AJ39" s="1050"/>
      <c r="AK39" s="1050"/>
      <c r="AL39" s="1050"/>
      <c r="AM39" s="1050"/>
      <c r="AN39" s="1050"/>
      <c r="AO39" s="1051"/>
      <c r="AP39" s="22"/>
      <c r="AQ39" s="22"/>
      <c r="AR39" s="22"/>
      <c r="AS39" s="22"/>
      <c r="AT39" s="22"/>
      <c r="AU39" s="22"/>
      <c r="AV39" s="22"/>
      <c r="AW39" s="22"/>
      <c r="AX39" s="1056"/>
      <c r="AY39" s="1039"/>
      <c r="AZ39" s="163"/>
      <c r="BA39" s="45"/>
      <c r="BJ39" s="1055" t="s">
        <v>77</v>
      </c>
      <c r="BK39" s="1055"/>
      <c r="BL39" s="1055"/>
      <c r="BM39" s="1055"/>
      <c r="BN39" s="1055"/>
      <c r="BO39" s="1055"/>
      <c r="BP39" s="1055"/>
      <c r="BQ39" s="1055"/>
      <c r="BR39" s="1055"/>
      <c r="BS39" s="1055"/>
      <c r="BT39" s="1055"/>
      <c r="BU39" s="1055"/>
      <c r="BV39" s="1055"/>
      <c r="BW39" s="1055"/>
      <c r="BX39" s="1055"/>
      <c r="BY39" s="1055"/>
      <c r="BZ39" s="1055"/>
      <c r="CA39" s="1055"/>
      <c r="CB39" s="1055"/>
      <c r="CC39" s="1055"/>
      <c r="CD39" s="1055"/>
      <c r="CE39" s="1055"/>
      <c r="CF39" s="1055"/>
      <c r="CG39" s="1055"/>
      <c r="CH39" s="1055"/>
      <c r="CI39" s="1055"/>
      <c r="CJ39" s="1055"/>
      <c r="CK39" s="1055"/>
      <c r="CL39" s="1055"/>
      <c r="CM39" s="1055"/>
      <c r="CN39" s="1055"/>
      <c r="CO39" s="1055"/>
      <c r="CP39" s="1055"/>
      <c r="CQ39" s="1055"/>
      <c r="CR39" s="1055"/>
      <c r="CS39" s="1055"/>
      <c r="CT39" s="1055"/>
      <c r="CU39" s="1055"/>
      <c r="CV39" s="1055"/>
      <c r="CW39" s="1055"/>
      <c r="CX39" s="1055"/>
      <c r="CY39" s="1055"/>
      <c r="CZ39" s="1055"/>
      <c r="DA39" s="1055"/>
      <c r="DB39" s="1055"/>
      <c r="DC39" s="1055"/>
      <c r="DD39" s="1055"/>
      <c r="DE39" s="1055"/>
      <c r="DF39" s="1055"/>
      <c r="DG39" s="1055"/>
      <c r="DH39" s="1055"/>
      <c r="DI39" s="1055"/>
      <c r="DJ39" s="1055"/>
      <c r="DK39" s="1055"/>
      <c r="DL39" s="1055"/>
      <c r="DM39" s="1055"/>
      <c r="DN39" s="1055"/>
      <c r="DO39" s="1055"/>
      <c r="DP39" s="1055"/>
      <c r="DQ39" s="1055"/>
      <c r="DR39" s="1055"/>
      <c r="DS39" s="1055"/>
      <c r="DT39" s="1055"/>
      <c r="DU39" s="1055"/>
      <c r="DV39" s="1055"/>
      <c r="DW39" s="1055"/>
      <c r="DX39" s="1055"/>
      <c r="DY39" s="1055"/>
      <c r="DZ39" s="1055"/>
      <c r="EA39" s="1055"/>
      <c r="EB39" s="1055"/>
      <c r="EC39" s="1055"/>
      <c r="ED39" s="1055"/>
      <c r="EE39" s="1055"/>
      <c r="EF39" s="1055"/>
      <c r="EG39" s="1055"/>
      <c r="EH39" s="1055"/>
      <c r="EI39" s="1055"/>
      <c r="EJ39" s="1055"/>
      <c r="EK39" s="1055"/>
      <c r="EL39" s="1055"/>
      <c r="EM39" s="1055"/>
      <c r="EN39" s="1055"/>
      <c r="EO39" s="1055"/>
      <c r="EP39" s="1055"/>
      <c r="EQ39" s="1055"/>
      <c r="ER39" s="1055"/>
      <c r="ES39" s="1055"/>
      <c r="ET39" s="1055"/>
      <c r="EU39" s="1055"/>
      <c r="EV39" s="1055"/>
      <c r="EW39" s="1055"/>
      <c r="EX39" s="1055"/>
      <c r="EY39" s="1055"/>
      <c r="EZ39" s="1055"/>
      <c r="FA39" s="1055"/>
      <c r="FB39" s="1055"/>
      <c r="FC39" s="1055"/>
      <c r="FD39" s="1055"/>
      <c r="FE39" s="1055"/>
      <c r="FF39" s="1055"/>
      <c r="FG39" s="1055"/>
      <c r="FH39" s="1055"/>
      <c r="FI39" s="1055"/>
      <c r="FJ39" s="1055"/>
      <c r="FK39" s="1055"/>
      <c r="FL39" s="1055"/>
      <c r="FM39" s="1055"/>
      <c r="FN39" s="1055"/>
      <c r="FO39" s="1055"/>
      <c r="FP39" s="1055"/>
      <c r="FQ39" s="1055"/>
      <c r="FR39" s="1055"/>
      <c r="FS39" s="1055"/>
      <c r="FT39" s="1055"/>
      <c r="FU39" s="1055"/>
      <c r="FV39" s="1055"/>
      <c r="FW39" s="1055"/>
      <c r="FX39" s="1055"/>
      <c r="FY39" s="1055"/>
      <c r="FZ39" s="1055"/>
      <c r="GA39" s="1055"/>
      <c r="GB39" s="1055"/>
      <c r="GC39" s="1055"/>
      <c r="GD39" s="1055"/>
      <c r="GE39" s="1055"/>
      <c r="GF39" s="1055"/>
      <c r="GG39" s="1055"/>
      <c r="GH39" s="1055"/>
      <c r="GI39" s="1055"/>
      <c r="GJ39" s="1055"/>
      <c r="GK39" s="1055"/>
      <c r="GL39" s="1055"/>
      <c r="GM39" s="1055"/>
      <c r="GN39" s="1055"/>
      <c r="GO39" s="1055"/>
      <c r="GP39" s="1055"/>
      <c r="GQ39" s="1055"/>
      <c r="GR39" s="1055"/>
      <c r="GS39" s="1055"/>
      <c r="GT39" s="1055"/>
      <c r="GU39" s="1055"/>
      <c r="GV39" s="1055"/>
      <c r="GW39" s="1055"/>
      <c r="GX39" s="1055"/>
      <c r="GY39" s="1055"/>
      <c r="GZ39" s="1055"/>
      <c r="HA39" s="1055"/>
      <c r="HB39" s="1055"/>
      <c r="HC39" s="1055"/>
      <c r="HD39" s="1055"/>
      <c r="HE39" s="1055"/>
      <c r="HF39" s="1055"/>
      <c r="HG39" s="1055"/>
      <c r="HH39" s="1055"/>
      <c r="HI39" s="1055"/>
      <c r="HJ39" s="1055"/>
      <c r="HK39" s="1055"/>
      <c r="HL39" s="1055"/>
      <c r="HM39" s="1055"/>
      <c r="HN39" s="1055"/>
      <c r="HO39" s="1055"/>
      <c r="HP39" s="1055"/>
      <c r="HQ39" s="1055"/>
      <c r="HR39" s="1055"/>
      <c r="HS39" s="1055"/>
      <c r="HT39" s="1055"/>
      <c r="HU39" s="1055"/>
      <c r="HV39" s="1055"/>
      <c r="HW39" s="1055"/>
      <c r="HX39" s="1055"/>
      <c r="HY39" s="1055"/>
      <c r="HZ39" s="1055"/>
      <c r="IA39" s="1055"/>
      <c r="IB39" s="1055"/>
      <c r="IC39" s="1055"/>
      <c r="ID39" s="1055"/>
      <c r="IE39" s="1055"/>
      <c r="IF39" s="1055"/>
      <c r="IG39" s="1055"/>
      <c r="IH39" s="1055"/>
      <c r="II39" s="1055"/>
      <c r="IJ39" s="1055"/>
      <c r="IK39" s="1055"/>
      <c r="IL39" s="1055"/>
      <c r="IM39" s="1055"/>
      <c r="IN39" s="1055"/>
      <c r="IO39" s="26"/>
      <c r="IP39" s="41"/>
      <c r="IQ39" s="41"/>
      <c r="IR39" s="41"/>
      <c r="IS39" s="41"/>
      <c r="IT39" s="41"/>
      <c r="IU39" s="41"/>
      <c r="IV39" s="54"/>
      <c r="IW39" s="164"/>
      <c r="IX39" s="1039"/>
      <c r="IY39" s="1040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49"/>
      <c r="C40" s="1050"/>
      <c r="D40" s="1050"/>
      <c r="E40" s="1050"/>
      <c r="F40" s="1050"/>
      <c r="G40" s="1050"/>
      <c r="H40" s="1050"/>
      <c r="I40" s="1050"/>
      <c r="J40" s="1050"/>
      <c r="K40" s="1050"/>
      <c r="L40" s="1050"/>
      <c r="M40" s="1050"/>
      <c r="N40" s="1050"/>
      <c r="O40" s="1050"/>
      <c r="P40" s="1050"/>
      <c r="Q40" s="1050"/>
      <c r="R40" s="1050"/>
      <c r="S40" s="1050"/>
      <c r="T40" s="1050"/>
      <c r="U40" s="1050"/>
      <c r="V40" s="1050"/>
      <c r="W40" s="1050"/>
      <c r="X40" s="1050"/>
      <c r="Y40" s="1050"/>
      <c r="Z40" s="1050"/>
      <c r="AA40" s="1050"/>
      <c r="AB40" s="1050"/>
      <c r="AC40" s="1050"/>
      <c r="AD40" s="1050"/>
      <c r="AE40" s="1050"/>
      <c r="AF40" s="1050"/>
      <c r="AG40" s="1050"/>
      <c r="AH40" s="1050"/>
      <c r="AI40" s="1050"/>
      <c r="AJ40" s="1050"/>
      <c r="AK40" s="1050"/>
      <c r="AL40" s="1050"/>
      <c r="AM40" s="1050"/>
      <c r="AN40" s="1050"/>
      <c r="AO40" s="1051"/>
      <c r="AP40" s="22"/>
      <c r="AQ40" s="22"/>
      <c r="AR40" s="22"/>
      <c r="AS40" s="22"/>
      <c r="AT40" s="22"/>
      <c r="AU40" s="22"/>
      <c r="AV40" s="22"/>
      <c r="AW40" s="22"/>
      <c r="AX40" s="1056"/>
      <c r="AY40" s="1039"/>
      <c r="AZ40" s="163"/>
      <c r="BA40" s="45"/>
      <c r="BJ40" s="1055"/>
      <c r="BK40" s="1055"/>
      <c r="BL40" s="1055"/>
      <c r="BM40" s="1055"/>
      <c r="BN40" s="1055"/>
      <c r="BO40" s="1055"/>
      <c r="BP40" s="1055"/>
      <c r="BQ40" s="1055"/>
      <c r="BR40" s="1055"/>
      <c r="BS40" s="1055"/>
      <c r="BT40" s="1055"/>
      <c r="BU40" s="1055"/>
      <c r="BV40" s="1055"/>
      <c r="BW40" s="1055"/>
      <c r="BX40" s="1055"/>
      <c r="BY40" s="1055"/>
      <c r="BZ40" s="1055"/>
      <c r="CA40" s="1055"/>
      <c r="CB40" s="1055"/>
      <c r="CC40" s="1055"/>
      <c r="CD40" s="1055"/>
      <c r="CE40" s="1055"/>
      <c r="CF40" s="1055"/>
      <c r="CG40" s="1055"/>
      <c r="CH40" s="1055"/>
      <c r="CI40" s="1055"/>
      <c r="CJ40" s="1055"/>
      <c r="CK40" s="1055"/>
      <c r="CL40" s="1055"/>
      <c r="CM40" s="1055"/>
      <c r="CN40" s="1055"/>
      <c r="CO40" s="1055"/>
      <c r="CP40" s="1055"/>
      <c r="CQ40" s="1055"/>
      <c r="CR40" s="1055"/>
      <c r="CS40" s="1055"/>
      <c r="CT40" s="1055"/>
      <c r="CU40" s="1055"/>
      <c r="CV40" s="1055"/>
      <c r="CW40" s="1055"/>
      <c r="CX40" s="1055"/>
      <c r="CY40" s="1055"/>
      <c r="CZ40" s="1055"/>
      <c r="DA40" s="1055"/>
      <c r="DB40" s="1055"/>
      <c r="DC40" s="1055"/>
      <c r="DD40" s="1055"/>
      <c r="DE40" s="1055"/>
      <c r="DF40" s="1055"/>
      <c r="DG40" s="1055"/>
      <c r="DH40" s="1055"/>
      <c r="DI40" s="1055"/>
      <c r="DJ40" s="1055"/>
      <c r="DK40" s="1055"/>
      <c r="DL40" s="1055"/>
      <c r="DM40" s="1055"/>
      <c r="DN40" s="1055"/>
      <c r="DO40" s="1055"/>
      <c r="DP40" s="1055"/>
      <c r="DQ40" s="1055"/>
      <c r="DR40" s="1055"/>
      <c r="DS40" s="1055"/>
      <c r="DT40" s="1055"/>
      <c r="DU40" s="1055"/>
      <c r="DV40" s="1055"/>
      <c r="DW40" s="1055"/>
      <c r="DX40" s="1055"/>
      <c r="DY40" s="1055"/>
      <c r="DZ40" s="1055"/>
      <c r="EA40" s="1055"/>
      <c r="EB40" s="1055"/>
      <c r="EC40" s="1055"/>
      <c r="ED40" s="1055"/>
      <c r="EE40" s="1055"/>
      <c r="EF40" s="1055"/>
      <c r="EG40" s="1055"/>
      <c r="EH40" s="1055"/>
      <c r="EI40" s="1055"/>
      <c r="EJ40" s="1055"/>
      <c r="EK40" s="1055"/>
      <c r="EL40" s="1055"/>
      <c r="EM40" s="1055"/>
      <c r="EN40" s="1055"/>
      <c r="EO40" s="1055"/>
      <c r="EP40" s="1055"/>
      <c r="EQ40" s="1055"/>
      <c r="ER40" s="1055"/>
      <c r="ES40" s="1055"/>
      <c r="ET40" s="1055"/>
      <c r="EU40" s="1055"/>
      <c r="EV40" s="1055"/>
      <c r="EW40" s="1055"/>
      <c r="EX40" s="1055"/>
      <c r="EY40" s="1055"/>
      <c r="EZ40" s="1055"/>
      <c r="FA40" s="1055"/>
      <c r="FB40" s="1055"/>
      <c r="FC40" s="1055"/>
      <c r="FD40" s="1055"/>
      <c r="FE40" s="1055"/>
      <c r="FF40" s="1055"/>
      <c r="FG40" s="1055"/>
      <c r="FH40" s="1055"/>
      <c r="FI40" s="1055"/>
      <c r="FJ40" s="1055"/>
      <c r="FK40" s="1055"/>
      <c r="FL40" s="1055"/>
      <c r="FM40" s="1055"/>
      <c r="FN40" s="1055"/>
      <c r="FO40" s="1055"/>
      <c r="FP40" s="1055"/>
      <c r="FQ40" s="1055"/>
      <c r="FR40" s="1055"/>
      <c r="FS40" s="1055"/>
      <c r="FT40" s="1055"/>
      <c r="FU40" s="1055"/>
      <c r="FV40" s="1055"/>
      <c r="FW40" s="1055"/>
      <c r="FX40" s="1055"/>
      <c r="FY40" s="1055"/>
      <c r="FZ40" s="1055"/>
      <c r="GA40" s="1055"/>
      <c r="GB40" s="1055"/>
      <c r="GC40" s="1055"/>
      <c r="GD40" s="1055"/>
      <c r="GE40" s="1055"/>
      <c r="GF40" s="1055"/>
      <c r="GG40" s="1055"/>
      <c r="GH40" s="1055"/>
      <c r="GI40" s="1055"/>
      <c r="GJ40" s="1055"/>
      <c r="GK40" s="1055"/>
      <c r="GL40" s="1055"/>
      <c r="GM40" s="1055"/>
      <c r="GN40" s="1055"/>
      <c r="GO40" s="1055"/>
      <c r="GP40" s="1055"/>
      <c r="GQ40" s="1055"/>
      <c r="GR40" s="1055"/>
      <c r="GS40" s="1055"/>
      <c r="GT40" s="1055"/>
      <c r="GU40" s="1055"/>
      <c r="GV40" s="1055"/>
      <c r="GW40" s="1055"/>
      <c r="GX40" s="1055"/>
      <c r="GY40" s="1055"/>
      <c r="GZ40" s="1055"/>
      <c r="HA40" s="1055"/>
      <c r="HB40" s="1055"/>
      <c r="HC40" s="1055"/>
      <c r="HD40" s="1055"/>
      <c r="HE40" s="1055"/>
      <c r="HF40" s="1055"/>
      <c r="HG40" s="1055"/>
      <c r="HH40" s="1055"/>
      <c r="HI40" s="1055"/>
      <c r="HJ40" s="1055"/>
      <c r="HK40" s="1055"/>
      <c r="HL40" s="1055"/>
      <c r="HM40" s="1055"/>
      <c r="HN40" s="1055"/>
      <c r="HO40" s="1055"/>
      <c r="HP40" s="1055"/>
      <c r="HQ40" s="1055"/>
      <c r="HR40" s="1055"/>
      <c r="HS40" s="1055"/>
      <c r="HT40" s="1055"/>
      <c r="HU40" s="1055"/>
      <c r="HV40" s="1055"/>
      <c r="HW40" s="1055"/>
      <c r="HX40" s="1055"/>
      <c r="HY40" s="1055"/>
      <c r="HZ40" s="1055"/>
      <c r="IA40" s="1055"/>
      <c r="IB40" s="1055"/>
      <c r="IC40" s="1055"/>
      <c r="ID40" s="1055"/>
      <c r="IE40" s="1055"/>
      <c r="IF40" s="1055"/>
      <c r="IG40" s="1055"/>
      <c r="IH40" s="1055"/>
      <c r="II40" s="1055"/>
      <c r="IJ40" s="1055"/>
      <c r="IK40" s="1055"/>
      <c r="IL40" s="1055"/>
      <c r="IM40" s="1055"/>
      <c r="IN40" s="1055"/>
      <c r="IO40" s="26"/>
      <c r="IP40" s="41"/>
      <c r="IQ40" s="41"/>
      <c r="IR40" s="41"/>
      <c r="IS40" s="41"/>
      <c r="IT40" s="41"/>
      <c r="IU40" s="41"/>
      <c r="IV40" s="54"/>
      <c r="IW40" s="164"/>
      <c r="IX40" s="1039"/>
      <c r="IY40" s="1040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49"/>
      <c r="C41" s="1050"/>
      <c r="D41" s="1050"/>
      <c r="E41" s="1050"/>
      <c r="F41" s="1050"/>
      <c r="G41" s="1050"/>
      <c r="H41" s="1050"/>
      <c r="I41" s="1050"/>
      <c r="J41" s="1050"/>
      <c r="K41" s="1050"/>
      <c r="L41" s="1050"/>
      <c r="M41" s="1050"/>
      <c r="N41" s="1050"/>
      <c r="O41" s="1050"/>
      <c r="P41" s="1050"/>
      <c r="Q41" s="1050"/>
      <c r="R41" s="1050"/>
      <c r="S41" s="1050"/>
      <c r="T41" s="1050"/>
      <c r="U41" s="1050"/>
      <c r="V41" s="1050"/>
      <c r="W41" s="1050"/>
      <c r="X41" s="1050"/>
      <c r="Y41" s="1050"/>
      <c r="Z41" s="1050"/>
      <c r="AA41" s="1050"/>
      <c r="AB41" s="1050"/>
      <c r="AC41" s="1050"/>
      <c r="AD41" s="1050"/>
      <c r="AE41" s="1050"/>
      <c r="AF41" s="1050"/>
      <c r="AG41" s="1050"/>
      <c r="AH41" s="1050"/>
      <c r="AI41" s="1050"/>
      <c r="AJ41" s="1050"/>
      <c r="AK41" s="1050"/>
      <c r="AL41" s="1050"/>
      <c r="AM41" s="1050"/>
      <c r="AN41" s="1050"/>
      <c r="AO41" s="1051"/>
      <c r="AP41" s="22"/>
      <c r="AQ41" s="22"/>
      <c r="AR41" s="22"/>
      <c r="AS41" s="22"/>
      <c r="AT41" s="22"/>
      <c r="AU41" s="22"/>
      <c r="AV41" s="22"/>
      <c r="AW41" s="22"/>
      <c r="AX41" s="1056"/>
      <c r="AY41" s="1039"/>
      <c r="AZ41" s="163"/>
      <c r="BA41" s="45"/>
      <c r="BJ41" s="1055"/>
      <c r="BK41" s="1055"/>
      <c r="BL41" s="1055"/>
      <c r="BM41" s="1055"/>
      <c r="BN41" s="1055"/>
      <c r="BO41" s="1055"/>
      <c r="BP41" s="1055"/>
      <c r="BQ41" s="1055"/>
      <c r="BR41" s="1055"/>
      <c r="BS41" s="1055"/>
      <c r="BT41" s="1055"/>
      <c r="BU41" s="1055"/>
      <c r="BV41" s="1055"/>
      <c r="BW41" s="1055"/>
      <c r="BX41" s="1055"/>
      <c r="BY41" s="1055"/>
      <c r="BZ41" s="1055"/>
      <c r="CA41" s="1055"/>
      <c r="CB41" s="1055"/>
      <c r="CC41" s="1055"/>
      <c r="CD41" s="1055"/>
      <c r="CE41" s="1055"/>
      <c r="CF41" s="1055"/>
      <c r="CG41" s="1055"/>
      <c r="CH41" s="1055"/>
      <c r="CI41" s="1055"/>
      <c r="CJ41" s="1055"/>
      <c r="CK41" s="1055"/>
      <c r="CL41" s="1055"/>
      <c r="CM41" s="1055"/>
      <c r="CN41" s="1055"/>
      <c r="CO41" s="1055"/>
      <c r="CP41" s="1055"/>
      <c r="CQ41" s="1055"/>
      <c r="CR41" s="1055"/>
      <c r="CS41" s="1055"/>
      <c r="CT41" s="1055"/>
      <c r="CU41" s="1055"/>
      <c r="CV41" s="1055"/>
      <c r="CW41" s="1055"/>
      <c r="CX41" s="1055"/>
      <c r="CY41" s="1055"/>
      <c r="CZ41" s="1055"/>
      <c r="DA41" s="1055"/>
      <c r="DB41" s="1055"/>
      <c r="DC41" s="1055"/>
      <c r="DD41" s="1055"/>
      <c r="DE41" s="1055"/>
      <c r="DF41" s="1055"/>
      <c r="DG41" s="1055"/>
      <c r="DH41" s="1055"/>
      <c r="DI41" s="1055"/>
      <c r="DJ41" s="1055"/>
      <c r="DK41" s="1055"/>
      <c r="DL41" s="1055"/>
      <c r="DM41" s="1055"/>
      <c r="DN41" s="1055"/>
      <c r="DO41" s="1055"/>
      <c r="DP41" s="1055"/>
      <c r="DQ41" s="1055"/>
      <c r="DR41" s="1055"/>
      <c r="DS41" s="1055"/>
      <c r="DT41" s="1055"/>
      <c r="DU41" s="1055"/>
      <c r="DV41" s="1055"/>
      <c r="DW41" s="1055"/>
      <c r="DX41" s="1055"/>
      <c r="DY41" s="1055"/>
      <c r="DZ41" s="1055"/>
      <c r="EA41" s="1055"/>
      <c r="EB41" s="1055"/>
      <c r="EC41" s="1055"/>
      <c r="ED41" s="1055"/>
      <c r="EE41" s="1055"/>
      <c r="EF41" s="1055"/>
      <c r="EG41" s="1055"/>
      <c r="EH41" s="1055"/>
      <c r="EI41" s="1055"/>
      <c r="EJ41" s="1055"/>
      <c r="EK41" s="1055"/>
      <c r="EL41" s="1055"/>
      <c r="EM41" s="1055"/>
      <c r="EN41" s="1055"/>
      <c r="EO41" s="1055"/>
      <c r="EP41" s="1055"/>
      <c r="EQ41" s="1055"/>
      <c r="ER41" s="1055"/>
      <c r="ES41" s="1055"/>
      <c r="ET41" s="1055"/>
      <c r="EU41" s="1055"/>
      <c r="EV41" s="1055"/>
      <c r="EW41" s="1055"/>
      <c r="EX41" s="1055"/>
      <c r="EY41" s="1055"/>
      <c r="EZ41" s="1055"/>
      <c r="FA41" s="1055"/>
      <c r="FB41" s="1055"/>
      <c r="FC41" s="1055"/>
      <c r="FD41" s="1055"/>
      <c r="FE41" s="1055"/>
      <c r="FF41" s="1055"/>
      <c r="FG41" s="1055"/>
      <c r="FH41" s="1055"/>
      <c r="FI41" s="1055"/>
      <c r="FJ41" s="1055"/>
      <c r="FK41" s="1055"/>
      <c r="FL41" s="1055"/>
      <c r="FM41" s="1055"/>
      <c r="FN41" s="1055"/>
      <c r="FO41" s="1055"/>
      <c r="FP41" s="1055"/>
      <c r="FQ41" s="1055"/>
      <c r="FR41" s="1055"/>
      <c r="FS41" s="1055"/>
      <c r="FT41" s="1055"/>
      <c r="FU41" s="1055"/>
      <c r="FV41" s="1055"/>
      <c r="FW41" s="1055"/>
      <c r="FX41" s="1055"/>
      <c r="FY41" s="1055"/>
      <c r="FZ41" s="1055"/>
      <c r="GA41" s="1055"/>
      <c r="GB41" s="1055"/>
      <c r="GC41" s="1055"/>
      <c r="GD41" s="1055"/>
      <c r="GE41" s="1055"/>
      <c r="GF41" s="1055"/>
      <c r="GG41" s="1055"/>
      <c r="GH41" s="1055"/>
      <c r="GI41" s="1055"/>
      <c r="GJ41" s="1055"/>
      <c r="GK41" s="1055"/>
      <c r="GL41" s="1055"/>
      <c r="GM41" s="1055"/>
      <c r="GN41" s="1055"/>
      <c r="GO41" s="1055"/>
      <c r="GP41" s="1055"/>
      <c r="GQ41" s="1055"/>
      <c r="GR41" s="1055"/>
      <c r="GS41" s="1055"/>
      <c r="GT41" s="1055"/>
      <c r="GU41" s="1055"/>
      <c r="GV41" s="1055"/>
      <c r="GW41" s="1055"/>
      <c r="GX41" s="1055"/>
      <c r="GY41" s="1055"/>
      <c r="GZ41" s="1055"/>
      <c r="HA41" s="1055"/>
      <c r="HB41" s="1055"/>
      <c r="HC41" s="1055"/>
      <c r="HD41" s="1055"/>
      <c r="HE41" s="1055"/>
      <c r="HF41" s="1055"/>
      <c r="HG41" s="1055"/>
      <c r="HH41" s="1055"/>
      <c r="HI41" s="1055"/>
      <c r="HJ41" s="1055"/>
      <c r="HK41" s="1055"/>
      <c r="HL41" s="1055"/>
      <c r="HM41" s="1055"/>
      <c r="HN41" s="1055"/>
      <c r="HO41" s="1055"/>
      <c r="HP41" s="1055"/>
      <c r="HQ41" s="1055"/>
      <c r="HR41" s="1055"/>
      <c r="HS41" s="1055"/>
      <c r="HT41" s="1055"/>
      <c r="HU41" s="1055"/>
      <c r="HV41" s="1055"/>
      <c r="HW41" s="1055"/>
      <c r="HX41" s="1055"/>
      <c r="HY41" s="1055"/>
      <c r="HZ41" s="1055"/>
      <c r="IA41" s="1055"/>
      <c r="IB41" s="1055"/>
      <c r="IC41" s="1055"/>
      <c r="ID41" s="1055"/>
      <c r="IE41" s="1055"/>
      <c r="IF41" s="1055"/>
      <c r="IG41" s="1055"/>
      <c r="IH41" s="1055"/>
      <c r="II41" s="1055"/>
      <c r="IJ41" s="1055"/>
      <c r="IK41" s="1055"/>
      <c r="IL41" s="1055"/>
      <c r="IM41" s="1055"/>
      <c r="IN41" s="1055"/>
      <c r="IO41" s="41"/>
      <c r="IP41" s="41"/>
      <c r="IQ41" s="41"/>
      <c r="IR41" s="41"/>
      <c r="IS41" s="41"/>
      <c r="IT41" s="41"/>
      <c r="IU41" s="41"/>
      <c r="IV41" s="54"/>
      <c r="IW41" s="164"/>
      <c r="IX41" s="1039"/>
      <c r="IY41" s="1040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49"/>
      <c r="C42" s="1050"/>
      <c r="D42" s="1050"/>
      <c r="E42" s="1050"/>
      <c r="F42" s="1050"/>
      <c r="G42" s="1050"/>
      <c r="H42" s="1050"/>
      <c r="I42" s="1050"/>
      <c r="J42" s="1050"/>
      <c r="K42" s="1050"/>
      <c r="L42" s="1050"/>
      <c r="M42" s="1050"/>
      <c r="N42" s="1050"/>
      <c r="O42" s="1050"/>
      <c r="P42" s="1050"/>
      <c r="Q42" s="1050"/>
      <c r="R42" s="1050"/>
      <c r="S42" s="1050"/>
      <c r="T42" s="1050"/>
      <c r="U42" s="1050"/>
      <c r="V42" s="1050"/>
      <c r="W42" s="1050"/>
      <c r="X42" s="1050"/>
      <c r="Y42" s="1050"/>
      <c r="Z42" s="1050"/>
      <c r="AA42" s="1050"/>
      <c r="AB42" s="1050"/>
      <c r="AC42" s="1050"/>
      <c r="AD42" s="1050"/>
      <c r="AE42" s="1050"/>
      <c r="AF42" s="1050"/>
      <c r="AG42" s="1050"/>
      <c r="AH42" s="1050"/>
      <c r="AI42" s="1050"/>
      <c r="AJ42" s="1050"/>
      <c r="AK42" s="1050"/>
      <c r="AL42" s="1050"/>
      <c r="AM42" s="1050"/>
      <c r="AN42" s="1050"/>
      <c r="AO42" s="1051"/>
      <c r="AP42" s="22"/>
      <c r="AQ42" s="22"/>
      <c r="AR42" s="22"/>
      <c r="AS42" s="22"/>
      <c r="AT42" s="22"/>
      <c r="AU42" s="22"/>
      <c r="AV42" s="22"/>
      <c r="AW42" s="22"/>
      <c r="AX42" s="1056"/>
      <c r="AY42" s="1039"/>
      <c r="AZ42" s="163"/>
      <c r="BA42" s="45"/>
      <c r="BJ42" s="1055"/>
      <c r="BK42" s="1055"/>
      <c r="BL42" s="1055"/>
      <c r="BM42" s="1055"/>
      <c r="BN42" s="1055"/>
      <c r="BO42" s="1055"/>
      <c r="BP42" s="1055"/>
      <c r="BQ42" s="1055"/>
      <c r="BR42" s="1055"/>
      <c r="BS42" s="1055"/>
      <c r="BT42" s="1055"/>
      <c r="BU42" s="1055"/>
      <c r="BV42" s="1055"/>
      <c r="BW42" s="1055"/>
      <c r="BX42" s="1055"/>
      <c r="BY42" s="1055"/>
      <c r="BZ42" s="1055"/>
      <c r="CA42" s="1055"/>
      <c r="CB42" s="1055"/>
      <c r="CC42" s="1055"/>
      <c r="CD42" s="1055"/>
      <c r="CE42" s="1055"/>
      <c r="CF42" s="1055"/>
      <c r="CG42" s="1055"/>
      <c r="CH42" s="1055"/>
      <c r="CI42" s="1055"/>
      <c r="CJ42" s="1055"/>
      <c r="CK42" s="1055"/>
      <c r="CL42" s="1055"/>
      <c r="CM42" s="1055"/>
      <c r="CN42" s="1055"/>
      <c r="CO42" s="1055"/>
      <c r="CP42" s="1055"/>
      <c r="CQ42" s="1055"/>
      <c r="CR42" s="1055"/>
      <c r="CS42" s="1055"/>
      <c r="CT42" s="1055"/>
      <c r="CU42" s="1055"/>
      <c r="CV42" s="1055"/>
      <c r="CW42" s="1055"/>
      <c r="CX42" s="1055"/>
      <c r="CY42" s="1055"/>
      <c r="CZ42" s="1055"/>
      <c r="DA42" s="1055"/>
      <c r="DB42" s="1055"/>
      <c r="DC42" s="1055"/>
      <c r="DD42" s="1055"/>
      <c r="DE42" s="1055"/>
      <c r="DF42" s="1055"/>
      <c r="DG42" s="1055"/>
      <c r="DH42" s="1055"/>
      <c r="DI42" s="1055"/>
      <c r="DJ42" s="1055"/>
      <c r="DK42" s="1055"/>
      <c r="DL42" s="1055"/>
      <c r="DM42" s="1055"/>
      <c r="DN42" s="1055"/>
      <c r="DO42" s="1055"/>
      <c r="DP42" s="1055"/>
      <c r="DQ42" s="1055"/>
      <c r="DR42" s="1055"/>
      <c r="DS42" s="1055"/>
      <c r="DT42" s="1055"/>
      <c r="DU42" s="1055"/>
      <c r="DV42" s="1055"/>
      <c r="DW42" s="1055"/>
      <c r="DX42" s="1055"/>
      <c r="DY42" s="1055"/>
      <c r="DZ42" s="1055"/>
      <c r="EA42" s="1055"/>
      <c r="EB42" s="1055"/>
      <c r="EC42" s="1055"/>
      <c r="ED42" s="1055"/>
      <c r="EE42" s="1055"/>
      <c r="EF42" s="1055"/>
      <c r="EG42" s="1055"/>
      <c r="EH42" s="1055"/>
      <c r="EI42" s="1055"/>
      <c r="EJ42" s="1055"/>
      <c r="EK42" s="1055"/>
      <c r="EL42" s="1055"/>
      <c r="EM42" s="1055"/>
      <c r="EN42" s="1055"/>
      <c r="EO42" s="1055"/>
      <c r="EP42" s="1055"/>
      <c r="EQ42" s="1055"/>
      <c r="ER42" s="1055"/>
      <c r="ES42" s="1055"/>
      <c r="ET42" s="1055"/>
      <c r="EU42" s="1055"/>
      <c r="EV42" s="1055"/>
      <c r="EW42" s="1055"/>
      <c r="EX42" s="1055"/>
      <c r="EY42" s="1055"/>
      <c r="EZ42" s="1055"/>
      <c r="FA42" s="1055"/>
      <c r="FB42" s="1055"/>
      <c r="FC42" s="1055"/>
      <c r="FD42" s="1055"/>
      <c r="FE42" s="1055"/>
      <c r="FF42" s="1055"/>
      <c r="FG42" s="1055"/>
      <c r="FH42" s="1055"/>
      <c r="FI42" s="1055"/>
      <c r="FJ42" s="1055"/>
      <c r="FK42" s="1055"/>
      <c r="FL42" s="1055"/>
      <c r="FM42" s="1055"/>
      <c r="FN42" s="1055"/>
      <c r="FO42" s="1055"/>
      <c r="FP42" s="1055"/>
      <c r="FQ42" s="1055"/>
      <c r="FR42" s="1055"/>
      <c r="FS42" s="1055"/>
      <c r="FT42" s="1055"/>
      <c r="FU42" s="1055"/>
      <c r="FV42" s="1055"/>
      <c r="FW42" s="1055"/>
      <c r="FX42" s="1055"/>
      <c r="FY42" s="1055"/>
      <c r="FZ42" s="1055"/>
      <c r="GA42" s="1055"/>
      <c r="GB42" s="1055"/>
      <c r="GC42" s="1055"/>
      <c r="GD42" s="1055"/>
      <c r="GE42" s="1055"/>
      <c r="GF42" s="1055"/>
      <c r="GG42" s="1055"/>
      <c r="GH42" s="1055"/>
      <c r="GI42" s="1055"/>
      <c r="GJ42" s="1055"/>
      <c r="GK42" s="1055"/>
      <c r="GL42" s="1055"/>
      <c r="GM42" s="1055"/>
      <c r="GN42" s="1055"/>
      <c r="GO42" s="1055"/>
      <c r="GP42" s="1055"/>
      <c r="GQ42" s="1055"/>
      <c r="GR42" s="1055"/>
      <c r="GS42" s="1055"/>
      <c r="GT42" s="1055"/>
      <c r="GU42" s="1055"/>
      <c r="GV42" s="1055"/>
      <c r="GW42" s="1055"/>
      <c r="GX42" s="1055"/>
      <c r="GY42" s="1055"/>
      <c r="GZ42" s="1055"/>
      <c r="HA42" s="1055"/>
      <c r="HB42" s="1055"/>
      <c r="HC42" s="1055"/>
      <c r="HD42" s="1055"/>
      <c r="HE42" s="1055"/>
      <c r="HF42" s="1055"/>
      <c r="HG42" s="1055"/>
      <c r="HH42" s="1055"/>
      <c r="HI42" s="1055"/>
      <c r="HJ42" s="1055"/>
      <c r="HK42" s="1055"/>
      <c r="HL42" s="1055"/>
      <c r="HM42" s="1055"/>
      <c r="HN42" s="1055"/>
      <c r="HO42" s="1055"/>
      <c r="HP42" s="1055"/>
      <c r="HQ42" s="1055"/>
      <c r="HR42" s="1055"/>
      <c r="HS42" s="1055"/>
      <c r="HT42" s="1055"/>
      <c r="HU42" s="1055"/>
      <c r="HV42" s="1055"/>
      <c r="HW42" s="1055"/>
      <c r="HX42" s="1055"/>
      <c r="HY42" s="1055"/>
      <c r="HZ42" s="1055"/>
      <c r="IA42" s="1055"/>
      <c r="IB42" s="1055"/>
      <c r="IC42" s="1055"/>
      <c r="ID42" s="1055"/>
      <c r="IE42" s="1055"/>
      <c r="IF42" s="1055"/>
      <c r="IG42" s="1055"/>
      <c r="IH42" s="1055"/>
      <c r="II42" s="1055"/>
      <c r="IJ42" s="1055"/>
      <c r="IK42" s="1055"/>
      <c r="IL42" s="1055"/>
      <c r="IM42" s="1055"/>
      <c r="IN42" s="1055"/>
      <c r="IO42" s="26"/>
      <c r="IP42" s="26"/>
      <c r="IQ42" s="26"/>
      <c r="IR42" s="41"/>
      <c r="IS42" s="41"/>
      <c r="IT42" s="41"/>
      <c r="IU42" s="41"/>
      <c r="IV42" s="54"/>
      <c r="IW42" s="164"/>
      <c r="IX42" s="1039"/>
      <c r="IY42" s="1040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049"/>
      <c r="C43" s="1050"/>
      <c r="D43" s="1050"/>
      <c r="E43" s="1050"/>
      <c r="F43" s="1050"/>
      <c r="G43" s="1050"/>
      <c r="H43" s="1050"/>
      <c r="I43" s="1050"/>
      <c r="J43" s="1050"/>
      <c r="K43" s="1050"/>
      <c r="L43" s="1050"/>
      <c r="M43" s="1050"/>
      <c r="N43" s="1050"/>
      <c r="O43" s="1050"/>
      <c r="P43" s="1050"/>
      <c r="Q43" s="1050"/>
      <c r="R43" s="1050"/>
      <c r="S43" s="1050"/>
      <c r="T43" s="1050"/>
      <c r="U43" s="1050"/>
      <c r="V43" s="1050"/>
      <c r="W43" s="1050"/>
      <c r="X43" s="1050"/>
      <c r="Y43" s="1050"/>
      <c r="Z43" s="1050"/>
      <c r="AA43" s="1050"/>
      <c r="AB43" s="1050"/>
      <c r="AC43" s="1050"/>
      <c r="AD43" s="1050"/>
      <c r="AE43" s="1050"/>
      <c r="AF43" s="1050"/>
      <c r="AG43" s="1050"/>
      <c r="AH43" s="1050"/>
      <c r="AI43" s="1050"/>
      <c r="AJ43" s="1050"/>
      <c r="AK43" s="1050"/>
      <c r="AL43" s="1050"/>
      <c r="AM43" s="1050"/>
      <c r="AN43" s="1050"/>
      <c r="AO43" s="1051"/>
      <c r="AP43" s="22"/>
      <c r="AQ43" s="22"/>
      <c r="AR43" s="22"/>
      <c r="AS43" s="22"/>
      <c r="AT43" s="22"/>
      <c r="AU43" s="22"/>
      <c r="AV43" s="22"/>
      <c r="AW43" s="22"/>
      <c r="AX43" s="1057"/>
      <c r="AY43" s="1041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041"/>
      <c r="IY43" s="1042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049"/>
      <c r="C44" s="1050"/>
      <c r="D44" s="1050"/>
      <c r="E44" s="1050"/>
      <c r="F44" s="1050"/>
      <c r="G44" s="1050"/>
      <c r="H44" s="1050"/>
      <c r="I44" s="1050"/>
      <c r="J44" s="1050"/>
      <c r="K44" s="1050"/>
      <c r="L44" s="1050"/>
      <c r="M44" s="1050"/>
      <c r="N44" s="1050"/>
      <c r="O44" s="1050"/>
      <c r="P44" s="1050"/>
      <c r="Q44" s="1050"/>
      <c r="R44" s="1050"/>
      <c r="S44" s="1050"/>
      <c r="T44" s="1050"/>
      <c r="U44" s="1050"/>
      <c r="V44" s="1050"/>
      <c r="W44" s="1050"/>
      <c r="X44" s="1050"/>
      <c r="Y44" s="1050"/>
      <c r="Z44" s="1050"/>
      <c r="AA44" s="1050"/>
      <c r="AB44" s="1050"/>
      <c r="AC44" s="1050"/>
      <c r="AD44" s="1050"/>
      <c r="AE44" s="1050"/>
      <c r="AF44" s="1050"/>
      <c r="AG44" s="1050"/>
      <c r="AH44" s="1050"/>
      <c r="AI44" s="1050"/>
      <c r="AJ44" s="1050"/>
      <c r="AK44" s="1050"/>
      <c r="AL44" s="1050"/>
      <c r="AM44" s="1050"/>
      <c r="AN44" s="1050"/>
      <c r="AO44" s="1051"/>
      <c r="AP44" s="22"/>
      <c r="AQ44" s="22"/>
      <c r="AR44" s="22"/>
      <c r="AS44" s="22"/>
      <c r="AT44" s="22"/>
      <c r="AU44" s="22"/>
      <c r="AV44" s="22"/>
      <c r="AW44" s="22"/>
      <c r="AX44" s="1056" t="s">
        <v>1</v>
      </c>
      <c r="AY44" s="1039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1039" t="s">
        <v>1</v>
      </c>
      <c r="IY44" s="1040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52"/>
      <c r="C45" s="1053"/>
      <c r="D45" s="1053"/>
      <c r="E45" s="1053"/>
      <c r="F45" s="1053"/>
      <c r="G45" s="1053"/>
      <c r="H45" s="1053"/>
      <c r="I45" s="1053"/>
      <c r="J45" s="1053"/>
      <c r="K45" s="1053"/>
      <c r="L45" s="1053"/>
      <c r="M45" s="1053"/>
      <c r="N45" s="1053"/>
      <c r="O45" s="1053"/>
      <c r="P45" s="1053"/>
      <c r="Q45" s="1053"/>
      <c r="R45" s="1053"/>
      <c r="S45" s="1053"/>
      <c r="T45" s="1053"/>
      <c r="U45" s="1053"/>
      <c r="V45" s="1053"/>
      <c r="W45" s="1053"/>
      <c r="X45" s="1053"/>
      <c r="Y45" s="1053"/>
      <c r="Z45" s="1053"/>
      <c r="AA45" s="1053"/>
      <c r="AB45" s="1053"/>
      <c r="AC45" s="1053"/>
      <c r="AD45" s="1053"/>
      <c r="AE45" s="1053"/>
      <c r="AF45" s="1053"/>
      <c r="AG45" s="1053"/>
      <c r="AH45" s="1053"/>
      <c r="AI45" s="1053"/>
      <c r="AJ45" s="1053"/>
      <c r="AK45" s="1053"/>
      <c r="AL45" s="1053"/>
      <c r="AM45" s="1053"/>
      <c r="AN45" s="1053"/>
      <c r="AO45" s="1054"/>
      <c r="AP45" s="22"/>
      <c r="AQ45" s="22"/>
      <c r="AR45" s="22"/>
      <c r="AS45" s="22"/>
      <c r="AT45" s="22"/>
      <c r="AU45" s="22"/>
      <c r="AV45" s="22"/>
      <c r="AW45" s="22"/>
      <c r="AX45" s="1056"/>
      <c r="AY45" s="1039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1039"/>
      <c r="IY45" s="1040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046" t="s">
        <v>94</v>
      </c>
      <c r="C46" s="1047"/>
      <c r="D46" s="1047"/>
      <c r="E46" s="1047"/>
      <c r="F46" s="1047"/>
      <c r="G46" s="1047"/>
      <c r="H46" s="1047"/>
      <c r="I46" s="1047"/>
      <c r="J46" s="1047"/>
      <c r="K46" s="1047"/>
      <c r="L46" s="1047"/>
      <c r="M46" s="1047"/>
      <c r="N46" s="1047"/>
      <c r="O46" s="1047"/>
      <c r="P46" s="1047"/>
      <c r="Q46" s="1047"/>
      <c r="R46" s="1047"/>
      <c r="S46" s="1047"/>
      <c r="T46" s="1047"/>
      <c r="U46" s="1047"/>
      <c r="V46" s="1047"/>
      <c r="W46" s="1047"/>
      <c r="X46" s="1047"/>
      <c r="Y46" s="1047"/>
      <c r="Z46" s="1047"/>
      <c r="AA46" s="1047"/>
      <c r="AB46" s="1047"/>
      <c r="AC46" s="1047"/>
      <c r="AD46" s="1047"/>
      <c r="AE46" s="1047"/>
      <c r="AF46" s="1047"/>
      <c r="AG46" s="1047"/>
      <c r="AH46" s="1047"/>
      <c r="AI46" s="1047"/>
      <c r="AJ46" s="1047"/>
      <c r="AK46" s="1047"/>
      <c r="AL46" s="1047"/>
      <c r="AM46" s="1047"/>
      <c r="AN46" s="1047"/>
      <c r="AO46" s="1048"/>
      <c r="AP46" s="22"/>
      <c r="AQ46" s="22"/>
      <c r="AR46" s="22"/>
      <c r="AS46" s="22"/>
      <c r="AT46" s="22"/>
      <c r="AU46" s="22"/>
      <c r="AV46" s="22"/>
      <c r="AW46" s="22"/>
      <c r="AX46" s="1056"/>
      <c r="AY46" s="1039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P46" s="41"/>
      <c r="IQ46" s="41"/>
      <c r="IR46" s="41"/>
      <c r="IS46" s="41"/>
      <c r="IT46" s="41"/>
      <c r="IU46" s="41"/>
      <c r="IW46" s="164"/>
      <c r="IX46" s="1039"/>
      <c r="IY46" s="1040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049"/>
      <c r="C47" s="1050"/>
      <c r="D47" s="1050"/>
      <c r="E47" s="1050"/>
      <c r="F47" s="1050"/>
      <c r="G47" s="1050"/>
      <c r="H47" s="1050"/>
      <c r="I47" s="1050"/>
      <c r="J47" s="1050"/>
      <c r="K47" s="1050"/>
      <c r="L47" s="1050"/>
      <c r="M47" s="1050"/>
      <c r="N47" s="1050"/>
      <c r="O47" s="1050"/>
      <c r="P47" s="1050"/>
      <c r="Q47" s="1050"/>
      <c r="R47" s="1050"/>
      <c r="S47" s="1050"/>
      <c r="T47" s="1050"/>
      <c r="U47" s="1050"/>
      <c r="V47" s="1050"/>
      <c r="W47" s="1050"/>
      <c r="X47" s="1050"/>
      <c r="Y47" s="1050"/>
      <c r="Z47" s="1050"/>
      <c r="AA47" s="1050"/>
      <c r="AB47" s="1050"/>
      <c r="AC47" s="1050"/>
      <c r="AD47" s="1050"/>
      <c r="AE47" s="1050"/>
      <c r="AF47" s="1050"/>
      <c r="AG47" s="1050"/>
      <c r="AH47" s="1050"/>
      <c r="AI47" s="1050"/>
      <c r="AJ47" s="1050"/>
      <c r="AK47" s="1050"/>
      <c r="AL47" s="1050"/>
      <c r="AM47" s="1050"/>
      <c r="AN47" s="1050"/>
      <c r="AO47" s="1051"/>
      <c r="AP47" s="22"/>
      <c r="AQ47" s="22"/>
      <c r="AR47" s="22"/>
      <c r="AS47" s="22"/>
      <c r="AT47" s="22"/>
      <c r="AU47" s="22"/>
      <c r="AV47" s="22"/>
      <c r="AW47" s="22"/>
      <c r="AX47" s="1056"/>
      <c r="AY47" s="1039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P47" s="41"/>
      <c r="IQ47" s="41"/>
      <c r="IR47" s="41"/>
      <c r="IS47" s="41"/>
      <c r="IT47" s="41"/>
      <c r="IU47" s="41"/>
      <c r="IW47" s="164"/>
      <c r="IX47" s="1039"/>
      <c r="IY47" s="1040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049"/>
      <c r="C48" s="1050"/>
      <c r="D48" s="1050"/>
      <c r="E48" s="1050"/>
      <c r="F48" s="1050"/>
      <c r="G48" s="1050"/>
      <c r="H48" s="1050"/>
      <c r="I48" s="1050"/>
      <c r="J48" s="1050"/>
      <c r="K48" s="1050"/>
      <c r="L48" s="1050"/>
      <c r="M48" s="1050"/>
      <c r="N48" s="1050"/>
      <c r="O48" s="1050"/>
      <c r="P48" s="1050"/>
      <c r="Q48" s="1050"/>
      <c r="R48" s="1050"/>
      <c r="S48" s="1050"/>
      <c r="T48" s="1050"/>
      <c r="U48" s="1050"/>
      <c r="V48" s="1050"/>
      <c r="W48" s="1050"/>
      <c r="X48" s="1050"/>
      <c r="Y48" s="1050"/>
      <c r="Z48" s="1050"/>
      <c r="AA48" s="1050"/>
      <c r="AB48" s="1050"/>
      <c r="AC48" s="1050"/>
      <c r="AD48" s="1050"/>
      <c r="AE48" s="1050"/>
      <c r="AF48" s="1050"/>
      <c r="AG48" s="1050"/>
      <c r="AH48" s="1050"/>
      <c r="AI48" s="1050"/>
      <c r="AJ48" s="1050"/>
      <c r="AK48" s="1050"/>
      <c r="AL48" s="1050"/>
      <c r="AM48" s="1050"/>
      <c r="AN48" s="1050"/>
      <c r="AO48" s="1051"/>
      <c r="AP48" s="22"/>
      <c r="AQ48" s="22"/>
      <c r="AR48" s="22"/>
      <c r="AS48" s="22"/>
      <c r="AT48" s="22"/>
      <c r="AU48" s="22"/>
      <c r="AV48" s="22"/>
      <c r="AW48" s="22"/>
      <c r="AX48" s="1056"/>
      <c r="AY48" s="1039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W48" s="164"/>
      <c r="IX48" s="1039"/>
      <c r="IY48" s="1040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49"/>
      <c r="C49" s="1050"/>
      <c r="D49" s="1050"/>
      <c r="E49" s="1050"/>
      <c r="F49" s="1050"/>
      <c r="G49" s="1050"/>
      <c r="H49" s="1050"/>
      <c r="I49" s="1050"/>
      <c r="J49" s="1050"/>
      <c r="K49" s="1050"/>
      <c r="L49" s="1050"/>
      <c r="M49" s="1050"/>
      <c r="N49" s="1050"/>
      <c r="O49" s="1050"/>
      <c r="P49" s="1050"/>
      <c r="Q49" s="1050"/>
      <c r="R49" s="1050"/>
      <c r="S49" s="1050"/>
      <c r="T49" s="1050"/>
      <c r="U49" s="1050"/>
      <c r="V49" s="1050"/>
      <c r="W49" s="1050"/>
      <c r="X49" s="1050"/>
      <c r="Y49" s="1050"/>
      <c r="Z49" s="1050"/>
      <c r="AA49" s="1050"/>
      <c r="AB49" s="1050"/>
      <c r="AC49" s="1050"/>
      <c r="AD49" s="1050"/>
      <c r="AE49" s="1050"/>
      <c r="AF49" s="1050"/>
      <c r="AG49" s="1050"/>
      <c r="AH49" s="1050"/>
      <c r="AI49" s="1050"/>
      <c r="AJ49" s="1050"/>
      <c r="AK49" s="1050"/>
      <c r="AL49" s="1050"/>
      <c r="AM49" s="1050"/>
      <c r="AN49" s="1050"/>
      <c r="AO49" s="1051"/>
      <c r="AP49" s="22"/>
      <c r="AQ49" s="22"/>
      <c r="AR49" s="22"/>
      <c r="AS49" s="22"/>
      <c r="AT49" s="22"/>
      <c r="AU49" s="22"/>
      <c r="AV49" s="22"/>
      <c r="AW49" s="22"/>
      <c r="AX49" s="1056"/>
      <c r="AY49" s="1039"/>
      <c r="AZ49" s="1044" t="e" vm="5">
        <v>#VALUE!</v>
      </c>
      <c r="BA49" s="43"/>
      <c r="BB49" s="1289">
        <v>1200</v>
      </c>
      <c r="BC49" s="1289"/>
      <c r="BD49" s="1289"/>
      <c r="BE49" s="1289"/>
      <c r="BF49" s="1289"/>
      <c r="BG49" s="1290" t="e" vm="10">
        <v>#VALUE!</v>
      </c>
      <c r="BH49" s="66"/>
      <c r="BI49" s="42"/>
      <c r="BJ49" s="42"/>
      <c r="IP49" s="41"/>
      <c r="IQ49" s="41"/>
      <c r="IR49" s="41"/>
      <c r="IS49" s="41"/>
      <c r="IT49" s="41"/>
      <c r="IU49" s="41"/>
      <c r="IW49" s="1045" t="e" vm="5">
        <v>#VALUE!</v>
      </c>
      <c r="IX49" s="1039"/>
      <c r="IY49" s="1040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049"/>
      <c r="C50" s="1050"/>
      <c r="D50" s="1050"/>
      <c r="E50" s="1050"/>
      <c r="F50" s="1050"/>
      <c r="G50" s="1050"/>
      <c r="H50" s="1050"/>
      <c r="I50" s="1050"/>
      <c r="J50" s="1050"/>
      <c r="K50" s="1050"/>
      <c r="L50" s="1050"/>
      <c r="M50" s="1050"/>
      <c r="N50" s="1050"/>
      <c r="O50" s="1050"/>
      <c r="P50" s="1050"/>
      <c r="Q50" s="1050"/>
      <c r="R50" s="1050"/>
      <c r="S50" s="1050"/>
      <c r="T50" s="1050"/>
      <c r="U50" s="1050"/>
      <c r="V50" s="1050"/>
      <c r="W50" s="1050"/>
      <c r="X50" s="1050"/>
      <c r="Y50" s="1050"/>
      <c r="Z50" s="1050"/>
      <c r="AA50" s="1050"/>
      <c r="AB50" s="1050"/>
      <c r="AC50" s="1050"/>
      <c r="AD50" s="1050"/>
      <c r="AE50" s="1050"/>
      <c r="AF50" s="1050"/>
      <c r="AG50" s="1050"/>
      <c r="AH50" s="1050"/>
      <c r="AI50" s="1050"/>
      <c r="AJ50" s="1050"/>
      <c r="AK50" s="1050"/>
      <c r="AL50" s="1050"/>
      <c r="AM50" s="1050"/>
      <c r="AN50" s="1050"/>
      <c r="AO50" s="1051"/>
      <c r="AP50" s="22"/>
      <c r="AQ50" s="22"/>
      <c r="AR50" s="22"/>
      <c r="AS50" s="22"/>
      <c r="AT50" s="22"/>
      <c r="AU50" s="22"/>
      <c r="AV50" s="22"/>
      <c r="AW50" s="22"/>
      <c r="AX50" s="1056"/>
      <c r="AY50" s="1039"/>
      <c r="AZ50" s="1044"/>
      <c r="BA50" s="45"/>
      <c r="BB50" s="1289"/>
      <c r="BC50" s="1289"/>
      <c r="BD50" s="1289"/>
      <c r="BE50" s="1289"/>
      <c r="BF50" s="1289"/>
      <c r="BG50" s="1290"/>
      <c r="BH50" s="170"/>
      <c r="BI50" s="171"/>
      <c r="BJ50" s="26"/>
      <c r="IP50" s="41"/>
      <c r="IQ50" s="41"/>
      <c r="IR50" s="41"/>
      <c r="IS50" s="41"/>
      <c r="IT50" s="41"/>
      <c r="IU50" s="41"/>
      <c r="IW50" s="1045"/>
      <c r="IX50" s="1039"/>
      <c r="IY50" s="1040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49"/>
      <c r="C51" s="1050"/>
      <c r="D51" s="1050"/>
      <c r="E51" s="1050"/>
      <c r="F51" s="1050"/>
      <c r="G51" s="1050"/>
      <c r="H51" s="1050"/>
      <c r="I51" s="1050"/>
      <c r="J51" s="1050"/>
      <c r="K51" s="1050"/>
      <c r="L51" s="1050"/>
      <c r="M51" s="1050"/>
      <c r="N51" s="1050"/>
      <c r="O51" s="1050"/>
      <c r="P51" s="1050"/>
      <c r="Q51" s="1050"/>
      <c r="R51" s="1050"/>
      <c r="S51" s="1050"/>
      <c r="T51" s="1050"/>
      <c r="U51" s="1050"/>
      <c r="V51" s="1050"/>
      <c r="W51" s="1050"/>
      <c r="X51" s="1050"/>
      <c r="Y51" s="1050"/>
      <c r="Z51" s="1050"/>
      <c r="AA51" s="1050"/>
      <c r="AB51" s="1050"/>
      <c r="AC51" s="1050"/>
      <c r="AD51" s="1050"/>
      <c r="AE51" s="1050"/>
      <c r="AF51" s="1050"/>
      <c r="AG51" s="1050"/>
      <c r="AH51" s="1050"/>
      <c r="AI51" s="1050"/>
      <c r="AJ51" s="1050"/>
      <c r="AK51" s="1050"/>
      <c r="AL51" s="1050"/>
      <c r="AM51" s="1050"/>
      <c r="AN51" s="1050"/>
      <c r="AO51" s="1051"/>
      <c r="AP51" s="22"/>
      <c r="AQ51" s="22"/>
      <c r="AR51" s="22"/>
      <c r="AS51" s="22"/>
      <c r="AT51" s="22"/>
      <c r="AU51" s="22"/>
      <c r="AV51" s="22"/>
      <c r="AW51" s="22"/>
      <c r="AX51" s="1056"/>
      <c r="AY51" s="1039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P51" s="41"/>
      <c r="IQ51" s="41"/>
      <c r="IR51" s="41"/>
      <c r="IS51" s="41"/>
      <c r="IT51" s="41"/>
      <c r="IU51" s="41"/>
      <c r="IW51" s="164"/>
      <c r="IX51" s="1039"/>
      <c r="IY51" s="1040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49"/>
      <c r="C52" s="1050"/>
      <c r="D52" s="1050"/>
      <c r="E52" s="1050"/>
      <c r="F52" s="1050"/>
      <c r="G52" s="1050"/>
      <c r="H52" s="1050"/>
      <c r="I52" s="1050"/>
      <c r="J52" s="1050"/>
      <c r="K52" s="1050"/>
      <c r="L52" s="1050"/>
      <c r="M52" s="1050"/>
      <c r="N52" s="1050"/>
      <c r="O52" s="1050"/>
      <c r="P52" s="1050"/>
      <c r="Q52" s="1050"/>
      <c r="R52" s="1050"/>
      <c r="S52" s="1050"/>
      <c r="T52" s="1050"/>
      <c r="U52" s="1050"/>
      <c r="V52" s="1050"/>
      <c r="W52" s="1050"/>
      <c r="X52" s="1050"/>
      <c r="Y52" s="1050"/>
      <c r="Z52" s="1050"/>
      <c r="AA52" s="1050"/>
      <c r="AB52" s="1050"/>
      <c r="AC52" s="1050"/>
      <c r="AD52" s="1050"/>
      <c r="AE52" s="1050"/>
      <c r="AF52" s="1050"/>
      <c r="AG52" s="1050"/>
      <c r="AH52" s="1050"/>
      <c r="AI52" s="1050"/>
      <c r="AJ52" s="1050"/>
      <c r="AK52" s="1050"/>
      <c r="AL52" s="1050"/>
      <c r="AM52" s="1050"/>
      <c r="AN52" s="1050"/>
      <c r="AO52" s="1051"/>
      <c r="AP52" s="22"/>
      <c r="AQ52" s="22"/>
      <c r="AR52" s="22"/>
      <c r="AS52" s="22"/>
      <c r="AT52" s="22"/>
      <c r="AU52" s="22"/>
      <c r="AV52" s="22"/>
      <c r="AW52" s="22"/>
      <c r="AX52" s="1056"/>
      <c r="AY52" s="1039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P52" s="41"/>
      <c r="IQ52" s="41"/>
      <c r="IR52" s="41"/>
      <c r="IS52" s="41"/>
      <c r="IT52" s="41"/>
      <c r="IU52" s="41"/>
      <c r="IW52" s="164"/>
      <c r="IX52" s="1039"/>
      <c r="IY52" s="1040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52"/>
      <c r="C53" s="1053"/>
      <c r="D53" s="1053"/>
      <c r="E53" s="1053"/>
      <c r="F53" s="1053"/>
      <c r="G53" s="1053"/>
      <c r="H53" s="1053"/>
      <c r="I53" s="1053"/>
      <c r="J53" s="1053"/>
      <c r="K53" s="1053"/>
      <c r="L53" s="1053"/>
      <c r="M53" s="1053"/>
      <c r="N53" s="1053"/>
      <c r="O53" s="1053"/>
      <c r="P53" s="1053"/>
      <c r="Q53" s="1053"/>
      <c r="R53" s="1053"/>
      <c r="S53" s="1053"/>
      <c r="T53" s="1053"/>
      <c r="U53" s="1053"/>
      <c r="V53" s="1053"/>
      <c r="W53" s="1053"/>
      <c r="X53" s="1053"/>
      <c r="Y53" s="1053"/>
      <c r="Z53" s="1053"/>
      <c r="AA53" s="1053"/>
      <c r="AB53" s="1053"/>
      <c r="AC53" s="1053"/>
      <c r="AD53" s="1053"/>
      <c r="AE53" s="1053"/>
      <c r="AF53" s="1053"/>
      <c r="AG53" s="1053"/>
      <c r="AH53" s="1053"/>
      <c r="AI53" s="1053"/>
      <c r="AJ53" s="1053"/>
      <c r="AK53" s="1053"/>
      <c r="AL53" s="1053"/>
      <c r="AM53" s="1053"/>
      <c r="AN53" s="1053"/>
      <c r="AO53" s="1054"/>
      <c r="AP53" s="22"/>
      <c r="AQ53" s="22"/>
      <c r="AR53" s="22"/>
      <c r="AS53" s="22"/>
      <c r="AT53" s="22"/>
      <c r="AU53" s="22"/>
      <c r="AV53" s="22"/>
      <c r="AW53" s="22"/>
      <c r="AX53" s="1056"/>
      <c r="AY53" s="1039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P53" s="41"/>
      <c r="IQ53" s="41"/>
      <c r="IR53" s="41"/>
      <c r="IS53" s="41"/>
      <c r="IT53" s="41"/>
      <c r="IU53" s="41"/>
      <c r="IW53" s="164"/>
      <c r="IX53" s="1039"/>
      <c r="IY53" s="1040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059"/>
      <c r="C54" s="1060"/>
      <c r="D54" s="1060"/>
      <c r="E54" s="1060"/>
      <c r="F54" s="1060"/>
      <c r="G54" s="1060"/>
      <c r="H54" s="1060"/>
      <c r="I54" s="1060"/>
      <c r="J54" s="1060"/>
      <c r="K54" s="1060"/>
      <c r="L54" s="1060"/>
      <c r="M54" s="1060"/>
      <c r="N54" s="1060"/>
      <c r="O54" s="1060"/>
      <c r="P54" s="1060"/>
      <c r="Q54" s="1060"/>
      <c r="R54" s="1060"/>
      <c r="S54" s="1060"/>
      <c r="T54" s="1060"/>
      <c r="U54" s="1060"/>
      <c r="V54" s="1060"/>
      <c r="W54" s="1060"/>
      <c r="X54" s="1060"/>
      <c r="Y54" s="1060"/>
      <c r="Z54" s="1060"/>
      <c r="AA54" s="1060"/>
      <c r="AB54" s="1060"/>
      <c r="AC54" s="1060"/>
      <c r="AD54" s="1060"/>
      <c r="AE54" s="1060"/>
      <c r="AF54" s="1060"/>
      <c r="AG54" s="1060"/>
      <c r="AH54" s="1060"/>
      <c r="AI54" s="1060"/>
      <c r="AJ54" s="1060"/>
      <c r="AK54" s="1060"/>
      <c r="AL54" s="1060"/>
      <c r="AM54" s="1060"/>
      <c r="AN54" s="1060"/>
      <c r="AO54" s="1061"/>
      <c r="AP54" s="22"/>
      <c r="AQ54" s="22"/>
      <c r="AR54" s="22"/>
      <c r="AS54" s="22"/>
      <c r="AT54" s="22"/>
      <c r="AU54" s="22"/>
      <c r="AV54" s="22"/>
      <c r="AW54" s="22"/>
      <c r="AX54" s="1056"/>
      <c r="AY54" s="1039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P54" s="41"/>
      <c r="IQ54" s="41"/>
      <c r="IR54" s="41"/>
      <c r="IS54" s="41"/>
      <c r="IT54" s="41"/>
      <c r="IU54" s="41"/>
      <c r="IW54" s="164"/>
      <c r="IX54" s="1039"/>
      <c r="IY54" s="1040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062"/>
      <c r="C55" s="1063"/>
      <c r="D55" s="1063"/>
      <c r="E55" s="1063"/>
      <c r="F55" s="1063"/>
      <c r="G55" s="1063"/>
      <c r="H55" s="1063"/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/>
      <c r="W55" s="1063"/>
      <c r="X55" s="1063"/>
      <c r="Y55" s="1063"/>
      <c r="Z55" s="1063"/>
      <c r="AA55" s="1063"/>
      <c r="AB55" s="1063"/>
      <c r="AC55" s="1063"/>
      <c r="AD55" s="1063"/>
      <c r="AE55" s="1063"/>
      <c r="AF55" s="1063"/>
      <c r="AG55" s="1063"/>
      <c r="AH55" s="1063"/>
      <c r="AI55" s="1063"/>
      <c r="AJ55" s="1063"/>
      <c r="AK55" s="1063"/>
      <c r="AL55" s="1063"/>
      <c r="AM55" s="1063"/>
      <c r="AN55" s="1063"/>
      <c r="AO55" s="1064"/>
      <c r="AP55" s="22"/>
      <c r="AQ55" s="22"/>
      <c r="AR55" s="22"/>
      <c r="AS55" s="22"/>
      <c r="AT55" s="22"/>
      <c r="AU55" s="22"/>
      <c r="AV55" s="22"/>
      <c r="AW55" s="22"/>
      <c r="AX55" s="1056"/>
      <c r="AY55" s="1039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P55" s="41"/>
      <c r="IQ55" s="41"/>
      <c r="IR55" s="41"/>
      <c r="IS55" s="41"/>
      <c r="IT55" s="41"/>
      <c r="IU55" s="41"/>
      <c r="IW55" s="164"/>
      <c r="IX55" s="1039"/>
      <c r="IY55" s="1040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062"/>
      <c r="C56" s="1063"/>
      <c r="D56" s="1063"/>
      <c r="E56" s="1063"/>
      <c r="F56" s="1063"/>
      <c r="G56" s="1063"/>
      <c r="H56" s="1063"/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/>
      <c r="W56" s="1063"/>
      <c r="X56" s="1063"/>
      <c r="Y56" s="1063"/>
      <c r="Z56" s="1063"/>
      <c r="AA56" s="1063"/>
      <c r="AB56" s="1063"/>
      <c r="AC56" s="1063"/>
      <c r="AD56" s="1063"/>
      <c r="AE56" s="1063"/>
      <c r="AF56" s="1063"/>
      <c r="AG56" s="1063"/>
      <c r="AH56" s="1063"/>
      <c r="AI56" s="1063"/>
      <c r="AJ56" s="1063"/>
      <c r="AK56" s="1063"/>
      <c r="AL56" s="1063"/>
      <c r="AM56" s="1063"/>
      <c r="AN56" s="1063"/>
      <c r="AO56" s="1064"/>
      <c r="AP56" s="22"/>
      <c r="AQ56" s="22"/>
      <c r="AR56" s="22"/>
      <c r="AS56" s="22"/>
      <c r="AT56" s="22"/>
      <c r="AU56" s="22"/>
      <c r="AV56" s="22"/>
      <c r="AW56" s="22"/>
      <c r="AX56" s="1057"/>
      <c r="AY56" s="1041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P56" s="41"/>
      <c r="IQ56" s="41"/>
      <c r="IR56" s="41"/>
      <c r="IS56" s="41"/>
      <c r="IT56" s="41"/>
      <c r="IU56" s="41"/>
      <c r="IW56" s="168"/>
      <c r="IX56" s="1041"/>
      <c r="IY56" s="104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062"/>
      <c r="C57" s="1063"/>
      <c r="D57" s="1063"/>
      <c r="E57" s="1063"/>
      <c r="F57" s="1063"/>
      <c r="G57" s="1063"/>
      <c r="H57" s="1063"/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/>
      <c r="W57" s="1063"/>
      <c r="X57" s="1063"/>
      <c r="Y57" s="1063"/>
      <c r="Z57" s="1063"/>
      <c r="AA57" s="1063"/>
      <c r="AB57" s="1063"/>
      <c r="AC57" s="1063"/>
      <c r="AD57" s="1063"/>
      <c r="AE57" s="1063"/>
      <c r="AF57" s="1063"/>
      <c r="AG57" s="1063"/>
      <c r="AH57" s="1063"/>
      <c r="AI57" s="1063"/>
      <c r="AJ57" s="1063"/>
      <c r="AK57" s="1063"/>
      <c r="AL57" s="1063"/>
      <c r="AM57" s="1063"/>
      <c r="AN57" s="1063"/>
      <c r="AO57" s="1064"/>
      <c r="AP57" s="22"/>
      <c r="AQ57" s="22"/>
      <c r="AR57" s="22"/>
      <c r="AS57" s="22"/>
      <c r="AT57" s="22"/>
      <c r="AU57" s="22"/>
      <c r="AV57" s="22"/>
      <c r="AW57" s="22"/>
      <c r="AX57" s="1056" t="s">
        <v>2</v>
      </c>
      <c r="AY57" s="1039"/>
      <c r="AZ57" s="163"/>
      <c r="BA57" s="45"/>
      <c r="BB57" s="1068">
        <v>1100</v>
      </c>
      <c r="BC57" s="1068"/>
      <c r="BD57" s="1068"/>
      <c r="BE57" s="1068"/>
      <c r="BF57" s="1068"/>
      <c r="BG57" s="1068"/>
      <c r="BH57" s="66"/>
      <c r="BI57" s="173"/>
      <c r="BJ57" s="26"/>
      <c r="IP57" s="41"/>
      <c r="IQ57" s="41"/>
      <c r="IR57" s="41"/>
      <c r="IS57" s="41"/>
      <c r="IT57" s="41"/>
      <c r="IU57" s="41"/>
      <c r="IW57" s="164"/>
      <c r="IX57" s="1039" t="s">
        <v>2</v>
      </c>
      <c r="IY57" s="1040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062"/>
      <c r="C58" s="1063"/>
      <c r="D58" s="1063"/>
      <c r="E58" s="1063"/>
      <c r="F58" s="1063"/>
      <c r="G58" s="1063"/>
      <c r="H58" s="1063"/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/>
      <c r="W58" s="1063"/>
      <c r="X58" s="1063"/>
      <c r="Y58" s="1063"/>
      <c r="Z58" s="1063"/>
      <c r="AA58" s="1063"/>
      <c r="AB58" s="1063"/>
      <c r="AC58" s="1063"/>
      <c r="AD58" s="1063"/>
      <c r="AE58" s="1063"/>
      <c r="AF58" s="1063"/>
      <c r="AG58" s="1063"/>
      <c r="AH58" s="1063"/>
      <c r="AI58" s="1063"/>
      <c r="AJ58" s="1063"/>
      <c r="AK58" s="1063"/>
      <c r="AL58" s="1063"/>
      <c r="AM58" s="1063"/>
      <c r="AN58" s="1063"/>
      <c r="AO58" s="1064"/>
      <c r="AP58" s="22"/>
      <c r="AQ58" s="22"/>
      <c r="AR58" s="22"/>
      <c r="AS58" s="22"/>
      <c r="AT58" s="22"/>
      <c r="AU58" s="22"/>
      <c r="AV58" s="22"/>
      <c r="AW58" s="22"/>
      <c r="AX58" s="1056"/>
      <c r="AY58" s="1039"/>
      <c r="AZ58" s="163"/>
      <c r="BA58" s="45"/>
      <c r="BB58" s="1068"/>
      <c r="BC58" s="1068"/>
      <c r="BD58" s="1068"/>
      <c r="BE58" s="1068"/>
      <c r="BF58" s="1068"/>
      <c r="BG58" s="1068"/>
      <c r="BH58" s="170"/>
      <c r="BI58" s="171"/>
      <c r="BJ58" s="26"/>
      <c r="IP58" s="41"/>
      <c r="IQ58" s="41"/>
      <c r="IR58" s="41"/>
      <c r="IS58" s="41"/>
      <c r="IT58" s="41"/>
      <c r="IU58" s="41"/>
      <c r="IW58" s="164"/>
      <c r="IX58" s="1039"/>
      <c r="IY58" s="1040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1062"/>
      <c r="C59" s="1063"/>
      <c r="D59" s="1063"/>
      <c r="E59" s="1063"/>
      <c r="F59" s="1063"/>
      <c r="G59" s="1063"/>
      <c r="H59" s="1063"/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/>
      <c r="W59" s="1063"/>
      <c r="X59" s="1063"/>
      <c r="Y59" s="1063"/>
      <c r="Z59" s="1063"/>
      <c r="AA59" s="1063"/>
      <c r="AB59" s="1063"/>
      <c r="AC59" s="1063"/>
      <c r="AD59" s="1063"/>
      <c r="AE59" s="1063"/>
      <c r="AF59" s="1063"/>
      <c r="AG59" s="1063"/>
      <c r="AH59" s="1063"/>
      <c r="AI59" s="1063"/>
      <c r="AJ59" s="1063"/>
      <c r="AK59" s="1063"/>
      <c r="AL59" s="1063"/>
      <c r="AM59" s="1063"/>
      <c r="AN59" s="1063"/>
      <c r="AO59" s="1064"/>
      <c r="AP59" s="22"/>
      <c r="AQ59" s="22"/>
      <c r="AR59" s="22"/>
      <c r="AS59" s="22"/>
      <c r="AT59" s="22"/>
      <c r="AU59" s="22"/>
      <c r="AV59" s="22"/>
      <c r="AW59" s="22"/>
      <c r="AX59" s="1056"/>
      <c r="AY59" s="1039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W59" s="164"/>
      <c r="IX59" s="1039"/>
      <c r="IY59" s="1040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062"/>
      <c r="C60" s="1063"/>
      <c r="D60" s="1063"/>
      <c r="E60" s="1063"/>
      <c r="F60" s="1063"/>
      <c r="G60" s="1063"/>
      <c r="H60" s="1063"/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/>
      <c r="W60" s="1063"/>
      <c r="X60" s="1063"/>
      <c r="Y60" s="1063"/>
      <c r="Z60" s="1063"/>
      <c r="AA60" s="1063"/>
      <c r="AB60" s="1063"/>
      <c r="AC60" s="1063"/>
      <c r="AD60" s="1063"/>
      <c r="AE60" s="1063"/>
      <c r="AF60" s="1063"/>
      <c r="AG60" s="1063"/>
      <c r="AH60" s="1063"/>
      <c r="AI60" s="1063"/>
      <c r="AJ60" s="1063"/>
      <c r="AK60" s="1063"/>
      <c r="AL60" s="1063"/>
      <c r="AM60" s="1063"/>
      <c r="AN60" s="1063"/>
      <c r="AO60" s="1064"/>
      <c r="AP60" s="22"/>
      <c r="AQ60" s="22"/>
      <c r="AR60" s="22"/>
      <c r="AS60" s="22"/>
      <c r="AT60" s="22"/>
      <c r="AU60" s="22"/>
      <c r="AV60" s="22"/>
      <c r="AW60" s="22"/>
      <c r="AX60" s="1056"/>
      <c r="AY60" s="1039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W60" s="164"/>
      <c r="IX60" s="1039"/>
      <c r="IY60" s="1040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065"/>
      <c r="C61" s="1066"/>
      <c r="D61" s="1066"/>
      <c r="E61" s="1066"/>
      <c r="F61" s="1066"/>
      <c r="G61" s="1066"/>
      <c r="H61" s="1066"/>
      <c r="I61" s="1066"/>
      <c r="J61" s="1066"/>
      <c r="K61" s="1066"/>
      <c r="L61" s="1066"/>
      <c r="M61" s="1066"/>
      <c r="N61" s="1066"/>
      <c r="O61" s="1066"/>
      <c r="P61" s="1066"/>
      <c r="Q61" s="1066"/>
      <c r="R61" s="1066"/>
      <c r="S61" s="1066"/>
      <c r="T61" s="1066"/>
      <c r="U61" s="1066"/>
      <c r="V61" s="1066"/>
      <c r="W61" s="1066"/>
      <c r="X61" s="1066"/>
      <c r="Y61" s="1066"/>
      <c r="Z61" s="1066"/>
      <c r="AA61" s="1066"/>
      <c r="AB61" s="1066"/>
      <c r="AC61" s="1066"/>
      <c r="AD61" s="1066"/>
      <c r="AE61" s="1066"/>
      <c r="AF61" s="1066"/>
      <c r="AG61" s="1066"/>
      <c r="AH61" s="1066"/>
      <c r="AI61" s="1066"/>
      <c r="AJ61" s="1066"/>
      <c r="AK61" s="1066"/>
      <c r="AL61" s="1066"/>
      <c r="AM61" s="1066"/>
      <c r="AN61" s="1066"/>
      <c r="AO61" s="1067"/>
      <c r="AP61" s="22"/>
      <c r="AQ61" s="22"/>
      <c r="AR61" s="22"/>
      <c r="AS61" s="22"/>
      <c r="AT61" s="22"/>
      <c r="AU61" s="22"/>
      <c r="AV61" s="22"/>
      <c r="AW61" s="22"/>
      <c r="AX61" s="1056"/>
      <c r="AY61" s="1039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W61" s="164"/>
      <c r="IX61" s="1039"/>
      <c r="IY61" s="1040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056"/>
      <c r="AY62" s="1039"/>
      <c r="AZ62" s="1044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Q62" s="41"/>
      <c r="IR62" s="41"/>
      <c r="IS62" s="41"/>
      <c r="IT62" s="41"/>
      <c r="IU62" s="41"/>
      <c r="IW62" s="1045" t="e" vm="5">
        <v>#VALUE!</v>
      </c>
      <c r="IX62" s="1039"/>
      <c r="IY62" s="1040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056"/>
      <c r="AY63" s="1039"/>
      <c r="AZ63" s="1044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Q63" s="41"/>
      <c r="IR63" s="41"/>
      <c r="IS63" s="41"/>
      <c r="IT63" s="41"/>
      <c r="IU63" s="41"/>
      <c r="IW63" s="1045"/>
      <c r="IX63" s="1039"/>
      <c r="IY63" s="1040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056"/>
      <c r="AY64" s="1039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Q64" s="41"/>
      <c r="IR64" s="41"/>
      <c r="IS64" s="41"/>
      <c r="IT64" s="41"/>
      <c r="IU64" s="41"/>
      <c r="IW64" s="164"/>
      <c r="IX64" s="1039"/>
      <c r="IY64" s="1040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056"/>
      <c r="AY65" s="1039"/>
      <c r="AZ65" s="163"/>
      <c r="BA65" s="45"/>
      <c r="BB65" s="1068">
        <v>1000</v>
      </c>
      <c r="BC65" s="1068"/>
      <c r="BD65" s="1068"/>
      <c r="BE65" s="1068"/>
      <c r="BF65" s="1068"/>
      <c r="BG65" s="1068"/>
      <c r="BH65" s="66"/>
      <c r="BI65" s="173"/>
      <c r="BJ65" s="26"/>
      <c r="IQ65" s="41"/>
      <c r="IR65" s="41"/>
      <c r="IS65" s="41"/>
      <c r="IT65" s="41"/>
      <c r="IU65" s="41"/>
      <c r="IW65" s="164"/>
      <c r="IX65" s="1039"/>
      <c r="IY65" s="1040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056"/>
      <c r="AY66" s="1039"/>
      <c r="AZ66" s="163"/>
      <c r="BA66" s="45"/>
      <c r="BB66" s="1068"/>
      <c r="BC66" s="1068"/>
      <c r="BD66" s="1068"/>
      <c r="BE66" s="1068"/>
      <c r="BF66" s="1068"/>
      <c r="BG66" s="1068"/>
      <c r="BH66" s="52"/>
      <c r="BI66" s="53"/>
      <c r="BJ66" s="26"/>
      <c r="IQ66" s="41"/>
      <c r="IR66" s="41"/>
      <c r="IS66" s="41"/>
      <c r="IT66" s="41"/>
      <c r="IU66" s="41"/>
      <c r="IW66" s="164"/>
      <c r="IX66" s="1039"/>
      <c r="IY66" s="1040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056"/>
      <c r="AY67" s="1039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IQ67" s="41"/>
      <c r="IR67" s="41"/>
      <c r="IS67" s="41"/>
      <c r="IT67" s="41"/>
      <c r="IU67" s="41"/>
      <c r="IW67" s="164"/>
      <c r="IX67" s="1039"/>
      <c r="IY67" s="1040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056"/>
      <c r="AY68" s="1039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IQ68" s="41"/>
      <c r="IR68" s="41"/>
      <c r="IS68" s="41"/>
      <c r="IT68" s="41"/>
      <c r="IU68" s="41"/>
      <c r="IW68" s="164"/>
      <c r="IX68" s="1039"/>
      <c r="IY68" s="1040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057"/>
      <c r="AY69" s="1041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IQ69" s="41"/>
      <c r="IR69" s="41"/>
      <c r="IS69" s="41"/>
      <c r="IT69" s="41"/>
      <c r="IU69" s="41"/>
      <c r="IW69" s="168"/>
      <c r="IX69" s="1041"/>
      <c r="IY69" s="104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056" t="s">
        <v>5</v>
      </c>
      <c r="AY70" s="1039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IQ70" s="41"/>
      <c r="IR70" s="41"/>
      <c r="IS70" s="41"/>
      <c r="IT70" s="26"/>
      <c r="IU70" s="26"/>
      <c r="IV70" s="26"/>
      <c r="IW70" s="164"/>
      <c r="IX70" s="1039" t="s">
        <v>5</v>
      </c>
      <c r="IY70" s="1040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056"/>
      <c r="AY71" s="1039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IQ71" s="41"/>
      <c r="IR71" s="41"/>
      <c r="IS71" s="41"/>
      <c r="IT71" s="26"/>
      <c r="IU71" s="26"/>
      <c r="IV71" s="26"/>
      <c r="IW71" s="164"/>
      <c r="IX71" s="1039"/>
      <c r="IY71" s="1040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056"/>
      <c r="AY72" s="1039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IQ72" s="41"/>
      <c r="IR72" s="41"/>
      <c r="IS72" s="41"/>
      <c r="IT72" s="26"/>
      <c r="IU72" s="26"/>
      <c r="IV72" s="26"/>
      <c r="IW72" s="164"/>
      <c r="IX72" s="1039"/>
      <c r="IY72" s="1040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056"/>
      <c r="AY73" s="1039"/>
      <c r="AZ73" s="163"/>
      <c r="BA73" s="45"/>
      <c r="BB73" s="1068">
        <v>900</v>
      </c>
      <c r="BC73" s="1068"/>
      <c r="BD73" s="1068"/>
      <c r="BE73" s="1068"/>
      <c r="BF73" s="1068"/>
      <c r="BG73" s="1068"/>
      <c r="BI73" s="54"/>
      <c r="BJ73" s="26"/>
      <c r="IQ73" s="41"/>
      <c r="IR73" s="41"/>
      <c r="IS73" s="41"/>
      <c r="IT73" s="26"/>
      <c r="IU73" s="26"/>
      <c r="IV73" s="26"/>
      <c r="IW73" s="164"/>
      <c r="IX73" s="1039"/>
      <c r="IY73" s="1040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056"/>
      <c r="AY74" s="1039"/>
      <c r="AZ74" s="163"/>
      <c r="BA74" s="45"/>
      <c r="BB74" s="1068"/>
      <c r="BC74" s="1068"/>
      <c r="BD74" s="1068"/>
      <c r="BE74" s="1068"/>
      <c r="BF74" s="1068"/>
      <c r="BG74" s="1068"/>
      <c r="BH74" s="52"/>
      <c r="BI74" s="53"/>
      <c r="BJ74" s="26"/>
      <c r="IQ74" s="41"/>
      <c r="IR74" s="41"/>
      <c r="IS74" s="41"/>
      <c r="IT74" s="26"/>
      <c r="IU74" s="26"/>
      <c r="IV74" s="26"/>
      <c r="IW74" s="164"/>
      <c r="IX74" s="1039"/>
      <c r="IY74" s="1040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056"/>
      <c r="AY75" s="1039"/>
      <c r="AZ75" s="1044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IQ75" s="41"/>
      <c r="IR75" s="41"/>
      <c r="IS75" s="41"/>
      <c r="IT75" s="26"/>
      <c r="IU75" s="26"/>
      <c r="IV75" s="26"/>
      <c r="IW75" s="1045" t="e" vm="5">
        <v>#VALUE!</v>
      </c>
      <c r="IX75" s="1039"/>
      <c r="IY75" s="1040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056"/>
      <c r="AY76" s="1039"/>
      <c r="AZ76" s="1044"/>
      <c r="BA76" s="44"/>
      <c r="BB76" s="172"/>
      <c r="BC76" s="172"/>
      <c r="BD76" s="172"/>
      <c r="BE76" s="172"/>
      <c r="BF76" s="172"/>
      <c r="BG76" s="172"/>
      <c r="BI76" s="53"/>
      <c r="BJ76" s="26"/>
      <c r="IQ76" s="41"/>
      <c r="IR76" s="41"/>
      <c r="IS76" s="41"/>
      <c r="IT76" s="26"/>
      <c r="IU76" s="26"/>
      <c r="IV76" s="26"/>
      <c r="IW76" s="1045"/>
      <c r="IX76" s="1039"/>
      <c r="IY76" s="1040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056"/>
      <c r="AY77" s="1039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IQ77" s="41"/>
      <c r="IR77" s="41"/>
      <c r="IS77" s="41"/>
      <c r="IT77" s="26"/>
      <c r="IU77" s="26"/>
      <c r="IV77" s="26"/>
      <c r="IW77" s="164"/>
      <c r="IX77" s="1039"/>
      <c r="IY77" s="1040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056"/>
      <c r="AY78" s="1039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IQ78" s="41"/>
      <c r="IR78" s="41"/>
      <c r="IS78" s="41"/>
      <c r="IT78" s="26"/>
      <c r="IU78" s="26"/>
      <c r="IV78" s="26"/>
      <c r="IW78" s="164"/>
      <c r="IX78" s="1039"/>
      <c r="IY78" s="1040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056"/>
      <c r="AY79" s="1039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IQ79" s="41"/>
      <c r="IR79" s="41"/>
      <c r="IS79" s="41"/>
      <c r="IT79" s="26"/>
      <c r="IU79" s="26"/>
      <c r="IV79" s="26"/>
      <c r="IW79" s="164"/>
      <c r="IX79" s="1039"/>
      <c r="IY79" s="1040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056"/>
      <c r="AY80" s="1039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IQ80" s="41"/>
      <c r="IR80" s="41"/>
      <c r="IS80" s="41"/>
      <c r="IT80" s="26"/>
      <c r="IU80" s="26"/>
      <c r="IV80" s="26"/>
      <c r="IW80" s="164"/>
      <c r="IX80" s="1039"/>
      <c r="IY80" s="1040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056"/>
      <c r="AY81" s="1039"/>
      <c r="AZ81" s="163"/>
      <c r="BA81" s="45"/>
      <c r="BB81" s="1068">
        <v>800</v>
      </c>
      <c r="BC81" s="1068"/>
      <c r="BD81" s="1068"/>
      <c r="BE81" s="1068"/>
      <c r="BF81" s="1068"/>
      <c r="BG81" s="1068"/>
      <c r="BI81" s="54"/>
      <c r="BJ81" s="26"/>
      <c r="IQ81" s="41"/>
      <c r="IR81" s="41"/>
      <c r="IS81" s="1291" t="s">
        <v>78</v>
      </c>
      <c r="IT81" s="1291"/>
      <c r="IU81" s="1291"/>
      <c r="IV81" s="1292"/>
      <c r="IW81" s="164"/>
      <c r="IX81" s="1039"/>
      <c r="IY81" s="1040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057"/>
      <c r="AY82" s="1041"/>
      <c r="AZ82" s="167"/>
      <c r="BA82" s="45"/>
      <c r="BB82" s="1068"/>
      <c r="BC82" s="1068"/>
      <c r="BD82" s="1068"/>
      <c r="BE82" s="1068"/>
      <c r="BF82" s="1068"/>
      <c r="BG82" s="1068"/>
      <c r="BH82" s="52"/>
      <c r="BI82" s="53"/>
      <c r="BJ82" s="26"/>
      <c r="IQ82" s="41"/>
      <c r="IR82" s="41"/>
      <c r="IS82" s="1291"/>
      <c r="IT82" s="1291"/>
      <c r="IU82" s="1291"/>
      <c r="IV82" s="1292"/>
      <c r="IW82" s="168"/>
      <c r="IX82" s="1041"/>
      <c r="IY82" s="104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056" t="s">
        <v>6</v>
      </c>
      <c r="AY83" s="1039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IQ83" s="41"/>
      <c r="IR83" s="41"/>
      <c r="IS83" s="1291"/>
      <c r="IT83" s="1291"/>
      <c r="IU83" s="1291"/>
      <c r="IV83" s="1292"/>
      <c r="IW83" s="164"/>
      <c r="IX83" s="1039" t="s">
        <v>6</v>
      </c>
      <c r="IY83" s="1040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056"/>
      <c r="AY84" s="1039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IQ84" s="41"/>
      <c r="IR84" s="41"/>
      <c r="IS84" s="1291"/>
      <c r="IT84" s="1291"/>
      <c r="IU84" s="1291"/>
      <c r="IV84" s="1292"/>
      <c r="IW84" s="164"/>
      <c r="IX84" s="1039"/>
      <c r="IY84" s="1040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056"/>
      <c r="AY85" s="1039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IQ85" s="41"/>
      <c r="IR85" s="41"/>
      <c r="IS85" s="1291"/>
      <c r="IT85" s="1291"/>
      <c r="IU85" s="1291"/>
      <c r="IV85" s="1292"/>
      <c r="IW85" s="164"/>
      <c r="IX85" s="1039"/>
      <c r="IY85" s="1040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056"/>
      <c r="AY86" s="1039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IQ86" s="41"/>
      <c r="IR86" s="41"/>
      <c r="IS86" s="1291"/>
      <c r="IT86" s="1291"/>
      <c r="IU86" s="1291"/>
      <c r="IV86" s="1292"/>
      <c r="IW86" s="164"/>
      <c r="IX86" s="1039"/>
      <c r="IY86" s="1040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056"/>
      <c r="AY87" s="1039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IQ87" s="41"/>
      <c r="IR87" s="41"/>
      <c r="IS87" s="1291"/>
      <c r="IT87" s="1291"/>
      <c r="IU87" s="1291"/>
      <c r="IV87" s="1292"/>
      <c r="IW87" s="164"/>
      <c r="IX87" s="1039"/>
      <c r="IY87" s="1040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056"/>
      <c r="AY88" s="1039"/>
      <c r="AZ88" s="1044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IQ88" s="41"/>
      <c r="IR88" s="41"/>
      <c r="IS88" s="1291"/>
      <c r="IT88" s="1291"/>
      <c r="IU88" s="1291"/>
      <c r="IV88" s="1292"/>
      <c r="IW88" s="1045" t="e" vm="5">
        <v>#VALUE!</v>
      </c>
      <c r="IX88" s="1039"/>
      <c r="IY88" s="1040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056"/>
      <c r="AY89" s="1039"/>
      <c r="AZ89" s="1044"/>
      <c r="BA89" s="45"/>
      <c r="BB89" s="1068">
        <v>700</v>
      </c>
      <c r="BC89" s="1068"/>
      <c r="BD89" s="1068"/>
      <c r="BE89" s="1068"/>
      <c r="BF89" s="1068"/>
      <c r="BG89" s="1068"/>
      <c r="BI89" s="54"/>
      <c r="BJ89" s="26"/>
      <c r="IQ89" s="41"/>
      <c r="IR89" s="41"/>
      <c r="IS89" s="1291"/>
      <c r="IT89" s="1291"/>
      <c r="IU89" s="1291"/>
      <c r="IV89" s="1292"/>
      <c r="IW89" s="1045"/>
      <c r="IX89" s="1039"/>
      <c r="IY89" s="1040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056"/>
      <c r="AY90" s="1039"/>
      <c r="AZ90" s="163"/>
      <c r="BA90" s="45"/>
      <c r="BB90" s="1068"/>
      <c r="BC90" s="1068"/>
      <c r="BD90" s="1068"/>
      <c r="BE90" s="1068"/>
      <c r="BF90" s="1068"/>
      <c r="BG90" s="1068"/>
      <c r="BH90" s="52"/>
      <c r="BI90" s="53"/>
      <c r="BJ90" s="26"/>
      <c r="IQ90" s="41"/>
      <c r="IR90" s="41"/>
      <c r="IS90" s="1291"/>
      <c r="IT90" s="1291"/>
      <c r="IU90" s="1291"/>
      <c r="IV90" s="1292"/>
      <c r="IW90" s="164"/>
      <c r="IX90" s="1039"/>
      <c r="IY90" s="1040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056"/>
      <c r="AY91" s="1039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Q91" s="41"/>
      <c r="IR91" s="41"/>
      <c r="IS91" s="1291"/>
      <c r="IT91" s="1291"/>
      <c r="IU91" s="1291"/>
      <c r="IV91" s="1292"/>
      <c r="IW91" s="164"/>
      <c r="IX91" s="1039"/>
      <c r="IY91" s="1040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484"/>
      <c r="JL91" s="484"/>
      <c r="JM91" s="484"/>
      <c r="JN91" s="484"/>
      <c r="JO91" s="484"/>
      <c r="JP91" s="484"/>
      <c r="JQ91" s="484"/>
      <c r="JR91" s="484"/>
      <c r="JS91" s="484"/>
      <c r="JT91" s="484"/>
      <c r="JU91" s="484"/>
      <c r="JV91" s="484"/>
      <c r="JW91" s="484"/>
      <c r="JX91" s="484"/>
      <c r="JY91" s="484"/>
      <c r="JZ91" s="484"/>
      <c r="KA91" s="484"/>
      <c r="KB91" s="484"/>
      <c r="KC91" s="484"/>
      <c r="KD91" s="484"/>
      <c r="KE91" s="484"/>
      <c r="KF91" s="484"/>
      <c r="KG91" s="484"/>
      <c r="KH91" s="484"/>
      <c r="KI91" s="484"/>
      <c r="KJ91" s="484"/>
      <c r="KK91" s="484"/>
      <c r="KL91" s="484"/>
      <c r="KM91" s="484"/>
      <c r="KN91" s="484"/>
      <c r="KO91" s="484"/>
      <c r="KP91" s="484"/>
      <c r="KQ91" s="484"/>
      <c r="KR91" s="484"/>
      <c r="KS91" s="484"/>
      <c r="KT91" s="484"/>
      <c r="KU91" s="484"/>
      <c r="KV91" s="484"/>
      <c r="KW91" s="484"/>
      <c r="KX91" s="484"/>
      <c r="KY91" s="484"/>
      <c r="KZ91" s="484"/>
      <c r="LA91" s="484"/>
      <c r="LB91" s="484"/>
      <c r="LC91" s="484"/>
      <c r="LD91" s="484"/>
      <c r="LE91" s="484"/>
      <c r="LF91" s="484"/>
      <c r="LG91" s="484"/>
      <c r="LH91" s="484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056"/>
      <c r="AY92" s="1039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Q92" s="41"/>
      <c r="IR92" s="41"/>
      <c r="IS92" s="1291"/>
      <c r="IT92" s="1291"/>
      <c r="IU92" s="1291"/>
      <c r="IV92" s="1292"/>
      <c r="IW92" s="164"/>
      <c r="IX92" s="1039"/>
      <c r="IY92" s="1040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484"/>
      <c r="JL92" s="484"/>
      <c r="JM92" s="484"/>
      <c r="JN92" s="484"/>
      <c r="JO92" s="484"/>
      <c r="JP92" s="484"/>
      <c r="JQ92" s="484"/>
      <c r="JR92" s="484"/>
      <c r="JS92" s="484"/>
      <c r="JT92" s="484"/>
      <c r="JU92" s="484"/>
      <c r="JV92" s="484"/>
      <c r="JW92" s="484"/>
      <c r="JX92" s="484"/>
      <c r="JY92" s="484"/>
      <c r="JZ92" s="484"/>
      <c r="KA92" s="484"/>
      <c r="KB92" s="484"/>
      <c r="KC92" s="484"/>
      <c r="KD92" s="484"/>
      <c r="KE92" s="484"/>
      <c r="KF92" s="484"/>
      <c r="KG92" s="484"/>
      <c r="KH92" s="484"/>
      <c r="KI92" s="484"/>
      <c r="KJ92" s="484"/>
      <c r="KK92" s="484"/>
      <c r="KL92" s="484"/>
      <c r="KM92" s="484"/>
      <c r="KN92" s="484"/>
      <c r="KO92" s="484"/>
      <c r="KP92" s="484"/>
      <c r="KQ92" s="484"/>
      <c r="KR92" s="484"/>
      <c r="KS92" s="484"/>
      <c r="KT92" s="484"/>
      <c r="KU92" s="484"/>
      <c r="KV92" s="484"/>
      <c r="KW92" s="484"/>
      <c r="KX92" s="484"/>
      <c r="KY92" s="484"/>
      <c r="KZ92" s="484"/>
      <c r="LA92" s="484"/>
      <c r="LB92" s="484"/>
      <c r="LC92" s="484"/>
      <c r="LD92" s="484"/>
      <c r="LE92" s="484"/>
      <c r="LF92" s="484"/>
      <c r="LG92" s="484"/>
      <c r="LH92" s="484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056"/>
      <c r="AY93" s="1039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Q93" s="41"/>
      <c r="IR93" s="41"/>
      <c r="IS93" s="1291"/>
      <c r="IT93" s="1291"/>
      <c r="IU93" s="1291"/>
      <c r="IV93" s="1292"/>
      <c r="IW93" s="164"/>
      <c r="IX93" s="1039"/>
      <c r="IY93" s="1040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484"/>
      <c r="JL93" s="484"/>
      <c r="JM93" s="484"/>
      <c r="JN93" s="484"/>
      <c r="JO93" s="484"/>
      <c r="JP93" s="484"/>
      <c r="JQ93" s="484"/>
      <c r="JR93" s="484"/>
      <c r="JS93" s="484"/>
      <c r="JT93" s="484"/>
      <c r="JU93" s="484"/>
      <c r="JV93" s="484"/>
      <c r="JW93" s="484"/>
      <c r="JX93" s="484"/>
      <c r="JY93" s="484"/>
      <c r="JZ93" s="484"/>
      <c r="KA93" s="484"/>
      <c r="KB93" s="484"/>
      <c r="KC93" s="484"/>
      <c r="KD93" s="484"/>
      <c r="KE93" s="484"/>
      <c r="KF93" s="484"/>
      <c r="KG93" s="484"/>
      <c r="KH93" s="484"/>
      <c r="KI93" s="484"/>
      <c r="KJ93" s="484"/>
      <c r="KK93" s="484"/>
      <c r="KL93" s="484"/>
      <c r="KM93" s="484"/>
      <c r="KN93" s="484"/>
      <c r="KO93" s="484"/>
      <c r="KP93" s="484"/>
      <c r="KQ93" s="484"/>
      <c r="KR93" s="484"/>
      <c r="KS93" s="484"/>
      <c r="KT93" s="484"/>
      <c r="KU93" s="484"/>
      <c r="KV93" s="484"/>
      <c r="KW93" s="484"/>
      <c r="KX93" s="484"/>
      <c r="KY93" s="484"/>
      <c r="KZ93" s="484"/>
      <c r="LA93" s="484"/>
      <c r="LB93" s="484"/>
      <c r="LC93" s="484"/>
      <c r="LD93" s="484"/>
      <c r="LE93" s="484"/>
      <c r="LF93" s="484"/>
      <c r="LG93" s="484"/>
      <c r="LH93" s="484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056"/>
      <c r="AY94" s="1039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Q94" s="41"/>
      <c r="IR94" s="41"/>
      <c r="IS94" s="1291"/>
      <c r="IT94" s="1291"/>
      <c r="IU94" s="1291"/>
      <c r="IV94" s="1292"/>
      <c r="IW94" s="164"/>
      <c r="IX94" s="1039"/>
      <c r="IY94" s="1040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484"/>
      <c r="JL94" s="484"/>
      <c r="JM94" s="484"/>
      <c r="JN94" s="484"/>
      <c r="JO94" s="484"/>
      <c r="JP94" s="484"/>
      <c r="JQ94" s="484"/>
      <c r="JR94" s="484"/>
      <c r="JS94" s="484"/>
      <c r="JT94" s="484"/>
      <c r="JU94" s="484"/>
      <c r="JV94" s="484"/>
      <c r="JW94" s="484"/>
      <c r="JX94" s="484"/>
      <c r="JY94" s="484"/>
      <c r="JZ94" s="484"/>
      <c r="KA94" s="484"/>
      <c r="KB94" s="484"/>
      <c r="KC94" s="484"/>
      <c r="KD94" s="484"/>
      <c r="KE94" s="484"/>
      <c r="KF94" s="484"/>
      <c r="KG94" s="484"/>
      <c r="KH94" s="484"/>
      <c r="KI94" s="484"/>
      <c r="KJ94" s="484"/>
      <c r="KK94" s="484"/>
      <c r="KL94" s="484"/>
      <c r="KM94" s="484"/>
      <c r="KN94" s="484"/>
      <c r="KO94" s="484"/>
      <c r="KP94" s="484"/>
      <c r="KQ94" s="484"/>
      <c r="KR94" s="484"/>
      <c r="KS94" s="484"/>
      <c r="KT94" s="484"/>
      <c r="KU94" s="484"/>
      <c r="KV94" s="484"/>
      <c r="KW94" s="484"/>
      <c r="KX94" s="484"/>
      <c r="KY94" s="484"/>
      <c r="KZ94" s="484"/>
      <c r="LA94" s="484"/>
      <c r="LB94" s="484"/>
      <c r="LC94" s="484"/>
      <c r="LD94" s="484"/>
      <c r="LE94" s="484"/>
      <c r="LF94" s="484"/>
      <c r="LG94" s="484"/>
      <c r="LH94" s="484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057"/>
      <c r="AY95" s="1041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Q95" s="41"/>
      <c r="IR95" s="41"/>
      <c r="IS95" s="1291"/>
      <c r="IT95" s="1291"/>
      <c r="IU95" s="1291"/>
      <c r="IV95" s="1292"/>
      <c r="IW95" s="168"/>
      <c r="IX95" s="1041"/>
      <c r="IY95" s="104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484"/>
      <c r="JU95" s="484"/>
      <c r="JV95" s="484"/>
      <c r="JW95" s="484"/>
      <c r="JX95" s="484"/>
      <c r="JY95" s="484"/>
      <c r="JZ95" s="484"/>
      <c r="KA95" s="484"/>
      <c r="KB95" s="484"/>
      <c r="KC95" s="484"/>
      <c r="KD95" s="484"/>
      <c r="KE95" s="484"/>
      <c r="KF95" s="484"/>
      <c r="KG95" s="484"/>
      <c r="KH95" s="484"/>
      <c r="KI95" s="484"/>
      <c r="KJ95" s="484"/>
      <c r="KK95" s="484"/>
      <c r="KL95" s="484"/>
      <c r="KM95" s="484"/>
      <c r="KN95" s="484"/>
      <c r="KO95" s="484"/>
      <c r="KP95" s="484"/>
      <c r="KQ95" s="484"/>
      <c r="KR95" s="484"/>
      <c r="KS95" s="484"/>
      <c r="KT95" s="484"/>
      <c r="KU95" s="484"/>
      <c r="KV95" s="484"/>
      <c r="KW95" s="484"/>
      <c r="KX95" s="484"/>
      <c r="KY95" s="484"/>
      <c r="KZ95" s="484"/>
      <c r="LA95" s="484"/>
      <c r="LB95" s="484"/>
      <c r="LC95" s="484"/>
      <c r="LD95" s="484"/>
      <c r="LE95" s="484"/>
      <c r="LF95" s="484"/>
      <c r="LG95" s="484"/>
      <c r="LH95" s="484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056" t="s">
        <v>7</v>
      </c>
      <c r="AY96" s="1039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Q96" s="41"/>
      <c r="IR96" s="41"/>
      <c r="IS96" s="1291"/>
      <c r="IT96" s="1291"/>
      <c r="IU96" s="1291"/>
      <c r="IV96" s="1292"/>
      <c r="IW96" s="164"/>
      <c r="IX96" s="1039" t="s">
        <v>7</v>
      </c>
      <c r="IY96" s="1040"/>
      <c r="IZ96" s="22"/>
      <c r="JA96" s="22"/>
      <c r="JB96" s="22"/>
      <c r="JC96" s="22"/>
      <c r="JD96" s="22"/>
      <c r="JE96" s="22"/>
      <c r="JF96" s="22"/>
      <c r="JG96" s="22"/>
      <c r="JH96" s="21"/>
      <c r="JI96" s="484"/>
      <c r="JJ96" s="484"/>
      <c r="JK96" s="484"/>
      <c r="JL96" s="484"/>
      <c r="JM96" s="484"/>
      <c r="JN96" s="484"/>
      <c r="JO96" s="484"/>
      <c r="JP96" s="484"/>
      <c r="JQ96" s="484"/>
      <c r="JR96" s="484"/>
      <c r="JS96" s="484"/>
      <c r="JT96" s="484"/>
      <c r="JU96" s="484"/>
      <c r="JV96" s="484"/>
      <c r="JW96" s="484"/>
      <c r="JX96" s="484"/>
      <c r="JY96" s="484"/>
      <c r="JZ96" s="484"/>
      <c r="KA96" s="484"/>
      <c r="KB96" s="484"/>
      <c r="KC96" s="484"/>
      <c r="KD96" s="484"/>
      <c r="KE96" s="484"/>
      <c r="KF96" s="484"/>
      <c r="KG96" s="484"/>
      <c r="KH96" s="484"/>
      <c r="KI96" s="484"/>
      <c r="KJ96" s="484"/>
      <c r="KK96" s="484"/>
      <c r="KL96" s="484"/>
      <c r="KM96" s="484"/>
      <c r="KN96" s="484"/>
      <c r="KO96" s="484"/>
      <c r="KP96" s="484"/>
      <c r="KQ96" s="484"/>
      <c r="KR96" s="484"/>
      <c r="KS96" s="484"/>
      <c r="KT96" s="484"/>
      <c r="KU96" s="484"/>
      <c r="KV96" s="484"/>
      <c r="KW96" s="484"/>
      <c r="KX96" s="484"/>
      <c r="KY96" s="484"/>
      <c r="KZ96" s="484"/>
      <c r="LA96" s="484"/>
      <c r="LB96" s="484"/>
      <c r="LC96" s="484"/>
      <c r="LD96" s="484"/>
      <c r="LE96" s="484"/>
      <c r="LF96" s="484"/>
      <c r="LG96" s="484"/>
      <c r="LH96" s="484"/>
      <c r="LI96" s="484"/>
      <c r="LJ96" s="484"/>
      <c r="LK96" s="484"/>
      <c r="LL96" s="484"/>
      <c r="LM96" s="484"/>
      <c r="LN96" s="484"/>
      <c r="LO96" s="484"/>
      <c r="LP96" s="484"/>
      <c r="LQ96" s="484"/>
      <c r="LR96" s="484"/>
      <c r="LS96" s="484"/>
      <c r="LT96" s="484"/>
      <c r="LU96" s="484"/>
      <c r="LV96" s="484"/>
      <c r="LW96" s="484"/>
      <c r="LX96" s="484"/>
      <c r="LY96" s="484"/>
      <c r="LZ96" s="484"/>
      <c r="MA96" s="484"/>
      <c r="MB96" s="484"/>
      <c r="MC96" s="484"/>
      <c r="MD96" s="484"/>
      <c r="ME96" s="484"/>
      <c r="MF96" s="484"/>
      <c r="MG96" s="484"/>
      <c r="MH96" s="484"/>
      <c r="MI96" s="484"/>
      <c r="MJ96" s="484"/>
      <c r="MK96" s="484"/>
      <c r="ML96" s="484"/>
      <c r="MM96" s="484"/>
      <c r="MN96" s="484"/>
      <c r="MO96" s="484"/>
      <c r="MP96" s="484"/>
      <c r="MQ96" s="484"/>
      <c r="MR96" s="484"/>
      <c r="MS96" s="484"/>
      <c r="MT96" s="484"/>
      <c r="MU96" s="484"/>
      <c r="MV96" s="484"/>
      <c r="MW96" s="484"/>
      <c r="MX96" s="23"/>
    </row>
    <row r="97" spans="2:456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056"/>
      <c r="AY97" s="1039"/>
      <c r="AZ97" s="163"/>
      <c r="BA97" s="45"/>
      <c r="BB97" s="1068">
        <v>600</v>
      </c>
      <c r="BC97" s="1068"/>
      <c r="BD97" s="1068"/>
      <c r="BE97" s="1068"/>
      <c r="BF97" s="1068"/>
      <c r="BG97" s="1068"/>
      <c r="BI97" s="54"/>
      <c r="BJ97" s="26"/>
      <c r="IQ97" s="41"/>
      <c r="IR97" s="41"/>
      <c r="IS97" s="1291"/>
      <c r="IT97" s="1291"/>
      <c r="IU97" s="1291"/>
      <c r="IV97" s="1292"/>
      <c r="IW97" s="164"/>
      <c r="IX97" s="1039"/>
      <c r="IY97" s="1040"/>
      <c r="IZ97" s="22"/>
      <c r="JA97" s="22"/>
      <c r="JB97" s="22"/>
      <c r="JC97" s="22"/>
      <c r="JD97" s="22"/>
      <c r="JE97" s="22"/>
      <c r="JF97" s="22"/>
      <c r="JG97" s="22"/>
      <c r="JH97" s="21"/>
      <c r="JI97" s="484"/>
      <c r="JJ97" s="484"/>
      <c r="JK97" s="484"/>
      <c r="JL97" s="484"/>
      <c r="JM97" s="484"/>
      <c r="JN97" s="484"/>
      <c r="JO97" s="484"/>
      <c r="JP97" s="484"/>
      <c r="JQ97" s="484"/>
      <c r="JR97" s="484"/>
      <c r="JS97" s="484"/>
      <c r="JT97" s="484"/>
      <c r="JU97" s="484"/>
      <c r="JV97" s="484"/>
      <c r="JW97" s="484"/>
      <c r="JX97" s="484"/>
      <c r="JY97" s="484"/>
      <c r="JZ97" s="484"/>
      <c r="KA97" s="484"/>
      <c r="KB97" s="484"/>
      <c r="KC97" s="484"/>
      <c r="KD97" s="484"/>
      <c r="KE97" s="484"/>
      <c r="KF97" s="484"/>
      <c r="KG97" s="484"/>
      <c r="KH97" s="484"/>
      <c r="KI97" s="484"/>
      <c r="KJ97" s="484"/>
      <c r="KK97" s="484"/>
      <c r="KL97" s="484"/>
      <c r="KM97" s="484"/>
      <c r="KN97" s="484"/>
      <c r="KO97" s="484"/>
      <c r="KP97" s="484"/>
      <c r="KQ97" s="484"/>
      <c r="KR97" s="484"/>
      <c r="KS97" s="484"/>
      <c r="KT97" s="484"/>
      <c r="KU97" s="484"/>
      <c r="KV97" s="484"/>
      <c r="KW97" s="484"/>
      <c r="KX97" s="484"/>
      <c r="KY97" s="484"/>
      <c r="KZ97" s="484"/>
      <c r="LA97" s="484"/>
      <c r="LB97" s="484"/>
      <c r="LC97" s="484"/>
      <c r="LD97" s="484"/>
      <c r="LE97" s="484"/>
      <c r="LF97" s="484"/>
      <c r="LG97" s="484"/>
      <c r="LH97" s="484"/>
      <c r="LI97" s="484"/>
      <c r="LJ97" s="484"/>
      <c r="LK97" s="484"/>
      <c r="LL97" s="484"/>
      <c r="LM97" s="484"/>
      <c r="LN97" s="484"/>
      <c r="LO97" s="484"/>
      <c r="LP97" s="484"/>
      <c r="LQ97" s="484"/>
      <c r="LR97" s="484"/>
      <c r="LS97" s="484"/>
      <c r="LT97" s="484"/>
      <c r="LU97" s="484"/>
      <c r="LV97" s="484"/>
      <c r="LW97" s="484"/>
      <c r="LX97" s="484"/>
      <c r="LY97" s="484"/>
      <c r="LZ97" s="484"/>
      <c r="MA97" s="484"/>
      <c r="MB97" s="484"/>
      <c r="MC97" s="484"/>
      <c r="MD97" s="484"/>
      <c r="ME97" s="484"/>
      <c r="MF97" s="484"/>
      <c r="MG97" s="484"/>
      <c r="MH97" s="484"/>
      <c r="MI97" s="484"/>
      <c r="MJ97" s="484"/>
      <c r="MK97" s="484"/>
      <c r="ML97" s="484"/>
      <c r="MM97" s="484"/>
      <c r="MN97" s="484"/>
      <c r="MO97" s="484"/>
      <c r="MP97" s="484"/>
      <c r="MQ97" s="484"/>
      <c r="MR97" s="484"/>
      <c r="MS97" s="484"/>
      <c r="MT97" s="484"/>
      <c r="MU97" s="484"/>
      <c r="MV97" s="484"/>
      <c r="MW97" s="484"/>
      <c r="MX97" s="23"/>
    </row>
    <row r="98" spans="2:456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056"/>
      <c r="AY98" s="1039"/>
      <c r="AZ98" s="163"/>
      <c r="BA98" s="45"/>
      <c r="BB98" s="1068"/>
      <c r="BC98" s="1068"/>
      <c r="BD98" s="1068"/>
      <c r="BE98" s="1068"/>
      <c r="BF98" s="1068"/>
      <c r="BG98" s="1068"/>
      <c r="BH98" s="52"/>
      <c r="BI98" s="53"/>
      <c r="BJ98" s="26"/>
      <c r="IQ98" s="41"/>
      <c r="IR98" s="41"/>
      <c r="IS98" s="1291"/>
      <c r="IT98" s="1291"/>
      <c r="IU98" s="1291"/>
      <c r="IV98" s="1292"/>
      <c r="IW98" s="164"/>
      <c r="IX98" s="1039"/>
      <c r="IY98" s="1040"/>
      <c r="IZ98" s="22"/>
      <c r="JA98" s="22"/>
      <c r="JB98" s="22"/>
      <c r="JC98" s="22"/>
      <c r="JD98" s="22"/>
      <c r="JE98" s="22"/>
      <c r="JF98" s="22"/>
      <c r="JG98" s="22"/>
      <c r="JH98" s="21"/>
      <c r="JI98" s="484"/>
      <c r="JJ98" s="484"/>
      <c r="JK98" s="484"/>
      <c r="JL98" s="484"/>
      <c r="JM98" s="484"/>
      <c r="JN98" s="484"/>
      <c r="JO98" s="484"/>
      <c r="JP98" s="484"/>
      <c r="JQ98" s="484"/>
      <c r="JR98" s="484"/>
      <c r="JS98" s="484"/>
      <c r="JT98" s="484"/>
      <c r="JU98" s="484"/>
      <c r="JV98" s="484"/>
      <c r="JW98" s="484"/>
      <c r="JX98" s="484"/>
      <c r="JY98" s="484"/>
      <c r="JZ98" s="484"/>
      <c r="KA98" s="484"/>
      <c r="KB98" s="484"/>
      <c r="KC98" s="484"/>
      <c r="KD98" s="484"/>
      <c r="KE98" s="484"/>
      <c r="KF98" s="484"/>
      <c r="KG98" s="484"/>
      <c r="KH98" s="484"/>
      <c r="KI98" s="484"/>
      <c r="KJ98" s="484"/>
      <c r="KK98" s="484"/>
      <c r="KL98" s="484"/>
      <c r="KM98" s="484"/>
      <c r="KN98" s="484"/>
      <c r="KO98" s="484"/>
      <c r="KP98" s="484"/>
      <c r="KQ98" s="484"/>
      <c r="KR98" s="484"/>
      <c r="KS98" s="484"/>
      <c r="KT98" s="484"/>
      <c r="KU98" s="484"/>
      <c r="KV98" s="484"/>
      <c r="KW98" s="484"/>
      <c r="KX98" s="484"/>
      <c r="KY98" s="484"/>
      <c r="KZ98" s="484"/>
      <c r="LA98" s="484"/>
      <c r="LB98" s="484"/>
      <c r="LC98" s="484"/>
      <c r="LD98" s="484"/>
      <c r="LE98" s="484"/>
      <c r="LF98" s="484"/>
      <c r="LG98" s="484"/>
      <c r="LH98" s="484"/>
      <c r="LI98" s="484"/>
      <c r="LJ98" s="484"/>
      <c r="LK98" s="484"/>
      <c r="LL98" s="484"/>
      <c r="LM98" s="484"/>
      <c r="LN98" s="484"/>
      <c r="LO98" s="484"/>
      <c r="LP98" s="484"/>
      <c r="LQ98" s="484"/>
      <c r="LR98" s="484"/>
      <c r="LS98" s="484"/>
      <c r="LT98" s="484"/>
      <c r="LU98" s="484"/>
      <c r="LV98" s="484"/>
      <c r="LW98" s="484"/>
      <c r="LX98" s="484"/>
      <c r="LY98" s="484"/>
      <c r="LZ98" s="484"/>
      <c r="MA98" s="484"/>
      <c r="MB98" s="484"/>
      <c r="MC98" s="484"/>
      <c r="MD98" s="484"/>
      <c r="ME98" s="484"/>
      <c r="MF98" s="484"/>
      <c r="MG98" s="484"/>
      <c r="MH98" s="484"/>
      <c r="MI98" s="484"/>
      <c r="MJ98" s="484"/>
      <c r="MK98" s="484"/>
      <c r="ML98" s="484"/>
      <c r="MM98" s="484"/>
      <c r="MN98" s="484"/>
      <c r="MO98" s="484"/>
      <c r="MP98" s="484"/>
      <c r="MQ98" s="484"/>
      <c r="MR98" s="484"/>
      <c r="MS98" s="484"/>
      <c r="MT98" s="484"/>
      <c r="MU98" s="484"/>
      <c r="MV98" s="484"/>
      <c r="MW98" s="484"/>
      <c r="MX98" s="23"/>
    </row>
    <row r="99" spans="2:456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056"/>
      <c r="AY99" s="1039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Q99" s="41"/>
      <c r="IR99" s="41"/>
      <c r="IS99" s="1291"/>
      <c r="IT99" s="1291"/>
      <c r="IU99" s="1291"/>
      <c r="IV99" s="1292"/>
      <c r="IW99" s="164"/>
      <c r="IX99" s="1039"/>
      <c r="IY99" s="1040"/>
      <c r="IZ99" s="22"/>
      <c r="JA99" s="22"/>
      <c r="JB99" s="22"/>
      <c r="JC99" s="22"/>
      <c r="JD99" s="22"/>
      <c r="JE99" s="22"/>
      <c r="JF99" s="22"/>
      <c r="JG99" s="22"/>
      <c r="JH99" s="21"/>
      <c r="JI99" s="484"/>
      <c r="JJ99" s="484"/>
      <c r="JK99" s="484"/>
      <c r="JL99" s="484"/>
      <c r="JM99" s="484"/>
      <c r="JN99" s="484"/>
      <c r="JO99" s="484"/>
      <c r="JP99" s="484"/>
      <c r="JQ99" s="484"/>
      <c r="JR99" s="484"/>
      <c r="JS99" s="484"/>
      <c r="JT99" s="484"/>
      <c r="JU99" s="484"/>
      <c r="JV99" s="484"/>
      <c r="JW99" s="484"/>
      <c r="JX99" s="484"/>
      <c r="JY99" s="484"/>
      <c r="JZ99" s="484"/>
      <c r="KA99" s="484"/>
      <c r="KB99" s="484"/>
      <c r="KC99" s="484"/>
      <c r="KD99" s="484"/>
      <c r="KE99" s="484"/>
      <c r="KF99" s="484"/>
      <c r="KG99" s="484"/>
      <c r="KH99" s="484"/>
      <c r="KI99" s="484"/>
      <c r="KJ99" s="484"/>
      <c r="KK99" s="484"/>
      <c r="KL99" s="484"/>
      <c r="KM99" s="484"/>
      <c r="KN99" s="484"/>
      <c r="KO99" s="484"/>
      <c r="KP99" s="484"/>
      <c r="KQ99" s="484"/>
      <c r="KR99" s="484"/>
      <c r="KS99" s="484"/>
      <c r="KT99" s="484"/>
      <c r="KU99" s="484"/>
      <c r="KV99" s="484"/>
      <c r="KW99" s="484"/>
      <c r="KX99" s="484"/>
      <c r="KY99" s="484"/>
      <c r="KZ99" s="484"/>
      <c r="LA99" s="484"/>
      <c r="LB99" s="484"/>
      <c r="LC99" s="484"/>
      <c r="LD99" s="484"/>
      <c r="LE99" s="484"/>
      <c r="LF99" s="484"/>
      <c r="LG99" s="484"/>
      <c r="LH99" s="484"/>
      <c r="LI99" s="484"/>
      <c r="LJ99" s="484"/>
      <c r="LK99" s="484"/>
      <c r="LL99" s="484"/>
      <c r="LM99" s="484"/>
      <c r="LN99" s="484"/>
      <c r="LO99" s="484"/>
      <c r="LP99" s="484"/>
      <c r="LQ99" s="484"/>
      <c r="LR99" s="484"/>
      <c r="LS99" s="484"/>
      <c r="LT99" s="484"/>
      <c r="LU99" s="484"/>
      <c r="LV99" s="484"/>
      <c r="LW99" s="484"/>
      <c r="LX99" s="484"/>
      <c r="LY99" s="484"/>
      <c r="LZ99" s="484"/>
      <c r="MA99" s="484"/>
      <c r="MB99" s="484"/>
      <c r="MC99" s="484"/>
      <c r="MD99" s="484"/>
      <c r="ME99" s="484"/>
      <c r="MF99" s="484"/>
      <c r="MG99" s="484"/>
      <c r="MH99" s="484"/>
      <c r="MI99" s="484"/>
      <c r="MJ99" s="484"/>
      <c r="MK99" s="484"/>
      <c r="ML99" s="484"/>
      <c r="MM99" s="484"/>
      <c r="MN99" s="484"/>
      <c r="MO99" s="484"/>
      <c r="MP99" s="484"/>
      <c r="MQ99" s="484"/>
      <c r="MR99" s="484"/>
      <c r="MS99" s="484"/>
      <c r="MT99" s="484"/>
      <c r="MU99" s="484"/>
      <c r="MV99" s="484"/>
      <c r="MW99" s="484"/>
      <c r="MX99" s="23"/>
    </row>
    <row r="100" spans="2:456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056"/>
      <c r="AY100" s="1039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Q100" s="41"/>
      <c r="IR100" s="41"/>
      <c r="IS100" s="1291"/>
      <c r="IT100" s="1291"/>
      <c r="IU100" s="1291"/>
      <c r="IV100" s="1292"/>
      <c r="IW100" s="164"/>
      <c r="IX100" s="1039"/>
      <c r="IY100" s="1040"/>
      <c r="IZ100" s="22"/>
      <c r="JA100" s="22"/>
      <c r="JB100" s="22"/>
      <c r="JC100" s="22"/>
      <c r="JD100" s="22"/>
      <c r="JE100" s="22"/>
      <c r="JF100" s="22"/>
      <c r="JG100" s="22"/>
      <c r="JH100" s="21"/>
      <c r="JI100" s="484"/>
      <c r="JJ100" s="484"/>
      <c r="JK100" s="484"/>
      <c r="JL100" s="484"/>
      <c r="JM100" s="484"/>
      <c r="JN100" s="484"/>
      <c r="JO100" s="484"/>
      <c r="JP100" s="484"/>
      <c r="JQ100" s="484"/>
      <c r="JR100" s="484"/>
      <c r="JS100" s="484"/>
      <c r="JT100" s="484"/>
      <c r="JU100" s="484"/>
      <c r="JV100" s="484"/>
      <c r="JW100" s="484"/>
      <c r="JX100" s="484"/>
      <c r="JY100" s="484"/>
      <c r="JZ100" s="484"/>
      <c r="KA100" s="484"/>
      <c r="KB100" s="484"/>
      <c r="KC100" s="484"/>
      <c r="KD100" s="484"/>
      <c r="KE100" s="484"/>
      <c r="KF100" s="484"/>
      <c r="KG100" s="484"/>
      <c r="KH100" s="484"/>
      <c r="KI100" s="484"/>
      <c r="KJ100" s="484"/>
      <c r="KK100" s="484"/>
      <c r="KL100" s="484"/>
      <c r="KM100" s="484"/>
      <c r="KN100" s="484"/>
      <c r="KO100" s="484"/>
      <c r="KP100" s="484"/>
      <c r="KQ100" s="484"/>
      <c r="KR100" s="484"/>
      <c r="KS100" s="484"/>
      <c r="KT100" s="484"/>
      <c r="KU100" s="484"/>
      <c r="KV100" s="484"/>
      <c r="KW100" s="484"/>
      <c r="KX100" s="484"/>
      <c r="KY100" s="484"/>
      <c r="KZ100" s="484"/>
      <c r="LA100" s="484"/>
      <c r="LB100" s="484"/>
      <c r="LC100" s="484"/>
      <c r="LD100" s="484"/>
      <c r="LE100" s="484"/>
      <c r="LF100" s="484"/>
      <c r="LG100" s="484"/>
      <c r="LH100" s="484"/>
      <c r="LI100" s="484"/>
      <c r="LJ100" s="484"/>
      <c r="LK100" s="484"/>
      <c r="LL100" s="484"/>
      <c r="LM100" s="484"/>
      <c r="LN100" s="484"/>
      <c r="LO100" s="484"/>
      <c r="LP100" s="484"/>
      <c r="LQ100" s="484"/>
      <c r="LR100" s="484"/>
      <c r="LS100" s="484"/>
      <c r="LT100" s="484"/>
      <c r="LU100" s="484"/>
      <c r="LV100" s="484"/>
      <c r="LW100" s="484"/>
      <c r="LX100" s="484"/>
      <c r="LY100" s="484"/>
      <c r="LZ100" s="484"/>
      <c r="MA100" s="484"/>
      <c r="MB100" s="484"/>
      <c r="MC100" s="484"/>
      <c r="MD100" s="484"/>
      <c r="ME100" s="484"/>
      <c r="MF100" s="484"/>
      <c r="MG100" s="484"/>
      <c r="MH100" s="484"/>
      <c r="MI100" s="484"/>
      <c r="MJ100" s="484"/>
      <c r="MK100" s="484"/>
      <c r="ML100" s="484"/>
      <c r="MM100" s="484"/>
      <c r="MN100" s="484"/>
      <c r="MO100" s="484"/>
      <c r="MP100" s="484"/>
      <c r="MQ100" s="484"/>
      <c r="MR100" s="484"/>
      <c r="MS100" s="484"/>
      <c r="MT100" s="484"/>
      <c r="MU100" s="484"/>
      <c r="MV100" s="484"/>
      <c r="MW100" s="484"/>
      <c r="MX100" s="23"/>
    </row>
    <row r="101" spans="2:456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056"/>
      <c r="AY101" s="1039"/>
      <c r="AZ101" s="1044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Q101" s="41"/>
      <c r="IR101" s="41"/>
      <c r="IS101" s="1291"/>
      <c r="IT101" s="1291"/>
      <c r="IU101" s="1291"/>
      <c r="IV101" s="1292"/>
      <c r="IW101" s="1045" t="e" vm="5">
        <v>#VALUE!</v>
      </c>
      <c r="IX101" s="1039"/>
      <c r="IY101" s="1040"/>
      <c r="IZ101" s="22"/>
      <c r="JA101" s="22"/>
      <c r="JB101" s="22"/>
      <c r="JC101" s="22"/>
      <c r="JD101" s="22"/>
      <c r="JE101" s="22"/>
      <c r="JF101" s="22"/>
      <c r="JG101" s="22"/>
      <c r="JH101" s="21"/>
      <c r="JI101" s="484"/>
      <c r="JJ101" s="484"/>
      <c r="JK101" s="484"/>
      <c r="JL101" s="484"/>
      <c r="JM101" s="484"/>
      <c r="JN101" s="484"/>
      <c r="JO101" s="484"/>
      <c r="JP101" s="484"/>
      <c r="JQ101" s="484"/>
      <c r="JR101" s="484"/>
      <c r="JS101" s="484"/>
      <c r="JT101" s="484"/>
      <c r="JU101" s="484"/>
      <c r="JV101" s="484"/>
      <c r="JW101" s="484"/>
      <c r="JX101" s="484"/>
      <c r="JY101" s="484"/>
      <c r="JZ101" s="484"/>
      <c r="KA101" s="484"/>
      <c r="KB101" s="484"/>
      <c r="KC101" s="484"/>
      <c r="KD101" s="484"/>
      <c r="KE101" s="484"/>
      <c r="KF101" s="484"/>
      <c r="KG101" s="484"/>
      <c r="KH101" s="484"/>
      <c r="KI101" s="484"/>
      <c r="KJ101" s="484"/>
      <c r="KK101" s="484"/>
      <c r="KL101" s="484"/>
      <c r="KM101" s="484"/>
      <c r="KN101" s="484"/>
      <c r="KO101" s="484"/>
      <c r="KP101" s="484"/>
      <c r="KQ101" s="484"/>
      <c r="KR101" s="484"/>
      <c r="KS101" s="484"/>
      <c r="KT101" s="484"/>
      <c r="KU101" s="484"/>
      <c r="KV101" s="484"/>
      <c r="KW101" s="484"/>
      <c r="KX101" s="484"/>
      <c r="KY101" s="484"/>
      <c r="KZ101" s="484"/>
      <c r="LA101" s="484"/>
      <c r="LB101" s="484"/>
      <c r="LC101" s="484"/>
      <c r="LD101" s="484"/>
      <c r="LE101" s="484"/>
      <c r="LF101" s="484"/>
      <c r="LG101" s="484"/>
      <c r="LH101" s="484"/>
      <c r="LI101" s="484"/>
      <c r="LJ101" s="484"/>
      <c r="LK101" s="484"/>
      <c r="LL101" s="484"/>
      <c r="LM101" s="484"/>
      <c r="LN101" s="484"/>
      <c r="LO101" s="484"/>
      <c r="LP101" s="484"/>
      <c r="LQ101" s="484"/>
      <c r="LR101" s="484"/>
      <c r="LS101" s="484"/>
      <c r="LT101" s="484"/>
      <c r="LU101" s="484"/>
      <c r="LV101" s="484"/>
      <c r="LW101" s="484"/>
      <c r="LX101" s="484"/>
      <c r="LY101" s="484"/>
      <c r="LZ101" s="484"/>
      <c r="MA101" s="484"/>
      <c r="MB101" s="484"/>
      <c r="MC101" s="484"/>
      <c r="MD101" s="484"/>
      <c r="ME101" s="484"/>
      <c r="MF101" s="484"/>
      <c r="MG101" s="484"/>
      <c r="MH101" s="484"/>
      <c r="MI101" s="484"/>
      <c r="MJ101" s="484"/>
      <c r="MK101" s="484"/>
      <c r="ML101" s="484"/>
      <c r="MM101" s="484"/>
      <c r="MN101" s="484"/>
      <c r="MO101" s="484"/>
      <c r="MP101" s="484"/>
      <c r="MQ101" s="484"/>
      <c r="MR101" s="484"/>
      <c r="MS101" s="484"/>
      <c r="MT101" s="484"/>
      <c r="MU101" s="484"/>
      <c r="MV101" s="484"/>
      <c r="MW101" s="484"/>
      <c r="MX101" s="23"/>
    </row>
    <row r="102" spans="2:456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56"/>
      <c r="AY102" s="1039"/>
      <c r="AZ102" s="1044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Q102" s="41"/>
      <c r="IR102" s="41"/>
      <c r="IS102" s="1291"/>
      <c r="IT102" s="1291"/>
      <c r="IU102" s="1291"/>
      <c r="IV102" s="1292"/>
      <c r="IW102" s="1045"/>
      <c r="IX102" s="1039"/>
      <c r="IY102" s="1040"/>
      <c r="IZ102" s="22"/>
      <c r="JA102" s="22"/>
      <c r="JB102" s="22"/>
      <c r="JC102" s="22"/>
      <c r="JD102" s="22"/>
      <c r="JE102" s="22"/>
      <c r="JF102" s="22"/>
      <c r="JG102" s="22"/>
      <c r="JH102" s="21"/>
      <c r="JI102" s="484"/>
      <c r="JJ102" s="484"/>
      <c r="JK102" s="484"/>
      <c r="JL102" s="484"/>
      <c r="JM102" s="484"/>
      <c r="JN102" s="484"/>
      <c r="JO102" s="484"/>
      <c r="JP102" s="484"/>
      <c r="JQ102" s="484"/>
      <c r="JR102" s="484"/>
      <c r="JS102" s="484"/>
      <c r="JT102" s="484"/>
      <c r="JU102" s="484"/>
      <c r="JV102" s="484"/>
      <c r="JW102" s="484"/>
      <c r="JX102" s="484"/>
      <c r="JY102" s="484"/>
      <c r="JZ102" s="484"/>
      <c r="KA102" s="484"/>
      <c r="KB102" s="484"/>
      <c r="KC102" s="484"/>
      <c r="KD102" s="484"/>
      <c r="KE102" s="484"/>
      <c r="KF102" s="484"/>
      <c r="KG102" s="484"/>
      <c r="KH102" s="484"/>
      <c r="KI102" s="484"/>
      <c r="KJ102" s="484"/>
      <c r="KK102" s="484"/>
      <c r="KL102" s="484"/>
      <c r="KM102" s="484"/>
      <c r="KN102" s="484"/>
      <c r="KO102" s="484"/>
      <c r="KP102" s="484"/>
      <c r="KQ102" s="484"/>
      <c r="KR102" s="484"/>
      <c r="KS102" s="484"/>
      <c r="KT102" s="484"/>
      <c r="KU102" s="484"/>
      <c r="KV102" s="484"/>
      <c r="KW102" s="484"/>
      <c r="KX102" s="484"/>
      <c r="KY102" s="484"/>
      <c r="KZ102" s="484"/>
      <c r="LA102" s="484"/>
      <c r="LB102" s="484"/>
      <c r="LC102" s="484"/>
      <c r="LD102" s="484"/>
      <c r="LE102" s="484"/>
      <c r="LF102" s="484"/>
      <c r="LG102" s="484"/>
      <c r="LH102" s="484"/>
      <c r="LI102" s="484"/>
      <c r="LJ102" s="484"/>
      <c r="LK102" s="484"/>
      <c r="LL102" s="484"/>
      <c r="LM102" s="484"/>
      <c r="LN102" s="484"/>
      <c r="LO102" s="484"/>
      <c r="LP102" s="484"/>
      <c r="LQ102" s="484"/>
      <c r="LR102" s="484"/>
      <c r="LS102" s="484"/>
      <c r="LT102" s="484"/>
      <c r="LU102" s="484"/>
      <c r="LV102" s="484"/>
      <c r="LW102" s="484"/>
      <c r="LX102" s="484"/>
      <c r="LY102" s="484"/>
      <c r="LZ102" s="484"/>
      <c r="MA102" s="484"/>
      <c r="MB102" s="484"/>
      <c r="MC102" s="484"/>
      <c r="MD102" s="484"/>
      <c r="ME102" s="484"/>
      <c r="MF102" s="484"/>
      <c r="MG102" s="484"/>
      <c r="MH102" s="484"/>
      <c r="MI102" s="484"/>
      <c r="MJ102" s="484"/>
      <c r="MK102" s="484"/>
      <c r="ML102" s="484"/>
      <c r="MM102" s="484"/>
      <c r="MN102" s="484"/>
      <c r="MO102" s="484"/>
      <c r="MP102" s="484"/>
      <c r="MQ102" s="484"/>
      <c r="MR102" s="484"/>
      <c r="MS102" s="484"/>
      <c r="MT102" s="484"/>
      <c r="MU102" s="484"/>
      <c r="MV102" s="484"/>
      <c r="MW102" s="484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56"/>
      <c r="AY103" s="1039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Q103" s="41"/>
      <c r="IR103" s="41"/>
      <c r="IS103" s="1291"/>
      <c r="IT103" s="1291"/>
      <c r="IU103" s="1291"/>
      <c r="IV103" s="1292"/>
      <c r="IW103" s="164"/>
      <c r="IX103" s="1039"/>
      <c r="IY103" s="1040"/>
      <c r="IZ103" s="22"/>
      <c r="JA103" s="22"/>
      <c r="JB103" s="22"/>
      <c r="JC103" s="22"/>
      <c r="JD103" s="22"/>
      <c r="JE103" s="22"/>
      <c r="JF103" s="22"/>
      <c r="JG103" s="22"/>
      <c r="JH103" s="21"/>
      <c r="JI103" s="484"/>
      <c r="JJ103" s="484"/>
      <c r="JK103" s="484"/>
      <c r="JL103" s="484"/>
      <c r="JM103" s="484"/>
      <c r="JN103" s="484"/>
      <c r="JO103" s="484"/>
      <c r="JP103" s="484"/>
      <c r="JQ103" s="484"/>
      <c r="JR103" s="484"/>
      <c r="JS103" s="484"/>
      <c r="JT103" s="484"/>
      <c r="JU103" s="484"/>
      <c r="JV103" s="484"/>
      <c r="JW103" s="484"/>
      <c r="JX103" s="484"/>
      <c r="JY103" s="484"/>
      <c r="JZ103" s="484"/>
      <c r="KA103" s="484"/>
      <c r="KB103" s="484"/>
      <c r="KC103" s="484"/>
      <c r="KD103" s="484"/>
      <c r="KE103" s="484"/>
      <c r="KF103" s="484"/>
      <c r="KG103" s="484"/>
      <c r="KH103" s="484"/>
      <c r="KI103" s="484"/>
      <c r="KJ103" s="484"/>
      <c r="KK103" s="484"/>
      <c r="KL103" s="484"/>
      <c r="KM103" s="484"/>
      <c r="KN103" s="484"/>
      <c r="KO103" s="484"/>
      <c r="KP103" s="484"/>
      <c r="KQ103" s="484"/>
      <c r="KR103" s="484"/>
      <c r="KS103" s="484"/>
      <c r="KT103" s="484"/>
      <c r="KU103" s="484"/>
      <c r="KV103" s="484"/>
      <c r="KW103" s="484"/>
      <c r="KX103" s="484"/>
      <c r="KY103" s="484"/>
      <c r="KZ103" s="484"/>
      <c r="LA103" s="484"/>
      <c r="LB103" s="484"/>
      <c r="LC103" s="484"/>
      <c r="LD103" s="484"/>
      <c r="LE103" s="484"/>
      <c r="LF103" s="484"/>
      <c r="LG103" s="484"/>
      <c r="LH103" s="484"/>
      <c r="LI103" s="484"/>
      <c r="LJ103" s="484"/>
      <c r="LK103" s="484"/>
      <c r="LL103" s="484"/>
      <c r="LM103" s="484"/>
      <c r="LN103" s="484"/>
      <c r="LO103" s="484"/>
      <c r="LP103" s="484"/>
      <c r="LQ103" s="484"/>
      <c r="LR103" s="484"/>
      <c r="LS103" s="484"/>
      <c r="LT103" s="484"/>
      <c r="LU103" s="484"/>
      <c r="LV103" s="484"/>
      <c r="LW103" s="484"/>
      <c r="LX103" s="484"/>
      <c r="LY103" s="484"/>
      <c r="LZ103" s="484"/>
      <c r="MA103" s="484"/>
      <c r="MB103" s="484"/>
      <c r="MC103" s="484"/>
      <c r="MD103" s="484"/>
      <c r="ME103" s="484"/>
      <c r="MF103" s="484"/>
      <c r="MG103" s="484"/>
      <c r="MH103" s="484"/>
      <c r="MI103" s="484"/>
      <c r="MJ103" s="484"/>
      <c r="MK103" s="484"/>
      <c r="ML103" s="484"/>
      <c r="MM103" s="484"/>
      <c r="MN103" s="484"/>
      <c r="MO103" s="484"/>
      <c r="MP103" s="484"/>
      <c r="MQ103" s="484"/>
      <c r="MR103" s="484"/>
      <c r="MS103" s="484"/>
      <c r="MT103" s="484"/>
      <c r="MU103" s="484"/>
      <c r="MV103" s="484"/>
      <c r="MW103" s="484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56"/>
      <c r="AY104" s="1039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Q104" s="41"/>
      <c r="IR104" s="41"/>
      <c r="IS104" s="1291"/>
      <c r="IT104" s="1291"/>
      <c r="IU104" s="1291"/>
      <c r="IV104" s="1292"/>
      <c r="IW104" s="164"/>
      <c r="IX104" s="1039"/>
      <c r="IY104" s="1040"/>
      <c r="IZ104" s="22"/>
      <c r="JA104" s="22"/>
      <c r="JB104" s="22"/>
      <c r="JC104" s="22"/>
      <c r="JD104" s="22"/>
      <c r="JE104" s="22"/>
      <c r="JF104" s="22"/>
      <c r="JG104" s="22"/>
      <c r="JH104" s="21"/>
      <c r="JI104" s="484"/>
      <c r="JJ104" s="484"/>
      <c r="JK104" s="484"/>
      <c r="JL104" s="484"/>
      <c r="JM104" s="484"/>
      <c r="JN104" s="484"/>
      <c r="JO104" s="484"/>
      <c r="JP104" s="484"/>
      <c r="JQ104" s="484"/>
      <c r="JR104" s="484"/>
      <c r="JS104" s="484"/>
      <c r="JT104" s="484"/>
      <c r="JU104" s="484"/>
      <c r="JV104" s="484"/>
      <c r="JW104" s="484"/>
      <c r="JX104" s="484"/>
      <c r="JY104" s="484"/>
      <c r="JZ104" s="484"/>
      <c r="KA104" s="484"/>
      <c r="KB104" s="484"/>
      <c r="KC104" s="484"/>
      <c r="KD104" s="484"/>
      <c r="KE104" s="484"/>
      <c r="KF104" s="484"/>
      <c r="KG104" s="484"/>
      <c r="KH104" s="484"/>
      <c r="KI104" s="484"/>
      <c r="KJ104" s="484"/>
      <c r="KK104" s="484"/>
      <c r="KL104" s="484"/>
      <c r="KM104" s="484"/>
      <c r="KN104" s="484"/>
      <c r="KO104" s="484"/>
      <c r="KP104" s="484"/>
      <c r="KQ104" s="484"/>
      <c r="KR104" s="484"/>
      <c r="KS104" s="484"/>
      <c r="KT104" s="484"/>
      <c r="KU104" s="484"/>
      <c r="KV104" s="484"/>
      <c r="KW104" s="484"/>
      <c r="KX104" s="484"/>
      <c r="KY104" s="484"/>
      <c r="KZ104" s="484"/>
      <c r="LA104" s="484"/>
      <c r="LB104" s="484"/>
      <c r="LC104" s="484"/>
      <c r="LD104" s="484"/>
      <c r="LE104" s="484"/>
      <c r="LF104" s="484"/>
      <c r="LG104" s="484"/>
      <c r="LH104" s="484"/>
      <c r="LI104" s="484"/>
      <c r="LJ104" s="484"/>
      <c r="LK104" s="484"/>
      <c r="LL104" s="484"/>
      <c r="LM104" s="484"/>
      <c r="LN104" s="484"/>
      <c r="LO104" s="484"/>
      <c r="LP104" s="484"/>
      <c r="LQ104" s="484"/>
      <c r="LR104" s="484"/>
      <c r="LS104" s="484"/>
      <c r="LT104" s="484"/>
      <c r="LU104" s="484"/>
      <c r="LV104" s="484"/>
      <c r="LW104" s="484"/>
      <c r="LX104" s="484"/>
      <c r="LY104" s="484"/>
      <c r="LZ104" s="484"/>
      <c r="MA104" s="484"/>
      <c r="MB104" s="484"/>
      <c r="MC104" s="484"/>
      <c r="MD104" s="484"/>
      <c r="ME104" s="484"/>
      <c r="MF104" s="484"/>
      <c r="MG104" s="484"/>
      <c r="MH104" s="484"/>
      <c r="MI104" s="484"/>
      <c r="MJ104" s="484"/>
      <c r="MK104" s="484"/>
      <c r="ML104" s="484"/>
      <c r="MM104" s="484"/>
      <c r="MN104" s="484"/>
      <c r="MO104" s="484"/>
      <c r="MP104" s="484"/>
      <c r="MQ104" s="484"/>
      <c r="MR104" s="484"/>
      <c r="MS104" s="484"/>
      <c r="MT104" s="484"/>
      <c r="MU104" s="484"/>
      <c r="MV104" s="484"/>
      <c r="MW104" s="484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56"/>
      <c r="AY105" s="1039"/>
      <c r="AZ105" s="163"/>
      <c r="BA105" s="45"/>
      <c r="BB105" s="172"/>
      <c r="BC105" s="1068">
        <v>500</v>
      </c>
      <c r="BD105" s="1068"/>
      <c r="BE105" s="1068"/>
      <c r="BF105" s="1068"/>
      <c r="BG105" s="1068"/>
      <c r="BI105" s="54"/>
      <c r="BJ105" s="26"/>
      <c r="IQ105" s="41"/>
      <c r="IR105" s="41"/>
      <c r="IS105" s="1291"/>
      <c r="IT105" s="1291"/>
      <c r="IU105" s="1291"/>
      <c r="IV105" s="1292"/>
      <c r="IW105" s="164"/>
      <c r="IX105" s="1039"/>
      <c r="IY105" s="1040"/>
      <c r="IZ105" s="22"/>
      <c r="JA105" s="22"/>
      <c r="JB105" s="22"/>
      <c r="JC105" s="22"/>
      <c r="JD105" s="22"/>
      <c r="JE105" s="22"/>
      <c r="JF105" s="22"/>
      <c r="JG105" s="22"/>
      <c r="JH105" s="21"/>
      <c r="JI105" s="484"/>
      <c r="JJ105" s="484"/>
      <c r="JK105" s="484"/>
      <c r="JL105" s="484"/>
      <c r="JM105" s="484"/>
      <c r="JN105" s="484"/>
      <c r="JO105" s="484"/>
      <c r="JP105" s="484"/>
      <c r="JQ105" s="484"/>
      <c r="JR105" s="484"/>
      <c r="JS105" s="484"/>
      <c r="JT105" s="484"/>
      <c r="JU105" s="484"/>
      <c r="JV105" s="484"/>
      <c r="JW105" s="484"/>
      <c r="JX105" s="484"/>
      <c r="JY105" s="484"/>
      <c r="JZ105" s="484"/>
      <c r="KA105" s="484"/>
      <c r="KB105" s="484"/>
      <c r="KC105" s="484"/>
      <c r="KD105" s="484"/>
      <c r="KE105" s="484"/>
      <c r="KF105" s="484"/>
      <c r="KG105" s="484"/>
      <c r="KH105" s="484"/>
      <c r="KI105" s="484"/>
      <c r="KJ105" s="484"/>
      <c r="KK105" s="484"/>
      <c r="KL105" s="484"/>
      <c r="KM105" s="484"/>
      <c r="KN105" s="484"/>
      <c r="KO105" s="484"/>
      <c r="KP105" s="484"/>
      <c r="KQ105" s="484"/>
      <c r="KR105" s="484"/>
      <c r="KS105" s="484"/>
      <c r="KT105" s="484"/>
      <c r="KU105" s="484"/>
      <c r="KV105" s="484"/>
      <c r="KW105" s="484"/>
      <c r="KX105" s="484"/>
      <c r="KY105" s="484"/>
      <c r="KZ105" s="484"/>
      <c r="LA105" s="484"/>
      <c r="LB105" s="484"/>
      <c r="LC105" s="484"/>
      <c r="LD105" s="484"/>
      <c r="LE105" s="484"/>
      <c r="LF105" s="484"/>
      <c r="LG105" s="484"/>
      <c r="LH105" s="484"/>
      <c r="LI105" s="484"/>
      <c r="LJ105" s="484"/>
      <c r="LK105" s="484"/>
      <c r="LL105" s="484"/>
      <c r="LM105" s="484"/>
      <c r="LN105" s="484"/>
      <c r="LO105" s="484"/>
      <c r="LP105" s="484"/>
      <c r="LQ105" s="484"/>
      <c r="LR105" s="484"/>
      <c r="LS105" s="484"/>
      <c r="LT105" s="484"/>
      <c r="LU105" s="484"/>
      <c r="LV105" s="484"/>
      <c r="LW105" s="484"/>
      <c r="LX105" s="484"/>
      <c r="LY105" s="484"/>
      <c r="LZ105" s="484"/>
      <c r="MA105" s="484"/>
      <c r="MB105" s="484"/>
      <c r="MC105" s="484"/>
      <c r="MD105" s="484"/>
      <c r="ME105" s="484"/>
      <c r="MF105" s="484"/>
      <c r="MG105" s="484"/>
      <c r="MH105" s="484"/>
      <c r="MI105" s="484"/>
      <c r="MJ105" s="484"/>
      <c r="MK105" s="484"/>
      <c r="ML105" s="484"/>
      <c r="MM105" s="484"/>
      <c r="MN105" s="484"/>
      <c r="MO105" s="484"/>
      <c r="MP105" s="484"/>
      <c r="MQ105" s="484"/>
      <c r="MR105" s="484"/>
      <c r="MS105" s="484"/>
      <c r="MT105" s="484"/>
      <c r="MU105" s="484"/>
      <c r="MV105" s="484"/>
      <c r="MW105" s="484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56"/>
      <c r="AY106" s="1039"/>
      <c r="AZ106" s="163"/>
      <c r="BA106" s="45"/>
      <c r="BB106" s="172"/>
      <c r="BC106" s="1068"/>
      <c r="BD106" s="1068"/>
      <c r="BE106" s="1068"/>
      <c r="BF106" s="1068"/>
      <c r="BG106" s="1068"/>
      <c r="BH106" s="52"/>
      <c r="BI106" s="53"/>
      <c r="BJ106" s="26"/>
      <c r="IQ106" s="41"/>
      <c r="IR106" s="41"/>
      <c r="IS106" s="1291"/>
      <c r="IT106" s="1291"/>
      <c r="IU106" s="1291"/>
      <c r="IV106" s="1292"/>
      <c r="IW106" s="164"/>
      <c r="IX106" s="1039"/>
      <c r="IY106" s="1040"/>
      <c r="IZ106" s="22"/>
      <c r="JA106" s="22"/>
      <c r="JB106" s="22"/>
      <c r="JC106" s="22"/>
      <c r="JD106" s="22"/>
      <c r="JE106" s="22"/>
      <c r="JF106" s="22"/>
      <c r="JG106" s="22"/>
      <c r="JH106" s="21"/>
      <c r="JI106" s="484"/>
      <c r="JJ106" s="484"/>
      <c r="JK106" s="484"/>
      <c r="JL106" s="484"/>
      <c r="JM106" s="484"/>
      <c r="JN106" s="484"/>
      <c r="JO106" s="484"/>
      <c r="JP106" s="484"/>
      <c r="JQ106" s="484"/>
      <c r="JR106" s="484"/>
      <c r="JS106" s="484"/>
      <c r="JT106" s="484"/>
      <c r="JU106" s="484"/>
      <c r="JV106" s="484"/>
      <c r="JW106" s="484"/>
      <c r="JX106" s="484"/>
      <c r="JY106" s="484"/>
      <c r="JZ106" s="484"/>
      <c r="KA106" s="484"/>
      <c r="KB106" s="484"/>
      <c r="KC106" s="484"/>
      <c r="KD106" s="484"/>
      <c r="KE106" s="484"/>
      <c r="KF106" s="484"/>
      <c r="KG106" s="484"/>
      <c r="KH106" s="484"/>
      <c r="KI106" s="484"/>
      <c r="KJ106" s="484"/>
      <c r="KK106" s="484"/>
      <c r="KL106" s="484"/>
      <c r="KM106" s="484"/>
      <c r="KN106" s="484"/>
      <c r="KO106" s="484"/>
      <c r="KP106" s="484"/>
      <c r="KQ106" s="484"/>
      <c r="KR106" s="484"/>
      <c r="KS106" s="484"/>
      <c r="KT106" s="484"/>
      <c r="KU106" s="484"/>
      <c r="KV106" s="484"/>
      <c r="KW106" s="484"/>
      <c r="KX106" s="484"/>
      <c r="KY106" s="484"/>
      <c r="KZ106" s="484"/>
      <c r="LA106" s="484"/>
      <c r="LB106" s="484"/>
      <c r="LC106" s="484"/>
      <c r="LD106" s="484"/>
      <c r="LE106" s="484"/>
      <c r="LF106" s="484"/>
      <c r="LG106" s="484"/>
      <c r="LH106" s="484"/>
      <c r="LI106" s="484"/>
      <c r="LJ106" s="484"/>
      <c r="LK106" s="484"/>
      <c r="LL106" s="484"/>
      <c r="LM106" s="484"/>
      <c r="LN106" s="484"/>
      <c r="LO106" s="484"/>
      <c r="LP106" s="484"/>
      <c r="LQ106" s="484"/>
      <c r="LR106" s="484"/>
      <c r="LS106" s="484"/>
      <c r="LT106" s="484"/>
      <c r="LU106" s="484"/>
      <c r="LV106" s="484"/>
      <c r="LW106" s="484"/>
      <c r="LX106" s="484"/>
      <c r="LY106" s="484"/>
      <c r="LZ106" s="484"/>
      <c r="MA106" s="484"/>
      <c r="MB106" s="484"/>
      <c r="MC106" s="484"/>
      <c r="MD106" s="484"/>
      <c r="ME106" s="484"/>
      <c r="MF106" s="484"/>
      <c r="MG106" s="484"/>
      <c r="MH106" s="484"/>
      <c r="MI106" s="484"/>
      <c r="MJ106" s="484"/>
      <c r="MK106" s="484"/>
      <c r="ML106" s="484"/>
      <c r="MM106" s="484"/>
      <c r="MN106" s="484"/>
      <c r="MO106" s="484"/>
      <c r="MP106" s="484"/>
      <c r="MQ106" s="484"/>
      <c r="MR106" s="484"/>
      <c r="MS106" s="484"/>
      <c r="MT106" s="484"/>
      <c r="MU106" s="484"/>
      <c r="MV106" s="484"/>
      <c r="MW106" s="484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56"/>
      <c r="AY107" s="1039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Q107" s="41"/>
      <c r="IR107" s="41"/>
      <c r="IS107" s="1291"/>
      <c r="IT107" s="1291"/>
      <c r="IU107" s="1291"/>
      <c r="IV107" s="1292"/>
      <c r="IW107" s="164"/>
      <c r="IX107" s="1039"/>
      <c r="IY107" s="1040"/>
      <c r="IZ107" s="22"/>
      <c r="JA107" s="22"/>
      <c r="JB107" s="22"/>
      <c r="JC107" s="22"/>
      <c r="JD107" s="22"/>
      <c r="JE107" s="22"/>
      <c r="JF107" s="22"/>
      <c r="JG107" s="22"/>
      <c r="JH107" s="21"/>
      <c r="JI107" s="484"/>
      <c r="JJ107" s="484"/>
      <c r="JK107" s="484"/>
      <c r="JL107" s="484"/>
      <c r="JM107" s="484"/>
      <c r="JN107" s="484"/>
      <c r="JO107" s="484"/>
      <c r="JP107" s="484"/>
      <c r="JQ107" s="484"/>
      <c r="JR107" s="484"/>
      <c r="JS107" s="484"/>
      <c r="JT107" s="484"/>
      <c r="JU107" s="484"/>
      <c r="JV107" s="484"/>
      <c r="JW107" s="484"/>
      <c r="JX107" s="484"/>
      <c r="JY107" s="484"/>
      <c r="JZ107" s="484"/>
      <c r="KA107" s="484"/>
      <c r="KB107" s="484"/>
      <c r="KC107" s="484"/>
      <c r="KD107" s="484"/>
      <c r="KE107" s="484"/>
      <c r="KF107" s="484"/>
      <c r="KG107" s="484"/>
      <c r="KH107" s="484"/>
      <c r="KI107" s="484"/>
      <c r="KJ107" s="484"/>
      <c r="KK107" s="484"/>
      <c r="KL107" s="484"/>
      <c r="KM107" s="484"/>
      <c r="KN107" s="484"/>
      <c r="KO107" s="484"/>
      <c r="KP107" s="484"/>
      <c r="KQ107" s="484"/>
      <c r="KR107" s="484"/>
      <c r="KS107" s="484"/>
      <c r="KT107" s="484"/>
      <c r="KU107" s="484"/>
      <c r="KV107" s="484"/>
      <c r="KW107" s="484"/>
      <c r="KX107" s="484"/>
      <c r="KY107" s="484"/>
      <c r="KZ107" s="484"/>
      <c r="LA107" s="484"/>
      <c r="LB107" s="484"/>
      <c r="LC107" s="484"/>
      <c r="LD107" s="484"/>
      <c r="LE107" s="484"/>
      <c r="LF107" s="484"/>
      <c r="LG107" s="484"/>
      <c r="LH107" s="484"/>
      <c r="LI107" s="484"/>
      <c r="LJ107" s="484"/>
      <c r="LK107" s="484"/>
      <c r="LL107" s="484"/>
      <c r="LM107" s="484"/>
      <c r="LN107" s="484"/>
      <c r="LO107" s="484"/>
      <c r="LP107" s="484"/>
      <c r="LQ107" s="484"/>
      <c r="LR107" s="484"/>
      <c r="LS107" s="484"/>
      <c r="LT107" s="484"/>
      <c r="LU107" s="484"/>
      <c r="LV107" s="484"/>
      <c r="LW107" s="484"/>
      <c r="LX107" s="484"/>
      <c r="LY107" s="484"/>
      <c r="LZ107" s="484"/>
      <c r="MA107" s="484"/>
      <c r="MB107" s="484"/>
      <c r="MC107" s="484"/>
      <c r="MD107" s="484"/>
      <c r="ME107" s="484"/>
      <c r="MF107" s="484"/>
      <c r="MG107" s="484"/>
      <c r="MH107" s="484"/>
      <c r="MI107" s="484"/>
      <c r="MJ107" s="484"/>
      <c r="MK107" s="484"/>
      <c r="ML107" s="484"/>
      <c r="MM107" s="484"/>
      <c r="MN107" s="484"/>
      <c r="MO107" s="484"/>
      <c r="MP107" s="484"/>
      <c r="MQ107" s="484"/>
      <c r="MR107" s="484"/>
      <c r="MS107" s="484"/>
      <c r="MT107" s="484"/>
      <c r="MU107" s="484"/>
      <c r="MV107" s="484"/>
      <c r="MW107" s="484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57"/>
      <c r="AY108" s="1041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Q108" s="41"/>
      <c r="IR108" s="41"/>
      <c r="IS108" s="1291"/>
      <c r="IT108" s="1291"/>
      <c r="IU108" s="1291"/>
      <c r="IV108" s="1292"/>
      <c r="IW108" s="168"/>
      <c r="IX108" s="1041"/>
      <c r="IY108" s="1042"/>
      <c r="IZ108" s="22"/>
      <c r="JA108" s="22"/>
      <c r="JB108" s="22"/>
      <c r="JC108" s="22"/>
      <c r="JD108" s="22"/>
      <c r="JE108" s="22"/>
      <c r="JF108" s="22"/>
      <c r="JG108" s="22"/>
      <c r="JH108" s="21"/>
      <c r="JI108" s="484"/>
      <c r="JJ108" s="484"/>
      <c r="JK108" s="484"/>
      <c r="JL108" s="484"/>
      <c r="JM108" s="484"/>
      <c r="JN108" s="484"/>
      <c r="JO108" s="484"/>
      <c r="JP108" s="484"/>
      <c r="JQ108" s="484"/>
      <c r="JR108" s="484"/>
      <c r="JS108" s="484"/>
      <c r="JT108" s="484"/>
      <c r="JU108" s="484"/>
      <c r="JV108" s="484"/>
      <c r="JW108" s="484"/>
      <c r="JX108" s="484"/>
      <c r="JY108" s="484"/>
      <c r="JZ108" s="484"/>
      <c r="KA108" s="484"/>
      <c r="KB108" s="484"/>
      <c r="KC108" s="484"/>
      <c r="KD108" s="484"/>
      <c r="KE108" s="484"/>
      <c r="KF108" s="484"/>
      <c r="KG108" s="484"/>
      <c r="KH108" s="484"/>
      <c r="KI108" s="484"/>
      <c r="KJ108" s="484"/>
      <c r="KK108" s="484"/>
      <c r="KL108" s="484"/>
      <c r="KM108" s="484"/>
      <c r="KN108" s="484"/>
      <c r="KO108" s="484"/>
      <c r="KP108" s="484"/>
      <c r="KQ108" s="484"/>
      <c r="KR108" s="484"/>
      <c r="KS108" s="484"/>
      <c r="KT108" s="484"/>
      <c r="KU108" s="484"/>
      <c r="KV108" s="484"/>
      <c r="KW108" s="484"/>
      <c r="KX108" s="484"/>
      <c r="KY108" s="484"/>
      <c r="KZ108" s="484"/>
      <c r="LA108" s="484"/>
      <c r="LB108" s="484"/>
      <c r="LC108" s="484"/>
      <c r="LD108" s="484"/>
      <c r="LE108" s="484"/>
      <c r="LF108" s="484"/>
      <c r="LG108" s="484"/>
      <c r="LH108" s="484"/>
      <c r="LI108" s="484"/>
      <c r="LJ108" s="484"/>
      <c r="LK108" s="484"/>
      <c r="LL108" s="484"/>
      <c r="LM108" s="484"/>
      <c r="LN108" s="484"/>
      <c r="LO108" s="484"/>
      <c r="LP108" s="484"/>
      <c r="LQ108" s="484"/>
      <c r="LR108" s="484"/>
      <c r="LS108" s="484"/>
      <c r="LT108" s="484"/>
      <c r="LU108" s="484"/>
      <c r="LV108" s="484"/>
      <c r="LW108" s="484"/>
      <c r="LX108" s="484"/>
      <c r="LY108" s="484"/>
      <c r="LZ108" s="484"/>
      <c r="MA108" s="484"/>
      <c r="MB108" s="484"/>
      <c r="MC108" s="484"/>
      <c r="MD108" s="484"/>
      <c r="ME108" s="484"/>
      <c r="MF108" s="484"/>
      <c r="MG108" s="484"/>
      <c r="MH108" s="484"/>
      <c r="MI108" s="484"/>
      <c r="MJ108" s="484"/>
      <c r="MK108" s="484"/>
      <c r="ML108" s="484"/>
      <c r="MM108" s="484"/>
      <c r="MN108" s="484"/>
      <c r="MO108" s="484"/>
      <c r="MP108" s="484"/>
      <c r="MQ108" s="484"/>
      <c r="MR108" s="484"/>
      <c r="MS108" s="484"/>
      <c r="MT108" s="484"/>
      <c r="MU108" s="484"/>
      <c r="MV108" s="484"/>
      <c r="MW108" s="484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56" t="s">
        <v>8</v>
      </c>
      <c r="AY109" s="1039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Q109" s="41"/>
      <c r="IR109" s="41"/>
      <c r="IS109" s="1291"/>
      <c r="IT109" s="1291"/>
      <c r="IU109" s="1291"/>
      <c r="IV109" s="1292"/>
      <c r="IW109" s="164"/>
      <c r="IX109" s="1039" t="s">
        <v>8</v>
      </c>
      <c r="IY109" s="1040"/>
      <c r="IZ109" s="22"/>
      <c r="JA109" s="22"/>
      <c r="JB109" s="22"/>
      <c r="JC109" s="22"/>
      <c r="JD109" s="22"/>
      <c r="JE109" s="22"/>
      <c r="JF109" s="22"/>
      <c r="JG109" s="22"/>
      <c r="JH109" s="21"/>
      <c r="JI109" s="484"/>
      <c r="JJ109" s="484"/>
      <c r="JK109" s="484"/>
      <c r="JL109" s="484"/>
      <c r="JM109" s="484"/>
      <c r="JN109" s="484"/>
      <c r="JO109" s="484"/>
      <c r="JP109" s="484"/>
      <c r="JQ109" s="484"/>
      <c r="JR109" s="484"/>
      <c r="JS109" s="484"/>
      <c r="JT109" s="484"/>
      <c r="JU109" s="484"/>
      <c r="JV109" s="484"/>
      <c r="JW109" s="484"/>
      <c r="JX109" s="484"/>
      <c r="JY109" s="484"/>
      <c r="JZ109" s="484"/>
      <c r="KA109" s="484"/>
      <c r="KB109" s="484"/>
      <c r="KC109" s="484"/>
      <c r="KD109" s="484"/>
      <c r="KE109" s="484"/>
      <c r="KF109" s="484"/>
      <c r="KG109" s="484"/>
      <c r="KH109" s="484"/>
      <c r="KI109" s="484"/>
      <c r="KJ109" s="484"/>
      <c r="KK109" s="484"/>
      <c r="KL109" s="484"/>
      <c r="KM109" s="484"/>
      <c r="KN109" s="484"/>
      <c r="KO109" s="484"/>
      <c r="KP109" s="484"/>
      <c r="KQ109" s="484"/>
      <c r="KR109" s="484"/>
      <c r="KS109" s="484"/>
      <c r="KT109" s="484"/>
      <c r="KU109" s="484"/>
      <c r="KV109" s="484"/>
      <c r="KW109" s="484"/>
      <c r="KX109" s="484"/>
      <c r="KY109" s="484"/>
      <c r="KZ109" s="484"/>
      <c r="LA109" s="484"/>
      <c r="LB109" s="484"/>
      <c r="LC109" s="484"/>
      <c r="LD109" s="484"/>
      <c r="LE109" s="484"/>
      <c r="LF109" s="484"/>
      <c r="LG109" s="484"/>
      <c r="LH109" s="484"/>
      <c r="LI109" s="484"/>
      <c r="LJ109" s="484"/>
      <c r="LK109" s="484"/>
      <c r="LL109" s="484"/>
      <c r="LM109" s="484"/>
      <c r="LN109" s="484"/>
      <c r="LO109" s="484"/>
      <c r="LP109" s="484"/>
      <c r="LQ109" s="484"/>
      <c r="LR109" s="484"/>
      <c r="LS109" s="484"/>
      <c r="LT109" s="484"/>
      <c r="LU109" s="484"/>
      <c r="LV109" s="484"/>
      <c r="LW109" s="484"/>
      <c r="LX109" s="484"/>
      <c r="LY109" s="484"/>
      <c r="LZ109" s="484"/>
      <c r="MA109" s="484"/>
      <c r="MB109" s="484"/>
      <c r="MC109" s="484"/>
      <c r="MD109" s="484"/>
      <c r="ME109" s="484"/>
      <c r="MF109" s="484"/>
      <c r="MG109" s="484"/>
      <c r="MH109" s="484"/>
      <c r="MI109" s="484"/>
      <c r="MJ109" s="484"/>
      <c r="MK109" s="484"/>
      <c r="ML109" s="484"/>
      <c r="MM109" s="484"/>
      <c r="MN109" s="484"/>
      <c r="MO109" s="484"/>
      <c r="MP109" s="484"/>
      <c r="MQ109" s="484"/>
      <c r="MR109" s="484"/>
      <c r="MS109" s="484"/>
      <c r="MT109" s="484"/>
      <c r="MU109" s="484"/>
      <c r="MV109" s="484"/>
      <c r="MW109" s="484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56"/>
      <c r="AY110" s="1039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Q110" s="41"/>
      <c r="IR110" s="41"/>
      <c r="IS110" s="1291"/>
      <c r="IT110" s="1291"/>
      <c r="IU110" s="1291"/>
      <c r="IV110" s="1292"/>
      <c r="IW110" s="164"/>
      <c r="IX110" s="1039"/>
      <c r="IY110" s="1040"/>
      <c r="IZ110" s="22"/>
      <c r="JA110" s="22"/>
      <c r="JB110" s="22"/>
      <c r="JC110" s="22"/>
      <c r="JD110" s="22"/>
      <c r="JE110" s="22"/>
      <c r="JF110" s="22"/>
      <c r="JG110" s="22"/>
      <c r="JH110" s="21"/>
      <c r="JI110" s="484"/>
      <c r="JJ110" s="484"/>
      <c r="JK110" s="484"/>
      <c r="JL110" s="484"/>
      <c r="JM110" s="484"/>
      <c r="JN110" s="484"/>
      <c r="JO110" s="484"/>
      <c r="JP110" s="484"/>
      <c r="JQ110" s="484"/>
      <c r="JR110" s="484"/>
      <c r="JS110" s="484"/>
      <c r="JT110" s="484"/>
      <c r="JU110" s="484"/>
      <c r="JV110" s="484"/>
      <c r="JW110" s="484"/>
      <c r="JX110" s="484"/>
      <c r="JY110" s="484"/>
      <c r="JZ110" s="484"/>
      <c r="KA110" s="484"/>
      <c r="KB110" s="484"/>
      <c r="KC110" s="484"/>
      <c r="KD110" s="484"/>
      <c r="KE110" s="484"/>
      <c r="KF110" s="484"/>
      <c r="KG110" s="484"/>
      <c r="KH110" s="484"/>
      <c r="KI110" s="484"/>
      <c r="KJ110" s="484"/>
      <c r="KK110" s="484"/>
      <c r="KL110" s="484"/>
      <c r="KM110" s="484"/>
      <c r="KN110" s="484"/>
      <c r="KO110" s="484"/>
      <c r="KP110" s="484"/>
      <c r="KQ110" s="484"/>
      <c r="KR110" s="484"/>
      <c r="KS110" s="484"/>
      <c r="KT110" s="484"/>
      <c r="KU110" s="484"/>
      <c r="KV110" s="484"/>
      <c r="KW110" s="484"/>
      <c r="KX110" s="484"/>
      <c r="KY110" s="484"/>
      <c r="KZ110" s="484"/>
      <c r="LA110" s="484"/>
      <c r="LB110" s="484"/>
      <c r="LC110" s="484"/>
      <c r="LD110" s="484"/>
      <c r="LE110" s="484"/>
      <c r="LF110" s="484"/>
      <c r="LG110" s="484"/>
      <c r="LH110" s="484"/>
      <c r="LI110" s="484"/>
      <c r="LJ110" s="484"/>
      <c r="LK110" s="484"/>
      <c r="LL110" s="484"/>
      <c r="LM110" s="484"/>
      <c r="LN110" s="484"/>
      <c r="LO110" s="484"/>
      <c r="LP110" s="484"/>
      <c r="LQ110" s="484"/>
      <c r="LR110" s="484"/>
      <c r="LS110" s="484"/>
      <c r="LT110" s="484"/>
      <c r="LU110" s="484"/>
      <c r="LV110" s="484"/>
      <c r="LW110" s="484"/>
      <c r="LX110" s="484"/>
      <c r="LY110" s="484"/>
      <c r="LZ110" s="484"/>
      <c r="MA110" s="484"/>
      <c r="MB110" s="484"/>
      <c r="MC110" s="484"/>
      <c r="MD110" s="484"/>
      <c r="ME110" s="484"/>
      <c r="MF110" s="484"/>
      <c r="MG110" s="484"/>
      <c r="MH110" s="484"/>
      <c r="MI110" s="484"/>
      <c r="MJ110" s="484"/>
      <c r="MK110" s="484"/>
      <c r="ML110" s="484"/>
      <c r="MM110" s="484"/>
      <c r="MN110" s="484"/>
      <c r="MO110" s="484"/>
      <c r="MP110" s="484"/>
      <c r="MQ110" s="484"/>
      <c r="MR110" s="484"/>
      <c r="MS110" s="484"/>
      <c r="MT110" s="484"/>
      <c r="MU110" s="484"/>
      <c r="MV110" s="484"/>
      <c r="MW110" s="484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56"/>
      <c r="AY111" s="1039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Q111" s="41"/>
      <c r="IR111" s="41"/>
      <c r="IS111" s="1291"/>
      <c r="IT111" s="1291"/>
      <c r="IU111" s="1291"/>
      <c r="IV111" s="1292"/>
      <c r="IW111" s="164"/>
      <c r="IX111" s="1039"/>
      <c r="IY111" s="1040"/>
      <c r="IZ111" s="22"/>
      <c r="JA111" s="22"/>
      <c r="JB111" s="22"/>
      <c r="JC111" s="22"/>
      <c r="JD111" s="22"/>
      <c r="JE111" s="22"/>
      <c r="JF111" s="22"/>
      <c r="JG111" s="22"/>
      <c r="JH111" s="21"/>
      <c r="JI111" s="484"/>
      <c r="JJ111" s="484"/>
      <c r="JK111" s="484"/>
      <c r="JL111" s="484"/>
      <c r="JM111" s="484"/>
      <c r="JN111" s="484"/>
      <c r="JO111" s="484"/>
      <c r="JP111" s="484"/>
      <c r="JQ111" s="484"/>
      <c r="JR111" s="484"/>
      <c r="JS111" s="484"/>
      <c r="JT111" s="484"/>
      <c r="JU111" s="484"/>
      <c r="JV111" s="484"/>
      <c r="JW111" s="484"/>
      <c r="JX111" s="484"/>
      <c r="JY111" s="484"/>
      <c r="JZ111" s="484"/>
      <c r="KA111" s="484"/>
      <c r="KB111" s="484"/>
      <c r="KC111" s="484"/>
      <c r="KD111" s="484"/>
      <c r="KE111" s="484"/>
      <c r="KF111" s="484"/>
      <c r="KG111" s="484"/>
      <c r="KH111" s="484"/>
      <c r="KI111" s="484"/>
      <c r="KJ111" s="484"/>
      <c r="KK111" s="484"/>
      <c r="KL111" s="484"/>
      <c r="KM111" s="484"/>
      <c r="KN111" s="484"/>
      <c r="KO111" s="484"/>
      <c r="KP111" s="484"/>
      <c r="KQ111" s="484"/>
      <c r="KR111" s="484"/>
      <c r="KS111" s="484"/>
      <c r="KT111" s="484"/>
      <c r="KU111" s="484"/>
      <c r="KV111" s="484"/>
      <c r="KW111" s="484"/>
      <c r="KX111" s="484"/>
      <c r="KY111" s="484"/>
      <c r="KZ111" s="484"/>
      <c r="LA111" s="484"/>
      <c r="LB111" s="484"/>
      <c r="LC111" s="484"/>
      <c r="LD111" s="484"/>
      <c r="LE111" s="484"/>
      <c r="LF111" s="484"/>
      <c r="LG111" s="484"/>
      <c r="LH111" s="484"/>
      <c r="LI111" s="484"/>
      <c r="LJ111" s="484"/>
      <c r="LK111" s="484"/>
      <c r="LL111" s="484"/>
      <c r="LM111" s="484"/>
      <c r="LN111" s="484"/>
      <c r="LO111" s="484"/>
      <c r="LP111" s="484"/>
      <c r="LQ111" s="484"/>
      <c r="LR111" s="484"/>
      <c r="LS111" s="484"/>
      <c r="LT111" s="484"/>
      <c r="LU111" s="484"/>
      <c r="LV111" s="484"/>
      <c r="LW111" s="484"/>
      <c r="LX111" s="484"/>
      <c r="LY111" s="484"/>
      <c r="LZ111" s="484"/>
      <c r="MA111" s="484"/>
      <c r="MB111" s="484"/>
      <c r="MC111" s="484"/>
      <c r="MD111" s="484"/>
      <c r="ME111" s="484"/>
      <c r="MF111" s="484"/>
      <c r="MG111" s="484"/>
      <c r="MH111" s="484"/>
      <c r="MI111" s="484"/>
      <c r="MJ111" s="484"/>
      <c r="MK111" s="484"/>
      <c r="ML111" s="484"/>
      <c r="MM111" s="484"/>
      <c r="MN111" s="484"/>
      <c r="MO111" s="484"/>
      <c r="MP111" s="484"/>
      <c r="MQ111" s="484"/>
      <c r="MR111" s="484"/>
      <c r="MS111" s="484"/>
      <c r="MT111" s="484"/>
      <c r="MU111" s="484"/>
      <c r="MV111" s="484"/>
      <c r="MW111" s="484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56"/>
      <c r="AY112" s="1039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Q112" s="41"/>
      <c r="IR112" s="41"/>
      <c r="IS112" s="1291"/>
      <c r="IT112" s="1291"/>
      <c r="IU112" s="1291"/>
      <c r="IV112" s="1292"/>
      <c r="IW112" s="164"/>
      <c r="IX112" s="1039"/>
      <c r="IY112" s="1040"/>
      <c r="IZ112" s="22"/>
      <c r="JA112" s="22"/>
      <c r="JB112" s="22"/>
      <c r="JC112" s="22"/>
      <c r="JD112" s="22"/>
      <c r="JE112" s="22"/>
      <c r="JF112" s="22"/>
      <c r="JG112" s="22"/>
      <c r="JH112" s="21"/>
      <c r="JI112" s="484"/>
      <c r="JJ112" s="484"/>
      <c r="JK112" s="484"/>
      <c r="JL112" s="484"/>
      <c r="JM112" s="484"/>
      <c r="JN112" s="484"/>
      <c r="JO112" s="484"/>
      <c r="JP112" s="484"/>
      <c r="JQ112" s="484"/>
      <c r="JR112" s="484"/>
      <c r="JS112" s="484"/>
      <c r="JT112" s="484"/>
      <c r="JU112" s="484"/>
      <c r="JV112" s="484"/>
      <c r="JW112" s="484"/>
      <c r="JX112" s="484"/>
      <c r="JY112" s="484"/>
      <c r="JZ112" s="484"/>
      <c r="KA112" s="484"/>
      <c r="KB112" s="484"/>
      <c r="KC112" s="484"/>
      <c r="KD112" s="484"/>
      <c r="KE112" s="484"/>
      <c r="KF112" s="484"/>
      <c r="KG112" s="484"/>
      <c r="KH112" s="484"/>
      <c r="KI112" s="484"/>
      <c r="KJ112" s="484"/>
      <c r="KK112" s="484"/>
      <c r="KL112" s="484"/>
      <c r="KM112" s="484"/>
      <c r="KN112" s="484"/>
      <c r="KO112" s="484"/>
      <c r="KP112" s="484"/>
      <c r="KQ112" s="484"/>
      <c r="KR112" s="484"/>
      <c r="KS112" s="484"/>
      <c r="KT112" s="484"/>
      <c r="KU112" s="484"/>
      <c r="KV112" s="484"/>
      <c r="KW112" s="484"/>
      <c r="KX112" s="484"/>
      <c r="KY112" s="484"/>
      <c r="KZ112" s="484"/>
      <c r="LA112" s="484"/>
      <c r="LB112" s="484"/>
      <c r="LC112" s="484"/>
      <c r="LD112" s="484"/>
      <c r="LE112" s="484"/>
      <c r="LF112" s="484"/>
      <c r="LG112" s="484"/>
      <c r="LH112" s="484"/>
      <c r="LI112" s="484"/>
      <c r="LJ112" s="484"/>
      <c r="LK112" s="484"/>
      <c r="LL112" s="484"/>
      <c r="LM112" s="484"/>
      <c r="LN112" s="484"/>
      <c r="LO112" s="484"/>
      <c r="LP112" s="484"/>
      <c r="LQ112" s="484"/>
      <c r="LR112" s="484"/>
      <c r="LS112" s="484"/>
      <c r="LT112" s="484"/>
      <c r="LU112" s="484"/>
      <c r="LV112" s="484"/>
      <c r="LW112" s="484"/>
      <c r="LX112" s="484"/>
      <c r="LY112" s="484"/>
      <c r="LZ112" s="484"/>
      <c r="MA112" s="484"/>
      <c r="MB112" s="484"/>
      <c r="MC112" s="484"/>
      <c r="MD112" s="484"/>
      <c r="ME112" s="484"/>
      <c r="MF112" s="484"/>
      <c r="MG112" s="484"/>
      <c r="MH112" s="484"/>
      <c r="MI112" s="484"/>
      <c r="MJ112" s="484"/>
      <c r="MK112" s="484"/>
      <c r="ML112" s="484"/>
      <c r="MM112" s="484"/>
      <c r="MN112" s="484"/>
      <c r="MO112" s="484"/>
      <c r="MP112" s="484"/>
      <c r="MQ112" s="484"/>
      <c r="MR112" s="484"/>
      <c r="MS112" s="484"/>
      <c r="MT112" s="484"/>
      <c r="MU112" s="484"/>
      <c r="MV112" s="484"/>
      <c r="MW112" s="484"/>
      <c r="MX112" s="23"/>
      <c r="OG112" s="63"/>
      <c r="OH112" s="613"/>
      <c r="QM112" s="63"/>
      <c r="QN112" s="613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56"/>
      <c r="AY113" s="1039"/>
      <c r="AZ113" s="163"/>
      <c r="BA113" s="45"/>
      <c r="BB113" s="172"/>
      <c r="BC113" s="1068">
        <v>400</v>
      </c>
      <c r="BD113" s="1068"/>
      <c r="BE113" s="1068"/>
      <c r="BF113" s="1068"/>
      <c r="BG113" s="1068"/>
      <c r="BI113" s="54"/>
      <c r="BJ113" s="26"/>
      <c r="IQ113" s="41"/>
      <c r="IR113" s="41"/>
      <c r="IS113" s="1291"/>
      <c r="IT113" s="1291"/>
      <c r="IU113" s="1291"/>
      <c r="IV113" s="1292"/>
      <c r="IW113" s="164"/>
      <c r="IX113" s="1039"/>
      <c r="IY113" s="1040"/>
      <c r="IZ113" s="22"/>
      <c r="JA113" s="22"/>
      <c r="JB113" s="22"/>
      <c r="JC113" s="22"/>
      <c r="JD113" s="22"/>
      <c r="JE113" s="22"/>
      <c r="JF113" s="22"/>
      <c r="JG113" s="22"/>
      <c r="JH113" s="21"/>
      <c r="JI113" s="484"/>
      <c r="JJ113" s="484"/>
      <c r="JK113" s="484"/>
      <c r="JL113" s="484"/>
      <c r="JM113" s="484"/>
      <c r="JN113" s="484"/>
      <c r="JO113" s="484"/>
      <c r="JP113" s="484"/>
      <c r="JQ113" s="484"/>
      <c r="JR113" s="484"/>
      <c r="JS113" s="484"/>
      <c r="JT113" s="484"/>
      <c r="JU113" s="484"/>
      <c r="JV113" s="484"/>
      <c r="JW113" s="484"/>
      <c r="JX113" s="484"/>
      <c r="JY113" s="484"/>
      <c r="JZ113" s="484"/>
      <c r="KA113" s="484"/>
      <c r="KB113" s="484"/>
      <c r="KC113" s="484"/>
      <c r="KD113" s="484"/>
      <c r="KE113" s="484"/>
      <c r="KF113" s="484"/>
      <c r="KG113" s="484"/>
      <c r="KH113" s="484"/>
      <c r="KI113" s="484"/>
      <c r="KJ113" s="484"/>
      <c r="KK113" s="484"/>
      <c r="KL113" s="484"/>
      <c r="KM113" s="484"/>
      <c r="KN113" s="484"/>
      <c r="KO113" s="484"/>
      <c r="KP113" s="484"/>
      <c r="KQ113" s="484"/>
      <c r="KR113" s="484"/>
      <c r="KS113" s="484"/>
      <c r="KT113" s="484"/>
      <c r="KU113" s="484"/>
      <c r="KV113" s="484"/>
      <c r="KW113" s="484"/>
      <c r="KX113" s="484"/>
      <c r="KY113" s="484"/>
      <c r="KZ113" s="484"/>
      <c r="LA113" s="484"/>
      <c r="LB113" s="484"/>
      <c r="LC113" s="484"/>
      <c r="LD113" s="484"/>
      <c r="LE113" s="484"/>
      <c r="LF113" s="484"/>
      <c r="LG113" s="484"/>
      <c r="LH113" s="484"/>
      <c r="LI113" s="484"/>
      <c r="LJ113" s="484"/>
      <c r="LK113" s="484"/>
      <c r="LL113" s="484"/>
      <c r="LM113" s="484"/>
      <c r="LN113" s="484"/>
      <c r="LO113" s="484"/>
      <c r="LP113" s="484"/>
      <c r="LQ113" s="484"/>
      <c r="LR113" s="484"/>
      <c r="LS113" s="484"/>
      <c r="LT113" s="484"/>
      <c r="LU113" s="484"/>
      <c r="LV113" s="484"/>
      <c r="LW113" s="484"/>
      <c r="LX113" s="484"/>
      <c r="LY113" s="484"/>
      <c r="LZ113" s="484"/>
      <c r="MA113" s="484"/>
      <c r="MB113" s="484"/>
      <c r="MC113" s="484"/>
      <c r="MD113" s="484"/>
      <c r="ME113" s="484"/>
      <c r="MF113" s="484"/>
      <c r="MG113" s="484"/>
      <c r="MH113" s="484"/>
      <c r="MI113" s="484"/>
      <c r="MJ113" s="484"/>
      <c r="MK113" s="484"/>
      <c r="ML113" s="484"/>
      <c r="MM113" s="484"/>
      <c r="MN113" s="484"/>
      <c r="MO113" s="484"/>
      <c r="MP113" s="484"/>
      <c r="MQ113" s="484"/>
      <c r="MR113" s="484"/>
      <c r="MS113" s="484"/>
      <c r="MT113" s="484"/>
      <c r="MU113" s="484"/>
      <c r="MV113" s="484"/>
      <c r="MW113" s="484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56"/>
      <c r="AY114" s="1039"/>
      <c r="AZ114" s="1044" t="e" vm="5">
        <v>#VALUE!</v>
      </c>
      <c r="BA114" s="45"/>
      <c r="BB114" s="172"/>
      <c r="BC114" s="1068"/>
      <c r="BD114" s="1068"/>
      <c r="BE114" s="1068"/>
      <c r="BF114" s="1068"/>
      <c r="BG114" s="1068"/>
      <c r="BH114" s="52"/>
      <c r="BI114" s="53"/>
      <c r="BJ114" s="26"/>
      <c r="IQ114" s="41"/>
      <c r="IR114" s="41"/>
      <c r="IS114" s="1291"/>
      <c r="IT114" s="1291"/>
      <c r="IU114" s="1291"/>
      <c r="IV114" s="1292"/>
      <c r="IW114" s="1045" t="e" vm="5">
        <v>#VALUE!</v>
      </c>
      <c r="IX114" s="1039"/>
      <c r="IY114" s="1040"/>
      <c r="IZ114" s="22"/>
      <c r="JA114" s="22"/>
      <c r="JB114" s="22"/>
      <c r="JC114" s="22"/>
      <c r="JD114" s="22"/>
      <c r="JE114" s="22"/>
      <c r="JF114" s="22"/>
      <c r="JG114" s="22"/>
      <c r="JH114" s="21"/>
      <c r="JI114" s="484"/>
      <c r="JJ114" s="484"/>
      <c r="JK114" s="484"/>
      <c r="JL114" s="484"/>
      <c r="JM114" s="484"/>
      <c r="JN114" s="484"/>
      <c r="JO114" s="484"/>
      <c r="JP114" s="484"/>
      <c r="JQ114" s="484"/>
      <c r="JR114" s="484"/>
      <c r="JS114" s="484"/>
      <c r="JT114" s="484"/>
      <c r="JU114" s="484"/>
      <c r="JV114" s="484"/>
      <c r="JW114" s="484"/>
      <c r="JX114" s="484"/>
      <c r="JY114" s="484"/>
      <c r="JZ114" s="484"/>
      <c r="KA114" s="484"/>
      <c r="KB114" s="484"/>
      <c r="KC114" s="484"/>
      <c r="KD114" s="484"/>
      <c r="KE114" s="484"/>
      <c r="KF114" s="484"/>
      <c r="KG114" s="484"/>
      <c r="KH114" s="484"/>
      <c r="KI114" s="484"/>
      <c r="KJ114" s="484"/>
      <c r="KK114" s="484"/>
      <c r="KL114" s="484"/>
      <c r="KM114" s="484"/>
      <c r="KN114" s="484"/>
      <c r="KO114" s="484"/>
      <c r="KP114" s="484"/>
      <c r="KQ114" s="484"/>
      <c r="KR114" s="484"/>
      <c r="KS114" s="484"/>
      <c r="KT114" s="484"/>
      <c r="KU114" s="484"/>
      <c r="KV114" s="484"/>
      <c r="KW114" s="484"/>
      <c r="KX114" s="484"/>
      <c r="KY114" s="484"/>
      <c r="KZ114" s="484"/>
      <c r="LA114" s="484"/>
      <c r="LB114" s="484"/>
      <c r="LC114" s="484"/>
      <c r="LD114" s="484"/>
      <c r="LE114" s="484"/>
      <c r="LF114" s="484"/>
      <c r="LG114" s="484"/>
      <c r="LH114" s="484"/>
      <c r="LI114" s="484"/>
      <c r="LJ114" s="484"/>
      <c r="LK114" s="484"/>
      <c r="LL114" s="484"/>
      <c r="LM114" s="484"/>
      <c r="LN114" s="484"/>
      <c r="LO114" s="484"/>
      <c r="LP114" s="484"/>
      <c r="LQ114" s="484"/>
      <c r="LR114" s="484"/>
      <c r="LS114" s="484"/>
      <c r="LT114" s="484"/>
      <c r="LU114" s="484"/>
      <c r="LV114" s="484"/>
      <c r="LW114" s="484"/>
      <c r="LX114" s="484"/>
      <c r="LY114" s="484"/>
      <c r="LZ114" s="484"/>
      <c r="MA114" s="484"/>
      <c r="MB114" s="484"/>
      <c r="MC114" s="484"/>
      <c r="MD114" s="484"/>
      <c r="ME114" s="484"/>
      <c r="MF114" s="484"/>
      <c r="MG114" s="484"/>
      <c r="MH114" s="484"/>
      <c r="MI114" s="484"/>
      <c r="MJ114" s="484"/>
      <c r="MK114" s="484"/>
      <c r="ML114" s="484"/>
      <c r="MM114" s="484"/>
      <c r="MN114" s="484"/>
      <c r="MO114" s="484"/>
      <c r="MP114" s="484"/>
      <c r="MQ114" s="484"/>
      <c r="MR114" s="484"/>
      <c r="MS114" s="484"/>
      <c r="MT114" s="484"/>
      <c r="MU114" s="484"/>
      <c r="MV114" s="484"/>
      <c r="MW114" s="484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56"/>
      <c r="AY115" s="1039"/>
      <c r="AZ115" s="1044"/>
      <c r="BA115" s="45"/>
      <c r="BB115" s="172"/>
      <c r="BC115" s="172"/>
      <c r="BD115" s="172"/>
      <c r="BE115" s="172"/>
      <c r="BF115" s="172"/>
      <c r="BG115" s="172"/>
      <c r="BI115" s="54"/>
      <c r="BJ115" s="26"/>
      <c r="IQ115" s="41"/>
      <c r="IR115" s="41"/>
      <c r="IS115" s="1291"/>
      <c r="IT115" s="1291"/>
      <c r="IU115" s="1291"/>
      <c r="IV115" s="1292"/>
      <c r="IW115" s="1045"/>
      <c r="IX115" s="1039"/>
      <c r="IY115" s="1040"/>
      <c r="IZ115" s="22"/>
      <c r="JA115" s="22"/>
      <c r="JB115" s="22"/>
      <c r="JC115" s="22"/>
      <c r="JD115" s="22"/>
      <c r="JE115" s="22"/>
      <c r="JF115" s="22"/>
      <c r="JG115" s="22"/>
      <c r="JH115" s="21"/>
      <c r="JI115" s="484"/>
      <c r="JJ115" s="484"/>
      <c r="JK115" s="484"/>
      <c r="JL115" s="484"/>
      <c r="JM115" s="484"/>
      <c r="JN115" s="484"/>
      <c r="JO115" s="484"/>
      <c r="JP115" s="484"/>
      <c r="JQ115" s="484"/>
      <c r="JR115" s="484"/>
      <c r="JS115" s="484"/>
      <c r="JT115" s="484"/>
      <c r="JU115" s="484"/>
      <c r="JV115" s="484"/>
      <c r="JW115" s="484"/>
      <c r="JX115" s="484"/>
      <c r="JY115" s="484"/>
      <c r="JZ115" s="484"/>
      <c r="KA115" s="484"/>
      <c r="KB115" s="484"/>
      <c r="KC115" s="484"/>
      <c r="KD115" s="484"/>
      <c r="KE115" s="484"/>
      <c r="KF115" s="484"/>
      <c r="KG115" s="484"/>
      <c r="KH115" s="484"/>
      <c r="KI115" s="484"/>
      <c r="KJ115" s="484"/>
      <c r="KK115" s="484"/>
      <c r="KL115" s="484"/>
      <c r="KM115" s="484"/>
      <c r="KN115" s="484"/>
      <c r="KO115" s="484"/>
      <c r="KP115" s="484"/>
      <c r="KQ115" s="484"/>
      <c r="KR115" s="484"/>
      <c r="KS115" s="484"/>
      <c r="KT115" s="484"/>
      <c r="KU115" s="484"/>
      <c r="KV115" s="484"/>
      <c r="KW115" s="484"/>
      <c r="KX115" s="484"/>
      <c r="KY115" s="484"/>
      <c r="KZ115" s="484"/>
      <c r="LA115" s="484"/>
      <c r="LB115" s="484"/>
      <c r="LC115" s="484"/>
      <c r="LD115" s="484"/>
      <c r="LE115" s="484"/>
      <c r="LF115" s="484"/>
      <c r="LG115" s="484"/>
      <c r="LH115" s="484"/>
      <c r="LI115" s="484"/>
      <c r="LJ115" s="484"/>
      <c r="LK115" s="484"/>
      <c r="LL115" s="484"/>
      <c r="LM115" s="484"/>
      <c r="LN115" s="484"/>
      <c r="LO115" s="484"/>
      <c r="LP115" s="484"/>
      <c r="LQ115" s="484"/>
      <c r="LR115" s="484"/>
      <c r="LS115" s="484"/>
      <c r="LT115" s="484"/>
      <c r="LU115" s="484"/>
      <c r="LV115" s="484"/>
      <c r="LW115" s="484"/>
      <c r="LX115" s="484"/>
      <c r="LY115" s="484"/>
      <c r="LZ115" s="484"/>
      <c r="MA115" s="484"/>
      <c r="MB115" s="484"/>
      <c r="MC115" s="484"/>
      <c r="MD115" s="484"/>
      <c r="ME115" s="484"/>
      <c r="MF115" s="484"/>
      <c r="MG115" s="484"/>
      <c r="MH115" s="484"/>
      <c r="MI115" s="484"/>
      <c r="MJ115" s="484"/>
      <c r="MK115" s="484"/>
      <c r="ML115" s="484"/>
      <c r="MM115" s="484"/>
      <c r="MN115" s="484"/>
      <c r="MO115" s="484"/>
      <c r="MP115" s="484"/>
      <c r="MQ115" s="484"/>
      <c r="MR115" s="484"/>
      <c r="MS115" s="484"/>
      <c r="MT115" s="484"/>
      <c r="MU115" s="484"/>
      <c r="MV115" s="484"/>
      <c r="MW115" s="484"/>
      <c r="MX115" s="23"/>
      <c r="OG115" s="202"/>
      <c r="OH115" s="202"/>
      <c r="OM115" s="878"/>
      <c r="ON115" s="878"/>
      <c r="OO115" s="878"/>
      <c r="OP115" s="878"/>
      <c r="OQ115" s="878"/>
      <c r="OR115" s="878"/>
      <c r="OS115" s="878"/>
      <c r="OT115" s="878"/>
      <c r="OU115" s="878"/>
      <c r="OV115" s="878"/>
      <c r="OW115" s="878"/>
      <c r="OX115" s="878"/>
      <c r="OY115" s="878"/>
      <c r="OZ115" s="878"/>
      <c r="PA115" s="878"/>
      <c r="PB115" s="878"/>
      <c r="PC115" s="612"/>
      <c r="PD115" s="612"/>
      <c r="PE115" s="612"/>
      <c r="PF115" s="612"/>
      <c r="PG115" s="612"/>
      <c r="PH115" s="612"/>
      <c r="PI115" s="612"/>
      <c r="PJ115" s="612"/>
      <c r="PK115" s="612"/>
      <c r="PL115" s="612"/>
      <c r="PM115" s="612"/>
      <c r="PN115" s="612"/>
      <c r="PO115" s="612"/>
      <c r="PP115" s="612"/>
      <c r="PQ115" s="612"/>
      <c r="PR115" s="612"/>
      <c r="PS115" s="612"/>
      <c r="PT115" s="612"/>
      <c r="PU115" s="612"/>
      <c r="PV115" s="878"/>
      <c r="PW115" s="878"/>
      <c r="PX115" s="878"/>
      <c r="PY115" s="878"/>
      <c r="PZ115" s="878"/>
      <c r="QA115" s="878"/>
      <c r="QB115" s="878"/>
      <c r="QC115" s="878"/>
      <c r="QD115" s="878"/>
      <c r="QE115" s="878"/>
      <c r="QF115" s="878"/>
      <c r="QG115" s="878"/>
      <c r="QH115" s="878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56"/>
      <c r="AY116" s="1039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Q116" s="41"/>
      <c r="IR116" s="41"/>
      <c r="IS116" s="1291"/>
      <c r="IT116" s="1291"/>
      <c r="IU116" s="1291"/>
      <c r="IV116" s="1292"/>
      <c r="IW116" s="164"/>
      <c r="IX116" s="1039"/>
      <c r="IY116" s="1040"/>
      <c r="IZ116" s="22"/>
      <c r="JA116" s="22"/>
      <c r="JB116" s="22"/>
      <c r="JC116" s="22"/>
      <c r="JD116" s="22"/>
      <c r="JE116" s="22"/>
      <c r="JF116" s="22"/>
      <c r="JG116" s="22"/>
      <c r="JH116" s="21"/>
      <c r="JI116" s="484"/>
      <c r="JJ116" s="484"/>
      <c r="JK116" s="484"/>
      <c r="JL116" s="484"/>
      <c r="JM116" s="484"/>
      <c r="JN116" s="484"/>
      <c r="JO116" s="484"/>
      <c r="JP116" s="484"/>
      <c r="JQ116" s="484"/>
      <c r="JR116" s="484"/>
      <c r="JS116" s="484"/>
      <c r="JT116" s="484"/>
      <c r="JU116" s="484"/>
      <c r="JV116" s="484"/>
      <c r="JW116" s="484"/>
      <c r="JX116" s="484"/>
      <c r="JY116" s="484"/>
      <c r="JZ116" s="484"/>
      <c r="KA116" s="484"/>
      <c r="KB116" s="484"/>
      <c r="KC116" s="484"/>
      <c r="KD116" s="484"/>
      <c r="KE116" s="484"/>
      <c r="KF116" s="484"/>
      <c r="KG116" s="484"/>
      <c r="KH116" s="484"/>
      <c r="KI116" s="484"/>
      <c r="KJ116" s="484"/>
      <c r="KK116" s="484"/>
      <c r="KL116" s="484"/>
      <c r="KM116" s="484"/>
      <c r="KN116" s="484"/>
      <c r="KO116" s="484"/>
      <c r="KP116" s="484"/>
      <c r="KQ116" s="484"/>
      <c r="KR116" s="484"/>
      <c r="KS116" s="484"/>
      <c r="KT116" s="484"/>
      <c r="KU116" s="484"/>
      <c r="KV116" s="484"/>
      <c r="KW116" s="484"/>
      <c r="KX116" s="484"/>
      <c r="KY116" s="484"/>
      <c r="KZ116" s="484"/>
      <c r="LA116" s="484"/>
      <c r="LB116" s="484"/>
      <c r="LC116" s="484"/>
      <c r="LD116" s="484"/>
      <c r="LE116" s="484"/>
      <c r="LF116" s="484"/>
      <c r="LG116" s="484"/>
      <c r="LH116" s="484"/>
      <c r="LI116" s="484"/>
      <c r="LJ116" s="484"/>
      <c r="LK116" s="484"/>
      <c r="LL116" s="484"/>
      <c r="LM116" s="484"/>
      <c r="LN116" s="484"/>
      <c r="LO116" s="484"/>
      <c r="LP116" s="484"/>
      <c r="LQ116" s="484"/>
      <c r="LR116" s="484"/>
      <c r="LS116" s="484"/>
      <c r="LT116" s="484"/>
      <c r="LU116" s="484"/>
      <c r="LV116" s="484"/>
      <c r="LW116" s="484"/>
      <c r="LX116" s="484"/>
      <c r="LY116" s="484"/>
      <c r="LZ116" s="484"/>
      <c r="MA116" s="484"/>
      <c r="MB116" s="484"/>
      <c r="MC116" s="484"/>
      <c r="MD116" s="484"/>
      <c r="ME116" s="484"/>
      <c r="MF116" s="484"/>
      <c r="MG116" s="484"/>
      <c r="MH116" s="484"/>
      <c r="MI116" s="484"/>
      <c r="MJ116" s="484"/>
      <c r="MK116" s="484"/>
      <c r="ML116" s="484"/>
      <c r="MM116" s="484"/>
      <c r="MN116" s="484"/>
      <c r="MO116" s="484"/>
      <c r="MP116" s="484"/>
      <c r="MQ116" s="484"/>
      <c r="MR116" s="484"/>
      <c r="MS116" s="484"/>
      <c r="MT116" s="484"/>
      <c r="MU116" s="484"/>
      <c r="MV116" s="484"/>
      <c r="MW116" s="484"/>
      <c r="MX116" s="23"/>
      <c r="OG116" s="202"/>
      <c r="OH116" s="202"/>
      <c r="OM116" s="878"/>
      <c r="ON116" s="878"/>
      <c r="OO116" s="878"/>
      <c r="OP116" s="878"/>
      <c r="OQ116" s="878"/>
      <c r="OR116" s="878"/>
      <c r="OS116" s="878"/>
      <c r="OT116" s="878"/>
      <c r="OU116" s="878"/>
      <c r="OV116" s="878"/>
      <c r="OW116" s="878"/>
      <c r="OX116" s="878"/>
      <c r="OY116" s="878"/>
      <c r="OZ116" s="878"/>
      <c r="PA116" s="878"/>
      <c r="PB116" s="878"/>
      <c r="PC116" s="612"/>
      <c r="PD116" s="612"/>
      <c r="PE116" s="612"/>
      <c r="PF116" s="612"/>
      <c r="PG116" s="612"/>
      <c r="PH116" s="612"/>
      <c r="PI116" s="612"/>
      <c r="PJ116" s="612"/>
      <c r="PK116" s="612"/>
      <c r="PL116" s="612"/>
      <c r="PM116" s="612"/>
      <c r="PN116" s="612"/>
      <c r="PO116" s="612"/>
      <c r="PP116" s="612"/>
      <c r="PQ116" s="612"/>
      <c r="PR116" s="612"/>
      <c r="PS116" s="612"/>
      <c r="PT116" s="612"/>
      <c r="PU116" s="612"/>
      <c r="PV116" s="878"/>
      <c r="PW116" s="878"/>
      <c r="PX116" s="878"/>
      <c r="PY116" s="878"/>
      <c r="PZ116" s="878"/>
      <c r="QA116" s="878"/>
      <c r="QB116" s="878"/>
      <c r="QC116" s="878"/>
      <c r="QD116" s="878"/>
      <c r="QE116" s="878"/>
      <c r="QF116" s="878"/>
      <c r="QG116" s="878"/>
      <c r="QH116" s="878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56"/>
      <c r="AY117" s="1039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Q117" s="41"/>
      <c r="IR117" s="41"/>
      <c r="IS117" s="1291"/>
      <c r="IT117" s="1291"/>
      <c r="IU117" s="1291"/>
      <c r="IV117" s="1292"/>
      <c r="IW117" s="164"/>
      <c r="IX117" s="1039"/>
      <c r="IY117" s="1040"/>
      <c r="IZ117" s="22"/>
      <c r="JA117" s="22"/>
      <c r="JB117" s="22"/>
      <c r="JC117" s="22"/>
      <c r="JD117" s="22"/>
      <c r="JE117" s="22"/>
      <c r="JF117" s="22"/>
      <c r="JG117" s="22"/>
      <c r="JH117" s="21"/>
      <c r="JI117" s="484"/>
      <c r="JJ117" s="484"/>
      <c r="JK117" s="484"/>
      <c r="JL117" s="484"/>
      <c r="JM117" s="484"/>
      <c r="JN117" s="484"/>
      <c r="JO117" s="484"/>
      <c r="JP117" s="484"/>
      <c r="JQ117" s="484"/>
      <c r="JR117" s="484"/>
      <c r="JS117" s="484"/>
      <c r="JT117" s="484"/>
      <c r="JU117" s="484"/>
      <c r="JV117" s="484"/>
      <c r="JW117" s="484"/>
      <c r="JX117" s="484"/>
      <c r="JY117" s="484"/>
      <c r="JZ117" s="484"/>
      <c r="KA117" s="484"/>
      <c r="KB117" s="484"/>
      <c r="KC117" s="484"/>
      <c r="KD117" s="484"/>
      <c r="KE117" s="484"/>
      <c r="KF117" s="484"/>
      <c r="KG117" s="484"/>
      <c r="KH117" s="484"/>
      <c r="KI117" s="484"/>
      <c r="KJ117" s="484"/>
      <c r="KK117" s="484"/>
      <c r="KL117" s="484"/>
      <c r="KM117" s="484"/>
      <c r="KN117" s="484"/>
      <c r="KO117" s="484"/>
      <c r="KP117" s="484"/>
      <c r="KQ117" s="484"/>
      <c r="KR117" s="484"/>
      <c r="KS117" s="484"/>
      <c r="KT117" s="484"/>
      <c r="KU117" s="484"/>
      <c r="KV117" s="484"/>
      <c r="KW117" s="484"/>
      <c r="KX117" s="484"/>
      <c r="KY117" s="484"/>
      <c r="KZ117" s="484"/>
      <c r="LA117" s="484"/>
      <c r="LB117" s="484"/>
      <c r="LC117" s="484"/>
      <c r="LD117" s="484"/>
      <c r="LE117" s="484"/>
      <c r="LF117" s="484"/>
      <c r="LG117" s="484"/>
      <c r="LH117" s="484"/>
      <c r="LI117" s="484"/>
      <c r="LJ117" s="484"/>
      <c r="LK117" s="484"/>
      <c r="LL117" s="484"/>
      <c r="LM117" s="484"/>
      <c r="LN117" s="484"/>
      <c r="LO117" s="484"/>
      <c r="LP117" s="484"/>
      <c r="LQ117" s="484"/>
      <c r="LR117" s="484"/>
      <c r="LS117" s="484"/>
      <c r="LT117" s="484"/>
      <c r="LU117" s="484"/>
      <c r="LV117" s="484"/>
      <c r="LW117" s="484"/>
      <c r="LX117" s="484"/>
      <c r="LY117" s="484"/>
      <c r="LZ117" s="484"/>
      <c r="MA117" s="484"/>
      <c r="MB117" s="484"/>
      <c r="MC117" s="484"/>
      <c r="MD117" s="484"/>
      <c r="ME117" s="484"/>
      <c r="MF117" s="484"/>
      <c r="MG117" s="484"/>
      <c r="MH117" s="484"/>
      <c r="MI117" s="484"/>
      <c r="MJ117" s="484"/>
      <c r="MK117" s="484"/>
      <c r="ML117" s="484"/>
      <c r="MM117" s="484"/>
      <c r="MN117" s="484"/>
      <c r="MO117" s="484"/>
      <c r="MP117" s="484"/>
      <c r="MQ117" s="484"/>
      <c r="MR117" s="484"/>
      <c r="MS117" s="484"/>
      <c r="MT117" s="484"/>
      <c r="MU117" s="484"/>
      <c r="MV117" s="484"/>
      <c r="MW117" s="484"/>
      <c r="MX117" s="23"/>
      <c r="OG117" s="202"/>
      <c r="OH117" s="202"/>
      <c r="OM117" s="878"/>
      <c r="ON117" s="878"/>
      <c r="OO117" s="878"/>
      <c r="OP117" s="878"/>
      <c r="OQ117" s="878"/>
      <c r="OR117" s="878"/>
      <c r="OS117" s="878"/>
      <c r="OT117" s="878"/>
      <c r="OU117" s="878"/>
      <c r="OV117" s="878"/>
      <c r="OW117" s="878"/>
      <c r="OX117" s="878"/>
      <c r="OY117" s="878"/>
      <c r="OZ117" s="878"/>
      <c r="PA117" s="878"/>
      <c r="PB117" s="878"/>
      <c r="PC117" s="612"/>
      <c r="PD117" s="612"/>
      <c r="PE117" s="612"/>
      <c r="PF117" s="612"/>
      <c r="PG117" s="612"/>
      <c r="PH117" s="612"/>
      <c r="PI117" s="612"/>
      <c r="PJ117" s="612"/>
      <c r="PK117" s="612"/>
      <c r="PL117" s="612"/>
      <c r="PM117" s="612"/>
      <c r="PN117" s="612"/>
      <c r="PO117" s="612"/>
      <c r="PP117" s="612"/>
      <c r="PQ117" s="612"/>
      <c r="PR117" s="612"/>
      <c r="PS117" s="612"/>
      <c r="PT117" s="612"/>
      <c r="PU117" s="612"/>
      <c r="PV117" s="878"/>
      <c r="PW117" s="878"/>
      <c r="PX117" s="878"/>
      <c r="PY117" s="878"/>
      <c r="PZ117" s="878"/>
      <c r="QA117" s="878"/>
      <c r="QB117" s="878"/>
      <c r="QC117" s="878"/>
      <c r="QD117" s="878"/>
      <c r="QE117" s="878"/>
      <c r="QF117" s="878"/>
      <c r="QG117" s="878"/>
      <c r="QH117" s="878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56"/>
      <c r="AY118" s="1039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Q118" s="41"/>
      <c r="IR118" s="41"/>
      <c r="IS118" s="1291"/>
      <c r="IT118" s="1291"/>
      <c r="IU118" s="1291"/>
      <c r="IV118" s="1292"/>
      <c r="IW118" s="164"/>
      <c r="IX118" s="1039"/>
      <c r="IY118" s="1040"/>
      <c r="IZ118" s="22"/>
      <c r="JA118" s="22"/>
      <c r="JB118" s="22"/>
      <c r="JC118" s="22"/>
      <c r="JD118" s="22"/>
      <c r="JE118" s="22"/>
      <c r="JF118" s="22"/>
      <c r="JG118" s="22"/>
      <c r="JH118" s="21"/>
      <c r="JI118" s="484"/>
      <c r="JJ118" s="484"/>
      <c r="JK118" s="484"/>
      <c r="JL118" s="484"/>
      <c r="JM118" s="484"/>
      <c r="JN118" s="484"/>
      <c r="JO118" s="484"/>
      <c r="JP118" s="484"/>
      <c r="JQ118" s="484"/>
      <c r="JR118" s="484"/>
      <c r="JS118" s="484"/>
      <c r="JT118" s="484"/>
      <c r="JU118" s="484"/>
      <c r="JV118" s="484"/>
      <c r="JW118" s="484"/>
      <c r="JX118" s="484"/>
      <c r="JY118" s="484"/>
      <c r="JZ118" s="484"/>
      <c r="KA118" s="484"/>
      <c r="KB118" s="484"/>
      <c r="KC118" s="484"/>
      <c r="KD118" s="484"/>
      <c r="KE118" s="484"/>
      <c r="KF118" s="484"/>
      <c r="KG118" s="484"/>
      <c r="KH118" s="484"/>
      <c r="KI118" s="484"/>
      <c r="KJ118" s="484"/>
      <c r="KK118" s="484"/>
      <c r="KL118" s="484"/>
      <c r="KM118" s="484"/>
      <c r="KN118" s="484"/>
      <c r="KO118" s="484"/>
      <c r="KP118" s="484"/>
      <c r="KQ118" s="484"/>
      <c r="KR118" s="484"/>
      <c r="KS118" s="484"/>
      <c r="KT118" s="484"/>
      <c r="KU118" s="484"/>
      <c r="KV118" s="484"/>
      <c r="KW118" s="484"/>
      <c r="KX118" s="484"/>
      <c r="KY118" s="484"/>
      <c r="KZ118" s="484"/>
      <c r="LA118" s="484"/>
      <c r="LB118" s="484"/>
      <c r="LC118" s="484"/>
      <c r="LD118" s="484"/>
      <c r="LE118" s="484"/>
      <c r="LF118" s="484"/>
      <c r="LG118" s="484"/>
      <c r="LH118" s="484"/>
      <c r="LI118" s="484"/>
      <c r="LJ118" s="484"/>
      <c r="LK118" s="484"/>
      <c r="LL118" s="484"/>
      <c r="LM118" s="484"/>
      <c r="LN118" s="484"/>
      <c r="LO118" s="484"/>
      <c r="LP118" s="484"/>
      <c r="LQ118" s="484"/>
      <c r="LR118" s="484"/>
      <c r="LS118" s="484"/>
      <c r="LT118" s="484"/>
      <c r="LU118" s="484"/>
      <c r="LV118" s="484"/>
      <c r="LW118" s="484"/>
      <c r="LX118" s="484"/>
      <c r="LY118" s="484"/>
      <c r="LZ118" s="484"/>
      <c r="MA118" s="484"/>
      <c r="MB118" s="484"/>
      <c r="MC118" s="484"/>
      <c r="MD118" s="484"/>
      <c r="ME118" s="484"/>
      <c r="MF118" s="484"/>
      <c r="MG118" s="484"/>
      <c r="MH118" s="484"/>
      <c r="MI118" s="484"/>
      <c r="MJ118" s="484"/>
      <c r="MK118" s="484"/>
      <c r="ML118" s="484"/>
      <c r="MM118" s="484"/>
      <c r="MN118" s="484"/>
      <c r="MO118" s="484"/>
      <c r="MP118" s="484"/>
      <c r="MQ118" s="484"/>
      <c r="MR118" s="484"/>
      <c r="MS118" s="484"/>
      <c r="MT118" s="484"/>
      <c r="MU118" s="484"/>
      <c r="MV118" s="484"/>
      <c r="MW118" s="484"/>
      <c r="MX118" s="23"/>
      <c r="OG118" s="63"/>
      <c r="OH118" s="613"/>
      <c r="OM118" s="878"/>
      <c r="ON118" s="878"/>
      <c r="OO118" s="878"/>
      <c r="OP118" s="878"/>
      <c r="OQ118" s="878"/>
      <c r="OR118" s="878"/>
      <c r="OS118" s="878"/>
      <c r="OT118" s="878"/>
      <c r="OU118" s="878"/>
      <c r="OV118" s="878"/>
      <c r="OW118" s="878"/>
      <c r="OX118" s="878"/>
      <c r="OY118" s="878"/>
      <c r="OZ118" s="878"/>
      <c r="PA118" s="878"/>
      <c r="PB118" s="878"/>
      <c r="PC118" s="612"/>
      <c r="PD118" s="612"/>
      <c r="PE118" s="612"/>
      <c r="PF118" s="612"/>
      <c r="PG118" s="612"/>
      <c r="PH118" s="612"/>
      <c r="PI118" s="612"/>
      <c r="PJ118" s="612"/>
      <c r="PK118" s="612"/>
      <c r="PL118" s="612"/>
      <c r="PM118" s="612"/>
      <c r="PN118" s="612"/>
      <c r="PO118" s="612"/>
      <c r="PP118" s="612"/>
      <c r="PQ118" s="612"/>
      <c r="PR118" s="612"/>
      <c r="PS118" s="612"/>
      <c r="PT118" s="612"/>
      <c r="PU118" s="612"/>
      <c r="PV118" s="878"/>
      <c r="PW118" s="878"/>
      <c r="PX118" s="878"/>
      <c r="PY118" s="878"/>
      <c r="PZ118" s="878"/>
      <c r="QA118" s="878"/>
      <c r="QB118" s="878"/>
      <c r="QC118" s="878"/>
      <c r="QD118" s="878"/>
      <c r="QE118" s="878"/>
      <c r="QF118" s="878"/>
      <c r="QG118" s="878"/>
      <c r="QH118" s="878"/>
      <c r="QM118" s="63"/>
      <c r="QN118" s="613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56"/>
      <c r="AY119" s="1039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Q119" s="41"/>
      <c r="IR119" s="41"/>
      <c r="IS119" s="1291"/>
      <c r="IT119" s="1291"/>
      <c r="IU119" s="1291"/>
      <c r="IV119" s="1292"/>
      <c r="IW119" s="164"/>
      <c r="IX119" s="1039"/>
      <c r="IY119" s="1040"/>
      <c r="IZ119" s="22"/>
      <c r="JA119" s="22"/>
      <c r="JB119" s="22"/>
      <c r="JC119" s="22"/>
      <c r="JD119" s="22"/>
      <c r="JE119" s="22"/>
      <c r="JF119" s="22"/>
      <c r="JG119" s="22"/>
      <c r="JH119" s="21"/>
      <c r="JI119" s="484"/>
      <c r="JJ119" s="484"/>
      <c r="JK119" s="484"/>
      <c r="JL119" s="484"/>
      <c r="JM119" s="484"/>
      <c r="JN119" s="484"/>
      <c r="JO119" s="484"/>
      <c r="JP119" s="484"/>
      <c r="JQ119" s="484"/>
      <c r="JR119" s="484"/>
      <c r="JS119" s="484"/>
      <c r="JT119" s="484"/>
      <c r="JU119" s="484"/>
      <c r="JV119" s="484"/>
      <c r="JW119" s="484"/>
      <c r="JX119" s="484"/>
      <c r="JY119" s="484"/>
      <c r="JZ119" s="484"/>
      <c r="KA119" s="484"/>
      <c r="KB119" s="484"/>
      <c r="KC119" s="484"/>
      <c r="KD119" s="484"/>
      <c r="KE119" s="484"/>
      <c r="KF119" s="484"/>
      <c r="KG119" s="484"/>
      <c r="KH119" s="484"/>
      <c r="KI119" s="484"/>
      <c r="KJ119" s="484"/>
      <c r="KK119" s="484"/>
      <c r="KL119" s="484"/>
      <c r="KM119" s="484"/>
      <c r="KN119" s="484"/>
      <c r="KO119" s="484"/>
      <c r="KP119" s="484"/>
      <c r="KQ119" s="484"/>
      <c r="KR119" s="484"/>
      <c r="KS119" s="484"/>
      <c r="KT119" s="484"/>
      <c r="KU119" s="484"/>
      <c r="KV119" s="484"/>
      <c r="KW119" s="484"/>
      <c r="KX119" s="484"/>
      <c r="KY119" s="484"/>
      <c r="KZ119" s="484"/>
      <c r="LA119" s="484"/>
      <c r="LB119" s="484"/>
      <c r="LC119" s="484"/>
      <c r="LD119" s="484"/>
      <c r="LE119" s="484"/>
      <c r="LF119" s="484"/>
      <c r="LG119" s="484"/>
      <c r="LH119" s="484"/>
      <c r="LI119" s="484"/>
      <c r="LJ119" s="484"/>
      <c r="LK119" s="484"/>
      <c r="LL119" s="484"/>
      <c r="LM119" s="484"/>
      <c r="LN119" s="484"/>
      <c r="LO119" s="484"/>
      <c r="LP119" s="484"/>
      <c r="LQ119" s="484"/>
      <c r="LR119" s="484"/>
      <c r="LS119" s="484"/>
      <c r="LT119" s="484"/>
      <c r="LU119" s="484"/>
      <c r="LV119" s="484"/>
      <c r="LW119" s="484"/>
      <c r="LX119" s="484"/>
      <c r="LY119" s="484"/>
      <c r="LZ119" s="484"/>
      <c r="MA119" s="484"/>
      <c r="MB119" s="484"/>
      <c r="MC119" s="484"/>
      <c r="MD119" s="484"/>
      <c r="ME119" s="484"/>
      <c r="MF119" s="484"/>
      <c r="MG119" s="484"/>
      <c r="MH119" s="484"/>
      <c r="MI119" s="484"/>
      <c r="MJ119" s="484"/>
      <c r="MK119" s="484"/>
      <c r="ML119" s="484"/>
      <c r="MM119" s="484"/>
      <c r="MN119" s="484"/>
      <c r="MO119" s="484"/>
      <c r="MP119" s="484"/>
      <c r="MQ119" s="484"/>
      <c r="MR119" s="484"/>
      <c r="MS119" s="484"/>
      <c r="MT119" s="484"/>
      <c r="MU119" s="484"/>
      <c r="MV119" s="484"/>
      <c r="MW119" s="484"/>
      <c r="MX119" s="23"/>
      <c r="OG119" s="63"/>
      <c r="OH119" s="613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13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56"/>
      <c r="AY120" s="1039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Q120" s="41"/>
      <c r="IR120" s="41"/>
      <c r="IS120" s="1291"/>
      <c r="IT120" s="1291"/>
      <c r="IU120" s="1291"/>
      <c r="IV120" s="1292"/>
      <c r="IW120" s="164"/>
      <c r="IX120" s="1039"/>
      <c r="IY120" s="1040"/>
      <c r="IZ120" s="22"/>
      <c r="JA120" s="22"/>
      <c r="JB120" s="22"/>
      <c r="JC120" s="22"/>
      <c r="JD120" s="22"/>
      <c r="JE120" s="22"/>
      <c r="JF120" s="22"/>
      <c r="JG120" s="22"/>
      <c r="JH120" s="21"/>
      <c r="JI120" s="484"/>
      <c r="JJ120" s="484"/>
      <c r="JK120" s="484"/>
      <c r="JL120" s="484"/>
      <c r="JM120" s="484"/>
      <c r="JN120" s="484"/>
      <c r="JO120" s="484"/>
      <c r="JP120" s="484"/>
      <c r="JQ120" s="484"/>
      <c r="JR120" s="484"/>
      <c r="JS120" s="484"/>
      <c r="JT120" s="484"/>
      <c r="JU120" s="484"/>
      <c r="JV120" s="484"/>
      <c r="JW120" s="484"/>
      <c r="JX120" s="484"/>
      <c r="JY120" s="484"/>
      <c r="JZ120" s="484"/>
      <c r="KA120" s="484"/>
      <c r="KB120" s="484"/>
      <c r="KC120" s="484"/>
      <c r="KD120" s="484"/>
      <c r="KE120" s="484"/>
      <c r="KF120" s="484"/>
      <c r="KG120" s="484"/>
      <c r="KH120" s="484"/>
      <c r="KI120" s="484"/>
      <c r="KJ120" s="484"/>
      <c r="KK120" s="484"/>
      <c r="KL120" s="484"/>
      <c r="KM120" s="484"/>
      <c r="KN120" s="484"/>
      <c r="KO120" s="484"/>
      <c r="KP120" s="484"/>
      <c r="KQ120" s="484"/>
      <c r="KR120" s="484"/>
      <c r="KS120" s="484"/>
      <c r="KT120" s="484"/>
      <c r="KU120" s="484"/>
      <c r="KV120" s="484"/>
      <c r="KW120" s="484"/>
      <c r="KX120" s="484"/>
      <c r="KY120" s="484"/>
      <c r="KZ120" s="484"/>
      <c r="LA120" s="484"/>
      <c r="LB120" s="484"/>
      <c r="LC120" s="484"/>
      <c r="LD120" s="484"/>
      <c r="LE120" s="484"/>
      <c r="LF120" s="484"/>
      <c r="LG120" s="484"/>
      <c r="LH120" s="484"/>
      <c r="LI120" s="484"/>
      <c r="LJ120" s="484"/>
      <c r="LK120" s="484"/>
      <c r="LL120" s="484"/>
      <c r="LM120" s="484"/>
      <c r="LN120" s="484"/>
      <c r="LO120" s="484"/>
      <c r="LP120" s="484"/>
      <c r="LQ120" s="484"/>
      <c r="LR120" s="484"/>
      <c r="LS120" s="484"/>
      <c r="LT120" s="484"/>
      <c r="LU120" s="484"/>
      <c r="LV120" s="484"/>
      <c r="LW120" s="484"/>
      <c r="LX120" s="484"/>
      <c r="LY120" s="484"/>
      <c r="LZ120" s="484"/>
      <c r="MA120" s="484"/>
      <c r="MB120" s="484"/>
      <c r="MC120" s="484"/>
      <c r="MD120" s="484"/>
      <c r="ME120" s="484"/>
      <c r="MF120" s="484"/>
      <c r="MG120" s="484"/>
      <c r="MH120" s="484"/>
      <c r="MI120" s="484"/>
      <c r="MJ120" s="484"/>
      <c r="MK120" s="484"/>
      <c r="ML120" s="484"/>
      <c r="MM120" s="484"/>
      <c r="MN120" s="484"/>
      <c r="MO120" s="484"/>
      <c r="MP120" s="484"/>
      <c r="MQ120" s="484"/>
      <c r="MR120" s="484"/>
      <c r="MS120" s="484"/>
      <c r="MT120" s="484"/>
      <c r="MU120" s="484"/>
      <c r="MV120" s="484"/>
      <c r="MW120" s="484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57"/>
      <c r="AY121" s="1041"/>
      <c r="AZ121" s="167"/>
      <c r="BA121" s="45"/>
      <c r="BB121" s="172"/>
      <c r="BC121" s="1068">
        <v>300</v>
      </c>
      <c r="BD121" s="1068"/>
      <c r="BE121" s="1068"/>
      <c r="BF121" s="1068"/>
      <c r="BG121" s="1068"/>
      <c r="BI121" s="54"/>
      <c r="BJ121" s="26"/>
      <c r="IQ121" s="41"/>
      <c r="IR121" s="41"/>
      <c r="IS121" s="1291"/>
      <c r="IT121" s="1291"/>
      <c r="IU121" s="1291"/>
      <c r="IV121" s="1292"/>
      <c r="IW121" s="168"/>
      <c r="IX121" s="1041"/>
      <c r="IY121" s="1042"/>
      <c r="IZ121" s="22"/>
      <c r="JA121" s="22"/>
      <c r="JB121" s="22"/>
      <c r="JC121" s="22"/>
      <c r="JD121" s="22"/>
      <c r="JE121" s="22"/>
      <c r="JF121" s="22"/>
      <c r="JG121" s="22"/>
      <c r="JH121" s="21"/>
      <c r="JI121" s="484"/>
      <c r="JJ121" s="484"/>
      <c r="JK121" s="484"/>
      <c r="JL121" s="484"/>
      <c r="JM121" s="484"/>
      <c r="JN121" s="484"/>
      <c r="JO121" s="484"/>
      <c r="JP121" s="484"/>
      <c r="JQ121" s="484"/>
      <c r="JR121" s="484"/>
      <c r="JS121" s="484"/>
      <c r="JT121" s="484"/>
      <c r="JU121" s="484"/>
      <c r="JV121" s="484"/>
      <c r="JW121" s="484"/>
      <c r="JX121" s="484"/>
      <c r="JY121" s="484"/>
      <c r="JZ121" s="484"/>
      <c r="KA121" s="484"/>
      <c r="KB121" s="484"/>
      <c r="KC121" s="484"/>
      <c r="KD121" s="484"/>
      <c r="KE121" s="484"/>
      <c r="KF121" s="484"/>
      <c r="KG121" s="484"/>
      <c r="KH121" s="484"/>
      <c r="KI121" s="484"/>
      <c r="KJ121" s="484"/>
      <c r="KK121" s="484"/>
      <c r="KL121" s="484"/>
      <c r="KM121" s="484"/>
      <c r="KN121" s="484"/>
      <c r="KO121" s="484"/>
      <c r="KP121" s="484"/>
      <c r="KQ121" s="484"/>
      <c r="KR121" s="484"/>
      <c r="KS121" s="484"/>
      <c r="KT121" s="484"/>
      <c r="KU121" s="484"/>
      <c r="KV121" s="484"/>
      <c r="KW121" s="484"/>
      <c r="KX121" s="484"/>
      <c r="KY121" s="484"/>
      <c r="KZ121" s="484"/>
      <c r="LA121" s="484"/>
      <c r="LB121" s="484"/>
      <c r="LC121" s="484"/>
      <c r="LD121" s="484"/>
      <c r="LE121" s="484"/>
      <c r="LF121" s="484"/>
      <c r="LG121" s="484"/>
      <c r="LH121" s="484"/>
      <c r="LI121" s="484"/>
      <c r="LJ121" s="484"/>
      <c r="LK121" s="484"/>
      <c r="LL121" s="484"/>
      <c r="LM121" s="484"/>
      <c r="LN121" s="484"/>
      <c r="LO121" s="484"/>
      <c r="LP121" s="484"/>
      <c r="LQ121" s="484"/>
      <c r="LR121" s="484"/>
      <c r="LS121" s="484"/>
      <c r="LT121" s="484"/>
      <c r="LU121" s="484"/>
      <c r="LV121" s="484"/>
      <c r="LW121" s="484"/>
      <c r="LX121" s="484"/>
      <c r="LY121" s="484"/>
      <c r="LZ121" s="484"/>
      <c r="MA121" s="484"/>
      <c r="MB121" s="484"/>
      <c r="MC121" s="484"/>
      <c r="MD121" s="484"/>
      <c r="ME121" s="484"/>
      <c r="MF121" s="484"/>
      <c r="MG121" s="484"/>
      <c r="MH121" s="484"/>
      <c r="MI121" s="484"/>
      <c r="MJ121" s="484"/>
      <c r="MK121" s="484"/>
      <c r="ML121" s="484"/>
      <c r="MM121" s="484"/>
      <c r="MN121" s="484"/>
      <c r="MO121" s="484"/>
      <c r="MP121" s="484"/>
      <c r="MQ121" s="484"/>
      <c r="MR121" s="484"/>
      <c r="MS121" s="484"/>
      <c r="MT121" s="484"/>
      <c r="MU121" s="484"/>
      <c r="MV121" s="484"/>
      <c r="MW121" s="484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56" t="s">
        <v>9</v>
      </c>
      <c r="AY122" s="1039"/>
      <c r="AZ122" s="163"/>
      <c r="BA122" s="45"/>
      <c r="BB122" s="172"/>
      <c r="BC122" s="1068"/>
      <c r="BD122" s="1068"/>
      <c r="BE122" s="1068"/>
      <c r="BF122" s="1068"/>
      <c r="BG122" s="1068"/>
      <c r="BH122" s="52"/>
      <c r="BI122" s="53"/>
      <c r="BJ122" s="26"/>
      <c r="IQ122" s="41"/>
      <c r="IR122" s="41"/>
      <c r="IS122" s="1291"/>
      <c r="IT122" s="1291"/>
      <c r="IU122" s="1291"/>
      <c r="IV122" s="1292"/>
      <c r="IW122" s="164"/>
      <c r="IX122" s="1039" t="s">
        <v>9</v>
      </c>
      <c r="IY122" s="1040"/>
      <c r="IZ122" s="22"/>
      <c r="JA122" s="22"/>
      <c r="JB122" s="22"/>
      <c r="JC122" s="22"/>
      <c r="JD122" s="22"/>
      <c r="JE122" s="22"/>
      <c r="JF122" s="22"/>
      <c r="JG122" s="22"/>
      <c r="JH122" s="21"/>
      <c r="JI122" s="484"/>
      <c r="JJ122" s="484"/>
      <c r="JK122" s="484"/>
      <c r="JL122" s="484"/>
      <c r="JM122" s="484"/>
      <c r="JN122" s="484"/>
      <c r="JO122" s="484"/>
      <c r="JP122" s="484"/>
      <c r="JQ122" s="484"/>
      <c r="JR122" s="484"/>
      <c r="JS122" s="484"/>
      <c r="JT122" s="484"/>
      <c r="JU122" s="484"/>
      <c r="JV122" s="484"/>
      <c r="JW122" s="484"/>
      <c r="JX122" s="484"/>
      <c r="JY122" s="484"/>
      <c r="JZ122" s="484"/>
      <c r="KA122" s="484"/>
      <c r="KB122" s="484"/>
      <c r="KC122" s="484"/>
      <c r="KD122" s="484"/>
      <c r="KE122" s="484"/>
      <c r="KF122" s="484"/>
      <c r="KG122" s="484"/>
      <c r="KH122" s="484"/>
      <c r="KI122" s="484"/>
      <c r="KJ122" s="484"/>
      <c r="KK122" s="484"/>
      <c r="KL122" s="484"/>
      <c r="KM122" s="484"/>
      <c r="KN122" s="484"/>
      <c r="KO122" s="484"/>
      <c r="KP122" s="484"/>
      <c r="KQ122" s="484"/>
      <c r="KR122" s="484"/>
      <c r="KS122" s="484"/>
      <c r="KT122" s="484"/>
      <c r="KU122" s="484"/>
      <c r="KV122" s="484"/>
      <c r="KW122" s="484"/>
      <c r="KX122" s="484"/>
      <c r="KY122" s="484"/>
      <c r="KZ122" s="484"/>
      <c r="LA122" s="484"/>
      <c r="LB122" s="484"/>
      <c r="LC122" s="484"/>
      <c r="LD122" s="484"/>
      <c r="LE122" s="484"/>
      <c r="LF122" s="484"/>
      <c r="LG122" s="484"/>
      <c r="LH122" s="484"/>
      <c r="LI122" s="484"/>
      <c r="LJ122" s="484"/>
      <c r="LK122" s="484"/>
      <c r="LL122" s="484"/>
      <c r="LM122" s="484"/>
      <c r="LN122" s="484"/>
      <c r="LO122" s="484"/>
      <c r="LP122" s="484"/>
      <c r="LQ122" s="484"/>
      <c r="LR122" s="484"/>
      <c r="LS122" s="484"/>
      <c r="LT122" s="484"/>
      <c r="LU122" s="484"/>
      <c r="LV122" s="484"/>
      <c r="LW122" s="484"/>
      <c r="LX122" s="484"/>
      <c r="LY122" s="484"/>
      <c r="LZ122" s="484"/>
      <c r="MA122" s="484"/>
      <c r="MB122" s="484"/>
      <c r="MC122" s="484"/>
      <c r="MD122" s="484"/>
      <c r="ME122" s="484"/>
      <c r="MF122" s="484"/>
      <c r="MG122" s="484"/>
      <c r="MH122" s="484"/>
      <c r="MI122" s="484"/>
      <c r="MJ122" s="484"/>
      <c r="MK122" s="484"/>
      <c r="ML122" s="484"/>
      <c r="MM122" s="484"/>
      <c r="MN122" s="484"/>
      <c r="MO122" s="484"/>
      <c r="MP122" s="484"/>
      <c r="MQ122" s="484"/>
      <c r="MR122" s="484"/>
      <c r="MS122" s="484"/>
      <c r="MT122" s="484"/>
      <c r="MU122" s="484"/>
      <c r="MV122" s="484"/>
      <c r="MW122" s="484"/>
      <c r="MX122" s="23"/>
      <c r="OG122" s="63"/>
      <c r="OH122" s="63"/>
      <c r="OM122" s="819"/>
      <c r="ON122" s="819"/>
      <c r="OO122" s="819"/>
      <c r="OP122" s="819"/>
      <c r="OQ122" s="819"/>
      <c r="OR122" s="819"/>
      <c r="OS122" s="819"/>
      <c r="OT122" s="819"/>
      <c r="OU122" s="819"/>
      <c r="OV122" s="820"/>
      <c r="OW122" s="820"/>
      <c r="OX122" s="820"/>
      <c r="OY122" s="820"/>
      <c r="OZ122" s="820"/>
      <c r="PA122" s="820"/>
      <c r="PB122" s="820"/>
      <c r="PC122" s="820"/>
      <c r="PD122" s="820"/>
      <c r="PE122" s="820"/>
      <c r="PF122" s="820"/>
      <c r="PG122" s="820"/>
      <c r="PH122" s="447"/>
      <c r="PI122" s="447"/>
      <c r="PJ122" s="447"/>
      <c r="PK122" s="447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56"/>
      <c r="AY123" s="1039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Q123" s="41"/>
      <c r="IR123" s="41"/>
      <c r="IS123" s="1291"/>
      <c r="IT123" s="1291"/>
      <c r="IU123" s="1291"/>
      <c r="IV123" s="1292"/>
      <c r="IW123" s="164"/>
      <c r="IX123" s="1039"/>
      <c r="IY123" s="1040"/>
      <c r="IZ123" s="22"/>
      <c r="JA123" s="22"/>
      <c r="JB123" s="22"/>
      <c r="JC123" s="22"/>
      <c r="JD123" s="22"/>
      <c r="JE123" s="22"/>
      <c r="JF123" s="22"/>
      <c r="JG123" s="22"/>
      <c r="JH123" s="21"/>
      <c r="JI123" s="484"/>
      <c r="JJ123" s="484"/>
      <c r="JK123" s="484"/>
      <c r="JL123" s="484"/>
      <c r="JM123" s="484"/>
      <c r="JN123" s="484"/>
      <c r="JO123" s="484"/>
      <c r="JP123" s="484"/>
      <c r="JQ123" s="484"/>
      <c r="JR123" s="484"/>
      <c r="JS123" s="484"/>
      <c r="JT123" s="484"/>
      <c r="JU123" s="484"/>
      <c r="JV123" s="484"/>
      <c r="JW123" s="484"/>
      <c r="JX123" s="484"/>
      <c r="JY123" s="484"/>
      <c r="JZ123" s="484"/>
      <c r="KA123" s="484"/>
      <c r="KB123" s="484"/>
      <c r="KC123" s="484"/>
      <c r="KD123" s="484"/>
      <c r="KE123" s="484"/>
      <c r="KF123" s="484"/>
      <c r="KG123" s="484"/>
      <c r="KH123" s="484"/>
      <c r="KI123" s="484"/>
      <c r="KJ123" s="484"/>
      <c r="KK123" s="484"/>
      <c r="KL123" s="484"/>
      <c r="KM123" s="484"/>
      <c r="KN123" s="484"/>
      <c r="KO123" s="484"/>
      <c r="KP123" s="484"/>
      <c r="KQ123" s="484"/>
      <c r="KR123" s="484"/>
      <c r="KS123" s="484"/>
      <c r="KT123" s="484"/>
      <c r="KU123" s="484"/>
      <c r="KV123" s="484"/>
      <c r="KW123" s="484"/>
      <c r="KX123" s="484"/>
      <c r="KY123" s="484"/>
      <c r="KZ123" s="484"/>
      <c r="LA123" s="484"/>
      <c r="LB123" s="484"/>
      <c r="LC123" s="484"/>
      <c r="LD123" s="484"/>
      <c r="LE123" s="484"/>
      <c r="LF123" s="484"/>
      <c r="LG123" s="484"/>
      <c r="LH123" s="484"/>
      <c r="LI123" s="484"/>
      <c r="LJ123" s="484"/>
      <c r="LK123" s="484"/>
      <c r="LL123" s="484"/>
      <c r="LM123" s="484"/>
      <c r="LN123" s="484"/>
      <c r="LO123" s="484"/>
      <c r="LP123" s="484"/>
      <c r="LQ123" s="484"/>
      <c r="LR123" s="484"/>
      <c r="LS123" s="484"/>
      <c r="LT123" s="484"/>
      <c r="LU123" s="484"/>
      <c r="LV123" s="484"/>
      <c r="LW123" s="484"/>
      <c r="LX123" s="484"/>
      <c r="LY123" s="484"/>
      <c r="LZ123" s="484"/>
      <c r="MA123" s="484"/>
      <c r="MB123" s="484"/>
      <c r="MC123" s="484"/>
      <c r="MD123" s="484"/>
      <c r="ME123" s="484"/>
      <c r="MF123" s="484"/>
      <c r="MG123" s="484"/>
      <c r="MH123" s="484"/>
      <c r="MI123" s="484"/>
      <c r="MJ123" s="484"/>
      <c r="MK123" s="484"/>
      <c r="ML123" s="484"/>
      <c r="MM123" s="484"/>
      <c r="MN123" s="484"/>
      <c r="MO123" s="484"/>
      <c r="MP123" s="484"/>
      <c r="MQ123" s="484"/>
      <c r="MR123" s="484"/>
      <c r="MS123" s="484"/>
      <c r="MT123" s="484"/>
      <c r="MU123" s="484"/>
      <c r="MV123" s="484"/>
      <c r="MW123" s="484"/>
      <c r="MX123" s="23"/>
      <c r="OG123" s="63"/>
      <c r="OH123" s="63"/>
      <c r="OM123" s="819"/>
      <c r="ON123" s="819"/>
      <c r="OO123" s="819"/>
      <c r="OP123" s="819"/>
      <c r="OQ123" s="819"/>
      <c r="OR123" s="819"/>
      <c r="OS123" s="819"/>
      <c r="OT123" s="819"/>
      <c r="OU123" s="819"/>
      <c r="OV123" s="820"/>
      <c r="OW123" s="820"/>
      <c r="OX123" s="820"/>
      <c r="OY123" s="820"/>
      <c r="OZ123" s="820"/>
      <c r="PA123" s="820"/>
      <c r="PB123" s="820"/>
      <c r="PC123" s="820"/>
      <c r="PD123" s="820"/>
      <c r="PE123" s="820"/>
      <c r="PF123" s="820"/>
      <c r="PG123" s="820"/>
      <c r="PH123" s="447"/>
      <c r="PI123" s="447"/>
      <c r="PJ123" s="447"/>
      <c r="PK123" s="447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56"/>
      <c r="AY124" s="1039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Q124" s="41"/>
      <c r="IR124" s="41"/>
      <c r="IS124" s="1291"/>
      <c r="IT124" s="1291"/>
      <c r="IU124" s="1291"/>
      <c r="IV124" s="1292"/>
      <c r="IW124" s="164"/>
      <c r="IX124" s="1039"/>
      <c r="IY124" s="1040"/>
      <c r="IZ124" s="22"/>
      <c r="JA124" s="22"/>
      <c r="JB124" s="22"/>
      <c r="JC124" s="22"/>
      <c r="JD124" s="22"/>
      <c r="JE124" s="22"/>
      <c r="JF124" s="22"/>
      <c r="JG124" s="22"/>
      <c r="JH124" s="21"/>
      <c r="JI124" s="484"/>
      <c r="JJ124" s="484"/>
      <c r="JK124" s="484"/>
      <c r="JL124" s="484"/>
      <c r="JM124" s="484"/>
      <c r="JN124" s="484"/>
      <c r="JO124" s="484"/>
      <c r="JP124" s="484"/>
      <c r="JQ124" s="484"/>
      <c r="JR124" s="484"/>
      <c r="JS124" s="484"/>
      <c r="JT124" s="484"/>
      <c r="JU124" s="484"/>
      <c r="JV124" s="484"/>
      <c r="JW124" s="484"/>
      <c r="JX124" s="484"/>
      <c r="JY124" s="484"/>
      <c r="JZ124" s="484"/>
      <c r="KA124" s="484"/>
      <c r="KB124" s="484"/>
      <c r="KC124" s="484"/>
      <c r="KD124" s="484"/>
      <c r="KE124" s="484"/>
      <c r="KF124" s="484"/>
      <c r="KG124" s="484"/>
      <c r="KH124" s="484"/>
      <c r="KI124" s="484"/>
      <c r="KJ124" s="484"/>
      <c r="KK124" s="484"/>
      <c r="KL124" s="484"/>
      <c r="KM124" s="484"/>
      <c r="KN124" s="484"/>
      <c r="KO124" s="484"/>
      <c r="KP124" s="484"/>
      <c r="KQ124" s="484"/>
      <c r="KR124" s="484"/>
      <c r="KS124" s="484"/>
      <c r="KT124" s="484"/>
      <c r="KU124" s="484"/>
      <c r="KV124" s="484"/>
      <c r="KW124" s="484"/>
      <c r="KX124" s="484"/>
      <c r="KY124" s="484"/>
      <c r="KZ124" s="484"/>
      <c r="LA124" s="484"/>
      <c r="LB124" s="484"/>
      <c r="LC124" s="484"/>
      <c r="LD124" s="484"/>
      <c r="LE124" s="484"/>
      <c r="LF124" s="484"/>
      <c r="LG124" s="484"/>
      <c r="LH124" s="484"/>
      <c r="LI124" s="484"/>
      <c r="LJ124" s="484"/>
      <c r="LK124" s="484"/>
      <c r="LL124" s="484"/>
      <c r="LM124" s="484"/>
      <c r="LN124" s="484"/>
      <c r="LO124" s="484"/>
      <c r="LP124" s="484"/>
      <c r="LQ124" s="484"/>
      <c r="LR124" s="484"/>
      <c r="LS124" s="484"/>
      <c r="LT124" s="484"/>
      <c r="LU124" s="484"/>
      <c r="LV124" s="484"/>
      <c r="LW124" s="484"/>
      <c r="LX124" s="484"/>
      <c r="LY124" s="484"/>
      <c r="LZ124" s="484"/>
      <c r="MA124" s="484"/>
      <c r="MB124" s="484"/>
      <c r="MC124" s="484"/>
      <c r="MD124" s="484"/>
      <c r="ME124" s="484"/>
      <c r="MF124" s="484"/>
      <c r="MG124" s="484"/>
      <c r="MH124" s="484"/>
      <c r="MI124" s="484"/>
      <c r="MJ124" s="484"/>
      <c r="MK124" s="484"/>
      <c r="ML124" s="484"/>
      <c r="MM124" s="484"/>
      <c r="MN124" s="484"/>
      <c r="MO124" s="484"/>
      <c r="MP124" s="484"/>
      <c r="MQ124" s="484"/>
      <c r="MR124" s="484"/>
      <c r="MS124" s="484"/>
      <c r="MT124" s="484"/>
      <c r="MU124" s="484"/>
      <c r="MV124" s="484"/>
      <c r="MW124" s="484"/>
      <c r="MX124" s="23"/>
      <c r="OG124" s="63"/>
      <c r="OH124" s="63"/>
      <c r="OM124" s="819"/>
      <c r="ON124" s="447"/>
      <c r="OO124" s="447"/>
      <c r="OP124" s="819"/>
      <c r="OQ124" s="819"/>
      <c r="OR124" s="819"/>
      <c r="OS124" s="819"/>
      <c r="OT124" s="819"/>
      <c r="OU124" s="819"/>
      <c r="OV124" s="820"/>
      <c r="OW124" s="820"/>
      <c r="OX124" s="820"/>
      <c r="OY124" s="820"/>
      <c r="OZ124" s="820"/>
      <c r="PA124" s="820"/>
      <c r="PB124" s="820"/>
      <c r="PC124" s="820"/>
      <c r="PD124" s="820"/>
      <c r="PE124" s="820"/>
      <c r="PF124" s="820"/>
      <c r="PG124" s="820"/>
      <c r="PH124" s="820"/>
      <c r="PI124" s="819"/>
      <c r="PJ124" s="819"/>
      <c r="PK124" s="879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56"/>
      <c r="AY125" s="1039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Q125" s="41"/>
      <c r="IR125" s="41"/>
      <c r="IS125" s="1291"/>
      <c r="IT125" s="1291"/>
      <c r="IU125" s="1291"/>
      <c r="IV125" s="1292"/>
      <c r="IW125" s="164"/>
      <c r="IX125" s="1039"/>
      <c r="IY125" s="1040"/>
      <c r="IZ125" s="22"/>
      <c r="JA125" s="22"/>
      <c r="JB125" s="22"/>
      <c r="JC125" s="22"/>
      <c r="JD125" s="22"/>
      <c r="JE125" s="22"/>
      <c r="JF125" s="22"/>
      <c r="JG125" s="22"/>
      <c r="JH125" s="21"/>
      <c r="JI125" s="484"/>
      <c r="JJ125" s="484"/>
      <c r="JK125" s="484"/>
      <c r="JL125" s="484"/>
      <c r="JM125" s="484"/>
      <c r="JN125" s="484"/>
      <c r="JO125" s="484"/>
      <c r="JP125" s="484"/>
      <c r="JQ125" s="484"/>
      <c r="JR125" s="484"/>
      <c r="JS125" s="484"/>
      <c r="JT125" s="484"/>
      <c r="JU125" s="484"/>
      <c r="JV125" s="484"/>
      <c r="JW125" s="484"/>
      <c r="JX125" s="484"/>
      <c r="JY125" s="484"/>
      <c r="JZ125" s="484"/>
      <c r="KA125" s="484"/>
      <c r="KB125" s="484"/>
      <c r="KC125" s="484"/>
      <c r="KD125" s="484"/>
      <c r="KE125" s="484"/>
      <c r="KF125" s="484"/>
      <c r="KG125" s="484"/>
      <c r="KH125" s="484"/>
      <c r="KI125" s="484"/>
      <c r="KJ125" s="484"/>
      <c r="KK125" s="484"/>
      <c r="KL125" s="484"/>
      <c r="KM125" s="484"/>
      <c r="KN125" s="484"/>
      <c r="KO125" s="484"/>
      <c r="KP125" s="484"/>
      <c r="KQ125" s="484"/>
      <c r="KR125" s="484"/>
      <c r="KS125" s="484"/>
      <c r="KT125" s="484"/>
      <c r="KU125" s="484"/>
      <c r="KV125" s="484"/>
      <c r="KW125" s="484"/>
      <c r="KX125" s="484"/>
      <c r="KY125" s="484"/>
      <c r="KZ125" s="484"/>
      <c r="LA125" s="484"/>
      <c r="LB125" s="484"/>
      <c r="LC125" s="484"/>
      <c r="LD125" s="484"/>
      <c r="LE125" s="484"/>
      <c r="LF125" s="484"/>
      <c r="LG125" s="484"/>
      <c r="LH125" s="484"/>
      <c r="LI125" s="484"/>
      <c r="LJ125" s="484"/>
      <c r="LK125" s="484"/>
      <c r="LL125" s="484"/>
      <c r="LM125" s="484"/>
      <c r="LN125" s="484"/>
      <c r="LO125" s="484"/>
      <c r="LP125" s="484"/>
      <c r="LQ125" s="484"/>
      <c r="LR125" s="484"/>
      <c r="LS125" s="484"/>
      <c r="LT125" s="484"/>
      <c r="LU125" s="484"/>
      <c r="LV125" s="484"/>
      <c r="LW125" s="484"/>
      <c r="LX125" s="484"/>
      <c r="LY125" s="484"/>
      <c r="LZ125" s="484"/>
      <c r="MA125" s="484"/>
      <c r="MB125" s="484"/>
      <c r="MC125" s="484"/>
      <c r="MD125" s="484"/>
      <c r="ME125" s="484"/>
      <c r="MF125" s="484"/>
      <c r="MG125" s="484"/>
      <c r="MH125" s="484"/>
      <c r="MI125" s="484"/>
      <c r="MJ125" s="484"/>
      <c r="MK125" s="484"/>
      <c r="ML125" s="484"/>
      <c r="MM125" s="484"/>
      <c r="MN125" s="484"/>
      <c r="MO125" s="484"/>
      <c r="MP125" s="484"/>
      <c r="MQ125" s="484"/>
      <c r="MR125" s="484"/>
      <c r="MS125" s="484"/>
      <c r="MT125" s="484"/>
      <c r="MU125" s="484"/>
      <c r="MV125" s="484"/>
      <c r="MW125" s="484"/>
      <c r="MX125" s="23"/>
      <c r="OG125" s="63"/>
      <c r="OH125" s="63"/>
      <c r="OM125" s="880"/>
      <c r="ON125" s="880"/>
      <c r="OO125" s="880"/>
      <c r="OP125" s="880"/>
      <c r="OQ125" s="880"/>
      <c r="OR125" s="880"/>
      <c r="OS125" s="880"/>
      <c r="OT125" s="880"/>
      <c r="OU125" s="880"/>
      <c r="OV125" s="880"/>
      <c r="OW125" s="880"/>
      <c r="OX125" s="880"/>
      <c r="OY125" s="880"/>
      <c r="OZ125" s="880"/>
      <c r="PA125" s="880"/>
      <c r="PB125" s="880"/>
      <c r="PC125" s="880"/>
      <c r="PD125" s="880"/>
      <c r="PE125" s="880"/>
      <c r="PF125" s="880"/>
      <c r="PG125" s="880"/>
      <c r="PH125" s="880"/>
      <c r="PI125" s="880"/>
      <c r="PJ125" s="880"/>
      <c r="PK125" s="880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56"/>
      <c r="AY126" s="1039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Q126" s="41"/>
      <c r="IR126" s="41"/>
      <c r="IS126" s="1291"/>
      <c r="IT126" s="1291"/>
      <c r="IU126" s="1291"/>
      <c r="IV126" s="1292"/>
      <c r="IW126" s="164"/>
      <c r="IX126" s="1039"/>
      <c r="IY126" s="1040"/>
      <c r="IZ126" s="22"/>
      <c r="JA126" s="22"/>
      <c r="JB126" s="22"/>
      <c r="JC126" s="22"/>
      <c r="JD126" s="22"/>
      <c r="JE126" s="22"/>
      <c r="JF126" s="22"/>
      <c r="JG126" s="22"/>
      <c r="JH126" s="21"/>
      <c r="JI126" s="484"/>
      <c r="JJ126" s="484"/>
      <c r="JK126" s="484"/>
      <c r="JL126" s="484"/>
      <c r="JM126" s="484"/>
      <c r="JN126" s="484"/>
      <c r="JO126" s="484"/>
      <c r="JP126" s="484"/>
      <c r="JQ126" s="484"/>
      <c r="JR126" s="484"/>
      <c r="JS126" s="484"/>
      <c r="JT126" s="484"/>
      <c r="JU126" s="484"/>
      <c r="JV126" s="484"/>
      <c r="JW126" s="484"/>
      <c r="JX126" s="484"/>
      <c r="JY126" s="484"/>
      <c r="JZ126" s="484"/>
      <c r="KA126" s="484"/>
      <c r="KB126" s="484"/>
      <c r="KC126" s="484"/>
      <c r="KD126" s="484"/>
      <c r="KE126" s="484"/>
      <c r="KF126" s="484"/>
      <c r="KG126" s="484"/>
      <c r="KH126" s="484"/>
      <c r="KI126" s="484"/>
      <c r="KJ126" s="484"/>
      <c r="KK126" s="484"/>
      <c r="KL126" s="484"/>
      <c r="KM126" s="484"/>
      <c r="KN126" s="484"/>
      <c r="KO126" s="484"/>
      <c r="KP126" s="484"/>
      <c r="KQ126" s="484"/>
      <c r="KR126" s="484"/>
      <c r="KS126" s="484"/>
      <c r="KT126" s="484"/>
      <c r="KU126" s="484"/>
      <c r="KV126" s="484"/>
      <c r="KW126" s="484"/>
      <c r="KX126" s="484"/>
      <c r="KY126" s="484"/>
      <c r="KZ126" s="484"/>
      <c r="LA126" s="484"/>
      <c r="LB126" s="484"/>
      <c r="LC126" s="484"/>
      <c r="LD126" s="484"/>
      <c r="LE126" s="484"/>
      <c r="LF126" s="484"/>
      <c r="LG126" s="484"/>
      <c r="LH126" s="484"/>
      <c r="LI126" s="484"/>
      <c r="LJ126" s="484"/>
      <c r="LK126" s="484"/>
      <c r="LL126" s="484"/>
      <c r="LM126" s="484"/>
      <c r="LN126" s="484"/>
      <c r="LO126" s="484"/>
      <c r="LP126" s="484"/>
      <c r="LQ126" s="484"/>
      <c r="LR126" s="484"/>
      <c r="LS126" s="484"/>
      <c r="LT126" s="484"/>
      <c r="LU126" s="484"/>
      <c r="LV126" s="484"/>
      <c r="LW126" s="484"/>
      <c r="LX126" s="484"/>
      <c r="LY126" s="484"/>
      <c r="LZ126" s="484"/>
      <c r="MA126" s="484"/>
      <c r="MB126" s="484"/>
      <c r="MC126" s="484"/>
      <c r="MD126" s="484"/>
      <c r="ME126" s="484"/>
      <c r="MF126" s="484"/>
      <c r="MG126" s="484"/>
      <c r="MH126" s="484"/>
      <c r="MI126" s="484"/>
      <c r="MJ126" s="484"/>
      <c r="MK126" s="484"/>
      <c r="ML126" s="484"/>
      <c r="MM126" s="484"/>
      <c r="MN126" s="484"/>
      <c r="MO126" s="484"/>
      <c r="MP126" s="484"/>
      <c r="MQ126" s="484"/>
      <c r="MR126" s="484"/>
      <c r="MS126" s="484"/>
      <c r="MT126" s="484"/>
      <c r="MU126" s="484"/>
      <c r="MV126" s="484"/>
      <c r="MW126" s="484"/>
      <c r="MX126" s="23"/>
      <c r="OG126" s="63"/>
      <c r="OH126" s="63"/>
      <c r="OM126" s="880"/>
      <c r="ON126" s="880"/>
      <c r="OO126" s="880"/>
      <c r="OP126" s="880"/>
      <c r="OQ126" s="880"/>
      <c r="OR126" s="880"/>
      <c r="OS126" s="880"/>
      <c r="OT126" s="881"/>
      <c r="OU126" s="881"/>
      <c r="OV126" s="880"/>
      <c r="OW126" s="880"/>
      <c r="OX126" s="880"/>
      <c r="OY126" s="880"/>
      <c r="OZ126" s="880"/>
      <c r="PA126" s="880"/>
      <c r="PB126" s="880"/>
      <c r="PC126" s="881"/>
      <c r="PD126" s="881"/>
      <c r="PE126" s="880"/>
      <c r="PF126" s="880"/>
      <c r="PG126" s="880"/>
      <c r="PH126" s="880"/>
      <c r="PI126" s="880"/>
      <c r="PJ126" s="880"/>
      <c r="PK126" s="880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56"/>
      <c r="AY127" s="1039"/>
      <c r="AZ127" s="1044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1291"/>
      <c r="IT127" s="1291"/>
      <c r="IU127" s="1291"/>
      <c r="IV127" s="1292"/>
      <c r="IW127" s="1045" t="e" vm="5">
        <v>#VALUE!</v>
      </c>
      <c r="IX127" s="1039"/>
      <c r="IY127" s="1040"/>
      <c r="IZ127" s="22"/>
      <c r="JA127" s="22"/>
      <c r="JB127" s="22"/>
      <c r="JC127" s="22"/>
      <c r="JD127" s="22"/>
      <c r="JE127" s="22"/>
      <c r="JF127" s="22"/>
      <c r="JG127" s="22"/>
      <c r="JH127" s="21"/>
      <c r="JI127" s="484"/>
      <c r="JJ127" s="484"/>
      <c r="JK127" s="484"/>
      <c r="JL127" s="484"/>
      <c r="JM127" s="484"/>
      <c r="JN127" s="484"/>
      <c r="JO127" s="484"/>
      <c r="JP127" s="484"/>
      <c r="JQ127" s="484"/>
      <c r="JR127" s="484"/>
      <c r="JS127" s="484"/>
      <c r="JT127" s="484"/>
      <c r="JU127" s="484"/>
      <c r="JV127" s="484"/>
      <c r="JW127" s="484"/>
      <c r="JX127" s="484"/>
      <c r="JY127" s="484"/>
      <c r="JZ127" s="484"/>
      <c r="KA127" s="484"/>
      <c r="KB127" s="484"/>
      <c r="KC127" s="484"/>
      <c r="KD127" s="484"/>
      <c r="KE127" s="484"/>
      <c r="KF127" s="484"/>
      <c r="KG127" s="484"/>
      <c r="KH127" s="484"/>
      <c r="KI127" s="484"/>
      <c r="KJ127" s="484"/>
      <c r="KK127" s="484"/>
      <c r="KL127" s="484"/>
      <c r="KM127" s="484"/>
      <c r="KN127" s="484"/>
      <c r="KO127" s="484"/>
      <c r="KP127" s="484"/>
      <c r="KQ127" s="484"/>
      <c r="KR127" s="484"/>
      <c r="KS127" s="484"/>
      <c r="KT127" s="484"/>
      <c r="KU127" s="484"/>
      <c r="KV127" s="484"/>
      <c r="KW127" s="484"/>
      <c r="KX127" s="484"/>
      <c r="KY127" s="484"/>
      <c r="KZ127" s="484"/>
      <c r="LA127" s="484"/>
      <c r="LB127" s="484"/>
      <c r="LC127" s="484"/>
      <c r="LD127" s="484"/>
      <c r="LE127" s="484"/>
      <c r="LF127" s="484"/>
      <c r="LG127" s="484"/>
      <c r="LH127" s="484"/>
      <c r="LI127" s="484"/>
      <c r="LJ127" s="484"/>
      <c r="LK127" s="484"/>
      <c r="LL127" s="484"/>
      <c r="LM127" s="484"/>
      <c r="LN127" s="484"/>
      <c r="LO127" s="484"/>
      <c r="LP127" s="484"/>
      <c r="LQ127" s="484"/>
      <c r="LR127" s="484"/>
      <c r="LS127" s="484"/>
      <c r="LT127" s="484"/>
      <c r="LU127" s="484"/>
      <c r="LV127" s="484"/>
      <c r="LW127" s="484"/>
      <c r="LX127" s="484"/>
      <c r="LY127" s="484"/>
      <c r="LZ127" s="484"/>
      <c r="MA127" s="484"/>
      <c r="MB127" s="484"/>
      <c r="MC127" s="484"/>
      <c r="MD127" s="484"/>
      <c r="ME127" s="484"/>
      <c r="MF127" s="484"/>
      <c r="MG127" s="484"/>
      <c r="MH127" s="484"/>
      <c r="MI127" s="484"/>
      <c r="MJ127" s="484"/>
      <c r="MK127" s="484"/>
      <c r="ML127" s="484"/>
      <c r="MM127" s="484"/>
      <c r="MN127" s="484"/>
      <c r="MO127" s="484"/>
      <c r="MP127" s="484"/>
      <c r="MQ127" s="484"/>
      <c r="MR127" s="484"/>
      <c r="MS127" s="484"/>
      <c r="MT127" s="484"/>
      <c r="MU127" s="484"/>
      <c r="MV127" s="484"/>
      <c r="MW127" s="484"/>
      <c r="MX127" s="23"/>
      <c r="OG127" s="63"/>
      <c r="OH127" s="63"/>
      <c r="OM127" s="880"/>
      <c r="ON127" s="880"/>
      <c r="OO127" s="880"/>
      <c r="OP127" s="880"/>
      <c r="OQ127" s="880"/>
      <c r="OR127" s="880"/>
      <c r="OS127" s="880"/>
      <c r="OT127" s="881"/>
      <c r="OU127" s="881"/>
      <c r="OV127" s="880"/>
      <c r="OW127" s="880"/>
      <c r="OX127" s="880"/>
      <c r="OY127" s="880"/>
      <c r="OZ127" s="880"/>
      <c r="PA127" s="880"/>
      <c r="PB127" s="880"/>
      <c r="PC127" s="881"/>
      <c r="PD127" s="881"/>
      <c r="PE127" s="880"/>
      <c r="PF127" s="880"/>
      <c r="PG127" s="880"/>
      <c r="PH127" s="880"/>
      <c r="PI127" s="880"/>
      <c r="PJ127" s="880"/>
      <c r="PK127" s="880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56"/>
      <c r="AY128" s="1039"/>
      <c r="AZ128" s="1044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1291"/>
      <c r="IT128" s="1291"/>
      <c r="IU128" s="1291"/>
      <c r="IV128" s="1292"/>
      <c r="IW128" s="1045"/>
      <c r="IX128" s="1039"/>
      <c r="IY128" s="1040"/>
      <c r="IZ128" s="22"/>
      <c r="JA128" s="22"/>
      <c r="JB128" s="22"/>
      <c r="JC128" s="22"/>
      <c r="JD128" s="22"/>
      <c r="JE128" s="22"/>
      <c r="JF128" s="22"/>
      <c r="JG128" s="22"/>
      <c r="JH128" s="21"/>
      <c r="JI128" s="484"/>
      <c r="JJ128" s="484"/>
      <c r="JK128" s="484"/>
      <c r="JL128" s="484"/>
      <c r="JM128" s="484"/>
      <c r="JN128" s="484"/>
      <c r="JO128" s="484"/>
      <c r="JP128" s="484"/>
      <c r="JQ128" s="484"/>
      <c r="JR128" s="484"/>
      <c r="JS128" s="484"/>
      <c r="JT128" s="484"/>
      <c r="JU128" s="484"/>
      <c r="JV128" s="484"/>
      <c r="JW128" s="484"/>
      <c r="JX128" s="484"/>
      <c r="JY128" s="484"/>
      <c r="JZ128" s="484"/>
      <c r="KA128" s="484"/>
      <c r="KB128" s="484"/>
      <c r="KC128" s="484"/>
      <c r="KD128" s="484"/>
      <c r="KE128" s="484"/>
      <c r="KF128" s="484"/>
      <c r="KG128" s="484"/>
      <c r="KH128" s="484"/>
      <c r="KI128" s="484"/>
      <c r="KJ128" s="484"/>
      <c r="KK128" s="484"/>
      <c r="KL128" s="484"/>
      <c r="KM128" s="484"/>
      <c r="KN128" s="484"/>
      <c r="KO128" s="484"/>
      <c r="KP128" s="484"/>
      <c r="KQ128" s="484"/>
      <c r="KR128" s="484"/>
      <c r="KS128" s="484"/>
      <c r="KT128" s="484"/>
      <c r="KU128" s="484"/>
      <c r="KV128" s="484"/>
      <c r="KW128" s="484"/>
      <c r="KX128" s="484"/>
      <c r="KY128" s="484"/>
      <c r="KZ128" s="484"/>
      <c r="LA128" s="484"/>
      <c r="LB128" s="484"/>
      <c r="LC128" s="484"/>
      <c r="LD128" s="484"/>
      <c r="LE128" s="484"/>
      <c r="LF128" s="484"/>
      <c r="LG128" s="484"/>
      <c r="LH128" s="484"/>
      <c r="LI128" s="484"/>
      <c r="LJ128" s="484"/>
      <c r="LK128" s="484"/>
      <c r="LL128" s="484"/>
      <c r="LM128" s="484"/>
      <c r="LN128" s="484"/>
      <c r="LO128" s="484"/>
      <c r="LP128" s="484"/>
      <c r="LQ128" s="484"/>
      <c r="LR128" s="484"/>
      <c r="LS128" s="484"/>
      <c r="LT128" s="484"/>
      <c r="LU128" s="484"/>
      <c r="LV128" s="484"/>
      <c r="LW128" s="484"/>
      <c r="LX128" s="484"/>
      <c r="LY128" s="484"/>
      <c r="LZ128" s="484"/>
      <c r="MA128" s="484"/>
      <c r="MB128" s="484"/>
      <c r="MC128" s="484"/>
      <c r="MD128" s="484"/>
      <c r="ME128" s="484"/>
      <c r="MF128" s="484"/>
      <c r="MG128" s="484"/>
      <c r="MH128" s="484"/>
      <c r="MI128" s="484"/>
      <c r="MJ128" s="484"/>
      <c r="MK128" s="484"/>
      <c r="ML128" s="484"/>
      <c r="MM128" s="484"/>
      <c r="MN128" s="484"/>
      <c r="MO128" s="484"/>
      <c r="MP128" s="484"/>
      <c r="MQ128" s="484"/>
      <c r="MR128" s="484"/>
      <c r="MS128" s="484"/>
      <c r="MT128" s="484"/>
      <c r="MU128" s="484"/>
      <c r="MV128" s="484"/>
      <c r="MW128" s="484"/>
      <c r="MX128" s="23"/>
      <c r="OG128" s="63"/>
      <c r="OH128" s="63"/>
      <c r="OM128" s="880"/>
      <c r="ON128" s="880"/>
      <c r="OO128" s="880"/>
      <c r="OP128" s="880"/>
      <c r="OQ128" s="880"/>
      <c r="OR128" s="880"/>
      <c r="OS128" s="880"/>
      <c r="OT128" s="880"/>
      <c r="OU128" s="880"/>
      <c r="OV128" s="880"/>
      <c r="OW128" s="880"/>
      <c r="OX128" s="880"/>
      <c r="OY128" s="880"/>
      <c r="OZ128" s="880"/>
      <c r="PA128" s="880"/>
      <c r="PB128" s="880"/>
      <c r="PC128" s="880"/>
      <c r="PD128" s="880"/>
      <c r="PE128" s="880"/>
      <c r="PF128" s="880"/>
      <c r="PG128" s="880"/>
      <c r="PH128" s="880"/>
      <c r="PI128" s="880"/>
      <c r="PJ128" s="880"/>
      <c r="PK128" s="880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56"/>
      <c r="AY129" s="1039"/>
      <c r="AZ129" s="163"/>
      <c r="BA129" s="45"/>
      <c r="BB129" s="172"/>
      <c r="BC129" s="1068">
        <v>200</v>
      </c>
      <c r="BD129" s="1068"/>
      <c r="BE129" s="1068"/>
      <c r="BF129" s="1068"/>
      <c r="BG129" s="1068"/>
      <c r="BI129" s="54"/>
      <c r="BJ129" s="26"/>
      <c r="IQ129" s="41"/>
      <c r="IR129" s="41"/>
      <c r="IS129" s="1291"/>
      <c r="IT129" s="1291"/>
      <c r="IU129" s="1291"/>
      <c r="IV129" s="1292"/>
      <c r="IW129" s="164"/>
      <c r="IX129" s="1039"/>
      <c r="IY129" s="1040"/>
      <c r="IZ129" s="22"/>
      <c r="JA129" s="22"/>
      <c r="JB129" s="22"/>
      <c r="JC129" s="22"/>
      <c r="JD129" s="22"/>
      <c r="JE129" s="22"/>
      <c r="JF129" s="22"/>
      <c r="JG129" s="22"/>
      <c r="JH129" s="21"/>
      <c r="JI129" s="484"/>
      <c r="JJ129" s="484"/>
      <c r="JK129" s="484"/>
      <c r="JL129" s="484"/>
      <c r="JM129" s="484"/>
      <c r="JN129" s="484"/>
      <c r="JO129" s="484"/>
      <c r="JP129" s="484"/>
      <c r="JQ129" s="484"/>
      <c r="JR129" s="484"/>
      <c r="JS129" s="484"/>
      <c r="JT129" s="484"/>
      <c r="JU129" s="484"/>
      <c r="JV129" s="484"/>
      <c r="JW129" s="484"/>
      <c r="JX129" s="484"/>
      <c r="JY129" s="484"/>
      <c r="JZ129" s="484"/>
      <c r="KA129" s="484"/>
      <c r="KB129" s="484"/>
      <c r="KC129" s="484"/>
      <c r="KD129" s="484"/>
      <c r="KE129" s="484"/>
      <c r="KF129" s="484"/>
      <c r="KG129" s="484"/>
      <c r="KH129" s="484"/>
      <c r="KI129" s="484"/>
      <c r="KJ129" s="484"/>
      <c r="KK129" s="484"/>
      <c r="KL129" s="484"/>
      <c r="KM129" s="484"/>
      <c r="KN129" s="484"/>
      <c r="KO129" s="484"/>
      <c r="KP129" s="484"/>
      <c r="KQ129" s="484"/>
      <c r="KR129" s="484"/>
      <c r="KS129" s="484"/>
      <c r="KT129" s="484"/>
      <c r="KU129" s="484"/>
      <c r="KV129" s="484"/>
      <c r="KW129" s="484"/>
      <c r="KX129" s="484"/>
      <c r="KY129" s="484"/>
      <c r="KZ129" s="484"/>
      <c r="LA129" s="484"/>
      <c r="LB129" s="484"/>
      <c r="LC129" s="484"/>
      <c r="LD129" s="484"/>
      <c r="LE129" s="484"/>
      <c r="LF129" s="484"/>
      <c r="LG129" s="484"/>
      <c r="LH129" s="484"/>
      <c r="LI129" s="484"/>
      <c r="LJ129" s="484"/>
      <c r="LK129" s="484"/>
      <c r="LL129" s="484"/>
      <c r="LM129" s="484"/>
      <c r="LN129" s="484"/>
      <c r="LO129" s="484"/>
      <c r="LP129" s="484"/>
      <c r="LQ129" s="484"/>
      <c r="LR129" s="484"/>
      <c r="LS129" s="484"/>
      <c r="LT129" s="484"/>
      <c r="LU129" s="484"/>
      <c r="LV129" s="484"/>
      <c r="LW129" s="484"/>
      <c r="LX129" s="484"/>
      <c r="LY129" s="484"/>
      <c r="LZ129" s="484"/>
      <c r="MA129" s="484"/>
      <c r="MB129" s="484"/>
      <c r="MC129" s="484"/>
      <c r="MD129" s="484"/>
      <c r="ME129" s="484"/>
      <c r="MF129" s="484"/>
      <c r="MG129" s="484"/>
      <c r="MH129" s="484"/>
      <c r="MI129" s="484"/>
      <c r="MJ129" s="484"/>
      <c r="MK129" s="484"/>
      <c r="ML129" s="484"/>
      <c r="MM129" s="484"/>
      <c r="MN129" s="484"/>
      <c r="MO129" s="484"/>
      <c r="MP129" s="484"/>
      <c r="MQ129" s="484"/>
      <c r="MR129" s="484"/>
      <c r="MS129" s="484"/>
      <c r="MT129" s="484"/>
      <c r="MU129" s="484"/>
      <c r="MV129" s="484"/>
      <c r="MW129" s="484"/>
      <c r="MX129" s="23"/>
      <c r="OG129" s="63"/>
      <c r="OH129" s="63"/>
      <c r="OM129" s="882"/>
      <c r="ON129" s="882"/>
      <c r="OO129" s="882"/>
      <c r="OP129" s="882"/>
      <c r="OQ129" s="882"/>
      <c r="OR129" s="882"/>
      <c r="OS129" s="882"/>
      <c r="OT129" s="882"/>
      <c r="OU129" s="882"/>
      <c r="OV129" s="883"/>
      <c r="OW129" s="883"/>
      <c r="OX129" s="880"/>
      <c r="OY129" s="880"/>
      <c r="OZ129" s="880"/>
      <c r="PA129" s="883"/>
      <c r="PB129" s="883"/>
      <c r="PC129" s="883"/>
      <c r="PD129" s="883"/>
      <c r="PE129" s="883"/>
      <c r="PF129" s="883"/>
      <c r="PG129" s="884"/>
      <c r="PH129" s="884"/>
      <c r="PI129" s="884"/>
      <c r="PJ129" s="883"/>
      <c r="PK129" s="883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56"/>
      <c r="AY130" s="1039"/>
      <c r="AZ130" s="163"/>
      <c r="BA130" s="45"/>
      <c r="BB130" s="172"/>
      <c r="BC130" s="1068"/>
      <c r="BD130" s="1068"/>
      <c r="BE130" s="1068"/>
      <c r="BF130" s="1068"/>
      <c r="BG130" s="1068"/>
      <c r="BH130" s="52"/>
      <c r="BI130" s="53"/>
      <c r="BJ130" s="174"/>
      <c r="IQ130" s="41"/>
      <c r="IR130" s="41"/>
      <c r="IS130" s="1291"/>
      <c r="IT130" s="1291"/>
      <c r="IU130" s="1291"/>
      <c r="IV130" s="1292"/>
      <c r="IW130" s="164"/>
      <c r="IX130" s="1039"/>
      <c r="IY130" s="1040"/>
      <c r="IZ130" s="22"/>
      <c r="JA130" s="22"/>
      <c r="JB130" s="22"/>
      <c r="JC130" s="22"/>
      <c r="JD130" s="22"/>
      <c r="JE130" s="22"/>
      <c r="JF130" s="22"/>
      <c r="JG130" s="22"/>
      <c r="JH130" s="21"/>
      <c r="JI130" s="484"/>
      <c r="JJ130" s="484"/>
      <c r="JK130" s="484"/>
      <c r="JL130" s="484"/>
      <c r="JM130" s="484"/>
      <c r="JN130" s="484"/>
      <c r="JO130" s="484"/>
      <c r="JP130" s="484"/>
      <c r="JQ130" s="484"/>
      <c r="JR130" s="484"/>
      <c r="JS130" s="484"/>
      <c r="JT130" s="484"/>
      <c r="JU130" s="484"/>
      <c r="JV130" s="484"/>
      <c r="JW130" s="484"/>
      <c r="JX130" s="484"/>
      <c r="JY130" s="484"/>
      <c r="JZ130" s="484"/>
      <c r="KA130" s="484"/>
      <c r="KB130" s="484"/>
      <c r="KC130" s="484"/>
      <c r="KD130" s="484"/>
      <c r="KE130" s="484"/>
      <c r="KF130" s="484"/>
      <c r="KG130" s="484"/>
      <c r="KH130" s="484"/>
      <c r="KI130" s="484"/>
      <c r="KJ130" s="484"/>
      <c r="KK130" s="484"/>
      <c r="KL130" s="484"/>
      <c r="KM130" s="484"/>
      <c r="KN130" s="484"/>
      <c r="KO130" s="484"/>
      <c r="KP130" s="484"/>
      <c r="KQ130" s="484"/>
      <c r="KR130" s="484"/>
      <c r="KS130" s="484"/>
      <c r="KT130" s="484"/>
      <c r="KU130" s="484"/>
      <c r="KV130" s="484"/>
      <c r="KW130" s="484"/>
      <c r="KX130" s="484"/>
      <c r="KY130" s="484"/>
      <c r="KZ130" s="484"/>
      <c r="LA130" s="484"/>
      <c r="LB130" s="484"/>
      <c r="LC130" s="484"/>
      <c r="LD130" s="484"/>
      <c r="LE130" s="484"/>
      <c r="LF130" s="484"/>
      <c r="LG130" s="484"/>
      <c r="LH130" s="484"/>
      <c r="LI130" s="484"/>
      <c r="LJ130" s="484"/>
      <c r="LK130" s="484"/>
      <c r="LL130" s="484"/>
      <c r="LM130" s="484"/>
      <c r="LN130" s="484"/>
      <c r="LO130" s="484"/>
      <c r="LP130" s="484"/>
      <c r="LQ130" s="484"/>
      <c r="LR130" s="484"/>
      <c r="LS130" s="484"/>
      <c r="LT130" s="484"/>
      <c r="LU130" s="484"/>
      <c r="LV130" s="484"/>
      <c r="LW130" s="484"/>
      <c r="LX130" s="484"/>
      <c r="LY130" s="484"/>
      <c r="LZ130" s="484"/>
      <c r="MA130" s="484"/>
      <c r="MB130" s="484"/>
      <c r="MC130" s="484"/>
      <c r="MD130" s="484"/>
      <c r="ME130" s="484"/>
      <c r="MF130" s="484"/>
      <c r="MG130" s="484"/>
      <c r="MH130" s="484"/>
      <c r="MI130" s="484"/>
      <c r="MJ130" s="484"/>
      <c r="MK130" s="484"/>
      <c r="ML130" s="484"/>
      <c r="MM130" s="484"/>
      <c r="MN130" s="484"/>
      <c r="MO130" s="484"/>
      <c r="MP130" s="484"/>
      <c r="MQ130" s="484"/>
      <c r="MR130" s="484"/>
      <c r="MS130" s="484"/>
      <c r="MT130" s="484"/>
      <c r="MU130" s="484"/>
      <c r="MV130" s="484"/>
      <c r="MW130" s="484"/>
      <c r="MX130" s="23"/>
      <c r="OG130" s="63"/>
      <c r="OH130" s="63"/>
      <c r="OM130" s="819"/>
      <c r="ON130" s="819"/>
      <c r="OO130" s="819"/>
      <c r="OP130" s="819"/>
      <c r="OQ130" s="819"/>
      <c r="OR130" s="819"/>
      <c r="OS130" s="819"/>
      <c r="OT130" s="819"/>
      <c r="OU130" s="819"/>
      <c r="OV130" s="819"/>
      <c r="OW130" s="819"/>
      <c r="OX130" s="819"/>
      <c r="OY130" s="819"/>
      <c r="OZ130" s="819"/>
      <c r="PA130" s="819"/>
      <c r="PB130" s="819"/>
      <c r="PC130" s="819"/>
      <c r="PD130" s="819"/>
      <c r="PE130" s="819"/>
      <c r="PF130" s="819"/>
      <c r="PG130" s="819"/>
      <c r="PH130" s="819"/>
      <c r="PI130" s="819"/>
      <c r="PJ130" s="819"/>
      <c r="PK130" s="81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56"/>
      <c r="AY131" s="1039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1291"/>
      <c r="IT131" s="1291"/>
      <c r="IU131" s="1291"/>
      <c r="IV131" s="1292"/>
      <c r="IW131" s="164"/>
      <c r="IX131" s="1039"/>
      <c r="IY131" s="1040"/>
      <c r="IZ131" s="22"/>
      <c r="JA131" s="22"/>
      <c r="JB131" s="22"/>
      <c r="JC131" s="22"/>
      <c r="JD131" s="22"/>
      <c r="JE131" s="22"/>
      <c r="JF131" s="22"/>
      <c r="JG131" s="22"/>
      <c r="JH131" s="21"/>
      <c r="JI131" s="484"/>
      <c r="JJ131" s="484"/>
      <c r="JK131" s="484"/>
      <c r="JL131" s="484"/>
      <c r="JM131" s="484"/>
      <c r="JN131" s="484"/>
      <c r="JO131" s="484"/>
      <c r="JP131" s="484"/>
      <c r="JQ131" s="484"/>
      <c r="JR131" s="484"/>
      <c r="JS131" s="484"/>
      <c r="JT131" s="484"/>
      <c r="JU131" s="484"/>
      <c r="JV131" s="484"/>
      <c r="JW131" s="484"/>
      <c r="JX131" s="484"/>
      <c r="JY131" s="484"/>
      <c r="JZ131" s="484"/>
      <c r="KA131" s="484"/>
      <c r="KB131" s="484"/>
      <c r="KC131" s="484"/>
      <c r="KD131" s="484"/>
      <c r="KE131" s="484"/>
      <c r="KF131" s="484"/>
      <c r="KG131" s="484"/>
      <c r="KH131" s="484"/>
      <c r="KI131" s="484"/>
      <c r="KJ131" s="484"/>
      <c r="KK131" s="484"/>
      <c r="KL131" s="484"/>
      <c r="KM131" s="484"/>
      <c r="KN131" s="484"/>
      <c r="KO131" s="484"/>
      <c r="KP131" s="484"/>
      <c r="KQ131" s="484"/>
      <c r="KR131" s="484"/>
      <c r="KS131" s="484"/>
      <c r="KT131" s="484"/>
      <c r="KU131" s="484"/>
      <c r="KV131" s="484"/>
      <c r="KW131" s="484"/>
      <c r="KX131" s="484"/>
      <c r="KY131" s="484"/>
      <c r="KZ131" s="484"/>
      <c r="LA131" s="484"/>
      <c r="LB131" s="484"/>
      <c r="LC131" s="484"/>
      <c r="LD131" s="484"/>
      <c r="LE131" s="484"/>
      <c r="LF131" s="484"/>
      <c r="LG131" s="484"/>
      <c r="LH131" s="484"/>
      <c r="LI131" s="484"/>
      <c r="LJ131" s="484"/>
      <c r="LK131" s="484"/>
      <c r="LL131" s="484"/>
      <c r="LM131" s="484"/>
      <c r="LN131" s="484"/>
      <c r="LO131" s="484"/>
      <c r="LP131" s="484"/>
      <c r="LQ131" s="484"/>
      <c r="LR131" s="484"/>
      <c r="LS131" s="484"/>
      <c r="LT131" s="484"/>
      <c r="LU131" s="484"/>
      <c r="LV131" s="484"/>
      <c r="LW131" s="484"/>
      <c r="LX131" s="484"/>
      <c r="LY131" s="484"/>
      <c r="LZ131" s="484"/>
      <c r="MA131" s="484"/>
      <c r="MB131" s="484"/>
      <c r="MC131" s="484"/>
      <c r="MD131" s="484"/>
      <c r="ME131" s="484"/>
      <c r="MF131" s="484"/>
      <c r="MG131" s="484"/>
      <c r="MH131" s="484"/>
      <c r="MI131" s="484"/>
      <c r="MJ131" s="484"/>
      <c r="MK131" s="484"/>
      <c r="ML131" s="484"/>
      <c r="MM131" s="484"/>
      <c r="MN131" s="484"/>
      <c r="MO131" s="484"/>
      <c r="MP131" s="484"/>
      <c r="MQ131" s="484"/>
      <c r="MR131" s="484"/>
      <c r="MS131" s="484"/>
      <c r="MT131" s="484"/>
      <c r="MU131" s="484"/>
      <c r="MV131" s="484"/>
      <c r="MW131" s="484"/>
      <c r="MX131" s="23"/>
      <c r="OG131" s="63"/>
      <c r="OH131" s="63"/>
      <c r="OM131" s="819"/>
      <c r="ON131" s="819"/>
      <c r="OO131" s="819"/>
      <c r="OP131" s="819"/>
      <c r="OQ131" s="819"/>
      <c r="OR131" s="819"/>
      <c r="OS131" s="819"/>
      <c r="OT131" s="819"/>
      <c r="OU131" s="819"/>
      <c r="OV131" s="819"/>
      <c r="OW131" s="819"/>
      <c r="OX131" s="819"/>
      <c r="OY131" s="819"/>
      <c r="OZ131" s="819"/>
      <c r="PA131" s="819"/>
      <c r="PB131" s="819"/>
      <c r="PC131" s="819"/>
      <c r="PD131" s="819"/>
      <c r="PE131" s="819"/>
      <c r="PF131" s="819"/>
      <c r="PG131" s="819"/>
      <c r="PH131" s="819"/>
      <c r="PI131" s="819"/>
      <c r="PJ131" s="819"/>
      <c r="PK131" s="81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56"/>
      <c r="AY132" s="1039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1291"/>
      <c r="IT132" s="1291"/>
      <c r="IU132" s="1291"/>
      <c r="IV132" s="1292"/>
      <c r="IW132" s="164"/>
      <c r="IX132" s="1039"/>
      <c r="IY132" s="1040"/>
      <c r="IZ132" s="22"/>
      <c r="JA132" s="22"/>
      <c r="JB132" s="22"/>
      <c r="JC132" s="22"/>
      <c r="JD132" s="22"/>
      <c r="JE132" s="22"/>
      <c r="JF132" s="22"/>
      <c r="JG132" s="22"/>
      <c r="JH132" s="21"/>
      <c r="JI132" s="484"/>
      <c r="JJ132" s="484"/>
      <c r="JK132" s="484"/>
      <c r="JL132" s="484"/>
      <c r="JM132" s="484"/>
      <c r="JN132" s="484"/>
      <c r="JO132" s="484"/>
      <c r="JP132" s="484"/>
      <c r="JQ132" s="484"/>
      <c r="JR132" s="484"/>
      <c r="JS132" s="484"/>
      <c r="JT132" s="484"/>
      <c r="JU132" s="484"/>
      <c r="JV132" s="484"/>
      <c r="JW132" s="484"/>
      <c r="JX132" s="484"/>
      <c r="JY132" s="484"/>
      <c r="JZ132" s="484"/>
      <c r="KA132" s="484"/>
      <c r="KB132" s="484"/>
      <c r="KC132" s="484"/>
      <c r="KD132" s="484"/>
      <c r="KE132" s="484"/>
      <c r="KF132" s="484"/>
      <c r="KG132" s="484"/>
      <c r="KH132" s="484"/>
      <c r="KI132" s="484"/>
      <c r="KJ132" s="484"/>
      <c r="KK132" s="484"/>
      <c r="KL132" s="484"/>
      <c r="KM132" s="484"/>
      <c r="KN132" s="484"/>
      <c r="KO132" s="484"/>
      <c r="KP132" s="484"/>
      <c r="KQ132" s="484"/>
      <c r="KR132" s="484"/>
      <c r="KS132" s="484"/>
      <c r="KT132" s="484"/>
      <c r="KU132" s="484"/>
      <c r="KV132" s="484"/>
      <c r="KW132" s="484"/>
      <c r="KX132" s="484"/>
      <c r="KY132" s="484"/>
      <c r="KZ132" s="484"/>
      <c r="LA132" s="484"/>
      <c r="LB132" s="484"/>
      <c r="LC132" s="484"/>
      <c r="LD132" s="484"/>
      <c r="LE132" s="484"/>
      <c r="LF132" s="484"/>
      <c r="LG132" s="484"/>
      <c r="LH132" s="484"/>
      <c r="LI132" s="484"/>
      <c r="LJ132" s="484"/>
      <c r="LK132" s="484"/>
      <c r="LL132" s="484"/>
      <c r="LM132" s="484"/>
      <c r="LN132" s="484"/>
      <c r="LO132" s="484"/>
      <c r="LP132" s="484"/>
      <c r="LQ132" s="484"/>
      <c r="LR132" s="484"/>
      <c r="LS132" s="484"/>
      <c r="LT132" s="484"/>
      <c r="LU132" s="484"/>
      <c r="LV132" s="484"/>
      <c r="LW132" s="484"/>
      <c r="LX132" s="484"/>
      <c r="LY132" s="484"/>
      <c r="LZ132" s="484"/>
      <c r="MA132" s="484"/>
      <c r="MB132" s="484"/>
      <c r="MC132" s="484"/>
      <c r="MD132" s="484"/>
      <c r="ME132" s="484"/>
      <c r="MF132" s="484"/>
      <c r="MG132" s="484"/>
      <c r="MH132" s="484"/>
      <c r="MI132" s="484"/>
      <c r="MJ132" s="484"/>
      <c r="MK132" s="484"/>
      <c r="ML132" s="484"/>
      <c r="MM132" s="484"/>
      <c r="MN132" s="484"/>
      <c r="MO132" s="484"/>
      <c r="MP132" s="484"/>
      <c r="MQ132" s="484"/>
      <c r="MR132" s="484"/>
      <c r="MS132" s="484"/>
      <c r="MT132" s="484"/>
      <c r="MU132" s="484"/>
      <c r="MV132" s="484"/>
      <c r="MW132" s="484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56"/>
      <c r="AY133" s="1039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293" t="s">
        <v>79</v>
      </c>
      <c r="IT133" s="1293"/>
      <c r="IU133" s="1293"/>
      <c r="IV133" s="1294"/>
      <c r="IW133" s="164"/>
      <c r="IX133" s="1039"/>
      <c r="IY133" s="1040"/>
      <c r="IZ133" s="22"/>
      <c r="JA133" s="22"/>
      <c r="JB133" s="22"/>
      <c r="JC133" s="22"/>
      <c r="JD133" s="22"/>
      <c r="JE133" s="22"/>
      <c r="JF133" s="22"/>
      <c r="JG133" s="22"/>
      <c r="JH133" s="21"/>
      <c r="JI133" s="484"/>
      <c r="JJ133" s="484"/>
      <c r="JK133" s="484"/>
      <c r="JL133" s="484"/>
      <c r="JM133" s="484"/>
      <c r="JN133" s="484"/>
      <c r="JO133" s="484"/>
      <c r="JP133" s="484"/>
      <c r="JQ133" s="484"/>
      <c r="JR133" s="484"/>
      <c r="JS133" s="484"/>
      <c r="JT133" s="484"/>
      <c r="JU133" s="484"/>
      <c r="JV133" s="484"/>
      <c r="JW133" s="484"/>
      <c r="JX133" s="484"/>
      <c r="JY133" s="484"/>
      <c r="JZ133" s="484"/>
      <c r="KA133" s="484"/>
      <c r="KB133" s="484"/>
      <c r="KC133" s="484"/>
      <c r="KD133" s="484"/>
      <c r="KE133" s="484"/>
      <c r="KF133" s="484"/>
      <c r="KG133" s="484"/>
      <c r="KH133" s="484"/>
      <c r="KI133" s="484"/>
      <c r="KJ133" s="484"/>
      <c r="KK133" s="484"/>
      <c r="KL133" s="484"/>
      <c r="KM133" s="484"/>
      <c r="KN133" s="484"/>
      <c r="KO133" s="484"/>
      <c r="KP133" s="484"/>
      <c r="KQ133" s="484"/>
      <c r="KR133" s="484"/>
      <c r="KS133" s="484"/>
      <c r="KT133" s="484"/>
      <c r="KU133" s="484"/>
      <c r="KV133" s="484"/>
      <c r="KW133" s="484"/>
      <c r="KX133" s="484"/>
      <c r="KY133" s="484"/>
      <c r="KZ133" s="484"/>
      <c r="LA133" s="484"/>
      <c r="LB133" s="484"/>
      <c r="LC133" s="484"/>
      <c r="LD133" s="484"/>
      <c r="LE133" s="484"/>
      <c r="LF133" s="484"/>
      <c r="LG133" s="484"/>
      <c r="LH133" s="484"/>
      <c r="LI133" s="484"/>
      <c r="LJ133" s="484"/>
      <c r="LK133" s="484"/>
      <c r="LL133" s="484"/>
      <c r="LM133" s="484"/>
      <c r="LN133" s="484"/>
      <c r="LO133" s="484"/>
      <c r="LP133" s="484"/>
      <c r="LQ133" s="484"/>
      <c r="LR133" s="484"/>
      <c r="LS133" s="484"/>
      <c r="LT133" s="484"/>
      <c r="LU133" s="484"/>
      <c r="LV133" s="484"/>
      <c r="LW133" s="484"/>
      <c r="LX133" s="484"/>
      <c r="LY133" s="484"/>
      <c r="LZ133" s="484"/>
      <c r="MA133" s="484"/>
      <c r="MB133" s="484"/>
      <c r="MC133" s="484"/>
      <c r="MD133" s="484"/>
      <c r="ME133" s="484"/>
      <c r="MF133" s="484"/>
      <c r="MG133" s="484"/>
      <c r="MH133" s="484"/>
      <c r="MI133" s="484"/>
      <c r="MJ133" s="484"/>
      <c r="MK133" s="484"/>
      <c r="ML133" s="484"/>
      <c r="MM133" s="484"/>
      <c r="MN133" s="484"/>
      <c r="MO133" s="484"/>
      <c r="MP133" s="484"/>
      <c r="MQ133" s="484"/>
      <c r="MR133" s="484"/>
      <c r="MS133" s="484"/>
      <c r="MT133" s="484"/>
      <c r="MU133" s="484"/>
      <c r="MV133" s="484"/>
      <c r="MW133" s="484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57"/>
      <c r="AY134" s="1041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293"/>
      <c r="IT134" s="1293"/>
      <c r="IU134" s="1293"/>
      <c r="IV134" s="1294"/>
      <c r="IW134" s="168"/>
      <c r="IX134" s="1041"/>
      <c r="IY134" s="1042"/>
      <c r="IZ134" s="22"/>
      <c r="JA134" s="22"/>
      <c r="JB134" s="22"/>
      <c r="JC134" s="22"/>
      <c r="JD134" s="22"/>
      <c r="JE134" s="22"/>
      <c r="JF134" s="22"/>
      <c r="JG134" s="22"/>
      <c r="JH134" s="21"/>
      <c r="JI134" s="484"/>
      <c r="JJ134" s="484"/>
      <c r="JK134" s="484"/>
      <c r="JL134" s="484"/>
      <c r="JM134" s="484"/>
      <c r="JN134" s="484"/>
      <c r="JO134" s="484"/>
      <c r="JP134" s="484"/>
      <c r="JQ134" s="484"/>
      <c r="JR134" s="484"/>
      <c r="JS134" s="484"/>
      <c r="JT134" s="484"/>
      <c r="JU134" s="484"/>
      <c r="JV134" s="484"/>
      <c r="JW134" s="484"/>
      <c r="JX134" s="484"/>
      <c r="JY134" s="484"/>
      <c r="JZ134" s="484"/>
      <c r="KA134" s="484"/>
      <c r="KB134" s="484"/>
      <c r="KC134" s="484"/>
      <c r="KD134" s="484"/>
      <c r="KE134" s="484"/>
      <c r="KF134" s="484"/>
      <c r="KG134" s="484"/>
      <c r="KH134" s="484"/>
      <c r="KI134" s="484"/>
      <c r="KJ134" s="484"/>
      <c r="KK134" s="484"/>
      <c r="KL134" s="484"/>
      <c r="KM134" s="484"/>
      <c r="KN134" s="484"/>
      <c r="KO134" s="484"/>
      <c r="KP134" s="484"/>
      <c r="KQ134" s="484"/>
      <c r="KR134" s="484"/>
      <c r="KS134" s="484"/>
      <c r="KT134" s="484"/>
      <c r="KU134" s="484"/>
      <c r="KV134" s="484"/>
      <c r="KW134" s="484"/>
      <c r="KX134" s="484"/>
      <c r="KY134" s="484"/>
      <c r="KZ134" s="484"/>
      <c r="LA134" s="484"/>
      <c r="LB134" s="484"/>
      <c r="LC134" s="484"/>
      <c r="LD134" s="484"/>
      <c r="LE134" s="484"/>
      <c r="LF134" s="484"/>
      <c r="LG134" s="484"/>
      <c r="LH134" s="484"/>
      <c r="LI134" s="484"/>
      <c r="LJ134" s="484"/>
      <c r="LK134" s="484"/>
      <c r="LL134" s="484"/>
      <c r="LM134" s="484"/>
      <c r="LN134" s="484"/>
      <c r="LO134" s="484"/>
      <c r="LP134" s="484"/>
      <c r="LQ134" s="484"/>
      <c r="LR134" s="484"/>
      <c r="LS134" s="484"/>
      <c r="LT134" s="484"/>
      <c r="LU134" s="484"/>
      <c r="LV134" s="484"/>
      <c r="LW134" s="484"/>
      <c r="LX134" s="484"/>
      <c r="LY134" s="484"/>
      <c r="LZ134" s="484"/>
      <c r="MA134" s="484"/>
      <c r="MB134" s="484"/>
      <c r="MC134" s="484"/>
      <c r="MD134" s="484"/>
      <c r="ME134" s="484"/>
      <c r="MF134" s="484"/>
      <c r="MG134" s="484"/>
      <c r="MH134" s="484"/>
      <c r="MI134" s="484"/>
      <c r="MJ134" s="484"/>
      <c r="MK134" s="484"/>
      <c r="ML134" s="484"/>
      <c r="MM134" s="484"/>
      <c r="MN134" s="484"/>
      <c r="MO134" s="484"/>
      <c r="MP134" s="484"/>
      <c r="MQ134" s="484"/>
      <c r="MR134" s="484"/>
      <c r="MS134" s="484"/>
      <c r="MT134" s="484"/>
      <c r="MU134" s="484"/>
      <c r="MV134" s="484"/>
      <c r="MW134" s="484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56" t="s">
        <v>10</v>
      </c>
      <c r="AY135" s="1039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293"/>
      <c r="IT135" s="1293"/>
      <c r="IU135" s="1293"/>
      <c r="IV135" s="1294"/>
      <c r="IW135" s="164"/>
      <c r="IX135" s="1039" t="s">
        <v>10</v>
      </c>
      <c r="IY135" s="1040"/>
      <c r="IZ135" s="22"/>
      <c r="JA135" s="22"/>
      <c r="JB135" s="22"/>
      <c r="JC135" s="22"/>
      <c r="JD135" s="22"/>
      <c r="JE135" s="22"/>
      <c r="JF135" s="22"/>
      <c r="JG135" s="22"/>
      <c r="JH135" s="21"/>
      <c r="JI135" s="484"/>
      <c r="JJ135" s="484"/>
      <c r="JK135" s="484"/>
      <c r="JL135" s="484"/>
      <c r="JM135" s="484"/>
      <c r="JN135" s="484"/>
      <c r="JO135" s="484"/>
      <c r="JP135" s="484"/>
      <c r="JQ135" s="484"/>
      <c r="JR135" s="484"/>
      <c r="JS135" s="484"/>
      <c r="JT135" s="484"/>
      <c r="JU135" s="484"/>
      <c r="JV135" s="484"/>
      <c r="JW135" s="484"/>
      <c r="JX135" s="484"/>
      <c r="JY135" s="484"/>
      <c r="JZ135" s="484"/>
      <c r="KA135" s="484"/>
      <c r="KB135" s="484"/>
      <c r="KC135" s="484"/>
      <c r="KD135" s="484"/>
      <c r="KE135" s="484"/>
      <c r="KF135" s="484"/>
      <c r="KG135" s="484"/>
      <c r="KH135" s="484"/>
      <c r="KI135" s="484"/>
      <c r="KJ135" s="484"/>
      <c r="KK135" s="484"/>
      <c r="KL135" s="484"/>
      <c r="KM135" s="484"/>
      <c r="KN135" s="484"/>
      <c r="KO135" s="484"/>
      <c r="KP135" s="484"/>
      <c r="KQ135" s="484"/>
      <c r="KR135" s="484"/>
      <c r="KS135" s="484"/>
      <c r="KT135" s="484"/>
      <c r="KU135" s="484"/>
      <c r="KV135" s="484"/>
      <c r="KW135" s="484"/>
      <c r="KX135" s="484"/>
      <c r="KY135" s="484"/>
      <c r="KZ135" s="484"/>
      <c r="LA135" s="484"/>
      <c r="LB135" s="484"/>
      <c r="LC135" s="484"/>
      <c r="LD135" s="484"/>
      <c r="LE135" s="484"/>
      <c r="LF135" s="484"/>
      <c r="LG135" s="484"/>
      <c r="LH135" s="484"/>
      <c r="LI135" s="484"/>
      <c r="LJ135" s="484"/>
      <c r="LK135" s="484"/>
      <c r="LL135" s="484"/>
      <c r="LM135" s="484"/>
      <c r="LN135" s="484"/>
      <c r="LO135" s="484"/>
      <c r="LP135" s="484"/>
      <c r="LQ135" s="484"/>
      <c r="LR135" s="484"/>
      <c r="LS135" s="484"/>
      <c r="LT135" s="484"/>
      <c r="LU135" s="484"/>
      <c r="LV135" s="484"/>
      <c r="LW135" s="484"/>
      <c r="LX135" s="484"/>
      <c r="LY135" s="484"/>
      <c r="LZ135" s="484"/>
      <c r="MA135" s="484"/>
      <c r="MB135" s="484"/>
      <c r="MC135" s="484"/>
      <c r="MD135" s="484"/>
      <c r="ME135" s="484"/>
      <c r="MF135" s="484"/>
      <c r="MG135" s="484"/>
      <c r="MH135" s="484"/>
      <c r="MI135" s="484"/>
      <c r="MJ135" s="484"/>
      <c r="MK135" s="484"/>
      <c r="ML135" s="484"/>
      <c r="MM135" s="484"/>
      <c r="MN135" s="484"/>
      <c r="MO135" s="484"/>
      <c r="MP135" s="484"/>
      <c r="MQ135" s="484"/>
      <c r="MR135" s="484"/>
      <c r="MS135" s="484"/>
      <c r="MT135" s="484"/>
      <c r="MU135" s="484"/>
      <c r="MV135" s="484"/>
      <c r="MW135" s="484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56"/>
      <c r="AY136" s="1039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293"/>
      <c r="IT136" s="1293"/>
      <c r="IU136" s="1293"/>
      <c r="IV136" s="1294"/>
      <c r="IW136" s="164"/>
      <c r="IX136" s="1039"/>
      <c r="IY136" s="1040"/>
      <c r="IZ136" s="22"/>
      <c r="JA136" s="22"/>
      <c r="JB136" s="22"/>
      <c r="JC136" s="22"/>
      <c r="JD136" s="22"/>
      <c r="JE136" s="22"/>
      <c r="JF136" s="22"/>
      <c r="JG136" s="22"/>
      <c r="JH136" s="21"/>
      <c r="JI136" s="484"/>
      <c r="JJ136" s="484"/>
      <c r="JK136" s="484"/>
      <c r="JL136" s="484"/>
      <c r="JM136" s="484"/>
      <c r="JN136" s="484"/>
      <c r="JO136" s="484"/>
      <c r="JP136" s="484"/>
      <c r="JQ136" s="484"/>
      <c r="JR136" s="484"/>
      <c r="JS136" s="484"/>
      <c r="JT136" s="484"/>
      <c r="JU136" s="484"/>
      <c r="JV136" s="484"/>
      <c r="JW136" s="484"/>
      <c r="JX136" s="484"/>
      <c r="JY136" s="484"/>
      <c r="JZ136" s="484"/>
      <c r="KA136" s="484"/>
      <c r="KB136" s="484"/>
      <c r="KC136" s="484"/>
      <c r="KD136" s="484"/>
      <c r="KE136" s="484"/>
      <c r="KF136" s="484"/>
      <c r="KG136" s="484"/>
      <c r="KH136" s="484"/>
      <c r="KI136" s="484"/>
      <c r="KJ136" s="484"/>
      <c r="KK136" s="484"/>
      <c r="KL136" s="484"/>
      <c r="KM136" s="484"/>
      <c r="KN136" s="484"/>
      <c r="KO136" s="484"/>
      <c r="KP136" s="484"/>
      <c r="KQ136" s="484"/>
      <c r="KR136" s="484"/>
      <c r="KS136" s="484"/>
      <c r="KT136" s="484"/>
      <c r="KU136" s="484"/>
      <c r="KV136" s="484"/>
      <c r="KW136" s="484"/>
      <c r="KX136" s="484"/>
      <c r="KY136" s="484"/>
      <c r="KZ136" s="484"/>
      <c r="LA136" s="484"/>
      <c r="LB136" s="484"/>
      <c r="LC136" s="484"/>
      <c r="LD136" s="484"/>
      <c r="LE136" s="484"/>
      <c r="LF136" s="484"/>
      <c r="LG136" s="484"/>
      <c r="LH136" s="484"/>
      <c r="LI136" s="484"/>
      <c r="LJ136" s="484"/>
      <c r="LK136" s="484"/>
      <c r="LL136" s="484"/>
      <c r="LM136" s="484"/>
      <c r="LN136" s="484"/>
      <c r="LO136" s="484"/>
      <c r="LP136" s="484"/>
      <c r="LQ136" s="484"/>
      <c r="LR136" s="484"/>
      <c r="LS136" s="484"/>
      <c r="LT136" s="484"/>
      <c r="LU136" s="484"/>
      <c r="LV136" s="484"/>
      <c r="LW136" s="484"/>
      <c r="LX136" s="484"/>
      <c r="LY136" s="484"/>
      <c r="LZ136" s="484"/>
      <c r="MA136" s="484"/>
      <c r="MB136" s="484"/>
      <c r="MC136" s="484"/>
      <c r="MD136" s="484"/>
      <c r="ME136" s="484"/>
      <c r="MF136" s="484"/>
      <c r="MG136" s="484"/>
      <c r="MH136" s="484"/>
      <c r="MI136" s="484"/>
      <c r="MJ136" s="484"/>
      <c r="MK136" s="484"/>
      <c r="ML136" s="484"/>
      <c r="MM136" s="484"/>
      <c r="MN136" s="484"/>
      <c r="MO136" s="484"/>
      <c r="MP136" s="484"/>
      <c r="MQ136" s="484"/>
      <c r="MR136" s="484"/>
      <c r="MS136" s="484"/>
      <c r="MT136" s="484"/>
      <c r="MU136" s="484"/>
      <c r="MV136" s="484"/>
      <c r="MW136" s="484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56"/>
      <c r="AY137" s="1039"/>
      <c r="AZ137" s="163"/>
      <c r="BA137" s="43"/>
      <c r="BB137" s="172"/>
      <c r="BC137" s="1068">
        <v>100</v>
      </c>
      <c r="BD137" s="1068"/>
      <c r="BE137" s="1068"/>
      <c r="BF137" s="1068"/>
      <c r="BG137" s="1068"/>
      <c r="BI137" s="54"/>
      <c r="IQ137" s="41"/>
      <c r="IR137" s="41"/>
      <c r="IS137" s="1293"/>
      <c r="IT137" s="1293"/>
      <c r="IU137" s="1293"/>
      <c r="IV137" s="1294"/>
      <c r="IW137" s="164"/>
      <c r="IX137" s="1039"/>
      <c r="IY137" s="1040"/>
      <c r="IZ137" s="22"/>
      <c r="JA137" s="22"/>
      <c r="JB137" s="22"/>
      <c r="JC137" s="22"/>
      <c r="JD137" s="22"/>
      <c r="JE137" s="22"/>
      <c r="JF137" s="22"/>
      <c r="JG137" s="22"/>
      <c r="JH137" s="21"/>
      <c r="JI137" s="484"/>
      <c r="JJ137" s="484"/>
      <c r="JK137" s="484"/>
      <c r="JL137" s="484"/>
      <c r="JM137" s="484"/>
      <c r="JN137" s="484"/>
      <c r="JO137" s="484"/>
      <c r="JP137" s="484"/>
      <c r="JQ137" s="484"/>
      <c r="JR137" s="484"/>
      <c r="JS137" s="484"/>
      <c r="JT137" s="484"/>
      <c r="JU137" s="484"/>
      <c r="JV137" s="484"/>
      <c r="JW137" s="484"/>
      <c r="JX137" s="484"/>
      <c r="JY137" s="484"/>
      <c r="JZ137" s="484"/>
      <c r="KA137" s="484"/>
      <c r="KB137" s="484"/>
      <c r="KC137" s="484"/>
      <c r="KD137" s="484"/>
      <c r="KE137" s="484"/>
      <c r="KF137" s="484"/>
      <c r="KG137" s="484"/>
      <c r="KH137" s="484"/>
      <c r="KI137" s="484"/>
      <c r="KJ137" s="484"/>
      <c r="KK137" s="484"/>
      <c r="KL137" s="484"/>
      <c r="KM137" s="484"/>
      <c r="KN137" s="484"/>
      <c r="KO137" s="484"/>
      <c r="KP137" s="484"/>
      <c r="KQ137" s="484"/>
      <c r="KR137" s="484"/>
      <c r="KS137" s="484"/>
      <c r="KT137" s="484"/>
      <c r="KU137" s="484"/>
      <c r="KV137" s="484"/>
      <c r="KW137" s="484"/>
      <c r="KX137" s="484"/>
      <c r="KY137" s="484"/>
      <c r="KZ137" s="484"/>
      <c r="LA137" s="484"/>
      <c r="LB137" s="484"/>
      <c r="LC137" s="484"/>
      <c r="LD137" s="484"/>
      <c r="LE137" s="484"/>
      <c r="LF137" s="484"/>
      <c r="LG137" s="484"/>
      <c r="LH137" s="484"/>
      <c r="LI137" s="484"/>
      <c r="LJ137" s="484"/>
      <c r="LK137" s="484"/>
      <c r="LL137" s="484"/>
      <c r="LM137" s="484"/>
      <c r="LN137" s="484"/>
      <c r="LO137" s="484"/>
      <c r="LP137" s="484"/>
      <c r="LQ137" s="484"/>
      <c r="LR137" s="484"/>
      <c r="LS137" s="484"/>
      <c r="LT137" s="484"/>
      <c r="LU137" s="484"/>
      <c r="LV137" s="484"/>
      <c r="LW137" s="484"/>
      <c r="LX137" s="484"/>
      <c r="LY137" s="484"/>
      <c r="LZ137" s="484"/>
      <c r="MA137" s="484"/>
      <c r="MB137" s="484"/>
      <c r="MC137" s="484"/>
      <c r="MD137" s="484"/>
      <c r="ME137" s="484"/>
      <c r="MF137" s="484"/>
      <c r="MG137" s="484"/>
      <c r="MH137" s="484"/>
      <c r="MI137" s="484"/>
      <c r="MJ137" s="484"/>
      <c r="MK137" s="484"/>
      <c r="ML137" s="484"/>
      <c r="MM137" s="484"/>
      <c r="MN137" s="484"/>
      <c r="MO137" s="484"/>
      <c r="MP137" s="484"/>
      <c r="MQ137" s="484"/>
      <c r="MR137" s="484"/>
      <c r="MS137" s="484"/>
      <c r="MT137" s="484"/>
      <c r="MU137" s="484"/>
      <c r="MV137" s="484"/>
      <c r="MW137" s="484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56"/>
      <c r="AY138" s="1039"/>
      <c r="AZ138" s="163"/>
      <c r="BA138" s="43"/>
      <c r="BB138" s="172"/>
      <c r="BC138" s="1068"/>
      <c r="BD138" s="1068"/>
      <c r="BE138" s="1068"/>
      <c r="BF138" s="1068"/>
      <c r="BG138" s="1068"/>
      <c r="BH138" s="52"/>
      <c r="BI138" s="53"/>
      <c r="IQ138" s="41"/>
      <c r="IR138" s="41"/>
      <c r="IS138" s="1293"/>
      <c r="IT138" s="1293"/>
      <c r="IU138" s="1293"/>
      <c r="IV138" s="1294"/>
      <c r="IW138" s="164"/>
      <c r="IX138" s="1039"/>
      <c r="IY138" s="1040"/>
      <c r="IZ138" s="22"/>
      <c r="JA138" s="22"/>
      <c r="JB138" s="22"/>
      <c r="JC138" s="22"/>
      <c r="JD138" s="22"/>
      <c r="JE138" s="22"/>
      <c r="JF138" s="22"/>
      <c r="JG138" s="22"/>
      <c r="JH138" s="21"/>
      <c r="JI138" s="484"/>
      <c r="JJ138" s="484"/>
      <c r="JK138" s="484"/>
      <c r="JL138" s="484"/>
      <c r="JM138" s="484"/>
      <c r="JN138" s="484"/>
      <c r="JO138" s="484"/>
      <c r="JP138" s="484"/>
      <c r="JQ138" s="484"/>
      <c r="JR138" s="484"/>
      <c r="JS138" s="484"/>
      <c r="JT138" s="484"/>
      <c r="JU138" s="484"/>
      <c r="JV138" s="484"/>
      <c r="JW138" s="484"/>
      <c r="JX138" s="484"/>
      <c r="JY138" s="484"/>
      <c r="JZ138" s="484"/>
      <c r="KA138" s="484"/>
      <c r="KB138" s="484"/>
      <c r="KC138" s="484"/>
      <c r="KD138" s="484"/>
      <c r="KE138" s="484"/>
      <c r="KF138" s="484"/>
      <c r="KG138" s="484"/>
      <c r="KH138" s="484"/>
      <c r="KI138" s="484"/>
      <c r="KJ138" s="484"/>
      <c r="KK138" s="484"/>
      <c r="KL138" s="484"/>
      <c r="KM138" s="484"/>
      <c r="KN138" s="484"/>
      <c r="KO138" s="484"/>
      <c r="KP138" s="484"/>
      <c r="KQ138" s="484"/>
      <c r="KR138" s="484"/>
      <c r="KS138" s="484"/>
      <c r="KT138" s="484"/>
      <c r="KU138" s="484"/>
      <c r="KV138" s="484"/>
      <c r="KW138" s="484"/>
      <c r="KX138" s="484"/>
      <c r="KY138" s="484"/>
      <c r="KZ138" s="484"/>
      <c r="LA138" s="484"/>
      <c r="LB138" s="484"/>
      <c r="LC138" s="484"/>
      <c r="LD138" s="484"/>
      <c r="LE138" s="484"/>
      <c r="LF138" s="484"/>
      <c r="LG138" s="484"/>
      <c r="LH138" s="484"/>
      <c r="LI138" s="484"/>
      <c r="LJ138" s="484"/>
      <c r="LK138" s="484"/>
      <c r="LL138" s="484"/>
      <c r="LM138" s="484"/>
      <c r="LN138" s="484"/>
      <c r="LO138" s="484"/>
      <c r="LP138" s="484"/>
      <c r="LQ138" s="484"/>
      <c r="LR138" s="484"/>
      <c r="LS138" s="484"/>
      <c r="LT138" s="484"/>
      <c r="LU138" s="484"/>
      <c r="LV138" s="484"/>
      <c r="LW138" s="484"/>
      <c r="LX138" s="484"/>
      <c r="LY138" s="484"/>
      <c r="LZ138" s="484"/>
      <c r="MA138" s="484"/>
      <c r="MB138" s="484"/>
      <c r="MC138" s="484"/>
      <c r="MD138" s="484"/>
      <c r="ME138" s="484"/>
      <c r="MF138" s="484"/>
      <c r="MG138" s="484"/>
      <c r="MH138" s="484"/>
      <c r="MI138" s="484"/>
      <c r="MJ138" s="484"/>
      <c r="MK138" s="484"/>
      <c r="ML138" s="484"/>
      <c r="MM138" s="484"/>
      <c r="MN138" s="484"/>
      <c r="MO138" s="484"/>
      <c r="MP138" s="484"/>
      <c r="MQ138" s="484"/>
      <c r="MR138" s="484"/>
      <c r="MS138" s="484"/>
      <c r="MT138" s="484"/>
      <c r="MU138" s="484"/>
      <c r="MV138" s="484"/>
      <c r="MW138" s="484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56"/>
      <c r="AY139" s="1039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293"/>
      <c r="IT139" s="1293"/>
      <c r="IU139" s="1293"/>
      <c r="IV139" s="1294"/>
      <c r="IW139" s="164"/>
      <c r="IX139" s="1039"/>
      <c r="IY139" s="1040"/>
      <c r="IZ139" s="22"/>
      <c r="JA139" s="22"/>
      <c r="JB139" s="22"/>
      <c r="JC139" s="22"/>
      <c r="JD139" s="22"/>
      <c r="JE139" s="22"/>
      <c r="JF139" s="22"/>
      <c r="JG139" s="22"/>
      <c r="JH139" s="21"/>
      <c r="JI139" s="484"/>
      <c r="JJ139" s="484"/>
      <c r="JK139" s="484"/>
      <c r="JL139" s="484"/>
      <c r="JM139" s="484"/>
      <c r="JN139" s="484"/>
      <c r="JO139" s="484"/>
      <c r="JP139" s="484"/>
      <c r="JQ139" s="484"/>
      <c r="JR139" s="484"/>
      <c r="JS139" s="484"/>
      <c r="JT139" s="484"/>
      <c r="JU139" s="484"/>
      <c r="JV139" s="484"/>
      <c r="JW139" s="484"/>
      <c r="JX139" s="484"/>
      <c r="JY139" s="484"/>
      <c r="JZ139" s="484"/>
      <c r="KA139" s="484"/>
      <c r="KB139" s="484"/>
      <c r="KC139" s="484"/>
      <c r="KD139" s="484"/>
      <c r="KE139" s="484"/>
      <c r="KF139" s="484"/>
      <c r="KG139" s="484"/>
      <c r="KH139" s="484"/>
      <c r="KI139" s="484"/>
      <c r="KJ139" s="484"/>
      <c r="KK139" s="484"/>
      <c r="KL139" s="484"/>
      <c r="KM139" s="484"/>
      <c r="KN139" s="484"/>
      <c r="KO139" s="484"/>
      <c r="KP139" s="484"/>
      <c r="KQ139" s="484"/>
      <c r="KR139" s="484"/>
      <c r="KS139" s="484"/>
      <c r="KT139" s="484"/>
      <c r="KU139" s="484"/>
      <c r="KV139" s="484"/>
      <c r="KW139" s="484"/>
      <c r="KX139" s="484"/>
      <c r="KY139" s="484"/>
      <c r="KZ139" s="484"/>
      <c r="LA139" s="484"/>
      <c r="LB139" s="484"/>
      <c r="LC139" s="484"/>
      <c r="LD139" s="484"/>
      <c r="LE139" s="484"/>
      <c r="LF139" s="484"/>
      <c r="LG139" s="484"/>
      <c r="LH139" s="484"/>
      <c r="LI139" s="484"/>
      <c r="LJ139" s="484"/>
      <c r="LK139" s="484"/>
      <c r="LL139" s="484"/>
      <c r="LM139" s="484"/>
      <c r="LN139" s="484"/>
      <c r="LO139" s="484"/>
      <c r="LP139" s="484"/>
      <c r="LQ139" s="484"/>
      <c r="LR139" s="484"/>
      <c r="LS139" s="484"/>
      <c r="LT139" s="484"/>
      <c r="LU139" s="484"/>
      <c r="LV139" s="484"/>
      <c r="LW139" s="484"/>
      <c r="LX139" s="484"/>
      <c r="LY139" s="484"/>
      <c r="LZ139" s="484"/>
      <c r="MA139" s="484"/>
      <c r="MB139" s="484"/>
      <c r="MC139" s="484"/>
      <c r="MD139" s="484"/>
      <c r="ME139" s="484"/>
      <c r="MF139" s="484"/>
      <c r="MG139" s="484"/>
      <c r="MH139" s="484"/>
      <c r="MI139" s="484"/>
      <c r="MJ139" s="484"/>
      <c r="MK139" s="484"/>
      <c r="ML139" s="484"/>
      <c r="MM139" s="484"/>
      <c r="MN139" s="484"/>
      <c r="MO139" s="484"/>
      <c r="MP139" s="484"/>
      <c r="MQ139" s="484"/>
      <c r="MR139" s="484"/>
      <c r="MS139" s="484"/>
      <c r="MT139" s="484"/>
      <c r="MU139" s="484"/>
      <c r="MV139" s="484"/>
      <c r="MW139" s="484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56"/>
      <c r="AY140" s="1039"/>
      <c r="AZ140" s="1044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293"/>
      <c r="IT140" s="1293"/>
      <c r="IU140" s="1293"/>
      <c r="IV140" s="1294"/>
      <c r="IW140" s="1045" t="e" vm="5">
        <v>#VALUE!</v>
      </c>
      <c r="IX140" s="1039"/>
      <c r="IY140" s="1040"/>
      <c r="IZ140" s="22"/>
      <c r="JA140" s="22"/>
      <c r="JB140" s="22"/>
      <c r="JC140" s="22"/>
      <c r="JD140" s="22"/>
      <c r="JE140" s="22"/>
      <c r="JF140" s="22"/>
      <c r="JG140" s="22"/>
      <c r="JH140" s="21"/>
      <c r="JI140" s="484"/>
      <c r="JJ140" s="484"/>
      <c r="JK140" s="484"/>
      <c r="JL140" s="484"/>
      <c r="JM140" s="484"/>
      <c r="JN140" s="484"/>
      <c r="JO140" s="484"/>
      <c r="JP140" s="484"/>
      <c r="JQ140" s="484"/>
      <c r="JR140" s="484"/>
      <c r="JS140" s="484"/>
      <c r="JT140" s="484"/>
      <c r="JU140" s="484"/>
      <c r="JV140" s="484"/>
      <c r="JW140" s="484"/>
      <c r="JX140" s="484"/>
      <c r="JY140" s="484"/>
      <c r="JZ140" s="484"/>
      <c r="KA140" s="484"/>
      <c r="KB140" s="484"/>
      <c r="KC140" s="484"/>
      <c r="KD140" s="484"/>
      <c r="KE140" s="484"/>
      <c r="KF140" s="484"/>
      <c r="KG140" s="484"/>
      <c r="KH140" s="484"/>
      <c r="KI140" s="484"/>
      <c r="KJ140" s="484"/>
      <c r="KK140" s="484"/>
      <c r="KL140" s="484"/>
      <c r="KM140" s="484"/>
      <c r="KN140" s="484"/>
      <c r="KO140" s="484"/>
      <c r="KP140" s="484"/>
      <c r="KQ140" s="484"/>
      <c r="KR140" s="484"/>
      <c r="KS140" s="484"/>
      <c r="KT140" s="484"/>
      <c r="KU140" s="484"/>
      <c r="KV140" s="484"/>
      <c r="KW140" s="484"/>
      <c r="KX140" s="484"/>
      <c r="KY140" s="484"/>
      <c r="KZ140" s="484"/>
      <c r="LA140" s="484"/>
      <c r="LB140" s="484"/>
      <c r="LC140" s="484"/>
      <c r="LD140" s="484"/>
      <c r="LE140" s="484"/>
      <c r="LF140" s="484"/>
      <c r="LG140" s="484"/>
      <c r="LH140" s="484"/>
      <c r="LI140" s="484"/>
      <c r="LJ140" s="484"/>
      <c r="LK140" s="484"/>
      <c r="LL140" s="484"/>
      <c r="LM140" s="484"/>
      <c r="LN140" s="484"/>
      <c r="LO140" s="484"/>
      <c r="LP140" s="484"/>
      <c r="LQ140" s="484"/>
      <c r="LR140" s="484"/>
      <c r="LS140" s="484"/>
      <c r="LT140" s="484"/>
      <c r="LU140" s="484"/>
      <c r="LV140" s="484"/>
      <c r="LW140" s="484"/>
      <c r="LX140" s="484"/>
      <c r="LY140" s="484"/>
      <c r="LZ140" s="484"/>
      <c r="MA140" s="484"/>
      <c r="MB140" s="484"/>
      <c r="MC140" s="484"/>
      <c r="MD140" s="484"/>
      <c r="ME140" s="484"/>
      <c r="MF140" s="484"/>
      <c r="MG140" s="484"/>
      <c r="MH140" s="484"/>
      <c r="MI140" s="484"/>
      <c r="MJ140" s="484"/>
      <c r="MK140" s="484"/>
      <c r="ML140" s="484"/>
      <c r="MM140" s="484"/>
      <c r="MN140" s="484"/>
      <c r="MO140" s="484"/>
      <c r="MP140" s="484"/>
      <c r="MQ140" s="484"/>
      <c r="MR140" s="484"/>
      <c r="MS140" s="484"/>
      <c r="MT140" s="484"/>
      <c r="MU140" s="484"/>
      <c r="MV140" s="484"/>
      <c r="MW140" s="484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56"/>
      <c r="AY141" s="1039"/>
      <c r="AZ141" s="1044"/>
      <c r="BA141" s="55"/>
      <c r="BB141" s="172"/>
      <c r="BC141" s="175"/>
      <c r="BD141" s="175"/>
      <c r="BE141" s="175"/>
      <c r="BF141" s="175"/>
      <c r="BG141" s="175"/>
      <c r="BH141" s="66"/>
      <c r="BI141" s="173"/>
      <c r="IP141" s="26"/>
      <c r="IQ141" s="26"/>
      <c r="IR141" s="26"/>
      <c r="IS141" s="65"/>
      <c r="IT141" s="176"/>
      <c r="IU141" s="176"/>
      <c r="IV141" s="177"/>
      <c r="IW141" s="1045"/>
      <c r="IX141" s="1039"/>
      <c r="IY141" s="1040"/>
      <c r="IZ141" s="22"/>
      <c r="JA141" s="22"/>
      <c r="JB141" s="22"/>
      <c r="JC141" s="22"/>
      <c r="JD141" s="22"/>
      <c r="JE141" s="22"/>
      <c r="JF141" s="22"/>
      <c r="JG141" s="22"/>
      <c r="JH141" s="21"/>
      <c r="JI141" s="484"/>
      <c r="JJ141" s="484"/>
      <c r="JK141" s="484"/>
      <c r="JL141" s="484"/>
      <c r="JM141" s="484"/>
      <c r="JN141" s="484"/>
      <c r="JO141" s="484"/>
      <c r="JP141" s="484"/>
      <c r="JQ141" s="484"/>
      <c r="JR141" s="484"/>
      <c r="JS141" s="484"/>
      <c r="JT141" s="484"/>
      <c r="JU141" s="484"/>
      <c r="JV141" s="484"/>
      <c r="JW141" s="484"/>
      <c r="JX141" s="484"/>
      <c r="JY141" s="484"/>
      <c r="JZ141" s="484"/>
      <c r="KA141" s="484"/>
      <c r="KB141" s="484"/>
      <c r="KC141" s="484"/>
      <c r="KD141" s="484"/>
      <c r="KE141" s="484"/>
      <c r="KF141" s="484"/>
      <c r="KG141" s="484"/>
      <c r="KH141" s="484"/>
      <c r="KI141" s="484"/>
      <c r="KJ141" s="484"/>
      <c r="KK141" s="484"/>
      <c r="KL141" s="484"/>
      <c r="KM141" s="484"/>
      <c r="KN141" s="484"/>
      <c r="KO141" s="484"/>
      <c r="KP141" s="484"/>
      <c r="KQ141" s="484"/>
      <c r="KR141" s="484"/>
      <c r="KS141" s="484"/>
      <c r="KT141" s="484"/>
      <c r="KU141" s="484"/>
      <c r="KV141" s="484"/>
      <c r="KW141" s="484"/>
      <c r="KX141" s="484"/>
      <c r="KY141" s="484"/>
      <c r="KZ141" s="484"/>
      <c r="LA141" s="484"/>
      <c r="LB141" s="484"/>
      <c r="LC141" s="484"/>
      <c r="LD141" s="484"/>
      <c r="LE141" s="484"/>
      <c r="LF141" s="484"/>
      <c r="LG141" s="484"/>
      <c r="LH141" s="484"/>
      <c r="LI141" s="484"/>
      <c r="LJ141" s="484"/>
      <c r="LK141" s="484"/>
      <c r="LL141" s="484"/>
      <c r="LM141" s="484"/>
      <c r="LN141" s="484"/>
      <c r="LO141" s="484"/>
      <c r="LP141" s="484"/>
      <c r="LQ141" s="484"/>
      <c r="LR141" s="484"/>
      <c r="LS141" s="484"/>
      <c r="LT141" s="484"/>
      <c r="LU141" s="484"/>
      <c r="LV141" s="484"/>
      <c r="LW141" s="484"/>
      <c r="LX141" s="484"/>
      <c r="LY141" s="484"/>
      <c r="LZ141" s="484"/>
      <c r="MA141" s="484"/>
      <c r="MB141" s="484"/>
      <c r="MC141" s="484"/>
      <c r="MD141" s="484"/>
      <c r="ME141" s="484"/>
      <c r="MF141" s="484"/>
      <c r="MG141" s="484"/>
      <c r="MH141" s="484"/>
      <c r="MI141" s="484"/>
      <c r="MJ141" s="484"/>
      <c r="MK141" s="484"/>
      <c r="ML141" s="484"/>
      <c r="MM141" s="484"/>
      <c r="MN141" s="484"/>
      <c r="MO141" s="484"/>
      <c r="MP141" s="484"/>
      <c r="MQ141" s="484"/>
      <c r="MR141" s="484"/>
      <c r="MS141" s="484"/>
      <c r="MT141" s="484"/>
      <c r="MU141" s="484"/>
      <c r="MV141" s="484"/>
      <c r="MW141" s="484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56"/>
      <c r="AY142" s="1039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P142" s="26"/>
      <c r="IQ142" s="26"/>
      <c r="IR142" s="26"/>
      <c r="IS142" s="65"/>
      <c r="IT142" s="177"/>
      <c r="IU142" s="177"/>
      <c r="IV142" s="177"/>
      <c r="IW142" s="164"/>
      <c r="IX142" s="1039"/>
      <c r="IY142" s="1040"/>
      <c r="IZ142" s="22"/>
      <c r="JA142" s="22"/>
      <c r="JB142" s="22"/>
      <c r="JC142" s="22"/>
      <c r="JD142" s="22"/>
      <c r="JE142" s="22"/>
      <c r="JF142" s="22"/>
      <c r="JG142" s="22"/>
      <c r="JH142" s="21"/>
      <c r="JI142" s="484"/>
      <c r="JJ142" s="484"/>
      <c r="JK142" s="484"/>
      <c r="JL142" s="484"/>
      <c r="JM142" s="484"/>
      <c r="JN142" s="484"/>
      <c r="JO142" s="484"/>
      <c r="JP142" s="484"/>
      <c r="JQ142" s="484"/>
      <c r="JR142" s="484"/>
      <c r="JS142" s="484"/>
      <c r="JT142" s="484"/>
      <c r="JU142" s="484"/>
      <c r="JV142" s="484"/>
      <c r="JW142" s="484"/>
      <c r="JX142" s="484"/>
      <c r="JY142" s="484"/>
      <c r="JZ142" s="484"/>
      <c r="KA142" s="484"/>
      <c r="KB142" s="484"/>
      <c r="KC142" s="484"/>
      <c r="KD142" s="484"/>
      <c r="KE142" s="484"/>
      <c r="KF142" s="484"/>
      <c r="KG142" s="484"/>
      <c r="KH142" s="484"/>
      <c r="KI142" s="484"/>
      <c r="KJ142" s="484"/>
      <c r="KK142" s="484"/>
      <c r="KL142" s="484"/>
      <c r="KM142" s="484"/>
      <c r="KN142" s="484"/>
      <c r="KO142" s="484"/>
      <c r="KP142" s="484"/>
      <c r="KQ142" s="484"/>
      <c r="KR142" s="484"/>
      <c r="KS142" s="484"/>
      <c r="KT142" s="484"/>
      <c r="KU142" s="484"/>
      <c r="KV142" s="484"/>
      <c r="KW142" s="484"/>
      <c r="KX142" s="484"/>
      <c r="KY142" s="484"/>
      <c r="KZ142" s="484"/>
      <c r="LA142" s="484"/>
      <c r="LB142" s="484"/>
      <c r="LC142" s="484"/>
      <c r="LD142" s="484"/>
      <c r="LE142" s="484"/>
      <c r="LF142" s="484"/>
      <c r="LG142" s="484"/>
      <c r="LH142" s="484"/>
      <c r="LI142" s="484"/>
      <c r="LJ142" s="484"/>
      <c r="LK142" s="484"/>
      <c r="LL142" s="484"/>
      <c r="LM142" s="484"/>
      <c r="LN142" s="484"/>
      <c r="LO142" s="484"/>
      <c r="LP142" s="484"/>
      <c r="LQ142" s="484"/>
      <c r="LR142" s="484"/>
      <c r="LS142" s="484"/>
      <c r="LT142" s="484"/>
      <c r="LU142" s="484"/>
      <c r="LV142" s="484"/>
      <c r="LW142" s="484"/>
      <c r="LX142" s="484"/>
      <c r="LY142" s="484"/>
      <c r="LZ142" s="484"/>
      <c r="MA142" s="484"/>
      <c r="MB142" s="484"/>
      <c r="MC142" s="484"/>
      <c r="MD142" s="484"/>
      <c r="ME142" s="484"/>
      <c r="MF142" s="484"/>
      <c r="MG142" s="484"/>
      <c r="MH142" s="484"/>
      <c r="MI142" s="484"/>
      <c r="MJ142" s="484"/>
      <c r="MK142" s="484"/>
      <c r="ML142" s="484"/>
      <c r="MM142" s="484"/>
      <c r="MN142" s="484"/>
      <c r="MO142" s="484"/>
      <c r="MP142" s="484"/>
      <c r="MQ142" s="484"/>
      <c r="MR142" s="484"/>
      <c r="MS142" s="484"/>
      <c r="MT142" s="484"/>
      <c r="MU142" s="484"/>
      <c r="MV142" s="484"/>
      <c r="MW142" s="484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56"/>
      <c r="AY143" s="1039"/>
      <c r="AZ143" s="163"/>
      <c r="BA143" s="55"/>
      <c r="BB143" s="41"/>
      <c r="BC143" s="175"/>
      <c r="BD143" s="175"/>
      <c r="BE143" s="175"/>
      <c r="BF143" s="175"/>
      <c r="BG143" s="175"/>
      <c r="BI143" s="54"/>
      <c r="IP143" s="26"/>
      <c r="IQ143" s="26"/>
      <c r="IR143" s="26"/>
      <c r="IT143" s="177"/>
      <c r="IU143" s="177"/>
      <c r="IV143" s="177"/>
      <c r="IW143" s="164"/>
      <c r="IX143" s="1039"/>
      <c r="IY143" s="1040"/>
      <c r="IZ143" s="22"/>
      <c r="JA143" s="22"/>
      <c r="JB143" s="22"/>
      <c r="JC143" s="22"/>
      <c r="JD143" s="22"/>
      <c r="JE143" s="22"/>
      <c r="JF143" s="22"/>
      <c r="JG143" s="22"/>
      <c r="JH143" s="21"/>
      <c r="JI143" s="484"/>
      <c r="JJ143" s="484"/>
      <c r="JK143" s="484"/>
      <c r="JL143" s="484"/>
      <c r="JM143" s="484"/>
      <c r="JN143" s="484"/>
      <c r="JO143" s="484"/>
      <c r="JP143" s="484"/>
      <c r="JQ143" s="484"/>
      <c r="JR143" s="484"/>
      <c r="JS143" s="484"/>
      <c r="JT143" s="484"/>
      <c r="JU143" s="484"/>
      <c r="JV143" s="484"/>
      <c r="JW143" s="484"/>
      <c r="JX143" s="484"/>
      <c r="JY143" s="484"/>
      <c r="JZ143" s="484"/>
      <c r="KA143" s="484"/>
      <c r="KB143" s="484"/>
      <c r="KC143" s="484"/>
      <c r="KD143" s="484"/>
      <c r="KE143" s="484"/>
      <c r="KF143" s="484"/>
      <c r="KG143" s="484"/>
      <c r="KH143" s="484"/>
      <c r="KI143" s="484"/>
      <c r="KJ143" s="484"/>
      <c r="KK143" s="484"/>
      <c r="KL143" s="484"/>
      <c r="KM143" s="484"/>
      <c r="KN143" s="484"/>
      <c r="KO143" s="484"/>
      <c r="KP143" s="484"/>
      <c r="KQ143" s="484"/>
      <c r="KR143" s="484"/>
      <c r="KS143" s="484"/>
      <c r="KT143" s="484"/>
      <c r="KU143" s="484"/>
      <c r="KV143" s="484"/>
      <c r="KW143" s="484"/>
      <c r="KX143" s="484"/>
      <c r="KY143" s="484"/>
      <c r="KZ143" s="484"/>
      <c r="LA143" s="484"/>
      <c r="LB143" s="484"/>
      <c r="LC143" s="484"/>
      <c r="LD143" s="484"/>
      <c r="LE143" s="484"/>
      <c r="LF143" s="484"/>
      <c r="LG143" s="484"/>
      <c r="LH143" s="484"/>
      <c r="LI143" s="484"/>
      <c r="LJ143" s="484"/>
      <c r="LK143" s="484"/>
      <c r="LL143" s="484"/>
      <c r="LM143" s="484"/>
      <c r="LN143" s="484"/>
      <c r="LO143" s="484"/>
      <c r="LP143" s="484"/>
      <c r="LQ143" s="484"/>
      <c r="LR143" s="484"/>
      <c r="LS143" s="484"/>
      <c r="LT143" s="484"/>
      <c r="LU143" s="484"/>
      <c r="LV143" s="484"/>
      <c r="LW143" s="484"/>
      <c r="LX143" s="484"/>
      <c r="LY143" s="484"/>
      <c r="LZ143" s="484"/>
      <c r="MA143" s="484"/>
      <c r="MB143" s="484"/>
      <c r="MC143" s="484"/>
      <c r="MD143" s="484"/>
      <c r="ME143" s="484"/>
      <c r="MF143" s="484"/>
      <c r="MG143" s="484"/>
      <c r="MH143" s="484"/>
      <c r="MI143" s="484"/>
      <c r="MJ143" s="484"/>
      <c r="MK143" s="484"/>
      <c r="ML143" s="484"/>
      <c r="MM143" s="484"/>
      <c r="MN143" s="484"/>
      <c r="MO143" s="484"/>
      <c r="MP143" s="484"/>
      <c r="MQ143" s="484"/>
      <c r="MR143" s="484"/>
      <c r="MS143" s="484"/>
      <c r="MT143" s="484"/>
      <c r="MU143" s="484"/>
      <c r="MV143" s="484"/>
      <c r="MW143" s="484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56"/>
      <c r="AY144" s="1039"/>
      <c r="AZ144" s="163"/>
      <c r="BA144" s="55"/>
      <c r="BB144" s="172"/>
      <c r="BC144" s="178"/>
      <c r="BD144" s="178"/>
      <c r="BE144" s="178"/>
      <c r="BF144" s="178"/>
      <c r="BG144" s="178"/>
      <c r="BI144" s="53"/>
      <c r="IP144" s="26"/>
      <c r="IQ144" s="26"/>
      <c r="IR144" s="26"/>
      <c r="IT144" s="177"/>
      <c r="IU144" s="177"/>
      <c r="IV144" s="177"/>
      <c r="IW144" s="164"/>
      <c r="IX144" s="1039"/>
      <c r="IY144" s="1040"/>
      <c r="IZ144" s="22"/>
      <c r="JA144" s="22"/>
      <c r="JB144" s="22"/>
      <c r="JC144" s="22"/>
      <c r="JD144" s="22"/>
      <c r="JE144" s="22"/>
      <c r="JF144" s="22"/>
      <c r="JG144" s="22"/>
      <c r="JH144" s="21"/>
      <c r="JI144" s="484"/>
      <c r="JJ144" s="484"/>
      <c r="JK144" s="484"/>
      <c r="JL144" s="484"/>
      <c r="JM144" s="484"/>
      <c r="JN144" s="484"/>
      <c r="JO144" s="484"/>
      <c r="JP144" s="484"/>
      <c r="JQ144" s="484"/>
      <c r="JR144" s="484"/>
      <c r="JS144" s="484"/>
      <c r="JT144" s="484"/>
      <c r="JU144" s="484"/>
      <c r="JV144" s="484"/>
      <c r="JW144" s="484"/>
      <c r="JX144" s="484"/>
      <c r="JY144" s="484"/>
      <c r="JZ144" s="484"/>
      <c r="KA144" s="484"/>
      <c r="KB144" s="484"/>
      <c r="KC144" s="484"/>
      <c r="KD144" s="484"/>
      <c r="KE144" s="484"/>
      <c r="KF144" s="484"/>
      <c r="KG144" s="484"/>
      <c r="KH144" s="484"/>
      <c r="KI144" s="484"/>
      <c r="KJ144" s="484"/>
      <c r="KK144" s="484"/>
      <c r="KL144" s="484"/>
      <c r="KM144" s="484"/>
      <c r="KN144" s="484"/>
      <c r="KO144" s="484"/>
      <c r="KP144" s="484"/>
      <c r="KQ144" s="484"/>
      <c r="KR144" s="484"/>
      <c r="KS144" s="484"/>
      <c r="KT144" s="484"/>
      <c r="KU144" s="484"/>
      <c r="KV144" s="484"/>
      <c r="KW144" s="484"/>
      <c r="KX144" s="484"/>
      <c r="KY144" s="484"/>
      <c r="KZ144" s="484"/>
      <c r="LA144" s="484"/>
      <c r="LB144" s="484"/>
      <c r="LC144" s="484"/>
      <c r="LD144" s="484"/>
      <c r="LE144" s="484"/>
      <c r="LF144" s="484"/>
      <c r="LG144" s="484"/>
      <c r="LH144" s="484"/>
      <c r="LI144" s="484"/>
      <c r="LJ144" s="484"/>
      <c r="LK144" s="484"/>
      <c r="LL144" s="484"/>
      <c r="LM144" s="484"/>
      <c r="LN144" s="484"/>
      <c r="LO144" s="484"/>
      <c r="LP144" s="484"/>
      <c r="LQ144" s="484"/>
      <c r="LR144" s="484"/>
      <c r="LS144" s="484"/>
      <c r="LT144" s="484"/>
      <c r="LU144" s="484"/>
      <c r="LV144" s="484"/>
      <c r="LW144" s="484"/>
      <c r="LX144" s="484"/>
      <c r="LY144" s="484"/>
      <c r="LZ144" s="484"/>
      <c r="MA144" s="484"/>
      <c r="MB144" s="484"/>
      <c r="MC144" s="484"/>
      <c r="MD144" s="484"/>
      <c r="ME144" s="484"/>
      <c r="MF144" s="484"/>
      <c r="MG144" s="484"/>
      <c r="MH144" s="484"/>
      <c r="MI144" s="484"/>
      <c r="MJ144" s="484"/>
      <c r="MK144" s="484"/>
      <c r="ML144" s="484"/>
      <c r="MM144" s="484"/>
      <c r="MN144" s="484"/>
      <c r="MO144" s="484"/>
      <c r="MP144" s="484"/>
      <c r="MQ144" s="484"/>
      <c r="MR144" s="484"/>
      <c r="MS144" s="484"/>
      <c r="MT144" s="484"/>
      <c r="MU144" s="484"/>
      <c r="MV144" s="484"/>
      <c r="MW144" s="484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56"/>
      <c r="AY145" s="1039"/>
      <c r="AZ145" s="163"/>
      <c r="BA145" s="55"/>
      <c r="BB145" s="41"/>
      <c r="BC145" s="1068">
        <v>0</v>
      </c>
      <c r="BD145" s="1068"/>
      <c r="BE145" s="1068"/>
      <c r="BF145" s="1068"/>
      <c r="BG145" s="1068"/>
      <c r="BI145" s="54"/>
      <c r="IO145" s="26"/>
      <c r="IP145" s="26"/>
      <c r="IQ145" s="26"/>
      <c r="IR145" s="26"/>
      <c r="IT145" s="177"/>
      <c r="IU145" s="177"/>
      <c r="IV145" s="177"/>
      <c r="IW145" s="164"/>
      <c r="IX145" s="1039"/>
      <c r="IY145" s="1040"/>
      <c r="IZ145" s="22"/>
      <c r="JA145" s="22"/>
      <c r="JB145" s="22"/>
      <c r="JC145" s="22"/>
      <c r="JD145" s="22"/>
      <c r="JE145" s="22"/>
      <c r="JF145" s="22"/>
      <c r="JG145" s="22"/>
      <c r="JH145" s="21"/>
      <c r="JI145" s="484"/>
      <c r="JJ145" s="484"/>
      <c r="JK145" s="484"/>
      <c r="JL145" s="484"/>
      <c r="JM145" s="484"/>
      <c r="JN145" s="484"/>
      <c r="JO145" s="484"/>
      <c r="JP145" s="484"/>
      <c r="JQ145" s="484"/>
      <c r="JR145" s="484"/>
      <c r="JS145" s="484"/>
      <c r="JT145" s="484"/>
      <c r="JU145" s="484"/>
      <c r="JV145" s="484"/>
      <c r="JW145" s="484"/>
      <c r="JX145" s="484"/>
      <c r="JY145" s="484"/>
      <c r="JZ145" s="484"/>
      <c r="KA145" s="484"/>
      <c r="KB145" s="484"/>
      <c r="KC145" s="484"/>
      <c r="KD145" s="484"/>
      <c r="KE145" s="484"/>
      <c r="KF145" s="484"/>
      <c r="KG145" s="484"/>
      <c r="KH145" s="484"/>
      <c r="KI145" s="484"/>
      <c r="KJ145" s="484"/>
      <c r="KK145" s="484"/>
      <c r="KL145" s="484"/>
      <c r="KM145" s="484"/>
      <c r="KN145" s="484"/>
      <c r="KO145" s="484"/>
      <c r="KP145" s="484"/>
      <c r="KQ145" s="484"/>
      <c r="KR145" s="484"/>
      <c r="KS145" s="484"/>
      <c r="KT145" s="484"/>
      <c r="KU145" s="484"/>
      <c r="KV145" s="484"/>
      <c r="KW145" s="484"/>
      <c r="KX145" s="484"/>
      <c r="KY145" s="484"/>
      <c r="KZ145" s="484"/>
      <c r="LA145" s="484"/>
      <c r="LB145" s="484"/>
      <c r="LC145" s="484"/>
      <c r="LD145" s="484"/>
      <c r="LE145" s="484"/>
      <c r="LF145" s="484"/>
      <c r="LG145" s="484"/>
      <c r="LH145" s="484"/>
      <c r="LI145" s="484"/>
      <c r="LJ145" s="484"/>
      <c r="LK145" s="484"/>
      <c r="LL145" s="484"/>
      <c r="LM145" s="484"/>
      <c r="LN145" s="484"/>
      <c r="LO145" s="484"/>
      <c r="LP145" s="484"/>
      <c r="LQ145" s="484"/>
      <c r="LR145" s="484"/>
      <c r="LS145" s="484"/>
      <c r="LT145" s="484"/>
      <c r="LU145" s="484"/>
      <c r="LV145" s="484"/>
      <c r="LW145" s="484"/>
      <c r="LX145" s="484"/>
      <c r="LY145" s="484"/>
      <c r="LZ145" s="484"/>
      <c r="MA145" s="484"/>
      <c r="MB145" s="484"/>
      <c r="MC145" s="484"/>
      <c r="MD145" s="484"/>
      <c r="ME145" s="484"/>
      <c r="MF145" s="484"/>
      <c r="MG145" s="484"/>
      <c r="MH145" s="484"/>
      <c r="MI145" s="484"/>
      <c r="MJ145" s="484"/>
      <c r="MK145" s="484"/>
      <c r="ML145" s="484"/>
      <c r="MM145" s="484"/>
      <c r="MN145" s="484"/>
      <c r="MO145" s="484"/>
      <c r="MP145" s="484"/>
      <c r="MQ145" s="484"/>
      <c r="MR145" s="484"/>
      <c r="MS145" s="484"/>
      <c r="MT145" s="484"/>
      <c r="MU145" s="484"/>
      <c r="MV145" s="484"/>
      <c r="MW145" s="484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56"/>
      <c r="AY146" s="1039"/>
      <c r="AZ146" s="163"/>
      <c r="BA146" s="55"/>
      <c r="BB146" s="41"/>
      <c r="BC146" s="1068"/>
      <c r="BD146" s="1068"/>
      <c r="BE146" s="1068"/>
      <c r="BF146" s="1068"/>
      <c r="BG146" s="1068"/>
      <c r="BH146" s="179"/>
      <c r="BI146" s="180"/>
      <c r="BJ146" s="1295" t="s">
        <v>2</v>
      </c>
      <c r="BK146" s="1296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1039"/>
      <c r="IY146" s="1040"/>
      <c r="IZ146" s="22"/>
      <c r="JA146" s="22"/>
      <c r="JB146" s="22"/>
      <c r="JC146" s="22"/>
      <c r="JD146" s="22"/>
      <c r="JE146" s="22"/>
      <c r="JF146" s="22"/>
      <c r="JG146" s="22"/>
      <c r="JH146" s="21"/>
      <c r="JI146" s="484"/>
      <c r="JJ146" s="484"/>
      <c r="JK146" s="484"/>
      <c r="JL146" s="484"/>
      <c r="JM146" s="484"/>
      <c r="JN146" s="484"/>
      <c r="JO146" s="484"/>
      <c r="JP146" s="484"/>
      <c r="JQ146" s="484"/>
      <c r="JR146" s="484"/>
      <c r="JS146" s="484"/>
      <c r="JT146" s="484"/>
      <c r="JU146" s="484"/>
      <c r="JV146" s="484"/>
      <c r="JW146" s="484"/>
      <c r="JX146" s="484"/>
      <c r="JY146" s="484"/>
      <c r="JZ146" s="484"/>
      <c r="KA146" s="484"/>
      <c r="KB146" s="484"/>
      <c r="KC146" s="484"/>
      <c r="KD146" s="484"/>
      <c r="KE146" s="484"/>
      <c r="KF146" s="484"/>
      <c r="KG146" s="484"/>
      <c r="KH146" s="484"/>
      <c r="KI146" s="484"/>
      <c r="KJ146" s="484"/>
      <c r="KK146" s="484"/>
      <c r="KL146" s="484"/>
      <c r="KM146" s="484"/>
      <c r="KN146" s="484"/>
      <c r="KO146" s="484"/>
      <c r="KP146" s="484"/>
      <c r="KQ146" s="484"/>
      <c r="KR146" s="484"/>
      <c r="KS146" s="484"/>
      <c r="KT146" s="484"/>
      <c r="KU146" s="484"/>
      <c r="KV146" s="484"/>
      <c r="KW146" s="484"/>
      <c r="KX146" s="484"/>
      <c r="KY146" s="484"/>
      <c r="KZ146" s="484"/>
      <c r="LA146" s="484"/>
      <c r="LB146" s="484"/>
      <c r="LC146" s="484"/>
      <c r="LD146" s="484"/>
      <c r="LE146" s="484"/>
      <c r="LF146" s="484"/>
      <c r="LG146" s="484"/>
      <c r="LH146" s="484"/>
      <c r="LI146" s="484"/>
      <c r="LJ146" s="484"/>
      <c r="LK146" s="484"/>
      <c r="LL146" s="484"/>
      <c r="LM146" s="484"/>
      <c r="LN146" s="484"/>
      <c r="LO146" s="484"/>
      <c r="LP146" s="484"/>
      <c r="LQ146" s="484"/>
      <c r="LR146" s="484"/>
      <c r="LS146" s="484"/>
      <c r="LT146" s="484"/>
      <c r="LU146" s="484"/>
      <c r="LV146" s="484"/>
      <c r="LW146" s="484"/>
      <c r="LX146" s="484"/>
      <c r="LY146" s="484"/>
      <c r="LZ146" s="484"/>
      <c r="MA146" s="484"/>
      <c r="MB146" s="484"/>
      <c r="MC146" s="484"/>
      <c r="MD146" s="484"/>
      <c r="ME146" s="484"/>
      <c r="MF146" s="484"/>
      <c r="MG146" s="484"/>
      <c r="MH146" s="484"/>
      <c r="MI146" s="484"/>
      <c r="MJ146" s="484"/>
      <c r="MK146" s="484"/>
      <c r="ML146" s="484"/>
      <c r="MM146" s="484"/>
      <c r="MN146" s="484"/>
      <c r="MO146" s="484"/>
      <c r="MP146" s="484"/>
      <c r="MQ146" s="484"/>
      <c r="MR146" s="484"/>
      <c r="MS146" s="484"/>
      <c r="MT146" s="484"/>
      <c r="MU146" s="484"/>
      <c r="MV146" s="484"/>
      <c r="MW146" s="484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57"/>
      <c r="AY147" s="1041"/>
      <c r="AZ147" s="167"/>
      <c r="BA147" s="55"/>
      <c r="BJ147" s="1297"/>
      <c r="BK147" s="1298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1041"/>
      <c r="IY147" s="1042"/>
      <c r="IZ147" s="22"/>
      <c r="JA147" s="22"/>
      <c r="JB147" s="22"/>
      <c r="JC147" s="22"/>
      <c r="JD147" s="22"/>
      <c r="JE147" s="22"/>
      <c r="JF147" s="22"/>
      <c r="JG147" s="22"/>
      <c r="JH147" s="21"/>
      <c r="JI147" s="484"/>
      <c r="JJ147" s="484"/>
      <c r="JK147" s="484"/>
      <c r="JL147" s="484"/>
      <c r="JM147" s="484"/>
      <c r="JN147" s="484"/>
      <c r="JO147" s="484"/>
      <c r="JP147" s="484"/>
      <c r="JQ147" s="484"/>
      <c r="JR147" s="484"/>
      <c r="JS147" s="484"/>
      <c r="JT147" s="484"/>
      <c r="JU147" s="484"/>
      <c r="JV147" s="484"/>
      <c r="JW147" s="484"/>
      <c r="JX147" s="484"/>
      <c r="JY147" s="484"/>
      <c r="JZ147" s="484"/>
      <c r="KA147" s="484"/>
      <c r="KB147" s="484"/>
      <c r="KC147" s="484"/>
      <c r="KD147" s="484"/>
      <c r="KE147" s="484"/>
      <c r="KF147" s="484"/>
      <c r="KG147" s="484"/>
      <c r="KH147" s="484"/>
      <c r="KI147" s="484"/>
      <c r="KJ147" s="484"/>
      <c r="KK147" s="484"/>
      <c r="KL147" s="484"/>
      <c r="KM147" s="484"/>
      <c r="KN147" s="484"/>
      <c r="KO147" s="484"/>
      <c r="KP147" s="484"/>
      <c r="KQ147" s="484"/>
      <c r="KR147" s="484"/>
      <c r="KS147" s="484"/>
      <c r="KT147" s="484"/>
      <c r="KU147" s="484"/>
      <c r="KV147" s="484"/>
      <c r="KW147" s="484"/>
      <c r="KX147" s="484"/>
      <c r="KY147" s="484"/>
      <c r="KZ147" s="484"/>
      <c r="LA147" s="484"/>
      <c r="LB147" s="484"/>
      <c r="LC147" s="484"/>
      <c r="LD147" s="484"/>
      <c r="LE147" s="484"/>
      <c r="LF147" s="484"/>
      <c r="LG147" s="484"/>
      <c r="LH147" s="484"/>
      <c r="LI147" s="484"/>
      <c r="LJ147" s="484"/>
      <c r="LK147" s="484"/>
      <c r="LL147" s="484"/>
      <c r="LM147" s="484"/>
      <c r="LN147" s="484"/>
      <c r="LO147" s="484"/>
      <c r="LP147" s="484"/>
      <c r="LQ147" s="484"/>
      <c r="LR147" s="484"/>
      <c r="LS147" s="484"/>
      <c r="LT147" s="484"/>
      <c r="LU147" s="484"/>
      <c r="LV147" s="484"/>
      <c r="LW147" s="484"/>
      <c r="LX147" s="484"/>
      <c r="LY147" s="484"/>
      <c r="LZ147" s="484"/>
      <c r="MA147" s="484"/>
      <c r="MB147" s="484"/>
      <c r="MC147" s="484"/>
      <c r="MD147" s="484"/>
      <c r="ME147" s="484"/>
      <c r="MF147" s="484"/>
      <c r="MG147" s="484"/>
      <c r="MH147" s="484"/>
      <c r="MI147" s="484"/>
      <c r="MJ147" s="484"/>
      <c r="MK147" s="484"/>
      <c r="ML147" s="484"/>
      <c r="MM147" s="484"/>
      <c r="MN147" s="484"/>
      <c r="MO147" s="484"/>
      <c r="MP147" s="484"/>
      <c r="MQ147" s="484"/>
      <c r="MR147" s="484"/>
      <c r="MS147" s="484"/>
      <c r="MT147" s="484"/>
      <c r="MU147" s="484"/>
      <c r="MV147" s="484"/>
      <c r="MW147" s="484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56" t="s">
        <v>11</v>
      </c>
      <c r="AY148" s="1039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299"/>
      <c r="IQ148" s="1299"/>
      <c r="IR148" s="1299"/>
      <c r="IS148" s="1299"/>
      <c r="IT148" s="1299"/>
      <c r="IU148" s="1299"/>
      <c r="IW148" s="164"/>
      <c r="IX148" s="1039" t="s">
        <v>11</v>
      </c>
      <c r="IY148" s="1040"/>
      <c r="IZ148" s="22"/>
      <c r="JA148" s="22"/>
      <c r="JB148" s="22"/>
      <c r="JC148" s="22"/>
      <c r="JD148" s="22"/>
      <c r="JE148" s="22"/>
      <c r="JF148" s="22"/>
      <c r="JG148" s="22"/>
      <c r="JH148" s="21"/>
      <c r="JI148" s="484"/>
      <c r="JJ148" s="484"/>
      <c r="JK148" s="484"/>
      <c r="JL148" s="484"/>
      <c r="JM148" s="484"/>
      <c r="JN148" s="484"/>
      <c r="JO148" s="484"/>
      <c r="JP148" s="484"/>
      <c r="JQ148" s="484"/>
      <c r="JR148" s="484"/>
      <c r="JS148" s="484"/>
      <c r="JT148" s="484"/>
      <c r="JU148" s="484"/>
      <c r="JV148" s="484"/>
      <c r="JW148" s="484"/>
      <c r="JX148" s="484"/>
      <c r="JY148" s="484"/>
      <c r="JZ148" s="484"/>
      <c r="KA148" s="484"/>
      <c r="KB148" s="484"/>
      <c r="KC148" s="484"/>
      <c r="KD148" s="484"/>
      <c r="KE148" s="484"/>
      <c r="KF148" s="484"/>
      <c r="KG148" s="484"/>
      <c r="KH148" s="484"/>
      <c r="KI148" s="484"/>
      <c r="KJ148" s="484"/>
      <c r="KK148" s="484"/>
      <c r="KL148" s="484"/>
      <c r="KM148" s="484"/>
      <c r="KN148" s="484"/>
      <c r="KO148" s="484"/>
      <c r="KP148" s="484"/>
      <c r="KQ148" s="484"/>
      <c r="KR148" s="484"/>
      <c r="KS148" s="484"/>
      <c r="KT148" s="484"/>
      <c r="KU148" s="484"/>
      <c r="KV148" s="484"/>
      <c r="KW148" s="484"/>
      <c r="KX148" s="484"/>
      <c r="KY148" s="484"/>
      <c r="KZ148" s="484"/>
      <c r="LA148" s="484"/>
      <c r="LB148" s="484"/>
      <c r="LC148" s="484"/>
      <c r="LD148" s="484"/>
      <c r="LE148" s="484"/>
      <c r="LF148" s="484"/>
      <c r="LG148" s="484"/>
      <c r="LH148" s="484"/>
      <c r="LI148" s="484"/>
      <c r="LJ148" s="484"/>
      <c r="LK148" s="484"/>
      <c r="LL148" s="484"/>
      <c r="LM148" s="484"/>
      <c r="LN148" s="484"/>
      <c r="LO148" s="484"/>
      <c r="LP148" s="484"/>
      <c r="LQ148" s="484"/>
      <c r="LR148" s="484"/>
      <c r="LS148" s="484"/>
      <c r="LT148" s="484"/>
      <c r="LU148" s="484"/>
      <c r="LV148" s="484"/>
      <c r="LW148" s="484"/>
      <c r="LX148" s="484"/>
      <c r="LY148" s="484"/>
      <c r="LZ148" s="484"/>
      <c r="MA148" s="484"/>
      <c r="MB148" s="484"/>
      <c r="MC148" s="484"/>
      <c r="MD148" s="484"/>
      <c r="ME148" s="484"/>
      <c r="MF148" s="484"/>
      <c r="MG148" s="484"/>
      <c r="MH148" s="484"/>
      <c r="MI148" s="484"/>
      <c r="MJ148" s="484"/>
      <c r="MK148" s="484"/>
      <c r="ML148" s="484"/>
      <c r="MM148" s="484"/>
      <c r="MN148" s="484"/>
      <c r="MO148" s="484"/>
      <c r="MP148" s="484"/>
      <c r="MQ148" s="484"/>
      <c r="MR148" s="484"/>
      <c r="MS148" s="484"/>
      <c r="MT148" s="484"/>
      <c r="MU148" s="484"/>
      <c r="MV148" s="484"/>
      <c r="MW148" s="484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56"/>
      <c r="AY149" s="1039"/>
      <c r="AZ149" s="163"/>
      <c r="BA149" s="43"/>
      <c r="BB149" s="26"/>
      <c r="BJ149" s="26"/>
      <c r="BK149" s="26"/>
      <c r="IN149" s="26"/>
      <c r="IO149" s="26"/>
      <c r="IP149" s="1299"/>
      <c r="IQ149" s="1299"/>
      <c r="IR149" s="1299"/>
      <c r="IS149" s="1299"/>
      <c r="IT149" s="1299"/>
      <c r="IU149" s="1299"/>
      <c r="IW149" s="164"/>
      <c r="IX149" s="1039"/>
      <c r="IY149" s="1040"/>
      <c r="IZ149" s="22"/>
      <c r="JA149" s="22"/>
      <c r="JB149" s="22"/>
      <c r="JC149" s="22"/>
      <c r="JD149" s="22"/>
      <c r="JE149" s="22"/>
      <c r="JF149" s="22"/>
      <c r="JG149" s="22"/>
      <c r="JH149" s="21"/>
      <c r="JI149" s="484"/>
      <c r="JJ149" s="484"/>
      <c r="JK149" s="484"/>
      <c r="JL149" s="484"/>
      <c r="JM149" s="484"/>
      <c r="JN149" s="484"/>
      <c r="JO149" s="484"/>
      <c r="JP149" s="484"/>
      <c r="JQ149" s="484"/>
      <c r="JR149" s="484"/>
      <c r="JS149" s="484"/>
      <c r="JT149" s="484"/>
      <c r="JU149" s="484"/>
      <c r="JV149" s="484"/>
      <c r="JW149" s="484"/>
      <c r="JX149" s="484"/>
      <c r="JY149" s="484"/>
      <c r="JZ149" s="484"/>
      <c r="KA149" s="484"/>
      <c r="KB149" s="484"/>
      <c r="KC149" s="484"/>
      <c r="KD149" s="484"/>
      <c r="KE149" s="484"/>
      <c r="KF149" s="484"/>
      <c r="KG149" s="484"/>
      <c r="KH149" s="484"/>
      <c r="KI149" s="484"/>
      <c r="KJ149" s="484"/>
      <c r="KK149" s="484"/>
      <c r="KL149" s="484"/>
      <c r="KM149" s="484"/>
      <c r="KN149" s="484"/>
      <c r="KO149" s="484"/>
      <c r="KP149" s="484"/>
      <c r="KQ149" s="484"/>
      <c r="KR149" s="484"/>
      <c r="KS149" s="484"/>
      <c r="KT149" s="484"/>
      <c r="KU149" s="484"/>
      <c r="KV149" s="484"/>
      <c r="KW149" s="484"/>
      <c r="KX149" s="484"/>
      <c r="KY149" s="484"/>
      <c r="KZ149" s="484"/>
      <c r="LA149" s="484"/>
      <c r="LB149" s="484"/>
      <c r="LC149" s="484"/>
      <c r="LD149" s="484"/>
      <c r="LE149" s="484"/>
      <c r="LF149" s="484"/>
      <c r="LG149" s="484"/>
      <c r="LH149" s="484"/>
      <c r="LI149" s="484"/>
      <c r="LJ149" s="484"/>
      <c r="LK149" s="484"/>
      <c r="LL149" s="484"/>
      <c r="LM149" s="484"/>
      <c r="LN149" s="484"/>
      <c r="LO149" s="484"/>
      <c r="LP149" s="484"/>
      <c r="LQ149" s="484"/>
      <c r="LR149" s="484"/>
      <c r="LS149" s="484"/>
      <c r="LT149" s="484"/>
      <c r="LU149" s="484"/>
      <c r="LV149" s="484"/>
      <c r="LW149" s="484"/>
      <c r="LX149" s="484"/>
      <c r="LY149" s="484"/>
      <c r="LZ149" s="484"/>
      <c r="MA149" s="484"/>
      <c r="MB149" s="484"/>
      <c r="MC149" s="484"/>
      <c r="MD149" s="484"/>
      <c r="ME149" s="484"/>
      <c r="MF149" s="484"/>
      <c r="MG149" s="484"/>
      <c r="MH149" s="484"/>
      <c r="MI149" s="484"/>
      <c r="MJ149" s="484"/>
      <c r="MK149" s="484"/>
      <c r="ML149" s="484"/>
      <c r="MM149" s="484"/>
      <c r="MN149" s="484"/>
      <c r="MO149" s="484"/>
      <c r="MP149" s="484"/>
      <c r="MQ149" s="484"/>
      <c r="MR149" s="484"/>
      <c r="MS149" s="484"/>
      <c r="MT149" s="484"/>
      <c r="MU149" s="484"/>
      <c r="MV149" s="484"/>
      <c r="MW149" s="484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56"/>
      <c r="AY150" s="1039"/>
      <c r="AZ150" s="163"/>
      <c r="BA150" s="43"/>
      <c r="BB150" s="26"/>
      <c r="BJ150" s="192"/>
      <c r="BL150" s="1023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1070" t="e" vm="12">
        <v>#VALUE!</v>
      </c>
      <c r="IN150" s="26"/>
      <c r="IO150" s="26"/>
      <c r="IP150" s="1299"/>
      <c r="IQ150" s="1299"/>
      <c r="IR150" s="1299"/>
      <c r="IS150" s="1299"/>
      <c r="IT150" s="1299"/>
      <c r="IU150" s="1299"/>
      <c r="IW150" s="164"/>
      <c r="IX150" s="1039"/>
      <c r="IY150" s="1040"/>
      <c r="IZ150" s="22"/>
      <c r="JA150" s="22"/>
      <c r="JB150" s="22"/>
      <c r="JC150" s="22"/>
      <c r="JD150" s="22"/>
      <c r="JE150" s="22"/>
      <c r="JF150" s="22"/>
      <c r="JG150" s="22"/>
      <c r="JH150" s="21"/>
      <c r="JI150" s="484"/>
      <c r="JJ150" s="484"/>
      <c r="JK150" s="484"/>
      <c r="JL150" s="484"/>
      <c r="JM150" s="484"/>
      <c r="JN150" s="484"/>
      <c r="JO150" s="484"/>
      <c r="JP150" s="484"/>
      <c r="JQ150" s="484"/>
      <c r="JR150" s="484"/>
      <c r="JS150" s="484"/>
      <c r="JT150" s="484"/>
      <c r="JU150" s="484"/>
      <c r="JV150" s="484"/>
      <c r="JW150" s="484"/>
      <c r="JX150" s="484"/>
      <c r="JY150" s="484"/>
      <c r="JZ150" s="484"/>
      <c r="KA150" s="484"/>
      <c r="KB150" s="484"/>
      <c r="KC150" s="484"/>
      <c r="KD150" s="484"/>
      <c r="KE150" s="484"/>
      <c r="KF150" s="484"/>
      <c r="KG150" s="484"/>
      <c r="KH150" s="484"/>
      <c r="KI150" s="484"/>
      <c r="KJ150" s="484"/>
      <c r="KK150" s="484"/>
      <c r="KL150" s="484"/>
      <c r="KM150" s="484"/>
      <c r="KN150" s="484"/>
      <c r="KO150" s="484"/>
      <c r="KP150" s="484"/>
      <c r="KQ150" s="484"/>
      <c r="KR150" s="484"/>
      <c r="KS150" s="484"/>
      <c r="KT150" s="484"/>
      <c r="KU150" s="484"/>
      <c r="KV150" s="484"/>
      <c r="KW150" s="484"/>
      <c r="KX150" s="484"/>
      <c r="KY150" s="484"/>
      <c r="KZ150" s="484"/>
      <c r="LA150" s="484"/>
      <c r="LB150" s="484"/>
      <c r="LC150" s="484"/>
      <c r="LD150" s="484"/>
      <c r="LE150" s="484"/>
      <c r="LF150" s="484"/>
      <c r="LG150" s="484"/>
      <c r="LH150" s="484"/>
      <c r="LI150" s="484"/>
      <c r="LJ150" s="484"/>
      <c r="LK150" s="484"/>
      <c r="LL150" s="484"/>
      <c r="LM150" s="484"/>
      <c r="LN150" s="484"/>
      <c r="LO150" s="484"/>
      <c r="LP150" s="484"/>
      <c r="LQ150" s="484"/>
      <c r="LR150" s="484"/>
      <c r="LS150" s="484"/>
      <c r="LT150" s="484"/>
      <c r="LU150" s="484"/>
      <c r="LV150" s="484"/>
      <c r="LW150" s="484"/>
      <c r="LX150" s="484"/>
      <c r="LY150" s="484"/>
      <c r="LZ150" s="484"/>
      <c r="MA150" s="484"/>
      <c r="MB150" s="484"/>
      <c r="MC150" s="484"/>
      <c r="MD150" s="484"/>
      <c r="ME150" s="484"/>
      <c r="MF150" s="484"/>
      <c r="MG150" s="484"/>
      <c r="MH150" s="484"/>
      <c r="MI150" s="484"/>
      <c r="MJ150" s="484"/>
      <c r="MK150" s="484"/>
      <c r="ML150" s="484"/>
      <c r="MM150" s="484"/>
      <c r="MN150" s="484"/>
      <c r="MO150" s="484"/>
      <c r="MP150" s="484"/>
      <c r="MQ150" s="484"/>
      <c r="MR150" s="484"/>
      <c r="MS150" s="484"/>
      <c r="MT150" s="484"/>
      <c r="MU150" s="484"/>
      <c r="MV150" s="484"/>
      <c r="MW150" s="484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56"/>
      <c r="AY151" s="1039"/>
      <c r="AZ151" s="163"/>
      <c r="BA151" s="43"/>
      <c r="BB151" s="26"/>
      <c r="BL151" s="1023"/>
      <c r="BM151" s="194"/>
      <c r="BN151" s="194"/>
      <c r="BO151" s="194"/>
      <c r="BP151" s="194"/>
      <c r="II151" s="194"/>
      <c r="IJ151" s="194"/>
      <c r="IK151" s="194"/>
      <c r="IL151" s="194"/>
      <c r="IM151" s="1070"/>
      <c r="IN151" s="26"/>
      <c r="IO151" s="26"/>
      <c r="IP151" s="1299"/>
      <c r="IQ151" s="1299"/>
      <c r="IR151" s="1299"/>
      <c r="IS151" s="1299"/>
      <c r="IT151" s="1299"/>
      <c r="IU151" s="1299"/>
      <c r="IW151" s="164"/>
      <c r="IX151" s="1039"/>
      <c r="IY151" s="1040"/>
      <c r="IZ151" s="22"/>
      <c r="JA151" s="22"/>
      <c r="JB151" s="22"/>
      <c r="JC151" s="22"/>
      <c r="JD151" s="22"/>
      <c r="JE151" s="22"/>
      <c r="JF151" s="22"/>
      <c r="JG151" s="22"/>
      <c r="JH151" s="21"/>
      <c r="JI151" s="484"/>
      <c r="JJ151" s="484"/>
      <c r="JK151" s="484"/>
      <c r="JL151" s="484"/>
      <c r="JM151" s="484"/>
      <c r="JN151" s="484"/>
      <c r="JO151" s="484"/>
      <c r="JP151" s="484"/>
      <c r="JQ151" s="484"/>
      <c r="JR151" s="484"/>
      <c r="JS151" s="484"/>
      <c r="JT151" s="484"/>
      <c r="JU151" s="484"/>
      <c r="JV151" s="484"/>
      <c r="JW151" s="484"/>
      <c r="JX151" s="484"/>
      <c r="JY151" s="484"/>
      <c r="JZ151" s="484"/>
      <c r="KA151" s="484"/>
      <c r="KB151" s="484"/>
      <c r="KC151" s="484"/>
      <c r="KD151" s="484"/>
      <c r="KE151" s="484"/>
      <c r="KF151" s="484"/>
      <c r="KG151" s="484"/>
      <c r="KH151" s="484"/>
      <c r="KI151" s="484"/>
      <c r="KJ151" s="484"/>
      <c r="KK151" s="484"/>
      <c r="KL151" s="484"/>
      <c r="KM151" s="484"/>
      <c r="KN151" s="484"/>
      <c r="KO151" s="484"/>
      <c r="KP151" s="484"/>
      <c r="KQ151" s="484"/>
      <c r="KR151" s="484"/>
      <c r="KS151" s="484"/>
      <c r="KT151" s="484"/>
      <c r="KU151" s="484"/>
      <c r="KV151" s="484"/>
      <c r="KW151" s="484"/>
      <c r="KX151" s="484"/>
      <c r="KY151" s="484"/>
      <c r="KZ151" s="484"/>
      <c r="LA151" s="484"/>
      <c r="LB151" s="484"/>
      <c r="LC151" s="484"/>
      <c r="LD151" s="484"/>
      <c r="LE151" s="484"/>
      <c r="LF151" s="484"/>
      <c r="LG151" s="484"/>
      <c r="LH151" s="484"/>
      <c r="LI151" s="484"/>
      <c r="LJ151" s="484"/>
      <c r="LK151" s="484"/>
      <c r="LL151" s="484"/>
      <c r="LM151" s="484"/>
      <c r="LN151" s="484"/>
      <c r="LO151" s="484"/>
      <c r="LP151" s="484"/>
      <c r="LQ151" s="484"/>
      <c r="LR151" s="484"/>
      <c r="LS151" s="484"/>
      <c r="LT151" s="484"/>
      <c r="LU151" s="484"/>
      <c r="LV151" s="484"/>
      <c r="LW151" s="484"/>
      <c r="LX151" s="484"/>
      <c r="LY151" s="484"/>
      <c r="LZ151" s="484"/>
      <c r="MA151" s="484"/>
      <c r="MB151" s="484"/>
      <c r="MC151" s="484"/>
      <c r="MD151" s="484"/>
      <c r="ME151" s="484"/>
      <c r="MF151" s="484"/>
      <c r="MG151" s="484"/>
      <c r="MH151" s="484"/>
      <c r="MI151" s="484"/>
      <c r="MJ151" s="484"/>
      <c r="MK151" s="484"/>
      <c r="ML151" s="484"/>
      <c r="MM151" s="484"/>
      <c r="MN151" s="484"/>
      <c r="MO151" s="484"/>
      <c r="MP151" s="484"/>
      <c r="MQ151" s="484"/>
      <c r="MR151" s="484"/>
      <c r="MS151" s="484"/>
      <c r="MT151" s="484"/>
      <c r="MU151" s="484"/>
      <c r="MV151" s="484"/>
      <c r="MW151" s="484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56"/>
      <c r="AY152" s="1039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1039"/>
      <c r="IY152" s="1040"/>
      <c r="IZ152" s="22"/>
      <c r="JA152" s="22"/>
      <c r="JB152" s="22"/>
      <c r="JC152" s="22"/>
      <c r="JD152" s="22"/>
      <c r="JE152" s="22"/>
      <c r="JF152" s="22"/>
      <c r="JG152" s="22"/>
      <c r="JH152" s="21"/>
      <c r="JI152" s="484"/>
      <c r="JJ152" s="484"/>
      <c r="JK152" s="484"/>
      <c r="JL152" s="484"/>
      <c r="JM152" s="484"/>
      <c r="JN152" s="484"/>
      <c r="JO152" s="484"/>
      <c r="JP152" s="484"/>
      <c r="JQ152" s="484"/>
      <c r="JR152" s="484"/>
      <c r="JS152" s="484"/>
      <c r="JT152" s="484"/>
      <c r="JU152" s="484"/>
      <c r="JV152" s="484"/>
      <c r="JW152" s="484"/>
      <c r="JX152" s="484"/>
      <c r="JY152" s="484"/>
      <c r="JZ152" s="484"/>
      <c r="KA152" s="484"/>
      <c r="KB152" s="484"/>
      <c r="KC152" s="484"/>
      <c r="KD152" s="484"/>
      <c r="KE152" s="484"/>
      <c r="KF152" s="484"/>
      <c r="KG152" s="484"/>
      <c r="KH152" s="484"/>
      <c r="KI152" s="484"/>
      <c r="KJ152" s="484"/>
      <c r="KK152" s="484"/>
      <c r="KL152" s="484"/>
      <c r="KM152" s="484"/>
      <c r="KN152" s="484"/>
      <c r="KO152" s="484"/>
      <c r="KP152" s="484"/>
      <c r="KQ152" s="484"/>
      <c r="KR152" s="484"/>
      <c r="KS152" s="484"/>
      <c r="KT152" s="484"/>
      <c r="KU152" s="484"/>
      <c r="KV152" s="484"/>
      <c r="KW152" s="484"/>
      <c r="KX152" s="484"/>
      <c r="KY152" s="484"/>
      <c r="KZ152" s="484"/>
      <c r="LA152" s="484"/>
      <c r="LB152" s="484"/>
      <c r="LC152" s="484"/>
      <c r="LD152" s="484"/>
      <c r="LE152" s="484"/>
      <c r="LF152" s="484"/>
      <c r="LG152" s="484"/>
      <c r="LH152" s="484"/>
      <c r="LI152" s="484"/>
      <c r="LJ152" s="484"/>
      <c r="LK152" s="484"/>
      <c r="LL152" s="484"/>
      <c r="LM152" s="484"/>
      <c r="LN152" s="484"/>
      <c r="LO152" s="484"/>
      <c r="LP152" s="484"/>
      <c r="LQ152" s="484"/>
      <c r="LR152" s="484"/>
      <c r="LS152" s="484"/>
      <c r="LT152" s="484"/>
      <c r="LU152" s="484"/>
      <c r="LV152" s="484"/>
      <c r="LW152" s="484"/>
      <c r="LX152" s="484"/>
      <c r="LY152" s="484"/>
      <c r="LZ152" s="484"/>
      <c r="MA152" s="484"/>
      <c r="MB152" s="484"/>
      <c r="MC152" s="484"/>
      <c r="MD152" s="484"/>
      <c r="ME152" s="484"/>
      <c r="MF152" s="484"/>
      <c r="MG152" s="484"/>
      <c r="MH152" s="484"/>
      <c r="MI152" s="484"/>
      <c r="MJ152" s="484"/>
      <c r="MK152" s="484"/>
      <c r="ML152" s="484"/>
      <c r="MM152" s="484"/>
      <c r="MN152" s="484"/>
      <c r="MO152" s="484"/>
      <c r="MP152" s="484"/>
      <c r="MQ152" s="484"/>
      <c r="MR152" s="484"/>
      <c r="MS152" s="484"/>
      <c r="MT152" s="484"/>
      <c r="MU152" s="484"/>
      <c r="MV152" s="484"/>
      <c r="MW152" s="484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56"/>
      <c r="AY153" s="1039"/>
      <c r="AZ153" s="1044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1045" t="e" vm="5">
        <v>#VALUE!</v>
      </c>
      <c r="IX153" s="1039"/>
      <c r="IY153" s="1040"/>
      <c r="IZ153" s="22"/>
      <c r="JA153" s="22"/>
      <c r="JB153" s="22"/>
      <c r="JC153" s="22"/>
      <c r="JD153" s="22"/>
      <c r="JE153" s="22"/>
      <c r="JF153" s="22"/>
      <c r="JG153" s="22"/>
      <c r="JH153" s="21"/>
      <c r="JI153" s="484"/>
      <c r="JJ153" s="484"/>
      <c r="JK153" s="484"/>
      <c r="JL153" s="484"/>
      <c r="JM153" s="484"/>
      <c r="JN153" s="484"/>
      <c r="JO153" s="484"/>
      <c r="JP153" s="484"/>
      <c r="JQ153" s="484"/>
      <c r="JR153" s="484"/>
      <c r="JS153" s="484"/>
      <c r="JT153" s="484"/>
      <c r="JU153" s="484"/>
      <c r="JV153" s="484"/>
      <c r="JW153" s="484"/>
      <c r="JX153" s="484"/>
      <c r="JY153" s="484"/>
      <c r="JZ153" s="484"/>
      <c r="KA153" s="484"/>
      <c r="KB153" s="484"/>
      <c r="KC153" s="484"/>
      <c r="KD153" s="484"/>
      <c r="KE153" s="484"/>
      <c r="KF153" s="484"/>
      <c r="KG153" s="484"/>
      <c r="KH153" s="484"/>
      <c r="KI153" s="484"/>
      <c r="KJ153" s="484"/>
      <c r="KK153" s="484"/>
      <c r="KL153" s="484"/>
      <c r="KM153" s="484"/>
      <c r="KN153" s="484"/>
      <c r="KO153" s="484"/>
      <c r="KP153" s="484"/>
      <c r="KQ153" s="484"/>
      <c r="KR153" s="484"/>
      <c r="KS153" s="484"/>
      <c r="KT153" s="484"/>
      <c r="KU153" s="484"/>
      <c r="KV153" s="484"/>
      <c r="KW153" s="484"/>
      <c r="KX153" s="484"/>
      <c r="KY153" s="484"/>
      <c r="KZ153" s="484"/>
      <c r="LA153" s="484"/>
      <c r="LB153" s="484"/>
      <c r="LC153" s="484"/>
      <c r="LD153" s="484"/>
      <c r="LE153" s="484"/>
      <c r="LF153" s="484"/>
      <c r="LG153" s="484"/>
      <c r="LH153" s="484"/>
      <c r="LI153" s="484"/>
      <c r="LJ153" s="484"/>
      <c r="LK153" s="484"/>
      <c r="LL153" s="484"/>
      <c r="LM153" s="484"/>
      <c r="LN153" s="484"/>
      <c r="LO153" s="484"/>
      <c r="LP153" s="484"/>
      <c r="LQ153" s="484"/>
      <c r="LR153" s="484"/>
      <c r="LS153" s="484"/>
      <c r="LT153" s="484"/>
      <c r="LU153" s="484"/>
      <c r="LV153" s="484"/>
      <c r="LW153" s="484"/>
      <c r="LX153" s="484"/>
      <c r="LY153" s="484"/>
      <c r="LZ153" s="484"/>
      <c r="MA153" s="484"/>
      <c r="MB153" s="484"/>
      <c r="MC153" s="484"/>
      <c r="MD153" s="484"/>
      <c r="ME153" s="484"/>
      <c r="MF153" s="484"/>
      <c r="MG153" s="484"/>
      <c r="MH153" s="484"/>
      <c r="MI153" s="484"/>
      <c r="MJ153" s="484"/>
      <c r="MK153" s="484"/>
      <c r="ML153" s="484"/>
      <c r="MM153" s="484"/>
      <c r="MN153" s="484"/>
      <c r="MO153" s="484"/>
      <c r="MP153" s="484"/>
      <c r="MQ153" s="484"/>
      <c r="MR153" s="484"/>
      <c r="MS153" s="484"/>
      <c r="MT153" s="484"/>
      <c r="MU153" s="484"/>
      <c r="MV153" s="484"/>
      <c r="MW153" s="484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56"/>
      <c r="AY154" s="1039"/>
      <c r="AZ154" s="1044"/>
      <c r="HN154" s="26"/>
      <c r="HO154" s="26"/>
      <c r="HP154" s="26"/>
      <c r="IT154" s="26"/>
      <c r="IU154" s="26"/>
      <c r="IV154" s="26"/>
      <c r="IW154" s="1045"/>
      <c r="IX154" s="1039"/>
      <c r="IY154" s="1040"/>
      <c r="IZ154" s="22"/>
      <c r="JA154" s="22"/>
      <c r="JB154" s="22"/>
      <c r="JC154" s="22"/>
      <c r="JD154" s="22"/>
      <c r="JE154" s="22"/>
      <c r="JF154" s="22"/>
      <c r="JG154" s="22"/>
      <c r="JH154" s="21"/>
      <c r="JI154" s="484"/>
      <c r="JJ154" s="484"/>
      <c r="JK154" s="484"/>
      <c r="JL154" s="484"/>
      <c r="JM154" s="484"/>
      <c r="JN154" s="484"/>
      <c r="JO154" s="484"/>
      <c r="JP154" s="484"/>
      <c r="JQ154" s="484"/>
      <c r="JR154" s="484"/>
      <c r="JS154" s="484"/>
      <c r="JT154" s="484"/>
      <c r="JU154" s="484"/>
      <c r="JV154" s="484"/>
      <c r="JW154" s="484"/>
      <c r="JX154" s="484"/>
      <c r="JY154" s="484"/>
      <c r="JZ154" s="484"/>
      <c r="KA154" s="484"/>
      <c r="KB154" s="484"/>
      <c r="KC154" s="484"/>
      <c r="KD154" s="484"/>
      <c r="KE154" s="484"/>
      <c r="KF154" s="484"/>
      <c r="KG154" s="484"/>
      <c r="KH154" s="484"/>
      <c r="KI154" s="484"/>
      <c r="KJ154" s="484"/>
      <c r="KK154" s="484"/>
      <c r="KL154" s="484"/>
      <c r="KM154" s="484"/>
      <c r="KN154" s="484"/>
      <c r="KO154" s="484"/>
      <c r="KP154" s="484"/>
      <c r="KQ154" s="484"/>
      <c r="KR154" s="484"/>
      <c r="KS154" s="484"/>
      <c r="KT154" s="484"/>
      <c r="KU154" s="484"/>
      <c r="KV154" s="484"/>
      <c r="KW154" s="484"/>
      <c r="KX154" s="484"/>
      <c r="KY154" s="484"/>
      <c r="KZ154" s="484"/>
      <c r="LA154" s="484"/>
      <c r="LB154" s="484"/>
      <c r="LC154" s="484"/>
      <c r="LD154" s="484"/>
      <c r="LE154" s="484"/>
      <c r="LF154" s="484"/>
      <c r="LG154" s="484"/>
      <c r="LH154" s="484"/>
      <c r="LI154" s="484"/>
      <c r="LJ154" s="484"/>
      <c r="LK154" s="484"/>
      <c r="LL154" s="484"/>
      <c r="LM154" s="484"/>
      <c r="LN154" s="484"/>
      <c r="LO154" s="484"/>
      <c r="LP154" s="484"/>
      <c r="LQ154" s="484"/>
      <c r="LR154" s="484"/>
      <c r="LS154" s="484"/>
      <c r="LT154" s="484"/>
      <c r="LU154" s="484"/>
      <c r="LV154" s="484"/>
      <c r="LW154" s="484"/>
      <c r="LX154" s="484"/>
      <c r="LY154" s="484"/>
      <c r="LZ154" s="484"/>
      <c r="MA154" s="484"/>
      <c r="MB154" s="484"/>
      <c r="MC154" s="484"/>
      <c r="MD154" s="484"/>
      <c r="ME154" s="484"/>
      <c r="MF154" s="484"/>
      <c r="MG154" s="484"/>
      <c r="MH154" s="484"/>
      <c r="MI154" s="484"/>
      <c r="MJ154" s="484"/>
      <c r="MK154" s="484"/>
      <c r="ML154" s="484"/>
      <c r="MM154" s="484"/>
      <c r="MN154" s="484"/>
      <c r="MO154" s="484"/>
      <c r="MP154" s="484"/>
      <c r="MQ154" s="484"/>
      <c r="MR154" s="484"/>
      <c r="MS154" s="484"/>
      <c r="MT154" s="484"/>
      <c r="MU154" s="484"/>
      <c r="MV154" s="484"/>
      <c r="MW154" s="484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56"/>
      <c r="AY155" s="1039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039"/>
      <c r="IY155" s="1040"/>
      <c r="IZ155" s="22"/>
      <c r="JA155" s="22"/>
      <c r="JB155" s="22"/>
      <c r="JC155" s="22"/>
      <c r="JD155" s="22"/>
      <c r="JE155" s="22"/>
      <c r="JF155" s="22"/>
      <c r="JG155" s="22"/>
      <c r="JH155" s="21"/>
      <c r="JI155" s="484"/>
      <c r="JJ155" s="484"/>
      <c r="JK155" s="484"/>
      <c r="JL155" s="484"/>
      <c r="JM155" s="484"/>
      <c r="JN155" s="484"/>
      <c r="JO155" s="484"/>
      <c r="JP155" s="484"/>
      <c r="JQ155" s="484"/>
      <c r="JR155" s="484"/>
      <c r="JS155" s="484"/>
      <c r="JT155" s="484"/>
      <c r="JU155" s="484"/>
      <c r="JV155" s="484"/>
      <c r="JW155" s="484"/>
      <c r="JX155" s="484"/>
      <c r="JY155" s="484"/>
      <c r="JZ155" s="484"/>
      <c r="KA155" s="484"/>
      <c r="KB155" s="484"/>
      <c r="KC155" s="484"/>
      <c r="KD155" s="484"/>
      <c r="KE155" s="484"/>
      <c r="KF155" s="484"/>
      <c r="KG155" s="484"/>
      <c r="KH155" s="484"/>
      <c r="KI155" s="484"/>
      <c r="KJ155" s="484"/>
      <c r="KK155" s="484"/>
      <c r="KL155" s="484"/>
      <c r="KM155" s="484"/>
      <c r="KN155" s="484"/>
      <c r="KO155" s="484"/>
      <c r="KP155" s="484"/>
      <c r="KQ155" s="484"/>
      <c r="KR155" s="484"/>
      <c r="KS155" s="484"/>
      <c r="KT155" s="484"/>
      <c r="KU155" s="484"/>
      <c r="KV155" s="484"/>
      <c r="KW155" s="484"/>
      <c r="KX155" s="484"/>
      <c r="KY155" s="484"/>
      <c r="KZ155" s="484"/>
      <c r="LA155" s="484"/>
      <c r="LB155" s="484"/>
      <c r="LC155" s="484"/>
      <c r="LD155" s="484"/>
      <c r="LE155" s="484"/>
      <c r="LF155" s="484"/>
      <c r="LG155" s="484"/>
      <c r="LH155" s="484"/>
      <c r="LI155" s="484"/>
      <c r="LJ155" s="484"/>
      <c r="LK155" s="484"/>
      <c r="LL155" s="484"/>
      <c r="LM155" s="484"/>
      <c r="LN155" s="484"/>
      <c r="LO155" s="484"/>
      <c r="LP155" s="484"/>
      <c r="LQ155" s="484"/>
      <c r="LR155" s="484"/>
      <c r="LS155" s="484"/>
      <c r="LT155" s="484"/>
      <c r="LU155" s="484"/>
      <c r="LV155" s="484"/>
      <c r="LW155" s="484"/>
      <c r="LX155" s="484"/>
      <c r="LY155" s="484"/>
      <c r="LZ155" s="484"/>
      <c r="MA155" s="484"/>
      <c r="MB155" s="484"/>
      <c r="MC155" s="484"/>
      <c r="MD155" s="484"/>
      <c r="ME155" s="484"/>
      <c r="MF155" s="484"/>
      <c r="MG155" s="484"/>
      <c r="MH155" s="484"/>
      <c r="MI155" s="484"/>
      <c r="MJ155" s="484"/>
      <c r="MK155" s="484"/>
      <c r="ML155" s="484"/>
      <c r="MM155" s="484"/>
      <c r="MN155" s="484"/>
      <c r="MO155" s="484"/>
      <c r="MP155" s="484"/>
      <c r="MQ155" s="484"/>
      <c r="MR155" s="484"/>
      <c r="MS155" s="484"/>
      <c r="MT155" s="484"/>
      <c r="MU155" s="484"/>
      <c r="MV155" s="484"/>
      <c r="MW155" s="484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56"/>
      <c r="AY156" s="1039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039"/>
      <c r="IY156" s="1040"/>
      <c r="IZ156" s="22"/>
      <c r="JA156" s="22"/>
      <c r="JB156" s="22"/>
      <c r="JC156" s="22"/>
      <c r="JD156" s="22"/>
      <c r="JE156" s="22"/>
      <c r="JF156" s="22"/>
      <c r="JG156" s="22"/>
      <c r="JH156" s="21"/>
      <c r="JI156" s="484"/>
      <c r="JJ156" s="484"/>
      <c r="JK156" s="484"/>
      <c r="JL156" s="484"/>
      <c r="JM156" s="484"/>
      <c r="JN156" s="484"/>
      <c r="JO156" s="484"/>
      <c r="JP156" s="484"/>
      <c r="JQ156" s="484"/>
      <c r="JR156" s="484"/>
      <c r="JS156" s="484"/>
      <c r="JT156" s="484"/>
      <c r="JU156" s="484"/>
      <c r="JV156" s="484"/>
      <c r="JW156" s="484"/>
      <c r="JX156" s="484"/>
      <c r="JY156" s="484"/>
      <c r="JZ156" s="484"/>
      <c r="KA156" s="484"/>
      <c r="KB156" s="484"/>
      <c r="KC156" s="484"/>
      <c r="KD156" s="484"/>
      <c r="KE156" s="484"/>
      <c r="KF156" s="484"/>
      <c r="KG156" s="484"/>
      <c r="KH156" s="484"/>
      <c r="KI156" s="484"/>
      <c r="KJ156" s="484"/>
      <c r="KK156" s="484"/>
      <c r="KL156" s="484"/>
      <c r="KM156" s="484"/>
      <c r="KN156" s="484"/>
      <c r="KO156" s="484"/>
      <c r="KP156" s="484"/>
      <c r="KQ156" s="484"/>
      <c r="KR156" s="484"/>
      <c r="KS156" s="484"/>
      <c r="KT156" s="484"/>
      <c r="KU156" s="484"/>
      <c r="KV156" s="484"/>
      <c r="KW156" s="484"/>
      <c r="KX156" s="484"/>
      <c r="KY156" s="484"/>
      <c r="KZ156" s="484"/>
      <c r="LA156" s="484"/>
      <c r="LB156" s="484"/>
      <c r="LC156" s="484"/>
      <c r="LD156" s="484"/>
      <c r="LE156" s="484"/>
      <c r="LF156" s="484"/>
      <c r="LG156" s="484"/>
      <c r="LH156" s="484"/>
      <c r="LI156" s="484"/>
      <c r="LJ156" s="484"/>
      <c r="LK156" s="484"/>
      <c r="LL156" s="484"/>
      <c r="LM156" s="484"/>
      <c r="LN156" s="484"/>
      <c r="LO156" s="484"/>
      <c r="LP156" s="484"/>
      <c r="LQ156" s="484"/>
      <c r="LR156" s="484"/>
      <c r="LS156" s="484"/>
      <c r="LT156" s="484"/>
      <c r="LU156" s="484"/>
      <c r="LV156" s="484"/>
      <c r="LW156" s="484"/>
      <c r="LX156" s="484"/>
      <c r="LY156" s="484"/>
      <c r="LZ156" s="484"/>
      <c r="MA156" s="484"/>
      <c r="MB156" s="484"/>
      <c r="MC156" s="484"/>
      <c r="MD156" s="484"/>
      <c r="ME156" s="484"/>
      <c r="MF156" s="484"/>
      <c r="MG156" s="484"/>
      <c r="MH156" s="484"/>
      <c r="MI156" s="484"/>
      <c r="MJ156" s="484"/>
      <c r="MK156" s="484"/>
      <c r="ML156" s="484"/>
      <c r="MM156" s="484"/>
      <c r="MN156" s="484"/>
      <c r="MO156" s="484"/>
      <c r="MP156" s="484"/>
      <c r="MQ156" s="484"/>
      <c r="MR156" s="484"/>
      <c r="MS156" s="484"/>
      <c r="MT156" s="484"/>
      <c r="MU156" s="484"/>
      <c r="MV156" s="484"/>
      <c r="MW156" s="484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56"/>
      <c r="AY157" s="1039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96" t="s">
        <v>80</v>
      </c>
      <c r="BK157" s="1096"/>
      <c r="BL157" s="1096"/>
      <c r="BM157" s="1096"/>
      <c r="BN157" s="1096"/>
      <c r="BO157" s="1096"/>
      <c r="BP157" s="1096"/>
      <c r="BQ157" s="1096"/>
      <c r="BR157" s="1096"/>
      <c r="BS157" s="1096"/>
      <c r="BT157" s="1096"/>
      <c r="BU157" s="1096"/>
      <c r="BV157" s="1096"/>
      <c r="BW157" s="1096"/>
      <c r="BX157" s="1096"/>
      <c r="BY157" s="1096"/>
      <c r="BZ157" s="1096"/>
      <c r="CA157" s="1096"/>
      <c r="CB157" s="1096"/>
      <c r="CC157" s="1096"/>
      <c r="CD157" s="1096"/>
      <c r="CE157" s="1096"/>
      <c r="CF157" s="1096"/>
      <c r="CG157" s="1096"/>
      <c r="CH157" s="1096"/>
      <c r="CI157" s="1096"/>
      <c r="CJ157" s="1096"/>
      <c r="CK157" s="1096"/>
      <c r="CL157" s="1096"/>
      <c r="CM157" s="1096"/>
      <c r="CN157" s="1096"/>
      <c r="CO157" s="1096"/>
      <c r="CP157" s="1096"/>
      <c r="CQ157" s="1096"/>
      <c r="CR157" s="1096"/>
      <c r="CS157" s="1096"/>
      <c r="CT157" s="1096"/>
      <c r="CU157" s="1096"/>
      <c r="CV157" s="1096"/>
      <c r="CW157" s="1096"/>
      <c r="CX157" s="1096"/>
      <c r="CY157" s="1096"/>
      <c r="CZ157" s="1096"/>
      <c r="DA157" s="1096"/>
      <c r="DB157" s="1096"/>
      <c r="DC157" s="1096"/>
      <c r="DD157" s="1096"/>
      <c r="DE157" s="1096"/>
      <c r="DF157" s="1096"/>
      <c r="DG157" s="1096"/>
      <c r="DH157" s="1096"/>
      <c r="DI157" s="1096"/>
      <c r="DJ157" s="1096"/>
      <c r="DK157" s="1096"/>
      <c r="DL157" s="1096"/>
      <c r="DM157" s="1096"/>
      <c r="DN157" s="1096"/>
      <c r="DO157" s="1096"/>
      <c r="DP157" s="1096"/>
      <c r="DQ157" s="1096"/>
      <c r="DR157" s="1096"/>
      <c r="DS157" s="1096"/>
      <c r="DT157" s="1096"/>
      <c r="DU157" s="1096"/>
      <c r="DV157" s="1096"/>
      <c r="DW157" s="1096"/>
      <c r="DX157" s="1096"/>
      <c r="DY157" s="1096"/>
      <c r="DZ157" s="1096"/>
      <c r="EA157" s="1096"/>
      <c r="EB157" s="1096"/>
      <c r="EC157" s="1096"/>
      <c r="ED157" s="1096"/>
      <c r="EE157" s="1096"/>
      <c r="EF157" s="1096"/>
      <c r="EG157" s="1096"/>
      <c r="EH157" s="1096"/>
      <c r="EI157" s="1096"/>
      <c r="EJ157" s="1096"/>
      <c r="EK157" s="1096"/>
      <c r="EL157" s="1096"/>
      <c r="EM157" s="1096"/>
      <c r="EN157" s="1096"/>
      <c r="EO157" s="1096"/>
      <c r="EP157" s="1096"/>
      <c r="EQ157" s="1096"/>
      <c r="ER157" s="1096"/>
      <c r="ES157" s="1096"/>
      <c r="ET157" s="1096"/>
      <c r="EU157" s="1096"/>
      <c r="EV157" s="1096"/>
      <c r="EW157" s="1096"/>
      <c r="EX157" s="1096"/>
      <c r="EY157" s="1096"/>
      <c r="EZ157" s="1096"/>
      <c r="FA157" s="1096"/>
      <c r="FB157" s="1096"/>
      <c r="FC157" s="1096"/>
      <c r="FD157" s="1096"/>
      <c r="FE157" s="1096"/>
      <c r="FF157" s="1096"/>
      <c r="FG157" s="1096"/>
      <c r="FH157" s="1096"/>
      <c r="FI157" s="109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039"/>
      <c r="IY157" s="1040"/>
      <c r="IZ157" s="22"/>
      <c r="JA157" s="22"/>
      <c r="JB157" s="22"/>
      <c r="JC157" s="22"/>
      <c r="JD157" s="22"/>
      <c r="JE157" s="22"/>
      <c r="JF157" s="22"/>
      <c r="JG157" s="22"/>
      <c r="JH157" s="21"/>
      <c r="JI157" s="484"/>
      <c r="JJ157" s="484"/>
      <c r="JK157" s="484"/>
      <c r="JL157" s="484"/>
      <c r="JM157" s="484"/>
      <c r="JN157" s="484"/>
      <c r="JO157" s="484"/>
      <c r="JP157" s="484"/>
      <c r="JQ157" s="484"/>
      <c r="JR157" s="484"/>
      <c r="JS157" s="484"/>
      <c r="JT157" s="484"/>
      <c r="JU157" s="484"/>
      <c r="JV157" s="484"/>
      <c r="JW157" s="484"/>
      <c r="JX157" s="484"/>
      <c r="JY157" s="484"/>
      <c r="JZ157" s="484"/>
      <c r="KA157" s="484"/>
      <c r="KB157" s="484"/>
      <c r="KC157" s="484"/>
      <c r="KD157" s="484"/>
      <c r="KE157" s="484"/>
      <c r="KF157" s="484"/>
      <c r="KG157" s="484"/>
      <c r="KH157" s="484"/>
      <c r="KI157" s="484"/>
      <c r="KJ157" s="484"/>
      <c r="KK157" s="484"/>
      <c r="KL157" s="484"/>
      <c r="KM157" s="484"/>
      <c r="KN157" s="484"/>
      <c r="KO157" s="484"/>
      <c r="KP157" s="484"/>
      <c r="KQ157" s="484"/>
      <c r="KR157" s="484"/>
      <c r="KS157" s="484"/>
      <c r="KT157" s="484"/>
      <c r="KU157" s="484"/>
      <c r="KV157" s="484"/>
      <c r="KW157" s="484"/>
      <c r="KX157" s="484"/>
      <c r="KY157" s="484"/>
      <c r="KZ157" s="484"/>
      <c r="LA157" s="484"/>
      <c r="LB157" s="484"/>
      <c r="LC157" s="484"/>
      <c r="LD157" s="484"/>
      <c r="LE157" s="484"/>
      <c r="LF157" s="484"/>
      <c r="LG157" s="484"/>
      <c r="LH157" s="484"/>
      <c r="LI157" s="484"/>
      <c r="LJ157" s="484"/>
      <c r="LK157" s="484"/>
      <c r="LL157" s="484"/>
      <c r="LM157" s="484"/>
      <c r="LN157" s="484"/>
      <c r="LO157" s="484"/>
      <c r="LP157" s="484"/>
      <c r="LQ157" s="484"/>
      <c r="LR157" s="484"/>
      <c r="LS157" s="484"/>
      <c r="LT157" s="484"/>
      <c r="LU157" s="484"/>
      <c r="LV157" s="484"/>
      <c r="LW157" s="484"/>
      <c r="LX157" s="484"/>
      <c r="LY157" s="484"/>
      <c r="LZ157" s="484"/>
      <c r="MA157" s="484"/>
      <c r="MB157" s="484"/>
      <c r="MC157" s="484"/>
      <c r="MD157" s="484"/>
      <c r="ME157" s="484"/>
      <c r="MF157" s="484"/>
      <c r="MG157" s="484"/>
      <c r="MH157" s="484"/>
      <c r="MI157" s="484"/>
      <c r="MJ157" s="484"/>
      <c r="MK157" s="484"/>
      <c r="ML157" s="484"/>
      <c r="MM157" s="484"/>
      <c r="MN157" s="484"/>
      <c r="MO157" s="484"/>
      <c r="MP157" s="484"/>
      <c r="MQ157" s="484"/>
      <c r="MR157" s="484"/>
      <c r="MS157" s="484"/>
      <c r="MT157" s="484"/>
      <c r="MU157" s="484"/>
      <c r="MV157" s="484"/>
      <c r="MW157" s="484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56"/>
      <c r="AY158" s="1039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96"/>
      <c r="BK158" s="1096"/>
      <c r="BL158" s="1096"/>
      <c r="BM158" s="1096"/>
      <c r="BN158" s="1096"/>
      <c r="BO158" s="1096"/>
      <c r="BP158" s="1096"/>
      <c r="BQ158" s="1096"/>
      <c r="BR158" s="1096"/>
      <c r="BS158" s="1096"/>
      <c r="BT158" s="1096"/>
      <c r="BU158" s="1096"/>
      <c r="BV158" s="1096"/>
      <c r="BW158" s="1096"/>
      <c r="BX158" s="1096"/>
      <c r="BY158" s="1096"/>
      <c r="BZ158" s="1096"/>
      <c r="CA158" s="1096"/>
      <c r="CB158" s="1096"/>
      <c r="CC158" s="1096"/>
      <c r="CD158" s="1096"/>
      <c r="CE158" s="1096"/>
      <c r="CF158" s="1096"/>
      <c r="CG158" s="1096"/>
      <c r="CH158" s="1096"/>
      <c r="CI158" s="1096"/>
      <c r="CJ158" s="1096"/>
      <c r="CK158" s="1096"/>
      <c r="CL158" s="1096"/>
      <c r="CM158" s="1096"/>
      <c r="CN158" s="1096"/>
      <c r="CO158" s="1096"/>
      <c r="CP158" s="1096"/>
      <c r="CQ158" s="1096"/>
      <c r="CR158" s="1096"/>
      <c r="CS158" s="1096"/>
      <c r="CT158" s="1096"/>
      <c r="CU158" s="1096"/>
      <c r="CV158" s="1096"/>
      <c r="CW158" s="1096"/>
      <c r="CX158" s="1096"/>
      <c r="CY158" s="1096"/>
      <c r="CZ158" s="1096"/>
      <c r="DA158" s="1096"/>
      <c r="DB158" s="1096"/>
      <c r="DC158" s="1096"/>
      <c r="DD158" s="1096"/>
      <c r="DE158" s="1096"/>
      <c r="DF158" s="1096"/>
      <c r="DG158" s="1096"/>
      <c r="DH158" s="1096"/>
      <c r="DI158" s="1096"/>
      <c r="DJ158" s="1096"/>
      <c r="DK158" s="1096"/>
      <c r="DL158" s="1096"/>
      <c r="DM158" s="1096"/>
      <c r="DN158" s="1096"/>
      <c r="DO158" s="1096"/>
      <c r="DP158" s="1096"/>
      <c r="DQ158" s="1096"/>
      <c r="DR158" s="1096"/>
      <c r="DS158" s="1096"/>
      <c r="DT158" s="1096"/>
      <c r="DU158" s="1096"/>
      <c r="DV158" s="1096"/>
      <c r="DW158" s="1096"/>
      <c r="DX158" s="1096"/>
      <c r="DY158" s="1096"/>
      <c r="DZ158" s="1096"/>
      <c r="EA158" s="1096"/>
      <c r="EB158" s="1096"/>
      <c r="EC158" s="1096"/>
      <c r="ED158" s="1096"/>
      <c r="EE158" s="1096"/>
      <c r="EF158" s="1096"/>
      <c r="EG158" s="1096"/>
      <c r="EH158" s="1096"/>
      <c r="EI158" s="1096"/>
      <c r="EJ158" s="1096"/>
      <c r="EK158" s="1096"/>
      <c r="EL158" s="1096"/>
      <c r="EM158" s="1096"/>
      <c r="EN158" s="1096"/>
      <c r="EO158" s="1096"/>
      <c r="EP158" s="1096"/>
      <c r="EQ158" s="1096"/>
      <c r="ER158" s="1096"/>
      <c r="ES158" s="1096"/>
      <c r="ET158" s="1096"/>
      <c r="EU158" s="1096"/>
      <c r="EV158" s="1096"/>
      <c r="EW158" s="1096"/>
      <c r="EX158" s="1096"/>
      <c r="EY158" s="1096"/>
      <c r="EZ158" s="1096"/>
      <c r="FA158" s="1096"/>
      <c r="FB158" s="1096"/>
      <c r="FC158" s="1096"/>
      <c r="FD158" s="1096"/>
      <c r="FE158" s="1096"/>
      <c r="FF158" s="1096"/>
      <c r="FG158" s="1096"/>
      <c r="FH158" s="1096"/>
      <c r="FI158" s="109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039"/>
      <c r="IY158" s="1040"/>
      <c r="IZ158" s="22"/>
      <c r="JA158" s="22"/>
      <c r="JB158" s="22"/>
      <c r="JC158" s="22"/>
      <c r="JD158" s="22"/>
      <c r="JE158" s="22"/>
      <c r="JF158" s="22"/>
      <c r="JG158" s="22"/>
      <c r="JH158" s="21"/>
      <c r="JI158" s="484"/>
      <c r="JJ158" s="484"/>
      <c r="JK158" s="484"/>
      <c r="JL158" s="484"/>
      <c r="JM158" s="484"/>
      <c r="JN158" s="484"/>
      <c r="JO158" s="484"/>
      <c r="JP158" s="484"/>
      <c r="JQ158" s="484"/>
      <c r="JR158" s="484"/>
      <c r="JS158" s="484"/>
      <c r="JT158" s="484"/>
      <c r="JU158" s="484"/>
      <c r="JV158" s="484"/>
      <c r="JW158" s="484"/>
      <c r="JX158" s="484"/>
      <c r="JY158" s="484"/>
      <c r="JZ158" s="484"/>
      <c r="KA158" s="484"/>
      <c r="KB158" s="484"/>
      <c r="KC158" s="484"/>
      <c r="KD158" s="484"/>
      <c r="KE158" s="484"/>
      <c r="KF158" s="484"/>
      <c r="KG158" s="484"/>
      <c r="KH158" s="484"/>
      <c r="KI158" s="484"/>
      <c r="KJ158" s="484"/>
      <c r="KK158" s="484"/>
      <c r="KL158" s="484"/>
      <c r="KM158" s="484"/>
      <c r="KN158" s="484"/>
      <c r="KO158" s="484"/>
      <c r="KP158" s="484"/>
      <c r="KQ158" s="484"/>
      <c r="KR158" s="484"/>
      <c r="KS158" s="484"/>
      <c r="KT158" s="484"/>
      <c r="KU158" s="484"/>
      <c r="KV158" s="484"/>
      <c r="KW158" s="484"/>
      <c r="KX158" s="484"/>
      <c r="KY158" s="484"/>
      <c r="KZ158" s="484"/>
      <c r="LA158" s="484"/>
      <c r="LB158" s="484"/>
      <c r="LC158" s="484"/>
      <c r="LD158" s="484"/>
      <c r="LE158" s="484"/>
      <c r="LF158" s="484"/>
      <c r="LG158" s="484"/>
      <c r="LH158" s="484"/>
      <c r="LI158" s="484"/>
      <c r="LJ158" s="484"/>
      <c r="LK158" s="484"/>
      <c r="LL158" s="484"/>
      <c r="LM158" s="484"/>
      <c r="LN158" s="484"/>
      <c r="LO158" s="484"/>
      <c r="LP158" s="484"/>
      <c r="LQ158" s="484"/>
      <c r="LR158" s="484"/>
      <c r="LS158" s="484"/>
      <c r="LT158" s="484"/>
      <c r="LU158" s="484"/>
      <c r="LV158" s="484"/>
      <c r="LW158" s="484"/>
      <c r="LX158" s="484"/>
      <c r="LY158" s="484"/>
      <c r="LZ158" s="484"/>
      <c r="MA158" s="484"/>
      <c r="MB158" s="484"/>
      <c r="MC158" s="484"/>
      <c r="MD158" s="484"/>
      <c r="ME158" s="484"/>
      <c r="MF158" s="484"/>
      <c r="MG158" s="484"/>
      <c r="MH158" s="484"/>
      <c r="MI158" s="484"/>
      <c r="MJ158" s="484"/>
      <c r="MK158" s="484"/>
      <c r="ML158" s="484"/>
      <c r="MM158" s="484"/>
      <c r="MN158" s="484"/>
      <c r="MO158" s="484"/>
      <c r="MP158" s="484"/>
      <c r="MQ158" s="484"/>
      <c r="MR158" s="484"/>
      <c r="MS158" s="484"/>
      <c r="MT158" s="484"/>
      <c r="MU158" s="484"/>
      <c r="MV158" s="484"/>
      <c r="MW158" s="484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56"/>
      <c r="AY159" s="1039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97" t="s">
        <v>81</v>
      </c>
      <c r="BK159" s="1097"/>
      <c r="BL159" s="1097"/>
      <c r="BM159" s="1097"/>
      <c r="BN159" s="1097"/>
      <c r="BO159" s="1097"/>
      <c r="BP159" s="1097"/>
      <c r="BQ159" s="1097"/>
      <c r="BR159" s="1097"/>
      <c r="BS159" s="1097"/>
      <c r="BT159" s="1097"/>
      <c r="BU159" s="1097"/>
      <c r="BV159" s="1097"/>
      <c r="BW159" s="1097"/>
      <c r="BX159" s="1097"/>
      <c r="BY159" s="1097"/>
      <c r="BZ159" s="1097"/>
      <c r="CA159" s="1097"/>
      <c r="CB159" s="1097"/>
      <c r="CC159" s="1097"/>
      <c r="CD159" s="1097"/>
      <c r="CE159" s="1097"/>
      <c r="CF159" s="1097"/>
      <c r="CG159" s="1097"/>
      <c r="CH159" s="1097"/>
      <c r="CI159" s="1097"/>
      <c r="CJ159" s="1097"/>
      <c r="CK159" s="1097"/>
      <c r="CL159" s="1097"/>
      <c r="CM159" s="1097"/>
      <c r="CN159" s="1097"/>
      <c r="CO159" s="1097"/>
      <c r="CP159" s="1097"/>
      <c r="CQ159" s="1097"/>
      <c r="CR159" s="1097"/>
      <c r="CS159" s="1097"/>
      <c r="CT159" s="1097"/>
      <c r="CU159" s="1097"/>
      <c r="CV159" s="1097"/>
      <c r="CW159" s="1097"/>
      <c r="CX159" s="1097"/>
      <c r="CY159" s="1097"/>
      <c r="CZ159" s="1097"/>
      <c r="DA159" s="1097"/>
      <c r="DB159" s="1097"/>
      <c r="DC159" s="1097"/>
      <c r="DD159" s="1097"/>
      <c r="DE159" s="1097"/>
      <c r="DF159" s="1097"/>
      <c r="DG159" s="1097"/>
      <c r="DH159" s="1097"/>
      <c r="DI159" s="1097"/>
      <c r="DJ159" s="1097"/>
      <c r="DK159" s="1097"/>
      <c r="DL159" s="1097"/>
      <c r="DM159" s="1097"/>
      <c r="DN159" s="1097"/>
      <c r="DO159" s="1097"/>
      <c r="DP159" s="1097"/>
      <c r="DQ159" s="1097"/>
      <c r="DR159" s="1097"/>
      <c r="DS159" s="1097"/>
      <c r="DT159" s="1097"/>
      <c r="DU159" s="1097"/>
      <c r="DV159" s="1097"/>
      <c r="DW159" s="1097" t="s">
        <v>82</v>
      </c>
      <c r="DX159" s="1097"/>
      <c r="DY159" s="1097"/>
      <c r="DZ159" s="1097"/>
      <c r="EA159" s="1097"/>
      <c r="EB159" s="1097"/>
      <c r="EC159" s="1097"/>
      <c r="ED159" s="1097"/>
      <c r="EE159" s="1097"/>
      <c r="EF159" s="1097"/>
      <c r="EG159" s="1097"/>
      <c r="EH159" s="1097"/>
      <c r="EI159" s="1097"/>
      <c r="EJ159" s="1097"/>
      <c r="EK159" s="1097"/>
      <c r="EL159" s="1097"/>
      <c r="EM159" s="1097"/>
      <c r="EN159" s="1097"/>
      <c r="EO159" s="1097"/>
      <c r="EP159" s="1097"/>
      <c r="EQ159" s="1097"/>
      <c r="ER159" s="1097"/>
      <c r="ES159" s="1097"/>
      <c r="ET159" s="1097"/>
      <c r="EU159" s="1097"/>
      <c r="EV159" s="1097"/>
      <c r="EW159" s="1097"/>
      <c r="EX159" s="1097"/>
      <c r="EY159" s="1097"/>
      <c r="EZ159" s="1097"/>
      <c r="FA159" s="1097"/>
      <c r="FB159" s="1097"/>
      <c r="FC159" s="1097"/>
      <c r="FD159" s="1097"/>
      <c r="FE159" s="1097"/>
      <c r="FF159" s="1097"/>
      <c r="FG159" s="1097"/>
      <c r="FH159" s="1097"/>
      <c r="FI159" s="1097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039"/>
      <c r="IY159" s="1040"/>
      <c r="IZ159" s="22"/>
      <c r="JA159" s="22"/>
      <c r="JB159" s="22"/>
      <c r="JC159" s="22"/>
      <c r="JD159" s="22"/>
      <c r="JE159" s="22"/>
      <c r="JF159" s="22"/>
      <c r="JG159" s="22"/>
      <c r="JH159" s="21"/>
      <c r="JI159" s="484"/>
      <c r="JJ159" s="484"/>
      <c r="JK159" s="484"/>
      <c r="JL159" s="484"/>
      <c r="JM159" s="484"/>
      <c r="JN159" s="484"/>
      <c r="JO159" s="484"/>
      <c r="JP159" s="484"/>
      <c r="JQ159" s="484"/>
      <c r="JR159" s="484"/>
      <c r="JS159" s="484"/>
      <c r="JT159" s="484"/>
      <c r="JU159" s="484"/>
      <c r="JV159" s="484"/>
      <c r="JW159" s="484"/>
      <c r="JX159" s="484"/>
      <c r="JY159" s="484"/>
      <c r="JZ159" s="484"/>
      <c r="KA159" s="484"/>
      <c r="KB159" s="484"/>
      <c r="KC159" s="484"/>
      <c r="KD159" s="484"/>
      <c r="KE159" s="484"/>
      <c r="KF159" s="484"/>
      <c r="KG159" s="484"/>
      <c r="KH159" s="484"/>
      <c r="KI159" s="484"/>
      <c r="KJ159" s="484"/>
      <c r="KK159" s="484"/>
      <c r="KL159" s="484"/>
      <c r="KM159" s="484"/>
      <c r="KN159" s="484"/>
      <c r="KO159" s="484"/>
      <c r="KP159" s="484"/>
      <c r="KQ159" s="484"/>
      <c r="KR159" s="484"/>
      <c r="KS159" s="484"/>
      <c r="KT159" s="484"/>
      <c r="KU159" s="484"/>
      <c r="KV159" s="484"/>
      <c r="KW159" s="484"/>
      <c r="KX159" s="484"/>
      <c r="KY159" s="484"/>
      <c r="KZ159" s="484"/>
      <c r="LA159" s="484"/>
      <c r="LB159" s="484"/>
      <c r="LC159" s="484"/>
      <c r="LD159" s="484"/>
      <c r="LE159" s="484"/>
      <c r="LF159" s="484"/>
      <c r="LG159" s="484"/>
      <c r="LH159" s="484"/>
      <c r="LI159" s="484"/>
      <c r="LJ159" s="484"/>
      <c r="LK159" s="484"/>
      <c r="LL159" s="484"/>
      <c r="LM159" s="484"/>
      <c r="LN159" s="484"/>
      <c r="LO159" s="484"/>
      <c r="LP159" s="484"/>
      <c r="LQ159" s="484"/>
      <c r="LR159" s="484"/>
      <c r="LS159" s="484"/>
      <c r="LT159" s="484"/>
      <c r="LU159" s="484"/>
      <c r="LV159" s="484"/>
      <c r="LW159" s="484"/>
      <c r="LX159" s="484"/>
      <c r="LY159" s="484"/>
      <c r="LZ159" s="484"/>
      <c r="MA159" s="484"/>
      <c r="MB159" s="484"/>
      <c r="MC159" s="484"/>
      <c r="MD159" s="484"/>
      <c r="ME159" s="484"/>
      <c r="MF159" s="484"/>
      <c r="MG159" s="484"/>
      <c r="MH159" s="484"/>
      <c r="MI159" s="484"/>
      <c r="MJ159" s="484"/>
      <c r="MK159" s="484"/>
      <c r="ML159" s="484"/>
      <c r="MM159" s="484"/>
      <c r="MN159" s="484"/>
      <c r="MO159" s="484"/>
      <c r="MP159" s="484"/>
      <c r="MQ159" s="484"/>
      <c r="MR159" s="484"/>
      <c r="MS159" s="484"/>
      <c r="MT159" s="484"/>
      <c r="MU159" s="484"/>
      <c r="MV159" s="484"/>
      <c r="MW159" s="484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57"/>
      <c r="AY160" s="1041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97"/>
      <c r="BK160" s="1097"/>
      <c r="BL160" s="1097"/>
      <c r="BM160" s="1097"/>
      <c r="BN160" s="1097"/>
      <c r="BO160" s="1097"/>
      <c r="BP160" s="1097"/>
      <c r="BQ160" s="1097"/>
      <c r="BR160" s="1097"/>
      <c r="BS160" s="1097"/>
      <c r="BT160" s="1097"/>
      <c r="BU160" s="1097"/>
      <c r="BV160" s="1097"/>
      <c r="BW160" s="1097"/>
      <c r="BX160" s="1097"/>
      <c r="BY160" s="1097"/>
      <c r="BZ160" s="1097"/>
      <c r="CA160" s="1097"/>
      <c r="CB160" s="1097"/>
      <c r="CC160" s="1097"/>
      <c r="CD160" s="1097"/>
      <c r="CE160" s="1097"/>
      <c r="CF160" s="1097"/>
      <c r="CG160" s="1097"/>
      <c r="CH160" s="1097"/>
      <c r="CI160" s="1097"/>
      <c r="CJ160" s="1097"/>
      <c r="CK160" s="1097"/>
      <c r="CL160" s="1097"/>
      <c r="CM160" s="1097"/>
      <c r="CN160" s="1097"/>
      <c r="CO160" s="1097"/>
      <c r="CP160" s="1097"/>
      <c r="CQ160" s="1097"/>
      <c r="CR160" s="1097"/>
      <c r="CS160" s="1097"/>
      <c r="CT160" s="1097"/>
      <c r="CU160" s="1097"/>
      <c r="CV160" s="1097"/>
      <c r="CW160" s="1097"/>
      <c r="CX160" s="1097"/>
      <c r="CY160" s="1097"/>
      <c r="CZ160" s="1097"/>
      <c r="DA160" s="1097"/>
      <c r="DB160" s="1097"/>
      <c r="DC160" s="1097"/>
      <c r="DD160" s="1097"/>
      <c r="DE160" s="1097"/>
      <c r="DF160" s="1097"/>
      <c r="DG160" s="1097"/>
      <c r="DH160" s="1097"/>
      <c r="DI160" s="1097"/>
      <c r="DJ160" s="1097"/>
      <c r="DK160" s="1097"/>
      <c r="DL160" s="1097"/>
      <c r="DM160" s="1097"/>
      <c r="DN160" s="1097"/>
      <c r="DO160" s="1097"/>
      <c r="DP160" s="1097"/>
      <c r="DQ160" s="1097"/>
      <c r="DR160" s="1097"/>
      <c r="DS160" s="1097"/>
      <c r="DT160" s="1097"/>
      <c r="DU160" s="1097"/>
      <c r="DV160" s="1097"/>
      <c r="DW160" s="1097"/>
      <c r="DX160" s="1097"/>
      <c r="DY160" s="1097"/>
      <c r="DZ160" s="1097"/>
      <c r="EA160" s="1097"/>
      <c r="EB160" s="1097"/>
      <c r="EC160" s="1097"/>
      <c r="ED160" s="1097"/>
      <c r="EE160" s="1097"/>
      <c r="EF160" s="1097"/>
      <c r="EG160" s="1097"/>
      <c r="EH160" s="1097"/>
      <c r="EI160" s="1097"/>
      <c r="EJ160" s="1097"/>
      <c r="EK160" s="1097"/>
      <c r="EL160" s="1097"/>
      <c r="EM160" s="1097"/>
      <c r="EN160" s="1097"/>
      <c r="EO160" s="1097"/>
      <c r="EP160" s="1097"/>
      <c r="EQ160" s="1097"/>
      <c r="ER160" s="1097"/>
      <c r="ES160" s="1097"/>
      <c r="ET160" s="1097"/>
      <c r="EU160" s="1097"/>
      <c r="EV160" s="1097"/>
      <c r="EW160" s="1097"/>
      <c r="EX160" s="1097"/>
      <c r="EY160" s="1097"/>
      <c r="EZ160" s="1097"/>
      <c r="FA160" s="1097"/>
      <c r="FB160" s="1097"/>
      <c r="FC160" s="1097"/>
      <c r="FD160" s="1097"/>
      <c r="FE160" s="1097"/>
      <c r="FF160" s="1097"/>
      <c r="FG160" s="1097"/>
      <c r="FH160" s="1097"/>
      <c r="FI160" s="1097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041"/>
      <c r="IY160" s="1042"/>
      <c r="IZ160" s="22"/>
      <c r="JA160" s="22"/>
      <c r="JB160" s="22"/>
      <c r="JC160" s="22"/>
      <c r="JD160" s="22"/>
      <c r="JE160" s="22"/>
      <c r="JF160" s="22"/>
      <c r="JG160" s="22"/>
      <c r="JH160" s="21"/>
      <c r="JI160" s="484"/>
      <c r="JJ160" s="484"/>
      <c r="JK160" s="484"/>
      <c r="JL160" s="484"/>
      <c r="JM160" s="484"/>
      <c r="JN160" s="484"/>
      <c r="JO160" s="484"/>
      <c r="JP160" s="484"/>
      <c r="JQ160" s="484"/>
      <c r="JR160" s="484"/>
      <c r="JS160" s="484"/>
      <c r="JT160" s="484"/>
      <c r="JU160" s="484"/>
      <c r="JV160" s="484"/>
      <c r="JW160" s="484"/>
      <c r="JX160" s="484"/>
      <c r="JY160" s="484"/>
      <c r="JZ160" s="484"/>
      <c r="KA160" s="484"/>
      <c r="KB160" s="484"/>
      <c r="KC160" s="484"/>
      <c r="KD160" s="484"/>
      <c r="KE160" s="484"/>
      <c r="KF160" s="484"/>
      <c r="KG160" s="484"/>
      <c r="KH160" s="484"/>
      <c r="KI160" s="484"/>
      <c r="KJ160" s="484"/>
      <c r="KK160" s="484"/>
      <c r="KL160" s="484"/>
      <c r="KM160" s="484"/>
      <c r="KN160" s="484"/>
      <c r="KO160" s="484"/>
      <c r="KP160" s="484"/>
      <c r="KQ160" s="484"/>
      <c r="KR160" s="484"/>
      <c r="KS160" s="484"/>
      <c r="KT160" s="484"/>
      <c r="KU160" s="484"/>
      <c r="KV160" s="484"/>
      <c r="KW160" s="484"/>
      <c r="KX160" s="484"/>
      <c r="KY160" s="484"/>
      <c r="KZ160" s="484"/>
      <c r="LA160" s="484"/>
      <c r="LB160" s="484"/>
      <c r="LC160" s="484"/>
      <c r="LD160" s="484"/>
      <c r="LE160" s="484"/>
      <c r="LF160" s="484"/>
      <c r="LG160" s="484"/>
      <c r="LH160" s="484"/>
      <c r="LI160" s="484"/>
      <c r="LJ160" s="484"/>
      <c r="LK160" s="484"/>
      <c r="LL160" s="484"/>
      <c r="LM160" s="484"/>
      <c r="LN160" s="484"/>
      <c r="LO160" s="484"/>
      <c r="LP160" s="484"/>
      <c r="LQ160" s="484"/>
      <c r="LR160" s="484"/>
      <c r="LS160" s="484"/>
      <c r="LT160" s="484"/>
      <c r="LU160" s="484"/>
      <c r="LV160" s="484"/>
      <c r="LW160" s="484"/>
      <c r="LX160" s="484"/>
      <c r="LY160" s="484"/>
      <c r="LZ160" s="484"/>
      <c r="MA160" s="484"/>
      <c r="MB160" s="484"/>
      <c r="MC160" s="484"/>
      <c r="MD160" s="484"/>
      <c r="ME160" s="484"/>
      <c r="MF160" s="484"/>
      <c r="MG160" s="484"/>
      <c r="MH160" s="484"/>
      <c r="MI160" s="484"/>
      <c r="MJ160" s="484"/>
      <c r="MK160" s="484"/>
      <c r="ML160" s="484"/>
      <c r="MM160" s="484"/>
      <c r="MN160" s="484"/>
      <c r="MO160" s="484"/>
      <c r="MP160" s="484"/>
      <c r="MQ160" s="484"/>
      <c r="MR160" s="484"/>
      <c r="MS160" s="484"/>
      <c r="MT160" s="484"/>
      <c r="MU160" s="484"/>
      <c r="MV160" s="484"/>
      <c r="MW160" s="484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57" t="s">
        <v>12</v>
      </c>
      <c r="AY161" s="1100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97" t="s">
        <v>83</v>
      </c>
      <c r="BK161" s="1097"/>
      <c r="BL161" s="1097"/>
      <c r="BM161" s="1097"/>
      <c r="BN161" s="1097"/>
      <c r="BO161" s="1097"/>
      <c r="BP161" s="1097"/>
      <c r="BQ161" s="1097"/>
      <c r="BR161" s="1097"/>
      <c r="BS161" s="1097"/>
      <c r="BT161" s="1097"/>
      <c r="BU161" s="1097"/>
      <c r="BV161" s="1097"/>
      <c r="BW161" s="1097" t="s">
        <v>84</v>
      </c>
      <c r="BX161" s="1097"/>
      <c r="BY161" s="1097"/>
      <c r="BZ161" s="1097"/>
      <c r="CA161" s="1097"/>
      <c r="CB161" s="1097"/>
      <c r="CC161" s="1097"/>
      <c r="CD161" s="1097"/>
      <c r="CE161" s="1097"/>
      <c r="CF161" s="1097"/>
      <c r="CG161" s="1097"/>
      <c r="CH161" s="1097"/>
      <c r="CI161" s="1097"/>
      <c r="CJ161" s="1097" t="s">
        <v>85</v>
      </c>
      <c r="CK161" s="1097"/>
      <c r="CL161" s="1097"/>
      <c r="CM161" s="1097"/>
      <c r="CN161" s="1097"/>
      <c r="CO161" s="1097"/>
      <c r="CP161" s="1097"/>
      <c r="CQ161" s="1097"/>
      <c r="CR161" s="1097"/>
      <c r="CS161" s="1097"/>
      <c r="CT161" s="1097"/>
      <c r="CU161" s="1097"/>
      <c r="CV161" s="1097"/>
      <c r="CW161" s="1097" t="s">
        <v>86</v>
      </c>
      <c r="CX161" s="1097"/>
      <c r="CY161" s="1097"/>
      <c r="CZ161" s="1097"/>
      <c r="DA161" s="1097"/>
      <c r="DB161" s="1097"/>
      <c r="DC161" s="1097"/>
      <c r="DD161" s="1097"/>
      <c r="DE161" s="1097"/>
      <c r="DF161" s="1097"/>
      <c r="DG161" s="1097"/>
      <c r="DH161" s="1097"/>
      <c r="DI161" s="1097"/>
      <c r="DJ161" s="1097" t="s">
        <v>87</v>
      </c>
      <c r="DK161" s="1097"/>
      <c r="DL161" s="1097"/>
      <c r="DM161" s="1097"/>
      <c r="DN161" s="1097"/>
      <c r="DO161" s="1097"/>
      <c r="DP161" s="1097"/>
      <c r="DQ161" s="1097"/>
      <c r="DR161" s="1097"/>
      <c r="DS161" s="1097"/>
      <c r="DT161" s="1097"/>
      <c r="DU161" s="1097"/>
      <c r="DV161" s="1097"/>
      <c r="DW161" s="1097" t="s">
        <v>88</v>
      </c>
      <c r="DX161" s="1097"/>
      <c r="DY161" s="1097"/>
      <c r="DZ161" s="1097"/>
      <c r="EA161" s="1097"/>
      <c r="EB161" s="1097"/>
      <c r="EC161" s="1097"/>
      <c r="ED161" s="1097"/>
      <c r="EE161" s="1097"/>
      <c r="EF161" s="1097"/>
      <c r="EG161" s="1097"/>
      <c r="EH161" s="1097"/>
      <c r="EI161" s="1097"/>
      <c r="EJ161" s="1097" t="s">
        <v>89</v>
      </c>
      <c r="EK161" s="1097"/>
      <c r="EL161" s="1097"/>
      <c r="EM161" s="1097"/>
      <c r="EN161" s="1097"/>
      <c r="EO161" s="1097"/>
      <c r="EP161" s="1097"/>
      <c r="EQ161" s="1097"/>
      <c r="ER161" s="1097"/>
      <c r="ES161" s="1097"/>
      <c r="ET161" s="1097"/>
      <c r="EU161" s="1097"/>
      <c r="EV161" s="1097"/>
      <c r="EW161" s="1097" t="s">
        <v>90</v>
      </c>
      <c r="EX161" s="1097"/>
      <c r="EY161" s="1097"/>
      <c r="EZ161" s="1097"/>
      <c r="FA161" s="1097"/>
      <c r="FB161" s="1097"/>
      <c r="FC161" s="1097"/>
      <c r="FD161" s="1097"/>
      <c r="FE161" s="1097"/>
      <c r="FF161" s="1097"/>
      <c r="FG161" s="1097"/>
      <c r="FH161" s="1097"/>
      <c r="FI161" s="1097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98" t="s">
        <v>12</v>
      </c>
      <c r="IY161" s="1099"/>
      <c r="IZ161" s="22"/>
      <c r="JA161" s="22"/>
      <c r="JB161" s="22"/>
      <c r="JC161" s="22"/>
      <c r="JD161" s="22"/>
      <c r="JE161" s="22"/>
      <c r="JF161" s="22"/>
      <c r="JG161" s="22"/>
      <c r="JH161" s="21"/>
      <c r="JI161" s="484"/>
      <c r="JJ161" s="484"/>
      <c r="JK161" s="484"/>
      <c r="JL161" s="484"/>
      <c r="JM161" s="484"/>
      <c r="JN161" s="484"/>
      <c r="JO161" s="484"/>
      <c r="JP161" s="484"/>
      <c r="JQ161" s="484"/>
      <c r="JR161" s="484"/>
      <c r="JS161" s="484"/>
      <c r="JT161" s="484"/>
      <c r="JU161" s="484"/>
      <c r="JV161" s="484"/>
      <c r="JW161" s="484"/>
      <c r="JX161" s="484"/>
      <c r="JY161" s="484"/>
      <c r="JZ161" s="484"/>
      <c r="KA161" s="484"/>
      <c r="KB161" s="484"/>
      <c r="KC161" s="484"/>
      <c r="KD161" s="484"/>
      <c r="KE161" s="484"/>
      <c r="KF161" s="484"/>
      <c r="KG161" s="484"/>
      <c r="KH161" s="484"/>
      <c r="KI161" s="484"/>
      <c r="KJ161" s="484"/>
      <c r="KK161" s="484"/>
      <c r="KL161" s="484"/>
      <c r="KM161" s="484"/>
      <c r="KN161" s="484"/>
      <c r="KO161" s="484"/>
      <c r="KP161" s="484"/>
      <c r="KQ161" s="484"/>
      <c r="KR161" s="484"/>
      <c r="KS161" s="484"/>
      <c r="KT161" s="484"/>
      <c r="KU161" s="484"/>
      <c r="KV161" s="484"/>
      <c r="KW161" s="484"/>
      <c r="KX161" s="484"/>
      <c r="KY161" s="484"/>
      <c r="KZ161" s="484"/>
      <c r="LA161" s="484"/>
      <c r="LB161" s="484"/>
      <c r="LC161" s="484"/>
      <c r="LD161" s="484"/>
      <c r="LE161" s="484"/>
      <c r="LF161" s="484"/>
      <c r="LG161" s="484"/>
      <c r="LH161" s="484"/>
      <c r="LI161" s="484"/>
      <c r="LJ161" s="484"/>
      <c r="LK161" s="484"/>
      <c r="LL161" s="484"/>
      <c r="LM161" s="484"/>
      <c r="LN161" s="484"/>
      <c r="LO161" s="484"/>
      <c r="LP161" s="484"/>
      <c r="LQ161" s="484"/>
      <c r="LR161" s="484"/>
      <c r="LS161" s="484"/>
      <c r="LT161" s="484"/>
      <c r="LU161" s="484"/>
      <c r="LV161" s="484"/>
      <c r="LW161" s="484"/>
      <c r="LX161" s="484"/>
      <c r="LY161" s="484"/>
      <c r="LZ161" s="484"/>
      <c r="MA161" s="484"/>
      <c r="MB161" s="484"/>
      <c r="MC161" s="484"/>
      <c r="MD161" s="484"/>
      <c r="ME161" s="484"/>
      <c r="MF161" s="484"/>
      <c r="MG161" s="484"/>
      <c r="MH161" s="484"/>
      <c r="MI161" s="484"/>
      <c r="MJ161" s="484"/>
      <c r="MK161" s="484"/>
      <c r="ML161" s="484"/>
      <c r="MM161" s="484"/>
      <c r="MN161" s="484"/>
      <c r="MO161" s="484"/>
      <c r="MP161" s="484"/>
      <c r="MQ161" s="484"/>
      <c r="MR161" s="484"/>
      <c r="MS161" s="484"/>
      <c r="MT161" s="484"/>
      <c r="MU161" s="484"/>
      <c r="MV161" s="484"/>
      <c r="MW161" s="484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57"/>
      <c r="AY162" s="1100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97"/>
      <c r="BK162" s="1097"/>
      <c r="BL162" s="1097"/>
      <c r="BM162" s="1097"/>
      <c r="BN162" s="1097"/>
      <c r="BO162" s="1097"/>
      <c r="BP162" s="1097"/>
      <c r="BQ162" s="1097"/>
      <c r="BR162" s="1097"/>
      <c r="BS162" s="1097"/>
      <c r="BT162" s="1097"/>
      <c r="BU162" s="1097"/>
      <c r="BV162" s="1097"/>
      <c r="BW162" s="1097"/>
      <c r="BX162" s="1097"/>
      <c r="BY162" s="1097"/>
      <c r="BZ162" s="1097"/>
      <c r="CA162" s="1097"/>
      <c r="CB162" s="1097"/>
      <c r="CC162" s="1097"/>
      <c r="CD162" s="1097"/>
      <c r="CE162" s="1097"/>
      <c r="CF162" s="1097"/>
      <c r="CG162" s="1097"/>
      <c r="CH162" s="1097"/>
      <c r="CI162" s="1097"/>
      <c r="CJ162" s="1097"/>
      <c r="CK162" s="1097"/>
      <c r="CL162" s="1097"/>
      <c r="CM162" s="1097"/>
      <c r="CN162" s="1097"/>
      <c r="CO162" s="1097"/>
      <c r="CP162" s="1097"/>
      <c r="CQ162" s="1097"/>
      <c r="CR162" s="1097"/>
      <c r="CS162" s="1097"/>
      <c r="CT162" s="1097"/>
      <c r="CU162" s="1097"/>
      <c r="CV162" s="1097"/>
      <c r="CW162" s="1097"/>
      <c r="CX162" s="1097"/>
      <c r="CY162" s="1097"/>
      <c r="CZ162" s="1097"/>
      <c r="DA162" s="1097"/>
      <c r="DB162" s="1097"/>
      <c r="DC162" s="1097"/>
      <c r="DD162" s="1097"/>
      <c r="DE162" s="1097"/>
      <c r="DF162" s="1097"/>
      <c r="DG162" s="1097"/>
      <c r="DH162" s="1097"/>
      <c r="DI162" s="1097"/>
      <c r="DJ162" s="1097"/>
      <c r="DK162" s="1097"/>
      <c r="DL162" s="1097"/>
      <c r="DM162" s="1097"/>
      <c r="DN162" s="1097"/>
      <c r="DO162" s="1097"/>
      <c r="DP162" s="1097"/>
      <c r="DQ162" s="1097"/>
      <c r="DR162" s="1097"/>
      <c r="DS162" s="1097"/>
      <c r="DT162" s="1097"/>
      <c r="DU162" s="1097"/>
      <c r="DV162" s="1097"/>
      <c r="DW162" s="1097"/>
      <c r="DX162" s="1097"/>
      <c r="DY162" s="1097"/>
      <c r="DZ162" s="1097"/>
      <c r="EA162" s="1097"/>
      <c r="EB162" s="1097"/>
      <c r="EC162" s="1097"/>
      <c r="ED162" s="1097"/>
      <c r="EE162" s="1097"/>
      <c r="EF162" s="1097"/>
      <c r="EG162" s="1097"/>
      <c r="EH162" s="1097"/>
      <c r="EI162" s="1097"/>
      <c r="EJ162" s="1097"/>
      <c r="EK162" s="1097"/>
      <c r="EL162" s="1097"/>
      <c r="EM162" s="1097"/>
      <c r="EN162" s="1097"/>
      <c r="EO162" s="1097"/>
      <c r="EP162" s="1097"/>
      <c r="EQ162" s="1097"/>
      <c r="ER162" s="1097"/>
      <c r="ES162" s="1097"/>
      <c r="ET162" s="1097"/>
      <c r="EU162" s="1097"/>
      <c r="EV162" s="1097"/>
      <c r="EW162" s="1097"/>
      <c r="EX162" s="1097"/>
      <c r="EY162" s="1097"/>
      <c r="EZ162" s="1097"/>
      <c r="FA162" s="1097"/>
      <c r="FB162" s="1097"/>
      <c r="FC162" s="1097"/>
      <c r="FD162" s="1097"/>
      <c r="FE162" s="1097"/>
      <c r="FF162" s="1097"/>
      <c r="FG162" s="1097"/>
      <c r="FH162" s="1097"/>
      <c r="FI162" s="1097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100"/>
      <c r="IY162" s="1101"/>
      <c r="IZ162" s="22"/>
      <c r="JA162" s="22"/>
      <c r="JB162" s="22"/>
      <c r="JC162" s="22"/>
      <c r="JD162" s="22"/>
      <c r="JE162" s="22"/>
      <c r="JF162" s="22"/>
      <c r="JG162" s="22"/>
      <c r="JH162" s="21"/>
      <c r="JI162" s="484"/>
      <c r="JJ162" s="484"/>
      <c r="JK162" s="484"/>
      <c r="JL162" s="484"/>
      <c r="JM162" s="484"/>
      <c r="JN162" s="484"/>
      <c r="JO162" s="484"/>
      <c r="JP162" s="484"/>
      <c r="JQ162" s="484"/>
      <c r="JR162" s="484"/>
      <c r="JS162" s="484"/>
      <c r="JT162" s="484"/>
      <c r="JU162" s="484"/>
      <c r="JV162" s="484"/>
      <c r="JW162" s="484"/>
      <c r="JX162" s="484"/>
      <c r="JY162" s="484"/>
      <c r="JZ162" s="484"/>
      <c r="KA162" s="484"/>
      <c r="KB162" s="484"/>
      <c r="KC162" s="484"/>
      <c r="KD162" s="484"/>
      <c r="KE162" s="484"/>
      <c r="KF162" s="484"/>
      <c r="KG162" s="484"/>
      <c r="KH162" s="484"/>
      <c r="KI162" s="484"/>
      <c r="KJ162" s="484"/>
      <c r="KK162" s="484"/>
      <c r="KL162" s="484"/>
      <c r="KM162" s="484"/>
      <c r="KN162" s="484"/>
      <c r="KO162" s="484"/>
      <c r="KP162" s="484"/>
      <c r="KQ162" s="484"/>
      <c r="KR162" s="484"/>
      <c r="KS162" s="484"/>
      <c r="KT162" s="484"/>
      <c r="KU162" s="484"/>
      <c r="KV162" s="484"/>
      <c r="KW162" s="484"/>
      <c r="KX162" s="484"/>
      <c r="KY162" s="484"/>
      <c r="KZ162" s="484"/>
      <c r="LA162" s="484"/>
      <c r="LB162" s="484"/>
      <c r="LC162" s="484"/>
      <c r="LD162" s="484"/>
      <c r="LE162" s="484"/>
      <c r="LF162" s="484"/>
      <c r="LG162" s="484"/>
      <c r="LH162" s="484"/>
      <c r="LI162" s="484"/>
      <c r="LJ162" s="484"/>
      <c r="LK162" s="484"/>
      <c r="LL162" s="484"/>
      <c r="LM162" s="484"/>
      <c r="LN162" s="484"/>
      <c r="LO162" s="484"/>
      <c r="LP162" s="484"/>
      <c r="LQ162" s="484"/>
      <c r="LR162" s="484"/>
      <c r="LS162" s="484"/>
      <c r="LT162" s="484"/>
      <c r="LU162" s="484"/>
      <c r="LV162" s="484"/>
      <c r="LW162" s="484"/>
      <c r="LX162" s="484"/>
      <c r="LY162" s="484"/>
      <c r="LZ162" s="484"/>
      <c r="MA162" s="484"/>
      <c r="MB162" s="484"/>
      <c r="MC162" s="484"/>
      <c r="MD162" s="484"/>
      <c r="ME162" s="484"/>
      <c r="MF162" s="484"/>
      <c r="MG162" s="484"/>
      <c r="MH162" s="484"/>
      <c r="MI162" s="484"/>
      <c r="MJ162" s="484"/>
      <c r="MK162" s="484"/>
      <c r="ML162" s="484"/>
      <c r="MM162" s="484"/>
      <c r="MN162" s="484"/>
      <c r="MO162" s="484"/>
      <c r="MP162" s="484"/>
      <c r="MQ162" s="484"/>
      <c r="MR162" s="484"/>
      <c r="MS162" s="484"/>
      <c r="MT162" s="484"/>
      <c r="MU162" s="484"/>
      <c r="MV162" s="484"/>
      <c r="MW162" s="484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57"/>
      <c r="AY163" s="1100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102" t="e">
        <f>LEFT('PORTADA G-FLEX'!CP44,FIND("X",'PORTADA G-FLEX'!CP44)-1)</f>
        <v>#VALUE!</v>
      </c>
      <c r="BK163" s="1102"/>
      <c r="BL163" s="1102"/>
      <c r="BM163" s="1102"/>
      <c r="BN163" s="1102"/>
      <c r="BO163" s="1102"/>
      <c r="BP163" s="1102"/>
      <c r="BQ163" s="1102"/>
      <c r="BR163" s="1102"/>
      <c r="BS163" s="1102"/>
      <c r="BT163" s="1102"/>
      <c r="BU163" s="1102"/>
      <c r="BV163" s="1102"/>
      <c r="BW163" s="1102" t="e">
        <f>MID('PORTADA G-FLEX'!CP44,FIND("X",'PORTADA G-FLEX'!CP44)+1,FIND("X",'PORTADA G-FLEX'!CP44,FIND("X",'PORTADA G-FLEX'!CP44)+1)-FIND("X",'PORTADA G-FLEX'!CP44)-1)</f>
        <v>#VALUE!</v>
      </c>
      <c r="BX163" s="1102"/>
      <c r="BY163" s="1102"/>
      <c r="BZ163" s="1102"/>
      <c r="CA163" s="1102"/>
      <c r="CB163" s="1102"/>
      <c r="CC163" s="1102"/>
      <c r="CD163" s="1102"/>
      <c r="CE163" s="1102"/>
      <c r="CF163" s="1102"/>
      <c r="CG163" s="1102"/>
      <c r="CH163" s="1102"/>
      <c r="CI163" s="1102"/>
      <c r="CJ163" s="1102" t="e">
        <f>MID('PORTADA G-FLEX'!CP44,FIND("X",'PORTADA G-FLEX'!CP44,FIND("X",'PORTADA G-FLEX'!CP44)+1)+1,100)</f>
        <v>#VALUE!</v>
      </c>
      <c r="CK163" s="1102"/>
      <c r="CL163" s="1102"/>
      <c r="CM163" s="1102"/>
      <c r="CN163" s="1102"/>
      <c r="CO163" s="1102"/>
      <c r="CP163" s="1102"/>
      <c r="CQ163" s="1102"/>
      <c r="CR163" s="1102"/>
      <c r="CS163" s="1102"/>
      <c r="CT163" s="1102"/>
      <c r="CU163" s="1102"/>
      <c r="CV163" s="1102"/>
      <c r="CW163" s="1102" t="str">
        <f>'PORTADA G-FLEX'!CP62</f>
        <v/>
      </c>
      <c r="CX163" s="1102"/>
      <c r="CY163" s="1102"/>
      <c r="CZ163" s="1102"/>
      <c r="DA163" s="1102"/>
      <c r="DB163" s="1102"/>
      <c r="DC163" s="1102"/>
      <c r="DD163" s="1102"/>
      <c r="DE163" s="1102"/>
      <c r="DF163" s="1102"/>
      <c r="DG163" s="1102"/>
      <c r="DH163" s="1102"/>
      <c r="DI163" s="1102"/>
      <c r="DJ163" s="1102" t="str">
        <f>'PORTADA G-FLEX'!CP50</f>
        <v/>
      </c>
      <c r="DK163" s="1102"/>
      <c r="DL163" s="1102"/>
      <c r="DM163" s="1102"/>
      <c r="DN163" s="1102"/>
      <c r="DO163" s="1102"/>
      <c r="DP163" s="1102"/>
      <c r="DQ163" s="1102"/>
      <c r="DR163" s="1102"/>
      <c r="DS163" s="1102"/>
      <c r="DT163" s="1102"/>
      <c r="DU163" s="1102"/>
      <c r="DV163" s="1102"/>
      <c r="DW163" s="1102" t="str">
        <f>'PORTADA G-FLEX'!CP89</f>
        <v/>
      </c>
      <c r="DX163" s="1102"/>
      <c r="DY163" s="1102"/>
      <c r="DZ163" s="1102"/>
      <c r="EA163" s="1102"/>
      <c r="EB163" s="1102"/>
      <c r="EC163" s="1102"/>
      <c r="ED163" s="1102"/>
      <c r="EE163" s="1102"/>
      <c r="EF163" s="1102"/>
      <c r="EG163" s="1102"/>
      <c r="EH163" s="1102"/>
      <c r="EI163" s="1102"/>
      <c r="EJ163" s="1103" t="str">
        <f>'PORTADA G-FLEX'!CP95</f>
        <v/>
      </c>
      <c r="EK163" s="1102"/>
      <c r="EL163" s="1102"/>
      <c r="EM163" s="1102"/>
      <c r="EN163" s="1102"/>
      <c r="EO163" s="1102"/>
      <c r="EP163" s="1102"/>
      <c r="EQ163" s="1102"/>
      <c r="ER163" s="1102"/>
      <c r="ES163" s="1102"/>
      <c r="ET163" s="1102"/>
      <c r="EU163" s="1102"/>
      <c r="EV163" s="1102"/>
      <c r="EW163" s="1102" t="str">
        <f>'PORTADA G-FLEX'!CP101</f>
        <v/>
      </c>
      <c r="EX163" s="1102"/>
      <c r="EY163" s="1102"/>
      <c r="EZ163" s="1102"/>
      <c r="FA163" s="1102"/>
      <c r="FB163" s="1102"/>
      <c r="FC163" s="1102"/>
      <c r="FD163" s="1102"/>
      <c r="FE163" s="1102"/>
      <c r="FF163" s="1102"/>
      <c r="FG163" s="1102"/>
      <c r="FH163" s="1102"/>
      <c r="FI163" s="1102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100"/>
      <c r="IY163" s="1101"/>
      <c r="IZ163" s="22"/>
      <c r="JA163" s="22"/>
      <c r="JB163" s="22"/>
      <c r="JC163" s="22"/>
      <c r="JD163" s="22"/>
      <c r="JE163" s="22"/>
      <c r="JF163" s="22"/>
      <c r="JG163" s="22"/>
      <c r="JH163" s="21"/>
      <c r="JI163" s="484"/>
      <c r="JJ163" s="484"/>
      <c r="JK163" s="484"/>
      <c r="JL163" s="484"/>
      <c r="JM163" s="484"/>
      <c r="JN163" s="484"/>
      <c r="JO163" s="484"/>
      <c r="JP163" s="484"/>
      <c r="JQ163" s="484"/>
      <c r="JR163" s="484"/>
      <c r="JS163" s="484"/>
      <c r="JT163" s="484"/>
      <c r="JU163" s="484"/>
      <c r="JV163" s="484"/>
      <c r="JW163" s="484"/>
      <c r="JX163" s="484"/>
      <c r="JY163" s="484"/>
      <c r="JZ163" s="484"/>
      <c r="KA163" s="484"/>
      <c r="KB163" s="484"/>
      <c r="KC163" s="484"/>
      <c r="KD163" s="484"/>
      <c r="KE163" s="484"/>
      <c r="KF163" s="484"/>
      <c r="KG163" s="484"/>
      <c r="KH163" s="484"/>
      <c r="KI163" s="484"/>
      <c r="KJ163" s="484"/>
      <c r="KK163" s="484"/>
      <c r="KL163" s="484"/>
      <c r="KM163" s="484"/>
      <c r="KN163" s="484"/>
      <c r="KO163" s="484"/>
      <c r="KP163" s="484"/>
      <c r="KQ163" s="484"/>
      <c r="KR163" s="484"/>
      <c r="KS163" s="484"/>
      <c r="KT163" s="484"/>
      <c r="KU163" s="484"/>
      <c r="KV163" s="484"/>
      <c r="KW163" s="484"/>
      <c r="KX163" s="484"/>
      <c r="KY163" s="484"/>
      <c r="KZ163" s="484"/>
      <c r="LA163" s="484"/>
      <c r="LB163" s="484"/>
      <c r="LC163" s="484"/>
      <c r="LD163" s="484"/>
      <c r="LE163" s="484"/>
      <c r="LF163" s="484"/>
      <c r="LG163" s="484"/>
      <c r="LH163" s="484"/>
      <c r="LI163" s="484"/>
      <c r="LJ163" s="484"/>
      <c r="LK163" s="484"/>
      <c r="LL163" s="484"/>
      <c r="LM163" s="484"/>
      <c r="LN163" s="484"/>
      <c r="LO163" s="484"/>
      <c r="LP163" s="484"/>
      <c r="LQ163" s="484"/>
      <c r="LR163" s="484"/>
      <c r="LS163" s="484"/>
      <c r="LT163" s="484"/>
      <c r="LU163" s="484"/>
      <c r="LV163" s="484"/>
      <c r="LW163" s="484"/>
      <c r="LX163" s="484"/>
      <c r="LY163" s="484"/>
      <c r="LZ163" s="484"/>
      <c r="MA163" s="484"/>
      <c r="MB163" s="484"/>
      <c r="MC163" s="484"/>
      <c r="MD163" s="484"/>
      <c r="ME163" s="484"/>
      <c r="MF163" s="484"/>
      <c r="MG163" s="484"/>
      <c r="MH163" s="484"/>
      <c r="MI163" s="484"/>
      <c r="MJ163" s="484"/>
      <c r="MK163" s="484"/>
      <c r="ML163" s="484"/>
      <c r="MM163" s="484"/>
      <c r="MN163" s="484"/>
      <c r="MO163" s="484"/>
      <c r="MP163" s="484"/>
      <c r="MQ163" s="484"/>
      <c r="MR163" s="484"/>
      <c r="MS163" s="484"/>
      <c r="MT163" s="484"/>
      <c r="MU163" s="484"/>
      <c r="MV163" s="484"/>
      <c r="MW163" s="484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57"/>
      <c r="AY164" s="1100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102"/>
      <c r="BK164" s="1102"/>
      <c r="BL164" s="1102"/>
      <c r="BM164" s="1102"/>
      <c r="BN164" s="1102"/>
      <c r="BO164" s="1102"/>
      <c r="BP164" s="1102"/>
      <c r="BQ164" s="1102"/>
      <c r="BR164" s="1102"/>
      <c r="BS164" s="1102"/>
      <c r="BT164" s="1102"/>
      <c r="BU164" s="1102"/>
      <c r="BV164" s="1102"/>
      <c r="BW164" s="1102"/>
      <c r="BX164" s="1102"/>
      <c r="BY164" s="1102"/>
      <c r="BZ164" s="1102"/>
      <c r="CA164" s="1102"/>
      <c r="CB164" s="1102"/>
      <c r="CC164" s="1102"/>
      <c r="CD164" s="1102"/>
      <c r="CE164" s="1102"/>
      <c r="CF164" s="1102"/>
      <c r="CG164" s="1102"/>
      <c r="CH164" s="1102"/>
      <c r="CI164" s="1102"/>
      <c r="CJ164" s="1102"/>
      <c r="CK164" s="1102"/>
      <c r="CL164" s="1102"/>
      <c r="CM164" s="1102"/>
      <c r="CN164" s="1102"/>
      <c r="CO164" s="1102"/>
      <c r="CP164" s="1102"/>
      <c r="CQ164" s="1102"/>
      <c r="CR164" s="1102"/>
      <c r="CS164" s="1102"/>
      <c r="CT164" s="1102"/>
      <c r="CU164" s="1102"/>
      <c r="CV164" s="1102"/>
      <c r="CW164" s="1102"/>
      <c r="CX164" s="1102"/>
      <c r="CY164" s="1102"/>
      <c r="CZ164" s="1102"/>
      <c r="DA164" s="1102"/>
      <c r="DB164" s="1102"/>
      <c r="DC164" s="1102"/>
      <c r="DD164" s="1102"/>
      <c r="DE164" s="1102"/>
      <c r="DF164" s="1102"/>
      <c r="DG164" s="1102"/>
      <c r="DH164" s="1102"/>
      <c r="DI164" s="1102"/>
      <c r="DJ164" s="1102"/>
      <c r="DK164" s="1102"/>
      <c r="DL164" s="1102"/>
      <c r="DM164" s="1102"/>
      <c r="DN164" s="1102"/>
      <c r="DO164" s="1102"/>
      <c r="DP164" s="1102"/>
      <c r="DQ164" s="1102"/>
      <c r="DR164" s="1102"/>
      <c r="DS164" s="1102"/>
      <c r="DT164" s="1102"/>
      <c r="DU164" s="1102"/>
      <c r="DV164" s="1102"/>
      <c r="DW164" s="1102"/>
      <c r="DX164" s="1102"/>
      <c r="DY164" s="1102"/>
      <c r="DZ164" s="1102"/>
      <c r="EA164" s="1102"/>
      <c r="EB164" s="1102"/>
      <c r="EC164" s="1102"/>
      <c r="ED164" s="1102"/>
      <c r="EE164" s="1102"/>
      <c r="EF164" s="1102"/>
      <c r="EG164" s="1102"/>
      <c r="EH164" s="1102"/>
      <c r="EI164" s="1102"/>
      <c r="EJ164" s="1102"/>
      <c r="EK164" s="1102"/>
      <c r="EL164" s="1102"/>
      <c r="EM164" s="1102"/>
      <c r="EN164" s="1102"/>
      <c r="EO164" s="1102"/>
      <c r="EP164" s="1102"/>
      <c r="EQ164" s="1102"/>
      <c r="ER164" s="1102"/>
      <c r="ES164" s="1102"/>
      <c r="ET164" s="1102"/>
      <c r="EU164" s="1102"/>
      <c r="EV164" s="1102"/>
      <c r="EW164" s="1102"/>
      <c r="EX164" s="1102"/>
      <c r="EY164" s="1102"/>
      <c r="EZ164" s="1102"/>
      <c r="FA164" s="1102"/>
      <c r="FB164" s="1102"/>
      <c r="FC164" s="1102"/>
      <c r="FD164" s="1102"/>
      <c r="FE164" s="1102"/>
      <c r="FF164" s="1102"/>
      <c r="FG164" s="1102"/>
      <c r="FH164" s="1102"/>
      <c r="FI164" s="1102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100"/>
      <c r="IY164" s="1101"/>
      <c r="IZ164" s="22"/>
      <c r="JA164" s="22"/>
      <c r="JB164" s="22"/>
      <c r="JC164" s="22"/>
      <c r="JD164" s="22"/>
      <c r="JE164" s="22"/>
      <c r="JF164" s="22"/>
      <c r="JG164" s="22"/>
      <c r="JH164" s="21"/>
      <c r="JI164" s="484"/>
      <c r="JJ164" s="484"/>
      <c r="JK164" s="484"/>
      <c r="JL164" s="484"/>
      <c r="JM164" s="484"/>
      <c r="JN164" s="484"/>
      <c r="JO164" s="484"/>
      <c r="JP164" s="484"/>
      <c r="JQ164" s="484"/>
      <c r="JR164" s="484"/>
      <c r="JS164" s="484"/>
      <c r="JT164" s="484"/>
      <c r="JU164" s="484"/>
      <c r="JV164" s="484"/>
      <c r="JW164" s="484"/>
      <c r="JX164" s="484"/>
      <c r="JY164" s="484"/>
      <c r="JZ164" s="484"/>
      <c r="KA164" s="484"/>
      <c r="KB164" s="484"/>
      <c r="KC164" s="484"/>
      <c r="KD164" s="484"/>
      <c r="KE164" s="484"/>
      <c r="KF164" s="484"/>
      <c r="KG164" s="484"/>
      <c r="KH164" s="484"/>
      <c r="KI164" s="484"/>
      <c r="KJ164" s="484"/>
      <c r="KK164" s="484"/>
      <c r="KL164" s="484"/>
      <c r="KM164" s="484"/>
      <c r="KN164" s="484"/>
      <c r="KO164" s="484"/>
      <c r="KP164" s="484"/>
      <c r="KQ164" s="484"/>
      <c r="KR164" s="484"/>
      <c r="KS164" s="484"/>
      <c r="KT164" s="484"/>
      <c r="KU164" s="484"/>
      <c r="KV164" s="484"/>
      <c r="KW164" s="484"/>
      <c r="KX164" s="484"/>
      <c r="KY164" s="484"/>
      <c r="KZ164" s="484"/>
      <c r="LA164" s="484"/>
      <c r="LB164" s="484"/>
      <c r="LC164" s="484"/>
      <c r="LD164" s="484"/>
      <c r="LE164" s="484"/>
      <c r="LF164" s="484"/>
      <c r="LG164" s="484"/>
      <c r="LH164" s="484"/>
      <c r="LI164" s="484"/>
      <c r="LJ164" s="484"/>
      <c r="LK164" s="484"/>
      <c r="LL164" s="484"/>
      <c r="LM164" s="484"/>
      <c r="LN164" s="484"/>
      <c r="LO164" s="484"/>
      <c r="LP164" s="484"/>
      <c r="LQ164" s="484"/>
      <c r="LR164" s="484"/>
      <c r="LS164" s="484"/>
      <c r="LT164" s="484"/>
      <c r="LU164" s="484"/>
      <c r="LV164" s="484"/>
      <c r="LW164" s="484"/>
      <c r="LX164" s="484"/>
      <c r="LY164" s="484"/>
      <c r="LZ164" s="484"/>
      <c r="MA164" s="484"/>
      <c r="MB164" s="484"/>
      <c r="MC164" s="484"/>
      <c r="MD164" s="484"/>
      <c r="ME164" s="484"/>
      <c r="MF164" s="484"/>
      <c r="MG164" s="484"/>
      <c r="MH164" s="484"/>
      <c r="MI164" s="484"/>
      <c r="MJ164" s="484"/>
      <c r="MK164" s="484"/>
      <c r="ML164" s="484"/>
      <c r="MM164" s="484"/>
      <c r="MN164" s="484"/>
      <c r="MO164" s="484"/>
      <c r="MP164" s="484"/>
      <c r="MQ164" s="484"/>
      <c r="MR164" s="484"/>
      <c r="MS164" s="484"/>
      <c r="MT164" s="484"/>
      <c r="MU164" s="484"/>
      <c r="MV164" s="484"/>
      <c r="MW164" s="484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57"/>
      <c r="AY165" s="1100"/>
      <c r="AZ165" s="104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04" t="s">
        <v>91</v>
      </c>
      <c r="IM165" s="1104"/>
      <c r="IN165" s="1104"/>
      <c r="IO165" s="1104"/>
      <c r="IP165" s="1104"/>
      <c r="IQ165" s="1104"/>
      <c r="IR165" s="1104"/>
      <c r="IS165" s="1104"/>
      <c r="IT165" s="1104"/>
      <c r="IU165" s="1104"/>
      <c r="IV165" s="1104"/>
      <c r="IW165" s="1105" t="e" vm="5">
        <v>#VALUE!</v>
      </c>
      <c r="IX165" s="1100"/>
      <c r="IY165" s="1101"/>
      <c r="IZ165" s="22"/>
      <c r="JA165" s="22"/>
      <c r="JB165" s="22"/>
      <c r="JC165" s="22"/>
      <c r="JD165" s="22"/>
      <c r="JE165" s="22"/>
      <c r="JF165" s="22"/>
      <c r="JG165" s="22"/>
      <c r="JH165" s="21"/>
      <c r="JI165" s="484"/>
      <c r="JJ165" s="484"/>
      <c r="JK165" s="484"/>
      <c r="JL165" s="484"/>
      <c r="JM165" s="484"/>
      <c r="JN165" s="484"/>
      <c r="JO165" s="484"/>
      <c r="JP165" s="484"/>
      <c r="JQ165" s="484"/>
      <c r="JR165" s="484"/>
      <c r="JS165" s="484"/>
      <c r="JT165" s="484"/>
      <c r="JU165" s="484"/>
      <c r="JV165" s="484"/>
      <c r="JW165" s="484"/>
      <c r="JX165" s="484"/>
      <c r="JY165" s="484"/>
      <c r="JZ165" s="484"/>
      <c r="KA165" s="484"/>
      <c r="KB165" s="484"/>
      <c r="KC165" s="484"/>
      <c r="KD165" s="484"/>
      <c r="KE165" s="484"/>
      <c r="KF165" s="484"/>
      <c r="KG165" s="484"/>
      <c r="KH165" s="484"/>
      <c r="KI165" s="484"/>
      <c r="KJ165" s="484"/>
      <c r="KK165" s="484"/>
      <c r="KL165" s="484"/>
      <c r="KM165" s="484"/>
      <c r="KN165" s="484"/>
      <c r="KO165" s="484"/>
      <c r="KP165" s="484"/>
      <c r="KQ165" s="484"/>
      <c r="KR165" s="484"/>
      <c r="KS165" s="484"/>
      <c r="KT165" s="484"/>
      <c r="KU165" s="484"/>
      <c r="KV165" s="484"/>
      <c r="KW165" s="484"/>
      <c r="KX165" s="484"/>
      <c r="KY165" s="484"/>
      <c r="KZ165" s="484"/>
      <c r="LA165" s="484"/>
      <c r="LB165" s="484"/>
      <c r="LC165" s="484"/>
      <c r="LD165" s="484"/>
      <c r="LE165" s="484"/>
      <c r="LF165" s="484"/>
      <c r="LG165" s="484"/>
      <c r="LH165" s="484"/>
      <c r="LI165" s="484"/>
      <c r="LJ165" s="484"/>
      <c r="LK165" s="484"/>
      <c r="LL165" s="484"/>
      <c r="LM165" s="484"/>
      <c r="LN165" s="484"/>
      <c r="LO165" s="484"/>
      <c r="LP165" s="484"/>
      <c r="LQ165" s="484"/>
      <c r="LR165" s="484"/>
      <c r="LS165" s="484"/>
      <c r="LT165" s="484"/>
      <c r="LU165" s="484"/>
      <c r="LV165" s="484"/>
      <c r="LW165" s="484"/>
      <c r="LX165" s="484"/>
      <c r="LY165" s="484"/>
      <c r="LZ165" s="484"/>
      <c r="MA165" s="484"/>
      <c r="MB165" s="484"/>
      <c r="MC165" s="484"/>
      <c r="MD165" s="484"/>
      <c r="ME165" s="484"/>
      <c r="MF165" s="484"/>
      <c r="MG165" s="484"/>
      <c r="MH165" s="484"/>
      <c r="MI165" s="484"/>
      <c r="MJ165" s="484"/>
      <c r="MK165" s="484"/>
      <c r="ML165" s="484"/>
      <c r="MM165" s="484"/>
      <c r="MN165" s="484"/>
      <c r="MO165" s="484"/>
      <c r="MP165" s="484"/>
      <c r="MQ165" s="484"/>
      <c r="MR165" s="484"/>
      <c r="MS165" s="484"/>
      <c r="MT165" s="484"/>
      <c r="MU165" s="484"/>
      <c r="MV165" s="484"/>
      <c r="MW165" s="484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57"/>
      <c r="AY166" s="1100"/>
      <c r="AZ166" s="1044"/>
      <c r="BA166" s="1079" t="s">
        <v>13</v>
      </c>
      <c r="BB166" s="1079"/>
      <c r="BC166" s="1079"/>
      <c r="BD166" s="1079"/>
      <c r="BE166" s="1079"/>
      <c r="BF166" s="1079"/>
      <c r="BG166" s="1079"/>
      <c r="BH166" s="1106" t="str">
        <f>'PORTADA G-FLEX'!BH166</f>
        <v>J.Ayala</v>
      </c>
      <c r="BI166" s="1106"/>
      <c r="BJ166" s="1106"/>
      <c r="BK166" s="1106"/>
      <c r="BL166" s="1106"/>
      <c r="BM166" s="1106"/>
      <c r="BN166" s="1106"/>
      <c r="BO166" s="1106"/>
      <c r="BP166" s="1106"/>
      <c r="BQ166" s="1107"/>
      <c r="BR166" s="1078" t="s">
        <v>14</v>
      </c>
      <c r="BS166" s="1079"/>
      <c r="BT166" s="1079"/>
      <c r="BU166" s="1079"/>
      <c r="BV166" s="1079"/>
      <c r="BW166" s="1079"/>
      <c r="BX166" s="1079"/>
      <c r="BY166" s="1106" t="str">
        <f>'PORTADA G-FLEX'!BY166</f>
        <v>N.Prada</v>
      </c>
      <c r="BZ166" s="1106"/>
      <c r="CA166" s="1106"/>
      <c r="CB166" s="1106"/>
      <c r="CC166" s="1106"/>
      <c r="CD166" s="1106"/>
      <c r="CE166" s="1106"/>
      <c r="CF166" s="1106"/>
      <c r="CG166" s="1106"/>
      <c r="CH166" s="1107"/>
      <c r="CI166" s="26"/>
      <c r="CJ166" s="26"/>
      <c r="CK166" s="26"/>
      <c r="CL166" s="1112" t="e" vm="7">
        <v>#VALUE!</v>
      </c>
      <c r="CM166" s="1112"/>
      <c r="CN166" s="1112"/>
      <c r="CO166" s="1112"/>
      <c r="CP166" s="1112"/>
      <c r="CQ166" s="1112"/>
      <c r="CR166" s="1112"/>
      <c r="CS166" s="1112"/>
      <c r="CT166" s="1112"/>
      <c r="CU166" s="1112"/>
      <c r="CV166" s="1112"/>
      <c r="CW166" s="26"/>
      <c r="CX166" s="26"/>
      <c r="CY166" s="26"/>
      <c r="CZ166" s="1078" t="s">
        <v>3</v>
      </c>
      <c r="DA166" s="1079"/>
      <c r="DB166" s="1079"/>
      <c r="DC166" s="1079"/>
      <c r="DD166" s="1079"/>
      <c r="DE166" s="1079"/>
      <c r="DF166" s="1079"/>
      <c r="DG166" s="1082" t="str">
        <f>'PORTADA G-FLEX'!DG166</f>
        <v/>
      </c>
      <c r="DH166" s="1083"/>
      <c r="DI166" s="1083"/>
      <c r="DJ166" s="1083"/>
      <c r="DK166" s="1083"/>
      <c r="DL166" s="1083"/>
      <c r="DM166" s="1083"/>
      <c r="DN166" s="1083"/>
      <c r="DO166" s="1083"/>
      <c r="DP166" s="1083"/>
      <c r="DQ166" s="1083"/>
      <c r="DR166" s="1083"/>
      <c r="DS166" s="1083"/>
      <c r="DT166" s="1083"/>
      <c r="DU166" s="1083"/>
      <c r="DV166" s="1083"/>
      <c r="DW166" s="1083"/>
      <c r="DX166" s="1083"/>
      <c r="DY166" s="1083"/>
      <c r="DZ166" s="1083"/>
      <c r="EA166" s="1083"/>
      <c r="EB166" s="1083"/>
      <c r="EC166" s="1083"/>
      <c r="ED166" s="1083"/>
      <c r="EE166" s="1083"/>
      <c r="EF166" s="1083"/>
      <c r="EG166" s="1083"/>
      <c r="EH166" s="1083"/>
      <c r="EI166" s="1083"/>
      <c r="EJ166" s="1083"/>
      <c r="EK166" s="1083"/>
      <c r="EL166" s="1083"/>
      <c r="EM166" s="1083"/>
      <c r="EN166" s="1083"/>
      <c r="EO166" s="1083"/>
      <c r="EP166" s="1083"/>
      <c r="EQ166" s="1083"/>
      <c r="ER166" s="1083"/>
      <c r="ES166" s="1083"/>
      <c r="ET166" s="1083"/>
      <c r="EU166" s="1083"/>
      <c r="EV166" s="1083"/>
      <c r="EW166" s="1083"/>
      <c r="EX166" s="1084"/>
      <c r="EY166" s="1078" t="s">
        <v>15</v>
      </c>
      <c r="EZ166" s="1079"/>
      <c r="FA166" s="1079"/>
      <c r="FB166" s="1079"/>
      <c r="FC166" s="1079">
        <f>'PORTADA G-FLEX'!FC166</f>
        <v>0</v>
      </c>
      <c r="FD166" s="1079"/>
      <c r="FE166" s="1079"/>
      <c r="FF166" s="1079"/>
      <c r="FG166" s="1079"/>
      <c r="FH166" s="1079"/>
      <c r="FI166" s="1079"/>
      <c r="FJ166" s="1079"/>
      <c r="FK166" s="1079"/>
      <c r="FL166" s="1079"/>
      <c r="FM166" s="1079"/>
      <c r="FN166" s="1079"/>
      <c r="FO166" s="1089"/>
      <c r="FP166" s="1114" t="s">
        <v>4</v>
      </c>
      <c r="FQ166" s="1075"/>
      <c r="FR166" s="1075"/>
      <c r="FS166" s="1075"/>
      <c r="FT166" s="1075"/>
      <c r="FU166" s="1075"/>
      <c r="FV166" s="1075"/>
      <c r="FW166" s="1075"/>
      <c r="FX166" s="1075"/>
      <c r="FY166" s="1142" t="str">
        <f>'PORTADA G-FLEX'!FY166</f>
        <v/>
      </c>
      <c r="FZ166" s="1116"/>
      <c r="GA166" s="1116"/>
      <c r="GB166" s="1116"/>
      <c r="GC166" s="1116"/>
      <c r="GD166" s="1116"/>
      <c r="GE166" s="1116"/>
      <c r="GF166" s="1116"/>
      <c r="GG166" s="1116"/>
      <c r="GH166" s="1116"/>
      <c r="GI166" s="1116"/>
      <c r="GJ166" s="1116"/>
      <c r="GK166" s="1116"/>
      <c r="GL166" s="1116"/>
      <c r="GM166" s="1116"/>
      <c r="GN166" s="1116"/>
      <c r="GO166" s="1116"/>
      <c r="GP166" s="1116"/>
      <c r="GQ166" s="1116"/>
      <c r="GR166" s="1116"/>
      <c r="GS166" s="1116"/>
      <c r="GT166" s="1116"/>
      <c r="GU166" s="1116"/>
      <c r="GV166" s="1116"/>
      <c r="GW166" s="1116"/>
      <c r="GX166" s="1116"/>
      <c r="GY166" s="1116"/>
      <c r="GZ166" s="1116"/>
      <c r="HA166" s="1116"/>
      <c r="HB166" s="1116"/>
      <c r="HC166" s="1116"/>
      <c r="HD166" s="1116"/>
      <c r="HE166" s="1116"/>
      <c r="HF166" s="1117"/>
      <c r="HG166" s="1114" t="s">
        <v>16</v>
      </c>
      <c r="HH166" s="1075"/>
      <c r="HI166" s="1075"/>
      <c r="HJ166" s="1075"/>
      <c r="HK166" s="1075"/>
      <c r="HL166" s="1075"/>
      <c r="HM166" s="1075"/>
      <c r="HN166" s="1075"/>
      <c r="HO166" s="1075"/>
      <c r="HP166" s="1075"/>
      <c r="HQ166" s="1075"/>
      <c r="HR166" s="1075"/>
      <c r="HS166" s="1075"/>
      <c r="HT166" s="1075"/>
      <c r="HU166" s="1075"/>
      <c r="HV166" s="1075"/>
      <c r="HW166" s="1075"/>
      <c r="HX166" s="1115" t="str">
        <f>'PORTADA G-FLEX'!HX166</f>
        <v/>
      </c>
      <c r="HY166" s="1116"/>
      <c r="HZ166" s="1116"/>
      <c r="IA166" s="1116"/>
      <c r="IB166" s="1116"/>
      <c r="IC166" s="1116"/>
      <c r="ID166" s="1116"/>
      <c r="IE166" s="1116"/>
      <c r="IF166" s="1116"/>
      <c r="IG166" s="1116"/>
      <c r="IH166" s="1116"/>
      <c r="II166" s="1116"/>
      <c r="IJ166" s="1116"/>
      <c r="IK166" s="1117"/>
      <c r="IL166" s="1104"/>
      <c r="IM166" s="1104"/>
      <c r="IN166" s="1104"/>
      <c r="IO166" s="1104"/>
      <c r="IP166" s="1104"/>
      <c r="IQ166" s="1104"/>
      <c r="IR166" s="1104"/>
      <c r="IS166" s="1104"/>
      <c r="IT166" s="1104"/>
      <c r="IU166" s="1104"/>
      <c r="IV166" s="1104"/>
      <c r="IW166" s="1105"/>
      <c r="IX166" s="1100"/>
      <c r="IY166" s="1101"/>
      <c r="IZ166" s="22"/>
      <c r="JA166" s="22"/>
      <c r="JB166" s="22"/>
      <c r="JC166" s="22"/>
      <c r="JD166" s="22"/>
      <c r="JE166" s="22"/>
      <c r="JF166" s="22"/>
      <c r="JG166" s="22"/>
      <c r="JH166" s="21"/>
      <c r="JI166" s="484"/>
      <c r="JJ166" s="484"/>
      <c r="JK166" s="484"/>
      <c r="JL166" s="484"/>
      <c r="JM166" s="484"/>
      <c r="JN166" s="484"/>
      <c r="JO166" s="484"/>
      <c r="JP166" s="484"/>
      <c r="JQ166" s="484"/>
      <c r="JR166" s="484"/>
      <c r="JS166" s="484"/>
      <c r="JT166" s="484"/>
      <c r="JU166" s="484"/>
      <c r="JV166" s="484"/>
      <c r="JW166" s="484"/>
      <c r="JX166" s="484"/>
      <c r="JY166" s="484"/>
      <c r="JZ166" s="484"/>
      <c r="KA166" s="484"/>
      <c r="KB166" s="484"/>
      <c r="KC166" s="484"/>
      <c r="KD166" s="484"/>
      <c r="KE166" s="484"/>
      <c r="KF166" s="484"/>
      <c r="KG166" s="484"/>
      <c r="KH166" s="484"/>
      <c r="KI166" s="484"/>
      <c r="KJ166" s="484"/>
      <c r="KK166" s="484"/>
      <c r="KL166" s="484"/>
      <c r="KM166" s="484"/>
      <c r="KN166" s="484"/>
      <c r="KO166" s="484"/>
      <c r="KP166" s="484"/>
      <c r="KQ166" s="484"/>
      <c r="KR166" s="484"/>
      <c r="KS166" s="484"/>
      <c r="KT166" s="484"/>
      <c r="KU166" s="484"/>
      <c r="KV166" s="484"/>
      <c r="KW166" s="484"/>
      <c r="KX166" s="484"/>
      <c r="KY166" s="484"/>
      <c r="KZ166" s="484"/>
      <c r="LA166" s="484"/>
      <c r="LB166" s="484"/>
      <c r="LC166" s="484"/>
      <c r="LD166" s="484"/>
      <c r="LE166" s="484"/>
      <c r="LF166" s="484"/>
      <c r="LG166" s="484"/>
      <c r="LH166" s="484"/>
      <c r="LI166" s="484"/>
      <c r="LJ166" s="484"/>
      <c r="LK166" s="484"/>
      <c r="LL166" s="484"/>
      <c r="LM166" s="484"/>
      <c r="LN166" s="484"/>
      <c r="LO166" s="484"/>
      <c r="LP166" s="484"/>
      <c r="LQ166" s="484"/>
      <c r="LR166" s="484"/>
      <c r="LS166" s="484"/>
      <c r="LT166" s="484"/>
      <c r="LU166" s="484"/>
      <c r="LV166" s="484"/>
      <c r="LW166" s="484"/>
      <c r="LX166" s="484"/>
      <c r="LY166" s="484"/>
      <c r="LZ166" s="484"/>
      <c r="MA166" s="484"/>
      <c r="MB166" s="484"/>
      <c r="MC166" s="484"/>
      <c r="MD166" s="484"/>
      <c r="ME166" s="484"/>
      <c r="MF166" s="484"/>
      <c r="MG166" s="484"/>
      <c r="MH166" s="484"/>
      <c r="MI166" s="484"/>
      <c r="MJ166" s="484"/>
      <c r="MK166" s="484"/>
      <c r="ML166" s="484"/>
      <c r="MM166" s="484"/>
      <c r="MN166" s="484"/>
      <c r="MO166" s="484"/>
      <c r="MP166" s="484"/>
      <c r="MQ166" s="484"/>
      <c r="MR166" s="484"/>
      <c r="MS166" s="484"/>
      <c r="MT166" s="484"/>
      <c r="MU166" s="484"/>
      <c r="MV166" s="484"/>
      <c r="MW166" s="484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57"/>
      <c r="AY167" s="1100"/>
      <c r="AZ167" s="199"/>
      <c r="BA167" s="1076"/>
      <c r="BB167" s="1076"/>
      <c r="BC167" s="1076"/>
      <c r="BD167" s="1076"/>
      <c r="BE167" s="1076"/>
      <c r="BF167" s="1076"/>
      <c r="BG167" s="1076"/>
      <c r="BH167" s="1108"/>
      <c r="BI167" s="1108"/>
      <c r="BJ167" s="1108"/>
      <c r="BK167" s="1108"/>
      <c r="BL167" s="1108"/>
      <c r="BM167" s="1108"/>
      <c r="BN167" s="1108"/>
      <c r="BO167" s="1108"/>
      <c r="BP167" s="1108"/>
      <c r="BQ167" s="1109"/>
      <c r="BR167" s="1080"/>
      <c r="BS167" s="1076"/>
      <c r="BT167" s="1076"/>
      <c r="BU167" s="1076"/>
      <c r="BV167" s="1076"/>
      <c r="BW167" s="1076"/>
      <c r="BX167" s="1076"/>
      <c r="BY167" s="1108"/>
      <c r="BZ167" s="1108"/>
      <c r="CA167" s="1108"/>
      <c r="CB167" s="1108"/>
      <c r="CC167" s="1108"/>
      <c r="CD167" s="1108"/>
      <c r="CE167" s="1108"/>
      <c r="CF167" s="1108"/>
      <c r="CG167" s="1108"/>
      <c r="CH167" s="1109"/>
      <c r="CI167" s="26"/>
      <c r="CJ167" s="26"/>
      <c r="CK167" s="26"/>
      <c r="CL167" s="1003"/>
      <c r="CM167" s="1003"/>
      <c r="CN167" s="1003"/>
      <c r="CO167" s="1003"/>
      <c r="CP167" s="1003"/>
      <c r="CQ167" s="1003"/>
      <c r="CR167" s="1003"/>
      <c r="CS167" s="1003"/>
      <c r="CT167" s="1003"/>
      <c r="CU167" s="1003"/>
      <c r="CV167" s="1003"/>
      <c r="CW167" s="26"/>
      <c r="CX167" s="26"/>
      <c r="CY167" s="26"/>
      <c r="CZ167" s="1080"/>
      <c r="DA167" s="1076"/>
      <c r="DB167" s="1076"/>
      <c r="DC167" s="1076"/>
      <c r="DD167" s="1076"/>
      <c r="DE167" s="1076"/>
      <c r="DF167" s="1076"/>
      <c r="DG167" s="1085"/>
      <c r="DH167" s="1085"/>
      <c r="DI167" s="1085"/>
      <c r="DJ167" s="1085"/>
      <c r="DK167" s="1085"/>
      <c r="DL167" s="1085"/>
      <c r="DM167" s="1085"/>
      <c r="DN167" s="1085"/>
      <c r="DO167" s="1085"/>
      <c r="DP167" s="1085"/>
      <c r="DQ167" s="1085"/>
      <c r="DR167" s="1085"/>
      <c r="DS167" s="1085"/>
      <c r="DT167" s="1085"/>
      <c r="DU167" s="1085"/>
      <c r="DV167" s="1085"/>
      <c r="DW167" s="1085"/>
      <c r="DX167" s="1085"/>
      <c r="DY167" s="1085"/>
      <c r="DZ167" s="1085"/>
      <c r="EA167" s="1085"/>
      <c r="EB167" s="1085"/>
      <c r="EC167" s="1085"/>
      <c r="ED167" s="1085"/>
      <c r="EE167" s="1085"/>
      <c r="EF167" s="1085"/>
      <c r="EG167" s="1085"/>
      <c r="EH167" s="1085"/>
      <c r="EI167" s="1085"/>
      <c r="EJ167" s="1085"/>
      <c r="EK167" s="1085"/>
      <c r="EL167" s="1085"/>
      <c r="EM167" s="1085"/>
      <c r="EN167" s="1085"/>
      <c r="EO167" s="1085"/>
      <c r="EP167" s="1085"/>
      <c r="EQ167" s="1085"/>
      <c r="ER167" s="1085"/>
      <c r="ES167" s="1085"/>
      <c r="ET167" s="1085"/>
      <c r="EU167" s="1085"/>
      <c r="EV167" s="1085"/>
      <c r="EW167" s="1085"/>
      <c r="EX167" s="1086"/>
      <c r="EY167" s="1080"/>
      <c r="EZ167" s="1076"/>
      <c r="FA167" s="1076"/>
      <c r="FB167" s="1076"/>
      <c r="FC167" s="1076"/>
      <c r="FD167" s="1076"/>
      <c r="FE167" s="1076"/>
      <c r="FF167" s="1076"/>
      <c r="FG167" s="1076"/>
      <c r="FH167" s="1076"/>
      <c r="FI167" s="1076"/>
      <c r="FJ167" s="1076"/>
      <c r="FK167" s="1076"/>
      <c r="FL167" s="1076"/>
      <c r="FM167" s="1076"/>
      <c r="FN167" s="1076"/>
      <c r="FO167" s="1090"/>
      <c r="FP167" s="1080"/>
      <c r="FQ167" s="1076"/>
      <c r="FR167" s="1076"/>
      <c r="FS167" s="1076"/>
      <c r="FT167" s="1076"/>
      <c r="FU167" s="1076"/>
      <c r="FV167" s="1076"/>
      <c r="FW167" s="1076"/>
      <c r="FX167" s="1076"/>
      <c r="FY167" s="1118"/>
      <c r="FZ167" s="1085"/>
      <c r="GA167" s="1085"/>
      <c r="GB167" s="1085"/>
      <c r="GC167" s="1085"/>
      <c r="GD167" s="1085"/>
      <c r="GE167" s="1085"/>
      <c r="GF167" s="1085"/>
      <c r="GG167" s="1085"/>
      <c r="GH167" s="1085"/>
      <c r="GI167" s="1085"/>
      <c r="GJ167" s="1085"/>
      <c r="GK167" s="1085"/>
      <c r="GL167" s="1085"/>
      <c r="GM167" s="1085"/>
      <c r="GN167" s="1085"/>
      <c r="GO167" s="1085"/>
      <c r="GP167" s="1085"/>
      <c r="GQ167" s="1085"/>
      <c r="GR167" s="1085"/>
      <c r="GS167" s="1085"/>
      <c r="GT167" s="1085"/>
      <c r="GU167" s="1085"/>
      <c r="GV167" s="1085"/>
      <c r="GW167" s="1085"/>
      <c r="GX167" s="1085"/>
      <c r="GY167" s="1085"/>
      <c r="GZ167" s="1085"/>
      <c r="HA167" s="1085"/>
      <c r="HB167" s="1085"/>
      <c r="HC167" s="1085"/>
      <c r="HD167" s="1085"/>
      <c r="HE167" s="1085"/>
      <c r="HF167" s="1119"/>
      <c r="HG167" s="1080"/>
      <c r="HH167" s="1076"/>
      <c r="HI167" s="1076"/>
      <c r="HJ167" s="1076"/>
      <c r="HK167" s="1076"/>
      <c r="HL167" s="1076"/>
      <c r="HM167" s="1076"/>
      <c r="HN167" s="1076"/>
      <c r="HO167" s="1076"/>
      <c r="HP167" s="1076"/>
      <c r="HQ167" s="1076"/>
      <c r="HR167" s="1076"/>
      <c r="HS167" s="1076"/>
      <c r="HT167" s="1076"/>
      <c r="HU167" s="1076"/>
      <c r="HV167" s="1076"/>
      <c r="HW167" s="1076"/>
      <c r="HX167" s="1118"/>
      <c r="HY167" s="1085"/>
      <c r="HZ167" s="1085"/>
      <c r="IA167" s="1085"/>
      <c r="IB167" s="1085"/>
      <c r="IC167" s="1085"/>
      <c r="ID167" s="1085"/>
      <c r="IE167" s="1085"/>
      <c r="IF167" s="1085"/>
      <c r="IG167" s="1085"/>
      <c r="IH167" s="1085"/>
      <c r="II167" s="1085"/>
      <c r="IJ167" s="1085"/>
      <c r="IK167" s="1119"/>
      <c r="IL167" s="1241"/>
      <c r="IM167" s="1241"/>
      <c r="IN167" s="1241"/>
      <c r="IO167" s="1241"/>
      <c r="IP167" s="1241"/>
      <c r="IQ167" s="1241"/>
      <c r="IR167" s="1241"/>
      <c r="IS167" s="1241"/>
      <c r="IT167" s="1241"/>
      <c r="IU167" s="1241"/>
      <c r="IV167" s="1241"/>
      <c r="IW167" s="200"/>
      <c r="IX167" s="1100"/>
      <c r="IY167" s="1101"/>
      <c r="IZ167" s="22"/>
      <c r="JA167" s="22"/>
      <c r="JB167" s="22"/>
      <c r="JC167" s="22"/>
      <c r="JD167" s="22"/>
      <c r="JE167" s="22"/>
      <c r="JF167" s="22"/>
      <c r="JG167" s="22"/>
      <c r="JH167" s="21"/>
      <c r="JI167" s="484"/>
      <c r="JJ167" s="484"/>
      <c r="JK167" s="484"/>
      <c r="JL167" s="484"/>
      <c r="JM167" s="484"/>
      <c r="JN167" s="484"/>
      <c r="JO167" s="484"/>
      <c r="JP167" s="484"/>
      <c r="JQ167" s="484"/>
      <c r="JR167" s="484"/>
      <c r="JS167" s="484"/>
      <c r="JT167" s="484"/>
      <c r="JU167" s="484"/>
      <c r="JV167" s="484"/>
      <c r="JW167" s="484"/>
      <c r="JX167" s="484"/>
      <c r="JY167" s="484"/>
      <c r="JZ167" s="484"/>
      <c r="KA167" s="484"/>
      <c r="KB167" s="484"/>
      <c r="KC167" s="484"/>
      <c r="KD167" s="484"/>
      <c r="KE167" s="484"/>
      <c r="KF167" s="484"/>
      <c r="KG167" s="484"/>
      <c r="KH167" s="484"/>
      <c r="KI167" s="484"/>
      <c r="KJ167" s="484"/>
      <c r="KK167" s="484"/>
      <c r="KL167" s="484"/>
      <c r="KM167" s="484"/>
      <c r="KN167" s="484"/>
      <c r="KO167" s="484"/>
      <c r="KP167" s="484"/>
      <c r="KQ167" s="484"/>
      <c r="KR167" s="484"/>
      <c r="KS167" s="484"/>
      <c r="KT167" s="484"/>
      <c r="KU167" s="484"/>
      <c r="KV167" s="484"/>
      <c r="KW167" s="484"/>
      <c r="KX167" s="484"/>
      <c r="KY167" s="484"/>
      <c r="KZ167" s="484"/>
      <c r="LA167" s="484"/>
      <c r="LB167" s="484"/>
      <c r="LC167" s="484"/>
      <c r="LD167" s="484"/>
      <c r="LE167" s="484"/>
      <c r="LF167" s="484"/>
      <c r="LG167" s="484"/>
      <c r="LH167" s="484"/>
      <c r="LI167" s="484"/>
      <c r="LJ167" s="484"/>
      <c r="LK167" s="484"/>
      <c r="LL167" s="484"/>
      <c r="LM167" s="484"/>
      <c r="LN167" s="484"/>
      <c r="LO167" s="484"/>
      <c r="LP167" s="484"/>
      <c r="LQ167" s="484"/>
      <c r="LR167" s="484"/>
      <c r="LS167" s="484"/>
      <c r="LT167" s="484"/>
      <c r="LU167" s="484"/>
      <c r="LV167" s="484"/>
      <c r="LW167" s="484"/>
      <c r="LX167" s="484"/>
      <c r="LY167" s="484"/>
      <c r="LZ167" s="484"/>
      <c r="MA167" s="484"/>
      <c r="MB167" s="484"/>
      <c r="MC167" s="484"/>
      <c r="MD167" s="484"/>
      <c r="ME167" s="484"/>
      <c r="MF167" s="484"/>
      <c r="MG167" s="484"/>
      <c r="MH167" s="484"/>
      <c r="MI167" s="484"/>
      <c r="MJ167" s="484"/>
      <c r="MK167" s="484"/>
      <c r="ML167" s="484"/>
      <c r="MM167" s="484"/>
      <c r="MN167" s="484"/>
      <c r="MO167" s="484"/>
      <c r="MP167" s="484"/>
      <c r="MQ167" s="484"/>
      <c r="MR167" s="484"/>
      <c r="MS167" s="484"/>
      <c r="MT167" s="484"/>
      <c r="MU167" s="484"/>
      <c r="MV167" s="484"/>
      <c r="MW167" s="484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57"/>
      <c r="AY168" s="1100"/>
      <c r="AZ168" s="163"/>
      <c r="BA168" s="1076"/>
      <c r="BB168" s="1076"/>
      <c r="BC168" s="1076"/>
      <c r="BD168" s="1076"/>
      <c r="BE168" s="1076"/>
      <c r="BF168" s="1076"/>
      <c r="BG168" s="1076"/>
      <c r="BH168" s="1108"/>
      <c r="BI168" s="1108"/>
      <c r="BJ168" s="1108"/>
      <c r="BK168" s="1108"/>
      <c r="BL168" s="1108"/>
      <c r="BM168" s="1108"/>
      <c r="BN168" s="1108"/>
      <c r="BO168" s="1108"/>
      <c r="BP168" s="1108"/>
      <c r="BQ168" s="1109"/>
      <c r="BR168" s="1080"/>
      <c r="BS168" s="1076"/>
      <c r="BT168" s="1076"/>
      <c r="BU168" s="1076"/>
      <c r="BV168" s="1076"/>
      <c r="BW168" s="1076"/>
      <c r="BX168" s="1076"/>
      <c r="BY168" s="1108"/>
      <c r="BZ168" s="1108"/>
      <c r="CA168" s="1108"/>
      <c r="CB168" s="1108"/>
      <c r="CC168" s="1108"/>
      <c r="CD168" s="1108"/>
      <c r="CE168" s="1108"/>
      <c r="CF168" s="1108"/>
      <c r="CG168" s="1108"/>
      <c r="CH168" s="1109"/>
      <c r="CI168" s="26"/>
      <c r="CJ168" s="26"/>
      <c r="CK168" s="26"/>
      <c r="CL168" s="1003"/>
      <c r="CM168" s="1003"/>
      <c r="CN168" s="1003"/>
      <c r="CO168" s="1003"/>
      <c r="CP168" s="1003"/>
      <c r="CQ168" s="1003"/>
      <c r="CR168" s="1003"/>
      <c r="CS168" s="1003"/>
      <c r="CT168" s="1003"/>
      <c r="CU168" s="1003"/>
      <c r="CV168" s="1003"/>
      <c r="CW168" s="26"/>
      <c r="CX168" s="26"/>
      <c r="CY168" s="26"/>
      <c r="CZ168" s="1080"/>
      <c r="DA168" s="1076"/>
      <c r="DB168" s="1076"/>
      <c r="DC168" s="1076"/>
      <c r="DD168" s="1076"/>
      <c r="DE168" s="1076"/>
      <c r="DF168" s="1076"/>
      <c r="DG168" s="1085"/>
      <c r="DH168" s="1085"/>
      <c r="DI168" s="1085"/>
      <c r="DJ168" s="1085"/>
      <c r="DK168" s="1085"/>
      <c r="DL168" s="1085"/>
      <c r="DM168" s="1085"/>
      <c r="DN168" s="1085"/>
      <c r="DO168" s="1085"/>
      <c r="DP168" s="1085"/>
      <c r="DQ168" s="1085"/>
      <c r="DR168" s="1085"/>
      <c r="DS168" s="1085"/>
      <c r="DT168" s="1085"/>
      <c r="DU168" s="1085"/>
      <c r="DV168" s="1085"/>
      <c r="DW168" s="1085"/>
      <c r="DX168" s="1085"/>
      <c r="DY168" s="1085"/>
      <c r="DZ168" s="1085"/>
      <c r="EA168" s="1085"/>
      <c r="EB168" s="1085"/>
      <c r="EC168" s="1085"/>
      <c r="ED168" s="1085"/>
      <c r="EE168" s="1085"/>
      <c r="EF168" s="1085"/>
      <c r="EG168" s="1085"/>
      <c r="EH168" s="1085"/>
      <c r="EI168" s="1085"/>
      <c r="EJ168" s="1085"/>
      <c r="EK168" s="1085"/>
      <c r="EL168" s="1085"/>
      <c r="EM168" s="1085"/>
      <c r="EN168" s="1085"/>
      <c r="EO168" s="1085"/>
      <c r="EP168" s="1085"/>
      <c r="EQ168" s="1085"/>
      <c r="ER168" s="1085"/>
      <c r="ES168" s="1085"/>
      <c r="ET168" s="1085"/>
      <c r="EU168" s="1085"/>
      <c r="EV168" s="1085"/>
      <c r="EW168" s="1085"/>
      <c r="EX168" s="1086"/>
      <c r="EY168" s="1080"/>
      <c r="EZ168" s="1076"/>
      <c r="FA168" s="1076"/>
      <c r="FB168" s="1076"/>
      <c r="FC168" s="1076"/>
      <c r="FD168" s="1076"/>
      <c r="FE168" s="1076"/>
      <c r="FF168" s="1076"/>
      <c r="FG168" s="1076"/>
      <c r="FH168" s="1076"/>
      <c r="FI168" s="1076"/>
      <c r="FJ168" s="1076"/>
      <c r="FK168" s="1076"/>
      <c r="FL168" s="1076"/>
      <c r="FM168" s="1076"/>
      <c r="FN168" s="1076"/>
      <c r="FO168" s="1090"/>
      <c r="FP168" s="1080"/>
      <c r="FQ168" s="1076"/>
      <c r="FR168" s="1076"/>
      <c r="FS168" s="1076"/>
      <c r="FT168" s="1076"/>
      <c r="FU168" s="1076"/>
      <c r="FV168" s="1076"/>
      <c r="FW168" s="1076"/>
      <c r="FX168" s="1076"/>
      <c r="FY168" s="1118"/>
      <c r="FZ168" s="1085"/>
      <c r="GA168" s="1085"/>
      <c r="GB168" s="1085"/>
      <c r="GC168" s="1085"/>
      <c r="GD168" s="1085"/>
      <c r="GE168" s="1085"/>
      <c r="GF168" s="1085"/>
      <c r="GG168" s="1085"/>
      <c r="GH168" s="1085"/>
      <c r="GI168" s="1085"/>
      <c r="GJ168" s="1085"/>
      <c r="GK168" s="1085"/>
      <c r="GL168" s="1085"/>
      <c r="GM168" s="1085"/>
      <c r="GN168" s="1085"/>
      <c r="GO168" s="1085"/>
      <c r="GP168" s="1085"/>
      <c r="GQ168" s="1085"/>
      <c r="GR168" s="1085"/>
      <c r="GS168" s="1085"/>
      <c r="GT168" s="1085"/>
      <c r="GU168" s="1085"/>
      <c r="GV168" s="1085"/>
      <c r="GW168" s="1085"/>
      <c r="GX168" s="1085"/>
      <c r="GY168" s="1085"/>
      <c r="GZ168" s="1085"/>
      <c r="HA168" s="1085"/>
      <c r="HB168" s="1085"/>
      <c r="HC168" s="1085"/>
      <c r="HD168" s="1085"/>
      <c r="HE168" s="1085"/>
      <c r="HF168" s="1119"/>
      <c r="HG168" s="1080"/>
      <c r="HH168" s="1076"/>
      <c r="HI168" s="1076"/>
      <c r="HJ168" s="1076"/>
      <c r="HK168" s="1076"/>
      <c r="HL168" s="1076"/>
      <c r="HM168" s="1076"/>
      <c r="HN168" s="1076"/>
      <c r="HO168" s="1076"/>
      <c r="HP168" s="1076"/>
      <c r="HQ168" s="1076"/>
      <c r="HR168" s="1076"/>
      <c r="HS168" s="1076"/>
      <c r="HT168" s="1076"/>
      <c r="HU168" s="1076"/>
      <c r="HV168" s="1076"/>
      <c r="HW168" s="1076"/>
      <c r="HX168" s="1118"/>
      <c r="HY168" s="1085"/>
      <c r="HZ168" s="1085"/>
      <c r="IA168" s="1085"/>
      <c r="IB168" s="1085"/>
      <c r="IC168" s="1085"/>
      <c r="ID168" s="1085"/>
      <c r="IE168" s="1085"/>
      <c r="IF168" s="1085"/>
      <c r="IG168" s="1085"/>
      <c r="IH168" s="1085"/>
      <c r="II168" s="1085"/>
      <c r="IJ168" s="1085"/>
      <c r="IK168" s="1085"/>
      <c r="IL168" s="1122" t="s">
        <v>63</v>
      </c>
      <c r="IM168" s="1122"/>
      <c r="IN168" s="1122"/>
      <c r="IO168" s="1122"/>
      <c r="IP168" s="1122"/>
      <c r="IQ168" s="1122"/>
      <c r="IR168" s="1123" t="b">
        <v>0</v>
      </c>
      <c r="IS168" s="1123"/>
      <c r="IT168" s="1123"/>
      <c r="IU168" s="1123"/>
      <c r="IV168" s="1124"/>
      <c r="IW168" s="197"/>
      <c r="IX168" s="1100"/>
      <c r="IY168" s="1101"/>
      <c r="IZ168" s="22"/>
      <c r="JA168" s="22"/>
      <c r="JB168" s="22"/>
      <c r="JC168" s="22"/>
      <c r="JD168" s="22"/>
      <c r="JE168" s="22"/>
      <c r="JF168" s="22"/>
      <c r="JG168" s="22"/>
      <c r="JH168" s="21"/>
      <c r="JI168" s="484"/>
      <c r="JJ168" s="484"/>
      <c r="JK168" s="484"/>
      <c r="JL168" s="484"/>
      <c r="JM168" s="484"/>
      <c r="JN168" s="484"/>
      <c r="JO168" s="484"/>
      <c r="JP168" s="484"/>
      <c r="JQ168" s="484"/>
      <c r="JR168" s="484"/>
      <c r="JS168" s="484"/>
      <c r="JT168" s="484"/>
      <c r="JU168" s="484"/>
      <c r="JV168" s="484"/>
      <c r="JW168" s="484"/>
      <c r="JX168" s="484"/>
      <c r="JY168" s="484"/>
      <c r="JZ168" s="484"/>
      <c r="KA168" s="484"/>
      <c r="KB168" s="484"/>
      <c r="KC168" s="484"/>
      <c r="KD168" s="484"/>
      <c r="KE168" s="484"/>
      <c r="KF168" s="484"/>
      <c r="KG168" s="484"/>
      <c r="KH168" s="484"/>
      <c r="KI168" s="484"/>
      <c r="KJ168" s="484"/>
      <c r="KK168" s="484"/>
      <c r="KL168" s="484"/>
      <c r="KM168" s="484"/>
      <c r="KN168" s="484"/>
      <c r="KO168" s="484"/>
      <c r="KP168" s="484"/>
      <c r="KQ168" s="484"/>
      <c r="KR168" s="484"/>
      <c r="KS168" s="484"/>
      <c r="KT168" s="484"/>
      <c r="KU168" s="484"/>
      <c r="KV168" s="484"/>
      <c r="KW168" s="484"/>
      <c r="KX168" s="484"/>
      <c r="KY168" s="484"/>
      <c r="KZ168" s="484"/>
      <c r="LA168" s="484"/>
      <c r="LB168" s="484"/>
      <c r="LC168" s="484"/>
      <c r="LD168" s="484"/>
      <c r="LE168" s="484"/>
      <c r="LF168" s="484"/>
      <c r="LG168" s="484"/>
      <c r="LH168" s="484"/>
      <c r="LI168" s="484"/>
      <c r="LJ168" s="484"/>
      <c r="LK168" s="484"/>
      <c r="LL168" s="484"/>
      <c r="LM168" s="484"/>
      <c r="LN168" s="484"/>
      <c r="LO168" s="484"/>
      <c r="LP168" s="484"/>
      <c r="LQ168" s="484"/>
      <c r="LR168" s="484"/>
      <c r="LS168" s="484"/>
      <c r="LT168" s="484"/>
      <c r="LU168" s="484"/>
      <c r="LV168" s="484"/>
      <c r="LW168" s="484"/>
      <c r="LX168" s="484"/>
      <c r="LY168" s="484"/>
      <c r="LZ168" s="484"/>
      <c r="MA168" s="484"/>
      <c r="MB168" s="484"/>
      <c r="MC168" s="484"/>
      <c r="MD168" s="484"/>
      <c r="ME168" s="484"/>
      <c r="MF168" s="484"/>
      <c r="MG168" s="484"/>
      <c r="MH168" s="484"/>
      <c r="MI168" s="484"/>
      <c r="MJ168" s="484"/>
      <c r="MK168" s="484"/>
      <c r="ML168" s="484"/>
      <c r="MM168" s="484"/>
      <c r="MN168" s="484"/>
      <c r="MO168" s="484"/>
      <c r="MP168" s="484"/>
      <c r="MQ168" s="484"/>
      <c r="MR168" s="484"/>
      <c r="MS168" s="484"/>
      <c r="MT168" s="484"/>
      <c r="MU168" s="484"/>
      <c r="MV168" s="484"/>
      <c r="MW168" s="484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57"/>
      <c r="AY169" s="1100"/>
      <c r="AZ169" s="163"/>
      <c r="BA169" s="1077"/>
      <c r="BB169" s="1077"/>
      <c r="BC169" s="1077"/>
      <c r="BD169" s="1077"/>
      <c r="BE169" s="1077"/>
      <c r="BF169" s="1077"/>
      <c r="BG169" s="1077"/>
      <c r="BH169" s="1110"/>
      <c r="BI169" s="1110"/>
      <c r="BJ169" s="1110"/>
      <c r="BK169" s="1110"/>
      <c r="BL169" s="1110"/>
      <c r="BM169" s="1110"/>
      <c r="BN169" s="1110"/>
      <c r="BO169" s="1110"/>
      <c r="BP169" s="1110"/>
      <c r="BQ169" s="1111"/>
      <c r="BR169" s="1081"/>
      <c r="BS169" s="1077"/>
      <c r="BT169" s="1077"/>
      <c r="BU169" s="1077"/>
      <c r="BV169" s="1077"/>
      <c r="BW169" s="1077"/>
      <c r="BX169" s="1077"/>
      <c r="BY169" s="1110"/>
      <c r="BZ169" s="1110"/>
      <c r="CA169" s="1110"/>
      <c r="CB169" s="1110"/>
      <c r="CC169" s="1110"/>
      <c r="CD169" s="1110"/>
      <c r="CE169" s="1110"/>
      <c r="CF169" s="1110"/>
      <c r="CG169" s="1110"/>
      <c r="CH169" s="1111"/>
      <c r="CI169" s="26"/>
      <c r="CJ169" s="26"/>
      <c r="CK169" s="26"/>
      <c r="CL169" s="1003"/>
      <c r="CM169" s="1003"/>
      <c r="CN169" s="1003"/>
      <c r="CO169" s="1003"/>
      <c r="CP169" s="1003"/>
      <c r="CQ169" s="1003"/>
      <c r="CR169" s="1003"/>
      <c r="CS169" s="1003"/>
      <c r="CT169" s="1003"/>
      <c r="CU169" s="1003"/>
      <c r="CV169" s="1003"/>
      <c r="CW169" s="26"/>
      <c r="CX169" s="26"/>
      <c r="CY169" s="26"/>
      <c r="CZ169" s="1081"/>
      <c r="DA169" s="1077"/>
      <c r="DB169" s="1077"/>
      <c r="DC169" s="1077"/>
      <c r="DD169" s="1077"/>
      <c r="DE169" s="1077"/>
      <c r="DF169" s="1077"/>
      <c r="DG169" s="1087"/>
      <c r="DH169" s="1087"/>
      <c r="DI169" s="1087"/>
      <c r="DJ169" s="1087"/>
      <c r="DK169" s="1087"/>
      <c r="DL169" s="1087"/>
      <c r="DM169" s="1087"/>
      <c r="DN169" s="1087"/>
      <c r="DO169" s="1087"/>
      <c r="DP169" s="1087"/>
      <c r="DQ169" s="1087"/>
      <c r="DR169" s="1087"/>
      <c r="DS169" s="1087"/>
      <c r="DT169" s="1087"/>
      <c r="DU169" s="1087"/>
      <c r="DV169" s="1087"/>
      <c r="DW169" s="1087"/>
      <c r="DX169" s="1087"/>
      <c r="DY169" s="1087"/>
      <c r="DZ169" s="1087"/>
      <c r="EA169" s="1087"/>
      <c r="EB169" s="1087"/>
      <c r="EC169" s="1087"/>
      <c r="ED169" s="1087"/>
      <c r="EE169" s="1087"/>
      <c r="EF169" s="1087"/>
      <c r="EG169" s="1087"/>
      <c r="EH169" s="1087"/>
      <c r="EI169" s="1087"/>
      <c r="EJ169" s="1087"/>
      <c r="EK169" s="1087"/>
      <c r="EL169" s="1087"/>
      <c r="EM169" s="1087"/>
      <c r="EN169" s="1087"/>
      <c r="EO169" s="1087"/>
      <c r="EP169" s="1087"/>
      <c r="EQ169" s="1087"/>
      <c r="ER169" s="1087"/>
      <c r="ES169" s="1087"/>
      <c r="ET169" s="1087"/>
      <c r="EU169" s="1087"/>
      <c r="EV169" s="1087"/>
      <c r="EW169" s="1087"/>
      <c r="EX169" s="1088"/>
      <c r="EY169" s="1081"/>
      <c r="EZ169" s="1077"/>
      <c r="FA169" s="1077"/>
      <c r="FB169" s="1077"/>
      <c r="FC169" s="1077"/>
      <c r="FD169" s="1077"/>
      <c r="FE169" s="1077"/>
      <c r="FF169" s="1077"/>
      <c r="FG169" s="1077"/>
      <c r="FH169" s="1077"/>
      <c r="FI169" s="1077"/>
      <c r="FJ169" s="1077"/>
      <c r="FK169" s="1077"/>
      <c r="FL169" s="1077"/>
      <c r="FM169" s="1077"/>
      <c r="FN169" s="1077"/>
      <c r="FO169" s="1091"/>
      <c r="FP169" s="1081"/>
      <c r="FQ169" s="1077"/>
      <c r="FR169" s="1077"/>
      <c r="FS169" s="1077"/>
      <c r="FT169" s="1077"/>
      <c r="FU169" s="1077"/>
      <c r="FV169" s="1077"/>
      <c r="FW169" s="1077"/>
      <c r="FX169" s="1077"/>
      <c r="FY169" s="1120"/>
      <c r="FZ169" s="1121"/>
      <c r="GA169" s="1121"/>
      <c r="GB169" s="1121"/>
      <c r="GC169" s="1121"/>
      <c r="GD169" s="1121"/>
      <c r="GE169" s="1121"/>
      <c r="GF169" s="1121"/>
      <c r="GG169" s="1121"/>
      <c r="GH169" s="1121"/>
      <c r="GI169" s="1121"/>
      <c r="GJ169" s="1121"/>
      <c r="GK169" s="1121"/>
      <c r="GL169" s="1121"/>
      <c r="GM169" s="1121"/>
      <c r="GN169" s="1121"/>
      <c r="GO169" s="1121"/>
      <c r="GP169" s="1121"/>
      <c r="GQ169" s="1121"/>
      <c r="GR169" s="1121"/>
      <c r="GS169" s="1121"/>
      <c r="GT169" s="1121"/>
      <c r="GU169" s="1121"/>
      <c r="GV169" s="1121"/>
      <c r="GW169" s="1121"/>
      <c r="GX169" s="1121"/>
      <c r="GY169" s="1121"/>
      <c r="GZ169" s="1121"/>
      <c r="HA169" s="1121"/>
      <c r="HB169" s="1121"/>
      <c r="HC169" s="1121"/>
      <c r="HD169" s="1121"/>
      <c r="HE169" s="1121"/>
      <c r="HF169" s="1143"/>
      <c r="HG169" s="1081"/>
      <c r="HH169" s="1077"/>
      <c r="HI169" s="1077"/>
      <c r="HJ169" s="1077"/>
      <c r="HK169" s="1077"/>
      <c r="HL169" s="1077"/>
      <c r="HM169" s="1077"/>
      <c r="HN169" s="1077"/>
      <c r="HO169" s="1077"/>
      <c r="HP169" s="1077"/>
      <c r="HQ169" s="1077"/>
      <c r="HR169" s="1077"/>
      <c r="HS169" s="1077"/>
      <c r="HT169" s="1077"/>
      <c r="HU169" s="1077"/>
      <c r="HV169" s="1077"/>
      <c r="HW169" s="1077"/>
      <c r="HX169" s="1120"/>
      <c r="HY169" s="1121"/>
      <c r="HZ169" s="1121"/>
      <c r="IA169" s="1121"/>
      <c r="IB169" s="1121"/>
      <c r="IC169" s="1121"/>
      <c r="ID169" s="1121"/>
      <c r="IE169" s="1121"/>
      <c r="IF169" s="1121"/>
      <c r="IG169" s="1121"/>
      <c r="IH169" s="1121"/>
      <c r="II169" s="1121"/>
      <c r="IJ169" s="1121"/>
      <c r="IK169" s="1121"/>
      <c r="IL169" s="1122"/>
      <c r="IM169" s="1122"/>
      <c r="IN169" s="1122"/>
      <c r="IO169" s="1122"/>
      <c r="IP169" s="1122"/>
      <c r="IQ169" s="1122"/>
      <c r="IR169" s="1123"/>
      <c r="IS169" s="1123"/>
      <c r="IT169" s="1123"/>
      <c r="IU169" s="1123"/>
      <c r="IV169" s="1124"/>
      <c r="IW169" s="197"/>
      <c r="IX169" s="1100"/>
      <c r="IY169" s="1101"/>
      <c r="IZ169" s="22"/>
      <c r="JA169" s="22"/>
      <c r="JB169" s="22"/>
      <c r="JC169" s="22"/>
      <c r="JD169" s="22"/>
      <c r="JE169" s="22"/>
      <c r="JF169" s="22"/>
      <c r="JG169" s="22"/>
      <c r="JH169" s="21"/>
      <c r="JI169" s="484"/>
      <c r="JJ169" s="484"/>
      <c r="JK169" s="484"/>
      <c r="JL169" s="484"/>
      <c r="JM169" s="484"/>
      <c r="JN169" s="484"/>
      <c r="JO169" s="484"/>
      <c r="JP169" s="484"/>
      <c r="JQ169" s="484"/>
      <c r="JR169" s="484"/>
      <c r="JS169" s="484"/>
      <c r="JT169" s="484"/>
      <c r="JU169" s="484"/>
      <c r="JV169" s="484"/>
      <c r="JW169" s="484"/>
      <c r="JX169" s="484"/>
      <c r="JY169" s="484"/>
      <c r="JZ169" s="484"/>
      <c r="KA169" s="484"/>
      <c r="KB169" s="484"/>
      <c r="KC169" s="484"/>
      <c r="KD169" s="484"/>
      <c r="KE169" s="484"/>
      <c r="KF169" s="484"/>
      <c r="KG169" s="484"/>
      <c r="KH169" s="484"/>
      <c r="KI169" s="484"/>
      <c r="KJ169" s="484"/>
      <c r="KK169" s="484"/>
      <c r="KL169" s="484"/>
      <c r="KM169" s="484"/>
      <c r="KN169" s="484"/>
      <c r="KO169" s="484"/>
      <c r="KP169" s="484"/>
      <c r="KQ169" s="484"/>
      <c r="KR169" s="484"/>
      <c r="KS169" s="484"/>
      <c r="KT169" s="484"/>
      <c r="KU169" s="484"/>
      <c r="KV169" s="484"/>
      <c r="KW169" s="484"/>
      <c r="KX169" s="484"/>
      <c r="KY169" s="484"/>
      <c r="KZ169" s="484"/>
      <c r="LA169" s="484"/>
      <c r="LB169" s="484"/>
      <c r="LC169" s="484"/>
      <c r="LD169" s="484"/>
      <c r="LE169" s="484"/>
      <c r="LF169" s="484"/>
      <c r="LG169" s="484"/>
      <c r="LH169" s="484"/>
      <c r="LI169" s="484"/>
      <c r="LJ169" s="484"/>
      <c r="LK169" s="484"/>
      <c r="LL169" s="484"/>
      <c r="LM169" s="484"/>
      <c r="LN169" s="484"/>
      <c r="LO169" s="484"/>
      <c r="LP169" s="484"/>
      <c r="LQ169" s="484"/>
      <c r="LR169" s="484"/>
      <c r="LS169" s="484"/>
      <c r="LT169" s="484"/>
      <c r="LU169" s="484"/>
      <c r="LV169" s="484"/>
      <c r="LW169" s="484"/>
      <c r="LX169" s="484"/>
      <c r="LY169" s="484"/>
      <c r="LZ169" s="484"/>
      <c r="MA169" s="484"/>
      <c r="MB169" s="484"/>
      <c r="MC169" s="484"/>
      <c r="MD169" s="484"/>
      <c r="ME169" s="484"/>
      <c r="MF169" s="484"/>
      <c r="MG169" s="484"/>
      <c r="MH169" s="484"/>
      <c r="MI169" s="484"/>
      <c r="MJ169" s="484"/>
      <c r="MK169" s="484"/>
      <c r="ML169" s="484"/>
      <c r="MM169" s="484"/>
      <c r="MN169" s="484"/>
      <c r="MO169" s="484"/>
      <c r="MP169" s="484"/>
      <c r="MQ169" s="484"/>
      <c r="MR169" s="484"/>
      <c r="MS169" s="484"/>
      <c r="MT169" s="484"/>
      <c r="MU169" s="484"/>
      <c r="MV169" s="484"/>
      <c r="MW169" s="484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57"/>
      <c r="AY170" s="1100"/>
      <c r="AZ170" s="163"/>
      <c r="BA170" s="1075" t="s">
        <v>17</v>
      </c>
      <c r="BB170" s="1075"/>
      <c r="BC170" s="1075"/>
      <c r="BD170" s="1075"/>
      <c r="BE170" s="1075"/>
      <c r="BF170" s="1075"/>
      <c r="BG170" s="1075"/>
      <c r="BH170" s="1125" t="str">
        <f>'PORTADA G-FLEX'!BH170</f>
        <v>N.Prada</v>
      </c>
      <c r="BI170" s="1125"/>
      <c r="BJ170" s="1125"/>
      <c r="BK170" s="1125"/>
      <c r="BL170" s="1125"/>
      <c r="BM170" s="1125"/>
      <c r="BN170" s="1125"/>
      <c r="BO170" s="1125"/>
      <c r="BP170" s="1125"/>
      <c r="BQ170" s="1126"/>
      <c r="BR170" s="1114" t="s">
        <v>18</v>
      </c>
      <c r="BS170" s="1075"/>
      <c r="BT170" s="1075"/>
      <c r="BU170" s="1075"/>
      <c r="BV170" s="1075"/>
      <c r="BW170" s="1075"/>
      <c r="BX170" s="1075"/>
      <c r="BY170" s="1127">
        <f ca="1">TODAY()</f>
        <v>46195</v>
      </c>
      <c r="BZ170" s="1127"/>
      <c r="CA170" s="1127"/>
      <c r="CB170" s="1127"/>
      <c r="CC170" s="1127"/>
      <c r="CD170" s="1127"/>
      <c r="CE170" s="1127"/>
      <c r="CF170" s="1127"/>
      <c r="CG170" s="1127"/>
      <c r="CH170" s="1128"/>
      <c r="CI170" s="26"/>
      <c r="CJ170" s="26"/>
      <c r="CK170" s="26"/>
      <c r="CL170" s="1003"/>
      <c r="CM170" s="1003"/>
      <c r="CN170" s="1003"/>
      <c r="CO170" s="1003"/>
      <c r="CP170" s="1003"/>
      <c r="CQ170" s="1003"/>
      <c r="CR170" s="1003"/>
      <c r="CS170" s="1003"/>
      <c r="CT170" s="1003"/>
      <c r="CU170" s="1003"/>
      <c r="CV170" s="1003"/>
      <c r="CW170" s="26"/>
      <c r="CX170" s="26"/>
      <c r="CY170" s="26"/>
      <c r="CZ170" s="1133" t="s">
        <v>19</v>
      </c>
      <c r="DA170" s="1134"/>
      <c r="DB170" s="1134"/>
      <c r="DC170" s="1134"/>
      <c r="DD170" s="1134"/>
      <c r="DE170" s="1134"/>
      <c r="DF170" s="1134"/>
      <c r="DG170" s="1134"/>
      <c r="DH170" s="1134"/>
      <c r="DI170" s="1134"/>
      <c r="DJ170" s="1134"/>
      <c r="DK170" s="1134"/>
      <c r="DL170" s="1134"/>
      <c r="DM170" s="1134"/>
      <c r="DN170" s="1134"/>
      <c r="DO170" s="1134"/>
      <c r="DP170" s="1134"/>
      <c r="DQ170" s="1134"/>
      <c r="DR170" s="1134"/>
      <c r="DS170" s="1134"/>
      <c r="DT170" s="1134"/>
      <c r="DU170" s="1134"/>
      <c r="DV170" s="1134"/>
      <c r="DW170" s="1134"/>
      <c r="DX170" s="1134"/>
      <c r="DY170" s="1134"/>
      <c r="DZ170" s="1134"/>
      <c r="EA170" s="1134"/>
      <c r="EB170" s="1134"/>
      <c r="EC170" s="1134"/>
      <c r="ED170" s="1134"/>
      <c r="EE170" s="1134"/>
      <c r="EF170" s="1134"/>
      <c r="EG170" s="1134"/>
      <c r="EH170" s="1134"/>
      <c r="EI170" s="1134"/>
      <c r="EJ170" s="1134"/>
      <c r="EK170" s="1134"/>
      <c r="EL170" s="1134"/>
      <c r="EM170" s="1134"/>
      <c r="EN170" s="1134"/>
      <c r="EO170" s="1134"/>
      <c r="EP170" s="1134"/>
      <c r="EQ170" s="1134"/>
      <c r="ER170" s="1134"/>
      <c r="ES170" s="1134"/>
      <c r="ET170" s="1134"/>
      <c r="EU170" s="1134"/>
      <c r="EV170" s="1134"/>
      <c r="EW170" s="1134"/>
      <c r="EX170" s="1135"/>
      <c r="EY170" s="1114" t="s">
        <v>20</v>
      </c>
      <c r="EZ170" s="1075"/>
      <c r="FA170" s="1075"/>
      <c r="FB170" s="1075"/>
      <c r="FC170" s="1075"/>
      <c r="FD170" s="1075"/>
      <c r="FE170" s="1075"/>
      <c r="FF170" s="1075"/>
      <c r="FG170" s="1075"/>
      <c r="FH170" s="1151" t="s">
        <v>64</v>
      </c>
      <c r="FI170" s="1151"/>
      <c r="FJ170" s="1151"/>
      <c r="FK170" s="1151"/>
      <c r="FL170" s="1151"/>
      <c r="FM170" s="1151"/>
      <c r="FN170" s="1151"/>
      <c r="FO170" s="1152"/>
      <c r="FP170" s="1114" t="s">
        <v>21</v>
      </c>
      <c r="FQ170" s="1075"/>
      <c r="FR170" s="1075"/>
      <c r="FS170" s="1075"/>
      <c r="FT170" s="1075"/>
      <c r="FU170" s="1075"/>
      <c r="FV170" s="1075"/>
      <c r="FW170" s="1075"/>
      <c r="FX170" s="1075"/>
      <c r="FY170" s="1076"/>
      <c r="FZ170" s="1076"/>
      <c r="GA170" s="1076"/>
      <c r="GB170" s="1076"/>
      <c r="GC170" s="1076"/>
      <c r="GD170" s="1076"/>
      <c r="GE170" s="1076"/>
      <c r="GF170" s="1076"/>
      <c r="GG170" s="1116" t="s">
        <v>92</v>
      </c>
      <c r="GH170" s="1116"/>
      <c r="GI170" s="1116"/>
      <c r="GJ170" s="1116"/>
      <c r="GK170" s="1116"/>
      <c r="GL170" s="1116"/>
      <c r="GM170" s="1116"/>
      <c r="GN170" s="1116"/>
      <c r="GO170" s="1116"/>
      <c r="GP170" s="1116"/>
      <c r="GQ170" s="1116"/>
      <c r="GR170" s="1116"/>
      <c r="GS170" s="1116"/>
      <c r="GT170" s="1116"/>
      <c r="GU170" s="1116"/>
      <c r="GV170" s="1116"/>
      <c r="GW170" s="1116"/>
      <c r="GX170" s="1116"/>
      <c r="GY170" s="1116"/>
      <c r="GZ170" s="1116"/>
      <c r="HA170" s="1116"/>
      <c r="HB170" s="1116"/>
      <c r="HC170" s="1116"/>
      <c r="HD170" s="1116"/>
      <c r="HE170" s="1116"/>
      <c r="HF170" s="1116"/>
      <c r="HG170" s="1114" t="s">
        <v>22</v>
      </c>
      <c r="HH170" s="1075"/>
      <c r="HI170" s="1075"/>
      <c r="HJ170" s="1075"/>
      <c r="HK170" s="1075"/>
      <c r="HL170" s="1075"/>
      <c r="HM170" s="1075"/>
      <c r="HN170" s="1151" t="s">
        <v>23</v>
      </c>
      <c r="HO170" s="1151"/>
      <c r="HP170" s="1151"/>
      <c r="HQ170" s="1151"/>
      <c r="HR170" s="1151"/>
      <c r="HS170" s="1151"/>
      <c r="HT170" s="1151"/>
      <c r="HU170" s="1151"/>
      <c r="HV170" s="1151"/>
      <c r="HW170" s="1152"/>
      <c r="HX170" s="1080" t="s">
        <v>24</v>
      </c>
      <c r="HY170" s="1076"/>
      <c r="HZ170" s="1076"/>
      <c r="IA170" s="1076"/>
      <c r="IB170" s="1076"/>
      <c r="IC170" s="1076"/>
      <c r="ID170" s="1076"/>
      <c r="IE170" s="1076"/>
      <c r="IF170" s="1116"/>
      <c r="IG170" s="1116"/>
      <c r="IH170" s="1116"/>
      <c r="II170" s="1116"/>
      <c r="IJ170" s="1116"/>
      <c r="IK170" s="1116"/>
      <c r="IL170" s="1122"/>
      <c r="IM170" s="1122"/>
      <c r="IN170" s="1122"/>
      <c r="IO170" s="1122"/>
      <c r="IP170" s="1122"/>
      <c r="IQ170" s="1122"/>
      <c r="IR170" s="1123"/>
      <c r="IS170" s="1123"/>
      <c r="IT170" s="1123"/>
      <c r="IU170" s="1123"/>
      <c r="IV170" s="1124"/>
      <c r="IW170" s="197"/>
      <c r="IX170" s="1100"/>
      <c r="IY170" s="1101"/>
      <c r="IZ170" s="22"/>
      <c r="JA170" s="22"/>
      <c r="JB170" s="22"/>
      <c r="JC170" s="22"/>
      <c r="JD170" s="22"/>
      <c r="JE170" s="22"/>
      <c r="JF170" s="22"/>
      <c r="JG170" s="22"/>
      <c r="JH170" s="21"/>
      <c r="JI170" s="484"/>
      <c r="JJ170" s="484"/>
      <c r="JK170" s="484"/>
      <c r="JL170" s="484"/>
      <c r="JM170" s="484"/>
      <c r="JN170" s="484"/>
      <c r="JO170" s="484"/>
      <c r="JP170" s="484"/>
      <c r="JQ170" s="484"/>
      <c r="JR170" s="484"/>
      <c r="JS170" s="484"/>
      <c r="JT170" s="484"/>
      <c r="JU170" s="484"/>
      <c r="JV170" s="484"/>
      <c r="JW170" s="484"/>
      <c r="JX170" s="484"/>
      <c r="JY170" s="484"/>
      <c r="JZ170" s="484"/>
      <c r="KA170" s="484"/>
      <c r="KB170" s="484"/>
      <c r="KC170" s="484"/>
      <c r="KD170" s="484"/>
      <c r="KE170" s="484"/>
      <c r="KF170" s="484"/>
      <c r="KG170" s="484"/>
      <c r="KH170" s="484"/>
      <c r="KI170" s="484"/>
      <c r="KJ170" s="484"/>
      <c r="KK170" s="484"/>
      <c r="KL170" s="484"/>
      <c r="KM170" s="484"/>
      <c r="KN170" s="484"/>
      <c r="KO170" s="484"/>
      <c r="KP170" s="484"/>
      <c r="KQ170" s="484"/>
      <c r="KR170" s="484"/>
      <c r="KS170" s="484"/>
      <c r="KT170" s="484"/>
      <c r="KU170" s="484"/>
      <c r="KV170" s="484"/>
      <c r="KW170" s="484"/>
      <c r="KX170" s="484"/>
      <c r="KY170" s="484"/>
      <c r="KZ170" s="484"/>
      <c r="LA170" s="484"/>
      <c r="LB170" s="484"/>
      <c r="LC170" s="484"/>
      <c r="LD170" s="484"/>
      <c r="LE170" s="484"/>
      <c r="LF170" s="484"/>
      <c r="LG170" s="484"/>
      <c r="LH170" s="484"/>
      <c r="LI170" s="484"/>
      <c r="LJ170" s="484"/>
      <c r="LK170" s="484"/>
      <c r="LL170" s="484"/>
      <c r="LM170" s="484"/>
      <c r="LN170" s="484"/>
      <c r="LO170" s="484"/>
      <c r="LP170" s="484"/>
      <c r="LQ170" s="484"/>
      <c r="LR170" s="484"/>
      <c r="LS170" s="484"/>
      <c r="LT170" s="484"/>
      <c r="LU170" s="484"/>
      <c r="LV170" s="484"/>
      <c r="LW170" s="484"/>
      <c r="LX170" s="484"/>
      <c r="LY170" s="484"/>
      <c r="LZ170" s="484"/>
      <c r="MA170" s="484"/>
      <c r="MB170" s="484"/>
      <c r="MC170" s="484"/>
      <c r="MD170" s="484"/>
      <c r="ME170" s="484"/>
      <c r="MF170" s="484"/>
      <c r="MG170" s="484"/>
      <c r="MH170" s="484"/>
      <c r="MI170" s="484"/>
      <c r="MJ170" s="484"/>
      <c r="MK170" s="484"/>
      <c r="ML170" s="484"/>
      <c r="MM170" s="484"/>
      <c r="MN170" s="484"/>
      <c r="MO170" s="484"/>
      <c r="MP170" s="484"/>
      <c r="MQ170" s="484"/>
      <c r="MR170" s="484"/>
      <c r="MS170" s="484"/>
      <c r="MT170" s="484"/>
      <c r="MU170" s="484"/>
      <c r="MV170" s="484"/>
      <c r="MW170" s="484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57"/>
      <c r="AY171" s="1100"/>
      <c r="AZ171" s="163"/>
      <c r="BA171" s="1076"/>
      <c r="BB171" s="1076"/>
      <c r="BC171" s="1076"/>
      <c r="BD171" s="1076"/>
      <c r="BE171" s="1076"/>
      <c r="BF171" s="1076"/>
      <c r="BG171" s="1076"/>
      <c r="BH171" s="1108"/>
      <c r="BI171" s="1108"/>
      <c r="BJ171" s="1108"/>
      <c r="BK171" s="1108"/>
      <c r="BL171" s="1108"/>
      <c r="BM171" s="1108"/>
      <c r="BN171" s="1108"/>
      <c r="BO171" s="1108"/>
      <c r="BP171" s="1108"/>
      <c r="BQ171" s="1109"/>
      <c r="BR171" s="1080"/>
      <c r="BS171" s="1076"/>
      <c r="BT171" s="1076"/>
      <c r="BU171" s="1076"/>
      <c r="BV171" s="1076"/>
      <c r="BW171" s="1076"/>
      <c r="BX171" s="1076"/>
      <c r="BY171" s="1129"/>
      <c r="BZ171" s="1129"/>
      <c r="CA171" s="1129"/>
      <c r="CB171" s="1129"/>
      <c r="CC171" s="1129"/>
      <c r="CD171" s="1129"/>
      <c r="CE171" s="1129"/>
      <c r="CF171" s="1129"/>
      <c r="CG171" s="1129"/>
      <c r="CH171" s="1130"/>
      <c r="CI171" s="26"/>
      <c r="CJ171" s="26"/>
      <c r="CK171" s="26"/>
      <c r="CL171" s="1003"/>
      <c r="CM171" s="1003"/>
      <c r="CN171" s="1003"/>
      <c r="CO171" s="1003"/>
      <c r="CP171" s="1003"/>
      <c r="CQ171" s="1003"/>
      <c r="CR171" s="1003"/>
      <c r="CS171" s="1003"/>
      <c r="CT171" s="1003"/>
      <c r="CU171" s="1003"/>
      <c r="CV171" s="1003"/>
      <c r="CW171" s="26"/>
      <c r="CX171" s="26"/>
      <c r="CY171" s="26"/>
      <c r="CZ171" s="1136"/>
      <c r="DA171" s="1137"/>
      <c r="DB171" s="1137"/>
      <c r="DC171" s="1137"/>
      <c r="DD171" s="1137"/>
      <c r="DE171" s="1137"/>
      <c r="DF171" s="1137"/>
      <c r="DG171" s="1137"/>
      <c r="DH171" s="1137"/>
      <c r="DI171" s="1137"/>
      <c r="DJ171" s="1137"/>
      <c r="DK171" s="1137"/>
      <c r="DL171" s="1137"/>
      <c r="DM171" s="1137"/>
      <c r="DN171" s="1137"/>
      <c r="DO171" s="1137"/>
      <c r="DP171" s="1137"/>
      <c r="DQ171" s="1137"/>
      <c r="DR171" s="1137"/>
      <c r="DS171" s="1137"/>
      <c r="DT171" s="1137"/>
      <c r="DU171" s="1137"/>
      <c r="DV171" s="1137"/>
      <c r="DW171" s="1137"/>
      <c r="DX171" s="1137"/>
      <c r="DY171" s="1137"/>
      <c r="DZ171" s="1137"/>
      <c r="EA171" s="1137"/>
      <c r="EB171" s="1137"/>
      <c r="EC171" s="1137"/>
      <c r="ED171" s="1137"/>
      <c r="EE171" s="1137"/>
      <c r="EF171" s="1137"/>
      <c r="EG171" s="1137"/>
      <c r="EH171" s="1137"/>
      <c r="EI171" s="1137"/>
      <c r="EJ171" s="1137"/>
      <c r="EK171" s="1137"/>
      <c r="EL171" s="1137"/>
      <c r="EM171" s="1137"/>
      <c r="EN171" s="1137"/>
      <c r="EO171" s="1137"/>
      <c r="EP171" s="1137"/>
      <c r="EQ171" s="1137"/>
      <c r="ER171" s="1137"/>
      <c r="ES171" s="1137"/>
      <c r="ET171" s="1137"/>
      <c r="EU171" s="1137"/>
      <c r="EV171" s="1137"/>
      <c r="EW171" s="1137"/>
      <c r="EX171" s="1138"/>
      <c r="EY171" s="1080"/>
      <c r="EZ171" s="1076"/>
      <c r="FA171" s="1076"/>
      <c r="FB171" s="1076"/>
      <c r="FC171" s="1076"/>
      <c r="FD171" s="1076"/>
      <c r="FE171" s="1076"/>
      <c r="FF171" s="1076"/>
      <c r="FG171" s="1076"/>
      <c r="FH171" s="1085"/>
      <c r="FI171" s="1085"/>
      <c r="FJ171" s="1085"/>
      <c r="FK171" s="1085"/>
      <c r="FL171" s="1085"/>
      <c r="FM171" s="1085"/>
      <c r="FN171" s="1085"/>
      <c r="FO171" s="1086"/>
      <c r="FP171" s="1080"/>
      <c r="FQ171" s="1076"/>
      <c r="FR171" s="1076"/>
      <c r="FS171" s="1076"/>
      <c r="FT171" s="1076"/>
      <c r="FU171" s="1076"/>
      <c r="FV171" s="1076"/>
      <c r="FW171" s="1076"/>
      <c r="FX171" s="1076"/>
      <c r="FY171" s="1076"/>
      <c r="FZ171" s="1076"/>
      <c r="GA171" s="1076"/>
      <c r="GB171" s="1076"/>
      <c r="GC171" s="1076"/>
      <c r="GD171" s="1076"/>
      <c r="GE171" s="1076"/>
      <c r="GF171" s="1076"/>
      <c r="GG171" s="1085"/>
      <c r="GH171" s="1085"/>
      <c r="GI171" s="1085"/>
      <c r="GJ171" s="1085"/>
      <c r="GK171" s="1085"/>
      <c r="GL171" s="1085"/>
      <c r="GM171" s="1085"/>
      <c r="GN171" s="1085"/>
      <c r="GO171" s="1085"/>
      <c r="GP171" s="1085"/>
      <c r="GQ171" s="1085"/>
      <c r="GR171" s="1085"/>
      <c r="GS171" s="1085"/>
      <c r="GT171" s="1085"/>
      <c r="GU171" s="1085"/>
      <c r="GV171" s="1085"/>
      <c r="GW171" s="1085"/>
      <c r="GX171" s="1085"/>
      <c r="GY171" s="1085"/>
      <c r="GZ171" s="1085"/>
      <c r="HA171" s="1085"/>
      <c r="HB171" s="1085"/>
      <c r="HC171" s="1085"/>
      <c r="HD171" s="1085"/>
      <c r="HE171" s="1085"/>
      <c r="HF171" s="1085"/>
      <c r="HG171" s="1080"/>
      <c r="HH171" s="1076"/>
      <c r="HI171" s="1076"/>
      <c r="HJ171" s="1076"/>
      <c r="HK171" s="1076"/>
      <c r="HL171" s="1076"/>
      <c r="HM171" s="1076"/>
      <c r="HN171" s="1085"/>
      <c r="HO171" s="1085"/>
      <c r="HP171" s="1085"/>
      <c r="HQ171" s="1085"/>
      <c r="HR171" s="1085"/>
      <c r="HS171" s="1085"/>
      <c r="HT171" s="1085"/>
      <c r="HU171" s="1085"/>
      <c r="HV171" s="1085"/>
      <c r="HW171" s="1086"/>
      <c r="HX171" s="1080"/>
      <c r="HY171" s="1076"/>
      <c r="HZ171" s="1076"/>
      <c r="IA171" s="1076"/>
      <c r="IB171" s="1076"/>
      <c r="IC171" s="1076"/>
      <c r="ID171" s="1076"/>
      <c r="IE171" s="1076"/>
      <c r="IF171" s="1085"/>
      <c r="IG171" s="1085"/>
      <c r="IH171" s="1085"/>
      <c r="II171" s="1085"/>
      <c r="IJ171" s="1085"/>
      <c r="IK171" s="1085"/>
      <c r="IL171" s="1122" t="s">
        <v>66</v>
      </c>
      <c r="IM171" s="1122"/>
      <c r="IN171" s="1122"/>
      <c r="IO171" s="1122"/>
      <c r="IP171" s="1122"/>
      <c r="IQ171" s="1122"/>
      <c r="IR171" s="1123" t="b">
        <v>0</v>
      </c>
      <c r="IS171" s="1123"/>
      <c r="IT171" s="1123"/>
      <c r="IU171" s="1123"/>
      <c r="IV171" s="1124"/>
      <c r="IW171" s="197"/>
      <c r="IX171" s="1100"/>
      <c r="IY171" s="1101"/>
      <c r="IZ171" s="22"/>
      <c r="JA171" s="22"/>
      <c r="JB171" s="22"/>
      <c r="JC171" s="22"/>
      <c r="JD171" s="22"/>
      <c r="JE171" s="22"/>
      <c r="JF171" s="22"/>
      <c r="JG171" s="22"/>
      <c r="JH171" s="21"/>
      <c r="JI171" s="484"/>
      <c r="JJ171" s="484"/>
      <c r="JK171" s="484"/>
      <c r="JL171" s="484"/>
      <c r="JM171" s="484"/>
      <c r="JN171" s="484"/>
      <c r="JO171" s="484"/>
      <c r="JP171" s="484"/>
      <c r="JQ171" s="484"/>
      <c r="JR171" s="484"/>
      <c r="JS171" s="484"/>
      <c r="JT171" s="484"/>
      <c r="JU171" s="484"/>
      <c r="JV171" s="484"/>
      <c r="JW171" s="484"/>
      <c r="JX171" s="484"/>
      <c r="JY171" s="484"/>
      <c r="JZ171" s="484"/>
      <c r="KA171" s="484"/>
      <c r="KB171" s="484"/>
      <c r="KC171" s="484"/>
      <c r="KD171" s="484"/>
      <c r="KE171" s="484"/>
      <c r="KF171" s="484"/>
      <c r="KG171" s="484"/>
      <c r="KH171" s="484"/>
      <c r="KI171" s="484"/>
      <c r="KJ171" s="484"/>
      <c r="KK171" s="484"/>
      <c r="KL171" s="484"/>
      <c r="KM171" s="484"/>
      <c r="KN171" s="484"/>
      <c r="KO171" s="484"/>
      <c r="KP171" s="484"/>
      <c r="KQ171" s="484"/>
      <c r="KR171" s="484"/>
      <c r="KS171" s="484"/>
      <c r="KT171" s="484"/>
      <c r="KU171" s="484"/>
      <c r="KV171" s="484"/>
      <c r="KW171" s="484"/>
      <c r="KX171" s="484"/>
      <c r="KY171" s="484"/>
      <c r="KZ171" s="484"/>
      <c r="LA171" s="484"/>
      <c r="LB171" s="484"/>
      <c r="LC171" s="484"/>
      <c r="LD171" s="484"/>
      <c r="LE171" s="484"/>
      <c r="LF171" s="484"/>
      <c r="LG171" s="484"/>
      <c r="LH171" s="484"/>
      <c r="LI171" s="484"/>
      <c r="LJ171" s="484"/>
      <c r="LK171" s="484"/>
      <c r="LL171" s="484"/>
      <c r="LM171" s="484"/>
      <c r="LN171" s="484"/>
      <c r="LO171" s="484"/>
      <c r="LP171" s="484"/>
      <c r="LQ171" s="484"/>
      <c r="LR171" s="484"/>
      <c r="LS171" s="484"/>
      <c r="LT171" s="484"/>
      <c r="LU171" s="484"/>
      <c r="LV171" s="484"/>
      <c r="LW171" s="484"/>
      <c r="LX171" s="484"/>
      <c r="LY171" s="484"/>
      <c r="LZ171" s="484"/>
      <c r="MA171" s="484"/>
      <c r="MB171" s="484"/>
      <c r="MC171" s="484"/>
      <c r="MD171" s="484"/>
      <c r="ME171" s="484"/>
      <c r="MF171" s="484"/>
      <c r="MG171" s="484"/>
      <c r="MH171" s="484"/>
      <c r="MI171" s="484"/>
      <c r="MJ171" s="484"/>
      <c r="MK171" s="484"/>
      <c r="ML171" s="484"/>
      <c r="MM171" s="484"/>
      <c r="MN171" s="484"/>
      <c r="MO171" s="484"/>
      <c r="MP171" s="484"/>
      <c r="MQ171" s="484"/>
      <c r="MR171" s="484"/>
      <c r="MS171" s="484"/>
      <c r="MT171" s="484"/>
      <c r="MU171" s="484"/>
      <c r="MV171" s="484"/>
      <c r="MW171" s="484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57"/>
      <c r="AY172" s="1100"/>
      <c r="AZ172" s="163"/>
      <c r="BA172" s="1076"/>
      <c r="BB172" s="1076"/>
      <c r="BC172" s="1076"/>
      <c r="BD172" s="1076"/>
      <c r="BE172" s="1076"/>
      <c r="BF172" s="1076"/>
      <c r="BG172" s="1076"/>
      <c r="BH172" s="1108"/>
      <c r="BI172" s="1108"/>
      <c r="BJ172" s="1108"/>
      <c r="BK172" s="1108"/>
      <c r="BL172" s="1108"/>
      <c r="BM172" s="1108"/>
      <c r="BN172" s="1108"/>
      <c r="BO172" s="1108"/>
      <c r="BP172" s="1108"/>
      <c r="BQ172" s="1109"/>
      <c r="BR172" s="1080"/>
      <c r="BS172" s="1076"/>
      <c r="BT172" s="1076"/>
      <c r="BU172" s="1076"/>
      <c r="BV172" s="1076"/>
      <c r="BW172" s="1076"/>
      <c r="BX172" s="1076"/>
      <c r="BY172" s="1129"/>
      <c r="BZ172" s="1129"/>
      <c r="CA172" s="1129"/>
      <c r="CB172" s="1129"/>
      <c r="CC172" s="1129"/>
      <c r="CD172" s="1129"/>
      <c r="CE172" s="1129"/>
      <c r="CF172" s="1129"/>
      <c r="CG172" s="1129"/>
      <c r="CH172" s="1130"/>
      <c r="CI172" s="26"/>
      <c r="CJ172" s="26"/>
      <c r="CK172" s="26"/>
      <c r="CL172" s="1003"/>
      <c r="CM172" s="1003"/>
      <c r="CN172" s="1003"/>
      <c r="CO172" s="1003"/>
      <c r="CP172" s="1003"/>
      <c r="CQ172" s="1003"/>
      <c r="CR172" s="1003"/>
      <c r="CS172" s="1003"/>
      <c r="CT172" s="1003"/>
      <c r="CU172" s="1003"/>
      <c r="CV172" s="1003"/>
      <c r="CW172" s="26"/>
      <c r="CX172" s="26"/>
      <c r="CY172" s="26"/>
      <c r="CZ172" s="1136"/>
      <c r="DA172" s="1137"/>
      <c r="DB172" s="1137"/>
      <c r="DC172" s="1137"/>
      <c r="DD172" s="1137"/>
      <c r="DE172" s="1137"/>
      <c r="DF172" s="1137"/>
      <c r="DG172" s="1137"/>
      <c r="DH172" s="1137"/>
      <c r="DI172" s="1137"/>
      <c r="DJ172" s="1137"/>
      <c r="DK172" s="1137"/>
      <c r="DL172" s="1137"/>
      <c r="DM172" s="1137"/>
      <c r="DN172" s="1137"/>
      <c r="DO172" s="1137"/>
      <c r="DP172" s="1137"/>
      <c r="DQ172" s="1137"/>
      <c r="DR172" s="1137"/>
      <c r="DS172" s="1137"/>
      <c r="DT172" s="1137"/>
      <c r="DU172" s="1137"/>
      <c r="DV172" s="1137"/>
      <c r="DW172" s="1137"/>
      <c r="DX172" s="1137"/>
      <c r="DY172" s="1137"/>
      <c r="DZ172" s="1137"/>
      <c r="EA172" s="1137"/>
      <c r="EB172" s="1137"/>
      <c r="EC172" s="1137"/>
      <c r="ED172" s="1137"/>
      <c r="EE172" s="1137"/>
      <c r="EF172" s="1137"/>
      <c r="EG172" s="1137"/>
      <c r="EH172" s="1137"/>
      <c r="EI172" s="1137"/>
      <c r="EJ172" s="1137"/>
      <c r="EK172" s="1137"/>
      <c r="EL172" s="1137"/>
      <c r="EM172" s="1137"/>
      <c r="EN172" s="1137"/>
      <c r="EO172" s="1137"/>
      <c r="EP172" s="1137"/>
      <c r="EQ172" s="1137"/>
      <c r="ER172" s="1137"/>
      <c r="ES172" s="1137"/>
      <c r="ET172" s="1137"/>
      <c r="EU172" s="1137"/>
      <c r="EV172" s="1137"/>
      <c r="EW172" s="1137"/>
      <c r="EX172" s="1138"/>
      <c r="EY172" s="1080"/>
      <c r="EZ172" s="1076"/>
      <c r="FA172" s="1076"/>
      <c r="FB172" s="1076"/>
      <c r="FC172" s="1076"/>
      <c r="FD172" s="1076"/>
      <c r="FE172" s="1076"/>
      <c r="FF172" s="1076"/>
      <c r="FG172" s="1076"/>
      <c r="FH172" s="1085"/>
      <c r="FI172" s="1085"/>
      <c r="FJ172" s="1085"/>
      <c r="FK172" s="1085"/>
      <c r="FL172" s="1085"/>
      <c r="FM172" s="1085"/>
      <c r="FN172" s="1085"/>
      <c r="FO172" s="1086"/>
      <c r="FP172" s="1080"/>
      <c r="FQ172" s="1076"/>
      <c r="FR172" s="1076"/>
      <c r="FS172" s="1076"/>
      <c r="FT172" s="1076"/>
      <c r="FU172" s="1076"/>
      <c r="FV172" s="1076"/>
      <c r="FW172" s="1076"/>
      <c r="FX172" s="1076"/>
      <c r="FY172" s="1076"/>
      <c r="FZ172" s="1076"/>
      <c r="GA172" s="1076"/>
      <c r="GB172" s="1076"/>
      <c r="GC172" s="1076"/>
      <c r="GD172" s="1076"/>
      <c r="GE172" s="1076"/>
      <c r="GF172" s="1076"/>
      <c r="GG172" s="1085"/>
      <c r="GH172" s="1085"/>
      <c r="GI172" s="1085"/>
      <c r="GJ172" s="1085"/>
      <c r="GK172" s="1085"/>
      <c r="GL172" s="1085"/>
      <c r="GM172" s="1085"/>
      <c r="GN172" s="1085"/>
      <c r="GO172" s="1085"/>
      <c r="GP172" s="1085"/>
      <c r="GQ172" s="1085"/>
      <c r="GR172" s="1085"/>
      <c r="GS172" s="1085"/>
      <c r="GT172" s="1085"/>
      <c r="GU172" s="1085"/>
      <c r="GV172" s="1085"/>
      <c r="GW172" s="1085"/>
      <c r="GX172" s="1085"/>
      <c r="GY172" s="1085"/>
      <c r="GZ172" s="1085"/>
      <c r="HA172" s="1085"/>
      <c r="HB172" s="1085"/>
      <c r="HC172" s="1085"/>
      <c r="HD172" s="1085"/>
      <c r="HE172" s="1085"/>
      <c r="HF172" s="1085"/>
      <c r="HG172" s="1080"/>
      <c r="HH172" s="1076"/>
      <c r="HI172" s="1076"/>
      <c r="HJ172" s="1076"/>
      <c r="HK172" s="1076"/>
      <c r="HL172" s="1076"/>
      <c r="HM172" s="1076"/>
      <c r="HN172" s="1085"/>
      <c r="HO172" s="1085"/>
      <c r="HP172" s="1085"/>
      <c r="HQ172" s="1085"/>
      <c r="HR172" s="1085"/>
      <c r="HS172" s="1085"/>
      <c r="HT172" s="1085"/>
      <c r="HU172" s="1085"/>
      <c r="HV172" s="1085"/>
      <c r="HW172" s="1086"/>
      <c r="HX172" s="1080"/>
      <c r="HY172" s="1076"/>
      <c r="HZ172" s="1076"/>
      <c r="IA172" s="1076"/>
      <c r="IB172" s="1076"/>
      <c r="IC172" s="1076"/>
      <c r="ID172" s="1076"/>
      <c r="IE172" s="1076"/>
      <c r="IF172" s="1085"/>
      <c r="IG172" s="1085"/>
      <c r="IH172" s="1085"/>
      <c r="II172" s="1085"/>
      <c r="IJ172" s="1085"/>
      <c r="IK172" s="1085"/>
      <c r="IL172" s="1122"/>
      <c r="IM172" s="1122"/>
      <c r="IN172" s="1122"/>
      <c r="IO172" s="1122"/>
      <c r="IP172" s="1122"/>
      <c r="IQ172" s="1122"/>
      <c r="IR172" s="1123"/>
      <c r="IS172" s="1123"/>
      <c r="IT172" s="1123"/>
      <c r="IU172" s="1123"/>
      <c r="IV172" s="1124"/>
      <c r="IW172" s="197"/>
      <c r="IX172" s="1100"/>
      <c r="IY172" s="1101"/>
      <c r="IZ172" s="22"/>
      <c r="JA172" s="22"/>
      <c r="JB172" s="22"/>
      <c r="JC172" s="22"/>
      <c r="JD172" s="22"/>
      <c r="JE172" s="22"/>
      <c r="JF172" s="22"/>
      <c r="JG172" s="22"/>
      <c r="JH172" s="21"/>
      <c r="JI172" s="484"/>
      <c r="JJ172" s="484"/>
      <c r="JK172" s="484"/>
      <c r="JL172" s="484"/>
      <c r="JM172" s="484"/>
      <c r="JN172" s="484"/>
      <c r="JO172" s="484"/>
      <c r="JP172" s="484"/>
      <c r="JQ172" s="484"/>
      <c r="JR172" s="484"/>
      <c r="JS172" s="484"/>
      <c r="JT172" s="484"/>
      <c r="JU172" s="484"/>
      <c r="JV172" s="484"/>
      <c r="JW172" s="484"/>
      <c r="JX172" s="484"/>
      <c r="JY172" s="484"/>
      <c r="JZ172" s="484"/>
      <c r="KA172" s="484"/>
      <c r="KB172" s="484"/>
      <c r="KC172" s="484"/>
      <c r="KD172" s="484"/>
      <c r="KE172" s="484"/>
      <c r="KF172" s="484"/>
      <c r="KG172" s="484"/>
      <c r="KH172" s="484"/>
      <c r="KI172" s="484"/>
      <c r="KJ172" s="484"/>
      <c r="KK172" s="484"/>
      <c r="KL172" s="484"/>
      <c r="KM172" s="484"/>
      <c r="KN172" s="484"/>
      <c r="KO172" s="484"/>
      <c r="KP172" s="484"/>
      <c r="KQ172" s="484"/>
      <c r="KR172" s="484"/>
      <c r="KS172" s="484"/>
      <c r="KT172" s="484"/>
      <c r="KU172" s="484"/>
      <c r="KV172" s="484"/>
      <c r="KW172" s="484"/>
      <c r="KX172" s="484"/>
      <c r="KY172" s="484"/>
      <c r="KZ172" s="484"/>
      <c r="LA172" s="484"/>
      <c r="LB172" s="484"/>
      <c r="LC172" s="484"/>
      <c r="LD172" s="484"/>
      <c r="LE172" s="484"/>
      <c r="LF172" s="484"/>
      <c r="LG172" s="484"/>
      <c r="LH172" s="484"/>
      <c r="LI172" s="484"/>
      <c r="LJ172" s="484"/>
      <c r="LK172" s="484"/>
      <c r="LL172" s="484"/>
      <c r="LM172" s="484"/>
      <c r="LN172" s="484"/>
      <c r="LO172" s="484"/>
      <c r="LP172" s="484"/>
      <c r="LQ172" s="484"/>
      <c r="LR172" s="484"/>
      <c r="LS172" s="484"/>
      <c r="LT172" s="484"/>
      <c r="LU172" s="484"/>
      <c r="LV172" s="484"/>
      <c r="LW172" s="484"/>
      <c r="LX172" s="484"/>
      <c r="LY172" s="484"/>
      <c r="LZ172" s="484"/>
      <c r="MA172" s="484"/>
      <c r="MB172" s="484"/>
      <c r="MC172" s="484"/>
      <c r="MD172" s="484"/>
      <c r="ME172" s="484"/>
      <c r="MF172" s="484"/>
      <c r="MG172" s="484"/>
      <c r="MH172" s="484"/>
      <c r="MI172" s="484"/>
      <c r="MJ172" s="484"/>
      <c r="MK172" s="484"/>
      <c r="ML172" s="484"/>
      <c r="MM172" s="484"/>
      <c r="MN172" s="484"/>
      <c r="MO172" s="484"/>
      <c r="MP172" s="484"/>
      <c r="MQ172" s="484"/>
      <c r="MR172" s="484"/>
      <c r="MS172" s="484"/>
      <c r="MT172" s="484"/>
      <c r="MU172" s="484"/>
      <c r="MV172" s="484"/>
      <c r="MW172" s="484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57"/>
      <c r="AY173" s="1100"/>
      <c r="AZ173" s="163"/>
      <c r="BA173" s="1077"/>
      <c r="BB173" s="1077"/>
      <c r="BC173" s="1077"/>
      <c r="BD173" s="1077"/>
      <c r="BE173" s="1077"/>
      <c r="BF173" s="1077"/>
      <c r="BG173" s="1077"/>
      <c r="BH173" s="1110"/>
      <c r="BI173" s="1110"/>
      <c r="BJ173" s="1110"/>
      <c r="BK173" s="1110"/>
      <c r="BL173" s="1110"/>
      <c r="BM173" s="1110"/>
      <c r="BN173" s="1110"/>
      <c r="BO173" s="1110"/>
      <c r="BP173" s="1110"/>
      <c r="BQ173" s="1111"/>
      <c r="BR173" s="1081"/>
      <c r="BS173" s="1077"/>
      <c r="BT173" s="1077"/>
      <c r="BU173" s="1077"/>
      <c r="BV173" s="1077"/>
      <c r="BW173" s="1077"/>
      <c r="BX173" s="1077"/>
      <c r="BY173" s="1131"/>
      <c r="BZ173" s="1131"/>
      <c r="CA173" s="1131"/>
      <c r="CB173" s="1131"/>
      <c r="CC173" s="1131"/>
      <c r="CD173" s="1131"/>
      <c r="CE173" s="1131"/>
      <c r="CF173" s="1131"/>
      <c r="CG173" s="1131"/>
      <c r="CH173" s="1132"/>
      <c r="CI173" s="26"/>
      <c r="CJ173" s="26"/>
      <c r="CK173" s="26"/>
      <c r="CL173" s="1113"/>
      <c r="CM173" s="1113"/>
      <c r="CN173" s="1113"/>
      <c r="CO173" s="1113"/>
      <c r="CP173" s="1113"/>
      <c r="CQ173" s="1113"/>
      <c r="CR173" s="1113"/>
      <c r="CS173" s="1113"/>
      <c r="CT173" s="1113"/>
      <c r="CU173" s="1113"/>
      <c r="CV173" s="1113"/>
      <c r="CW173" s="26"/>
      <c r="CX173" s="26"/>
      <c r="CY173" s="26"/>
      <c r="CZ173" s="1139"/>
      <c r="DA173" s="1140"/>
      <c r="DB173" s="1140"/>
      <c r="DC173" s="1140"/>
      <c r="DD173" s="1140"/>
      <c r="DE173" s="1140"/>
      <c r="DF173" s="1140"/>
      <c r="DG173" s="1140"/>
      <c r="DH173" s="1140"/>
      <c r="DI173" s="1140"/>
      <c r="DJ173" s="1140"/>
      <c r="DK173" s="1140"/>
      <c r="DL173" s="1140"/>
      <c r="DM173" s="1140"/>
      <c r="DN173" s="1140"/>
      <c r="DO173" s="1140"/>
      <c r="DP173" s="1140"/>
      <c r="DQ173" s="1140"/>
      <c r="DR173" s="1140"/>
      <c r="DS173" s="1140"/>
      <c r="DT173" s="1140"/>
      <c r="DU173" s="1140"/>
      <c r="DV173" s="1140"/>
      <c r="DW173" s="1140"/>
      <c r="DX173" s="1140"/>
      <c r="DY173" s="1140"/>
      <c r="DZ173" s="1140"/>
      <c r="EA173" s="1140"/>
      <c r="EB173" s="1140"/>
      <c r="EC173" s="1140"/>
      <c r="ED173" s="1140"/>
      <c r="EE173" s="1140"/>
      <c r="EF173" s="1140"/>
      <c r="EG173" s="1140"/>
      <c r="EH173" s="1140"/>
      <c r="EI173" s="1140"/>
      <c r="EJ173" s="1140"/>
      <c r="EK173" s="1140"/>
      <c r="EL173" s="1140"/>
      <c r="EM173" s="1140"/>
      <c r="EN173" s="1140"/>
      <c r="EO173" s="1140"/>
      <c r="EP173" s="1140"/>
      <c r="EQ173" s="1140"/>
      <c r="ER173" s="1140"/>
      <c r="ES173" s="1140"/>
      <c r="ET173" s="1140"/>
      <c r="EU173" s="1140"/>
      <c r="EV173" s="1140"/>
      <c r="EW173" s="1140"/>
      <c r="EX173" s="1141"/>
      <c r="EY173" s="1081"/>
      <c r="EZ173" s="1077"/>
      <c r="FA173" s="1077"/>
      <c r="FB173" s="1077"/>
      <c r="FC173" s="1077"/>
      <c r="FD173" s="1077"/>
      <c r="FE173" s="1077"/>
      <c r="FF173" s="1077"/>
      <c r="FG173" s="1077"/>
      <c r="FH173" s="1087"/>
      <c r="FI173" s="1087"/>
      <c r="FJ173" s="1087"/>
      <c r="FK173" s="1087"/>
      <c r="FL173" s="1087"/>
      <c r="FM173" s="1087"/>
      <c r="FN173" s="1087"/>
      <c r="FO173" s="1088"/>
      <c r="FP173" s="1081"/>
      <c r="FQ173" s="1077"/>
      <c r="FR173" s="1077"/>
      <c r="FS173" s="1077"/>
      <c r="FT173" s="1077"/>
      <c r="FU173" s="1077"/>
      <c r="FV173" s="1077"/>
      <c r="FW173" s="1077"/>
      <c r="FX173" s="1077"/>
      <c r="FY173" s="1077"/>
      <c r="FZ173" s="1077"/>
      <c r="GA173" s="1077"/>
      <c r="GB173" s="1077"/>
      <c r="GC173" s="1077"/>
      <c r="GD173" s="1077"/>
      <c r="GE173" s="1077"/>
      <c r="GF173" s="1077"/>
      <c r="GG173" s="1087"/>
      <c r="GH173" s="1087"/>
      <c r="GI173" s="1087"/>
      <c r="GJ173" s="1087"/>
      <c r="GK173" s="1087"/>
      <c r="GL173" s="1087"/>
      <c r="GM173" s="1087"/>
      <c r="GN173" s="1087"/>
      <c r="GO173" s="1087"/>
      <c r="GP173" s="1087"/>
      <c r="GQ173" s="1087"/>
      <c r="GR173" s="1087"/>
      <c r="GS173" s="1087"/>
      <c r="GT173" s="1087"/>
      <c r="GU173" s="1087"/>
      <c r="GV173" s="1087"/>
      <c r="GW173" s="1087"/>
      <c r="GX173" s="1087"/>
      <c r="GY173" s="1087"/>
      <c r="GZ173" s="1087"/>
      <c r="HA173" s="1087"/>
      <c r="HB173" s="1087"/>
      <c r="HC173" s="1087"/>
      <c r="HD173" s="1087"/>
      <c r="HE173" s="1087"/>
      <c r="HF173" s="1087"/>
      <c r="HG173" s="1081"/>
      <c r="HH173" s="1077"/>
      <c r="HI173" s="1077"/>
      <c r="HJ173" s="1077"/>
      <c r="HK173" s="1077"/>
      <c r="HL173" s="1077"/>
      <c r="HM173" s="1077"/>
      <c r="HN173" s="1087"/>
      <c r="HO173" s="1085"/>
      <c r="HP173" s="1085"/>
      <c r="HQ173" s="1085"/>
      <c r="HR173" s="1085"/>
      <c r="HS173" s="1085"/>
      <c r="HT173" s="1085"/>
      <c r="HU173" s="1085"/>
      <c r="HV173" s="1085"/>
      <c r="HW173" s="1086"/>
      <c r="HX173" s="1080"/>
      <c r="HY173" s="1076"/>
      <c r="HZ173" s="1076"/>
      <c r="IA173" s="1076"/>
      <c r="IB173" s="1076"/>
      <c r="IC173" s="1076"/>
      <c r="ID173" s="1076"/>
      <c r="IE173" s="1076"/>
      <c r="IF173" s="1085"/>
      <c r="IG173" s="1085"/>
      <c r="IH173" s="1085"/>
      <c r="II173" s="1085"/>
      <c r="IJ173" s="1085"/>
      <c r="IK173" s="1085"/>
      <c r="IL173" s="1146"/>
      <c r="IM173" s="1146"/>
      <c r="IN173" s="1146"/>
      <c r="IO173" s="1146"/>
      <c r="IP173" s="1146"/>
      <c r="IQ173" s="1146"/>
      <c r="IR173" s="1147"/>
      <c r="IS173" s="1147"/>
      <c r="IT173" s="1147"/>
      <c r="IU173" s="1147"/>
      <c r="IV173" s="1148"/>
      <c r="IW173" s="197"/>
      <c r="IX173" s="1100"/>
      <c r="IY173" s="1101"/>
      <c r="IZ173" s="22"/>
      <c r="JA173" s="22"/>
      <c r="JB173" s="22"/>
      <c r="JC173" s="22"/>
      <c r="JD173" s="22"/>
      <c r="JE173" s="22"/>
      <c r="JF173" s="22"/>
      <c r="JG173" s="22"/>
      <c r="JH173" s="21"/>
      <c r="JI173" s="484"/>
      <c r="JJ173" s="484"/>
      <c r="JK173" s="484"/>
      <c r="JL173" s="484"/>
      <c r="JM173" s="484"/>
      <c r="JN173" s="484"/>
      <c r="JO173" s="484"/>
      <c r="JP173" s="484"/>
      <c r="JQ173" s="484"/>
      <c r="JR173" s="484"/>
      <c r="JS173" s="484"/>
      <c r="JT173" s="484"/>
      <c r="JU173" s="484"/>
      <c r="JV173" s="484"/>
      <c r="JW173" s="484"/>
      <c r="JX173" s="484"/>
      <c r="JY173" s="484"/>
      <c r="JZ173" s="484"/>
      <c r="KA173" s="484"/>
      <c r="KB173" s="484"/>
      <c r="KC173" s="484"/>
      <c r="KD173" s="484"/>
      <c r="KE173" s="484"/>
      <c r="KF173" s="484"/>
      <c r="KG173" s="484"/>
      <c r="KH173" s="484"/>
      <c r="KI173" s="484"/>
      <c r="KJ173" s="484"/>
      <c r="KK173" s="484"/>
      <c r="KL173" s="484"/>
      <c r="KM173" s="484"/>
      <c r="KN173" s="484"/>
      <c r="KO173" s="484"/>
      <c r="KP173" s="484"/>
      <c r="KQ173" s="484"/>
      <c r="KR173" s="484"/>
      <c r="KS173" s="484"/>
      <c r="KT173" s="484"/>
      <c r="KU173" s="484"/>
      <c r="KV173" s="484"/>
      <c r="KW173" s="484"/>
      <c r="KX173" s="484"/>
      <c r="KY173" s="484"/>
      <c r="KZ173" s="484"/>
      <c r="LA173" s="484"/>
      <c r="LB173" s="484"/>
      <c r="LC173" s="484"/>
      <c r="LD173" s="484"/>
      <c r="LE173" s="484"/>
      <c r="LF173" s="484"/>
      <c r="LG173" s="484"/>
      <c r="LH173" s="484"/>
      <c r="LI173" s="484"/>
      <c r="LJ173" s="484"/>
      <c r="LK173" s="484"/>
      <c r="LL173" s="484"/>
      <c r="LM173" s="484"/>
      <c r="LN173" s="484"/>
      <c r="LO173" s="484"/>
      <c r="LP173" s="484"/>
      <c r="LQ173" s="484"/>
      <c r="LR173" s="484"/>
      <c r="LS173" s="484"/>
      <c r="LT173" s="484"/>
      <c r="LU173" s="484"/>
      <c r="LV173" s="484"/>
      <c r="LW173" s="484"/>
      <c r="LX173" s="484"/>
      <c r="LY173" s="484"/>
      <c r="LZ173" s="484"/>
      <c r="MA173" s="484"/>
      <c r="MB173" s="484"/>
      <c r="MC173" s="484"/>
      <c r="MD173" s="484"/>
      <c r="ME173" s="484"/>
      <c r="MF173" s="484"/>
      <c r="MG173" s="484"/>
      <c r="MH173" s="484"/>
      <c r="MI173" s="484"/>
      <c r="MJ173" s="484"/>
      <c r="MK173" s="484"/>
      <c r="ML173" s="484"/>
      <c r="MM173" s="484"/>
      <c r="MN173" s="484"/>
      <c r="MO173" s="484"/>
      <c r="MP173" s="484"/>
      <c r="MQ173" s="484"/>
      <c r="MR173" s="484"/>
      <c r="MS173" s="484"/>
      <c r="MT173" s="484"/>
      <c r="MU173" s="484"/>
      <c r="MV173" s="484"/>
      <c r="MW173" s="484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23"/>
      <c r="AY174" s="1024"/>
      <c r="AZ174" s="1024"/>
      <c r="BA174" s="27"/>
      <c r="BB174" s="27"/>
      <c r="BC174" s="27"/>
      <c r="BD174" s="27"/>
      <c r="BE174" s="27"/>
      <c r="BF174" s="27"/>
      <c r="BG174" s="27"/>
      <c r="BH174" s="1144" t="e" vm="4">
        <v>#VALUE!</v>
      </c>
      <c r="BI174" s="1144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144" t="e" vm="4">
        <v>#VALUE!</v>
      </c>
      <c r="BZ174" s="1144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144" t="e" vm="4">
        <v>#VALUE!</v>
      </c>
      <c r="CQ174" s="1144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144" t="e" vm="4">
        <v>#VALUE!</v>
      </c>
      <c r="DH174" s="1144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144" t="e" vm="4">
        <v>#VALUE!</v>
      </c>
      <c r="DY174" s="1144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144" t="e" vm="4">
        <v>#VALUE!</v>
      </c>
      <c r="EP174" s="1144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144" t="e" vm="4">
        <v>#VALUE!</v>
      </c>
      <c r="FG174" s="1144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144" t="e" vm="4">
        <v>#VALUE!</v>
      </c>
      <c r="FX174" s="1144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144" t="e" vm="4">
        <v>#VALUE!</v>
      </c>
      <c r="GO174" s="1144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144" t="e" vm="4">
        <v>#VALUE!</v>
      </c>
      <c r="HF174" s="1144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145" t="e" vm="4">
        <v>#VALUE!</v>
      </c>
      <c r="HW174" s="1145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145" t="e" vm="4">
        <v>#VALUE!</v>
      </c>
      <c r="IN174" s="1145"/>
      <c r="IO174" s="148"/>
      <c r="IP174" s="148"/>
      <c r="IQ174" s="148"/>
      <c r="IR174" s="148"/>
      <c r="IS174" s="148"/>
      <c r="IT174" s="148"/>
      <c r="IU174" s="148"/>
      <c r="IV174" s="148"/>
      <c r="IW174" s="1024"/>
      <c r="IX174" s="1024"/>
      <c r="IY174" s="1070"/>
      <c r="IZ174" s="22"/>
      <c r="JA174" s="22"/>
      <c r="JB174" s="22"/>
      <c r="JC174" s="22"/>
      <c r="JD174" s="22"/>
      <c r="JE174" s="22"/>
      <c r="JF174" s="22"/>
      <c r="JG174" s="22"/>
      <c r="JH174" s="21"/>
      <c r="JI174" s="484"/>
      <c r="JJ174" s="484"/>
      <c r="JK174" s="484"/>
      <c r="JL174" s="484"/>
      <c r="JM174" s="484"/>
      <c r="JN174" s="484"/>
      <c r="JO174" s="484"/>
      <c r="JP174" s="484"/>
      <c r="JQ174" s="484"/>
      <c r="JR174" s="484"/>
      <c r="JS174" s="484"/>
      <c r="JT174" s="484"/>
      <c r="JU174" s="484"/>
      <c r="JV174" s="484"/>
      <c r="JW174" s="484"/>
      <c r="JX174" s="484"/>
      <c r="JY174" s="484"/>
      <c r="JZ174" s="484"/>
      <c r="KA174" s="484"/>
      <c r="KB174" s="484"/>
      <c r="KC174" s="484"/>
      <c r="KD174" s="484"/>
      <c r="KE174" s="484"/>
      <c r="KF174" s="484"/>
      <c r="KG174" s="484"/>
      <c r="KH174" s="484"/>
      <c r="KI174" s="484"/>
      <c r="KJ174" s="484"/>
      <c r="KK174" s="484"/>
      <c r="KL174" s="484"/>
      <c r="KM174" s="484"/>
      <c r="KN174" s="484"/>
      <c r="KO174" s="484"/>
      <c r="KP174" s="484"/>
      <c r="KQ174" s="484"/>
      <c r="KR174" s="484"/>
      <c r="KS174" s="484"/>
      <c r="KT174" s="484"/>
      <c r="KU174" s="484"/>
      <c r="KV174" s="484"/>
      <c r="KW174" s="484"/>
      <c r="KX174" s="484"/>
      <c r="KY174" s="484"/>
      <c r="KZ174" s="484"/>
      <c r="LA174" s="484"/>
      <c r="LB174" s="484"/>
      <c r="LC174" s="484"/>
      <c r="LD174" s="484"/>
      <c r="LE174" s="484"/>
      <c r="LF174" s="484"/>
      <c r="LG174" s="484"/>
      <c r="LH174" s="484"/>
      <c r="LI174" s="484"/>
      <c r="LJ174" s="484"/>
      <c r="LK174" s="484"/>
      <c r="LL174" s="484"/>
      <c r="LM174" s="484"/>
      <c r="LN174" s="484"/>
      <c r="LO174" s="484"/>
      <c r="LP174" s="484"/>
      <c r="LQ174" s="484"/>
      <c r="LR174" s="484"/>
      <c r="LS174" s="484"/>
      <c r="LT174" s="484"/>
      <c r="LU174" s="484"/>
      <c r="LV174" s="484"/>
      <c r="LW174" s="484"/>
      <c r="LX174" s="484"/>
      <c r="LY174" s="484"/>
      <c r="LZ174" s="484"/>
      <c r="MA174" s="484"/>
      <c r="MB174" s="484"/>
      <c r="MC174" s="484"/>
      <c r="MD174" s="484"/>
      <c r="ME174" s="484"/>
      <c r="MF174" s="484"/>
      <c r="MG174" s="484"/>
      <c r="MH174" s="484"/>
      <c r="MI174" s="484"/>
      <c r="MJ174" s="484"/>
      <c r="MK174" s="484"/>
      <c r="ML174" s="484"/>
      <c r="MM174" s="484"/>
      <c r="MN174" s="484"/>
      <c r="MO174" s="484"/>
      <c r="MP174" s="484"/>
      <c r="MQ174" s="484"/>
      <c r="MR174" s="484"/>
      <c r="MS174" s="484"/>
      <c r="MT174" s="484"/>
      <c r="MU174" s="484"/>
      <c r="MV174" s="484"/>
      <c r="MW174" s="484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23"/>
      <c r="AY175" s="1024"/>
      <c r="AZ175" s="1024"/>
      <c r="BA175" s="1012">
        <v>1</v>
      </c>
      <c r="BB175" s="1012"/>
      <c r="BC175" s="1012"/>
      <c r="BD175" s="1012"/>
      <c r="BE175" s="1012"/>
      <c r="BF175" s="1012"/>
      <c r="BG175" s="1012"/>
      <c r="BH175" s="1012"/>
      <c r="BI175" s="1012"/>
      <c r="BJ175" s="1012"/>
      <c r="BK175" s="1012"/>
      <c r="BL175" s="1012"/>
      <c r="BM175" s="1012"/>
      <c r="BN175" s="1012"/>
      <c r="BO175" s="1012"/>
      <c r="BP175" s="1012"/>
      <c r="BQ175" s="1013"/>
      <c r="BR175" s="1153">
        <v>2</v>
      </c>
      <c r="BS175" s="1012"/>
      <c r="BT175" s="1012"/>
      <c r="BU175" s="1012"/>
      <c r="BV175" s="1012"/>
      <c r="BW175" s="1012"/>
      <c r="BX175" s="1012"/>
      <c r="BY175" s="1012"/>
      <c r="BZ175" s="1012"/>
      <c r="CA175" s="1012"/>
      <c r="CB175" s="1012"/>
      <c r="CC175" s="1012"/>
      <c r="CD175" s="1012"/>
      <c r="CE175" s="1012"/>
      <c r="CF175" s="1012"/>
      <c r="CG175" s="1012"/>
      <c r="CH175" s="1013"/>
      <c r="CI175" s="1153">
        <v>3</v>
      </c>
      <c r="CJ175" s="1012"/>
      <c r="CK175" s="1012"/>
      <c r="CL175" s="1012"/>
      <c r="CM175" s="1012"/>
      <c r="CN175" s="1012"/>
      <c r="CO175" s="1012"/>
      <c r="CP175" s="1012"/>
      <c r="CQ175" s="1012"/>
      <c r="CR175" s="1012"/>
      <c r="CS175" s="1012"/>
      <c r="CT175" s="1012"/>
      <c r="CU175" s="1012"/>
      <c r="CV175" s="1012"/>
      <c r="CW175" s="1012"/>
      <c r="CX175" s="1012"/>
      <c r="CY175" s="1013"/>
      <c r="CZ175" s="1153">
        <v>4</v>
      </c>
      <c r="DA175" s="1012"/>
      <c r="DB175" s="1012"/>
      <c r="DC175" s="1012"/>
      <c r="DD175" s="1012"/>
      <c r="DE175" s="1012"/>
      <c r="DF175" s="1012"/>
      <c r="DG175" s="1012"/>
      <c r="DH175" s="1012"/>
      <c r="DI175" s="1012"/>
      <c r="DJ175" s="1012"/>
      <c r="DK175" s="1012"/>
      <c r="DL175" s="1012"/>
      <c r="DM175" s="1012"/>
      <c r="DN175" s="1012"/>
      <c r="DO175" s="1012"/>
      <c r="DP175" s="1013"/>
      <c r="DQ175" s="1153">
        <v>5</v>
      </c>
      <c r="DR175" s="1012"/>
      <c r="DS175" s="1012"/>
      <c r="DT175" s="1012"/>
      <c r="DU175" s="1012"/>
      <c r="DV175" s="1012"/>
      <c r="DW175" s="1012"/>
      <c r="DX175" s="1012"/>
      <c r="DY175" s="1012"/>
      <c r="DZ175" s="1012"/>
      <c r="EA175" s="1012"/>
      <c r="EB175" s="1012"/>
      <c r="EC175" s="1012"/>
      <c r="ED175" s="1012"/>
      <c r="EE175" s="1012"/>
      <c r="EF175" s="1012"/>
      <c r="EG175" s="1013"/>
      <c r="EH175" s="1153">
        <v>6</v>
      </c>
      <c r="EI175" s="1012"/>
      <c r="EJ175" s="1012"/>
      <c r="EK175" s="1012"/>
      <c r="EL175" s="1012"/>
      <c r="EM175" s="1012"/>
      <c r="EN175" s="1012"/>
      <c r="EO175" s="1012"/>
      <c r="EP175" s="1012"/>
      <c r="EQ175" s="1012"/>
      <c r="ER175" s="1012"/>
      <c r="ES175" s="1012"/>
      <c r="ET175" s="1012"/>
      <c r="EU175" s="1012"/>
      <c r="EV175" s="1012"/>
      <c r="EW175" s="1012"/>
      <c r="EX175" s="1013"/>
      <c r="EY175" s="1153">
        <v>7</v>
      </c>
      <c r="EZ175" s="1012"/>
      <c r="FA175" s="1012"/>
      <c r="FB175" s="1012"/>
      <c r="FC175" s="1012"/>
      <c r="FD175" s="1012"/>
      <c r="FE175" s="1012"/>
      <c r="FF175" s="1012"/>
      <c r="FG175" s="1012"/>
      <c r="FH175" s="1012"/>
      <c r="FI175" s="1012"/>
      <c r="FJ175" s="1012"/>
      <c r="FK175" s="1012"/>
      <c r="FL175" s="1012"/>
      <c r="FM175" s="1012"/>
      <c r="FN175" s="1012"/>
      <c r="FO175" s="1013"/>
      <c r="FP175" s="1153">
        <v>8</v>
      </c>
      <c r="FQ175" s="1012"/>
      <c r="FR175" s="1012"/>
      <c r="FS175" s="1012"/>
      <c r="FT175" s="1012"/>
      <c r="FU175" s="1012"/>
      <c r="FV175" s="1012"/>
      <c r="FW175" s="1012"/>
      <c r="FX175" s="1012"/>
      <c r="FY175" s="1012"/>
      <c r="FZ175" s="1012"/>
      <c r="GA175" s="1012"/>
      <c r="GB175" s="1012"/>
      <c r="GC175" s="1012"/>
      <c r="GD175" s="1012"/>
      <c r="GE175" s="1012"/>
      <c r="GF175" s="1013"/>
      <c r="GG175" s="1153">
        <v>9</v>
      </c>
      <c r="GH175" s="1012"/>
      <c r="GI175" s="1012"/>
      <c r="GJ175" s="1012"/>
      <c r="GK175" s="1012"/>
      <c r="GL175" s="1012"/>
      <c r="GM175" s="1012"/>
      <c r="GN175" s="1012"/>
      <c r="GO175" s="1012"/>
      <c r="GP175" s="1012"/>
      <c r="GQ175" s="1012"/>
      <c r="GR175" s="1012"/>
      <c r="GS175" s="1012"/>
      <c r="GT175" s="1012"/>
      <c r="GU175" s="1012"/>
      <c r="GV175" s="1012"/>
      <c r="GW175" s="1013"/>
      <c r="GX175" s="1153">
        <v>10</v>
      </c>
      <c r="GY175" s="1012"/>
      <c r="GZ175" s="1012"/>
      <c r="HA175" s="1012"/>
      <c r="HB175" s="1012"/>
      <c r="HC175" s="1012"/>
      <c r="HD175" s="1012"/>
      <c r="HE175" s="1012"/>
      <c r="HF175" s="1012"/>
      <c r="HG175" s="1012"/>
      <c r="HH175" s="1012"/>
      <c r="HI175" s="1012"/>
      <c r="HJ175" s="1012"/>
      <c r="HK175" s="1012"/>
      <c r="HL175" s="1012"/>
      <c r="HM175" s="1012"/>
      <c r="HN175" s="1013"/>
      <c r="HO175" s="1153">
        <v>11</v>
      </c>
      <c r="HP175" s="1012"/>
      <c r="HQ175" s="1012"/>
      <c r="HR175" s="1012"/>
      <c r="HS175" s="1012"/>
      <c r="HT175" s="1012"/>
      <c r="HU175" s="1012"/>
      <c r="HV175" s="1012"/>
      <c r="HW175" s="1012"/>
      <c r="HX175" s="1012"/>
      <c r="HY175" s="1012"/>
      <c r="HZ175" s="1012"/>
      <c r="IA175" s="1012"/>
      <c r="IB175" s="1012"/>
      <c r="IC175" s="1012"/>
      <c r="ID175" s="1012"/>
      <c r="IE175" s="1013"/>
      <c r="IF175" s="1012">
        <v>12</v>
      </c>
      <c r="IG175" s="1012"/>
      <c r="IH175" s="1012"/>
      <c r="II175" s="1012"/>
      <c r="IJ175" s="1012"/>
      <c r="IK175" s="1012"/>
      <c r="IL175" s="1012"/>
      <c r="IM175" s="1012"/>
      <c r="IN175" s="1012"/>
      <c r="IO175" s="1012"/>
      <c r="IP175" s="1012"/>
      <c r="IQ175" s="1012"/>
      <c r="IR175" s="1012"/>
      <c r="IS175" s="1012"/>
      <c r="IT175" s="1012"/>
      <c r="IU175" s="1012"/>
      <c r="IV175" s="1012"/>
      <c r="IW175" s="1024"/>
      <c r="IX175" s="1024"/>
      <c r="IY175" s="1070"/>
      <c r="IZ175" s="22"/>
      <c r="JA175" s="22"/>
      <c r="JB175" s="22"/>
      <c r="JC175" s="22"/>
      <c r="JD175" s="22"/>
      <c r="JE175" s="22"/>
      <c r="JF175" s="22"/>
      <c r="JG175" s="22"/>
      <c r="JH175" s="21"/>
      <c r="JI175" s="484"/>
      <c r="JJ175" s="484"/>
      <c r="JK175" s="484"/>
      <c r="JL175" s="484"/>
      <c r="JM175" s="484"/>
      <c r="JN175" s="484"/>
      <c r="JO175" s="484"/>
      <c r="JP175" s="484"/>
      <c r="JQ175" s="484"/>
      <c r="JR175" s="484"/>
      <c r="JS175" s="484"/>
      <c r="JT175" s="484"/>
      <c r="JU175" s="484"/>
      <c r="JV175" s="484"/>
      <c r="JW175" s="484"/>
      <c r="JX175" s="484"/>
      <c r="JY175" s="484"/>
      <c r="JZ175" s="484"/>
      <c r="KA175" s="484"/>
      <c r="KB175" s="484"/>
      <c r="KC175" s="484"/>
      <c r="KD175" s="484"/>
      <c r="KE175" s="484"/>
      <c r="KF175" s="484"/>
      <c r="KG175" s="484"/>
      <c r="KH175" s="484"/>
      <c r="KI175" s="484"/>
      <c r="KJ175" s="484"/>
      <c r="KK175" s="484"/>
      <c r="KL175" s="484"/>
      <c r="KM175" s="484"/>
      <c r="KN175" s="484"/>
      <c r="KO175" s="484"/>
      <c r="KP175" s="484"/>
      <c r="KQ175" s="484"/>
      <c r="KR175" s="484"/>
      <c r="KS175" s="484"/>
      <c r="KT175" s="484"/>
      <c r="KU175" s="484"/>
      <c r="KV175" s="484"/>
      <c r="KW175" s="484"/>
      <c r="KX175" s="484"/>
      <c r="KY175" s="484"/>
      <c r="KZ175" s="484"/>
      <c r="LA175" s="484"/>
      <c r="LB175" s="484"/>
      <c r="LC175" s="484"/>
      <c r="LD175" s="484"/>
      <c r="LE175" s="484"/>
      <c r="LF175" s="484"/>
      <c r="LG175" s="484"/>
      <c r="LH175" s="484"/>
      <c r="LI175" s="484"/>
      <c r="LJ175" s="484"/>
      <c r="LK175" s="484"/>
      <c r="LL175" s="484"/>
      <c r="LM175" s="484"/>
      <c r="LN175" s="484"/>
      <c r="LO175" s="484"/>
      <c r="LP175" s="484"/>
      <c r="LQ175" s="484"/>
      <c r="LR175" s="484"/>
      <c r="LS175" s="484"/>
      <c r="LT175" s="484"/>
      <c r="LU175" s="484"/>
      <c r="LV175" s="484"/>
      <c r="LW175" s="484"/>
      <c r="LX175" s="484"/>
      <c r="LY175" s="484"/>
      <c r="LZ175" s="484"/>
      <c r="MA175" s="484"/>
      <c r="MB175" s="484"/>
      <c r="MC175" s="484"/>
      <c r="MD175" s="484"/>
      <c r="ME175" s="484"/>
      <c r="MF175" s="484"/>
      <c r="MG175" s="484"/>
      <c r="MH175" s="484"/>
      <c r="MI175" s="484"/>
      <c r="MJ175" s="484"/>
      <c r="MK175" s="484"/>
      <c r="ML175" s="484"/>
      <c r="MM175" s="484"/>
      <c r="MN175" s="484"/>
      <c r="MO175" s="484"/>
      <c r="MP175" s="484"/>
      <c r="MQ175" s="484"/>
      <c r="MR175" s="484"/>
      <c r="MS175" s="484"/>
      <c r="MT175" s="484"/>
      <c r="MU175" s="484"/>
      <c r="MV175" s="484"/>
      <c r="MW175" s="484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49"/>
      <c r="AY176" s="1150"/>
      <c r="AZ176" s="1150"/>
      <c r="BA176" s="1155"/>
      <c r="BB176" s="1155"/>
      <c r="BC176" s="1155"/>
      <c r="BD176" s="1155"/>
      <c r="BE176" s="1155"/>
      <c r="BF176" s="1155"/>
      <c r="BG176" s="1155"/>
      <c r="BH176" s="1155"/>
      <c r="BI176" s="1155"/>
      <c r="BJ176" s="1155"/>
      <c r="BK176" s="1155"/>
      <c r="BL176" s="1155"/>
      <c r="BM176" s="1155"/>
      <c r="BN176" s="1155"/>
      <c r="BO176" s="1155"/>
      <c r="BP176" s="1155"/>
      <c r="BQ176" s="1156"/>
      <c r="BR176" s="1154"/>
      <c r="BS176" s="1155"/>
      <c r="BT176" s="1155"/>
      <c r="BU176" s="1155"/>
      <c r="BV176" s="1155"/>
      <c r="BW176" s="1155"/>
      <c r="BX176" s="1155"/>
      <c r="BY176" s="1155"/>
      <c r="BZ176" s="1155"/>
      <c r="CA176" s="1155"/>
      <c r="CB176" s="1155"/>
      <c r="CC176" s="1155"/>
      <c r="CD176" s="1155"/>
      <c r="CE176" s="1155"/>
      <c r="CF176" s="1155"/>
      <c r="CG176" s="1155"/>
      <c r="CH176" s="1156"/>
      <c r="CI176" s="1154"/>
      <c r="CJ176" s="1155"/>
      <c r="CK176" s="1155"/>
      <c r="CL176" s="1155"/>
      <c r="CM176" s="1155"/>
      <c r="CN176" s="1155"/>
      <c r="CO176" s="1155"/>
      <c r="CP176" s="1155"/>
      <c r="CQ176" s="1155"/>
      <c r="CR176" s="1155"/>
      <c r="CS176" s="1155"/>
      <c r="CT176" s="1155"/>
      <c r="CU176" s="1155"/>
      <c r="CV176" s="1155"/>
      <c r="CW176" s="1155"/>
      <c r="CX176" s="1155"/>
      <c r="CY176" s="1156"/>
      <c r="CZ176" s="1154"/>
      <c r="DA176" s="1155"/>
      <c r="DB176" s="1155"/>
      <c r="DC176" s="1155"/>
      <c r="DD176" s="1155"/>
      <c r="DE176" s="1155"/>
      <c r="DF176" s="1155"/>
      <c r="DG176" s="1155"/>
      <c r="DH176" s="1155"/>
      <c r="DI176" s="1155"/>
      <c r="DJ176" s="1155"/>
      <c r="DK176" s="1155"/>
      <c r="DL176" s="1155"/>
      <c r="DM176" s="1155"/>
      <c r="DN176" s="1155"/>
      <c r="DO176" s="1155"/>
      <c r="DP176" s="1156"/>
      <c r="DQ176" s="1154"/>
      <c r="DR176" s="1155"/>
      <c r="DS176" s="1155"/>
      <c r="DT176" s="1155"/>
      <c r="DU176" s="1155"/>
      <c r="DV176" s="1155"/>
      <c r="DW176" s="1155"/>
      <c r="DX176" s="1155"/>
      <c r="DY176" s="1155"/>
      <c r="DZ176" s="1155"/>
      <c r="EA176" s="1155"/>
      <c r="EB176" s="1155"/>
      <c r="EC176" s="1155"/>
      <c r="ED176" s="1155"/>
      <c r="EE176" s="1155"/>
      <c r="EF176" s="1155"/>
      <c r="EG176" s="1156"/>
      <c r="EH176" s="1154"/>
      <c r="EI176" s="1155"/>
      <c r="EJ176" s="1155"/>
      <c r="EK176" s="1155"/>
      <c r="EL176" s="1155"/>
      <c r="EM176" s="1155"/>
      <c r="EN176" s="1155"/>
      <c r="EO176" s="1155"/>
      <c r="EP176" s="1155"/>
      <c r="EQ176" s="1155"/>
      <c r="ER176" s="1155"/>
      <c r="ES176" s="1155"/>
      <c r="ET176" s="1155"/>
      <c r="EU176" s="1155"/>
      <c r="EV176" s="1155"/>
      <c r="EW176" s="1155"/>
      <c r="EX176" s="1156"/>
      <c r="EY176" s="1154"/>
      <c r="EZ176" s="1155"/>
      <c r="FA176" s="1155"/>
      <c r="FB176" s="1155"/>
      <c r="FC176" s="1155"/>
      <c r="FD176" s="1155"/>
      <c r="FE176" s="1155"/>
      <c r="FF176" s="1155"/>
      <c r="FG176" s="1155"/>
      <c r="FH176" s="1155"/>
      <c r="FI176" s="1155"/>
      <c r="FJ176" s="1155"/>
      <c r="FK176" s="1155"/>
      <c r="FL176" s="1155"/>
      <c r="FM176" s="1155"/>
      <c r="FN176" s="1155"/>
      <c r="FO176" s="1156"/>
      <c r="FP176" s="1154"/>
      <c r="FQ176" s="1155"/>
      <c r="FR176" s="1155"/>
      <c r="FS176" s="1155"/>
      <c r="FT176" s="1155"/>
      <c r="FU176" s="1155"/>
      <c r="FV176" s="1155"/>
      <c r="FW176" s="1155"/>
      <c r="FX176" s="1155"/>
      <c r="FY176" s="1155"/>
      <c r="FZ176" s="1155"/>
      <c r="GA176" s="1155"/>
      <c r="GB176" s="1155"/>
      <c r="GC176" s="1155"/>
      <c r="GD176" s="1155"/>
      <c r="GE176" s="1155"/>
      <c r="GF176" s="1156"/>
      <c r="GG176" s="1154"/>
      <c r="GH176" s="1155"/>
      <c r="GI176" s="1155"/>
      <c r="GJ176" s="1155"/>
      <c r="GK176" s="1155"/>
      <c r="GL176" s="1155"/>
      <c r="GM176" s="1155"/>
      <c r="GN176" s="1155"/>
      <c r="GO176" s="1155"/>
      <c r="GP176" s="1155"/>
      <c r="GQ176" s="1155"/>
      <c r="GR176" s="1155"/>
      <c r="GS176" s="1155"/>
      <c r="GT176" s="1155"/>
      <c r="GU176" s="1155"/>
      <c r="GV176" s="1155"/>
      <c r="GW176" s="1156"/>
      <c r="GX176" s="1154"/>
      <c r="GY176" s="1155"/>
      <c r="GZ176" s="1155"/>
      <c r="HA176" s="1155"/>
      <c r="HB176" s="1155"/>
      <c r="HC176" s="1155"/>
      <c r="HD176" s="1155"/>
      <c r="HE176" s="1155"/>
      <c r="HF176" s="1155"/>
      <c r="HG176" s="1155"/>
      <c r="HH176" s="1155"/>
      <c r="HI176" s="1155"/>
      <c r="HJ176" s="1155"/>
      <c r="HK176" s="1155"/>
      <c r="HL176" s="1155"/>
      <c r="HM176" s="1155"/>
      <c r="HN176" s="1156"/>
      <c r="HO176" s="1154"/>
      <c r="HP176" s="1155"/>
      <c r="HQ176" s="1155"/>
      <c r="HR176" s="1155"/>
      <c r="HS176" s="1155"/>
      <c r="HT176" s="1155"/>
      <c r="HU176" s="1155"/>
      <c r="HV176" s="1155"/>
      <c r="HW176" s="1155"/>
      <c r="HX176" s="1155"/>
      <c r="HY176" s="1155"/>
      <c r="HZ176" s="1155"/>
      <c r="IA176" s="1155"/>
      <c r="IB176" s="1155"/>
      <c r="IC176" s="1155"/>
      <c r="ID176" s="1155"/>
      <c r="IE176" s="1156"/>
      <c r="IF176" s="1155"/>
      <c r="IG176" s="1155"/>
      <c r="IH176" s="1155"/>
      <c r="II176" s="1155"/>
      <c r="IJ176" s="1155"/>
      <c r="IK176" s="1155"/>
      <c r="IL176" s="1155"/>
      <c r="IM176" s="1155"/>
      <c r="IN176" s="1155"/>
      <c r="IO176" s="1155"/>
      <c r="IP176" s="1155"/>
      <c r="IQ176" s="1155"/>
      <c r="IR176" s="1155"/>
      <c r="IS176" s="1155"/>
      <c r="IT176" s="1155"/>
      <c r="IU176" s="1155"/>
      <c r="IV176" s="1155"/>
      <c r="IW176" s="1150"/>
      <c r="IX176" s="1150"/>
      <c r="IY176" s="1173"/>
      <c r="IZ176" s="22"/>
      <c r="JA176" s="22"/>
      <c r="JB176" s="22"/>
      <c r="JC176" s="22"/>
      <c r="JD176" s="22"/>
      <c r="JE176" s="22"/>
      <c r="JF176" s="22"/>
      <c r="JG176" s="22"/>
      <c r="JH176" s="21"/>
      <c r="JI176" s="484"/>
      <c r="JJ176" s="484"/>
      <c r="JK176" s="484"/>
      <c r="JL176" s="484"/>
      <c r="JM176" s="484"/>
      <c r="JN176" s="484"/>
      <c r="JO176" s="484"/>
      <c r="JP176" s="484"/>
      <c r="JQ176" s="484"/>
      <c r="JR176" s="484"/>
      <c r="JS176" s="484"/>
      <c r="JT176" s="484"/>
      <c r="JU176" s="484"/>
      <c r="JV176" s="484"/>
      <c r="JW176" s="484"/>
      <c r="JX176" s="484"/>
      <c r="JY176" s="484"/>
      <c r="JZ176" s="484"/>
      <c r="KA176" s="484"/>
      <c r="KB176" s="484"/>
      <c r="KC176" s="484"/>
      <c r="KD176" s="484"/>
      <c r="KE176" s="484"/>
      <c r="KF176" s="484"/>
      <c r="KG176" s="484"/>
      <c r="KH176" s="484"/>
      <c r="KI176" s="484"/>
      <c r="KJ176" s="484"/>
      <c r="KK176" s="484"/>
      <c r="KL176" s="484"/>
      <c r="KM176" s="484"/>
      <c r="KN176" s="484"/>
      <c r="KO176" s="484"/>
      <c r="KP176" s="484"/>
      <c r="KQ176" s="484"/>
      <c r="KR176" s="484"/>
      <c r="KS176" s="484"/>
      <c r="KT176" s="484"/>
      <c r="KU176" s="484"/>
      <c r="KV176" s="484"/>
      <c r="KW176" s="484"/>
      <c r="KX176" s="484"/>
      <c r="KY176" s="484"/>
      <c r="KZ176" s="484"/>
      <c r="LA176" s="484"/>
      <c r="LB176" s="484"/>
      <c r="LC176" s="484"/>
      <c r="LD176" s="484"/>
      <c r="LE176" s="484"/>
      <c r="LF176" s="484"/>
      <c r="LG176" s="484"/>
      <c r="LH176" s="484"/>
      <c r="LI176" s="484"/>
      <c r="LJ176" s="484"/>
      <c r="LK176" s="484"/>
      <c r="LL176" s="484"/>
      <c r="LM176" s="484"/>
      <c r="LN176" s="484"/>
      <c r="LO176" s="484"/>
      <c r="LP176" s="484"/>
      <c r="LQ176" s="484"/>
      <c r="LR176" s="484"/>
      <c r="LS176" s="484"/>
      <c r="LT176" s="484"/>
      <c r="LU176" s="484"/>
      <c r="LV176" s="484"/>
      <c r="LW176" s="484"/>
      <c r="LX176" s="484"/>
      <c r="LY176" s="484"/>
      <c r="LZ176" s="484"/>
      <c r="MA176" s="484"/>
      <c r="MB176" s="484"/>
      <c r="MC176" s="484"/>
      <c r="MD176" s="484"/>
      <c r="ME176" s="484"/>
      <c r="MF176" s="484"/>
      <c r="MG176" s="484"/>
      <c r="MH176" s="484"/>
      <c r="MI176" s="484"/>
      <c r="MJ176" s="484"/>
      <c r="MK176" s="484"/>
      <c r="ML176" s="484"/>
      <c r="MM176" s="484"/>
      <c r="MN176" s="484"/>
      <c r="MO176" s="484"/>
      <c r="MP176" s="484"/>
      <c r="MQ176" s="484"/>
      <c r="MR176" s="484"/>
      <c r="MS176" s="484"/>
      <c r="MT176" s="484"/>
      <c r="MU176" s="484"/>
      <c r="MV176" s="484"/>
      <c r="MW176" s="484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484"/>
      <c r="JJ177" s="484"/>
      <c r="JK177" s="484"/>
      <c r="JL177" s="484"/>
      <c r="JM177" s="484"/>
      <c r="JN177" s="484"/>
      <c r="JO177" s="484"/>
      <c r="JP177" s="484"/>
      <c r="JQ177" s="484"/>
      <c r="JR177" s="484"/>
      <c r="JS177" s="484"/>
      <c r="JT177" s="484"/>
      <c r="JU177" s="484"/>
      <c r="JV177" s="484"/>
      <c r="JW177" s="484"/>
      <c r="JX177" s="484"/>
      <c r="JY177" s="484"/>
      <c r="JZ177" s="484"/>
      <c r="KA177" s="484"/>
      <c r="KB177" s="484"/>
      <c r="KC177" s="484"/>
      <c r="KD177" s="484"/>
      <c r="KE177" s="484"/>
      <c r="KF177" s="484"/>
      <c r="KG177" s="484"/>
      <c r="KH177" s="484"/>
      <c r="KI177" s="484"/>
      <c r="KJ177" s="484"/>
      <c r="KK177" s="484"/>
      <c r="KL177" s="484"/>
      <c r="KM177" s="484"/>
      <c r="KN177" s="484"/>
      <c r="KO177" s="484"/>
      <c r="KP177" s="484"/>
      <c r="KQ177" s="484"/>
      <c r="KR177" s="484"/>
      <c r="KS177" s="484"/>
      <c r="KT177" s="484"/>
      <c r="KU177" s="484"/>
      <c r="KV177" s="484"/>
      <c r="KW177" s="484"/>
      <c r="KX177" s="484"/>
      <c r="KY177" s="484"/>
      <c r="KZ177" s="484"/>
      <c r="LA177" s="484"/>
      <c r="LB177" s="484"/>
      <c r="LC177" s="484"/>
      <c r="LD177" s="484"/>
      <c r="LE177" s="484"/>
      <c r="LF177" s="484"/>
      <c r="LG177" s="484"/>
      <c r="LH177" s="484"/>
      <c r="LI177" s="484"/>
      <c r="LJ177" s="484"/>
      <c r="LK177" s="484"/>
      <c r="LL177" s="484"/>
      <c r="LM177" s="484"/>
      <c r="LN177" s="484"/>
      <c r="LO177" s="484"/>
      <c r="LP177" s="484"/>
      <c r="LQ177" s="484"/>
      <c r="LR177" s="484"/>
      <c r="LS177" s="484"/>
      <c r="LT177" s="484"/>
      <c r="LU177" s="484"/>
      <c r="LV177" s="484"/>
      <c r="LW177" s="484"/>
      <c r="LX177" s="484"/>
      <c r="LY177" s="484"/>
      <c r="LZ177" s="484"/>
      <c r="MA177" s="484"/>
      <c r="MB177" s="484"/>
      <c r="MC177" s="484"/>
      <c r="MD177" s="484"/>
      <c r="ME177" s="484"/>
      <c r="MF177" s="484"/>
      <c r="MG177" s="484"/>
      <c r="MH177" s="484"/>
      <c r="MI177" s="484"/>
      <c r="MJ177" s="484"/>
      <c r="MK177" s="484"/>
      <c r="ML177" s="484"/>
      <c r="MM177" s="484"/>
      <c r="MN177" s="484"/>
      <c r="MO177" s="484"/>
      <c r="MP177" s="484"/>
      <c r="MQ177" s="484"/>
      <c r="MR177" s="484"/>
      <c r="MS177" s="484"/>
      <c r="MT177" s="484"/>
      <c r="MU177" s="484"/>
      <c r="MV177" s="484"/>
      <c r="MW177" s="484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484"/>
      <c r="JJ178" s="484"/>
      <c r="JK178" s="484"/>
      <c r="JL178" s="484"/>
      <c r="JM178" s="484"/>
      <c r="JN178" s="484"/>
      <c r="JO178" s="484"/>
      <c r="JP178" s="484"/>
      <c r="JQ178" s="484"/>
      <c r="JR178" s="484"/>
      <c r="JS178" s="484"/>
      <c r="JT178" s="484"/>
      <c r="JU178" s="484"/>
      <c r="JV178" s="484"/>
      <c r="JW178" s="484"/>
      <c r="JX178" s="484"/>
      <c r="JY178" s="484"/>
      <c r="JZ178" s="484"/>
      <c r="KA178" s="484"/>
      <c r="KB178" s="484"/>
      <c r="KC178" s="484"/>
      <c r="KD178" s="484"/>
      <c r="KE178" s="484"/>
      <c r="KF178" s="484"/>
      <c r="KG178" s="484"/>
      <c r="KH178" s="484"/>
      <c r="KI178" s="484"/>
      <c r="KJ178" s="484"/>
      <c r="KK178" s="484"/>
      <c r="KL178" s="484"/>
      <c r="KM178" s="484"/>
      <c r="KN178" s="484"/>
      <c r="KO178" s="484"/>
      <c r="KP178" s="484"/>
      <c r="KQ178" s="484"/>
      <c r="KR178" s="484"/>
      <c r="KS178" s="484"/>
      <c r="KT178" s="484"/>
      <c r="KU178" s="484"/>
      <c r="KV178" s="484"/>
      <c r="KW178" s="484"/>
      <c r="KX178" s="484"/>
      <c r="KY178" s="484"/>
      <c r="KZ178" s="484"/>
      <c r="LA178" s="484"/>
      <c r="LB178" s="484"/>
      <c r="LC178" s="484"/>
      <c r="LD178" s="484"/>
      <c r="LE178" s="484"/>
      <c r="LF178" s="484"/>
      <c r="LG178" s="484"/>
      <c r="LH178" s="484"/>
      <c r="LI178" s="484"/>
      <c r="LJ178" s="484"/>
      <c r="LK178" s="484"/>
      <c r="LL178" s="484"/>
      <c r="LM178" s="484"/>
      <c r="LN178" s="484"/>
      <c r="LO178" s="484"/>
      <c r="LP178" s="484"/>
      <c r="LQ178" s="484"/>
      <c r="LR178" s="484"/>
      <c r="LS178" s="484"/>
      <c r="LT178" s="484"/>
      <c r="LU178" s="484"/>
      <c r="LV178" s="484"/>
      <c r="LW178" s="484"/>
      <c r="LX178" s="484"/>
      <c r="LY178" s="484"/>
      <c r="LZ178" s="484"/>
      <c r="MA178" s="484"/>
      <c r="MB178" s="484"/>
      <c r="MC178" s="484"/>
      <c r="MD178" s="484"/>
      <c r="ME178" s="484"/>
      <c r="MF178" s="484"/>
      <c r="MG178" s="484"/>
      <c r="MH178" s="484"/>
      <c r="MI178" s="484"/>
      <c r="MJ178" s="484"/>
      <c r="MK178" s="484"/>
      <c r="ML178" s="484"/>
      <c r="MM178" s="484"/>
      <c r="MN178" s="484"/>
      <c r="MO178" s="484"/>
      <c r="MP178" s="484"/>
      <c r="MQ178" s="484"/>
      <c r="MR178" s="484"/>
      <c r="MS178" s="484"/>
      <c r="MT178" s="484"/>
      <c r="MU178" s="484"/>
      <c r="MV178" s="484"/>
      <c r="MW178" s="484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484"/>
      <c r="JJ179" s="484"/>
      <c r="JK179" s="484"/>
      <c r="JL179" s="484"/>
      <c r="JM179" s="484"/>
      <c r="JN179" s="484"/>
      <c r="JO179" s="484"/>
      <c r="JP179" s="484"/>
      <c r="JQ179" s="484"/>
      <c r="JR179" s="484"/>
      <c r="JS179" s="484"/>
      <c r="JT179" s="484"/>
      <c r="JU179" s="484"/>
      <c r="JV179" s="484"/>
      <c r="JW179" s="484"/>
      <c r="JX179" s="484"/>
      <c r="JY179" s="484"/>
      <c r="JZ179" s="484"/>
      <c r="KA179" s="484"/>
      <c r="KB179" s="484"/>
      <c r="KC179" s="484"/>
      <c r="KD179" s="484"/>
      <c r="KE179" s="484"/>
      <c r="KF179" s="484"/>
      <c r="KG179" s="484"/>
      <c r="KH179" s="484"/>
      <c r="KI179" s="484"/>
      <c r="KJ179" s="484"/>
      <c r="KK179" s="484"/>
      <c r="KL179" s="484"/>
      <c r="KM179" s="484"/>
      <c r="KN179" s="484"/>
      <c r="KO179" s="484"/>
      <c r="KP179" s="484"/>
      <c r="KQ179" s="484"/>
      <c r="KR179" s="484"/>
      <c r="KS179" s="484"/>
      <c r="KT179" s="484"/>
      <c r="KU179" s="484"/>
      <c r="KV179" s="484"/>
      <c r="KW179" s="484"/>
      <c r="KX179" s="484"/>
      <c r="KY179" s="484"/>
      <c r="KZ179" s="484"/>
      <c r="LA179" s="484"/>
      <c r="LB179" s="484"/>
      <c r="LC179" s="484"/>
      <c r="LD179" s="484"/>
      <c r="LE179" s="484"/>
      <c r="LF179" s="484"/>
      <c r="LG179" s="484"/>
      <c r="LH179" s="484"/>
      <c r="LI179" s="484"/>
      <c r="LJ179" s="484"/>
      <c r="LK179" s="484"/>
      <c r="LL179" s="484"/>
      <c r="LM179" s="484"/>
      <c r="LN179" s="484"/>
      <c r="LO179" s="484"/>
      <c r="LP179" s="484"/>
      <c r="LQ179" s="484"/>
      <c r="LR179" s="484"/>
      <c r="LS179" s="484"/>
      <c r="LT179" s="484"/>
      <c r="LU179" s="484"/>
      <c r="LV179" s="484"/>
      <c r="LW179" s="484"/>
      <c r="LX179" s="484"/>
      <c r="LY179" s="484"/>
      <c r="LZ179" s="484"/>
      <c r="MA179" s="484"/>
      <c r="MB179" s="484"/>
      <c r="MC179" s="484"/>
      <c r="MD179" s="484"/>
      <c r="ME179" s="484"/>
      <c r="MF179" s="484"/>
      <c r="MG179" s="484"/>
      <c r="MH179" s="484"/>
      <c r="MI179" s="484"/>
      <c r="MJ179" s="484"/>
      <c r="MK179" s="484"/>
      <c r="ML179" s="484"/>
      <c r="MM179" s="484"/>
      <c r="MN179" s="484"/>
      <c r="MO179" s="484"/>
      <c r="MP179" s="484"/>
      <c r="MQ179" s="484"/>
      <c r="MR179" s="484"/>
      <c r="MS179" s="484"/>
      <c r="MT179" s="484"/>
      <c r="MU179" s="484"/>
      <c r="MV179" s="484"/>
      <c r="MW179" s="484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484"/>
      <c r="JJ180" s="484"/>
      <c r="JK180" s="484"/>
      <c r="JL180" s="484"/>
      <c r="JM180" s="484"/>
      <c r="JN180" s="484"/>
      <c r="JO180" s="484"/>
      <c r="JP180" s="484"/>
      <c r="JQ180" s="484"/>
      <c r="JR180" s="484"/>
      <c r="JS180" s="484"/>
      <c r="JT180" s="484"/>
      <c r="JU180" s="484"/>
      <c r="JV180" s="484"/>
      <c r="JW180" s="484"/>
      <c r="JX180" s="484"/>
      <c r="JY180" s="484"/>
      <c r="JZ180" s="484"/>
      <c r="KA180" s="484"/>
      <c r="KB180" s="484"/>
      <c r="KC180" s="484"/>
      <c r="KD180" s="484"/>
      <c r="KE180" s="484"/>
      <c r="KF180" s="484"/>
      <c r="KG180" s="484"/>
      <c r="KH180" s="484"/>
      <c r="KI180" s="484"/>
      <c r="KJ180" s="484"/>
      <c r="KK180" s="484"/>
      <c r="KL180" s="484"/>
      <c r="KM180" s="484"/>
      <c r="KN180" s="484"/>
      <c r="KO180" s="484"/>
      <c r="KP180" s="484"/>
      <c r="KQ180" s="484"/>
      <c r="KR180" s="484"/>
      <c r="KS180" s="484"/>
      <c r="KT180" s="484"/>
      <c r="KU180" s="484"/>
      <c r="KV180" s="484"/>
      <c r="KW180" s="484"/>
      <c r="KX180" s="484"/>
      <c r="KY180" s="484"/>
      <c r="KZ180" s="484"/>
      <c r="LA180" s="484"/>
      <c r="LB180" s="484"/>
      <c r="LC180" s="484"/>
      <c r="LD180" s="484"/>
      <c r="LE180" s="484"/>
      <c r="LF180" s="484"/>
      <c r="LG180" s="484"/>
      <c r="LH180" s="484"/>
      <c r="LI180" s="484"/>
      <c r="LJ180" s="484"/>
      <c r="LK180" s="484"/>
      <c r="LL180" s="484"/>
      <c r="LM180" s="484"/>
      <c r="LN180" s="484"/>
      <c r="LO180" s="484"/>
      <c r="LP180" s="484"/>
      <c r="LQ180" s="484"/>
      <c r="LR180" s="484"/>
      <c r="LS180" s="484"/>
      <c r="LT180" s="484"/>
      <c r="LU180" s="484"/>
      <c r="LV180" s="484"/>
      <c r="LW180" s="484"/>
      <c r="LX180" s="484"/>
      <c r="LY180" s="484"/>
      <c r="LZ180" s="484"/>
      <c r="MA180" s="484"/>
      <c r="MB180" s="484"/>
      <c r="MC180" s="484"/>
      <c r="MD180" s="484"/>
      <c r="ME180" s="484"/>
      <c r="MF180" s="484"/>
      <c r="MG180" s="484"/>
      <c r="MH180" s="484"/>
      <c r="MI180" s="484"/>
      <c r="MJ180" s="484"/>
      <c r="MK180" s="484"/>
      <c r="ML180" s="484"/>
      <c r="MM180" s="484"/>
      <c r="MN180" s="484"/>
      <c r="MO180" s="484"/>
      <c r="MP180" s="484"/>
      <c r="MQ180" s="484"/>
      <c r="MR180" s="484"/>
      <c r="MS180" s="484"/>
      <c r="MT180" s="484"/>
      <c r="MU180" s="484"/>
      <c r="MV180" s="484"/>
      <c r="MW180" s="484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484"/>
      <c r="JJ181" s="484"/>
      <c r="JK181" s="484"/>
      <c r="JL181" s="484"/>
      <c r="JM181" s="484"/>
      <c r="JN181" s="484"/>
      <c r="JO181" s="484"/>
      <c r="JP181" s="484"/>
      <c r="JQ181" s="484"/>
      <c r="JR181" s="484"/>
      <c r="JS181" s="484"/>
      <c r="JT181" s="484"/>
      <c r="JU181" s="484"/>
      <c r="JV181" s="484"/>
      <c r="JW181" s="484"/>
      <c r="JX181" s="484"/>
      <c r="JY181" s="484"/>
      <c r="JZ181" s="484"/>
      <c r="KA181" s="484"/>
      <c r="KB181" s="484"/>
      <c r="KC181" s="484"/>
      <c r="KD181" s="484"/>
      <c r="KE181" s="484"/>
      <c r="KF181" s="484"/>
      <c r="KG181" s="484"/>
      <c r="KH181" s="484"/>
      <c r="KI181" s="484"/>
      <c r="KJ181" s="484"/>
      <c r="KK181" s="484"/>
      <c r="KL181" s="484"/>
      <c r="KM181" s="484"/>
      <c r="KN181" s="484"/>
      <c r="KO181" s="484"/>
      <c r="KP181" s="484"/>
      <c r="KQ181" s="484"/>
      <c r="KR181" s="484"/>
      <c r="KS181" s="484"/>
      <c r="KT181" s="484"/>
      <c r="KU181" s="484"/>
      <c r="KV181" s="484"/>
      <c r="KW181" s="484"/>
      <c r="KX181" s="484"/>
      <c r="KY181" s="484"/>
      <c r="KZ181" s="484"/>
      <c r="LA181" s="484"/>
      <c r="LB181" s="484"/>
      <c r="LC181" s="484"/>
      <c r="LD181" s="484"/>
      <c r="LE181" s="484"/>
      <c r="LF181" s="484"/>
      <c r="LG181" s="484"/>
      <c r="LH181" s="484"/>
      <c r="LI181" s="484"/>
      <c r="LJ181" s="484"/>
      <c r="LK181" s="484"/>
      <c r="LL181" s="484"/>
      <c r="LM181" s="484"/>
      <c r="LN181" s="484"/>
      <c r="LO181" s="484"/>
      <c r="LP181" s="484"/>
      <c r="LQ181" s="484"/>
      <c r="LR181" s="484"/>
      <c r="LS181" s="484"/>
      <c r="LT181" s="484"/>
      <c r="LU181" s="484"/>
      <c r="LV181" s="484"/>
      <c r="LW181" s="484"/>
      <c r="LX181" s="484"/>
      <c r="LY181" s="484"/>
      <c r="LZ181" s="484"/>
      <c r="MA181" s="484"/>
      <c r="MB181" s="484"/>
      <c r="MC181" s="484"/>
      <c r="MD181" s="484"/>
      <c r="ME181" s="484"/>
      <c r="MF181" s="484"/>
      <c r="MG181" s="484"/>
      <c r="MH181" s="484"/>
      <c r="MI181" s="484"/>
      <c r="MJ181" s="484"/>
      <c r="MK181" s="484"/>
      <c r="ML181" s="484"/>
      <c r="MM181" s="484"/>
      <c r="MN181" s="484"/>
      <c r="MO181" s="484"/>
      <c r="MP181" s="484"/>
      <c r="MQ181" s="484"/>
      <c r="MR181" s="484"/>
      <c r="MS181" s="484"/>
      <c r="MT181" s="484"/>
      <c r="MU181" s="484"/>
      <c r="MV181" s="484"/>
      <c r="MW181" s="484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170"/>
      <c r="AQ182" s="1158"/>
      <c r="AR182" s="1158"/>
      <c r="AS182" s="1158"/>
      <c r="AT182" s="1158"/>
      <c r="AU182" s="1158"/>
      <c r="AV182" s="1158"/>
      <c r="AW182" s="1158"/>
      <c r="AX182" s="1158"/>
      <c r="AY182" s="1158"/>
      <c r="AZ182" s="1158"/>
      <c r="BA182" s="1158"/>
      <c r="BB182" s="1158"/>
      <c r="BC182" s="1158"/>
      <c r="BD182" s="1158"/>
      <c r="BE182" s="1158"/>
      <c r="BF182" s="1158"/>
      <c r="BG182" s="1158"/>
      <c r="BH182" s="1158"/>
      <c r="BI182" s="1158"/>
      <c r="BJ182" s="1158"/>
      <c r="BK182" s="1158"/>
      <c r="BL182" s="1158"/>
      <c r="BM182" s="1158"/>
      <c r="BN182" s="1158"/>
      <c r="BO182" s="1158"/>
      <c r="BP182" s="1158"/>
      <c r="BQ182" s="1158"/>
      <c r="BR182" s="1158"/>
      <c r="BS182" s="1158"/>
      <c r="BT182" s="1158"/>
      <c r="BU182" s="1158"/>
      <c r="BV182" s="1158"/>
      <c r="BW182" s="1158"/>
      <c r="BX182" s="1158"/>
      <c r="BY182" s="1158"/>
      <c r="BZ182" s="1158"/>
      <c r="CA182" s="1158"/>
      <c r="CB182" s="1158"/>
      <c r="CC182" s="1158"/>
      <c r="CD182" s="1158"/>
      <c r="CE182" s="1158"/>
      <c r="CF182" s="1158"/>
      <c r="CG182" s="1158"/>
      <c r="CH182" s="1158"/>
      <c r="CI182" s="1158"/>
      <c r="CJ182" s="1158"/>
      <c r="CK182" s="1158"/>
      <c r="CL182" s="1158"/>
      <c r="CM182" s="1158"/>
      <c r="CN182" s="1158"/>
      <c r="CO182" s="1158"/>
      <c r="CP182" s="1158"/>
      <c r="CQ182" s="1158"/>
      <c r="CR182" s="1158"/>
      <c r="CS182" s="1158"/>
      <c r="CT182" s="1158"/>
      <c r="CU182" s="1158"/>
      <c r="CV182" s="1158"/>
      <c r="CW182" s="1158"/>
      <c r="CX182" s="1158"/>
      <c r="CY182" s="1158"/>
      <c r="CZ182" s="1158"/>
      <c r="DA182" s="1158"/>
      <c r="DB182" s="1158"/>
      <c r="DC182" s="1158"/>
      <c r="DD182" s="1158"/>
      <c r="DE182" s="1158"/>
      <c r="DF182" s="1158"/>
      <c r="DG182" s="1158"/>
      <c r="DH182" s="1158"/>
      <c r="DI182" s="1158"/>
      <c r="DJ182" s="1158"/>
      <c r="DK182" s="1158"/>
      <c r="DL182" s="1158"/>
      <c r="DM182" s="1158"/>
      <c r="DN182" s="1158"/>
      <c r="DO182" s="1158"/>
      <c r="DP182" s="1158"/>
      <c r="DQ182" s="1158"/>
      <c r="DR182" s="1158"/>
      <c r="DS182" s="1158"/>
      <c r="DT182" s="1158"/>
      <c r="DU182" s="1158"/>
      <c r="DV182" s="1158"/>
      <c r="DW182" s="1158"/>
      <c r="DX182" s="1158"/>
      <c r="DY182" s="1158"/>
      <c r="DZ182" s="1158"/>
      <c r="EA182" s="1158"/>
      <c r="EB182" s="1158"/>
      <c r="EC182" s="1158"/>
      <c r="ED182" s="1158"/>
      <c r="EE182" s="1158"/>
      <c r="EF182" s="1158"/>
      <c r="EG182" s="1158"/>
      <c r="EH182" s="1158"/>
      <c r="EI182" s="1158"/>
      <c r="EJ182" s="1158"/>
      <c r="EK182" s="1158"/>
      <c r="EL182" s="1158"/>
      <c r="EM182" s="1158"/>
      <c r="EN182" s="1158"/>
      <c r="EO182" s="1158"/>
      <c r="EP182" s="1158"/>
      <c r="EQ182" s="1158"/>
      <c r="ER182" s="1158"/>
      <c r="ES182" s="1158"/>
      <c r="ET182" s="1158"/>
      <c r="EU182" s="1158"/>
      <c r="EV182" s="1158"/>
      <c r="EW182" s="1158"/>
      <c r="EX182" s="1158"/>
      <c r="EY182" s="1158"/>
      <c r="EZ182" s="1158"/>
      <c r="FA182" s="1158"/>
      <c r="FB182" s="1158"/>
      <c r="FC182" s="1158"/>
      <c r="FD182" s="1158"/>
      <c r="FE182" s="1158"/>
      <c r="FF182" s="1158"/>
      <c r="FG182" s="1158"/>
      <c r="FH182" s="1158"/>
      <c r="FI182" s="1158"/>
      <c r="FJ182" s="1158"/>
      <c r="FK182" s="1158"/>
      <c r="FL182" s="1158"/>
      <c r="FM182" s="1158"/>
      <c r="FN182" s="1158"/>
      <c r="FO182" s="1158"/>
      <c r="FP182" s="1158"/>
      <c r="FQ182" s="1158"/>
      <c r="FR182" s="1158"/>
      <c r="FS182" s="1158"/>
      <c r="FT182" s="1158"/>
      <c r="FU182" s="1158"/>
      <c r="FV182" s="1158"/>
      <c r="FW182" s="1158"/>
      <c r="FX182" s="1158"/>
      <c r="FY182" s="1158"/>
      <c r="FZ182" s="1158"/>
      <c r="GA182" s="1158"/>
      <c r="GB182" s="1158"/>
      <c r="GC182" s="1158"/>
      <c r="GD182" s="1158"/>
      <c r="GE182" s="1158"/>
      <c r="GF182" s="1158"/>
      <c r="GG182" s="1158"/>
      <c r="GH182" s="1158"/>
      <c r="GI182" s="1158"/>
      <c r="GJ182" s="1158"/>
      <c r="GK182" s="1158"/>
      <c r="GL182" s="1158"/>
      <c r="GM182" s="1158"/>
      <c r="GN182" s="1158"/>
      <c r="GO182" s="1158"/>
      <c r="GP182" s="1158"/>
      <c r="GQ182" s="1158"/>
      <c r="GR182" s="1158"/>
      <c r="GS182" s="1158"/>
      <c r="GT182" s="1158"/>
      <c r="GU182" s="1158"/>
      <c r="GV182" s="1158"/>
      <c r="GW182" s="1158"/>
      <c r="GX182" s="1158"/>
      <c r="GY182" s="1158"/>
      <c r="GZ182" s="1158"/>
      <c r="HA182" s="1158"/>
      <c r="HB182" s="1158"/>
      <c r="HC182" s="1158"/>
      <c r="HD182" s="1158"/>
      <c r="HE182" s="1158"/>
      <c r="HF182" s="1158"/>
      <c r="HG182" s="1158"/>
      <c r="HH182" s="1158"/>
      <c r="HI182" s="1158"/>
      <c r="HJ182" s="1158"/>
      <c r="HK182" s="1158"/>
      <c r="HL182" s="1158"/>
      <c r="HM182" s="1158"/>
      <c r="HN182" s="1158"/>
      <c r="HO182" s="1158"/>
      <c r="HP182" s="1158"/>
      <c r="HQ182" s="1158"/>
      <c r="HR182" s="1158"/>
      <c r="HS182" s="1158"/>
      <c r="HT182" s="1158"/>
      <c r="HU182" s="1158"/>
      <c r="HV182" s="1158"/>
      <c r="HW182" s="1158"/>
      <c r="HX182" s="1158"/>
      <c r="HY182" s="1158"/>
      <c r="HZ182" s="1158"/>
      <c r="IA182" s="1158"/>
      <c r="IB182" s="1158"/>
      <c r="IC182" s="1158"/>
      <c r="ID182" s="1158"/>
      <c r="IE182" s="1158"/>
      <c r="IF182" s="1158"/>
      <c r="IG182" s="1158"/>
      <c r="IH182" s="1158"/>
      <c r="II182" s="1158"/>
      <c r="IJ182" s="1158"/>
      <c r="IK182" s="1158"/>
      <c r="IL182" s="1158"/>
      <c r="IM182" s="1158"/>
      <c r="IN182" s="1158"/>
      <c r="IO182" s="1158"/>
      <c r="IP182" s="1158"/>
      <c r="IQ182" s="1158"/>
      <c r="IR182" s="1158"/>
      <c r="IS182" s="1158"/>
      <c r="IT182" s="1158"/>
      <c r="IU182" s="1158"/>
      <c r="IV182" s="1158"/>
      <c r="IW182" s="1158"/>
      <c r="IX182" s="1158"/>
      <c r="IY182" s="1158"/>
      <c r="IZ182" s="1158"/>
      <c r="JA182" s="1158"/>
      <c r="JB182" s="1158"/>
      <c r="JC182" s="1158"/>
      <c r="JD182" s="1158"/>
      <c r="JE182" s="1158"/>
      <c r="JF182" s="22"/>
      <c r="JG182" s="22"/>
      <c r="JH182" s="21"/>
      <c r="JI182" s="484"/>
      <c r="JJ182" s="484"/>
      <c r="JK182" s="484"/>
      <c r="JL182" s="484"/>
      <c r="JM182" s="484"/>
      <c r="JN182" s="484"/>
      <c r="JO182" s="484"/>
      <c r="JP182" s="484"/>
      <c r="JQ182" s="484"/>
      <c r="JR182" s="484"/>
      <c r="JS182" s="484"/>
      <c r="JT182" s="484"/>
      <c r="JU182" s="484"/>
      <c r="JV182" s="484"/>
      <c r="JW182" s="484"/>
      <c r="JX182" s="484"/>
      <c r="JY182" s="484"/>
      <c r="JZ182" s="484"/>
      <c r="KA182" s="484"/>
      <c r="KB182" s="484"/>
      <c r="KC182" s="484"/>
      <c r="KD182" s="484"/>
      <c r="KE182" s="484"/>
      <c r="KF182" s="484"/>
      <c r="KG182" s="484"/>
      <c r="KH182" s="484"/>
      <c r="KI182" s="484"/>
      <c r="KJ182" s="484"/>
      <c r="KK182" s="484"/>
      <c r="KL182" s="484"/>
      <c r="KM182" s="484"/>
      <c r="KN182" s="484"/>
      <c r="KO182" s="484"/>
      <c r="KP182" s="484"/>
      <c r="KQ182" s="484"/>
      <c r="KR182" s="484"/>
      <c r="KS182" s="484"/>
      <c r="KT182" s="484"/>
      <c r="KU182" s="484"/>
      <c r="KV182" s="484"/>
      <c r="KW182" s="484"/>
      <c r="KX182" s="484"/>
      <c r="KY182" s="484"/>
      <c r="KZ182" s="484"/>
      <c r="LA182" s="484"/>
      <c r="LB182" s="484"/>
      <c r="LC182" s="484"/>
      <c r="LD182" s="484"/>
      <c r="LE182" s="484"/>
      <c r="LF182" s="484"/>
      <c r="LG182" s="484"/>
      <c r="LH182" s="484"/>
      <c r="LI182" s="484"/>
      <c r="LJ182" s="484"/>
      <c r="LK182" s="484"/>
      <c r="LL182" s="484"/>
      <c r="LM182" s="484"/>
      <c r="LN182" s="484"/>
      <c r="LO182" s="484"/>
      <c r="LP182" s="484"/>
      <c r="LQ182" s="484"/>
      <c r="LR182" s="484"/>
      <c r="LS182" s="484"/>
      <c r="LT182" s="484"/>
      <c r="LU182" s="484"/>
      <c r="LV182" s="484"/>
      <c r="LW182" s="484"/>
      <c r="LX182" s="484"/>
      <c r="LY182" s="484"/>
      <c r="LZ182" s="484"/>
      <c r="MA182" s="484"/>
      <c r="MB182" s="484"/>
      <c r="MC182" s="484"/>
      <c r="MD182" s="484"/>
      <c r="ME182" s="484"/>
      <c r="MF182" s="484"/>
      <c r="MG182" s="484"/>
      <c r="MH182" s="484"/>
      <c r="MI182" s="484"/>
      <c r="MJ182" s="484"/>
      <c r="MK182" s="484"/>
      <c r="ML182" s="484"/>
      <c r="MM182" s="484"/>
      <c r="MN182" s="484"/>
      <c r="MO182" s="484"/>
      <c r="MP182" s="484"/>
      <c r="MQ182" s="484"/>
      <c r="MR182" s="484"/>
      <c r="MS182" s="484"/>
      <c r="MT182" s="484"/>
      <c r="MU182" s="484"/>
      <c r="MV182" s="484"/>
      <c r="MW182" s="484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171"/>
      <c r="AQ183" s="1159"/>
      <c r="AR183" s="1159"/>
      <c r="AS183" s="1159"/>
      <c r="AT183" s="1159"/>
      <c r="AU183" s="1159"/>
      <c r="AV183" s="1159"/>
      <c r="AW183" s="1159"/>
      <c r="AX183" s="1159"/>
      <c r="AY183" s="1159"/>
      <c r="AZ183" s="1159"/>
      <c r="BA183" s="1159"/>
      <c r="BB183" s="1159"/>
      <c r="BC183" s="1159"/>
      <c r="BD183" s="1159"/>
      <c r="BE183" s="1159"/>
      <c r="BF183" s="1159"/>
      <c r="BG183" s="1159"/>
      <c r="BH183" s="1159"/>
      <c r="BI183" s="1159"/>
      <c r="BJ183" s="1159"/>
      <c r="BK183" s="1159"/>
      <c r="BL183" s="1159"/>
      <c r="BM183" s="1159"/>
      <c r="BN183" s="1159"/>
      <c r="BO183" s="1159"/>
      <c r="BP183" s="1159"/>
      <c r="BQ183" s="1159"/>
      <c r="BR183" s="1159"/>
      <c r="BS183" s="1159"/>
      <c r="BT183" s="1159"/>
      <c r="BU183" s="1159"/>
      <c r="BV183" s="1159"/>
      <c r="BW183" s="1159"/>
      <c r="BX183" s="1159"/>
      <c r="BY183" s="1159"/>
      <c r="BZ183" s="1159"/>
      <c r="CA183" s="1159"/>
      <c r="CB183" s="1159"/>
      <c r="CC183" s="1159"/>
      <c r="CD183" s="1159"/>
      <c r="CE183" s="1159"/>
      <c r="CF183" s="1159"/>
      <c r="CG183" s="1159"/>
      <c r="CH183" s="1159"/>
      <c r="CI183" s="1159"/>
      <c r="CJ183" s="1159"/>
      <c r="CK183" s="1159"/>
      <c r="CL183" s="1159"/>
      <c r="CM183" s="1159"/>
      <c r="CN183" s="1159"/>
      <c r="CO183" s="1159"/>
      <c r="CP183" s="1159"/>
      <c r="CQ183" s="1159"/>
      <c r="CR183" s="1159"/>
      <c r="CS183" s="1159"/>
      <c r="CT183" s="1159"/>
      <c r="CU183" s="1159"/>
      <c r="CV183" s="1159"/>
      <c r="CW183" s="1159"/>
      <c r="CX183" s="1159"/>
      <c r="CY183" s="1159"/>
      <c r="CZ183" s="1159"/>
      <c r="DA183" s="1159"/>
      <c r="DB183" s="1159"/>
      <c r="DC183" s="1159"/>
      <c r="DD183" s="1159"/>
      <c r="DE183" s="1159"/>
      <c r="DF183" s="1159"/>
      <c r="DG183" s="1159"/>
      <c r="DH183" s="1159"/>
      <c r="DI183" s="1159"/>
      <c r="DJ183" s="1159"/>
      <c r="DK183" s="1159"/>
      <c r="DL183" s="1159"/>
      <c r="DM183" s="1159"/>
      <c r="DN183" s="1159"/>
      <c r="DO183" s="1159"/>
      <c r="DP183" s="1159"/>
      <c r="DQ183" s="1159"/>
      <c r="DR183" s="1159"/>
      <c r="DS183" s="1159"/>
      <c r="DT183" s="1159"/>
      <c r="DU183" s="1159"/>
      <c r="DV183" s="1159"/>
      <c r="DW183" s="1159"/>
      <c r="DX183" s="1159"/>
      <c r="DY183" s="1159"/>
      <c r="DZ183" s="1159"/>
      <c r="EA183" s="1159"/>
      <c r="EB183" s="1159"/>
      <c r="EC183" s="1159"/>
      <c r="ED183" s="1159"/>
      <c r="EE183" s="1159"/>
      <c r="EF183" s="1159"/>
      <c r="EG183" s="1159"/>
      <c r="EH183" s="1159"/>
      <c r="EI183" s="1159"/>
      <c r="EJ183" s="1159"/>
      <c r="EK183" s="1159"/>
      <c r="EL183" s="1159"/>
      <c r="EM183" s="1159"/>
      <c r="EN183" s="1159"/>
      <c r="EO183" s="1159"/>
      <c r="EP183" s="1159"/>
      <c r="EQ183" s="1159"/>
      <c r="ER183" s="1159"/>
      <c r="ES183" s="1159"/>
      <c r="ET183" s="1159"/>
      <c r="EU183" s="1159"/>
      <c r="EV183" s="1159"/>
      <c r="EW183" s="1159"/>
      <c r="EX183" s="1159"/>
      <c r="EY183" s="1159"/>
      <c r="EZ183" s="1159"/>
      <c r="FA183" s="1159"/>
      <c r="FB183" s="1159"/>
      <c r="FC183" s="1159"/>
      <c r="FD183" s="1159"/>
      <c r="FE183" s="1159"/>
      <c r="FF183" s="1159"/>
      <c r="FG183" s="1159"/>
      <c r="FH183" s="1159"/>
      <c r="FI183" s="1159"/>
      <c r="FJ183" s="1159"/>
      <c r="FK183" s="1159"/>
      <c r="FL183" s="1159"/>
      <c r="FM183" s="1159"/>
      <c r="FN183" s="1159"/>
      <c r="FO183" s="1159"/>
      <c r="FP183" s="1159"/>
      <c r="FQ183" s="1159"/>
      <c r="FR183" s="1159"/>
      <c r="FS183" s="1159"/>
      <c r="FT183" s="1159"/>
      <c r="FU183" s="1159"/>
      <c r="FV183" s="1159"/>
      <c r="FW183" s="1159"/>
      <c r="FX183" s="1159"/>
      <c r="FY183" s="1159"/>
      <c r="FZ183" s="1159"/>
      <c r="GA183" s="1159"/>
      <c r="GB183" s="1159"/>
      <c r="GC183" s="1159"/>
      <c r="GD183" s="1159"/>
      <c r="GE183" s="1159"/>
      <c r="GF183" s="1159"/>
      <c r="GG183" s="1159"/>
      <c r="GH183" s="1159"/>
      <c r="GI183" s="1159"/>
      <c r="GJ183" s="1159"/>
      <c r="GK183" s="1159"/>
      <c r="GL183" s="1159"/>
      <c r="GM183" s="1159"/>
      <c r="GN183" s="1159"/>
      <c r="GO183" s="1159"/>
      <c r="GP183" s="1159"/>
      <c r="GQ183" s="1159"/>
      <c r="GR183" s="1159"/>
      <c r="GS183" s="1159"/>
      <c r="GT183" s="1159"/>
      <c r="GU183" s="1159"/>
      <c r="GV183" s="1159"/>
      <c r="GW183" s="1159"/>
      <c r="GX183" s="1159"/>
      <c r="GY183" s="1159"/>
      <c r="GZ183" s="1159"/>
      <c r="HA183" s="1159"/>
      <c r="HB183" s="1159"/>
      <c r="HC183" s="1159"/>
      <c r="HD183" s="1159"/>
      <c r="HE183" s="1159"/>
      <c r="HF183" s="1159"/>
      <c r="HG183" s="1159"/>
      <c r="HH183" s="1159"/>
      <c r="HI183" s="1159"/>
      <c r="HJ183" s="1159"/>
      <c r="HK183" s="1159"/>
      <c r="HL183" s="1159"/>
      <c r="HM183" s="1159"/>
      <c r="HN183" s="1159"/>
      <c r="HO183" s="1159"/>
      <c r="HP183" s="1159"/>
      <c r="HQ183" s="1159"/>
      <c r="HR183" s="1159"/>
      <c r="HS183" s="1159"/>
      <c r="HT183" s="1159"/>
      <c r="HU183" s="1159"/>
      <c r="HV183" s="1159"/>
      <c r="HW183" s="1159"/>
      <c r="HX183" s="1159"/>
      <c r="HY183" s="1159"/>
      <c r="HZ183" s="1159"/>
      <c r="IA183" s="1159"/>
      <c r="IB183" s="1159"/>
      <c r="IC183" s="1159"/>
      <c r="ID183" s="1159"/>
      <c r="IE183" s="1159"/>
      <c r="IF183" s="1159"/>
      <c r="IG183" s="1159"/>
      <c r="IH183" s="1159"/>
      <c r="II183" s="1159"/>
      <c r="IJ183" s="1159"/>
      <c r="IK183" s="1159"/>
      <c r="IL183" s="1159"/>
      <c r="IM183" s="1159"/>
      <c r="IN183" s="1159"/>
      <c r="IO183" s="1159"/>
      <c r="IP183" s="1159"/>
      <c r="IQ183" s="1159"/>
      <c r="IR183" s="1159"/>
      <c r="IS183" s="1159"/>
      <c r="IT183" s="1159"/>
      <c r="IU183" s="1159"/>
      <c r="IV183" s="1159"/>
      <c r="IW183" s="1159"/>
      <c r="IX183" s="1159"/>
      <c r="IY183" s="1159"/>
      <c r="IZ183" s="1159"/>
      <c r="JA183" s="1159"/>
      <c r="JB183" s="1159"/>
      <c r="JC183" s="1159"/>
      <c r="JD183" s="1159"/>
      <c r="JE183" s="1159"/>
      <c r="JF183" s="22"/>
      <c r="JG183" s="23"/>
      <c r="JH183" s="22"/>
      <c r="JI183" s="484"/>
      <c r="JJ183" s="484"/>
      <c r="JK183" s="484"/>
      <c r="JL183" s="484"/>
      <c r="JM183" s="484"/>
      <c r="JN183" s="484"/>
      <c r="JO183" s="484"/>
      <c r="JP183" s="484"/>
      <c r="JQ183" s="484"/>
      <c r="JR183" s="484"/>
      <c r="JS183" s="484"/>
      <c r="JT183" s="484"/>
      <c r="JU183" s="484"/>
      <c r="JV183" s="484"/>
      <c r="JW183" s="484"/>
      <c r="JX183" s="484"/>
      <c r="JY183" s="484"/>
      <c r="JZ183" s="484"/>
      <c r="KA183" s="484"/>
      <c r="KB183" s="484"/>
      <c r="KC183" s="484"/>
      <c r="KD183" s="484"/>
      <c r="KE183" s="484"/>
      <c r="KF183" s="484"/>
      <c r="KG183" s="484"/>
      <c r="KH183" s="484"/>
      <c r="KI183" s="484"/>
      <c r="KJ183" s="484"/>
      <c r="KK183" s="484"/>
      <c r="KL183" s="484"/>
      <c r="KM183" s="484"/>
      <c r="KN183" s="484"/>
      <c r="KO183" s="484"/>
      <c r="KP183" s="484"/>
      <c r="KQ183" s="484"/>
      <c r="KR183" s="484"/>
      <c r="KS183" s="484"/>
      <c r="KT183" s="484"/>
      <c r="KU183" s="484"/>
      <c r="KV183" s="484"/>
      <c r="KW183" s="484"/>
      <c r="KX183" s="484"/>
      <c r="KY183" s="484"/>
      <c r="KZ183" s="484"/>
      <c r="LA183" s="484"/>
      <c r="LB183" s="484"/>
      <c r="LC183" s="484"/>
      <c r="LD183" s="484"/>
      <c r="LE183" s="484"/>
      <c r="LF183" s="484"/>
      <c r="LG183" s="484"/>
      <c r="LH183" s="484"/>
      <c r="LI183" s="484"/>
      <c r="LJ183" s="484"/>
      <c r="LK183" s="484"/>
      <c r="LL183" s="484"/>
      <c r="LM183" s="484"/>
      <c r="LN183" s="484"/>
      <c r="LO183" s="484"/>
      <c r="LP183" s="484"/>
      <c r="LQ183" s="484"/>
      <c r="LR183" s="484"/>
      <c r="LS183" s="484"/>
      <c r="LT183" s="484"/>
      <c r="LU183" s="484"/>
      <c r="LV183" s="484"/>
      <c r="LW183" s="484"/>
      <c r="LX183" s="484"/>
      <c r="LY183" s="484"/>
      <c r="LZ183" s="484"/>
      <c r="MA183" s="484"/>
      <c r="MB183" s="484"/>
      <c r="MC183" s="484"/>
      <c r="MD183" s="484"/>
      <c r="ME183" s="484"/>
      <c r="MF183" s="484"/>
      <c r="MG183" s="484"/>
      <c r="MH183" s="484"/>
      <c r="MI183" s="484"/>
      <c r="MJ183" s="484"/>
      <c r="MK183" s="484"/>
      <c r="ML183" s="484"/>
      <c r="MM183" s="484"/>
      <c r="MN183" s="484"/>
      <c r="MO183" s="484"/>
      <c r="MP183" s="484"/>
      <c r="MQ183" s="484"/>
      <c r="MR183" s="484"/>
      <c r="MS183" s="484"/>
      <c r="MT183" s="484"/>
      <c r="MU183" s="484"/>
      <c r="MV183" s="484"/>
      <c r="MW183" s="484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171"/>
      <c r="AQ184" s="1159"/>
      <c r="AR184" s="1159"/>
      <c r="AS184" s="1159"/>
      <c r="AT184" s="1159"/>
      <c r="AU184" s="1159"/>
      <c r="AV184" s="1159"/>
      <c r="AW184" s="1159"/>
      <c r="AX184" s="1159"/>
      <c r="AY184" s="1159"/>
      <c r="AZ184" s="1159"/>
      <c r="BA184" s="1159"/>
      <c r="BB184" s="1159"/>
      <c r="BC184" s="1159"/>
      <c r="BD184" s="1159"/>
      <c r="BE184" s="1159"/>
      <c r="BF184" s="1159"/>
      <c r="BG184" s="1159"/>
      <c r="BH184" s="1159"/>
      <c r="BI184" s="1159"/>
      <c r="BJ184" s="1159"/>
      <c r="BK184" s="1159"/>
      <c r="BL184" s="1159"/>
      <c r="BM184" s="1159"/>
      <c r="BN184" s="1159"/>
      <c r="BO184" s="1159"/>
      <c r="BP184" s="1159"/>
      <c r="BQ184" s="1159"/>
      <c r="BR184" s="1159"/>
      <c r="BS184" s="1159"/>
      <c r="BT184" s="1159"/>
      <c r="BU184" s="1159"/>
      <c r="BV184" s="1159"/>
      <c r="BW184" s="1159"/>
      <c r="BX184" s="1159"/>
      <c r="BY184" s="1159"/>
      <c r="BZ184" s="1159"/>
      <c r="CA184" s="1159"/>
      <c r="CB184" s="1159"/>
      <c r="CC184" s="1159"/>
      <c r="CD184" s="1159"/>
      <c r="CE184" s="1159"/>
      <c r="CF184" s="1159"/>
      <c r="CG184" s="1159"/>
      <c r="CH184" s="1159"/>
      <c r="CI184" s="1159"/>
      <c r="CJ184" s="1159"/>
      <c r="CK184" s="1159"/>
      <c r="CL184" s="1159"/>
      <c r="CM184" s="1159"/>
      <c r="CN184" s="1159"/>
      <c r="CO184" s="1159"/>
      <c r="CP184" s="1159"/>
      <c r="CQ184" s="1159"/>
      <c r="CR184" s="1159"/>
      <c r="CS184" s="1159"/>
      <c r="CT184" s="1159"/>
      <c r="CU184" s="1159"/>
      <c r="CV184" s="1159"/>
      <c r="CW184" s="1159"/>
      <c r="CX184" s="1159"/>
      <c r="CY184" s="1159"/>
      <c r="CZ184" s="1159"/>
      <c r="DA184" s="1159"/>
      <c r="DB184" s="1159"/>
      <c r="DC184" s="1159"/>
      <c r="DD184" s="1159"/>
      <c r="DE184" s="1159"/>
      <c r="DF184" s="1159"/>
      <c r="DG184" s="1159"/>
      <c r="DH184" s="1159"/>
      <c r="DI184" s="1159"/>
      <c r="DJ184" s="1159"/>
      <c r="DK184" s="1159"/>
      <c r="DL184" s="1159"/>
      <c r="DM184" s="1159"/>
      <c r="DN184" s="1159"/>
      <c r="DO184" s="1159"/>
      <c r="DP184" s="1159"/>
      <c r="DQ184" s="1159"/>
      <c r="DR184" s="1159"/>
      <c r="DS184" s="1159"/>
      <c r="DT184" s="1159"/>
      <c r="DU184" s="1159"/>
      <c r="DV184" s="1159"/>
      <c r="DW184" s="1159"/>
      <c r="DX184" s="1159"/>
      <c r="DY184" s="1159"/>
      <c r="DZ184" s="1159"/>
      <c r="EA184" s="1159"/>
      <c r="EB184" s="1159"/>
      <c r="EC184" s="1159"/>
      <c r="ED184" s="1159"/>
      <c r="EE184" s="1159"/>
      <c r="EF184" s="1159"/>
      <c r="EG184" s="1159"/>
      <c r="EH184" s="1159"/>
      <c r="EI184" s="1159"/>
      <c r="EJ184" s="1159"/>
      <c r="EK184" s="1159"/>
      <c r="EL184" s="1159"/>
      <c r="EM184" s="1159"/>
      <c r="EN184" s="1159"/>
      <c r="EO184" s="1159"/>
      <c r="EP184" s="1159"/>
      <c r="EQ184" s="1159"/>
      <c r="ER184" s="1159"/>
      <c r="ES184" s="1159"/>
      <c r="ET184" s="1159"/>
      <c r="EU184" s="1159"/>
      <c r="EV184" s="1159"/>
      <c r="EW184" s="1159"/>
      <c r="EX184" s="1159"/>
      <c r="EY184" s="1159"/>
      <c r="EZ184" s="1159"/>
      <c r="FA184" s="1159"/>
      <c r="FB184" s="1159"/>
      <c r="FC184" s="1159"/>
      <c r="FD184" s="1159"/>
      <c r="FE184" s="1159"/>
      <c r="FF184" s="1159"/>
      <c r="FG184" s="1159"/>
      <c r="FH184" s="1159"/>
      <c r="FI184" s="1159"/>
      <c r="FJ184" s="1159"/>
      <c r="FK184" s="1159"/>
      <c r="FL184" s="1159"/>
      <c r="FM184" s="1159"/>
      <c r="FN184" s="1159"/>
      <c r="FO184" s="1159"/>
      <c r="FP184" s="1159"/>
      <c r="FQ184" s="1159"/>
      <c r="FR184" s="1159"/>
      <c r="FS184" s="1159"/>
      <c r="FT184" s="1159"/>
      <c r="FU184" s="1159"/>
      <c r="FV184" s="1159"/>
      <c r="FW184" s="1159"/>
      <c r="FX184" s="1159"/>
      <c r="FY184" s="1159"/>
      <c r="FZ184" s="1159"/>
      <c r="GA184" s="1159"/>
      <c r="GB184" s="1159"/>
      <c r="GC184" s="1159"/>
      <c r="GD184" s="1159"/>
      <c r="GE184" s="1159"/>
      <c r="GF184" s="1159"/>
      <c r="GG184" s="1159"/>
      <c r="GH184" s="1159"/>
      <c r="GI184" s="1159"/>
      <c r="GJ184" s="1159"/>
      <c r="GK184" s="1159"/>
      <c r="GL184" s="1159"/>
      <c r="GM184" s="1159"/>
      <c r="GN184" s="1159"/>
      <c r="GO184" s="1159"/>
      <c r="GP184" s="1159"/>
      <c r="GQ184" s="1159"/>
      <c r="GR184" s="1159"/>
      <c r="GS184" s="1159"/>
      <c r="GT184" s="1159"/>
      <c r="GU184" s="1159"/>
      <c r="GV184" s="1159"/>
      <c r="GW184" s="1159"/>
      <c r="GX184" s="1159"/>
      <c r="GY184" s="1159"/>
      <c r="GZ184" s="1159"/>
      <c r="HA184" s="1159"/>
      <c r="HB184" s="1159"/>
      <c r="HC184" s="1159"/>
      <c r="HD184" s="1159"/>
      <c r="HE184" s="1159"/>
      <c r="HF184" s="1159"/>
      <c r="HG184" s="1159"/>
      <c r="HH184" s="1159"/>
      <c r="HI184" s="1159"/>
      <c r="HJ184" s="1159"/>
      <c r="HK184" s="1159"/>
      <c r="HL184" s="1159"/>
      <c r="HM184" s="1159"/>
      <c r="HN184" s="1159"/>
      <c r="HO184" s="1159"/>
      <c r="HP184" s="1159"/>
      <c r="HQ184" s="1159"/>
      <c r="HR184" s="1159"/>
      <c r="HS184" s="1159"/>
      <c r="HT184" s="1159"/>
      <c r="HU184" s="1159"/>
      <c r="HV184" s="1159"/>
      <c r="HW184" s="1159"/>
      <c r="HX184" s="1159"/>
      <c r="HY184" s="1159"/>
      <c r="HZ184" s="1159"/>
      <c r="IA184" s="1159"/>
      <c r="IB184" s="1159"/>
      <c r="IC184" s="1159"/>
      <c r="ID184" s="1159"/>
      <c r="IE184" s="1159"/>
      <c r="IF184" s="1159"/>
      <c r="IG184" s="1159"/>
      <c r="IH184" s="1159"/>
      <c r="II184" s="1159"/>
      <c r="IJ184" s="1159"/>
      <c r="IK184" s="1159"/>
      <c r="IL184" s="1159"/>
      <c r="IM184" s="1159"/>
      <c r="IN184" s="1159"/>
      <c r="IO184" s="1159"/>
      <c r="IP184" s="1159"/>
      <c r="IQ184" s="1159"/>
      <c r="IR184" s="1159"/>
      <c r="IS184" s="1159"/>
      <c r="IT184" s="1159"/>
      <c r="IU184" s="1159"/>
      <c r="IV184" s="1159"/>
      <c r="IW184" s="1159"/>
      <c r="IX184" s="1159"/>
      <c r="IY184" s="1159"/>
      <c r="IZ184" s="1159"/>
      <c r="JA184" s="1159"/>
      <c r="JB184" s="1159"/>
      <c r="JC184" s="1159"/>
      <c r="JD184" s="1159"/>
      <c r="JE184" s="1159"/>
      <c r="JF184" s="22"/>
      <c r="JG184" s="23"/>
      <c r="JH184" s="22"/>
      <c r="JI184" s="484"/>
      <c r="JJ184" s="484"/>
      <c r="JK184" s="484"/>
      <c r="JL184" s="484"/>
      <c r="JM184" s="484"/>
      <c r="JN184" s="484"/>
      <c r="JO184" s="484"/>
      <c r="JP184" s="484"/>
      <c r="JQ184" s="484"/>
      <c r="JR184" s="484"/>
      <c r="JS184" s="484"/>
      <c r="JT184" s="484"/>
      <c r="JU184" s="484"/>
      <c r="JV184" s="484"/>
      <c r="JW184" s="484"/>
      <c r="JX184" s="484"/>
      <c r="JY184" s="484"/>
      <c r="JZ184" s="484"/>
      <c r="KA184" s="484"/>
      <c r="KB184" s="484"/>
      <c r="KC184" s="484"/>
      <c r="KD184" s="484"/>
      <c r="KE184" s="484"/>
      <c r="KF184" s="484"/>
      <c r="KG184" s="484"/>
      <c r="KH184" s="484"/>
      <c r="KI184" s="484"/>
      <c r="KJ184" s="484"/>
      <c r="KK184" s="484"/>
      <c r="KL184" s="484"/>
      <c r="KM184" s="484"/>
      <c r="KN184" s="484"/>
      <c r="KO184" s="484"/>
      <c r="KP184" s="484"/>
      <c r="KQ184" s="484"/>
      <c r="KR184" s="484"/>
      <c r="KS184" s="484"/>
      <c r="KT184" s="484"/>
      <c r="KU184" s="484"/>
      <c r="KV184" s="484"/>
      <c r="KW184" s="484"/>
      <c r="KX184" s="484"/>
      <c r="KY184" s="484"/>
      <c r="KZ184" s="484"/>
      <c r="LA184" s="484"/>
      <c r="LB184" s="484"/>
      <c r="LC184" s="484"/>
      <c r="LD184" s="484"/>
      <c r="LE184" s="484"/>
      <c r="LF184" s="484"/>
      <c r="LG184" s="484"/>
      <c r="LH184" s="484"/>
      <c r="LI184" s="484"/>
      <c r="LJ184" s="484"/>
      <c r="LK184" s="484"/>
      <c r="LL184" s="484"/>
      <c r="LM184" s="484"/>
      <c r="LN184" s="484"/>
      <c r="LO184" s="484"/>
      <c r="LP184" s="484"/>
      <c r="LQ184" s="484"/>
      <c r="LR184" s="484"/>
      <c r="LS184" s="484"/>
      <c r="LT184" s="484"/>
      <c r="LU184" s="484"/>
      <c r="LV184" s="484"/>
      <c r="LW184" s="484"/>
      <c r="LX184" s="484"/>
      <c r="LY184" s="484"/>
      <c r="LZ184" s="484"/>
      <c r="MA184" s="484"/>
      <c r="MB184" s="484"/>
      <c r="MC184" s="484"/>
      <c r="MD184" s="484"/>
      <c r="ME184" s="484"/>
      <c r="MF184" s="484"/>
      <c r="MG184" s="484"/>
      <c r="MH184" s="484"/>
      <c r="MI184" s="484"/>
      <c r="MJ184" s="484"/>
      <c r="MK184" s="484"/>
      <c r="ML184" s="484"/>
      <c r="MM184" s="484"/>
      <c r="MN184" s="484"/>
      <c r="MO184" s="484"/>
      <c r="MP184" s="484"/>
      <c r="MQ184" s="484"/>
      <c r="MR184" s="484"/>
      <c r="MS184" s="484"/>
      <c r="MT184" s="484"/>
      <c r="MU184" s="484"/>
      <c r="MV184" s="484"/>
      <c r="MW184" s="484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171"/>
      <c r="AQ185" s="1159"/>
      <c r="AR185" s="1159"/>
      <c r="AS185" s="1159"/>
      <c r="AT185" s="1159"/>
      <c r="AU185" s="1159"/>
      <c r="AV185" s="1159"/>
      <c r="AW185" s="1159"/>
      <c r="AX185" s="1159"/>
      <c r="AY185" s="1159"/>
      <c r="AZ185" s="1159"/>
      <c r="BA185" s="1159"/>
      <c r="BB185" s="1159"/>
      <c r="BC185" s="1159"/>
      <c r="BD185" s="1159"/>
      <c r="BE185" s="1159"/>
      <c r="BF185" s="1159"/>
      <c r="BG185" s="1159"/>
      <c r="BH185" s="1159"/>
      <c r="BI185" s="1159"/>
      <c r="BJ185" s="1159"/>
      <c r="BK185" s="1159"/>
      <c r="BL185" s="1159"/>
      <c r="BM185" s="1159"/>
      <c r="BN185" s="1159"/>
      <c r="BO185" s="1159"/>
      <c r="BP185" s="1159"/>
      <c r="BQ185" s="1159"/>
      <c r="BR185" s="1159"/>
      <c r="BS185" s="1159"/>
      <c r="BT185" s="1159"/>
      <c r="BU185" s="1159"/>
      <c r="BV185" s="1159"/>
      <c r="BW185" s="1159"/>
      <c r="BX185" s="1159"/>
      <c r="BY185" s="1159"/>
      <c r="BZ185" s="1159"/>
      <c r="CA185" s="1159"/>
      <c r="CB185" s="1159"/>
      <c r="CC185" s="1159"/>
      <c r="CD185" s="1159"/>
      <c r="CE185" s="1159"/>
      <c r="CF185" s="1159"/>
      <c r="CG185" s="1159"/>
      <c r="CH185" s="1159"/>
      <c r="CI185" s="1159"/>
      <c r="CJ185" s="1159"/>
      <c r="CK185" s="1159"/>
      <c r="CL185" s="1159"/>
      <c r="CM185" s="1159"/>
      <c r="CN185" s="1159"/>
      <c r="CO185" s="1159"/>
      <c r="CP185" s="1159"/>
      <c r="CQ185" s="1159"/>
      <c r="CR185" s="1159"/>
      <c r="CS185" s="1159"/>
      <c r="CT185" s="1159"/>
      <c r="CU185" s="1159"/>
      <c r="CV185" s="1159"/>
      <c r="CW185" s="1159"/>
      <c r="CX185" s="1159"/>
      <c r="CY185" s="1159"/>
      <c r="CZ185" s="1159"/>
      <c r="DA185" s="1159"/>
      <c r="DB185" s="1159"/>
      <c r="DC185" s="1159"/>
      <c r="DD185" s="1159"/>
      <c r="DE185" s="1159"/>
      <c r="DF185" s="1159"/>
      <c r="DG185" s="1159"/>
      <c r="DH185" s="1159"/>
      <c r="DI185" s="1159"/>
      <c r="DJ185" s="1159"/>
      <c r="DK185" s="1159"/>
      <c r="DL185" s="1159"/>
      <c r="DM185" s="1159"/>
      <c r="DN185" s="1159"/>
      <c r="DO185" s="1159"/>
      <c r="DP185" s="1159"/>
      <c r="DQ185" s="1159"/>
      <c r="DR185" s="1159"/>
      <c r="DS185" s="1159"/>
      <c r="DT185" s="1159"/>
      <c r="DU185" s="1159"/>
      <c r="DV185" s="1159"/>
      <c r="DW185" s="1159"/>
      <c r="DX185" s="1159"/>
      <c r="DY185" s="1159"/>
      <c r="DZ185" s="1159"/>
      <c r="EA185" s="1159"/>
      <c r="EB185" s="1159"/>
      <c r="EC185" s="1159"/>
      <c r="ED185" s="1159"/>
      <c r="EE185" s="1159"/>
      <c r="EF185" s="1159"/>
      <c r="EG185" s="1159"/>
      <c r="EH185" s="1159"/>
      <c r="EI185" s="1159"/>
      <c r="EJ185" s="1159"/>
      <c r="EK185" s="1159"/>
      <c r="EL185" s="1159"/>
      <c r="EM185" s="1159"/>
      <c r="EN185" s="1159"/>
      <c r="EO185" s="1159"/>
      <c r="EP185" s="1159"/>
      <c r="EQ185" s="1159"/>
      <c r="ER185" s="1159"/>
      <c r="ES185" s="1159"/>
      <c r="ET185" s="1159"/>
      <c r="EU185" s="1159"/>
      <c r="EV185" s="1159"/>
      <c r="EW185" s="1159"/>
      <c r="EX185" s="1159"/>
      <c r="EY185" s="1159"/>
      <c r="EZ185" s="1159"/>
      <c r="FA185" s="1159"/>
      <c r="FB185" s="1159"/>
      <c r="FC185" s="1159"/>
      <c r="FD185" s="1159"/>
      <c r="FE185" s="1159"/>
      <c r="FF185" s="1159"/>
      <c r="FG185" s="1159"/>
      <c r="FH185" s="1159"/>
      <c r="FI185" s="1159"/>
      <c r="FJ185" s="1159"/>
      <c r="FK185" s="1159"/>
      <c r="FL185" s="1159"/>
      <c r="FM185" s="1159"/>
      <c r="FN185" s="1159"/>
      <c r="FO185" s="1159"/>
      <c r="FP185" s="1159"/>
      <c r="FQ185" s="1159"/>
      <c r="FR185" s="1159"/>
      <c r="FS185" s="1159"/>
      <c r="FT185" s="1159"/>
      <c r="FU185" s="1159"/>
      <c r="FV185" s="1159"/>
      <c r="FW185" s="1159"/>
      <c r="FX185" s="1159"/>
      <c r="FY185" s="1159"/>
      <c r="FZ185" s="1159"/>
      <c r="GA185" s="1159"/>
      <c r="GB185" s="1159"/>
      <c r="GC185" s="1159"/>
      <c r="GD185" s="1159"/>
      <c r="GE185" s="1159"/>
      <c r="GF185" s="1159"/>
      <c r="GG185" s="1159"/>
      <c r="GH185" s="1159"/>
      <c r="GI185" s="1159"/>
      <c r="GJ185" s="1159"/>
      <c r="GK185" s="1159"/>
      <c r="GL185" s="1159"/>
      <c r="GM185" s="1159"/>
      <c r="GN185" s="1159"/>
      <c r="GO185" s="1159"/>
      <c r="GP185" s="1159"/>
      <c r="GQ185" s="1159"/>
      <c r="GR185" s="1159"/>
      <c r="GS185" s="1159"/>
      <c r="GT185" s="1159"/>
      <c r="GU185" s="1159"/>
      <c r="GV185" s="1159"/>
      <c r="GW185" s="1159"/>
      <c r="GX185" s="1159"/>
      <c r="GY185" s="1159"/>
      <c r="GZ185" s="1159"/>
      <c r="HA185" s="1159"/>
      <c r="HB185" s="1159"/>
      <c r="HC185" s="1159"/>
      <c r="HD185" s="1159"/>
      <c r="HE185" s="1159"/>
      <c r="HF185" s="1159"/>
      <c r="HG185" s="1159"/>
      <c r="HH185" s="1159"/>
      <c r="HI185" s="1159"/>
      <c r="HJ185" s="1159"/>
      <c r="HK185" s="1159"/>
      <c r="HL185" s="1159"/>
      <c r="HM185" s="1159"/>
      <c r="HN185" s="1159"/>
      <c r="HO185" s="1159"/>
      <c r="HP185" s="1159"/>
      <c r="HQ185" s="1159"/>
      <c r="HR185" s="1159"/>
      <c r="HS185" s="1159"/>
      <c r="HT185" s="1159"/>
      <c r="HU185" s="1159"/>
      <c r="HV185" s="1159"/>
      <c r="HW185" s="1159"/>
      <c r="HX185" s="1159"/>
      <c r="HY185" s="1159"/>
      <c r="HZ185" s="1159"/>
      <c r="IA185" s="1159"/>
      <c r="IB185" s="1159"/>
      <c r="IC185" s="1159"/>
      <c r="ID185" s="1159"/>
      <c r="IE185" s="1159"/>
      <c r="IF185" s="1159"/>
      <c r="IG185" s="1159"/>
      <c r="IH185" s="1159"/>
      <c r="II185" s="1159"/>
      <c r="IJ185" s="1159"/>
      <c r="IK185" s="1159"/>
      <c r="IL185" s="1159"/>
      <c r="IM185" s="1159"/>
      <c r="IN185" s="1159"/>
      <c r="IO185" s="1159"/>
      <c r="IP185" s="1159"/>
      <c r="IQ185" s="1159"/>
      <c r="IR185" s="1159"/>
      <c r="IS185" s="1159"/>
      <c r="IT185" s="1159"/>
      <c r="IU185" s="1159"/>
      <c r="IV185" s="1159"/>
      <c r="IW185" s="1159"/>
      <c r="IX185" s="1159"/>
      <c r="IY185" s="1159"/>
      <c r="IZ185" s="1159"/>
      <c r="JA185" s="1159"/>
      <c r="JB185" s="1159"/>
      <c r="JC185" s="1159"/>
      <c r="JD185" s="1159"/>
      <c r="JE185" s="1159"/>
      <c r="JF185" s="22"/>
      <c r="JG185" s="23"/>
      <c r="JH185" s="22"/>
      <c r="JI185" s="484"/>
      <c r="JJ185" s="484"/>
      <c r="JK185" s="484"/>
      <c r="JL185" s="484"/>
      <c r="JM185" s="484"/>
      <c r="JN185" s="484"/>
      <c r="JO185" s="484"/>
      <c r="JP185" s="484"/>
      <c r="JQ185" s="484"/>
      <c r="JR185" s="484"/>
      <c r="JS185" s="484"/>
      <c r="JT185" s="484"/>
      <c r="JU185" s="484"/>
      <c r="JV185" s="484"/>
      <c r="JW185" s="484"/>
      <c r="JX185" s="484"/>
      <c r="JY185" s="484"/>
      <c r="JZ185" s="484"/>
      <c r="KA185" s="484"/>
      <c r="KB185" s="484"/>
      <c r="KC185" s="484"/>
      <c r="KD185" s="484"/>
      <c r="KE185" s="484"/>
      <c r="KF185" s="484"/>
      <c r="KG185" s="484"/>
      <c r="KH185" s="484"/>
      <c r="KI185" s="484"/>
      <c r="KJ185" s="484"/>
      <c r="KK185" s="484"/>
      <c r="KL185" s="484"/>
      <c r="KM185" s="484"/>
      <c r="KN185" s="484"/>
      <c r="KO185" s="484"/>
      <c r="KP185" s="484"/>
      <c r="KQ185" s="484"/>
      <c r="KR185" s="484"/>
      <c r="KS185" s="484"/>
      <c r="KT185" s="484"/>
      <c r="KU185" s="484"/>
      <c r="KV185" s="484"/>
      <c r="KW185" s="484"/>
      <c r="KX185" s="484"/>
      <c r="KY185" s="484"/>
      <c r="KZ185" s="484"/>
      <c r="LA185" s="484"/>
      <c r="LB185" s="484"/>
      <c r="LC185" s="484"/>
      <c r="LD185" s="484"/>
      <c r="LE185" s="484"/>
      <c r="LF185" s="484"/>
      <c r="LG185" s="484"/>
      <c r="LH185" s="484"/>
      <c r="LI185" s="484"/>
      <c r="LJ185" s="484"/>
      <c r="LK185" s="484"/>
      <c r="LL185" s="484"/>
      <c r="LM185" s="484"/>
      <c r="LN185" s="484"/>
      <c r="LO185" s="484"/>
      <c r="LP185" s="484"/>
      <c r="LQ185" s="484"/>
      <c r="LR185" s="484"/>
      <c r="LS185" s="484"/>
      <c r="LT185" s="484"/>
      <c r="LU185" s="484"/>
      <c r="LV185" s="484"/>
      <c r="LW185" s="484"/>
      <c r="LX185" s="484"/>
      <c r="LY185" s="484"/>
      <c r="LZ185" s="484"/>
      <c r="MA185" s="484"/>
      <c r="MB185" s="484"/>
      <c r="MC185" s="484"/>
      <c r="MD185" s="484"/>
      <c r="ME185" s="484"/>
      <c r="MF185" s="484"/>
      <c r="MG185" s="484"/>
      <c r="MH185" s="484"/>
      <c r="MI185" s="484"/>
      <c r="MJ185" s="484"/>
      <c r="MK185" s="484"/>
      <c r="ML185" s="484"/>
      <c r="MM185" s="484"/>
      <c r="MN185" s="484"/>
      <c r="MO185" s="484"/>
      <c r="MP185" s="484"/>
      <c r="MQ185" s="484"/>
      <c r="MR185" s="484"/>
      <c r="MS185" s="484"/>
      <c r="MT185" s="484"/>
      <c r="MU185" s="484"/>
      <c r="MV185" s="484"/>
      <c r="MW185" s="484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171"/>
      <c r="AQ186" s="1159"/>
      <c r="AR186" s="1159"/>
      <c r="AS186" s="1159"/>
      <c r="AT186" s="1159"/>
      <c r="AU186" s="1159"/>
      <c r="AV186" s="1159"/>
      <c r="AW186" s="1159"/>
      <c r="AX186" s="1159"/>
      <c r="AY186" s="1159"/>
      <c r="AZ186" s="1159"/>
      <c r="BA186" s="1159"/>
      <c r="BB186" s="1159"/>
      <c r="BC186" s="1159"/>
      <c r="BD186" s="1159"/>
      <c r="BE186" s="1159"/>
      <c r="BF186" s="1159"/>
      <c r="BG186" s="1159"/>
      <c r="BH186" s="1159"/>
      <c r="BI186" s="1159"/>
      <c r="BJ186" s="1159"/>
      <c r="BK186" s="1159"/>
      <c r="BL186" s="1159"/>
      <c r="BM186" s="1159"/>
      <c r="BN186" s="1159"/>
      <c r="BO186" s="1159"/>
      <c r="BP186" s="1159"/>
      <c r="BQ186" s="1159"/>
      <c r="BR186" s="1159"/>
      <c r="BS186" s="1159"/>
      <c r="BT186" s="1159"/>
      <c r="BU186" s="1159"/>
      <c r="BV186" s="1159"/>
      <c r="BW186" s="1159"/>
      <c r="BX186" s="1159"/>
      <c r="BY186" s="1159"/>
      <c r="BZ186" s="1159"/>
      <c r="CA186" s="1159"/>
      <c r="CB186" s="1159"/>
      <c r="CC186" s="1159"/>
      <c r="CD186" s="1159"/>
      <c r="CE186" s="1159"/>
      <c r="CF186" s="1159"/>
      <c r="CG186" s="1159"/>
      <c r="CH186" s="1159"/>
      <c r="CI186" s="1159"/>
      <c r="CJ186" s="1159"/>
      <c r="CK186" s="1159"/>
      <c r="CL186" s="1159"/>
      <c r="CM186" s="1159"/>
      <c r="CN186" s="1159"/>
      <c r="CO186" s="1159"/>
      <c r="CP186" s="1159"/>
      <c r="CQ186" s="1159"/>
      <c r="CR186" s="1159"/>
      <c r="CS186" s="1159"/>
      <c r="CT186" s="1159"/>
      <c r="CU186" s="1159"/>
      <c r="CV186" s="1159"/>
      <c r="CW186" s="1159"/>
      <c r="CX186" s="1159"/>
      <c r="CY186" s="1159"/>
      <c r="CZ186" s="1159"/>
      <c r="DA186" s="1159"/>
      <c r="DB186" s="1159"/>
      <c r="DC186" s="1159"/>
      <c r="DD186" s="1159"/>
      <c r="DE186" s="1159"/>
      <c r="DF186" s="1159"/>
      <c r="DG186" s="1159"/>
      <c r="DH186" s="1159"/>
      <c r="DI186" s="1159"/>
      <c r="DJ186" s="1159"/>
      <c r="DK186" s="1159"/>
      <c r="DL186" s="1159"/>
      <c r="DM186" s="1159"/>
      <c r="DN186" s="1159"/>
      <c r="DO186" s="1159"/>
      <c r="DP186" s="1159"/>
      <c r="DQ186" s="1159"/>
      <c r="DR186" s="1159"/>
      <c r="DS186" s="1159"/>
      <c r="DT186" s="1159"/>
      <c r="DU186" s="1159"/>
      <c r="DV186" s="1159"/>
      <c r="DW186" s="1159"/>
      <c r="DX186" s="1159"/>
      <c r="DY186" s="1159"/>
      <c r="DZ186" s="1159"/>
      <c r="EA186" s="1159"/>
      <c r="EB186" s="1159"/>
      <c r="EC186" s="1159"/>
      <c r="ED186" s="1159"/>
      <c r="EE186" s="1159"/>
      <c r="EF186" s="1159"/>
      <c r="EG186" s="1159"/>
      <c r="EH186" s="1159"/>
      <c r="EI186" s="1159"/>
      <c r="EJ186" s="1159"/>
      <c r="EK186" s="1159"/>
      <c r="EL186" s="1159"/>
      <c r="EM186" s="1159"/>
      <c r="EN186" s="1159"/>
      <c r="EO186" s="1159"/>
      <c r="EP186" s="1159"/>
      <c r="EQ186" s="1159"/>
      <c r="ER186" s="1159"/>
      <c r="ES186" s="1159"/>
      <c r="ET186" s="1159"/>
      <c r="EU186" s="1159"/>
      <c r="EV186" s="1159"/>
      <c r="EW186" s="1159"/>
      <c r="EX186" s="1159"/>
      <c r="EY186" s="1159"/>
      <c r="EZ186" s="1159"/>
      <c r="FA186" s="1159"/>
      <c r="FB186" s="1159"/>
      <c r="FC186" s="1159"/>
      <c r="FD186" s="1159"/>
      <c r="FE186" s="1159"/>
      <c r="FF186" s="1159"/>
      <c r="FG186" s="1159"/>
      <c r="FH186" s="1159"/>
      <c r="FI186" s="1159"/>
      <c r="FJ186" s="1159"/>
      <c r="FK186" s="1159"/>
      <c r="FL186" s="1159"/>
      <c r="FM186" s="1159"/>
      <c r="FN186" s="1159"/>
      <c r="FO186" s="1159"/>
      <c r="FP186" s="1159"/>
      <c r="FQ186" s="1159"/>
      <c r="FR186" s="1159"/>
      <c r="FS186" s="1159"/>
      <c r="FT186" s="1159"/>
      <c r="FU186" s="1159"/>
      <c r="FV186" s="1159"/>
      <c r="FW186" s="1159"/>
      <c r="FX186" s="1159"/>
      <c r="FY186" s="1159"/>
      <c r="FZ186" s="1159"/>
      <c r="GA186" s="1159"/>
      <c r="GB186" s="1159"/>
      <c r="GC186" s="1159"/>
      <c r="GD186" s="1159"/>
      <c r="GE186" s="1159"/>
      <c r="GF186" s="1159"/>
      <c r="GG186" s="1159"/>
      <c r="GH186" s="1159"/>
      <c r="GI186" s="1159"/>
      <c r="GJ186" s="1159"/>
      <c r="GK186" s="1159"/>
      <c r="GL186" s="1159"/>
      <c r="GM186" s="1159"/>
      <c r="GN186" s="1159"/>
      <c r="GO186" s="1159"/>
      <c r="GP186" s="1159"/>
      <c r="GQ186" s="1159"/>
      <c r="GR186" s="1159"/>
      <c r="GS186" s="1159"/>
      <c r="GT186" s="1159"/>
      <c r="GU186" s="1159"/>
      <c r="GV186" s="1159"/>
      <c r="GW186" s="1159"/>
      <c r="GX186" s="1159"/>
      <c r="GY186" s="1159"/>
      <c r="GZ186" s="1159"/>
      <c r="HA186" s="1159"/>
      <c r="HB186" s="1159"/>
      <c r="HC186" s="1159"/>
      <c r="HD186" s="1159"/>
      <c r="HE186" s="1159"/>
      <c r="HF186" s="1159"/>
      <c r="HG186" s="1159"/>
      <c r="HH186" s="1159"/>
      <c r="HI186" s="1159"/>
      <c r="HJ186" s="1159"/>
      <c r="HK186" s="1159"/>
      <c r="HL186" s="1159"/>
      <c r="HM186" s="1159"/>
      <c r="HN186" s="1159"/>
      <c r="HO186" s="1159"/>
      <c r="HP186" s="1159"/>
      <c r="HQ186" s="1159"/>
      <c r="HR186" s="1159"/>
      <c r="HS186" s="1159"/>
      <c r="HT186" s="1159"/>
      <c r="HU186" s="1159"/>
      <c r="HV186" s="1159"/>
      <c r="HW186" s="1159"/>
      <c r="HX186" s="1159"/>
      <c r="HY186" s="1159"/>
      <c r="HZ186" s="1159"/>
      <c r="IA186" s="1159"/>
      <c r="IB186" s="1159"/>
      <c r="IC186" s="1159"/>
      <c r="ID186" s="1159"/>
      <c r="IE186" s="1159"/>
      <c r="IF186" s="1159"/>
      <c r="IG186" s="1159"/>
      <c r="IH186" s="1159"/>
      <c r="II186" s="1159"/>
      <c r="IJ186" s="1159"/>
      <c r="IK186" s="1159"/>
      <c r="IL186" s="1159"/>
      <c r="IM186" s="1159"/>
      <c r="IN186" s="1159"/>
      <c r="IO186" s="1159"/>
      <c r="IP186" s="1159"/>
      <c r="IQ186" s="1159"/>
      <c r="IR186" s="1159"/>
      <c r="IS186" s="1159"/>
      <c r="IT186" s="1159"/>
      <c r="IU186" s="1159"/>
      <c r="IV186" s="1159"/>
      <c r="IW186" s="1159"/>
      <c r="IX186" s="1159"/>
      <c r="IY186" s="1159"/>
      <c r="IZ186" s="1159"/>
      <c r="JA186" s="1159"/>
      <c r="JB186" s="1159"/>
      <c r="JC186" s="1159"/>
      <c r="JD186" s="1159"/>
      <c r="JE186" s="1159"/>
      <c r="JF186" s="22"/>
      <c r="JG186" s="23"/>
      <c r="JH186" s="22"/>
      <c r="JI186" s="484"/>
      <c r="JJ186" s="484"/>
      <c r="JK186" s="484"/>
      <c r="JL186" s="484"/>
      <c r="JM186" s="484"/>
      <c r="JN186" s="484"/>
      <c r="JO186" s="484"/>
      <c r="JP186" s="484"/>
      <c r="JQ186" s="484"/>
      <c r="JR186" s="484"/>
      <c r="JS186" s="484"/>
      <c r="JT186" s="484"/>
      <c r="JU186" s="484"/>
      <c r="JV186" s="484"/>
      <c r="JW186" s="484"/>
      <c r="JX186" s="484"/>
      <c r="JY186" s="484"/>
      <c r="JZ186" s="484"/>
      <c r="KA186" s="484"/>
      <c r="KB186" s="484"/>
      <c r="KC186" s="484"/>
      <c r="KD186" s="484"/>
      <c r="KE186" s="484"/>
      <c r="KF186" s="484"/>
      <c r="KG186" s="484"/>
      <c r="KH186" s="484"/>
      <c r="KI186" s="484"/>
      <c r="KJ186" s="484"/>
      <c r="KK186" s="484"/>
      <c r="KL186" s="484"/>
      <c r="KM186" s="484"/>
      <c r="KN186" s="484"/>
      <c r="KO186" s="484"/>
      <c r="KP186" s="484"/>
      <c r="KQ186" s="484"/>
      <c r="KR186" s="484"/>
      <c r="KS186" s="484"/>
      <c r="KT186" s="484"/>
      <c r="KU186" s="484"/>
      <c r="KV186" s="484"/>
      <c r="KW186" s="484"/>
      <c r="KX186" s="484"/>
      <c r="KY186" s="484"/>
      <c r="KZ186" s="484"/>
      <c r="LA186" s="484"/>
      <c r="LB186" s="484"/>
      <c r="LC186" s="484"/>
      <c r="LD186" s="484"/>
      <c r="LE186" s="484"/>
      <c r="LF186" s="484"/>
      <c r="LG186" s="484"/>
      <c r="LH186" s="484"/>
      <c r="LI186" s="484"/>
      <c r="LJ186" s="484"/>
      <c r="LK186" s="484"/>
      <c r="LL186" s="484"/>
      <c r="LM186" s="484"/>
      <c r="LN186" s="484"/>
      <c r="LO186" s="484"/>
      <c r="LP186" s="484"/>
      <c r="LQ186" s="484"/>
      <c r="LR186" s="484"/>
      <c r="LS186" s="484"/>
      <c r="LT186" s="484"/>
      <c r="LU186" s="484"/>
      <c r="LV186" s="484"/>
      <c r="LW186" s="484"/>
      <c r="LX186" s="484"/>
      <c r="LY186" s="484"/>
      <c r="LZ186" s="484"/>
      <c r="MA186" s="484"/>
      <c r="MB186" s="484"/>
      <c r="MC186" s="484"/>
      <c r="MD186" s="484"/>
      <c r="ME186" s="484"/>
      <c r="MF186" s="484"/>
      <c r="MG186" s="484"/>
      <c r="MH186" s="484"/>
      <c r="MI186" s="484"/>
      <c r="MJ186" s="484"/>
      <c r="MK186" s="484"/>
      <c r="ML186" s="484"/>
      <c r="MM186" s="484"/>
      <c r="MN186" s="484"/>
      <c r="MO186" s="484"/>
      <c r="MP186" s="484"/>
      <c r="MQ186" s="484"/>
      <c r="MR186" s="484"/>
      <c r="MS186" s="484"/>
      <c r="MT186" s="484"/>
      <c r="MU186" s="484"/>
      <c r="MV186" s="484"/>
      <c r="MW186" s="484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171"/>
      <c r="AQ187" s="1159"/>
      <c r="AR187" s="1159"/>
      <c r="AS187" s="1159"/>
      <c r="AT187" s="1159"/>
      <c r="AU187" s="1159"/>
      <c r="AV187" s="1159"/>
      <c r="AW187" s="1159"/>
      <c r="AX187" s="1159"/>
      <c r="AY187" s="1159"/>
      <c r="AZ187" s="1159"/>
      <c r="BA187" s="1159"/>
      <c r="BB187" s="1159"/>
      <c r="BC187" s="1159"/>
      <c r="BD187" s="1159"/>
      <c r="BE187" s="1159"/>
      <c r="BF187" s="1159"/>
      <c r="BG187" s="1159"/>
      <c r="BH187" s="1159"/>
      <c r="BI187" s="1159"/>
      <c r="BJ187" s="1159"/>
      <c r="BK187" s="1159"/>
      <c r="BL187" s="1159"/>
      <c r="BM187" s="1159"/>
      <c r="BN187" s="1159"/>
      <c r="BO187" s="1159"/>
      <c r="BP187" s="1159"/>
      <c r="BQ187" s="1159"/>
      <c r="BR187" s="1159"/>
      <c r="BS187" s="1159"/>
      <c r="BT187" s="1159"/>
      <c r="BU187" s="1159"/>
      <c r="BV187" s="1159"/>
      <c r="BW187" s="1159"/>
      <c r="BX187" s="1159"/>
      <c r="BY187" s="1159"/>
      <c r="BZ187" s="1159"/>
      <c r="CA187" s="1159"/>
      <c r="CB187" s="1159"/>
      <c r="CC187" s="1159"/>
      <c r="CD187" s="1159"/>
      <c r="CE187" s="1159"/>
      <c r="CF187" s="1159"/>
      <c r="CG187" s="1159"/>
      <c r="CH187" s="1159"/>
      <c r="CI187" s="1159"/>
      <c r="CJ187" s="1159"/>
      <c r="CK187" s="1159"/>
      <c r="CL187" s="1159"/>
      <c r="CM187" s="1159"/>
      <c r="CN187" s="1159"/>
      <c r="CO187" s="1159"/>
      <c r="CP187" s="1159"/>
      <c r="CQ187" s="1159"/>
      <c r="CR187" s="1159"/>
      <c r="CS187" s="1159"/>
      <c r="CT187" s="1159"/>
      <c r="CU187" s="1159"/>
      <c r="CV187" s="1159"/>
      <c r="CW187" s="1159"/>
      <c r="CX187" s="1159"/>
      <c r="CY187" s="1159"/>
      <c r="CZ187" s="1159"/>
      <c r="DA187" s="1159"/>
      <c r="DB187" s="1159"/>
      <c r="DC187" s="1159"/>
      <c r="DD187" s="1159"/>
      <c r="DE187" s="1159"/>
      <c r="DF187" s="1159"/>
      <c r="DG187" s="1159"/>
      <c r="DH187" s="1159"/>
      <c r="DI187" s="1159"/>
      <c r="DJ187" s="1159"/>
      <c r="DK187" s="1159"/>
      <c r="DL187" s="1159"/>
      <c r="DM187" s="1159"/>
      <c r="DN187" s="1159"/>
      <c r="DO187" s="1159"/>
      <c r="DP187" s="1159"/>
      <c r="DQ187" s="1159"/>
      <c r="DR187" s="1159"/>
      <c r="DS187" s="1159"/>
      <c r="DT187" s="1159"/>
      <c r="DU187" s="1159"/>
      <c r="DV187" s="1159"/>
      <c r="DW187" s="1159"/>
      <c r="DX187" s="1159"/>
      <c r="DY187" s="1159"/>
      <c r="DZ187" s="1159"/>
      <c r="EA187" s="1159"/>
      <c r="EB187" s="1159"/>
      <c r="EC187" s="1159"/>
      <c r="ED187" s="1159"/>
      <c r="EE187" s="1159"/>
      <c r="EF187" s="1159"/>
      <c r="EG187" s="1159"/>
      <c r="EH187" s="1159"/>
      <c r="EI187" s="1159"/>
      <c r="EJ187" s="1159"/>
      <c r="EK187" s="1159"/>
      <c r="EL187" s="1159"/>
      <c r="EM187" s="1159"/>
      <c r="EN187" s="1159"/>
      <c r="EO187" s="1159"/>
      <c r="EP187" s="1159"/>
      <c r="EQ187" s="1159"/>
      <c r="ER187" s="1159"/>
      <c r="ES187" s="1159"/>
      <c r="ET187" s="1159"/>
      <c r="EU187" s="1159"/>
      <c r="EV187" s="1159"/>
      <c r="EW187" s="1159"/>
      <c r="EX187" s="1159"/>
      <c r="EY187" s="1159"/>
      <c r="EZ187" s="1159"/>
      <c r="FA187" s="1159"/>
      <c r="FB187" s="1159"/>
      <c r="FC187" s="1159"/>
      <c r="FD187" s="1159"/>
      <c r="FE187" s="1159"/>
      <c r="FF187" s="1159"/>
      <c r="FG187" s="1159"/>
      <c r="FH187" s="1159"/>
      <c r="FI187" s="1159"/>
      <c r="FJ187" s="1159"/>
      <c r="FK187" s="1159"/>
      <c r="FL187" s="1159"/>
      <c r="FM187" s="1159"/>
      <c r="FN187" s="1159"/>
      <c r="FO187" s="1159"/>
      <c r="FP187" s="1159"/>
      <c r="FQ187" s="1159"/>
      <c r="FR187" s="1159"/>
      <c r="FS187" s="1159"/>
      <c r="FT187" s="1159"/>
      <c r="FU187" s="1159"/>
      <c r="FV187" s="1159"/>
      <c r="FW187" s="1159"/>
      <c r="FX187" s="1159"/>
      <c r="FY187" s="1159"/>
      <c r="FZ187" s="1159"/>
      <c r="GA187" s="1159"/>
      <c r="GB187" s="1159"/>
      <c r="GC187" s="1159"/>
      <c r="GD187" s="1159"/>
      <c r="GE187" s="1159"/>
      <c r="GF187" s="1159"/>
      <c r="GG187" s="1159"/>
      <c r="GH187" s="1159"/>
      <c r="GI187" s="1159"/>
      <c r="GJ187" s="1159"/>
      <c r="GK187" s="1159"/>
      <c r="GL187" s="1159"/>
      <c r="GM187" s="1159"/>
      <c r="GN187" s="1159"/>
      <c r="GO187" s="1159"/>
      <c r="GP187" s="1159"/>
      <c r="GQ187" s="1159"/>
      <c r="GR187" s="1159"/>
      <c r="GS187" s="1159"/>
      <c r="GT187" s="1159"/>
      <c r="GU187" s="1159"/>
      <c r="GV187" s="1159"/>
      <c r="GW187" s="1159"/>
      <c r="GX187" s="1159"/>
      <c r="GY187" s="1159"/>
      <c r="GZ187" s="1159"/>
      <c r="HA187" s="1159"/>
      <c r="HB187" s="1159"/>
      <c r="HC187" s="1159"/>
      <c r="HD187" s="1159"/>
      <c r="HE187" s="1159"/>
      <c r="HF187" s="1159"/>
      <c r="HG187" s="1159"/>
      <c r="HH187" s="1159"/>
      <c r="HI187" s="1159"/>
      <c r="HJ187" s="1159"/>
      <c r="HK187" s="1159"/>
      <c r="HL187" s="1159"/>
      <c r="HM187" s="1159"/>
      <c r="HN187" s="1159"/>
      <c r="HO187" s="1159"/>
      <c r="HP187" s="1159"/>
      <c r="HQ187" s="1159"/>
      <c r="HR187" s="1159"/>
      <c r="HS187" s="1159"/>
      <c r="HT187" s="1159"/>
      <c r="HU187" s="1159"/>
      <c r="HV187" s="1159"/>
      <c r="HW187" s="1159"/>
      <c r="HX187" s="1159"/>
      <c r="HY187" s="1159"/>
      <c r="HZ187" s="1159"/>
      <c r="IA187" s="1159"/>
      <c r="IB187" s="1159"/>
      <c r="IC187" s="1159"/>
      <c r="ID187" s="1159"/>
      <c r="IE187" s="1159"/>
      <c r="IF187" s="1159"/>
      <c r="IG187" s="1159"/>
      <c r="IH187" s="1159"/>
      <c r="II187" s="1159"/>
      <c r="IJ187" s="1159"/>
      <c r="IK187" s="1159"/>
      <c r="IL187" s="1159"/>
      <c r="IM187" s="1159"/>
      <c r="IN187" s="1159"/>
      <c r="IO187" s="1159"/>
      <c r="IP187" s="1159"/>
      <c r="IQ187" s="1159"/>
      <c r="IR187" s="1159"/>
      <c r="IS187" s="1159"/>
      <c r="IT187" s="1159"/>
      <c r="IU187" s="1159"/>
      <c r="IV187" s="1159"/>
      <c r="IW187" s="1159"/>
      <c r="IX187" s="1159"/>
      <c r="IY187" s="1159"/>
      <c r="IZ187" s="1159"/>
      <c r="JA187" s="1159"/>
      <c r="JB187" s="1159"/>
      <c r="JC187" s="1159"/>
      <c r="JD187" s="1159"/>
      <c r="JE187" s="1159"/>
      <c r="JF187" s="22"/>
      <c r="JG187" s="23"/>
      <c r="JH187" s="22"/>
      <c r="JI187" s="484"/>
      <c r="JJ187" s="484"/>
      <c r="JK187" s="484"/>
      <c r="JL187" s="484"/>
      <c r="JM187" s="484"/>
      <c r="JN187" s="484"/>
      <c r="JO187" s="484"/>
      <c r="JP187" s="484"/>
      <c r="JQ187" s="484"/>
      <c r="JR187" s="484"/>
      <c r="JS187" s="484"/>
      <c r="JT187" s="484"/>
      <c r="JU187" s="484"/>
      <c r="JV187" s="484"/>
      <c r="JW187" s="484"/>
      <c r="JX187" s="484"/>
      <c r="JY187" s="484"/>
      <c r="JZ187" s="484"/>
      <c r="KA187" s="484"/>
      <c r="KB187" s="484"/>
      <c r="KC187" s="484"/>
      <c r="KD187" s="484"/>
      <c r="KE187" s="484"/>
      <c r="KF187" s="484"/>
      <c r="KG187" s="484"/>
      <c r="KH187" s="484"/>
      <c r="KI187" s="484"/>
      <c r="KJ187" s="484"/>
      <c r="KK187" s="484"/>
      <c r="KL187" s="484"/>
      <c r="KM187" s="484"/>
      <c r="KN187" s="484"/>
      <c r="KO187" s="484"/>
      <c r="KP187" s="484"/>
      <c r="KQ187" s="484"/>
      <c r="KR187" s="484"/>
      <c r="KS187" s="484"/>
      <c r="KT187" s="484"/>
      <c r="KU187" s="484"/>
      <c r="KV187" s="484"/>
      <c r="KW187" s="484"/>
      <c r="KX187" s="484"/>
      <c r="KY187" s="484"/>
      <c r="KZ187" s="484"/>
      <c r="LA187" s="484"/>
      <c r="LB187" s="484"/>
      <c r="LC187" s="484"/>
      <c r="LD187" s="484"/>
      <c r="LE187" s="484"/>
      <c r="LF187" s="484"/>
      <c r="LG187" s="484"/>
      <c r="LH187" s="484"/>
      <c r="LI187" s="484"/>
      <c r="LJ187" s="484"/>
      <c r="LK187" s="484"/>
      <c r="LL187" s="484"/>
      <c r="LM187" s="484"/>
      <c r="LN187" s="484"/>
      <c r="LO187" s="484"/>
      <c r="LP187" s="484"/>
      <c r="LQ187" s="484"/>
      <c r="LR187" s="484"/>
      <c r="LS187" s="484"/>
      <c r="LT187" s="484"/>
      <c r="LU187" s="484"/>
      <c r="LV187" s="484"/>
      <c r="LW187" s="484"/>
      <c r="LX187" s="484"/>
      <c r="LY187" s="484"/>
      <c r="LZ187" s="484"/>
      <c r="MA187" s="484"/>
      <c r="MB187" s="484"/>
      <c r="MC187" s="484"/>
      <c r="MD187" s="484"/>
      <c r="ME187" s="484"/>
      <c r="MF187" s="484"/>
      <c r="MG187" s="484"/>
      <c r="MH187" s="484"/>
      <c r="MI187" s="484"/>
      <c r="MJ187" s="484"/>
      <c r="MK187" s="484"/>
      <c r="ML187" s="484"/>
      <c r="MM187" s="484"/>
      <c r="MN187" s="484"/>
      <c r="MO187" s="484"/>
      <c r="MP187" s="484"/>
      <c r="MQ187" s="484"/>
      <c r="MR187" s="484"/>
      <c r="MS187" s="484"/>
      <c r="MT187" s="484"/>
      <c r="MU187" s="484"/>
      <c r="MV187" s="484"/>
      <c r="MW187" s="484"/>
      <c r="MX187" s="23"/>
      <c r="OG187" s="63"/>
      <c r="OH187" s="63"/>
      <c r="OM187" s="192"/>
      <c r="ON187" s="192"/>
      <c r="OO187" s="192"/>
      <c r="OP187" s="885"/>
      <c r="OQ187" s="885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878"/>
      <c r="PH187" s="878"/>
      <c r="PI187" s="878"/>
      <c r="PJ187" s="878"/>
      <c r="PK187" s="878"/>
      <c r="PL187" s="878"/>
      <c r="PM187" s="878"/>
      <c r="PN187" s="878"/>
      <c r="PO187" s="878"/>
      <c r="PP187" s="878"/>
      <c r="PQ187" s="878"/>
      <c r="PR187" s="878"/>
      <c r="PS187" s="886"/>
      <c r="PT187" s="886"/>
      <c r="PU187" s="886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172"/>
      <c r="AQ188" s="1160"/>
      <c r="AR188" s="1160"/>
      <c r="AS188" s="1160"/>
      <c r="AT188" s="1160"/>
      <c r="AU188" s="1160"/>
      <c r="AV188" s="1160"/>
      <c r="AW188" s="1160"/>
      <c r="AX188" s="1160"/>
      <c r="AY188" s="1160"/>
      <c r="AZ188" s="1160"/>
      <c r="BA188" s="1160"/>
      <c r="BB188" s="1160"/>
      <c r="BC188" s="1160"/>
      <c r="BD188" s="1160"/>
      <c r="BE188" s="1160"/>
      <c r="BF188" s="1160"/>
      <c r="BG188" s="1160"/>
      <c r="BH188" s="1160"/>
      <c r="BI188" s="1160"/>
      <c r="BJ188" s="1160"/>
      <c r="BK188" s="1160"/>
      <c r="BL188" s="1160"/>
      <c r="BM188" s="1160"/>
      <c r="BN188" s="1160"/>
      <c r="BO188" s="1160"/>
      <c r="BP188" s="1160"/>
      <c r="BQ188" s="1160"/>
      <c r="BR188" s="1160"/>
      <c r="BS188" s="1160"/>
      <c r="BT188" s="1160"/>
      <c r="BU188" s="1160"/>
      <c r="BV188" s="1160"/>
      <c r="BW188" s="1160"/>
      <c r="BX188" s="1160"/>
      <c r="BY188" s="1160"/>
      <c r="BZ188" s="1160"/>
      <c r="CA188" s="1160"/>
      <c r="CB188" s="1160"/>
      <c r="CC188" s="1160"/>
      <c r="CD188" s="1160"/>
      <c r="CE188" s="1160"/>
      <c r="CF188" s="1160"/>
      <c r="CG188" s="1160"/>
      <c r="CH188" s="1160"/>
      <c r="CI188" s="1160"/>
      <c r="CJ188" s="1160"/>
      <c r="CK188" s="1160"/>
      <c r="CL188" s="1160"/>
      <c r="CM188" s="1160"/>
      <c r="CN188" s="1160"/>
      <c r="CO188" s="1160"/>
      <c r="CP188" s="1160"/>
      <c r="CQ188" s="1160"/>
      <c r="CR188" s="1160"/>
      <c r="CS188" s="1160"/>
      <c r="CT188" s="1160"/>
      <c r="CU188" s="1160"/>
      <c r="CV188" s="1160"/>
      <c r="CW188" s="1160"/>
      <c r="CX188" s="1160"/>
      <c r="CY188" s="1160"/>
      <c r="CZ188" s="1160"/>
      <c r="DA188" s="1160"/>
      <c r="DB188" s="1160"/>
      <c r="DC188" s="1160"/>
      <c r="DD188" s="1160"/>
      <c r="DE188" s="1160"/>
      <c r="DF188" s="1160"/>
      <c r="DG188" s="1160"/>
      <c r="DH188" s="1160"/>
      <c r="DI188" s="1160"/>
      <c r="DJ188" s="1160"/>
      <c r="DK188" s="1160"/>
      <c r="DL188" s="1160"/>
      <c r="DM188" s="1160"/>
      <c r="DN188" s="1160"/>
      <c r="DO188" s="1160"/>
      <c r="DP188" s="1160"/>
      <c r="DQ188" s="1160"/>
      <c r="DR188" s="1160"/>
      <c r="DS188" s="1160"/>
      <c r="DT188" s="1160"/>
      <c r="DU188" s="1160"/>
      <c r="DV188" s="1160"/>
      <c r="DW188" s="1160"/>
      <c r="DX188" s="1160"/>
      <c r="DY188" s="1160"/>
      <c r="DZ188" s="1160"/>
      <c r="EA188" s="1160"/>
      <c r="EB188" s="1160"/>
      <c r="EC188" s="1160"/>
      <c r="ED188" s="1160"/>
      <c r="EE188" s="1160"/>
      <c r="EF188" s="1160"/>
      <c r="EG188" s="1160"/>
      <c r="EH188" s="1160"/>
      <c r="EI188" s="1160"/>
      <c r="EJ188" s="1160"/>
      <c r="EK188" s="1160"/>
      <c r="EL188" s="1160"/>
      <c r="EM188" s="1160"/>
      <c r="EN188" s="1160"/>
      <c r="EO188" s="1160"/>
      <c r="EP188" s="1160"/>
      <c r="EQ188" s="1160"/>
      <c r="ER188" s="1160"/>
      <c r="ES188" s="1160"/>
      <c r="ET188" s="1160"/>
      <c r="EU188" s="1160"/>
      <c r="EV188" s="1160"/>
      <c r="EW188" s="1160"/>
      <c r="EX188" s="1160"/>
      <c r="EY188" s="1160"/>
      <c r="EZ188" s="1160"/>
      <c r="FA188" s="1160"/>
      <c r="FB188" s="1160"/>
      <c r="FC188" s="1160"/>
      <c r="FD188" s="1160"/>
      <c r="FE188" s="1160"/>
      <c r="FF188" s="1160"/>
      <c r="FG188" s="1160"/>
      <c r="FH188" s="1160"/>
      <c r="FI188" s="1160"/>
      <c r="FJ188" s="1160"/>
      <c r="FK188" s="1160"/>
      <c r="FL188" s="1160"/>
      <c r="FM188" s="1160"/>
      <c r="FN188" s="1160"/>
      <c r="FO188" s="1160"/>
      <c r="FP188" s="1160"/>
      <c r="FQ188" s="1160"/>
      <c r="FR188" s="1160"/>
      <c r="FS188" s="1160"/>
      <c r="FT188" s="1160"/>
      <c r="FU188" s="1160"/>
      <c r="FV188" s="1160"/>
      <c r="FW188" s="1160"/>
      <c r="FX188" s="1160"/>
      <c r="FY188" s="1160"/>
      <c r="FZ188" s="1160"/>
      <c r="GA188" s="1160"/>
      <c r="GB188" s="1160"/>
      <c r="GC188" s="1160"/>
      <c r="GD188" s="1160"/>
      <c r="GE188" s="1160"/>
      <c r="GF188" s="1160"/>
      <c r="GG188" s="1160"/>
      <c r="GH188" s="1160"/>
      <c r="GI188" s="1160"/>
      <c r="GJ188" s="1160"/>
      <c r="GK188" s="1160"/>
      <c r="GL188" s="1160"/>
      <c r="GM188" s="1160"/>
      <c r="GN188" s="1160"/>
      <c r="GO188" s="1160"/>
      <c r="GP188" s="1160"/>
      <c r="GQ188" s="1160"/>
      <c r="GR188" s="1160"/>
      <c r="GS188" s="1160"/>
      <c r="GT188" s="1160"/>
      <c r="GU188" s="1160"/>
      <c r="GV188" s="1160"/>
      <c r="GW188" s="1160"/>
      <c r="GX188" s="1160"/>
      <c r="GY188" s="1160"/>
      <c r="GZ188" s="1160"/>
      <c r="HA188" s="1160"/>
      <c r="HB188" s="1160"/>
      <c r="HC188" s="1160"/>
      <c r="HD188" s="1160"/>
      <c r="HE188" s="1160"/>
      <c r="HF188" s="1160"/>
      <c r="HG188" s="1160"/>
      <c r="HH188" s="1160"/>
      <c r="HI188" s="1160"/>
      <c r="HJ188" s="1160"/>
      <c r="HK188" s="1160"/>
      <c r="HL188" s="1160"/>
      <c r="HM188" s="1160"/>
      <c r="HN188" s="1160"/>
      <c r="HO188" s="1160"/>
      <c r="HP188" s="1160"/>
      <c r="HQ188" s="1160"/>
      <c r="HR188" s="1160"/>
      <c r="HS188" s="1160"/>
      <c r="HT188" s="1160"/>
      <c r="HU188" s="1160"/>
      <c r="HV188" s="1160"/>
      <c r="HW188" s="1160"/>
      <c r="HX188" s="1160"/>
      <c r="HY188" s="1160"/>
      <c r="HZ188" s="1160"/>
      <c r="IA188" s="1160"/>
      <c r="IB188" s="1160"/>
      <c r="IC188" s="1160"/>
      <c r="ID188" s="1160"/>
      <c r="IE188" s="1160"/>
      <c r="IF188" s="1160"/>
      <c r="IG188" s="1160"/>
      <c r="IH188" s="1160"/>
      <c r="II188" s="1160"/>
      <c r="IJ188" s="1160"/>
      <c r="IK188" s="1160"/>
      <c r="IL188" s="1160"/>
      <c r="IM188" s="1160"/>
      <c r="IN188" s="1160"/>
      <c r="IO188" s="1160"/>
      <c r="IP188" s="1160"/>
      <c r="IQ188" s="1160"/>
      <c r="IR188" s="1160"/>
      <c r="IS188" s="1160"/>
      <c r="IT188" s="1160"/>
      <c r="IU188" s="1160"/>
      <c r="IV188" s="1160"/>
      <c r="IW188" s="1160"/>
      <c r="IX188" s="1160"/>
      <c r="IY188" s="1160"/>
      <c r="IZ188" s="1160"/>
      <c r="JA188" s="1160"/>
      <c r="JB188" s="1160"/>
      <c r="JC188" s="1160"/>
      <c r="JD188" s="1160"/>
      <c r="JE188" s="116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885"/>
      <c r="OQ188" s="885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878"/>
      <c r="PH188" s="878"/>
      <c r="PI188" s="878"/>
      <c r="PJ188" s="878"/>
      <c r="PK188" s="878"/>
      <c r="PL188" s="878"/>
      <c r="PM188" s="878"/>
      <c r="PN188" s="878"/>
      <c r="PO188" s="878"/>
      <c r="PP188" s="878"/>
      <c r="PQ188" s="878"/>
      <c r="PR188" s="878"/>
      <c r="PS188" s="886"/>
      <c r="PT188" s="886"/>
      <c r="PU188" s="886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161"/>
      <c r="C189" s="1162"/>
      <c r="D189" s="1162"/>
      <c r="E189" s="1162"/>
      <c r="F189" s="1162"/>
      <c r="G189" s="1162"/>
      <c r="H189" s="1162"/>
      <c r="I189" s="1162"/>
      <c r="J189" s="1162"/>
      <c r="K189" s="1162"/>
      <c r="L189" s="1162"/>
      <c r="M189" s="1162"/>
      <c r="N189" s="1162"/>
      <c r="O189" s="1162"/>
      <c r="P189" s="1162"/>
      <c r="Q189" s="1162"/>
      <c r="R189" s="1162"/>
      <c r="S189" s="1162"/>
      <c r="T189" s="1162"/>
      <c r="U189" s="1162"/>
      <c r="V189" s="1162"/>
      <c r="W189" s="1162"/>
      <c r="X189" s="1162"/>
      <c r="Y189" s="1162"/>
      <c r="Z189" s="1162"/>
      <c r="AA189" s="1162"/>
      <c r="AB189" s="1162"/>
      <c r="AC189" s="1162"/>
      <c r="AD189" s="1162"/>
      <c r="AE189" s="1162"/>
      <c r="AF189" s="1162"/>
      <c r="AG189" s="1162"/>
      <c r="AH189" s="1162"/>
      <c r="AI189" s="1162"/>
      <c r="AJ189" s="1162"/>
      <c r="AK189" s="1162"/>
      <c r="AL189" s="1162"/>
      <c r="AM189" s="1162"/>
      <c r="AN189" s="1162"/>
      <c r="AO189" s="1162"/>
      <c r="AP189" s="1162"/>
      <c r="AQ189" s="1162"/>
      <c r="AR189" s="1162"/>
      <c r="AS189" s="1162"/>
      <c r="AT189" s="1162"/>
      <c r="AU189" s="1162"/>
      <c r="AV189" s="1162"/>
      <c r="AW189" s="1162"/>
      <c r="AX189" s="1162"/>
      <c r="AY189" s="1162"/>
      <c r="AZ189" s="1162"/>
      <c r="BA189" s="1162"/>
      <c r="BB189" s="1162"/>
      <c r="BC189" s="1162"/>
      <c r="BD189" s="1162"/>
      <c r="BE189" s="1162"/>
      <c r="BF189" s="1162"/>
      <c r="BG189" s="1162"/>
      <c r="BH189" s="1162"/>
      <c r="BI189" s="1162"/>
      <c r="BJ189" s="1162"/>
      <c r="BK189" s="1162"/>
      <c r="BL189" s="1162"/>
      <c r="BM189" s="1162"/>
      <c r="BN189" s="1162"/>
      <c r="BO189" s="1162"/>
      <c r="BP189" s="1162"/>
      <c r="BQ189" s="1162"/>
      <c r="BR189" s="1162"/>
      <c r="BS189" s="1162"/>
      <c r="BT189" s="1162"/>
      <c r="BU189" s="1162"/>
      <c r="BV189" s="1162"/>
      <c r="BW189" s="1162"/>
      <c r="BX189" s="1162"/>
      <c r="BY189" s="1162"/>
      <c r="BZ189" s="1162"/>
      <c r="CA189" s="1162"/>
      <c r="CB189" s="1162"/>
      <c r="CC189" s="1162"/>
      <c r="CD189" s="1162"/>
      <c r="CE189" s="1162"/>
      <c r="CF189" s="1162"/>
      <c r="CG189" s="1162"/>
      <c r="CH189" s="1162"/>
      <c r="CI189" s="1162"/>
      <c r="CJ189" s="1162"/>
      <c r="CK189" s="1162"/>
      <c r="CL189" s="1162"/>
      <c r="CM189" s="1162"/>
      <c r="CN189" s="1162"/>
      <c r="CO189" s="1162"/>
      <c r="CP189" s="1162"/>
      <c r="CQ189" s="1162"/>
      <c r="CR189" s="1162"/>
      <c r="CS189" s="1162"/>
      <c r="CT189" s="1162"/>
      <c r="CU189" s="1162"/>
      <c r="CV189" s="1162"/>
      <c r="CW189" s="1162"/>
      <c r="CX189" s="1162"/>
      <c r="CY189" s="1162"/>
      <c r="CZ189" s="1162"/>
      <c r="DA189" s="1162"/>
      <c r="DB189" s="1162"/>
      <c r="DC189" s="1162"/>
      <c r="DD189" s="1162"/>
      <c r="DE189" s="1162"/>
      <c r="DF189" s="1162"/>
      <c r="DG189" s="1162"/>
      <c r="DH189" s="1162"/>
      <c r="DI189" s="1162"/>
      <c r="DJ189" s="1162"/>
      <c r="DK189" s="1162"/>
      <c r="DL189" s="1162"/>
      <c r="DM189" s="1162"/>
      <c r="DN189" s="1162"/>
      <c r="DO189" s="1162"/>
      <c r="DP189" s="1162"/>
      <c r="DQ189" s="1162"/>
      <c r="DR189" s="1162"/>
      <c r="DS189" s="1162"/>
      <c r="DT189" s="1162"/>
      <c r="DU189" s="1162"/>
      <c r="DV189" s="1162"/>
      <c r="DW189" s="1162"/>
      <c r="DX189" s="1162"/>
      <c r="DY189" s="1162"/>
      <c r="DZ189" s="1162"/>
      <c r="EA189" s="1162"/>
      <c r="EB189" s="1162"/>
      <c r="EC189" s="1162"/>
      <c r="ED189" s="1162"/>
      <c r="EE189" s="1162"/>
      <c r="EF189" s="1162"/>
      <c r="EG189" s="1162"/>
      <c r="EH189" s="1162"/>
      <c r="EI189" s="1162"/>
      <c r="EJ189" s="1162"/>
      <c r="EK189" s="1162"/>
      <c r="EL189" s="1162"/>
      <c r="EM189" s="1162"/>
      <c r="EN189" s="1162"/>
      <c r="EO189" s="1162"/>
      <c r="EP189" s="1162"/>
      <c r="EQ189" s="1162"/>
      <c r="ER189" s="1162"/>
      <c r="ES189" s="1162"/>
      <c r="ET189" s="1162"/>
      <c r="EU189" s="1162"/>
      <c r="EV189" s="1162"/>
      <c r="EW189" s="1162"/>
      <c r="EX189" s="1162"/>
      <c r="EY189" s="1162"/>
      <c r="EZ189" s="1162"/>
      <c r="FA189" s="1162"/>
      <c r="FB189" s="1162"/>
      <c r="FC189" s="1162"/>
      <c r="FD189" s="1162"/>
      <c r="FE189" s="1162"/>
      <c r="FF189" s="1162"/>
      <c r="FG189" s="1162"/>
      <c r="FH189" s="1162"/>
      <c r="FI189" s="1162"/>
      <c r="FJ189" s="1162"/>
      <c r="FK189" s="1162"/>
      <c r="FL189" s="1162"/>
      <c r="FM189" s="1162"/>
      <c r="FN189" s="1162"/>
      <c r="FO189" s="1162"/>
      <c r="FP189" s="1162"/>
      <c r="FQ189" s="1162"/>
      <c r="FR189" s="1162"/>
      <c r="FS189" s="1162"/>
      <c r="FT189" s="1162"/>
      <c r="FU189" s="1162"/>
      <c r="FV189" s="1162"/>
      <c r="FW189" s="1162"/>
      <c r="FX189" s="1162"/>
      <c r="FY189" s="1162"/>
      <c r="FZ189" s="1162"/>
      <c r="GA189" s="1162"/>
      <c r="GB189" s="1162"/>
      <c r="GC189" s="1162"/>
      <c r="GD189" s="1162"/>
      <c r="GE189" s="1162"/>
      <c r="GF189" s="1162"/>
      <c r="GG189" s="1162"/>
      <c r="GH189" s="1162"/>
      <c r="GI189" s="1162"/>
      <c r="GJ189" s="1162"/>
      <c r="GK189" s="1162"/>
      <c r="GL189" s="1162"/>
      <c r="GM189" s="1162"/>
      <c r="GN189" s="1162"/>
      <c r="GO189" s="1162"/>
      <c r="GP189" s="1162"/>
      <c r="GQ189" s="1162"/>
      <c r="GR189" s="1162"/>
      <c r="GS189" s="1162"/>
      <c r="GT189" s="1162"/>
      <c r="GU189" s="1162"/>
      <c r="GV189" s="1162"/>
      <c r="GW189" s="1162"/>
      <c r="GX189" s="1162"/>
      <c r="GY189" s="1162"/>
      <c r="GZ189" s="1162"/>
      <c r="HA189" s="1162"/>
      <c r="HB189" s="1162"/>
      <c r="HC189" s="1162"/>
      <c r="HD189" s="1162"/>
      <c r="HE189" s="1162"/>
      <c r="HF189" s="1162"/>
      <c r="HG189" s="1162"/>
      <c r="HH189" s="1162"/>
      <c r="HI189" s="1162"/>
      <c r="HJ189" s="1162"/>
      <c r="HK189" s="1162"/>
      <c r="HL189" s="1162"/>
      <c r="HM189" s="1162"/>
      <c r="HN189" s="1162"/>
      <c r="HO189" s="1162"/>
      <c r="HP189" s="1162"/>
      <c r="HQ189" s="1162"/>
      <c r="HR189" s="1162"/>
      <c r="HS189" s="1162"/>
      <c r="HT189" s="1162"/>
      <c r="HU189" s="1162"/>
      <c r="HV189" s="1162"/>
      <c r="HW189" s="1162"/>
      <c r="HX189" s="1162"/>
      <c r="HY189" s="1162"/>
      <c r="HZ189" s="1162"/>
      <c r="IA189" s="1162"/>
      <c r="IB189" s="1162"/>
      <c r="IC189" s="1162"/>
      <c r="ID189" s="1162"/>
      <c r="IE189" s="1162"/>
      <c r="IF189" s="1162"/>
      <c r="IG189" s="1162"/>
      <c r="IH189" s="1162"/>
      <c r="II189" s="1162"/>
      <c r="IJ189" s="1162"/>
      <c r="IK189" s="1162"/>
      <c r="IL189" s="1162"/>
      <c r="IM189" s="1162"/>
      <c r="IN189" s="1162"/>
      <c r="IO189" s="1162"/>
      <c r="IP189" s="1162"/>
      <c r="IQ189" s="1162"/>
      <c r="IR189" s="1162"/>
      <c r="IS189" s="1162"/>
      <c r="IT189" s="1162"/>
      <c r="IU189" s="1162"/>
      <c r="IV189" s="1162"/>
      <c r="IW189" s="1162"/>
      <c r="IX189" s="1162"/>
      <c r="IY189" s="1162"/>
      <c r="IZ189" s="1162"/>
      <c r="JA189" s="1162"/>
      <c r="JB189" s="1162"/>
      <c r="JC189" s="1162"/>
      <c r="JD189" s="1162"/>
      <c r="JE189" s="1162"/>
      <c r="JF189" s="1162"/>
      <c r="JG189" s="1162"/>
      <c r="JH189" s="1162"/>
      <c r="JI189" s="1162"/>
      <c r="JJ189" s="1162"/>
      <c r="JK189" s="1162"/>
      <c r="JL189" s="1162"/>
      <c r="JM189" s="1162"/>
      <c r="JN189" s="1162"/>
      <c r="JO189" s="1162"/>
      <c r="JP189" s="1162"/>
      <c r="JQ189" s="1162"/>
      <c r="JR189" s="1162"/>
      <c r="JS189" s="1162"/>
      <c r="JT189" s="1162"/>
      <c r="JU189" s="1162"/>
      <c r="JV189" s="1162"/>
      <c r="JW189" s="1162"/>
      <c r="JX189" s="1162"/>
      <c r="JY189" s="1162"/>
      <c r="JZ189" s="1162"/>
      <c r="KA189" s="1162"/>
      <c r="KB189" s="1162"/>
      <c r="KC189" s="1162"/>
      <c r="KD189" s="1162"/>
      <c r="KE189" s="1162"/>
      <c r="KF189" s="1162"/>
      <c r="KG189" s="1162"/>
      <c r="KH189" s="1162"/>
      <c r="KI189" s="1162"/>
      <c r="KJ189" s="1162"/>
      <c r="KK189" s="1162"/>
      <c r="KL189" s="1162"/>
      <c r="KM189" s="1162"/>
      <c r="KN189" s="1162"/>
      <c r="KO189" s="1162"/>
      <c r="KP189" s="1162"/>
      <c r="KQ189" s="1162"/>
      <c r="KR189" s="1162"/>
      <c r="KS189" s="1162"/>
      <c r="KT189" s="1162"/>
      <c r="KU189" s="1162"/>
      <c r="KV189" s="1162"/>
      <c r="KW189" s="1162"/>
      <c r="KX189" s="1162"/>
      <c r="KY189" s="1162"/>
      <c r="KZ189" s="1162"/>
      <c r="LA189" s="1162"/>
      <c r="LB189" s="1162"/>
      <c r="LC189" s="1162"/>
      <c r="LD189" s="1162"/>
      <c r="LE189" s="1162"/>
      <c r="LF189" s="1162"/>
      <c r="LG189" s="1162"/>
      <c r="LH189" s="1162"/>
      <c r="LI189" s="1162"/>
      <c r="LJ189" s="1162"/>
      <c r="LK189" s="1162"/>
      <c r="LL189" s="1162"/>
      <c r="LM189" s="1162"/>
      <c r="LN189" s="1162"/>
      <c r="LO189" s="1162"/>
      <c r="LP189" s="1162"/>
      <c r="LQ189" s="1162"/>
      <c r="LR189" s="1162"/>
      <c r="LS189" s="1162"/>
      <c r="LT189" s="1162"/>
      <c r="LU189" s="1162"/>
      <c r="LV189" s="1162"/>
      <c r="LW189" s="1162"/>
      <c r="LX189" s="1162"/>
      <c r="LY189" s="1162"/>
      <c r="LZ189" s="1162"/>
      <c r="MA189" s="1162"/>
      <c r="MB189" s="1162"/>
      <c r="MC189" s="1162"/>
      <c r="MD189" s="1162"/>
      <c r="ME189" s="1162"/>
      <c r="MF189" s="1162"/>
      <c r="MG189" s="1162"/>
      <c r="MH189" s="1162"/>
      <c r="MI189" s="1162"/>
      <c r="MJ189" s="1162"/>
      <c r="MK189" s="1162"/>
      <c r="ML189" s="1162"/>
      <c r="MM189" s="1162"/>
      <c r="MN189" s="1162"/>
      <c r="MO189" s="1162"/>
      <c r="MP189" s="1162"/>
      <c r="MQ189" s="1162"/>
      <c r="MR189" s="1162"/>
      <c r="MS189" s="1162"/>
      <c r="MT189" s="1162"/>
      <c r="MU189" s="1162"/>
      <c r="MV189" s="1162"/>
      <c r="MW189" s="1162"/>
      <c r="MX189" s="1163"/>
      <c r="OG189" s="63"/>
      <c r="OH189" s="63"/>
      <c r="OM189" s="192"/>
      <c r="ON189" s="192"/>
      <c r="OO189" s="192"/>
      <c r="OP189" s="885"/>
      <c r="OQ189" s="885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878"/>
      <c r="PH189" s="878"/>
      <c r="PI189" s="878"/>
      <c r="PJ189" s="878"/>
      <c r="PK189" s="878"/>
      <c r="PL189" s="878"/>
      <c r="PM189" s="878"/>
      <c r="PN189" s="878"/>
      <c r="PO189" s="878"/>
      <c r="PP189" s="878"/>
      <c r="PQ189" s="878"/>
      <c r="PR189" s="878"/>
      <c r="PS189" s="886"/>
      <c r="PT189" s="886"/>
      <c r="PU189" s="886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164"/>
      <c r="C190" s="1165"/>
      <c r="D190" s="1165"/>
      <c r="E190" s="1165"/>
      <c r="F190" s="1165"/>
      <c r="G190" s="1165"/>
      <c r="H190" s="1165"/>
      <c r="I190" s="1165"/>
      <c r="J190" s="1165"/>
      <c r="K190" s="1165"/>
      <c r="L190" s="1165"/>
      <c r="M190" s="1165"/>
      <c r="N190" s="1165"/>
      <c r="O190" s="1165"/>
      <c r="P190" s="1165"/>
      <c r="Q190" s="1165"/>
      <c r="R190" s="1165"/>
      <c r="S190" s="1165"/>
      <c r="T190" s="1165"/>
      <c r="U190" s="1165"/>
      <c r="V190" s="1165"/>
      <c r="W190" s="1165"/>
      <c r="X190" s="1165"/>
      <c r="Y190" s="1165"/>
      <c r="Z190" s="1165"/>
      <c r="AA190" s="1165"/>
      <c r="AB190" s="1165"/>
      <c r="AC190" s="1165"/>
      <c r="AD190" s="1165"/>
      <c r="AE190" s="1165"/>
      <c r="AF190" s="1165"/>
      <c r="AG190" s="1165"/>
      <c r="AH190" s="1165"/>
      <c r="AI190" s="1165"/>
      <c r="AJ190" s="1165"/>
      <c r="AK190" s="1165"/>
      <c r="AL190" s="1165"/>
      <c r="AM190" s="1165"/>
      <c r="AN190" s="1165"/>
      <c r="AO190" s="1165"/>
      <c r="AP190" s="1165"/>
      <c r="AQ190" s="1165"/>
      <c r="AR190" s="1165"/>
      <c r="AS190" s="1165"/>
      <c r="AT190" s="1165"/>
      <c r="AU190" s="1165"/>
      <c r="AV190" s="1165"/>
      <c r="AW190" s="1165"/>
      <c r="AX190" s="1165"/>
      <c r="AY190" s="1165"/>
      <c r="AZ190" s="1165"/>
      <c r="BA190" s="1165"/>
      <c r="BB190" s="1165"/>
      <c r="BC190" s="1165"/>
      <c r="BD190" s="1165"/>
      <c r="BE190" s="1165"/>
      <c r="BF190" s="1165"/>
      <c r="BG190" s="1165"/>
      <c r="BH190" s="1165"/>
      <c r="BI190" s="1165"/>
      <c r="BJ190" s="1165"/>
      <c r="BK190" s="1165"/>
      <c r="BL190" s="1165"/>
      <c r="BM190" s="1165"/>
      <c r="BN190" s="1165"/>
      <c r="BO190" s="1165"/>
      <c r="BP190" s="1165"/>
      <c r="BQ190" s="1165"/>
      <c r="BR190" s="1165"/>
      <c r="BS190" s="1165"/>
      <c r="BT190" s="1165"/>
      <c r="BU190" s="1165"/>
      <c r="BV190" s="1165"/>
      <c r="BW190" s="1165"/>
      <c r="BX190" s="1165"/>
      <c r="BY190" s="1165"/>
      <c r="BZ190" s="1165"/>
      <c r="CA190" s="1165"/>
      <c r="CB190" s="1165"/>
      <c r="CC190" s="1165"/>
      <c r="CD190" s="1165"/>
      <c r="CE190" s="1165"/>
      <c r="CF190" s="1165"/>
      <c r="CG190" s="1165"/>
      <c r="CH190" s="1165"/>
      <c r="CI190" s="1165"/>
      <c r="CJ190" s="1165"/>
      <c r="CK190" s="1165"/>
      <c r="CL190" s="1165"/>
      <c r="CM190" s="1165"/>
      <c r="CN190" s="1165"/>
      <c r="CO190" s="1165"/>
      <c r="CP190" s="1165"/>
      <c r="CQ190" s="1165"/>
      <c r="CR190" s="1165"/>
      <c r="CS190" s="1165"/>
      <c r="CT190" s="1165"/>
      <c r="CU190" s="1165"/>
      <c r="CV190" s="1165"/>
      <c r="CW190" s="1165"/>
      <c r="CX190" s="1165"/>
      <c r="CY190" s="1165"/>
      <c r="CZ190" s="1165"/>
      <c r="DA190" s="1165"/>
      <c r="DB190" s="1165"/>
      <c r="DC190" s="1165"/>
      <c r="DD190" s="1165"/>
      <c r="DE190" s="1165"/>
      <c r="DF190" s="1165"/>
      <c r="DG190" s="1165"/>
      <c r="DH190" s="1165"/>
      <c r="DI190" s="1165"/>
      <c r="DJ190" s="1165"/>
      <c r="DK190" s="1165"/>
      <c r="DL190" s="1165"/>
      <c r="DM190" s="1165"/>
      <c r="DN190" s="1165"/>
      <c r="DO190" s="1165"/>
      <c r="DP190" s="1165"/>
      <c r="DQ190" s="1165"/>
      <c r="DR190" s="1165"/>
      <c r="DS190" s="1165"/>
      <c r="DT190" s="1165"/>
      <c r="DU190" s="1165"/>
      <c r="DV190" s="1165"/>
      <c r="DW190" s="1165"/>
      <c r="DX190" s="1165"/>
      <c r="DY190" s="1165"/>
      <c r="DZ190" s="1165"/>
      <c r="EA190" s="1165"/>
      <c r="EB190" s="1165"/>
      <c r="EC190" s="1165"/>
      <c r="ED190" s="1165"/>
      <c r="EE190" s="1165"/>
      <c r="EF190" s="1165"/>
      <c r="EG190" s="1165"/>
      <c r="EH190" s="1165"/>
      <c r="EI190" s="1165"/>
      <c r="EJ190" s="1165"/>
      <c r="EK190" s="1165"/>
      <c r="EL190" s="1165"/>
      <c r="EM190" s="1165"/>
      <c r="EN190" s="1165"/>
      <c r="EO190" s="1165"/>
      <c r="EP190" s="1165"/>
      <c r="EQ190" s="1165"/>
      <c r="ER190" s="1165"/>
      <c r="ES190" s="1165"/>
      <c r="ET190" s="1165"/>
      <c r="EU190" s="1165"/>
      <c r="EV190" s="1165"/>
      <c r="EW190" s="1165"/>
      <c r="EX190" s="1165"/>
      <c r="EY190" s="1165"/>
      <c r="EZ190" s="1165"/>
      <c r="FA190" s="1165"/>
      <c r="FB190" s="1165"/>
      <c r="FC190" s="1165"/>
      <c r="FD190" s="1165"/>
      <c r="FE190" s="1165"/>
      <c r="FF190" s="1165"/>
      <c r="FG190" s="1165"/>
      <c r="FH190" s="1165"/>
      <c r="FI190" s="1165"/>
      <c r="FJ190" s="1165"/>
      <c r="FK190" s="1165"/>
      <c r="FL190" s="1165"/>
      <c r="FM190" s="1165"/>
      <c r="FN190" s="1165"/>
      <c r="FO190" s="1165"/>
      <c r="FP190" s="1165"/>
      <c r="FQ190" s="1165"/>
      <c r="FR190" s="1165"/>
      <c r="FS190" s="1165"/>
      <c r="FT190" s="1165"/>
      <c r="FU190" s="1165"/>
      <c r="FV190" s="1165"/>
      <c r="FW190" s="1165"/>
      <c r="FX190" s="1165"/>
      <c r="FY190" s="1165"/>
      <c r="FZ190" s="1165"/>
      <c r="GA190" s="1165"/>
      <c r="GB190" s="1165"/>
      <c r="GC190" s="1165"/>
      <c r="GD190" s="1165"/>
      <c r="GE190" s="1165"/>
      <c r="GF190" s="1165"/>
      <c r="GG190" s="1165"/>
      <c r="GH190" s="1165"/>
      <c r="GI190" s="1165"/>
      <c r="GJ190" s="1165"/>
      <c r="GK190" s="1165"/>
      <c r="GL190" s="1165"/>
      <c r="GM190" s="1165"/>
      <c r="GN190" s="1165"/>
      <c r="GO190" s="1165"/>
      <c r="GP190" s="1165"/>
      <c r="GQ190" s="1165"/>
      <c r="GR190" s="1165"/>
      <c r="GS190" s="1165"/>
      <c r="GT190" s="1165"/>
      <c r="GU190" s="1165"/>
      <c r="GV190" s="1165"/>
      <c r="GW190" s="1165"/>
      <c r="GX190" s="1165"/>
      <c r="GY190" s="1165"/>
      <c r="GZ190" s="1165"/>
      <c r="HA190" s="1165"/>
      <c r="HB190" s="1165"/>
      <c r="HC190" s="1165"/>
      <c r="HD190" s="1165"/>
      <c r="HE190" s="1165"/>
      <c r="HF190" s="1165"/>
      <c r="HG190" s="1165"/>
      <c r="HH190" s="1165"/>
      <c r="HI190" s="1165"/>
      <c r="HJ190" s="1165"/>
      <c r="HK190" s="1165"/>
      <c r="HL190" s="1165"/>
      <c r="HM190" s="1165"/>
      <c r="HN190" s="1165"/>
      <c r="HO190" s="1165"/>
      <c r="HP190" s="1165"/>
      <c r="HQ190" s="1165"/>
      <c r="HR190" s="1165"/>
      <c r="HS190" s="1165"/>
      <c r="HT190" s="1165"/>
      <c r="HU190" s="1165"/>
      <c r="HV190" s="1165"/>
      <c r="HW190" s="1165"/>
      <c r="HX190" s="1165"/>
      <c r="HY190" s="1165"/>
      <c r="HZ190" s="1165"/>
      <c r="IA190" s="1165"/>
      <c r="IB190" s="1165"/>
      <c r="IC190" s="1165"/>
      <c r="ID190" s="1165"/>
      <c r="IE190" s="1165"/>
      <c r="IF190" s="1165"/>
      <c r="IG190" s="1165"/>
      <c r="IH190" s="1165"/>
      <c r="II190" s="1165"/>
      <c r="IJ190" s="1165"/>
      <c r="IK190" s="1165"/>
      <c r="IL190" s="1165"/>
      <c r="IM190" s="1165"/>
      <c r="IN190" s="1165"/>
      <c r="IO190" s="1165"/>
      <c r="IP190" s="1165"/>
      <c r="IQ190" s="1165"/>
      <c r="IR190" s="1165"/>
      <c r="IS190" s="1165"/>
      <c r="IT190" s="1165"/>
      <c r="IU190" s="1165"/>
      <c r="IV190" s="1165"/>
      <c r="IW190" s="1165"/>
      <c r="IX190" s="1165"/>
      <c r="IY190" s="1165"/>
      <c r="IZ190" s="1165"/>
      <c r="JA190" s="1165"/>
      <c r="JB190" s="1165"/>
      <c r="JC190" s="1165"/>
      <c r="JD190" s="1165"/>
      <c r="JE190" s="1165"/>
      <c r="JF190" s="1165"/>
      <c r="JG190" s="1165"/>
      <c r="JH190" s="1165"/>
      <c r="JI190" s="1165"/>
      <c r="JJ190" s="1165"/>
      <c r="JK190" s="1165"/>
      <c r="JL190" s="1165"/>
      <c r="JM190" s="1165"/>
      <c r="JN190" s="1165"/>
      <c r="JO190" s="1165"/>
      <c r="JP190" s="1165"/>
      <c r="JQ190" s="1165"/>
      <c r="JR190" s="1165"/>
      <c r="JS190" s="1165"/>
      <c r="JT190" s="1165"/>
      <c r="JU190" s="1165"/>
      <c r="JV190" s="1165"/>
      <c r="JW190" s="1165"/>
      <c r="JX190" s="1165"/>
      <c r="JY190" s="1165"/>
      <c r="JZ190" s="1165"/>
      <c r="KA190" s="1165"/>
      <c r="KB190" s="1165"/>
      <c r="KC190" s="1165"/>
      <c r="KD190" s="1165"/>
      <c r="KE190" s="1165"/>
      <c r="KF190" s="1165"/>
      <c r="KG190" s="1165"/>
      <c r="KH190" s="1165"/>
      <c r="KI190" s="1165"/>
      <c r="KJ190" s="1165"/>
      <c r="KK190" s="1165"/>
      <c r="KL190" s="1165"/>
      <c r="KM190" s="1165"/>
      <c r="KN190" s="1165"/>
      <c r="KO190" s="1165"/>
      <c r="KP190" s="1165"/>
      <c r="KQ190" s="1165"/>
      <c r="KR190" s="1165"/>
      <c r="KS190" s="1165"/>
      <c r="KT190" s="1165"/>
      <c r="KU190" s="1165"/>
      <c r="KV190" s="1165"/>
      <c r="KW190" s="1165"/>
      <c r="KX190" s="1165"/>
      <c r="KY190" s="1165"/>
      <c r="KZ190" s="1165"/>
      <c r="LA190" s="1165"/>
      <c r="LB190" s="1165"/>
      <c r="LC190" s="1165"/>
      <c r="LD190" s="1165"/>
      <c r="LE190" s="1165"/>
      <c r="LF190" s="1165"/>
      <c r="LG190" s="1165"/>
      <c r="LH190" s="1165"/>
      <c r="LI190" s="1165"/>
      <c r="LJ190" s="1165"/>
      <c r="LK190" s="1165"/>
      <c r="LL190" s="1165"/>
      <c r="LM190" s="1165"/>
      <c r="LN190" s="1165"/>
      <c r="LO190" s="1165"/>
      <c r="LP190" s="1165"/>
      <c r="LQ190" s="1165"/>
      <c r="LR190" s="1165"/>
      <c r="LS190" s="1165"/>
      <c r="LT190" s="1165"/>
      <c r="LU190" s="1165"/>
      <c r="LV190" s="1165"/>
      <c r="LW190" s="1165"/>
      <c r="LX190" s="1165"/>
      <c r="LY190" s="1165"/>
      <c r="LZ190" s="1165"/>
      <c r="MA190" s="1165"/>
      <c r="MB190" s="1165"/>
      <c r="MC190" s="1165"/>
      <c r="MD190" s="1165"/>
      <c r="ME190" s="1165"/>
      <c r="MF190" s="1165"/>
      <c r="MG190" s="1165"/>
      <c r="MH190" s="1165"/>
      <c r="MI190" s="1165"/>
      <c r="MJ190" s="1165"/>
      <c r="MK190" s="1165"/>
      <c r="ML190" s="1165"/>
      <c r="MM190" s="1165"/>
      <c r="MN190" s="1165"/>
      <c r="MO190" s="1165"/>
      <c r="MP190" s="1165"/>
      <c r="MQ190" s="1165"/>
      <c r="MR190" s="1165"/>
      <c r="MS190" s="1165"/>
      <c r="MT190" s="1165"/>
      <c r="MU190" s="1165"/>
      <c r="MV190" s="1165"/>
      <c r="MW190" s="1165"/>
      <c r="MX190" s="1166"/>
      <c r="OG190" s="63"/>
      <c r="OH190" s="63"/>
      <c r="OM190" s="192"/>
      <c r="ON190" s="887"/>
      <c r="OO190" s="887"/>
      <c r="OP190" s="888"/>
      <c r="OQ190" s="888"/>
      <c r="OR190" s="887"/>
      <c r="OS190" s="887"/>
      <c r="OT190" s="887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878"/>
      <c r="PH190" s="878"/>
      <c r="PI190" s="878"/>
      <c r="PJ190" s="878"/>
      <c r="PK190" s="878"/>
      <c r="PL190" s="878"/>
      <c r="PM190" s="878"/>
      <c r="PN190" s="878"/>
      <c r="PO190" s="878"/>
      <c r="PP190" s="878"/>
      <c r="PQ190" s="878"/>
      <c r="PR190" s="878"/>
      <c r="PS190" s="886"/>
      <c r="PT190" s="886"/>
      <c r="PU190" s="886"/>
      <c r="PV190" s="66"/>
      <c r="PW190" s="66"/>
      <c r="PX190" s="66"/>
      <c r="PY190" s="41"/>
      <c r="PZ190" s="41"/>
      <c r="QA190" s="41"/>
      <c r="QB190" s="41"/>
      <c r="QC190" s="887"/>
      <c r="QD190" s="887"/>
      <c r="QE190" s="887"/>
      <c r="QF190" s="887"/>
      <c r="QG190" s="887"/>
      <c r="QH190" s="887"/>
      <c r="QM190" s="63"/>
      <c r="QN190" s="63"/>
    </row>
    <row r="191" spans="2:456" ht="3.65" customHeight="1">
      <c r="B191" s="1164"/>
      <c r="C191" s="1165"/>
      <c r="D191" s="1165"/>
      <c r="E191" s="1165"/>
      <c r="F191" s="1165"/>
      <c r="G191" s="1165"/>
      <c r="H191" s="1165"/>
      <c r="I191" s="1165"/>
      <c r="J191" s="1165"/>
      <c r="K191" s="1165"/>
      <c r="L191" s="1165"/>
      <c r="M191" s="1165"/>
      <c r="N191" s="1165"/>
      <c r="O191" s="1165"/>
      <c r="P191" s="1165"/>
      <c r="Q191" s="1165"/>
      <c r="R191" s="1165"/>
      <c r="S191" s="1165"/>
      <c r="T191" s="1165"/>
      <c r="U191" s="1165"/>
      <c r="V191" s="1165"/>
      <c r="W191" s="1165"/>
      <c r="X191" s="1165"/>
      <c r="Y191" s="1165"/>
      <c r="Z191" s="1165"/>
      <c r="AA191" s="1165"/>
      <c r="AB191" s="1165"/>
      <c r="AC191" s="1165"/>
      <c r="AD191" s="1165"/>
      <c r="AE191" s="1165"/>
      <c r="AF191" s="1165"/>
      <c r="AG191" s="1165"/>
      <c r="AH191" s="1165"/>
      <c r="AI191" s="1165"/>
      <c r="AJ191" s="1165"/>
      <c r="AK191" s="1165"/>
      <c r="AL191" s="1165"/>
      <c r="AM191" s="1165"/>
      <c r="AN191" s="1165"/>
      <c r="AO191" s="1165"/>
      <c r="AP191" s="1165"/>
      <c r="AQ191" s="1165"/>
      <c r="AR191" s="1165"/>
      <c r="AS191" s="1165"/>
      <c r="AT191" s="1165"/>
      <c r="AU191" s="1165"/>
      <c r="AV191" s="1165"/>
      <c r="AW191" s="1165"/>
      <c r="AX191" s="1165"/>
      <c r="AY191" s="1165"/>
      <c r="AZ191" s="1165"/>
      <c r="BA191" s="1165"/>
      <c r="BB191" s="1165"/>
      <c r="BC191" s="1165"/>
      <c r="BD191" s="1165"/>
      <c r="BE191" s="1165"/>
      <c r="BF191" s="1165"/>
      <c r="BG191" s="1165"/>
      <c r="BH191" s="1165"/>
      <c r="BI191" s="1165"/>
      <c r="BJ191" s="1165"/>
      <c r="BK191" s="1165"/>
      <c r="BL191" s="1165"/>
      <c r="BM191" s="1165"/>
      <c r="BN191" s="1165"/>
      <c r="BO191" s="1165"/>
      <c r="BP191" s="1165"/>
      <c r="BQ191" s="1165"/>
      <c r="BR191" s="1165"/>
      <c r="BS191" s="1165"/>
      <c r="BT191" s="1165"/>
      <c r="BU191" s="1165"/>
      <c r="BV191" s="1165"/>
      <c r="BW191" s="1165"/>
      <c r="BX191" s="1165"/>
      <c r="BY191" s="1165"/>
      <c r="BZ191" s="1165"/>
      <c r="CA191" s="1165"/>
      <c r="CB191" s="1165"/>
      <c r="CC191" s="1165"/>
      <c r="CD191" s="1165"/>
      <c r="CE191" s="1165"/>
      <c r="CF191" s="1165"/>
      <c r="CG191" s="1165"/>
      <c r="CH191" s="1165"/>
      <c r="CI191" s="1165"/>
      <c r="CJ191" s="1165"/>
      <c r="CK191" s="1165"/>
      <c r="CL191" s="1165"/>
      <c r="CM191" s="1165"/>
      <c r="CN191" s="1165"/>
      <c r="CO191" s="1165"/>
      <c r="CP191" s="1165"/>
      <c r="CQ191" s="1165"/>
      <c r="CR191" s="1165"/>
      <c r="CS191" s="1165"/>
      <c r="CT191" s="1165"/>
      <c r="CU191" s="1165"/>
      <c r="CV191" s="1165"/>
      <c r="CW191" s="1165"/>
      <c r="CX191" s="1165"/>
      <c r="CY191" s="1165"/>
      <c r="CZ191" s="1165"/>
      <c r="DA191" s="1165"/>
      <c r="DB191" s="1165"/>
      <c r="DC191" s="1165"/>
      <c r="DD191" s="1165"/>
      <c r="DE191" s="1165"/>
      <c r="DF191" s="1165"/>
      <c r="DG191" s="1165"/>
      <c r="DH191" s="1165"/>
      <c r="DI191" s="1165"/>
      <c r="DJ191" s="1165"/>
      <c r="DK191" s="1165"/>
      <c r="DL191" s="1165"/>
      <c r="DM191" s="1165"/>
      <c r="DN191" s="1165"/>
      <c r="DO191" s="1165"/>
      <c r="DP191" s="1165"/>
      <c r="DQ191" s="1165"/>
      <c r="DR191" s="1165"/>
      <c r="DS191" s="1165"/>
      <c r="DT191" s="1165"/>
      <c r="DU191" s="1165"/>
      <c r="DV191" s="1165"/>
      <c r="DW191" s="1165"/>
      <c r="DX191" s="1165"/>
      <c r="DY191" s="1165"/>
      <c r="DZ191" s="1165"/>
      <c r="EA191" s="1165"/>
      <c r="EB191" s="1165"/>
      <c r="EC191" s="1165"/>
      <c r="ED191" s="1165"/>
      <c r="EE191" s="1165"/>
      <c r="EF191" s="1165"/>
      <c r="EG191" s="1165"/>
      <c r="EH191" s="1165"/>
      <c r="EI191" s="1165"/>
      <c r="EJ191" s="1165"/>
      <c r="EK191" s="1165"/>
      <c r="EL191" s="1165"/>
      <c r="EM191" s="1165"/>
      <c r="EN191" s="1165"/>
      <c r="EO191" s="1165"/>
      <c r="EP191" s="1165"/>
      <c r="EQ191" s="1165"/>
      <c r="ER191" s="1165"/>
      <c r="ES191" s="1165"/>
      <c r="ET191" s="1165"/>
      <c r="EU191" s="1165"/>
      <c r="EV191" s="1165"/>
      <c r="EW191" s="1165"/>
      <c r="EX191" s="1165"/>
      <c r="EY191" s="1165"/>
      <c r="EZ191" s="1165"/>
      <c r="FA191" s="1165"/>
      <c r="FB191" s="1165"/>
      <c r="FC191" s="1165"/>
      <c r="FD191" s="1165"/>
      <c r="FE191" s="1165"/>
      <c r="FF191" s="1165"/>
      <c r="FG191" s="1165"/>
      <c r="FH191" s="1165"/>
      <c r="FI191" s="1165"/>
      <c r="FJ191" s="1165"/>
      <c r="FK191" s="1165"/>
      <c r="FL191" s="1165"/>
      <c r="FM191" s="1165"/>
      <c r="FN191" s="1165"/>
      <c r="FO191" s="1165"/>
      <c r="FP191" s="1165"/>
      <c r="FQ191" s="1165"/>
      <c r="FR191" s="1165"/>
      <c r="FS191" s="1165"/>
      <c r="FT191" s="1165"/>
      <c r="FU191" s="1165"/>
      <c r="FV191" s="1165"/>
      <c r="FW191" s="1165"/>
      <c r="FX191" s="1165"/>
      <c r="FY191" s="1165"/>
      <c r="FZ191" s="1165"/>
      <c r="GA191" s="1165"/>
      <c r="GB191" s="1165"/>
      <c r="GC191" s="1165"/>
      <c r="GD191" s="1165"/>
      <c r="GE191" s="1165"/>
      <c r="GF191" s="1165"/>
      <c r="GG191" s="1165"/>
      <c r="GH191" s="1165"/>
      <c r="GI191" s="1165"/>
      <c r="GJ191" s="1165"/>
      <c r="GK191" s="1165"/>
      <c r="GL191" s="1165"/>
      <c r="GM191" s="1165"/>
      <c r="GN191" s="1165"/>
      <c r="GO191" s="1165"/>
      <c r="GP191" s="1165"/>
      <c r="GQ191" s="1165"/>
      <c r="GR191" s="1165"/>
      <c r="GS191" s="1165"/>
      <c r="GT191" s="1165"/>
      <c r="GU191" s="1165"/>
      <c r="GV191" s="1165"/>
      <c r="GW191" s="1165"/>
      <c r="GX191" s="1165"/>
      <c r="GY191" s="1165"/>
      <c r="GZ191" s="1165"/>
      <c r="HA191" s="1165"/>
      <c r="HB191" s="1165"/>
      <c r="HC191" s="1165"/>
      <c r="HD191" s="1165"/>
      <c r="HE191" s="1165"/>
      <c r="HF191" s="1165"/>
      <c r="HG191" s="1165"/>
      <c r="HH191" s="1165"/>
      <c r="HI191" s="1165"/>
      <c r="HJ191" s="1165"/>
      <c r="HK191" s="1165"/>
      <c r="HL191" s="1165"/>
      <c r="HM191" s="1165"/>
      <c r="HN191" s="1165"/>
      <c r="HO191" s="1165"/>
      <c r="HP191" s="1165"/>
      <c r="HQ191" s="1165"/>
      <c r="HR191" s="1165"/>
      <c r="HS191" s="1165"/>
      <c r="HT191" s="1165"/>
      <c r="HU191" s="1165"/>
      <c r="HV191" s="1165"/>
      <c r="HW191" s="1165"/>
      <c r="HX191" s="1165"/>
      <c r="HY191" s="1165"/>
      <c r="HZ191" s="1165"/>
      <c r="IA191" s="1165"/>
      <c r="IB191" s="1165"/>
      <c r="IC191" s="1165"/>
      <c r="ID191" s="1165"/>
      <c r="IE191" s="1165"/>
      <c r="IF191" s="1165"/>
      <c r="IG191" s="1165"/>
      <c r="IH191" s="1165"/>
      <c r="II191" s="1165"/>
      <c r="IJ191" s="1165"/>
      <c r="IK191" s="1165"/>
      <c r="IL191" s="1165"/>
      <c r="IM191" s="1165"/>
      <c r="IN191" s="1165"/>
      <c r="IO191" s="1165"/>
      <c r="IP191" s="1165"/>
      <c r="IQ191" s="1165"/>
      <c r="IR191" s="1165"/>
      <c r="IS191" s="1165"/>
      <c r="IT191" s="1165"/>
      <c r="IU191" s="1165"/>
      <c r="IV191" s="1165"/>
      <c r="IW191" s="1165"/>
      <c r="IX191" s="1165"/>
      <c r="IY191" s="1165"/>
      <c r="IZ191" s="1165"/>
      <c r="JA191" s="1165"/>
      <c r="JB191" s="1165"/>
      <c r="JC191" s="1165"/>
      <c r="JD191" s="1165"/>
      <c r="JE191" s="1165"/>
      <c r="JF191" s="1165"/>
      <c r="JG191" s="1165"/>
      <c r="JH191" s="1165"/>
      <c r="JI191" s="1165"/>
      <c r="JJ191" s="1165"/>
      <c r="JK191" s="1165"/>
      <c r="JL191" s="1165"/>
      <c r="JM191" s="1165"/>
      <c r="JN191" s="1165"/>
      <c r="JO191" s="1165"/>
      <c r="JP191" s="1165"/>
      <c r="JQ191" s="1165"/>
      <c r="JR191" s="1165"/>
      <c r="JS191" s="1165"/>
      <c r="JT191" s="1165"/>
      <c r="JU191" s="1165"/>
      <c r="JV191" s="1165"/>
      <c r="JW191" s="1165"/>
      <c r="JX191" s="1165"/>
      <c r="JY191" s="1165"/>
      <c r="JZ191" s="1165"/>
      <c r="KA191" s="1165"/>
      <c r="KB191" s="1165"/>
      <c r="KC191" s="1165"/>
      <c r="KD191" s="1165"/>
      <c r="KE191" s="1165"/>
      <c r="KF191" s="1165"/>
      <c r="KG191" s="1165"/>
      <c r="KH191" s="1165"/>
      <c r="KI191" s="1165"/>
      <c r="KJ191" s="1165"/>
      <c r="KK191" s="1165"/>
      <c r="KL191" s="1165"/>
      <c r="KM191" s="1165"/>
      <c r="KN191" s="1165"/>
      <c r="KO191" s="1165"/>
      <c r="KP191" s="1165"/>
      <c r="KQ191" s="1165"/>
      <c r="KR191" s="1165"/>
      <c r="KS191" s="1165"/>
      <c r="KT191" s="1165"/>
      <c r="KU191" s="1165"/>
      <c r="KV191" s="1165"/>
      <c r="KW191" s="1165"/>
      <c r="KX191" s="1165"/>
      <c r="KY191" s="1165"/>
      <c r="KZ191" s="1165"/>
      <c r="LA191" s="1165"/>
      <c r="LB191" s="1165"/>
      <c r="LC191" s="1165"/>
      <c r="LD191" s="1165"/>
      <c r="LE191" s="1165"/>
      <c r="LF191" s="1165"/>
      <c r="LG191" s="1165"/>
      <c r="LH191" s="1165"/>
      <c r="LI191" s="1165"/>
      <c r="LJ191" s="1165"/>
      <c r="LK191" s="1165"/>
      <c r="LL191" s="1165"/>
      <c r="LM191" s="1165"/>
      <c r="LN191" s="1165"/>
      <c r="LO191" s="1165"/>
      <c r="LP191" s="1165"/>
      <c r="LQ191" s="1165"/>
      <c r="LR191" s="1165"/>
      <c r="LS191" s="1165"/>
      <c r="LT191" s="1165"/>
      <c r="LU191" s="1165"/>
      <c r="LV191" s="1165"/>
      <c r="LW191" s="1165"/>
      <c r="LX191" s="1165"/>
      <c r="LY191" s="1165"/>
      <c r="LZ191" s="1165"/>
      <c r="MA191" s="1165"/>
      <c r="MB191" s="1165"/>
      <c r="MC191" s="1165"/>
      <c r="MD191" s="1165"/>
      <c r="ME191" s="1165"/>
      <c r="MF191" s="1165"/>
      <c r="MG191" s="1165"/>
      <c r="MH191" s="1165"/>
      <c r="MI191" s="1165"/>
      <c r="MJ191" s="1165"/>
      <c r="MK191" s="1165"/>
      <c r="ML191" s="1165"/>
      <c r="MM191" s="1165"/>
      <c r="MN191" s="1165"/>
      <c r="MO191" s="1165"/>
      <c r="MP191" s="1165"/>
      <c r="MQ191" s="1165"/>
      <c r="MR191" s="1165"/>
      <c r="MS191" s="1165"/>
      <c r="MT191" s="1165"/>
      <c r="MU191" s="1165"/>
      <c r="MV191" s="1165"/>
      <c r="MW191" s="1165"/>
      <c r="MX191" s="1166"/>
      <c r="OG191" s="202"/>
      <c r="OH191" s="202"/>
      <c r="OM191" s="889"/>
      <c r="ON191" s="889"/>
      <c r="OO191" s="889"/>
      <c r="OP191" s="889"/>
      <c r="OQ191" s="889"/>
      <c r="OR191" s="889"/>
      <c r="OS191" s="889"/>
      <c r="OT191" s="889"/>
      <c r="OU191" s="890"/>
      <c r="OV191" s="886"/>
      <c r="OW191" s="886"/>
      <c r="OX191" s="886"/>
      <c r="OY191" s="886"/>
      <c r="OZ191" s="886"/>
      <c r="PA191" s="886"/>
      <c r="PB191" s="886"/>
      <c r="PC191" s="886"/>
      <c r="PD191" s="886"/>
      <c r="PE191" s="886"/>
      <c r="PF191" s="886"/>
      <c r="PG191" s="878"/>
      <c r="PH191" s="878"/>
      <c r="PI191" s="878"/>
      <c r="PJ191" s="878"/>
      <c r="PK191" s="878"/>
      <c r="PL191" s="878"/>
      <c r="PM191" s="878"/>
      <c r="PN191" s="878"/>
      <c r="PO191" s="878"/>
      <c r="PP191" s="878"/>
      <c r="PQ191" s="878"/>
      <c r="PR191" s="878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886"/>
      <c r="QH191" s="886"/>
      <c r="QM191" s="202"/>
      <c r="QN191" s="202"/>
    </row>
    <row r="192" spans="2:456" ht="3.65" customHeight="1" thickBot="1">
      <c r="B192" s="1167"/>
      <c r="C192" s="1168"/>
      <c r="D192" s="1168"/>
      <c r="E192" s="1168"/>
      <c r="F192" s="1168"/>
      <c r="G192" s="1168"/>
      <c r="H192" s="1168"/>
      <c r="I192" s="1168"/>
      <c r="J192" s="1168"/>
      <c r="K192" s="1168"/>
      <c r="L192" s="1168"/>
      <c r="M192" s="1168"/>
      <c r="N192" s="1168"/>
      <c r="O192" s="1168"/>
      <c r="P192" s="1168"/>
      <c r="Q192" s="1168"/>
      <c r="R192" s="1168"/>
      <c r="S192" s="1168"/>
      <c r="T192" s="1168"/>
      <c r="U192" s="1168"/>
      <c r="V192" s="1168"/>
      <c r="W192" s="1168"/>
      <c r="X192" s="1168"/>
      <c r="Y192" s="1168"/>
      <c r="Z192" s="1168"/>
      <c r="AA192" s="1168"/>
      <c r="AB192" s="1168"/>
      <c r="AC192" s="1168"/>
      <c r="AD192" s="1168"/>
      <c r="AE192" s="1168"/>
      <c r="AF192" s="1168"/>
      <c r="AG192" s="1168"/>
      <c r="AH192" s="1168"/>
      <c r="AI192" s="1168"/>
      <c r="AJ192" s="1168"/>
      <c r="AK192" s="1168"/>
      <c r="AL192" s="1168"/>
      <c r="AM192" s="1168"/>
      <c r="AN192" s="1168"/>
      <c r="AO192" s="1168"/>
      <c r="AP192" s="1168"/>
      <c r="AQ192" s="1168"/>
      <c r="AR192" s="1168"/>
      <c r="AS192" s="1168"/>
      <c r="AT192" s="1168"/>
      <c r="AU192" s="1168"/>
      <c r="AV192" s="1168"/>
      <c r="AW192" s="1168"/>
      <c r="AX192" s="1168"/>
      <c r="AY192" s="1168"/>
      <c r="AZ192" s="1168"/>
      <c r="BA192" s="1168"/>
      <c r="BB192" s="1168"/>
      <c r="BC192" s="1168"/>
      <c r="BD192" s="1168"/>
      <c r="BE192" s="1168"/>
      <c r="BF192" s="1168"/>
      <c r="BG192" s="1168"/>
      <c r="BH192" s="1168"/>
      <c r="BI192" s="1168"/>
      <c r="BJ192" s="1168"/>
      <c r="BK192" s="1168"/>
      <c r="BL192" s="1168"/>
      <c r="BM192" s="1168"/>
      <c r="BN192" s="1168"/>
      <c r="BO192" s="1168"/>
      <c r="BP192" s="1168"/>
      <c r="BQ192" s="1168"/>
      <c r="BR192" s="1168"/>
      <c r="BS192" s="1168"/>
      <c r="BT192" s="1168"/>
      <c r="BU192" s="1168"/>
      <c r="BV192" s="1168"/>
      <c r="BW192" s="1168"/>
      <c r="BX192" s="1168"/>
      <c r="BY192" s="1168"/>
      <c r="BZ192" s="1168"/>
      <c r="CA192" s="1168"/>
      <c r="CB192" s="1168"/>
      <c r="CC192" s="1168"/>
      <c r="CD192" s="1168"/>
      <c r="CE192" s="1168"/>
      <c r="CF192" s="1168"/>
      <c r="CG192" s="1168"/>
      <c r="CH192" s="1168"/>
      <c r="CI192" s="1168"/>
      <c r="CJ192" s="1168"/>
      <c r="CK192" s="1168"/>
      <c r="CL192" s="1168"/>
      <c r="CM192" s="1168"/>
      <c r="CN192" s="1168"/>
      <c r="CO192" s="1168"/>
      <c r="CP192" s="1168"/>
      <c r="CQ192" s="1168"/>
      <c r="CR192" s="1168"/>
      <c r="CS192" s="1168"/>
      <c r="CT192" s="1168"/>
      <c r="CU192" s="1168"/>
      <c r="CV192" s="1168"/>
      <c r="CW192" s="1168"/>
      <c r="CX192" s="1168"/>
      <c r="CY192" s="1168"/>
      <c r="CZ192" s="1168"/>
      <c r="DA192" s="1168"/>
      <c r="DB192" s="1168"/>
      <c r="DC192" s="1168"/>
      <c r="DD192" s="1168"/>
      <c r="DE192" s="1168"/>
      <c r="DF192" s="1168"/>
      <c r="DG192" s="1168"/>
      <c r="DH192" s="1168"/>
      <c r="DI192" s="1168"/>
      <c r="DJ192" s="1168"/>
      <c r="DK192" s="1168"/>
      <c r="DL192" s="1168"/>
      <c r="DM192" s="1168"/>
      <c r="DN192" s="1168"/>
      <c r="DO192" s="1168"/>
      <c r="DP192" s="1168"/>
      <c r="DQ192" s="1168"/>
      <c r="DR192" s="1168"/>
      <c r="DS192" s="1168"/>
      <c r="DT192" s="1168"/>
      <c r="DU192" s="1168"/>
      <c r="DV192" s="1168"/>
      <c r="DW192" s="1168"/>
      <c r="DX192" s="1168"/>
      <c r="DY192" s="1168"/>
      <c r="DZ192" s="1168"/>
      <c r="EA192" s="1168"/>
      <c r="EB192" s="1168"/>
      <c r="EC192" s="1168"/>
      <c r="ED192" s="1168"/>
      <c r="EE192" s="1168"/>
      <c r="EF192" s="1168"/>
      <c r="EG192" s="1168"/>
      <c r="EH192" s="1168"/>
      <c r="EI192" s="1168"/>
      <c r="EJ192" s="1168"/>
      <c r="EK192" s="1168"/>
      <c r="EL192" s="1168"/>
      <c r="EM192" s="1168"/>
      <c r="EN192" s="1168"/>
      <c r="EO192" s="1168"/>
      <c r="EP192" s="1168"/>
      <c r="EQ192" s="1168"/>
      <c r="ER192" s="1168"/>
      <c r="ES192" s="1168"/>
      <c r="ET192" s="1168"/>
      <c r="EU192" s="1168"/>
      <c r="EV192" s="1168"/>
      <c r="EW192" s="1168"/>
      <c r="EX192" s="1168"/>
      <c r="EY192" s="1168"/>
      <c r="EZ192" s="1168"/>
      <c r="FA192" s="1168"/>
      <c r="FB192" s="1168"/>
      <c r="FC192" s="1168"/>
      <c r="FD192" s="1168"/>
      <c r="FE192" s="1168"/>
      <c r="FF192" s="1168"/>
      <c r="FG192" s="1168"/>
      <c r="FH192" s="1168"/>
      <c r="FI192" s="1168"/>
      <c r="FJ192" s="1168"/>
      <c r="FK192" s="1168"/>
      <c r="FL192" s="1168"/>
      <c r="FM192" s="1168"/>
      <c r="FN192" s="1168"/>
      <c r="FO192" s="1168"/>
      <c r="FP192" s="1168"/>
      <c r="FQ192" s="1168"/>
      <c r="FR192" s="1168"/>
      <c r="FS192" s="1168"/>
      <c r="FT192" s="1168"/>
      <c r="FU192" s="1168"/>
      <c r="FV192" s="1168"/>
      <c r="FW192" s="1168"/>
      <c r="FX192" s="1168"/>
      <c r="FY192" s="1168"/>
      <c r="FZ192" s="1168"/>
      <c r="GA192" s="1168"/>
      <c r="GB192" s="1168"/>
      <c r="GC192" s="1168"/>
      <c r="GD192" s="1168"/>
      <c r="GE192" s="1168"/>
      <c r="GF192" s="1168"/>
      <c r="GG192" s="1168"/>
      <c r="GH192" s="1168"/>
      <c r="GI192" s="1168"/>
      <c r="GJ192" s="1168"/>
      <c r="GK192" s="1168"/>
      <c r="GL192" s="1168"/>
      <c r="GM192" s="1168"/>
      <c r="GN192" s="1168"/>
      <c r="GO192" s="1168"/>
      <c r="GP192" s="1168"/>
      <c r="GQ192" s="1168"/>
      <c r="GR192" s="1168"/>
      <c r="GS192" s="1168"/>
      <c r="GT192" s="1168"/>
      <c r="GU192" s="1168"/>
      <c r="GV192" s="1168"/>
      <c r="GW192" s="1168"/>
      <c r="GX192" s="1168"/>
      <c r="GY192" s="1168"/>
      <c r="GZ192" s="1168"/>
      <c r="HA192" s="1168"/>
      <c r="HB192" s="1168"/>
      <c r="HC192" s="1168"/>
      <c r="HD192" s="1168"/>
      <c r="HE192" s="1168"/>
      <c r="HF192" s="1168"/>
      <c r="HG192" s="1168"/>
      <c r="HH192" s="1168"/>
      <c r="HI192" s="1168"/>
      <c r="HJ192" s="1168"/>
      <c r="HK192" s="1168"/>
      <c r="HL192" s="1168"/>
      <c r="HM192" s="1168"/>
      <c r="HN192" s="1168"/>
      <c r="HO192" s="1168"/>
      <c r="HP192" s="1168"/>
      <c r="HQ192" s="1168"/>
      <c r="HR192" s="1168"/>
      <c r="HS192" s="1168"/>
      <c r="HT192" s="1168"/>
      <c r="HU192" s="1168"/>
      <c r="HV192" s="1168"/>
      <c r="HW192" s="1168"/>
      <c r="HX192" s="1168"/>
      <c r="HY192" s="1168"/>
      <c r="HZ192" s="1168"/>
      <c r="IA192" s="1168"/>
      <c r="IB192" s="1168"/>
      <c r="IC192" s="1168"/>
      <c r="ID192" s="1168"/>
      <c r="IE192" s="1168"/>
      <c r="IF192" s="1168"/>
      <c r="IG192" s="1168"/>
      <c r="IH192" s="1168"/>
      <c r="II192" s="1168"/>
      <c r="IJ192" s="1168"/>
      <c r="IK192" s="1168"/>
      <c r="IL192" s="1168"/>
      <c r="IM192" s="1168"/>
      <c r="IN192" s="1168"/>
      <c r="IO192" s="1168"/>
      <c r="IP192" s="1168"/>
      <c r="IQ192" s="1168"/>
      <c r="IR192" s="1168"/>
      <c r="IS192" s="1168"/>
      <c r="IT192" s="1168"/>
      <c r="IU192" s="1168"/>
      <c r="IV192" s="1168"/>
      <c r="IW192" s="1168"/>
      <c r="IX192" s="1168"/>
      <c r="IY192" s="1168"/>
      <c r="IZ192" s="1168"/>
      <c r="JA192" s="1168"/>
      <c r="JB192" s="1168"/>
      <c r="JC192" s="1168"/>
      <c r="JD192" s="1168"/>
      <c r="JE192" s="1168"/>
      <c r="JF192" s="1168"/>
      <c r="JG192" s="1168"/>
      <c r="JH192" s="1168"/>
      <c r="JI192" s="1168"/>
      <c r="JJ192" s="1168"/>
      <c r="JK192" s="1168"/>
      <c r="JL192" s="1168"/>
      <c r="JM192" s="1168"/>
      <c r="JN192" s="1168"/>
      <c r="JO192" s="1168"/>
      <c r="JP192" s="1168"/>
      <c r="JQ192" s="1168"/>
      <c r="JR192" s="1168"/>
      <c r="JS192" s="1168"/>
      <c r="JT192" s="1168"/>
      <c r="JU192" s="1168"/>
      <c r="JV192" s="1168"/>
      <c r="JW192" s="1168"/>
      <c r="JX192" s="1168"/>
      <c r="JY192" s="1168"/>
      <c r="JZ192" s="1168"/>
      <c r="KA192" s="1168"/>
      <c r="KB192" s="1168"/>
      <c r="KC192" s="1168"/>
      <c r="KD192" s="1168"/>
      <c r="KE192" s="1168"/>
      <c r="KF192" s="1168"/>
      <c r="KG192" s="1168"/>
      <c r="KH192" s="1168"/>
      <c r="KI192" s="1168"/>
      <c r="KJ192" s="1168"/>
      <c r="KK192" s="1168"/>
      <c r="KL192" s="1168"/>
      <c r="KM192" s="1168"/>
      <c r="KN192" s="1168"/>
      <c r="KO192" s="1168"/>
      <c r="KP192" s="1168"/>
      <c r="KQ192" s="1168"/>
      <c r="KR192" s="1168"/>
      <c r="KS192" s="1168"/>
      <c r="KT192" s="1168"/>
      <c r="KU192" s="1168"/>
      <c r="KV192" s="1168"/>
      <c r="KW192" s="1168"/>
      <c r="KX192" s="1168"/>
      <c r="KY192" s="1168"/>
      <c r="KZ192" s="1168"/>
      <c r="LA192" s="1168"/>
      <c r="LB192" s="1168"/>
      <c r="LC192" s="1168"/>
      <c r="LD192" s="1168"/>
      <c r="LE192" s="1168"/>
      <c r="LF192" s="1168"/>
      <c r="LG192" s="1168"/>
      <c r="LH192" s="1168"/>
      <c r="LI192" s="1168"/>
      <c r="LJ192" s="1168"/>
      <c r="LK192" s="1168"/>
      <c r="LL192" s="1168"/>
      <c r="LM192" s="1168"/>
      <c r="LN192" s="1168"/>
      <c r="LO192" s="1168"/>
      <c r="LP192" s="1168"/>
      <c r="LQ192" s="1168"/>
      <c r="LR192" s="1168"/>
      <c r="LS192" s="1168"/>
      <c r="LT192" s="1168"/>
      <c r="LU192" s="1168"/>
      <c r="LV192" s="1168"/>
      <c r="LW192" s="1168"/>
      <c r="LX192" s="1168"/>
      <c r="LY192" s="1168"/>
      <c r="LZ192" s="1168"/>
      <c r="MA192" s="1168"/>
      <c r="MB192" s="1168"/>
      <c r="MC192" s="1168"/>
      <c r="MD192" s="1168"/>
      <c r="ME192" s="1168"/>
      <c r="MF192" s="1168"/>
      <c r="MG192" s="1168"/>
      <c r="MH192" s="1168"/>
      <c r="MI192" s="1168"/>
      <c r="MJ192" s="1168"/>
      <c r="MK192" s="1168"/>
      <c r="ML192" s="1168"/>
      <c r="MM192" s="1168"/>
      <c r="MN192" s="1168"/>
      <c r="MO192" s="1168"/>
      <c r="MP192" s="1168"/>
      <c r="MQ192" s="1168"/>
      <c r="MR192" s="1168"/>
      <c r="MS192" s="1168"/>
      <c r="MT192" s="1168"/>
      <c r="MU192" s="1168"/>
      <c r="MV192" s="1168"/>
      <c r="MW192" s="1168"/>
      <c r="MX192" s="1169"/>
      <c r="OG192" s="202"/>
      <c r="OH192" s="202"/>
      <c r="OM192" s="889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889"/>
      <c r="PC192" s="889"/>
      <c r="PD192" s="889"/>
      <c r="PE192" s="889"/>
      <c r="PF192" s="889"/>
      <c r="PG192" s="878"/>
      <c r="PH192" s="878"/>
      <c r="PI192" s="878"/>
      <c r="PJ192" s="878"/>
      <c r="PK192" s="878"/>
      <c r="PL192" s="878"/>
      <c r="PM192" s="878"/>
      <c r="PN192" s="878"/>
      <c r="PO192" s="878"/>
      <c r="PP192" s="878"/>
      <c r="PQ192" s="878"/>
      <c r="PR192" s="878"/>
      <c r="PS192" s="889"/>
      <c r="PT192" s="889"/>
      <c r="PU192" s="891"/>
      <c r="PV192" s="891"/>
      <c r="PW192" s="891"/>
      <c r="PX192" s="891"/>
      <c r="PY192" s="891"/>
      <c r="PZ192" s="891"/>
      <c r="QA192" s="891"/>
      <c r="QB192" s="891"/>
      <c r="QC192" s="891"/>
      <c r="QD192" s="891"/>
      <c r="QE192" s="891"/>
      <c r="QF192" s="891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889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889"/>
      <c r="PC193" s="889"/>
      <c r="PD193" s="889"/>
      <c r="PE193" s="889"/>
      <c r="PF193" s="889"/>
      <c r="PG193" s="878"/>
      <c r="PH193" s="878"/>
      <c r="PI193" s="878"/>
      <c r="PJ193" s="878"/>
      <c r="PK193" s="878"/>
      <c r="PL193" s="878"/>
      <c r="PM193" s="878"/>
      <c r="PN193" s="878"/>
      <c r="PO193" s="878"/>
      <c r="PP193" s="878"/>
      <c r="PQ193" s="878"/>
      <c r="PR193" s="878"/>
      <c r="PS193" s="889"/>
      <c r="PT193" s="889"/>
      <c r="PU193" s="891"/>
      <c r="PV193" s="891"/>
      <c r="PW193" s="891"/>
      <c r="PX193" s="891"/>
      <c r="PY193" s="891"/>
      <c r="PZ193" s="891"/>
      <c r="QA193" s="891"/>
      <c r="QB193" s="891"/>
      <c r="QC193" s="891"/>
      <c r="QD193" s="891"/>
      <c r="QE193" s="891"/>
      <c r="QF193" s="891"/>
      <c r="QG193" s="192"/>
      <c r="QH193" s="192"/>
      <c r="QM193" s="202"/>
      <c r="QN193" s="202"/>
    </row>
    <row r="194" spans="2:456" ht="3.65" customHeight="1">
      <c r="OG194" s="202"/>
      <c r="OH194" s="202"/>
      <c r="OM194" s="889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889"/>
      <c r="PC194" s="889"/>
      <c r="PD194" s="889"/>
      <c r="PE194" s="889"/>
      <c r="PF194" s="889"/>
      <c r="PG194" s="878"/>
      <c r="PH194" s="878"/>
      <c r="PI194" s="878"/>
      <c r="PJ194" s="878"/>
      <c r="PK194" s="878"/>
      <c r="PL194" s="878"/>
      <c r="PM194" s="878"/>
      <c r="PN194" s="878"/>
      <c r="PO194" s="878"/>
      <c r="PP194" s="878"/>
      <c r="PQ194" s="878"/>
      <c r="PR194" s="878"/>
      <c r="PS194" s="889"/>
      <c r="PT194" s="889"/>
      <c r="PU194" s="891"/>
      <c r="PV194" s="891"/>
      <c r="PW194" s="891"/>
      <c r="PX194" s="891"/>
      <c r="PY194" s="891"/>
      <c r="PZ194" s="891"/>
      <c r="QA194" s="891"/>
      <c r="QB194" s="891"/>
      <c r="QC194" s="891"/>
      <c r="QD194" s="891"/>
      <c r="QE194" s="891"/>
      <c r="QF194" s="891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00">
    <mergeCell ref="BJ33:IN36"/>
    <mergeCell ref="BJ39:IN42"/>
    <mergeCell ref="CZ175:DP176"/>
    <mergeCell ref="DQ175:EG176"/>
    <mergeCell ref="HB182:IC188"/>
    <mergeCell ref="ID182:JE188"/>
    <mergeCell ref="JC13:KD17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IX148:IY160"/>
    <mergeCell ref="IP148:IQ149"/>
    <mergeCell ref="IR148:IU149"/>
    <mergeCell ref="FW30:FX30"/>
    <mergeCell ref="GN30:GO30"/>
    <mergeCell ref="FP170:GF173"/>
    <mergeCell ref="HE30:HF30"/>
    <mergeCell ref="HV30:HW30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AX174:AZ176"/>
    <mergeCell ref="BH174:BI174"/>
    <mergeCell ref="EW163:FI164"/>
    <mergeCell ref="BR175:CH176"/>
    <mergeCell ref="CI175:CY176"/>
    <mergeCell ref="BH170:BQ173"/>
    <mergeCell ref="BR170:BX173"/>
    <mergeCell ref="BY170:CH173"/>
    <mergeCell ref="CZ170:EX173"/>
    <mergeCell ref="EY170:FG173"/>
    <mergeCell ref="FH170:FO173"/>
    <mergeCell ref="BA175:BQ176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AX148:AY160"/>
    <mergeCell ref="BA170:BG173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FY166:HF169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</mergeCells>
  <conditionalFormatting sqref="BB49">
    <cfRule type="notContainsBlanks" dxfId="74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3" priority="4">
      <formula>LEN(TRIM(BB57))&gt;0</formula>
    </cfRule>
  </conditionalFormatting>
  <conditionalFormatting sqref="BH49 BH50:BI51">
    <cfRule type="notContainsBlanks" dxfId="72" priority="1">
      <formula>LEN(TRIM(BH49))&gt;0</formula>
    </cfRule>
  </conditionalFormatting>
  <conditionalFormatting sqref="BH53:BI55">
    <cfRule type="notContainsBlanks" dxfId="71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autoPict="0" r:id="rId5">
            <anchor moveWithCells="1">
              <from>
                <xdr:col>297</xdr:col>
                <xdr:colOff>6350</xdr:colOff>
                <xdr:row>62</xdr:row>
                <xdr:rowOff>25400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autoPict="0" r:id="rId7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6350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autoPict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autoPict="0" r:id="rId11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autoPict="0" r:id="rId13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autoPict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31750</xdr:rowOff>
              </from>
              <to>
                <xdr:col>341</xdr:col>
                <xdr:colOff>0</xdr:colOff>
                <xdr:row>70</xdr:row>
                <xdr:rowOff>38100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9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318</xdr:col>
                <xdr:colOff>25400</xdr:colOff>
                <xdr:row>70</xdr:row>
                <xdr:rowOff>38100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20" name="Tipo_BRR">
          <controlPr defaultSize="0" autoLine="0" r:id="rId21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341</xdr:col>
                <xdr:colOff>38100</xdr:colOff>
                <xdr:row>56</xdr:row>
                <xdr:rowOff>0</xdr:rowOff>
              </to>
            </anchor>
          </controlPr>
        </control>
      </mc:Choice>
      <mc:Fallback>
        <control shapeId="4099" r:id="rId20" name="Tipo_BRR"/>
      </mc:Fallback>
    </mc:AlternateContent>
    <mc:AlternateContent xmlns:mc="http://schemas.openxmlformats.org/markup-compatibility/2006">
      <mc:Choice Requires="x14">
        <control shapeId="4098" r:id="rId22" name="Orientaccion_BRR">
          <controlPr defaultSize="0" autoLine="0" r:id="rId23">
            <anchor moveWithCells="1">
              <from>
                <xdr:col>297</xdr:col>
                <xdr:colOff>31750</xdr:colOff>
                <xdr:row>38</xdr:row>
                <xdr:rowOff>25400</xdr:rowOff>
              </from>
              <to>
                <xdr:col>341</xdr:col>
                <xdr:colOff>19050</xdr:colOff>
                <xdr:row>44</xdr:row>
                <xdr:rowOff>12700</xdr:rowOff>
              </to>
            </anchor>
          </controlPr>
        </control>
      </mc:Choice>
      <mc:Fallback>
        <control shapeId="4098" r:id="rId22" name="Orientaccion_BRR"/>
      </mc:Fallback>
    </mc:AlternateContent>
    <mc:AlternateContent xmlns:mc="http://schemas.openxmlformats.org/markup-compatibility/2006">
      <mc:Choice Requires="x14">
        <control shapeId="4097" r:id="rId24" name="DimensionesENV">
          <controlPr defaultSize="0" autoLine="0" autoPict="0" r:id="rId25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4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DN95" sqref="DN95:EG100"/>
    </sheetView>
  </sheetViews>
  <sheetFormatPr baseColWidth="10" defaultColWidth="0.6328125" defaultRowHeight="3.65" customHeight="1"/>
  <cols>
    <col min="1" max="1" width="3.90625" style="505" customWidth="1"/>
    <col min="2" max="41" width="0.6328125" style="505" customWidth="1"/>
    <col min="42" max="44" width="0.6328125" style="506" customWidth="1"/>
    <col min="45" max="48" width="0.6328125" style="507" customWidth="1"/>
    <col min="49" max="49" width="0.6328125" style="506" customWidth="1"/>
    <col min="50" max="537" width="0.6328125" style="505" customWidth="1"/>
    <col min="538" max="16384" width="0.6328125" style="505"/>
  </cols>
  <sheetData>
    <row r="1" spans="1:322" ht="7" customHeight="1" thickBot="1"/>
    <row r="2" spans="1:322" ht="3.65" customHeight="1" thickTop="1">
      <c r="B2" s="1300" t="s">
        <v>240</v>
      </c>
      <c r="C2" s="1303" t="e" vm="13">
        <v>#VALUE!</v>
      </c>
      <c r="D2" s="1303"/>
      <c r="E2" s="1303"/>
      <c r="F2" s="1303"/>
      <c r="G2" s="1303"/>
      <c r="H2" s="1303"/>
      <c r="I2" s="1303"/>
      <c r="J2" s="1303"/>
      <c r="K2" s="1303"/>
      <c r="L2" s="1303"/>
      <c r="M2" s="1303"/>
      <c r="N2" s="1303"/>
      <c r="O2" s="1303"/>
      <c r="P2" s="1303"/>
      <c r="Q2" s="1303"/>
      <c r="R2" s="1303"/>
      <c r="S2" s="1303"/>
      <c r="T2" s="1303"/>
      <c r="U2" s="1303"/>
      <c r="V2" s="1303"/>
      <c r="W2" s="1303"/>
      <c r="X2" s="1303"/>
      <c r="Y2" s="1303"/>
      <c r="Z2" s="1303"/>
      <c r="AA2" s="1303"/>
      <c r="AB2" s="1303"/>
      <c r="AC2" s="1303"/>
      <c r="AD2" s="1303"/>
      <c r="AE2" s="1303"/>
      <c r="AF2" s="1303"/>
      <c r="AG2" s="1303"/>
      <c r="AH2" s="1303"/>
      <c r="AI2" s="1303"/>
      <c r="AJ2" s="1303"/>
      <c r="AK2" s="1303"/>
      <c r="AL2" s="1303"/>
      <c r="AM2" s="1303"/>
      <c r="AN2" s="1303"/>
      <c r="AO2" s="1303"/>
      <c r="AP2" s="1303"/>
      <c r="AQ2" s="1303"/>
      <c r="AR2" s="1303"/>
      <c r="AS2" s="1303"/>
      <c r="AT2" s="1303"/>
      <c r="AU2" s="1303"/>
      <c r="AV2" s="1303"/>
      <c r="AW2" s="1303"/>
      <c r="AX2" s="1303"/>
      <c r="AY2" s="1303"/>
      <c r="AZ2" s="1303"/>
      <c r="BA2" s="1303"/>
      <c r="BB2" s="1303"/>
      <c r="BC2" s="1303"/>
      <c r="BD2" s="1303"/>
      <c r="BE2" s="1303"/>
      <c r="BF2" s="1303"/>
      <c r="BG2" s="1303"/>
      <c r="BH2" s="1303"/>
      <c r="BI2" s="1303"/>
      <c r="BJ2" s="1303"/>
      <c r="BK2" s="1303"/>
      <c r="BL2" s="1303"/>
      <c r="BM2" s="1303"/>
      <c r="BN2" s="1303"/>
      <c r="BO2" s="1303"/>
      <c r="BP2" s="508"/>
      <c r="BQ2" s="508"/>
      <c r="BR2" s="508"/>
      <c r="BS2" s="508"/>
      <c r="BT2" s="508"/>
      <c r="BU2" s="508"/>
      <c r="BV2" s="508"/>
      <c r="BW2" s="508"/>
      <c r="BX2" s="508"/>
      <c r="BY2" s="508"/>
      <c r="BZ2" s="508"/>
      <c r="CA2" s="508"/>
      <c r="CB2" s="508"/>
      <c r="CC2" s="508"/>
      <c r="CD2" s="508"/>
      <c r="CE2" s="508"/>
      <c r="CF2" s="508"/>
      <c r="CG2" s="508"/>
      <c r="CH2" s="508"/>
      <c r="CI2" s="508"/>
      <c r="CJ2" s="508"/>
      <c r="CK2" s="508"/>
      <c r="CL2" s="508"/>
      <c r="CM2" s="508"/>
      <c r="CN2" s="508"/>
      <c r="CO2" s="508"/>
      <c r="CP2" s="508"/>
      <c r="CQ2" s="508"/>
      <c r="CR2" s="508"/>
      <c r="CS2" s="508"/>
      <c r="CT2" s="508"/>
      <c r="CU2" s="508"/>
      <c r="CV2" s="508"/>
      <c r="CW2" s="508"/>
      <c r="CX2" s="508"/>
      <c r="CY2" s="508"/>
      <c r="CZ2" s="508"/>
      <c r="DA2" s="508"/>
      <c r="DB2" s="508"/>
      <c r="DC2" s="508"/>
      <c r="DD2" s="508"/>
      <c r="DE2" s="508"/>
      <c r="DF2" s="508"/>
      <c r="DG2" s="508"/>
      <c r="DH2" s="508"/>
      <c r="DI2" s="508"/>
      <c r="DJ2" s="508"/>
      <c r="DK2" s="508"/>
      <c r="DL2" s="508"/>
      <c r="DM2" s="508"/>
      <c r="DN2" s="508"/>
      <c r="DO2" s="508"/>
      <c r="DP2" s="508"/>
      <c r="DQ2" s="508"/>
      <c r="DR2" s="508"/>
      <c r="DS2" s="508"/>
      <c r="DT2" s="508"/>
      <c r="DU2" s="508"/>
      <c r="DV2" s="508"/>
      <c r="DW2" s="508"/>
      <c r="DX2" s="508"/>
      <c r="DY2" s="508"/>
      <c r="DZ2" s="508"/>
      <c r="EA2" s="508"/>
      <c r="EB2" s="508"/>
      <c r="EC2" s="508"/>
      <c r="ED2" s="508"/>
      <c r="EE2" s="508"/>
      <c r="EF2" s="508"/>
      <c r="EG2" s="508"/>
      <c r="EH2" s="508"/>
      <c r="EI2" s="508"/>
      <c r="EJ2" s="508"/>
      <c r="EK2" s="508"/>
      <c r="EL2" s="508"/>
      <c r="EM2" s="508"/>
      <c r="EN2" s="508"/>
      <c r="EO2" s="508"/>
      <c r="EP2" s="508"/>
      <c r="EQ2" s="508"/>
      <c r="ER2" s="508"/>
      <c r="ES2" s="508"/>
      <c r="ET2" s="508"/>
      <c r="EU2" s="508"/>
      <c r="EV2" s="508"/>
      <c r="EW2" s="508"/>
      <c r="EX2" s="508"/>
      <c r="EY2" s="508"/>
      <c r="EZ2" s="508"/>
      <c r="FA2" s="508"/>
      <c r="FB2" s="508"/>
      <c r="FC2" s="508"/>
      <c r="FD2" s="508"/>
      <c r="FE2" s="508"/>
      <c r="FF2" s="508"/>
      <c r="FG2" s="508"/>
      <c r="FH2" s="508"/>
      <c r="FI2" s="508"/>
      <c r="FJ2" s="508"/>
      <c r="FK2" s="508"/>
      <c r="FL2" s="508"/>
      <c r="FM2" s="508"/>
      <c r="FN2" s="508"/>
      <c r="FO2" s="508"/>
      <c r="FP2" s="508"/>
      <c r="FQ2" s="508"/>
      <c r="FR2" s="508"/>
      <c r="FS2" s="508"/>
      <c r="FT2" s="508"/>
      <c r="FU2" s="508"/>
      <c r="FV2" s="508"/>
      <c r="FW2" s="508"/>
      <c r="FX2" s="508"/>
      <c r="FY2" s="508"/>
      <c r="FZ2" s="508"/>
      <c r="GA2" s="508"/>
      <c r="GB2" s="508"/>
      <c r="GC2" s="508"/>
      <c r="GD2" s="508"/>
      <c r="GE2" s="508"/>
      <c r="GF2" s="508"/>
      <c r="GG2" s="508"/>
      <c r="GH2" s="508"/>
      <c r="GI2" s="508"/>
      <c r="GJ2" s="508"/>
      <c r="GK2" s="508"/>
      <c r="GL2" s="508"/>
      <c r="GM2" s="508"/>
      <c r="GN2" s="508"/>
      <c r="GO2" s="508"/>
      <c r="GP2" s="508"/>
      <c r="GQ2" s="508"/>
      <c r="GR2" s="508"/>
      <c r="GS2" s="508"/>
      <c r="GT2" s="508"/>
      <c r="GU2" s="508"/>
      <c r="GV2" s="508"/>
      <c r="GW2" s="508"/>
      <c r="GX2" s="508"/>
      <c r="GY2" s="508"/>
      <c r="GZ2" s="508"/>
      <c r="HA2" s="508"/>
      <c r="HB2" s="508"/>
      <c r="HC2" s="508"/>
      <c r="HD2" s="508"/>
      <c r="HE2" s="508"/>
      <c r="HF2" s="508"/>
      <c r="HG2" s="508"/>
      <c r="HH2" s="508"/>
      <c r="HI2" s="508"/>
      <c r="HJ2" s="508"/>
      <c r="HK2" s="508"/>
      <c r="HL2" s="508"/>
      <c r="HM2" s="508"/>
      <c r="HN2" s="508"/>
      <c r="HO2" s="508"/>
      <c r="HP2" s="508"/>
      <c r="HQ2" s="508"/>
      <c r="HR2" s="508"/>
      <c r="HS2" s="508"/>
      <c r="HT2" s="508"/>
      <c r="HU2" s="508"/>
      <c r="HV2" s="508"/>
      <c r="HW2" s="508"/>
      <c r="HX2" s="508"/>
      <c r="HY2" s="508"/>
      <c r="HZ2" s="508"/>
      <c r="IA2" s="508"/>
      <c r="IB2" s="508"/>
      <c r="IC2" s="508"/>
      <c r="ID2" s="508"/>
      <c r="IE2" s="508"/>
      <c r="IF2" s="508"/>
      <c r="IG2" s="508"/>
      <c r="IH2" s="508"/>
      <c r="II2" s="508"/>
      <c r="IJ2" s="508"/>
      <c r="IK2" s="508"/>
      <c r="IL2" s="508"/>
      <c r="IM2" s="508"/>
      <c r="IN2" s="508"/>
      <c r="IO2" s="508"/>
      <c r="IP2" s="508"/>
      <c r="IQ2" s="508"/>
      <c r="IR2" s="508"/>
      <c r="IS2" s="508"/>
      <c r="IT2" s="508"/>
      <c r="IU2" s="508"/>
      <c r="IV2" s="508"/>
      <c r="IW2" s="508"/>
      <c r="IX2" s="508"/>
      <c r="IY2" s="508"/>
      <c r="IZ2" s="508"/>
      <c r="JA2" s="508"/>
      <c r="JB2" s="508"/>
      <c r="JC2" s="508"/>
      <c r="JD2" s="508"/>
      <c r="JE2" s="508"/>
      <c r="JF2" s="508"/>
      <c r="JG2" s="508"/>
      <c r="JH2" s="508"/>
      <c r="JI2" s="508"/>
      <c r="JJ2" s="508"/>
      <c r="JK2" s="508"/>
      <c r="JL2" s="508"/>
      <c r="JM2" s="508"/>
      <c r="JN2" s="508"/>
      <c r="JO2" s="508"/>
      <c r="JP2" s="508"/>
      <c r="JQ2" s="508"/>
      <c r="JR2" s="508"/>
      <c r="JS2" s="508"/>
      <c r="JT2" s="508"/>
      <c r="JU2" s="508"/>
      <c r="JV2" s="508"/>
      <c r="JW2" s="508"/>
      <c r="JX2" s="508"/>
      <c r="JY2" s="508"/>
      <c r="JZ2" s="508"/>
      <c r="KA2" s="508"/>
      <c r="KB2" s="508"/>
      <c r="KC2" s="508"/>
      <c r="KD2" s="508"/>
      <c r="KE2" s="508"/>
      <c r="KF2" s="508"/>
      <c r="KG2" s="508"/>
      <c r="KH2" s="508"/>
      <c r="KI2" s="508"/>
      <c r="KJ2" s="508"/>
      <c r="KK2" s="508"/>
      <c r="KL2" s="508"/>
      <c r="KM2" s="508"/>
      <c r="KN2" s="508"/>
      <c r="KO2" s="508"/>
      <c r="KP2" s="508"/>
      <c r="KQ2" s="508"/>
      <c r="KR2" s="508"/>
      <c r="KS2" s="508"/>
      <c r="KT2" s="508"/>
      <c r="KU2" s="508"/>
      <c r="KV2" s="508"/>
      <c r="KW2" s="508"/>
      <c r="KX2" s="508"/>
      <c r="KY2" s="508"/>
      <c r="KZ2" s="508"/>
      <c r="LA2" s="508"/>
      <c r="LB2" s="508"/>
      <c r="LC2" s="508"/>
      <c r="LD2" s="508"/>
      <c r="LE2" s="508"/>
      <c r="LF2" s="508"/>
      <c r="LG2" s="508"/>
      <c r="LH2" s="508"/>
      <c r="LI2" s="508"/>
      <c r="LJ2" s="509"/>
    </row>
    <row r="3" spans="1:322" ht="3.65" customHeight="1">
      <c r="B3" s="1301"/>
      <c r="C3" s="1304"/>
      <c r="D3" s="1304"/>
      <c r="E3" s="1304"/>
      <c r="F3" s="1304"/>
      <c r="G3" s="1304"/>
      <c r="H3" s="1304"/>
      <c r="I3" s="1304"/>
      <c r="J3" s="1304"/>
      <c r="K3" s="1304"/>
      <c r="L3" s="1304"/>
      <c r="M3" s="1304"/>
      <c r="N3" s="1304"/>
      <c r="O3" s="1304"/>
      <c r="P3" s="1304"/>
      <c r="Q3" s="1304"/>
      <c r="R3" s="1304"/>
      <c r="S3" s="1304"/>
      <c r="T3" s="1304"/>
      <c r="U3" s="1304"/>
      <c r="V3" s="1304"/>
      <c r="W3" s="1304"/>
      <c r="X3" s="1304"/>
      <c r="Y3" s="1304"/>
      <c r="Z3" s="1304"/>
      <c r="AA3" s="1304"/>
      <c r="AB3" s="1304"/>
      <c r="AC3" s="1304"/>
      <c r="AD3" s="1304"/>
      <c r="AE3" s="1304"/>
      <c r="AF3" s="1304"/>
      <c r="AG3" s="1304"/>
      <c r="AH3" s="1304"/>
      <c r="AI3" s="1304"/>
      <c r="AJ3" s="1304"/>
      <c r="AK3" s="1304"/>
      <c r="AL3" s="1304"/>
      <c r="AM3" s="1304"/>
      <c r="AN3" s="1304"/>
      <c r="AO3" s="1304"/>
      <c r="AP3" s="1304"/>
      <c r="AQ3" s="1304"/>
      <c r="AR3" s="1304"/>
      <c r="AS3" s="1304"/>
      <c r="AT3" s="1304"/>
      <c r="AU3" s="1304"/>
      <c r="AV3" s="1304"/>
      <c r="AW3" s="1304"/>
      <c r="AX3" s="1304"/>
      <c r="AY3" s="1304"/>
      <c r="AZ3" s="1304"/>
      <c r="BA3" s="1304"/>
      <c r="BB3" s="1304"/>
      <c r="BC3" s="1304"/>
      <c r="BD3" s="1304"/>
      <c r="BE3" s="1304"/>
      <c r="BF3" s="1304"/>
      <c r="BG3" s="1304"/>
      <c r="BH3" s="1304"/>
      <c r="BI3" s="1304"/>
      <c r="BJ3" s="1304"/>
      <c r="BK3" s="1304"/>
      <c r="BL3" s="1304"/>
      <c r="BM3" s="1304"/>
      <c r="BN3" s="1304"/>
      <c r="BO3" s="1304"/>
      <c r="LJ3" s="510"/>
    </row>
    <row r="4" spans="1:322" ht="3.65" customHeight="1">
      <c r="B4" s="1301"/>
      <c r="C4" s="1304"/>
      <c r="D4" s="1304"/>
      <c r="E4" s="1304"/>
      <c r="F4" s="1304"/>
      <c r="G4" s="1304"/>
      <c r="H4" s="1304"/>
      <c r="I4" s="1304"/>
      <c r="J4" s="1304"/>
      <c r="K4" s="1304"/>
      <c r="L4" s="1304"/>
      <c r="M4" s="1304"/>
      <c r="N4" s="1304"/>
      <c r="O4" s="1304"/>
      <c r="P4" s="1304"/>
      <c r="Q4" s="1304"/>
      <c r="R4" s="1304"/>
      <c r="S4" s="1304"/>
      <c r="T4" s="1304"/>
      <c r="U4" s="1304"/>
      <c r="V4" s="1304"/>
      <c r="W4" s="1304"/>
      <c r="X4" s="1304"/>
      <c r="Y4" s="1304"/>
      <c r="Z4" s="1304"/>
      <c r="AA4" s="1304"/>
      <c r="AB4" s="1304"/>
      <c r="AC4" s="1304"/>
      <c r="AD4" s="1304"/>
      <c r="AE4" s="1304"/>
      <c r="AF4" s="1304"/>
      <c r="AG4" s="1304"/>
      <c r="AH4" s="1304"/>
      <c r="AI4" s="1304"/>
      <c r="AJ4" s="1304"/>
      <c r="AK4" s="1304"/>
      <c r="AL4" s="1304"/>
      <c r="AM4" s="1304"/>
      <c r="AN4" s="1304"/>
      <c r="AO4" s="1304"/>
      <c r="AP4" s="1304"/>
      <c r="AQ4" s="1304"/>
      <c r="AR4" s="1304"/>
      <c r="AS4" s="1304"/>
      <c r="AT4" s="1304"/>
      <c r="AU4" s="1304"/>
      <c r="AV4" s="1304"/>
      <c r="AW4" s="1304"/>
      <c r="AX4" s="1304"/>
      <c r="AY4" s="1304"/>
      <c r="AZ4" s="1304"/>
      <c r="BA4" s="1304"/>
      <c r="BB4" s="1304"/>
      <c r="BC4" s="1304"/>
      <c r="BD4" s="1304"/>
      <c r="BE4" s="1304"/>
      <c r="BF4" s="1304"/>
      <c r="BG4" s="1304"/>
      <c r="BH4" s="1304"/>
      <c r="BI4" s="1304"/>
      <c r="BJ4" s="1304"/>
      <c r="BK4" s="1304"/>
      <c r="BL4" s="1304"/>
      <c r="BM4" s="1304"/>
      <c r="BN4" s="1304"/>
      <c r="BO4" s="1304"/>
      <c r="GW4" s="1306" t="e" vm="2">
        <v>#VALUE!</v>
      </c>
      <c r="GX4" s="1306"/>
      <c r="GY4" s="1306"/>
      <c r="GZ4" s="1306"/>
      <c r="HA4" s="1306"/>
      <c r="HB4" s="1306"/>
      <c r="HC4" s="1306"/>
      <c r="HD4" s="1307" t="s">
        <v>26</v>
      </c>
      <c r="HE4" s="1307"/>
      <c r="HF4" s="1307"/>
      <c r="HG4" s="1307"/>
      <c r="HH4" s="1307"/>
      <c r="HI4" s="1307"/>
      <c r="HJ4" s="1307"/>
      <c r="HK4" s="1307"/>
      <c r="HL4" s="1307"/>
      <c r="HM4" s="1307"/>
      <c r="HN4" s="1307"/>
      <c r="HO4" s="1307"/>
      <c r="HP4" s="1307"/>
      <c r="HQ4" s="1307"/>
      <c r="HR4" s="1307"/>
      <c r="HS4" s="1307"/>
      <c r="HT4" s="1307"/>
      <c r="HU4" s="1307"/>
      <c r="HV4" s="1307"/>
      <c r="HW4" s="1307"/>
      <c r="HX4" s="1307"/>
      <c r="HY4" s="1307"/>
      <c r="HZ4" s="1307"/>
      <c r="IA4" s="1307"/>
      <c r="IB4" s="1307"/>
      <c r="IC4" s="1307"/>
      <c r="ID4" s="1307"/>
      <c r="IE4" s="1307"/>
      <c r="IF4" s="1307"/>
      <c r="IG4" s="1307"/>
      <c r="IH4" s="1307"/>
      <c r="II4" s="1307"/>
      <c r="IJ4" s="1307"/>
      <c r="IK4" s="1307"/>
      <c r="IL4" s="1307"/>
      <c r="IM4" s="1307"/>
      <c r="IN4" s="1307"/>
      <c r="IO4" s="1307"/>
      <c r="IP4" s="1307"/>
      <c r="IQ4" s="1307"/>
      <c r="IR4" s="1307"/>
      <c r="IS4" s="1307"/>
      <c r="IT4" s="1307"/>
      <c r="IU4" s="1307"/>
      <c r="IV4" s="1307"/>
      <c r="LJ4" s="510"/>
    </row>
    <row r="5" spans="1:322" ht="3.65" customHeight="1">
      <c r="B5" s="1301"/>
      <c r="C5" s="1304"/>
      <c r="D5" s="1304"/>
      <c r="E5" s="1304"/>
      <c r="F5" s="1304"/>
      <c r="G5" s="1304"/>
      <c r="H5" s="1304"/>
      <c r="I5" s="1304"/>
      <c r="J5" s="1304"/>
      <c r="K5" s="1304"/>
      <c r="L5" s="1304"/>
      <c r="M5" s="1304"/>
      <c r="N5" s="1304"/>
      <c r="O5" s="1304"/>
      <c r="P5" s="1304"/>
      <c r="Q5" s="1304"/>
      <c r="R5" s="1304"/>
      <c r="S5" s="1304"/>
      <c r="T5" s="1304"/>
      <c r="U5" s="1304"/>
      <c r="V5" s="1304"/>
      <c r="W5" s="1304"/>
      <c r="X5" s="1304"/>
      <c r="Y5" s="1304"/>
      <c r="Z5" s="1304"/>
      <c r="AA5" s="1304"/>
      <c r="AB5" s="1304"/>
      <c r="AC5" s="1304"/>
      <c r="AD5" s="1304"/>
      <c r="AE5" s="1304"/>
      <c r="AF5" s="1304"/>
      <c r="AG5" s="1304"/>
      <c r="AH5" s="1304"/>
      <c r="AI5" s="1304"/>
      <c r="AJ5" s="1304"/>
      <c r="AK5" s="1304"/>
      <c r="AL5" s="1304"/>
      <c r="AM5" s="1304"/>
      <c r="AN5" s="1304"/>
      <c r="AO5" s="1304"/>
      <c r="AP5" s="1304"/>
      <c r="AQ5" s="1304"/>
      <c r="AR5" s="1304"/>
      <c r="AS5" s="1304"/>
      <c r="AT5" s="1304"/>
      <c r="AU5" s="1304"/>
      <c r="AV5" s="1304"/>
      <c r="AW5" s="1304"/>
      <c r="AX5" s="1304"/>
      <c r="AY5" s="1304"/>
      <c r="AZ5" s="1304"/>
      <c r="BA5" s="1304"/>
      <c r="BB5" s="1304"/>
      <c r="BC5" s="1304"/>
      <c r="BD5" s="1304"/>
      <c r="BE5" s="1304"/>
      <c r="BF5" s="1304"/>
      <c r="BG5" s="1304"/>
      <c r="BH5" s="1304"/>
      <c r="BI5" s="1304"/>
      <c r="BJ5" s="1304"/>
      <c r="BK5" s="1304"/>
      <c r="BL5" s="1304"/>
      <c r="BM5" s="1304"/>
      <c r="BN5" s="1304"/>
      <c r="BO5" s="1304"/>
      <c r="GW5" s="1306"/>
      <c r="GX5" s="1306"/>
      <c r="GY5" s="1306"/>
      <c r="GZ5" s="1306"/>
      <c r="HA5" s="1306"/>
      <c r="HB5" s="1306"/>
      <c r="HC5" s="1306"/>
      <c r="HD5" s="1307"/>
      <c r="HE5" s="1307"/>
      <c r="HF5" s="1307"/>
      <c r="HG5" s="1307"/>
      <c r="HH5" s="1307"/>
      <c r="HI5" s="1307"/>
      <c r="HJ5" s="1307"/>
      <c r="HK5" s="1307"/>
      <c r="HL5" s="1307"/>
      <c r="HM5" s="1307"/>
      <c r="HN5" s="1307"/>
      <c r="HO5" s="1307"/>
      <c r="HP5" s="1307"/>
      <c r="HQ5" s="1307"/>
      <c r="HR5" s="1307"/>
      <c r="HS5" s="1307"/>
      <c r="HT5" s="1307"/>
      <c r="HU5" s="1307"/>
      <c r="HV5" s="1307"/>
      <c r="HW5" s="1307"/>
      <c r="HX5" s="1307"/>
      <c r="HY5" s="1307"/>
      <c r="HZ5" s="1307"/>
      <c r="IA5" s="1307"/>
      <c r="IB5" s="1307"/>
      <c r="IC5" s="1307"/>
      <c r="ID5" s="1307"/>
      <c r="IE5" s="1307"/>
      <c r="IF5" s="1307"/>
      <c r="IG5" s="1307"/>
      <c r="IH5" s="1307"/>
      <c r="II5" s="1307"/>
      <c r="IJ5" s="1307"/>
      <c r="IK5" s="1307"/>
      <c r="IL5" s="1307"/>
      <c r="IM5" s="1307"/>
      <c r="IN5" s="1307"/>
      <c r="IO5" s="1307"/>
      <c r="IP5" s="1307"/>
      <c r="IQ5" s="1307"/>
      <c r="IR5" s="1307"/>
      <c r="IS5" s="1307"/>
      <c r="IT5" s="1307"/>
      <c r="IU5" s="1307"/>
      <c r="IV5" s="1307"/>
      <c r="LJ5" s="510"/>
    </row>
    <row r="6" spans="1:322" ht="3.65" customHeight="1">
      <c r="B6" s="1301"/>
      <c r="C6" s="1304"/>
      <c r="D6" s="1304"/>
      <c r="E6" s="1304"/>
      <c r="F6" s="1304"/>
      <c r="G6" s="1304"/>
      <c r="H6" s="1304"/>
      <c r="I6" s="1304"/>
      <c r="J6" s="1304"/>
      <c r="K6" s="1304"/>
      <c r="L6" s="1304"/>
      <c r="M6" s="1304"/>
      <c r="N6" s="1304"/>
      <c r="O6" s="1304"/>
      <c r="P6" s="1304"/>
      <c r="Q6" s="1304"/>
      <c r="R6" s="1304"/>
      <c r="S6" s="1304"/>
      <c r="T6" s="1304"/>
      <c r="U6" s="1304"/>
      <c r="V6" s="1304"/>
      <c r="W6" s="1304"/>
      <c r="X6" s="1304"/>
      <c r="Y6" s="1304"/>
      <c r="Z6" s="1304"/>
      <c r="AA6" s="1304"/>
      <c r="AB6" s="1304"/>
      <c r="AC6" s="1304"/>
      <c r="AD6" s="1304"/>
      <c r="AE6" s="1304"/>
      <c r="AF6" s="1304"/>
      <c r="AG6" s="1304"/>
      <c r="AH6" s="1304"/>
      <c r="AI6" s="1304"/>
      <c r="AJ6" s="1304"/>
      <c r="AK6" s="1304"/>
      <c r="AL6" s="1304"/>
      <c r="AM6" s="1304"/>
      <c r="AN6" s="1304"/>
      <c r="AO6" s="1304"/>
      <c r="AP6" s="1304"/>
      <c r="AQ6" s="1304"/>
      <c r="AR6" s="1304"/>
      <c r="AS6" s="1304"/>
      <c r="AT6" s="1304"/>
      <c r="AU6" s="1304"/>
      <c r="AV6" s="1304"/>
      <c r="AW6" s="1304"/>
      <c r="AX6" s="1304"/>
      <c r="AY6" s="1304"/>
      <c r="AZ6" s="1304"/>
      <c r="BA6" s="1304"/>
      <c r="BB6" s="1304"/>
      <c r="BC6" s="1304"/>
      <c r="BD6" s="1304"/>
      <c r="BE6" s="1304"/>
      <c r="BF6" s="1304"/>
      <c r="BG6" s="1304"/>
      <c r="BH6" s="1304"/>
      <c r="BI6" s="1304"/>
      <c r="BJ6" s="1304"/>
      <c r="BK6" s="1304"/>
      <c r="BL6" s="1304"/>
      <c r="BM6" s="1304"/>
      <c r="BN6" s="1304"/>
      <c r="BO6" s="1304"/>
      <c r="GW6" s="1306"/>
      <c r="GX6" s="1306"/>
      <c r="GY6" s="1306"/>
      <c r="GZ6" s="1306"/>
      <c r="HA6" s="1306"/>
      <c r="HB6" s="1306"/>
      <c r="HC6" s="1306"/>
      <c r="HD6" s="1307"/>
      <c r="HE6" s="1307"/>
      <c r="HF6" s="1307"/>
      <c r="HG6" s="1307"/>
      <c r="HH6" s="1307"/>
      <c r="HI6" s="1307"/>
      <c r="HJ6" s="1307"/>
      <c r="HK6" s="1307"/>
      <c r="HL6" s="1307"/>
      <c r="HM6" s="1307"/>
      <c r="HN6" s="1307"/>
      <c r="HO6" s="1307"/>
      <c r="HP6" s="1307"/>
      <c r="HQ6" s="1307"/>
      <c r="HR6" s="1307"/>
      <c r="HS6" s="1307"/>
      <c r="HT6" s="1307"/>
      <c r="HU6" s="1307"/>
      <c r="HV6" s="1307"/>
      <c r="HW6" s="1307"/>
      <c r="HX6" s="1307"/>
      <c r="HY6" s="1307"/>
      <c r="HZ6" s="1307"/>
      <c r="IA6" s="1307"/>
      <c r="IB6" s="1307"/>
      <c r="IC6" s="1307"/>
      <c r="ID6" s="1307"/>
      <c r="IE6" s="1307"/>
      <c r="IF6" s="1307"/>
      <c r="IG6" s="1307"/>
      <c r="IH6" s="1307"/>
      <c r="II6" s="1307"/>
      <c r="IJ6" s="1307"/>
      <c r="IK6" s="1307"/>
      <c r="IL6" s="1307"/>
      <c r="IM6" s="1307"/>
      <c r="IN6" s="1307"/>
      <c r="IO6" s="1307"/>
      <c r="IP6" s="1307"/>
      <c r="IQ6" s="1307"/>
      <c r="IR6" s="1307"/>
      <c r="IS6" s="1307"/>
      <c r="IT6" s="1307"/>
      <c r="IU6" s="1307"/>
      <c r="IV6" s="1307"/>
      <c r="LJ6" s="510"/>
    </row>
    <row r="7" spans="1:322" ht="3.65" customHeight="1">
      <c r="B7" s="1301"/>
      <c r="C7" s="1304"/>
      <c r="D7" s="1304"/>
      <c r="E7" s="1304"/>
      <c r="F7" s="1304"/>
      <c r="G7" s="1304"/>
      <c r="H7" s="1304"/>
      <c r="I7" s="1304"/>
      <c r="J7" s="1304"/>
      <c r="K7" s="1304"/>
      <c r="L7" s="1304"/>
      <c r="M7" s="1304"/>
      <c r="N7" s="1304"/>
      <c r="O7" s="1304"/>
      <c r="P7" s="1304"/>
      <c r="Q7" s="1304"/>
      <c r="R7" s="1304"/>
      <c r="S7" s="1304"/>
      <c r="T7" s="1304"/>
      <c r="U7" s="1304"/>
      <c r="V7" s="1304"/>
      <c r="W7" s="1304"/>
      <c r="X7" s="1304"/>
      <c r="Y7" s="1304"/>
      <c r="Z7" s="1304"/>
      <c r="AA7" s="1304"/>
      <c r="AB7" s="1304"/>
      <c r="AC7" s="1304"/>
      <c r="AD7" s="1304"/>
      <c r="AE7" s="1304"/>
      <c r="AF7" s="1304"/>
      <c r="AG7" s="1304"/>
      <c r="AH7" s="1304"/>
      <c r="AI7" s="1304"/>
      <c r="AJ7" s="1304"/>
      <c r="AK7" s="1304"/>
      <c r="AL7" s="1304"/>
      <c r="AM7" s="1304"/>
      <c r="AN7" s="1304"/>
      <c r="AO7" s="1304"/>
      <c r="AP7" s="1304"/>
      <c r="AQ7" s="1304"/>
      <c r="AR7" s="1304"/>
      <c r="AS7" s="1304"/>
      <c r="AT7" s="1304"/>
      <c r="AU7" s="1304"/>
      <c r="AV7" s="1304"/>
      <c r="AW7" s="1304"/>
      <c r="AX7" s="1304"/>
      <c r="AY7" s="1304"/>
      <c r="AZ7" s="1304"/>
      <c r="BA7" s="1304"/>
      <c r="BB7" s="1304"/>
      <c r="BC7" s="1304"/>
      <c r="BD7" s="1304"/>
      <c r="BE7" s="1304"/>
      <c r="BF7" s="1304"/>
      <c r="BG7" s="1304"/>
      <c r="BH7" s="1304"/>
      <c r="BI7" s="1304"/>
      <c r="BJ7" s="1304"/>
      <c r="BK7" s="1304"/>
      <c r="BL7" s="1304"/>
      <c r="BM7" s="1304"/>
      <c r="BN7" s="1304"/>
      <c r="BO7" s="1304"/>
      <c r="GW7" s="1306"/>
      <c r="GX7" s="1306"/>
      <c r="GY7" s="1306"/>
      <c r="GZ7" s="1306"/>
      <c r="HA7" s="1306"/>
      <c r="HB7" s="1306"/>
      <c r="HC7" s="1306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307"/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307"/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307"/>
      <c r="IO7" s="1307"/>
      <c r="IP7" s="1307"/>
      <c r="IQ7" s="1307"/>
      <c r="IR7" s="1307"/>
      <c r="IS7" s="1307"/>
      <c r="IT7" s="1307"/>
      <c r="IU7" s="1307"/>
      <c r="IV7" s="1307"/>
      <c r="LJ7" s="510"/>
    </row>
    <row r="8" spans="1:322" ht="3.65" customHeight="1">
      <c r="B8" s="1301"/>
      <c r="C8" s="1304"/>
      <c r="D8" s="1304"/>
      <c r="E8" s="1304"/>
      <c r="F8" s="1304"/>
      <c r="G8" s="1304"/>
      <c r="H8" s="1304"/>
      <c r="I8" s="1304"/>
      <c r="J8" s="1304"/>
      <c r="K8" s="1304"/>
      <c r="L8" s="1304"/>
      <c r="M8" s="1304"/>
      <c r="N8" s="1304"/>
      <c r="O8" s="1304"/>
      <c r="P8" s="1304"/>
      <c r="Q8" s="1304"/>
      <c r="R8" s="1304"/>
      <c r="S8" s="1304"/>
      <c r="T8" s="1304"/>
      <c r="U8" s="1304"/>
      <c r="V8" s="1304"/>
      <c r="W8" s="1304"/>
      <c r="X8" s="1304"/>
      <c r="Y8" s="1304"/>
      <c r="Z8" s="1304"/>
      <c r="AA8" s="1304"/>
      <c r="AB8" s="1304"/>
      <c r="AC8" s="1304"/>
      <c r="AD8" s="1304"/>
      <c r="AE8" s="1304"/>
      <c r="AF8" s="1304"/>
      <c r="AG8" s="1304"/>
      <c r="AH8" s="1304"/>
      <c r="AI8" s="1304"/>
      <c r="AJ8" s="1304"/>
      <c r="AK8" s="1304"/>
      <c r="AL8" s="1304"/>
      <c r="AM8" s="1304"/>
      <c r="AN8" s="1304"/>
      <c r="AO8" s="1304"/>
      <c r="AP8" s="1304"/>
      <c r="AQ8" s="1304"/>
      <c r="AR8" s="1304"/>
      <c r="AS8" s="1304"/>
      <c r="AT8" s="1304"/>
      <c r="AU8" s="1304"/>
      <c r="AV8" s="1304"/>
      <c r="AW8" s="1304"/>
      <c r="AX8" s="1304"/>
      <c r="AY8" s="1304"/>
      <c r="AZ8" s="1304"/>
      <c r="BA8" s="1304"/>
      <c r="BB8" s="1304"/>
      <c r="BC8" s="1304"/>
      <c r="BD8" s="1304"/>
      <c r="BE8" s="1304"/>
      <c r="BF8" s="1304"/>
      <c r="BG8" s="1304"/>
      <c r="BH8" s="1304"/>
      <c r="BI8" s="1304"/>
      <c r="BJ8" s="1304"/>
      <c r="BK8" s="1304"/>
      <c r="BL8" s="1304"/>
      <c r="BM8" s="1304"/>
      <c r="BN8" s="1304"/>
      <c r="BO8" s="1304"/>
      <c r="GW8" s="1306"/>
      <c r="GX8" s="1306"/>
      <c r="GY8" s="1306"/>
      <c r="GZ8" s="1306"/>
      <c r="HA8" s="1306"/>
      <c r="HB8" s="1306"/>
      <c r="HC8" s="1306"/>
      <c r="HD8" s="1307"/>
      <c r="HE8" s="1307"/>
      <c r="HF8" s="1307"/>
      <c r="HG8" s="1307"/>
      <c r="HH8" s="1307"/>
      <c r="HI8" s="1307"/>
      <c r="HJ8" s="1307"/>
      <c r="HK8" s="1307"/>
      <c r="HL8" s="1307"/>
      <c r="HM8" s="1307"/>
      <c r="HN8" s="1307"/>
      <c r="HO8" s="1307"/>
      <c r="HP8" s="1307"/>
      <c r="HQ8" s="1307"/>
      <c r="HR8" s="1307"/>
      <c r="HS8" s="1307"/>
      <c r="HT8" s="1307"/>
      <c r="HU8" s="1307"/>
      <c r="HV8" s="1307"/>
      <c r="HW8" s="1307"/>
      <c r="HX8" s="1307"/>
      <c r="HY8" s="1307"/>
      <c r="HZ8" s="1307"/>
      <c r="IA8" s="1307"/>
      <c r="IB8" s="1307"/>
      <c r="IC8" s="1307"/>
      <c r="ID8" s="1307"/>
      <c r="IE8" s="1307"/>
      <c r="IF8" s="1307"/>
      <c r="IG8" s="1307"/>
      <c r="IH8" s="1307"/>
      <c r="II8" s="1307"/>
      <c r="IJ8" s="1307"/>
      <c r="IK8" s="1307"/>
      <c r="IL8" s="1307"/>
      <c r="IM8" s="1307"/>
      <c r="IN8" s="1307"/>
      <c r="IO8" s="1307"/>
      <c r="IP8" s="1307"/>
      <c r="IQ8" s="1307"/>
      <c r="IR8" s="1307"/>
      <c r="IS8" s="1307"/>
      <c r="IT8" s="1307"/>
      <c r="IU8" s="1307"/>
      <c r="IV8" s="1307"/>
      <c r="LJ8" s="510"/>
    </row>
    <row r="9" spans="1:322" ht="3.65" customHeight="1">
      <c r="B9" s="1301"/>
      <c r="C9" s="1304"/>
      <c r="D9" s="1304"/>
      <c r="E9" s="1304"/>
      <c r="F9" s="1304"/>
      <c r="G9" s="1304"/>
      <c r="H9" s="1304"/>
      <c r="I9" s="1304"/>
      <c r="J9" s="1304"/>
      <c r="K9" s="1304"/>
      <c r="L9" s="1304"/>
      <c r="M9" s="1304"/>
      <c r="N9" s="1304"/>
      <c r="O9" s="1304"/>
      <c r="P9" s="1304"/>
      <c r="Q9" s="1304"/>
      <c r="R9" s="1304"/>
      <c r="S9" s="1304"/>
      <c r="T9" s="1304"/>
      <c r="U9" s="1304"/>
      <c r="V9" s="1304"/>
      <c r="W9" s="1304"/>
      <c r="X9" s="1304"/>
      <c r="Y9" s="1304"/>
      <c r="Z9" s="1304"/>
      <c r="AA9" s="1304"/>
      <c r="AB9" s="1304"/>
      <c r="AC9" s="1304"/>
      <c r="AD9" s="1304"/>
      <c r="AE9" s="1304"/>
      <c r="AF9" s="1304"/>
      <c r="AG9" s="1304"/>
      <c r="AH9" s="1304"/>
      <c r="AI9" s="1304"/>
      <c r="AJ9" s="1304"/>
      <c r="AK9" s="1304"/>
      <c r="AL9" s="1304"/>
      <c r="AM9" s="1304"/>
      <c r="AN9" s="1304"/>
      <c r="AO9" s="1304"/>
      <c r="AP9" s="1304"/>
      <c r="AQ9" s="1304"/>
      <c r="AR9" s="1304"/>
      <c r="AS9" s="1304"/>
      <c r="AT9" s="1304"/>
      <c r="AU9" s="1304"/>
      <c r="AV9" s="1304"/>
      <c r="AW9" s="1304"/>
      <c r="AX9" s="1304"/>
      <c r="AY9" s="1304"/>
      <c r="AZ9" s="1304"/>
      <c r="BA9" s="1304"/>
      <c r="BB9" s="1304"/>
      <c r="BC9" s="1304"/>
      <c r="BD9" s="1304"/>
      <c r="BE9" s="1304"/>
      <c r="BF9" s="1304"/>
      <c r="BG9" s="1304"/>
      <c r="BH9" s="1304"/>
      <c r="BI9" s="1304"/>
      <c r="BJ9" s="1304"/>
      <c r="BK9" s="1304"/>
      <c r="BL9" s="1304"/>
      <c r="BM9" s="1304"/>
      <c r="BN9" s="1304"/>
      <c r="BO9" s="1304"/>
      <c r="GW9" s="1306"/>
      <c r="GX9" s="1306"/>
      <c r="GY9" s="1306"/>
      <c r="GZ9" s="1306"/>
      <c r="HA9" s="1306"/>
      <c r="HB9" s="1306"/>
      <c r="HC9" s="1306"/>
      <c r="HD9" s="1307"/>
      <c r="HE9" s="1307"/>
      <c r="HF9" s="1307"/>
      <c r="HG9" s="1307"/>
      <c r="HH9" s="1307"/>
      <c r="HI9" s="1307"/>
      <c r="HJ9" s="1307"/>
      <c r="HK9" s="1307"/>
      <c r="HL9" s="1307"/>
      <c r="HM9" s="1307"/>
      <c r="HN9" s="1307"/>
      <c r="HO9" s="1307"/>
      <c r="HP9" s="1307"/>
      <c r="HQ9" s="1307"/>
      <c r="HR9" s="1307"/>
      <c r="HS9" s="1307"/>
      <c r="HT9" s="1307"/>
      <c r="HU9" s="1307"/>
      <c r="HV9" s="1307"/>
      <c r="HW9" s="1307"/>
      <c r="HX9" s="1307"/>
      <c r="HY9" s="1307"/>
      <c r="HZ9" s="1307"/>
      <c r="IA9" s="1307"/>
      <c r="IB9" s="1307"/>
      <c r="IC9" s="1307"/>
      <c r="ID9" s="1307"/>
      <c r="IE9" s="1307"/>
      <c r="IF9" s="1307"/>
      <c r="IG9" s="1307"/>
      <c r="IH9" s="1307"/>
      <c r="II9" s="1307"/>
      <c r="IJ9" s="1307"/>
      <c r="IK9" s="1307"/>
      <c r="IL9" s="1307"/>
      <c r="IM9" s="1307"/>
      <c r="IN9" s="1307"/>
      <c r="IO9" s="1307"/>
      <c r="IP9" s="1307"/>
      <c r="IQ9" s="1307"/>
      <c r="IR9" s="1307"/>
      <c r="IS9" s="1307"/>
      <c r="IT9" s="1307"/>
      <c r="IU9" s="1307"/>
      <c r="IV9" s="1307"/>
      <c r="LJ9" s="510"/>
    </row>
    <row r="10" spans="1:322" ht="3.65" customHeight="1">
      <c r="B10" s="1301"/>
      <c r="C10" s="1304"/>
      <c r="D10" s="1304"/>
      <c r="E10" s="1304"/>
      <c r="F10" s="1304"/>
      <c r="G10" s="1304"/>
      <c r="H10" s="1304"/>
      <c r="I10" s="1304"/>
      <c r="J10" s="1304"/>
      <c r="K10" s="1304"/>
      <c r="L10" s="1304"/>
      <c r="M10" s="1304"/>
      <c r="N10" s="1304"/>
      <c r="O10" s="1304"/>
      <c r="P10" s="1304"/>
      <c r="Q10" s="1304"/>
      <c r="R10" s="1304"/>
      <c r="S10" s="1304"/>
      <c r="T10" s="1304"/>
      <c r="U10" s="1304"/>
      <c r="V10" s="1304"/>
      <c r="W10" s="1304"/>
      <c r="X10" s="1304"/>
      <c r="Y10" s="1304"/>
      <c r="Z10" s="1304"/>
      <c r="AA10" s="1304"/>
      <c r="AB10" s="1304"/>
      <c r="AC10" s="1304"/>
      <c r="AD10" s="1304"/>
      <c r="AE10" s="1304"/>
      <c r="AF10" s="1304"/>
      <c r="AG10" s="1304"/>
      <c r="AH10" s="1304"/>
      <c r="AI10" s="1304"/>
      <c r="AJ10" s="1304"/>
      <c r="AK10" s="1304"/>
      <c r="AL10" s="1304"/>
      <c r="AM10" s="1304"/>
      <c r="AN10" s="1304"/>
      <c r="AO10" s="1304"/>
      <c r="AP10" s="1304"/>
      <c r="AQ10" s="1304"/>
      <c r="AR10" s="1304"/>
      <c r="AS10" s="1304"/>
      <c r="AT10" s="1304"/>
      <c r="AU10" s="1304"/>
      <c r="AV10" s="1304"/>
      <c r="AW10" s="1304"/>
      <c r="AX10" s="1304"/>
      <c r="AY10" s="1304"/>
      <c r="AZ10" s="1304"/>
      <c r="BA10" s="1304"/>
      <c r="BB10" s="1304"/>
      <c r="BC10" s="1304"/>
      <c r="BD10" s="1304"/>
      <c r="BE10" s="1304"/>
      <c r="BF10" s="1304"/>
      <c r="BG10" s="1304"/>
      <c r="BH10" s="1304"/>
      <c r="BI10" s="1304"/>
      <c r="BJ10" s="1304"/>
      <c r="BK10" s="1304"/>
      <c r="BL10" s="1304"/>
      <c r="BM10" s="1304"/>
      <c r="BN10" s="1304"/>
      <c r="BO10" s="1304"/>
      <c r="LJ10" s="510"/>
    </row>
    <row r="11" spans="1:322" ht="3.65" customHeight="1" thickBot="1">
      <c r="B11" s="1302"/>
      <c r="C11" s="1305"/>
      <c r="D11" s="1305"/>
      <c r="E11" s="1305"/>
      <c r="F11" s="1305"/>
      <c r="G11" s="1305"/>
      <c r="H11" s="1305"/>
      <c r="I11" s="1305"/>
      <c r="J11" s="1305"/>
      <c r="K11" s="1305"/>
      <c r="L11" s="1305"/>
      <c r="M11" s="1305"/>
      <c r="N11" s="1305"/>
      <c r="O11" s="1305"/>
      <c r="P11" s="1305"/>
      <c r="Q11" s="1305"/>
      <c r="R11" s="1305"/>
      <c r="S11" s="1305"/>
      <c r="T11" s="1305"/>
      <c r="U11" s="1305"/>
      <c r="V11" s="1305"/>
      <c r="W11" s="1305"/>
      <c r="X11" s="1305"/>
      <c r="Y11" s="1305"/>
      <c r="Z11" s="1305"/>
      <c r="AA11" s="1305"/>
      <c r="AB11" s="1305"/>
      <c r="AC11" s="1305"/>
      <c r="AD11" s="1305"/>
      <c r="AE11" s="1305"/>
      <c r="AF11" s="1305"/>
      <c r="AG11" s="1305"/>
      <c r="AH11" s="1305"/>
      <c r="AI11" s="1305"/>
      <c r="AJ11" s="1305"/>
      <c r="AK11" s="1305"/>
      <c r="AL11" s="1305"/>
      <c r="AM11" s="1305"/>
      <c r="AN11" s="1305"/>
      <c r="AO11" s="1305"/>
      <c r="AP11" s="1305"/>
      <c r="AQ11" s="1305"/>
      <c r="AR11" s="1305"/>
      <c r="AS11" s="1305"/>
      <c r="AT11" s="1305"/>
      <c r="AU11" s="1305"/>
      <c r="AV11" s="1305"/>
      <c r="AW11" s="1305"/>
      <c r="AX11" s="1305"/>
      <c r="AY11" s="1305"/>
      <c r="AZ11" s="1305"/>
      <c r="BA11" s="1305"/>
      <c r="BB11" s="1305"/>
      <c r="BC11" s="1305"/>
      <c r="BD11" s="1305"/>
      <c r="BE11" s="1305"/>
      <c r="BF11" s="1305"/>
      <c r="BG11" s="1305"/>
      <c r="BH11" s="1305"/>
      <c r="BI11" s="1305"/>
      <c r="BJ11" s="1305"/>
      <c r="BK11" s="1305"/>
      <c r="BL11" s="1305"/>
      <c r="BM11" s="1305"/>
      <c r="BN11" s="1305"/>
      <c r="BO11" s="1305"/>
      <c r="BP11" s="511"/>
      <c r="BQ11" s="511"/>
      <c r="BR11" s="511"/>
      <c r="BS11" s="511"/>
      <c r="BT11" s="511"/>
      <c r="BU11" s="511"/>
      <c r="BV11" s="511"/>
      <c r="BW11" s="511"/>
      <c r="BX11" s="511"/>
      <c r="BY11" s="511"/>
      <c r="BZ11" s="511"/>
      <c r="CA11" s="511"/>
      <c r="CB11" s="511"/>
      <c r="CC11" s="511"/>
      <c r="CD11" s="511"/>
      <c r="CE11" s="511"/>
      <c r="CF11" s="511"/>
      <c r="CG11" s="511"/>
      <c r="CH11" s="511"/>
      <c r="CI11" s="511"/>
      <c r="CJ11" s="511"/>
      <c r="CK11" s="511"/>
      <c r="CL11" s="511"/>
      <c r="CM11" s="511"/>
      <c r="CN11" s="511"/>
      <c r="CO11" s="511"/>
      <c r="CP11" s="511"/>
      <c r="CQ11" s="511"/>
      <c r="CR11" s="511"/>
      <c r="CS11" s="511"/>
      <c r="CT11" s="511"/>
      <c r="CU11" s="511"/>
      <c r="CV11" s="511"/>
      <c r="CW11" s="511"/>
      <c r="CX11" s="511"/>
      <c r="CY11" s="511"/>
      <c r="CZ11" s="511"/>
      <c r="DA11" s="511"/>
      <c r="DB11" s="511"/>
      <c r="DC11" s="511"/>
      <c r="DD11" s="511"/>
      <c r="DE11" s="511"/>
      <c r="DF11" s="511"/>
      <c r="DG11" s="511"/>
      <c r="DH11" s="511"/>
      <c r="DI11" s="511"/>
      <c r="DJ11" s="511"/>
      <c r="DK11" s="511"/>
      <c r="DL11" s="511"/>
      <c r="DM11" s="511"/>
      <c r="DN11" s="511"/>
      <c r="DO11" s="511"/>
      <c r="DP11" s="511"/>
      <c r="DQ11" s="511"/>
      <c r="DR11" s="511"/>
      <c r="DS11" s="511"/>
      <c r="DT11" s="511"/>
      <c r="DU11" s="511"/>
      <c r="DV11" s="511"/>
      <c r="DW11" s="511"/>
      <c r="DX11" s="511"/>
      <c r="DY11" s="511"/>
      <c r="DZ11" s="511"/>
      <c r="EA11" s="511"/>
      <c r="EB11" s="511"/>
      <c r="EC11" s="511"/>
      <c r="ED11" s="511"/>
      <c r="EE11" s="511"/>
      <c r="EF11" s="511"/>
      <c r="EG11" s="511"/>
      <c r="EH11" s="511"/>
      <c r="EI11" s="511"/>
      <c r="EJ11" s="511"/>
      <c r="EK11" s="511"/>
      <c r="EL11" s="511"/>
      <c r="EM11" s="511"/>
      <c r="EN11" s="511"/>
      <c r="EO11" s="511"/>
      <c r="EP11" s="511"/>
      <c r="EQ11" s="511"/>
      <c r="ER11" s="511"/>
      <c r="ES11" s="511"/>
      <c r="ET11" s="511"/>
      <c r="EU11" s="511"/>
      <c r="EV11" s="511"/>
      <c r="EW11" s="511"/>
      <c r="EX11" s="511"/>
      <c r="EY11" s="511"/>
      <c r="EZ11" s="511"/>
      <c r="FA11" s="511"/>
      <c r="FB11" s="511"/>
      <c r="FC11" s="511"/>
      <c r="FD11" s="511"/>
      <c r="FE11" s="511"/>
      <c r="FF11" s="511"/>
      <c r="FG11" s="511"/>
      <c r="FH11" s="511"/>
      <c r="FI11" s="511"/>
      <c r="FJ11" s="511"/>
      <c r="FK11" s="511"/>
      <c r="FL11" s="511"/>
      <c r="FM11" s="511"/>
      <c r="FN11" s="511"/>
      <c r="FO11" s="511"/>
      <c r="FP11" s="511"/>
      <c r="FQ11" s="511"/>
      <c r="FR11" s="511"/>
      <c r="FS11" s="511"/>
      <c r="FT11" s="511"/>
      <c r="FU11" s="511"/>
      <c r="FV11" s="511"/>
      <c r="FW11" s="511"/>
      <c r="FX11" s="511"/>
      <c r="FY11" s="511"/>
      <c r="FZ11" s="511"/>
      <c r="GA11" s="511"/>
      <c r="GB11" s="511"/>
      <c r="GC11" s="511"/>
      <c r="GD11" s="511"/>
      <c r="GE11" s="511"/>
      <c r="GF11" s="511"/>
      <c r="GG11" s="511"/>
      <c r="GH11" s="511"/>
      <c r="GI11" s="511"/>
      <c r="GJ11" s="511"/>
      <c r="GK11" s="511"/>
      <c r="GL11" s="511"/>
      <c r="GM11" s="511"/>
      <c r="GN11" s="511"/>
      <c r="GO11" s="511"/>
      <c r="GP11" s="511"/>
      <c r="GQ11" s="511"/>
      <c r="GR11" s="511"/>
      <c r="GS11" s="511"/>
      <c r="GT11" s="511"/>
      <c r="GU11" s="511"/>
      <c r="GV11" s="511"/>
      <c r="GW11" s="511"/>
      <c r="GX11" s="511"/>
      <c r="GY11" s="511"/>
      <c r="GZ11" s="511"/>
      <c r="HA11" s="511"/>
      <c r="HB11" s="511"/>
      <c r="HC11" s="511"/>
      <c r="HD11" s="511"/>
      <c r="HE11" s="511"/>
      <c r="HF11" s="511"/>
      <c r="HG11" s="511"/>
      <c r="HH11" s="511"/>
      <c r="HI11" s="511"/>
      <c r="HJ11" s="511"/>
      <c r="HK11" s="511"/>
      <c r="HL11" s="511"/>
      <c r="HM11" s="511"/>
      <c r="HN11" s="511"/>
      <c r="HO11" s="511"/>
      <c r="HP11" s="511"/>
      <c r="HQ11" s="511"/>
      <c r="HR11" s="511"/>
      <c r="HS11" s="511"/>
      <c r="HT11" s="511"/>
      <c r="HU11" s="511"/>
      <c r="HV11" s="511"/>
      <c r="HW11" s="511"/>
      <c r="HX11" s="511"/>
      <c r="HY11" s="511"/>
      <c r="HZ11" s="511"/>
      <c r="IA11" s="511"/>
      <c r="IB11" s="511"/>
      <c r="IC11" s="511"/>
      <c r="ID11" s="511"/>
      <c r="IE11" s="511"/>
      <c r="IF11" s="511"/>
      <c r="IG11" s="511"/>
      <c r="IH11" s="511"/>
      <c r="II11" s="511"/>
      <c r="IJ11" s="511"/>
      <c r="IK11" s="511"/>
      <c r="IL11" s="511"/>
      <c r="IM11" s="511"/>
      <c r="IN11" s="511"/>
      <c r="IO11" s="511"/>
      <c r="IP11" s="511"/>
      <c r="IQ11" s="511"/>
      <c r="IR11" s="511"/>
      <c r="IS11" s="511"/>
      <c r="IT11" s="511"/>
      <c r="IU11" s="511"/>
      <c r="IV11" s="511"/>
      <c r="IW11" s="511"/>
      <c r="IX11" s="511"/>
      <c r="IY11" s="511"/>
      <c r="IZ11" s="511"/>
      <c r="JA11" s="511"/>
      <c r="JB11" s="511"/>
      <c r="JC11" s="511"/>
      <c r="JD11" s="511"/>
      <c r="JE11" s="511"/>
      <c r="JF11" s="511"/>
      <c r="JG11" s="511"/>
      <c r="JH11" s="511"/>
      <c r="JI11" s="511"/>
      <c r="JJ11" s="511"/>
      <c r="JK11" s="511"/>
      <c r="JL11" s="511"/>
      <c r="JM11" s="511"/>
      <c r="JN11" s="511"/>
      <c r="JO11" s="511"/>
      <c r="JP11" s="511"/>
      <c r="JQ11" s="511"/>
      <c r="JR11" s="511"/>
      <c r="JS11" s="511"/>
      <c r="JT11" s="511"/>
      <c r="JU11" s="511"/>
      <c r="JV11" s="511"/>
      <c r="JW11" s="511"/>
      <c r="JX11" s="511"/>
      <c r="JY11" s="511"/>
      <c r="JZ11" s="511"/>
      <c r="KA11" s="511"/>
      <c r="KB11" s="511"/>
      <c r="KC11" s="511"/>
      <c r="KD11" s="511"/>
      <c r="KE11" s="511"/>
      <c r="KF11" s="511"/>
      <c r="KG11" s="511"/>
      <c r="KH11" s="511"/>
      <c r="KI11" s="511"/>
      <c r="KJ11" s="511"/>
      <c r="KK11" s="511"/>
      <c r="KL11" s="511"/>
      <c r="KM11" s="511"/>
      <c r="KN11" s="511"/>
      <c r="KO11" s="511"/>
      <c r="KP11" s="511"/>
      <c r="KQ11" s="511"/>
      <c r="KR11" s="511"/>
      <c r="KS11" s="511"/>
      <c r="KT11" s="511"/>
      <c r="KU11" s="511"/>
      <c r="KV11" s="511"/>
      <c r="KW11" s="511"/>
      <c r="KX11" s="511"/>
      <c r="KY11" s="511"/>
      <c r="KZ11" s="511"/>
      <c r="LA11" s="511"/>
      <c r="LB11" s="511"/>
      <c r="LC11" s="511"/>
      <c r="LD11" s="511"/>
      <c r="LE11" s="511"/>
      <c r="LF11" s="511"/>
      <c r="LG11" s="511"/>
      <c r="LH11" s="511"/>
      <c r="LI11" s="511"/>
      <c r="LJ11" s="512"/>
    </row>
    <row r="12" spans="1:322" ht="30" customHeight="1" thickTop="1" thickBot="1">
      <c r="A12" s="513"/>
      <c r="B12" s="1308"/>
      <c r="C12" s="1308"/>
      <c r="D12" s="1308"/>
      <c r="E12" s="1308"/>
      <c r="F12" s="1308"/>
      <c r="G12" s="1308"/>
      <c r="H12" s="1308"/>
      <c r="I12" s="1308"/>
      <c r="J12" s="1308"/>
      <c r="K12" s="1308"/>
      <c r="L12" s="1308"/>
      <c r="M12" s="1308"/>
      <c r="N12" s="1308"/>
      <c r="O12" s="1308"/>
      <c r="P12" s="1308"/>
      <c r="Q12" s="1308"/>
      <c r="R12" s="1308"/>
      <c r="S12" s="1308"/>
      <c r="T12" s="1308"/>
      <c r="U12" s="1308"/>
      <c r="V12" s="1308"/>
      <c r="W12" s="1308"/>
      <c r="X12" s="1308"/>
      <c r="Y12" s="1308"/>
      <c r="Z12" s="1308"/>
      <c r="AA12" s="1308"/>
      <c r="AB12" s="1308"/>
      <c r="AC12" s="1308"/>
      <c r="AD12" s="1308"/>
      <c r="AE12" s="1308"/>
      <c r="AF12" s="1308"/>
      <c r="AG12" s="1308"/>
      <c r="AH12" s="1308"/>
      <c r="AI12" s="1308"/>
      <c r="AJ12" s="1308"/>
      <c r="AK12" s="1308"/>
      <c r="AL12" s="1308"/>
      <c r="AM12" s="1308"/>
      <c r="AN12" s="1308"/>
      <c r="AO12" s="1308"/>
      <c r="AP12" s="1308"/>
      <c r="AQ12" s="1308"/>
      <c r="AR12" s="1308"/>
      <c r="AS12" s="1308"/>
      <c r="AT12" s="1308"/>
      <c r="AU12" s="1308"/>
      <c r="AV12" s="1308"/>
      <c r="AW12" s="1308"/>
      <c r="AX12" s="1308"/>
      <c r="AY12" s="1308"/>
      <c r="AZ12" s="1308"/>
      <c r="BA12" s="1308"/>
      <c r="BB12" s="1308"/>
      <c r="BC12" s="1308"/>
      <c r="BD12" s="1308"/>
      <c r="BE12" s="1308"/>
      <c r="BF12" s="1308"/>
      <c r="BG12" s="1308"/>
      <c r="BH12" s="1308"/>
      <c r="BI12" s="1308"/>
      <c r="BJ12" s="1308"/>
      <c r="BK12" s="1308"/>
      <c r="BL12" s="1308"/>
      <c r="BM12" s="1308"/>
      <c r="BN12" s="1308"/>
      <c r="BO12" s="1308"/>
      <c r="BP12" s="1308"/>
      <c r="BQ12" s="1308"/>
      <c r="BR12" s="1308"/>
      <c r="BS12" s="1308"/>
      <c r="BT12" s="1308"/>
      <c r="BU12" s="1308"/>
      <c r="BV12" s="1308"/>
      <c r="BW12" s="1308"/>
      <c r="BX12" s="1308"/>
      <c r="BY12" s="1308"/>
      <c r="BZ12" s="1308"/>
      <c r="CA12" s="1308"/>
      <c r="CB12" s="1308"/>
      <c r="CC12" s="1308"/>
      <c r="CD12" s="1308"/>
      <c r="CE12" s="1308"/>
      <c r="CF12" s="1308"/>
      <c r="CG12" s="1308"/>
      <c r="CH12" s="1308"/>
      <c r="CI12" s="1308"/>
      <c r="CJ12" s="1308"/>
      <c r="CK12" s="1308"/>
      <c r="CL12" s="1308"/>
      <c r="CM12" s="1308"/>
      <c r="CN12" s="1308"/>
      <c r="CO12" s="1308"/>
      <c r="CP12" s="1308"/>
      <c r="CQ12" s="1308"/>
      <c r="CR12" s="1308"/>
      <c r="CS12" s="1308"/>
      <c r="CT12" s="1308"/>
      <c r="CU12" s="1308"/>
      <c r="CV12" s="1308"/>
      <c r="CW12" s="1308"/>
      <c r="CX12" s="1308"/>
      <c r="CY12" s="1308"/>
      <c r="CZ12" s="1308"/>
      <c r="DA12" s="1308"/>
      <c r="DB12" s="1308"/>
      <c r="DC12" s="1308"/>
      <c r="DD12" s="1308"/>
      <c r="DE12" s="1308"/>
      <c r="DF12" s="1308"/>
      <c r="DG12" s="1308"/>
      <c r="DH12" s="1308"/>
      <c r="DI12" s="1308"/>
      <c r="DJ12" s="1308"/>
      <c r="DK12" s="1308"/>
      <c r="DL12" s="1308"/>
      <c r="DM12" s="1308"/>
      <c r="DN12" s="1308"/>
      <c r="DO12" s="1308"/>
      <c r="DP12" s="1308"/>
      <c r="DQ12" s="1308"/>
      <c r="DR12" s="1308"/>
      <c r="DS12" s="1308"/>
      <c r="DT12" s="1308"/>
      <c r="DU12" s="1308"/>
      <c r="DV12" s="1308"/>
      <c r="DW12" s="1308"/>
      <c r="DX12" s="1308"/>
      <c r="DY12" s="1308"/>
      <c r="DZ12" s="1308"/>
      <c r="EA12" s="1308"/>
      <c r="EB12" s="1308"/>
      <c r="EC12" s="1308"/>
      <c r="ED12" s="1308"/>
      <c r="EE12" s="1308"/>
      <c r="EF12" s="1308"/>
      <c r="EG12" s="1308"/>
      <c r="EH12" s="1308"/>
      <c r="EI12" s="1308"/>
      <c r="EJ12" s="1308"/>
      <c r="EK12" s="1308"/>
      <c r="EL12" s="1308"/>
      <c r="EM12" s="1308"/>
      <c r="EN12" s="1308"/>
      <c r="EO12" s="1308"/>
      <c r="EP12" s="1308"/>
      <c r="EQ12" s="1308"/>
      <c r="ER12" s="1308"/>
      <c r="ES12" s="1308"/>
      <c r="ET12" s="1308"/>
      <c r="EU12" s="1308"/>
      <c r="EV12" s="1308"/>
      <c r="EW12" s="1308"/>
      <c r="EX12" s="1308"/>
      <c r="EY12" s="1308"/>
      <c r="EZ12" s="1308"/>
      <c r="FA12" s="1308"/>
      <c r="FB12" s="1308"/>
      <c r="FC12" s="1308"/>
      <c r="FD12" s="1308"/>
      <c r="FE12" s="1308"/>
      <c r="FF12" s="1308"/>
      <c r="FG12" s="1308"/>
      <c r="FH12" s="1308"/>
      <c r="FI12" s="1308"/>
      <c r="FJ12" s="1308"/>
      <c r="FK12" s="1308"/>
      <c r="FL12" s="1308"/>
      <c r="FM12" s="1308"/>
      <c r="FN12" s="1308"/>
      <c r="FO12" s="1308"/>
      <c r="FP12" s="1308"/>
      <c r="FQ12" s="1308"/>
      <c r="FR12" s="1308"/>
      <c r="FS12" s="1308"/>
      <c r="FT12" s="1308"/>
      <c r="FU12" s="1308"/>
      <c r="FV12" s="1308"/>
      <c r="FW12" s="1308"/>
      <c r="FX12" s="1308"/>
      <c r="FY12" s="1308"/>
      <c r="FZ12" s="1308"/>
      <c r="GA12" s="1308"/>
      <c r="GB12" s="1308"/>
      <c r="GC12" s="1308"/>
      <c r="GD12" s="1308"/>
      <c r="GE12" s="1308"/>
      <c r="GF12" s="1308"/>
      <c r="GG12" s="1308"/>
      <c r="GH12" s="1308"/>
      <c r="GI12" s="1308"/>
      <c r="GJ12" s="1308"/>
      <c r="GK12" s="1308"/>
      <c r="GL12" s="1308"/>
      <c r="GM12" s="1308"/>
      <c r="GN12" s="1308"/>
      <c r="GO12" s="1308"/>
      <c r="GP12" s="1308"/>
      <c r="GQ12" s="1308"/>
      <c r="GR12" s="1308"/>
      <c r="GS12" s="1308"/>
      <c r="GT12" s="1309" t="s">
        <v>241</v>
      </c>
      <c r="GU12" s="1310"/>
      <c r="GV12" s="1310"/>
      <c r="GW12" s="1310"/>
      <c r="GX12" s="1310"/>
      <c r="GY12" s="1310"/>
      <c r="GZ12" s="1310"/>
      <c r="HA12" s="1310"/>
      <c r="HB12" s="1310"/>
      <c r="HC12" s="1310"/>
      <c r="HD12" s="1310"/>
      <c r="HE12" s="1310"/>
      <c r="HF12" s="1310"/>
      <c r="HG12" s="1310"/>
      <c r="HH12" s="1310"/>
      <c r="HI12" s="1310"/>
      <c r="HJ12" s="1310"/>
      <c r="HK12" s="1310"/>
      <c r="HL12" s="1310"/>
      <c r="HM12" s="1310"/>
      <c r="HN12" s="1310"/>
      <c r="HO12" s="1310"/>
      <c r="HP12" s="1310"/>
      <c r="HQ12" s="1310"/>
      <c r="HR12" s="1310"/>
      <c r="HS12" s="1310"/>
      <c r="HT12" s="1310"/>
      <c r="HU12" s="1310"/>
      <c r="HV12" s="1310"/>
      <c r="HW12" s="1310"/>
      <c r="HX12" s="1310"/>
      <c r="HY12" s="1310"/>
      <c r="HZ12" s="1310"/>
      <c r="IA12" s="1310"/>
      <c r="IB12" s="1310"/>
      <c r="IC12" s="1310"/>
      <c r="ID12" s="1310"/>
      <c r="IE12" s="1310"/>
      <c r="IF12" s="1310"/>
      <c r="IG12" s="1311"/>
      <c r="IH12" s="514"/>
      <c r="II12" s="514"/>
      <c r="IJ12" s="514"/>
      <c r="IK12" s="514"/>
      <c r="IL12" s="514"/>
      <c r="IM12" s="514"/>
      <c r="IN12" s="514"/>
      <c r="IO12" s="514"/>
      <c r="IP12" s="514"/>
      <c r="IQ12" s="514"/>
      <c r="IR12" s="514"/>
      <c r="IS12" s="514"/>
      <c r="IT12" s="514"/>
      <c r="IU12" s="514"/>
      <c r="IV12" s="514"/>
      <c r="IW12" s="514"/>
      <c r="IX12" s="514"/>
      <c r="IY12" s="514"/>
      <c r="IZ12" s="514"/>
      <c r="JA12" s="514"/>
      <c r="JB12" s="514"/>
      <c r="JC12" s="514"/>
      <c r="JD12" s="514"/>
      <c r="JE12" s="514"/>
      <c r="JF12" s="514"/>
      <c r="JG12" s="514"/>
      <c r="JH12" s="514"/>
      <c r="JI12" s="514"/>
      <c r="JJ12" s="514"/>
      <c r="JK12" s="514"/>
      <c r="JL12" s="514"/>
      <c r="JM12" s="514"/>
      <c r="JN12" s="514"/>
      <c r="JO12" s="514"/>
      <c r="JP12" s="514"/>
      <c r="JQ12" s="514"/>
      <c r="JR12" s="514"/>
      <c r="JS12" s="514"/>
      <c r="JT12" s="514"/>
      <c r="JU12" s="514"/>
      <c r="JV12" s="514"/>
      <c r="JW12" s="514"/>
      <c r="JX12" s="514"/>
      <c r="JY12" s="514"/>
      <c r="JZ12" s="514"/>
      <c r="KA12" s="514"/>
      <c r="KB12" s="514"/>
      <c r="KC12" s="514"/>
      <c r="KD12" s="514"/>
      <c r="KE12" s="514"/>
      <c r="KF12" s="514"/>
      <c r="KG12" s="514"/>
      <c r="KH12" s="514"/>
      <c r="KI12" s="514"/>
      <c r="KJ12" s="514"/>
      <c r="KK12" s="514"/>
      <c r="KL12" s="514"/>
      <c r="KM12" s="514"/>
      <c r="KN12" s="514"/>
      <c r="KO12" s="514"/>
      <c r="KP12" s="514"/>
      <c r="KQ12" s="514"/>
      <c r="KR12" s="514"/>
      <c r="KS12" s="514"/>
      <c r="KT12" s="514"/>
      <c r="KU12" s="514"/>
      <c r="KV12" s="514"/>
      <c r="KW12" s="514"/>
      <c r="KX12" s="514"/>
      <c r="KY12" s="514"/>
      <c r="KZ12" s="514"/>
      <c r="LA12" s="514"/>
      <c r="LB12" s="514"/>
      <c r="LC12" s="514"/>
      <c r="LD12" s="514"/>
      <c r="LE12" s="514"/>
      <c r="LF12" s="514"/>
      <c r="LG12" s="514"/>
      <c r="LH12" s="514"/>
      <c r="LI12" s="514"/>
      <c r="LJ12" s="515"/>
    </row>
    <row r="13" spans="1:322" ht="3.65" customHeight="1" thickTop="1">
      <c r="B13" s="1312"/>
      <c r="C13" s="1313"/>
      <c r="D13" s="1313"/>
      <c r="E13" s="1313"/>
      <c r="F13" s="1313"/>
      <c r="G13" s="1313"/>
      <c r="H13" s="1313"/>
      <c r="I13" s="1313"/>
      <c r="J13" s="1313"/>
      <c r="K13" s="1313"/>
      <c r="L13" s="1313"/>
      <c r="M13" s="1313"/>
      <c r="N13" s="1313"/>
      <c r="O13" s="1313"/>
      <c r="P13" s="1313"/>
      <c r="Q13" s="1313"/>
      <c r="R13" s="1313"/>
      <c r="S13" s="1313"/>
      <c r="T13" s="1313"/>
      <c r="U13" s="1313"/>
      <c r="V13" s="1313"/>
      <c r="W13" s="1313"/>
      <c r="X13" s="1313"/>
      <c r="Y13" s="1313"/>
      <c r="Z13" s="1313"/>
      <c r="AA13" s="1313"/>
      <c r="AB13" s="1313"/>
      <c r="AC13" s="1313"/>
      <c r="AD13" s="1313"/>
      <c r="AE13" s="1313"/>
      <c r="AF13" s="1313"/>
      <c r="AG13" s="1313"/>
      <c r="AH13" s="1313"/>
      <c r="AI13" s="1313"/>
      <c r="AJ13" s="1313"/>
      <c r="AK13" s="1313"/>
      <c r="AL13" s="1313"/>
      <c r="AM13" s="1313"/>
      <c r="AN13" s="1313"/>
      <c r="AO13" s="1313"/>
      <c r="AP13" s="516"/>
      <c r="AQ13" s="516"/>
      <c r="AR13" s="516"/>
      <c r="AS13" s="517"/>
      <c r="AT13" s="517"/>
      <c r="AU13" s="517"/>
      <c r="AV13" s="517"/>
      <c r="AW13" s="516"/>
      <c r="AX13" s="518"/>
      <c r="AY13" s="518"/>
      <c r="AZ13" s="518"/>
      <c r="BA13" s="518"/>
      <c r="BB13" s="518"/>
      <c r="BC13" s="518"/>
      <c r="BD13" s="518"/>
      <c r="BE13" s="518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  <c r="CI13" s="518"/>
      <c r="CJ13" s="518"/>
      <c r="CK13" s="518"/>
      <c r="CL13" s="518"/>
      <c r="CM13" s="518"/>
      <c r="CN13" s="518"/>
      <c r="CO13" s="518"/>
      <c r="CP13" s="518"/>
      <c r="CQ13" s="518"/>
      <c r="CR13" s="518"/>
      <c r="CS13" s="518"/>
      <c r="CT13" s="518"/>
      <c r="CU13" s="518"/>
      <c r="CV13" s="518"/>
      <c r="CW13" s="518"/>
      <c r="CX13" s="518"/>
      <c r="CY13" s="518"/>
      <c r="CZ13" s="518"/>
      <c r="DA13" s="518"/>
      <c r="DB13" s="518"/>
      <c r="DC13" s="518"/>
      <c r="DD13" s="518"/>
      <c r="DE13" s="518"/>
      <c r="DF13" s="518"/>
      <c r="DG13" s="518"/>
      <c r="DH13" s="518"/>
      <c r="DI13" s="518"/>
      <c r="DJ13" s="518"/>
      <c r="DK13" s="518"/>
      <c r="DL13" s="518"/>
      <c r="DM13" s="518"/>
      <c r="DN13" s="518"/>
      <c r="DO13" s="518"/>
      <c r="DP13" s="518"/>
      <c r="DQ13" s="518"/>
      <c r="DR13" s="518"/>
      <c r="DS13" s="518"/>
      <c r="DT13" s="518"/>
      <c r="DU13" s="518"/>
      <c r="DV13" s="518"/>
      <c r="DW13" s="518"/>
      <c r="DX13" s="518"/>
      <c r="DY13" s="518"/>
      <c r="DZ13" s="518"/>
      <c r="EA13" s="518"/>
      <c r="EB13" s="518"/>
      <c r="EC13" s="518"/>
      <c r="ED13" s="518"/>
      <c r="EE13" s="518"/>
      <c r="EF13" s="518"/>
      <c r="EG13" s="518"/>
      <c r="EH13" s="518"/>
      <c r="EI13" s="518"/>
      <c r="EJ13" s="518"/>
      <c r="EK13" s="518"/>
      <c r="EL13" s="518"/>
      <c r="EM13" s="518"/>
      <c r="EN13" s="518"/>
      <c r="EO13" s="518"/>
      <c r="EP13" s="518"/>
      <c r="EQ13" s="518"/>
      <c r="ER13" s="518"/>
      <c r="ES13" s="518"/>
      <c r="ET13" s="518"/>
      <c r="EU13" s="518"/>
      <c r="EV13" s="518"/>
      <c r="EW13" s="518"/>
      <c r="EX13" s="519"/>
      <c r="EY13" s="519"/>
      <c r="EZ13" s="519"/>
      <c r="FA13" s="519"/>
      <c r="FB13" s="519"/>
      <c r="FC13" s="519"/>
      <c r="FD13" s="519"/>
      <c r="FE13" s="519"/>
      <c r="FF13" s="520"/>
      <c r="FG13" s="520"/>
      <c r="FH13" s="520"/>
      <c r="FI13" s="520"/>
      <c r="FJ13" s="520"/>
      <c r="FK13" s="520"/>
      <c r="FL13" s="520"/>
      <c r="FM13" s="520"/>
      <c r="FN13" s="520"/>
      <c r="FO13" s="520"/>
      <c r="FP13" s="520"/>
      <c r="FQ13" s="520"/>
      <c r="FR13" s="520"/>
      <c r="FS13" s="520"/>
      <c r="FT13" s="520"/>
      <c r="FU13" s="520"/>
      <c r="FV13" s="520"/>
      <c r="FW13" s="520"/>
      <c r="FX13" s="520"/>
      <c r="FY13" s="520"/>
      <c r="FZ13" s="521"/>
      <c r="GA13" s="521"/>
      <c r="GB13" s="521"/>
      <c r="GC13" s="521"/>
      <c r="GD13" s="521"/>
      <c r="GE13" s="521"/>
      <c r="GF13" s="521"/>
      <c r="GG13" s="521"/>
      <c r="GH13" s="521"/>
      <c r="GI13" s="521"/>
      <c r="GJ13" s="521"/>
      <c r="GK13" s="521"/>
      <c r="GL13" s="521"/>
      <c r="GM13" s="521"/>
      <c r="GN13" s="521"/>
      <c r="GO13" s="521"/>
      <c r="GP13" s="521"/>
      <c r="GQ13" s="521"/>
      <c r="GR13" s="521"/>
      <c r="GS13" s="521"/>
      <c r="GT13" s="522"/>
      <c r="GU13" s="523"/>
      <c r="GV13" s="523"/>
      <c r="GW13" s="523"/>
      <c r="GX13" s="522"/>
      <c r="GY13" s="522"/>
      <c r="GZ13" s="522"/>
      <c r="HA13" s="1318"/>
      <c r="HB13" s="1318"/>
      <c r="HC13" s="1318"/>
      <c r="HD13" s="1318"/>
      <c r="HE13" s="1318"/>
      <c r="HF13" s="1318"/>
      <c r="HG13" s="1318"/>
      <c r="HH13" s="1318"/>
      <c r="HI13" s="1318"/>
      <c r="HJ13" s="1318"/>
      <c r="HK13" s="1318"/>
      <c r="HL13" s="1318"/>
      <c r="HM13" s="1318"/>
      <c r="HN13" s="1318"/>
      <c r="HO13" s="1318"/>
      <c r="HP13" s="1318"/>
      <c r="HQ13" s="1318"/>
      <c r="HR13" s="1318"/>
      <c r="HS13" s="1318"/>
      <c r="HT13" s="1318"/>
      <c r="HU13" s="1318"/>
      <c r="HV13" s="1318"/>
      <c r="HW13" s="1318"/>
      <c r="HX13" s="1318"/>
      <c r="HY13" s="1318"/>
      <c r="HZ13" s="1318"/>
      <c r="IA13" s="524"/>
      <c r="IB13" s="524"/>
      <c r="IC13" s="524"/>
      <c r="ID13" s="524"/>
      <c r="IE13" s="524"/>
      <c r="IF13" s="524"/>
      <c r="IG13" s="524"/>
      <c r="IH13" s="1320" t="s">
        <v>242</v>
      </c>
      <c r="II13" s="1320"/>
      <c r="IJ13" s="1320"/>
      <c r="IK13" s="1320"/>
      <c r="IL13" s="1320"/>
      <c r="IM13" s="1320"/>
      <c r="IN13" s="1320"/>
      <c r="IO13" s="1320"/>
      <c r="IP13" s="1320"/>
      <c r="IQ13" s="1320"/>
      <c r="IR13" s="1320"/>
      <c r="IS13" s="1320"/>
      <c r="IT13" s="1320"/>
      <c r="IU13" s="1320"/>
      <c r="IV13" s="1320"/>
      <c r="IW13" s="1320"/>
      <c r="IX13" s="1320"/>
      <c r="IY13" s="1320"/>
      <c r="IZ13" s="1320"/>
      <c r="JA13" s="1320"/>
      <c r="JB13" s="1320"/>
      <c r="JC13" s="1320"/>
      <c r="JD13" s="1320"/>
      <c r="JE13" s="1320"/>
      <c r="JF13" s="1320"/>
      <c r="JG13" s="1320"/>
      <c r="JH13" s="1320"/>
      <c r="JI13" s="1320"/>
      <c r="JJ13" s="1320"/>
      <c r="JK13" s="1320"/>
      <c r="JL13" s="1320"/>
      <c r="JM13" s="1320"/>
      <c r="JN13" s="1320"/>
      <c r="JO13" s="525"/>
      <c r="JP13" s="525"/>
      <c r="JQ13" s="525"/>
      <c r="JR13" s="525"/>
      <c r="JS13" s="525"/>
      <c r="JT13" s="525"/>
      <c r="JU13" s="525"/>
      <c r="JV13" s="525"/>
      <c r="JW13" s="1321"/>
      <c r="JX13" s="1321"/>
      <c r="JY13" s="1321"/>
      <c r="JZ13" s="1321"/>
      <c r="KA13" s="1321"/>
      <c r="KB13" s="1321"/>
      <c r="KC13" s="1321"/>
      <c r="KD13" s="1321"/>
      <c r="KE13" s="1321"/>
      <c r="KF13" s="1321"/>
      <c r="KG13" s="1321"/>
      <c r="KH13" s="1321"/>
      <c r="KI13" s="1321"/>
      <c r="KJ13" s="1321"/>
      <c r="KK13" s="1321"/>
      <c r="KL13" s="1321"/>
      <c r="KM13" s="1321"/>
      <c r="KN13" s="1321"/>
      <c r="KO13" s="1321"/>
      <c r="KP13" s="1321"/>
      <c r="KQ13" s="525"/>
      <c r="KR13" s="525"/>
      <c r="KS13" s="525"/>
      <c r="KT13" s="525"/>
      <c r="KU13" s="525"/>
      <c r="KV13" s="525"/>
      <c r="KW13" s="525"/>
      <c r="KX13" s="525"/>
      <c r="KY13" s="525"/>
      <c r="KZ13" s="525"/>
      <c r="LA13" s="525"/>
      <c r="LB13" s="525"/>
      <c r="LC13" s="525"/>
      <c r="LD13" s="525"/>
      <c r="LE13" s="525"/>
      <c r="LF13" s="525"/>
      <c r="LG13" s="525"/>
      <c r="LH13" s="525"/>
      <c r="LI13" s="525"/>
      <c r="LJ13" s="526"/>
    </row>
    <row r="14" spans="1:322" ht="3.65" customHeight="1">
      <c r="B14" s="1314"/>
      <c r="C14" s="1315"/>
      <c r="D14" s="1315"/>
      <c r="E14" s="1315"/>
      <c r="F14" s="1315"/>
      <c r="G14" s="1315"/>
      <c r="H14" s="1315"/>
      <c r="I14" s="1315"/>
      <c r="J14" s="1315"/>
      <c r="K14" s="1315"/>
      <c r="L14" s="1315"/>
      <c r="M14" s="1315"/>
      <c r="N14" s="1315"/>
      <c r="O14" s="1315"/>
      <c r="P14" s="1315"/>
      <c r="Q14" s="1315"/>
      <c r="R14" s="1315"/>
      <c r="S14" s="1315"/>
      <c r="T14" s="1315"/>
      <c r="U14" s="1315"/>
      <c r="V14" s="1315"/>
      <c r="W14" s="1315"/>
      <c r="X14" s="1315"/>
      <c r="Y14" s="1315"/>
      <c r="Z14" s="1315"/>
      <c r="AA14" s="1315"/>
      <c r="AB14" s="1315"/>
      <c r="AC14" s="1315"/>
      <c r="AD14" s="1315"/>
      <c r="AE14" s="1315"/>
      <c r="AF14" s="1315"/>
      <c r="AG14" s="1315"/>
      <c r="AH14" s="1315"/>
      <c r="AI14" s="1315"/>
      <c r="AJ14" s="1315"/>
      <c r="AK14" s="1315"/>
      <c r="AL14" s="1315"/>
      <c r="AM14" s="1315"/>
      <c r="AN14" s="1315"/>
      <c r="AO14" s="1315"/>
      <c r="AP14" s="527"/>
      <c r="AQ14" s="527"/>
      <c r="AR14" s="527"/>
      <c r="AS14" s="528"/>
      <c r="AT14" s="528"/>
      <c r="AU14" s="528"/>
      <c r="AV14" s="528"/>
      <c r="AW14" s="527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30"/>
      <c r="EY14" s="530"/>
      <c r="EZ14" s="530"/>
      <c r="FA14" s="530"/>
      <c r="FB14" s="530"/>
      <c r="FC14" s="530"/>
      <c r="FD14" s="530"/>
      <c r="FE14" s="530"/>
      <c r="FF14" s="523"/>
      <c r="FG14" s="523"/>
      <c r="FH14" s="523"/>
      <c r="FI14" s="523"/>
      <c r="FJ14" s="523"/>
      <c r="FK14" s="523"/>
      <c r="FL14" s="523"/>
      <c r="FM14" s="523"/>
      <c r="FN14" s="523"/>
      <c r="FO14" s="523"/>
      <c r="FP14" s="523"/>
      <c r="FQ14" s="523"/>
      <c r="FR14" s="523"/>
      <c r="FS14" s="523"/>
      <c r="FT14" s="523"/>
      <c r="FU14" s="523"/>
      <c r="FV14" s="523"/>
      <c r="FW14" s="523"/>
      <c r="FX14" s="523"/>
      <c r="FY14" s="523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2"/>
      <c r="GU14" s="530"/>
      <c r="GV14" s="530"/>
      <c r="GW14" s="530"/>
      <c r="GX14" s="522"/>
      <c r="GY14" s="522"/>
      <c r="GZ14" s="522"/>
      <c r="HA14" s="1318"/>
      <c r="HB14" s="1318"/>
      <c r="HC14" s="1318"/>
      <c r="HD14" s="1318"/>
      <c r="HE14" s="1318"/>
      <c r="HF14" s="1318"/>
      <c r="HG14" s="1318"/>
      <c r="HH14" s="1318"/>
      <c r="HI14" s="1318"/>
      <c r="HJ14" s="1318"/>
      <c r="HK14" s="1318"/>
      <c r="HL14" s="1318"/>
      <c r="HM14" s="1318"/>
      <c r="HN14" s="1318"/>
      <c r="HO14" s="1318"/>
      <c r="HP14" s="1318"/>
      <c r="HQ14" s="1318"/>
      <c r="HR14" s="1318"/>
      <c r="HS14" s="1318"/>
      <c r="HT14" s="1318"/>
      <c r="HU14" s="1318"/>
      <c r="HV14" s="1318"/>
      <c r="HW14" s="1318"/>
      <c r="HX14" s="1318"/>
      <c r="HY14" s="1318"/>
      <c r="HZ14" s="1318"/>
      <c r="IA14" s="524"/>
      <c r="IB14" s="524"/>
      <c r="IC14" s="524"/>
      <c r="ID14" s="524"/>
      <c r="IE14" s="524"/>
      <c r="IF14" s="524"/>
      <c r="IG14" s="524"/>
      <c r="IH14" s="1318"/>
      <c r="II14" s="1318"/>
      <c r="IJ14" s="1318"/>
      <c r="IK14" s="1318"/>
      <c r="IL14" s="1318"/>
      <c r="IM14" s="1318"/>
      <c r="IN14" s="1318"/>
      <c r="IO14" s="1318"/>
      <c r="IP14" s="1318"/>
      <c r="IQ14" s="1318"/>
      <c r="IR14" s="1318"/>
      <c r="IS14" s="1318"/>
      <c r="IT14" s="1318"/>
      <c r="IU14" s="1318"/>
      <c r="IV14" s="1318"/>
      <c r="IW14" s="1318"/>
      <c r="IX14" s="1318"/>
      <c r="IY14" s="1318"/>
      <c r="IZ14" s="1318"/>
      <c r="JA14" s="1318"/>
      <c r="JB14" s="1318"/>
      <c r="JC14" s="1318"/>
      <c r="JD14" s="1318"/>
      <c r="JE14" s="1318"/>
      <c r="JF14" s="1318"/>
      <c r="JG14" s="1318"/>
      <c r="JH14" s="1318"/>
      <c r="JI14" s="1318"/>
      <c r="JJ14" s="1318"/>
      <c r="JK14" s="1318"/>
      <c r="JL14" s="1318"/>
      <c r="JM14" s="1318"/>
      <c r="JN14" s="1318"/>
      <c r="JO14" s="524"/>
      <c r="JP14" s="524"/>
      <c r="JQ14" s="524"/>
      <c r="JR14" s="524"/>
      <c r="JS14" s="524"/>
      <c r="JT14" s="524"/>
      <c r="JU14" s="524"/>
      <c r="JV14" s="524"/>
      <c r="JW14" s="1322"/>
      <c r="JX14" s="1322"/>
      <c r="JY14" s="1322"/>
      <c r="JZ14" s="1322"/>
      <c r="KA14" s="1322"/>
      <c r="KB14" s="1322"/>
      <c r="KC14" s="1322"/>
      <c r="KD14" s="1322"/>
      <c r="KE14" s="1322"/>
      <c r="KF14" s="1322"/>
      <c r="KG14" s="1322"/>
      <c r="KH14" s="1322"/>
      <c r="KI14" s="1322"/>
      <c r="KJ14" s="1322"/>
      <c r="KK14" s="1322"/>
      <c r="KL14" s="1322"/>
      <c r="KM14" s="1322"/>
      <c r="KN14" s="1322"/>
      <c r="KO14" s="1322"/>
      <c r="KP14" s="1322"/>
      <c r="KQ14" s="524"/>
      <c r="KR14" s="524"/>
      <c r="KS14" s="524"/>
      <c r="KT14" s="524"/>
      <c r="KU14" s="524"/>
      <c r="KV14" s="524"/>
      <c r="KW14" s="524"/>
      <c r="KX14" s="524"/>
      <c r="KY14" s="524"/>
      <c r="KZ14" s="524"/>
      <c r="LA14" s="524"/>
      <c r="LB14" s="524"/>
      <c r="LC14" s="524"/>
      <c r="LD14" s="524"/>
      <c r="LE14" s="524"/>
      <c r="LF14" s="524"/>
      <c r="LG14" s="524"/>
      <c r="LH14" s="524"/>
      <c r="LI14" s="524"/>
      <c r="LJ14" s="531"/>
    </row>
    <row r="15" spans="1:322" ht="3.65" customHeight="1">
      <c r="B15" s="1314"/>
      <c r="C15" s="1315"/>
      <c r="D15" s="1315"/>
      <c r="E15" s="1315"/>
      <c r="F15" s="1315"/>
      <c r="G15" s="1315"/>
      <c r="H15" s="1315"/>
      <c r="I15" s="1315"/>
      <c r="J15" s="1315"/>
      <c r="K15" s="1315"/>
      <c r="L15" s="1315"/>
      <c r="M15" s="1315"/>
      <c r="N15" s="1315"/>
      <c r="O15" s="1315"/>
      <c r="P15" s="1315"/>
      <c r="Q15" s="1315"/>
      <c r="R15" s="1315"/>
      <c r="S15" s="1315"/>
      <c r="T15" s="1315"/>
      <c r="U15" s="1315"/>
      <c r="V15" s="1315"/>
      <c r="W15" s="1315"/>
      <c r="X15" s="1315"/>
      <c r="Y15" s="1315"/>
      <c r="Z15" s="1315"/>
      <c r="AA15" s="1315"/>
      <c r="AB15" s="1315"/>
      <c r="AC15" s="1315"/>
      <c r="AD15" s="1315"/>
      <c r="AE15" s="1315"/>
      <c r="AF15" s="1315"/>
      <c r="AG15" s="1315"/>
      <c r="AH15" s="1315"/>
      <c r="AI15" s="1315"/>
      <c r="AJ15" s="1315"/>
      <c r="AK15" s="1315"/>
      <c r="AL15" s="1315"/>
      <c r="AM15" s="1315"/>
      <c r="AN15" s="1315"/>
      <c r="AO15" s="1315"/>
      <c r="AP15" s="527"/>
      <c r="AQ15" s="527"/>
      <c r="AR15" s="527"/>
      <c r="AS15" s="528"/>
      <c r="AT15" s="528"/>
      <c r="AU15" s="528"/>
      <c r="AV15" s="528"/>
      <c r="AW15" s="527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30"/>
      <c r="EY15" s="530"/>
      <c r="EZ15" s="530"/>
      <c r="FA15" s="530"/>
      <c r="FB15" s="530"/>
      <c r="FC15" s="530"/>
      <c r="FD15" s="530"/>
      <c r="FE15" s="530"/>
      <c r="FF15" s="523"/>
      <c r="FG15" s="523"/>
      <c r="FH15" s="523"/>
      <c r="FI15" s="523"/>
      <c r="FJ15" s="523"/>
      <c r="FK15" s="523"/>
      <c r="FL15" s="523"/>
      <c r="FM15" s="523"/>
      <c r="FN15" s="523"/>
      <c r="FO15" s="523"/>
      <c r="FP15" s="523"/>
      <c r="FQ15" s="523"/>
      <c r="FR15" s="523"/>
      <c r="FS15" s="523"/>
      <c r="FT15" s="523"/>
      <c r="FU15" s="523"/>
      <c r="FV15" s="523"/>
      <c r="FW15" s="523"/>
      <c r="FX15" s="523"/>
      <c r="FY15" s="523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2"/>
      <c r="GU15" s="530"/>
      <c r="GV15" s="530"/>
      <c r="GW15" s="530"/>
      <c r="GX15" s="522"/>
      <c r="GY15" s="522"/>
      <c r="GZ15" s="522"/>
      <c r="HA15" s="1318"/>
      <c r="HB15" s="1318"/>
      <c r="HC15" s="1318"/>
      <c r="HD15" s="1318"/>
      <c r="HE15" s="1318"/>
      <c r="HF15" s="1318"/>
      <c r="HG15" s="1318"/>
      <c r="HH15" s="1318"/>
      <c r="HI15" s="1318"/>
      <c r="HJ15" s="1318"/>
      <c r="HK15" s="1318"/>
      <c r="HL15" s="1318"/>
      <c r="HM15" s="1318"/>
      <c r="HN15" s="1318"/>
      <c r="HO15" s="1318"/>
      <c r="HP15" s="1318"/>
      <c r="HQ15" s="1318"/>
      <c r="HR15" s="1318"/>
      <c r="HS15" s="1318"/>
      <c r="HT15" s="1318"/>
      <c r="HU15" s="1318"/>
      <c r="HV15" s="1318"/>
      <c r="HW15" s="1318"/>
      <c r="HX15" s="1318"/>
      <c r="HY15" s="1318"/>
      <c r="HZ15" s="1318"/>
      <c r="IA15" s="524"/>
      <c r="IB15" s="524"/>
      <c r="IC15" s="524"/>
      <c r="ID15" s="524"/>
      <c r="IE15" s="524"/>
      <c r="IF15" s="524"/>
      <c r="IG15" s="524"/>
      <c r="IH15" s="1318"/>
      <c r="II15" s="1318"/>
      <c r="IJ15" s="1318"/>
      <c r="IK15" s="1318"/>
      <c r="IL15" s="1318"/>
      <c r="IM15" s="1318"/>
      <c r="IN15" s="1318"/>
      <c r="IO15" s="1318"/>
      <c r="IP15" s="1318"/>
      <c r="IQ15" s="1318"/>
      <c r="IR15" s="1318"/>
      <c r="IS15" s="1318"/>
      <c r="IT15" s="1318"/>
      <c r="IU15" s="1318"/>
      <c r="IV15" s="1318"/>
      <c r="IW15" s="1318"/>
      <c r="IX15" s="1318"/>
      <c r="IY15" s="1318"/>
      <c r="IZ15" s="1318"/>
      <c r="JA15" s="1318"/>
      <c r="JB15" s="1318"/>
      <c r="JC15" s="1318"/>
      <c r="JD15" s="1318"/>
      <c r="JE15" s="1318"/>
      <c r="JF15" s="1318"/>
      <c r="JG15" s="1318"/>
      <c r="JH15" s="1318"/>
      <c r="JI15" s="1318"/>
      <c r="JJ15" s="1318"/>
      <c r="JK15" s="1318"/>
      <c r="JL15" s="1318"/>
      <c r="JM15" s="1318"/>
      <c r="JN15" s="1318"/>
      <c r="JO15" s="524"/>
      <c r="JP15" s="524"/>
      <c r="JQ15" s="524"/>
      <c r="JR15" s="524"/>
      <c r="JS15" s="524"/>
      <c r="JT15" s="524"/>
      <c r="JU15" s="524"/>
      <c r="JV15" s="524"/>
      <c r="JW15" s="1322"/>
      <c r="JX15" s="1322"/>
      <c r="JY15" s="1322"/>
      <c r="JZ15" s="1322"/>
      <c r="KA15" s="1322"/>
      <c r="KB15" s="1322"/>
      <c r="KC15" s="1322"/>
      <c r="KD15" s="1322"/>
      <c r="KE15" s="1322"/>
      <c r="KF15" s="1322"/>
      <c r="KG15" s="1322"/>
      <c r="KH15" s="1322"/>
      <c r="KI15" s="1322"/>
      <c r="KJ15" s="1322"/>
      <c r="KK15" s="1322"/>
      <c r="KL15" s="1322"/>
      <c r="KM15" s="1322"/>
      <c r="KN15" s="1322"/>
      <c r="KO15" s="1322"/>
      <c r="KP15" s="1322"/>
      <c r="KQ15" s="524"/>
      <c r="KR15" s="524"/>
      <c r="KS15" s="524"/>
      <c r="KT15" s="524"/>
      <c r="KU15" s="524"/>
      <c r="KV15" s="524"/>
      <c r="KW15" s="524"/>
      <c r="KX15" s="524"/>
      <c r="KY15" s="524"/>
      <c r="KZ15" s="524"/>
      <c r="LA15" s="524"/>
      <c r="LB15" s="524"/>
      <c r="LC15" s="524"/>
      <c r="LD15" s="524"/>
      <c r="LE15" s="524"/>
      <c r="LF15" s="524"/>
      <c r="LG15" s="524"/>
      <c r="LH15" s="524"/>
      <c r="LI15" s="524"/>
      <c r="LJ15" s="531"/>
    </row>
    <row r="16" spans="1:322" ht="3.65" customHeight="1">
      <c r="B16" s="1314"/>
      <c r="C16" s="1315"/>
      <c r="D16" s="1315"/>
      <c r="E16" s="1315"/>
      <c r="F16" s="1315"/>
      <c r="G16" s="1315"/>
      <c r="H16" s="1315"/>
      <c r="I16" s="1315"/>
      <c r="J16" s="1315"/>
      <c r="K16" s="1315"/>
      <c r="L16" s="1315"/>
      <c r="M16" s="1315"/>
      <c r="N16" s="1315"/>
      <c r="O16" s="1315"/>
      <c r="P16" s="1315"/>
      <c r="Q16" s="1315"/>
      <c r="R16" s="1315"/>
      <c r="S16" s="1315"/>
      <c r="T16" s="1315"/>
      <c r="U16" s="1315"/>
      <c r="V16" s="1315"/>
      <c r="W16" s="1315"/>
      <c r="X16" s="1315"/>
      <c r="Y16" s="1315"/>
      <c r="Z16" s="1315"/>
      <c r="AA16" s="1315"/>
      <c r="AB16" s="1315"/>
      <c r="AC16" s="1315"/>
      <c r="AD16" s="1315"/>
      <c r="AE16" s="1315"/>
      <c r="AF16" s="1315"/>
      <c r="AG16" s="1315"/>
      <c r="AH16" s="1315"/>
      <c r="AI16" s="1315"/>
      <c r="AJ16" s="1315"/>
      <c r="AK16" s="1315"/>
      <c r="AL16" s="1315"/>
      <c r="AM16" s="1315"/>
      <c r="AN16" s="1315"/>
      <c r="AO16" s="1315"/>
      <c r="AP16" s="527"/>
      <c r="AQ16" s="527"/>
      <c r="AR16" s="527"/>
      <c r="AS16" s="528"/>
      <c r="AT16" s="528"/>
      <c r="AU16" s="528"/>
      <c r="AV16" s="528"/>
      <c r="AW16" s="527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30"/>
      <c r="EY16" s="530"/>
      <c r="EZ16" s="530"/>
      <c r="FA16" s="530"/>
      <c r="FB16" s="530"/>
      <c r="FC16" s="530"/>
      <c r="FD16" s="530"/>
      <c r="FE16" s="530"/>
      <c r="FF16" s="523"/>
      <c r="FG16" s="523"/>
      <c r="FH16" s="523"/>
      <c r="FI16" s="523"/>
      <c r="FJ16" s="523"/>
      <c r="FK16" s="523"/>
      <c r="FL16" s="523"/>
      <c r="FM16" s="523"/>
      <c r="FN16" s="523"/>
      <c r="FO16" s="523"/>
      <c r="FP16" s="523"/>
      <c r="FQ16" s="523"/>
      <c r="FR16" s="522"/>
      <c r="FS16" s="522"/>
      <c r="FT16" s="522"/>
      <c r="FU16" s="523"/>
      <c r="FV16" s="522"/>
      <c r="FW16" s="522"/>
      <c r="FX16" s="522"/>
      <c r="FY16" s="523"/>
      <c r="FZ16" s="522"/>
      <c r="GA16" s="522"/>
      <c r="GB16" s="522"/>
      <c r="GC16" s="523"/>
      <c r="GD16" s="522"/>
      <c r="GE16" s="522"/>
      <c r="GF16" s="522"/>
      <c r="GG16" s="523"/>
      <c r="GH16" s="522"/>
      <c r="GI16" s="522"/>
      <c r="GJ16" s="522"/>
      <c r="GK16" s="523"/>
      <c r="GL16" s="522"/>
      <c r="GM16" s="522"/>
      <c r="GN16" s="522"/>
      <c r="GO16" s="523"/>
      <c r="GP16" s="522"/>
      <c r="GQ16" s="522"/>
      <c r="GR16" s="522"/>
      <c r="GS16" s="523"/>
      <c r="GT16" s="522"/>
      <c r="GU16" s="530"/>
      <c r="GV16" s="530"/>
      <c r="GW16" s="530"/>
      <c r="GX16" s="522"/>
      <c r="GY16" s="522"/>
      <c r="GZ16" s="522"/>
      <c r="HA16" s="1318"/>
      <c r="HB16" s="1318"/>
      <c r="HC16" s="1318"/>
      <c r="HD16" s="1318"/>
      <c r="HE16" s="1318"/>
      <c r="HF16" s="1318"/>
      <c r="HG16" s="1318"/>
      <c r="HH16" s="1318"/>
      <c r="HI16" s="1318"/>
      <c r="HJ16" s="1318"/>
      <c r="HK16" s="1318"/>
      <c r="HL16" s="1318"/>
      <c r="HM16" s="1318"/>
      <c r="HN16" s="1318"/>
      <c r="HO16" s="1318"/>
      <c r="HP16" s="1318"/>
      <c r="HQ16" s="1318"/>
      <c r="HR16" s="1318"/>
      <c r="HS16" s="1318"/>
      <c r="HT16" s="1318"/>
      <c r="HU16" s="1318"/>
      <c r="HV16" s="1318"/>
      <c r="HW16" s="1318"/>
      <c r="HX16" s="1318"/>
      <c r="HY16" s="1318"/>
      <c r="HZ16" s="1318"/>
      <c r="IA16" s="524"/>
      <c r="IB16" s="524"/>
      <c r="IC16" s="524"/>
      <c r="ID16" s="524"/>
      <c r="IE16" s="524"/>
      <c r="IF16" s="524"/>
      <c r="IG16" s="524"/>
      <c r="IH16" s="1318"/>
      <c r="II16" s="1318"/>
      <c r="IJ16" s="1318"/>
      <c r="IK16" s="1318"/>
      <c r="IL16" s="1318"/>
      <c r="IM16" s="1318"/>
      <c r="IN16" s="1318"/>
      <c r="IO16" s="1318"/>
      <c r="IP16" s="1318"/>
      <c r="IQ16" s="1318"/>
      <c r="IR16" s="1318"/>
      <c r="IS16" s="1318"/>
      <c r="IT16" s="1318"/>
      <c r="IU16" s="1318"/>
      <c r="IV16" s="1318"/>
      <c r="IW16" s="1318"/>
      <c r="IX16" s="1318"/>
      <c r="IY16" s="1318"/>
      <c r="IZ16" s="1318"/>
      <c r="JA16" s="1318"/>
      <c r="JB16" s="1318"/>
      <c r="JC16" s="1318"/>
      <c r="JD16" s="1318"/>
      <c r="JE16" s="1318"/>
      <c r="JF16" s="1318"/>
      <c r="JG16" s="1318"/>
      <c r="JH16" s="1318"/>
      <c r="JI16" s="1318"/>
      <c r="JJ16" s="1318"/>
      <c r="JK16" s="1318"/>
      <c r="JL16" s="1318"/>
      <c r="JM16" s="1318"/>
      <c r="JN16" s="1318"/>
      <c r="JO16" s="524"/>
      <c r="JP16" s="524"/>
      <c r="JQ16" s="524"/>
      <c r="JR16" s="524"/>
      <c r="JS16" s="524"/>
      <c r="JT16" s="524"/>
      <c r="JU16" s="524"/>
      <c r="JV16" s="524"/>
      <c r="JW16" s="1322"/>
      <c r="JX16" s="1322"/>
      <c r="JY16" s="1322"/>
      <c r="JZ16" s="1322"/>
      <c r="KA16" s="1322"/>
      <c r="KB16" s="1322"/>
      <c r="KC16" s="1322"/>
      <c r="KD16" s="1322"/>
      <c r="KE16" s="1322"/>
      <c r="KF16" s="1322"/>
      <c r="KG16" s="1322"/>
      <c r="KH16" s="1322"/>
      <c r="KI16" s="1322"/>
      <c r="KJ16" s="1322"/>
      <c r="KK16" s="1322"/>
      <c r="KL16" s="1322"/>
      <c r="KM16" s="1322"/>
      <c r="KN16" s="1322"/>
      <c r="KO16" s="1322"/>
      <c r="KP16" s="1322"/>
      <c r="KQ16" s="524"/>
      <c r="KR16" s="524"/>
      <c r="KS16" s="524"/>
      <c r="KT16" s="524"/>
      <c r="KU16" s="524"/>
      <c r="KV16" s="524"/>
      <c r="KW16" s="524"/>
      <c r="KX16" s="524"/>
      <c r="KY16" s="524"/>
      <c r="KZ16" s="524"/>
      <c r="LA16" s="524"/>
      <c r="LB16" s="524"/>
      <c r="LC16" s="524"/>
      <c r="LD16" s="524"/>
      <c r="LE16" s="524"/>
      <c r="LF16" s="524"/>
      <c r="LG16" s="524"/>
      <c r="LH16" s="524"/>
      <c r="LI16" s="524"/>
      <c r="LJ16" s="531"/>
    </row>
    <row r="17" spans="2:322" ht="3.65" customHeight="1" thickBot="1">
      <c r="B17" s="1316"/>
      <c r="C17" s="1317"/>
      <c r="D17" s="1317"/>
      <c r="E17" s="1317"/>
      <c r="F17" s="1317"/>
      <c r="G17" s="1317"/>
      <c r="H17" s="1317"/>
      <c r="I17" s="1317"/>
      <c r="J17" s="1317"/>
      <c r="K17" s="1317"/>
      <c r="L17" s="1317"/>
      <c r="M17" s="1317"/>
      <c r="N17" s="1317"/>
      <c r="O17" s="1317"/>
      <c r="P17" s="1317"/>
      <c r="Q17" s="1317"/>
      <c r="R17" s="1317"/>
      <c r="S17" s="1317"/>
      <c r="T17" s="1317"/>
      <c r="U17" s="1317"/>
      <c r="V17" s="1317"/>
      <c r="W17" s="1317"/>
      <c r="X17" s="1317"/>
      <c r="Y17" s="1317"/>
      <c r="Z17" s="1317"/>
      <c r="AA17" s="1317"/>
      <c r="AB17" s="1317"/>
      <c r="AC17" s="1317"/>
      <c r="AD17" s="1317"/>
      <c r="AE17" s="1317"/>
      <c r="AF17" s="1317"/>
      <c r="AG17" s="1317"/>
      <c r="AH17" s="1317"/>
      <c r="AI17" s="1317"/>
      <c r="AJ17" s="1317"/>
      <c r="AK17" s="1317"/>
      <c r="AL17" s="1317"/>
      <c r="AM17" s="1317"/>
      <c r="AN17" s="1317"/>
      <c r="AO17" s="1317"/>
      <c r="AP17" s="532"/>
      <c r="AQ17" s="532"/>
      <c r="AR17" s="532"/>
      <c r="AS17" s="533"/>
      <c r="AT17" s="533"/>
      <c r="AU17" s="533"/>
      <c r="AV17" s="533"/>
      <c r="AW17" s="532"/>
      <c r="AX17" s="534"/>
      <c r="AY17" s="534"/>
      <c r="AZ17" s="534"/>
      <c r="BA17" s="534"/>
      <c r="BB17" s="534"/>
      <c r="BC17" s="534"/>
      <c r="BD17" s="534"/>
      <c r="BE17" s="534"/>
      <c r="BF17" s="534"/>
      <c r="BG17" s="534"/>
      <c r="BH17" s="534"/>
      <c r="BI17" s="534"/>
      <c r="BJ17" s="534"/>
      <c r="BK17" s="534"/>
      <c r="BL17" s="534"/>
      <c r="BM17" s="534"/>
      <c r="BN17" s="534"/>
      <c r="BO17" s="534"/>
      <c r="BP17" s="534"/>
      <c r="BQ17" s="534"/>
      <c r="BR17" s="534"/>
      <c r="BS17" s="534"/>
      <c r="BT17" s="534"/>
      <c r="BU17" s="534"/>
      <c r="BV17" s="534"/>
      <c r="BW17" s="534"/>
      <c r="BX17" s="534"/>
      <c r="BY17" s="534"/>
      <c r="BZ17" s="534"/>
      <c r="CA17" s="534"/>
      <c r="CB17" s="534"/>
      <c r="CC17" s="534"/>
      <c r="CD17" s="534"/>
      <c r="CE17" s="534"/>
      <c r="CF17" s="534"/>
      <c r="CG17" s="534"/>
      <c r="CH17" s="534"/>
      <c r="CI17" s="534"/>
      <c r="CJ17" s="534"/>
      <c r="CK17" s="534"/>
      <c r="CL17" s="534"/>
      <c r="CM17" s="534"/>
      <c r="CN17" s="534"/>
      <c r="CO17" s="534"/>
      <c r="CP17" s="534"/>
      <c r="CQ17" s="534"/>
      <c r="CR17" s="534"/>
      <c r="CS17" s="534"/>
      <c r="CT17" s="534"/>
      <c r="CU17" s="534"/>
      <c r="CV17" s="534"/>
      <c r="CW17" s="534"/>
      <c r="CX17" s="534"/>
      <c r="CY17" s="534"/>
      <c r="CZ17" s="534"/>
      <c r="DA17" s="534"/>
      <c r="DB17" s="534"/>
      <c r="DC17" s="534"/>
      <c r="DD17" s="534"/>
      <c r="DE17" s="534"/>
      <c r="DF17" s="534"/>
      <c r="DG17" s="534"/>
      <c r="DH17" s="534"/>
      <c r="DI17" s="534"/>
      <c r="DJ17" s="534"/>
      <c r="DK17" s="534"/>
      <c r="DL17" s="534"/>
      <c r="DM17" s="534"/>
      <c r="DN17" s="534"/>
      <c r="DO17" s="534"/>
      <c r="DP17" s="534"/>
      <c r="DQ17" s="534"/>
      <c r="DR17" s="534"/>
      <c r="DS17" s="534"/>
      <c r="DT17" s="534"/>
      <c r="DU17" s="534"/>
      <c r="DV17" s="534"/>
      <c r="DW17" s="534"/>
      <c r="DX17" s="534"/>
      <c r="DY17" s="534"/>
      <c r="DZ17" s="534"/>
      <c r="EA17" s="534"/>
      <c r="EB17" s="534"/>
      <c r="EC17" s="534"/>
      <c r="ED17" s="534"/>
      <c r="EE17" s="534"/>
      <c r="EF17" s="534"/>
      <c r="EG17" s="534"/>
      <c r="EH17" s="534"/>
      <c r="EI17" s="534"/>
      <c r="EJ17" s="534"/>
      <c r="EK17" s="534"/>
      <c r="EL17" s="534"/>
      <c r="EM17" s="534"/>
      <c r="EN17" s="534"/>
      <c r="EO17" s="534"/>
      <c r="EP17" s="534"/>
      <c r="EQ17" s="534"/>
      <c r="ER17" s="534"/>
      <c r="ES17" s="534"/>
      <c r="ET17" s="534"/>
      <c r="EU17" s="534"/>
      <c r="EV17" s="534"/>
      <c r="EW17" s="534"/>
      <c r="EX17" s="535"/>
      <c r="EY17" s="535"/>
      <c r="EZ17" s="535"/>
      <c r="FA17" s="535"/>
      <c r="FB17" s="535"/>
      <c r="FC17" s="535"/>
      <c r="FD17" s="535"/>
      <c r="FE17" s="535"/>
      <c r="FF17" s="535"/>
      <c r="FG17" s="535"/>
      <c r="FH17" s="535"/>
      <c r="FI17" s="535"/>
      <c r="FJ17" s="535"/>
      <c r="FK17" s="535"/>
      <c r="FL17" s="535"/>
      <c r="FM17" s="535"/>
      <c r="FN17" s="535"/>
      <c r="FO17" s="535"/>
      <c r="FP17" s="535"/>
      <c r="FQ17" s="535"/>
      <c r="FR17" s="536"/>
      <c r="FS17" s="536"/>
      <c r="FT17" s="536"/>
      <c r="FU17" s="535"/>
      <c r="FV17" s="536"/>
      <c r="FW17" s="536"/>
      <c r="FX17" s="536"/>
      <c r="FY17" s="535"/>
      <c r="FZ17" s="536"/>
      <c r="GA17" s="536"/>
      <c r="GB17" s="536"/>
      <c r="GC17" s="535"/>
      <c r="GD17" s="536"/>
      <c r="GE17" s="536"/>
      <c r="GF17" s="536"/>
      <c r="GG17" s="535"/>
      <c r="GH17" s="536"/>
      <c r="GI17" s="536"/>
      <c r="GJ17" s="536"/>
      <c r="GK17" s="535"/>
      <c r="GL17" s="536"/>
      <c r="GM17" s="536"/>
      <c r="GN17" s="536"/>
      <c r="GO17" s="535"/>
      <c r="GP17" s="536"/>
      <c r="GQ17" s="536"/>
      <c r="GR17" s="536"/>
      <c r="GS17" s="535"/>
      <c r="GT17" s="536"/>
      <c r="GU17" s="536"/>
      <c r="GV17" s="536"/>
      <c r="GW17" s="535"/>
      <c r="GX17" s="536"/>
      <c r="GY17" s="536"/>
      <c r="GZ17" s="536"/>
      <c r="HA17" s="1319"/>
      <c r="HB17" s="1319"/>
      <c r="HC17" s="1319"/>
      <c r="HD17" s="1319"/>
      <c r="HE17" s="1319"/>
      <c r="HF17" s="1319"/>
      <c r="HG17" s="1319"/>
      <c r="HH17" s="1319"/>
      <c r="HI17" s="1319"/>
      <c r="HJ17" s="1319"/>
      <c r="HK17" s="1319"/>
      <c r="HL17" s="1319"/>
      <c r="HM17" s="1319"/>
      <c r="HN17" s="1319"/>
      <c r="HO17" s="1319"/>
      <c r="HP17" s="1319"/>
      <c r="HQ17" s="1319"/>
      <c r="HR17" s="1319"/>
      <c r="HS17" s="1319"/>
      <c r="HT17" s="1319"/>
      <c r="HU17" s="1319"/>
      <c r="HV17" s="1319"/>
      <c r="HW17" s="1319"/>
      <c r="HX17" s="1319"/>
      <c r="HY17" s="1319"/>
      <c r="HZ17" s="1319"/>
      <c r="IA17" s="537"/>
      <c r="IB17" s="537"/>
      <c r="IC17" s="537"/>
      <c r="ID17" s="537"/>
      <c r="IE17" s="537"/>
      <c r="IF17" s="537"/>
      <c r="IG17" s="537"/>
      <c r="IH17" s="1319"/>
      <c r="II17" s="1319"/>
      <c r="IJ17" s="1319"/>
      <c r="IK17" s="1319"/>
      <c r="IL17" s="1319"/>
      <c r="IM17" s="1319"/>
      <c r="IN17" s="1319"/>
      <c r="IO17" s="1319"/>
      <c r="IP17" s="1319"/>
      <c r="IQ17" s="1319"/>
      <c r="IR17" s="1319"/>
      <c r="IS17" s="1319"/>
      <c r="IT17" s="1319"/>
      <c r="IU17" s="1319"/>
      <c r="IV17" s="1319"/>
      <c r="IW17" s="1319"/>
      <c r="IX17" s="1319"/>
      <c r="IY17" s="1319"/>
      <c r="IZ17" s="1319"/>
      <c r="JA17" s="1319"/>
      <c r="JB17" s="1319"/>
      <c r="JC17" s="1319"/>
      <c r="JD17" s="1319"/>
      <c r="JE17" s="1319"/>
      <c r="JF17" s="1319"/>
      <c r="JG17" s="1319"/>
      <c r="JH17" s="1319"/>
      <c r="JI17" s="1319"/>
      <c r="JJ17" s="1319"/>
      <c r="JK17" s="1319"/>
      <c r="JL17" s="1319"/>
      <c r="JM17" s="1319"/>
      <c r="JN17" s="1319"/>
      <c r="JO17" s="537"/>
      <c r="JP17" s="537"/>
      <c r="JQ17" s="537"/>
      <c r="JR17" s="537"/>
      <c r="JS17" s="537"/>
      <c r="JT17" s="537"/>
      <c r="JU17" s="537"/>
      <c r="JV17" s="537"/>
      <c r="JW17" s="1323"/>
      <c r="JX17" s="1323"/>
      <c r="JY17" s="1323"/>
      <c r="JZ17" s="1323"/>
      <c r="KA17" s="1323"/>
      <c r="KB17" s="1323"/>
      <c r="KC17" s="1323"/>
      <c r="KD17" s="1323"/>
      <c r="KE17" s="1323"/>
      <c r="KF17" s="1323"/>
      <c r="KG17" s="1323"/>
      <c r="KH17" s="1323"/>
      <c r="KI17" s="1323"/>
      <c r="KJ17" s="1323"/>
      <c r="KK17" s="1323"/>
      <c r="KL17" s="1323"/>
      <c r="KM17" s="1323"/>
      <c r="KN17" s="1323"/>
      <c r="KO17" s="1323"/>
      <c r="KP17" s="1323"/>
      <c r="KQ17" s="537"/>
      <c r="KR17" s="537"/>
      <c r="KS17" s="537"/>
      <c r="KT17" s="537"/>
      <c r="KU17" s="537"/>
      <c r="KV17" s="537"/>
      <c r="KW17" s="537"/>
      <c r="KX17" s="537"/>
      <c r="KY17" s="537"/>
      <c r="KZ17" s="537"/>
      <c r="LA17" s="537"/>
      <c r="LB17" s="537"/>
      <c r="LC17" s="537"/>
      <c r="LD17" s="537"/>
      <c r="LE17" s="537"/>
      <c r="LF17" s="537"/>
      <c r="LG17" s="537"/>
      <c r="LH17" s="537"/>
      <c r="LI17" s="537"/>
      <c r="LJ17" s="538"/>
    </row>
    <row r="18" spans="2:322" ht="3.65" customHeight="1" thickTop="1">
      <c r="B18" s="539"/>
      <c r="C18" s="540"/>
      <c r="D18" s="540"/>
      <c r="E18" s="540"/>
      <c r="F18" s="540"/>
      <c r="G18" s="540"/>
      <c r="H18" s="540"/>
      <c r="I18" s="540"/>
      <c r="J18" s="540"/>
      <c r="K18" s="540"/>
      <c r="L18" s="540"/>
      <c r="M18" s="540"/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540"/>
      <c r="AH18" s="540"/>
      <c r="AI18" s="540"/>
      <c r="AJ18" s="540"/>
      <c r="AK18" s="540"/>
      <c r="AL18" s="540"/>
      <c r="AM18" s="540"/>
      <c r="AN18" s="540"/>
      <c r="AO18" s="541"/>
      <c r="AP18" s="542"/>
      <c r="AQ18" s="542"/>
      <c r="AR18" s="542"/>
      <c r="AS18" s="543"/>
      <c r="AT18" s="543"/>
      <c r="AU18" s="543"/>
      <c r="AV18" s="543"/>
      <c r="AW18" s="542"/>
      <c r="AX18" s="544"/>
      <c r="AY18" s="544"/>
      <c r="AZ18" s="544"/>
      <c r="BA18" s="544"/>
      <c r="BB18" s="544"/>
      <c r="BC18" s="544"/>
      <c r="BD18" s="544"/>
      <c r="BE18" s="544"/>
      <c r="BF18" s="544"/>
      <c r="BG18" s="544"/>
      <c r="BH18" s="544"/>
      <c r="BI18" s="544"/>
      <c r="BJ18" s="544"/>
      <c r="BK18" s="544"/>
      <c r="BL18" s="544"/>
      <c r="BM18" s="544"/>
      <c r="BN18" s="544"/>
      <c r="BO18" s="544"/>
      <c r="BP18" s="544"/>
      <c r="BQ18" s="544"/>
      <c r="BR18" s="544"/>
      <c r="BS18" s="544"/>
      <c r="BT18" s="544"/>
      <c r="BU18" s="544"/>
      <c r="BV18" s="544"/>
      <c r="BW18" s="544"/>
      <c r="BX18" s="544"/>
      <c r="BY18" s="544"/>
      <c r="BZ18" s="544"/>
      <c r="CA18" s="544"/>
      <c r="CB18" s="544"/>
      <c r="CC18" s="544"/>
      <c r="CD18" s="544"/>
      <c r="CE18" s="544"/>
      <c r="CF18" s="544"/>
      <c r="CG18" s="544"/>
      <c r="CH18" s="544"/>
      <c r="CI18" s="544"/>
      <c r="CJ18" s="544"/>
      <c r="CK18" s="544"/>
      <c r="CL18" s="544"/>
      <c r="CM18" s="544"/>
      <c r="CN18" s="544"/>
      <c r="CO18" s="544"/>
      <c r="CP18" s="544"/>
      <c r="CQ18" s="544"/>
      <c r="CR18" s="544"/>
      <c r="CS18" s="544"/>
      <c r="CT18" s="544"/>
      <c r="CU18" s="544"/>
      <c r="CV18" s="544"/>
      <c r="CW18" s="544"/>
      <c r="CX18" s="544"/>
      <c r="CY18" s="544"/>
      <c r="CZ18" s="544"/>
      <c r="DA18" s="544"/>
      <c r="DB18" s="544"/>
      <c r="DC18" s="544"/>
      <c r="DD18" s="544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  <c r="DQ18" s="544"/>
      <c r="DR18" s="544"/>
      <c r="DS18" s="544"/>
      <c r="DT18" s="544"/>
      <c r="DU18" s="544"/>
      <c r="DV18" s="544"/>
      <c r="DW18" s="544"/>
      <c r="DX18" s="544"/>
      <c r="DY18" s="544"/>
      <c r="DZ18" s="544"/>
      <c r="EA18" s="544"/>
      <c r="EB18" s="544"/>
      <c r="EC18" s="544"/>
      <c r="ED18" s="544"/>
      <c r="EE18" s="544"/>
      <c r="EF18" s="544"/>
      <c r="EG18" s="544"/>
      <c r="EH18" s="544"/>
      <c r="EI18" s="544"/>
      <c r="EJ18" s="544"/>
      <c r="EK18" s="544"/>
      <c r="EL18" s="544"/>
      <c r="EM18" s="544"/>
      <c r="EN18" s="544"/>
      <c r="EO18" s="544"/>
      <c r="EP18" s="544"/>
      <c r="EQ18" s="544"/>
      <c r="ER18" s="544"/>
      <c r="ES18" s="544"/>
      <c r="ET18" s="544"/>
      <c r="EU18" s="544"/>
      <c r="EV18" s="544"/>
      <c r="EW18" s="544"/>
      <c r="EX18" s="544"/>
      <c r="EY18" s="544"/>
      <c r="EZ18" s="544"/>
      <c r="FA18" s="544"/>
      <c r="FB18" s="544"/>
      <c r="FC18" s="544"/>
      <c r="FD18" s="544"/>
      <c r="FE18" s="544"/>
      <c r="FF18" s="544"/>
      <c r="FG18" s="544"/>
      <c r="FH18" s="544"/>
      <c r="FI18" s="544"/>
      <c r="FJ18" s="544"/>
      <c r="FK18" s="544"/>
      <c r="FL18" s="544"/>
      <c r="FM18" s="544"/>
      <c r="FN18" s="544"/>
      <c r="FO18" s="544"/>
      <c r="FP18" s="544"/>
      <c r="FQ18" s="544"/>
      <c r="FR18" s="544"/>
      <c r="FS18" s="544"/>
      <c r="FT18" s="544"/>
      <c r="FU18" s="544"/>
      <c r="FV18" s="544"/>
      <c r="FW18" s="544"/>
      <c r="FX18" s="544"/>
      <c r="FY18" s="544"/>
      <c r="FZ18" s="544"/>
      <c r="GA18" s="544"/>
      <c r="GB18" s="544"/>
      <c r="GC18" s="544"/>
      <c r="GD18" s="544"/>
      <c r="GE18" s="544"/>
      <c r="GF18" s="544"/>
      <c r="GG18" s="544"/>
      <c r="GH18" s="544"/>
      <c r="GI18" s="544"/>
      <c r="GJ18" s="544"/>
      <c r="GK18" s="544"/>
      <c r="GL18" s="544"/>
      <c r="GM18" s="544"/>
      <c r="GN18" s="544"/>
      <c r="GO18" s="544"/>
      <c r="GP18" s="544"/>
      <c r="GQ18" s="544"/>
      <c r="GR18" s="544"/>
      <c r="GS18" s="544"/>
      <c r="GT18" s="544"/>
      <c r="GU18" s="544"/>
      <c r="GV18" s="544"/>
      <c r="GW18" s="544"/>
      <c r="GX18" s="544"/>
      <c r="GY18" s="544"/>
      <c r="GZ18" s="544"/>
      <c r="HA18" s="544"/>
      <c r="HB18" s="544"/>
      <c r="HC18" s="544"/>
      <c r="HD18" s="544"/>
      <c r="HE18" s="544"/>
      <c r="HF18" s="544"/>
      <c r="HG18" s="544"/>
      <c r="HH18" s="544"/>
      <c r="HI18" s="544"/>
      <c r="HJ18" s="544"/>
      <c r="HK18" s="544"/>
      <c r="HL18" s="544"/>
      <c r="HM18" s="544"/>
      <c r="HN18" s="544"/>
      <c r="HO18" s="544"/>
      <c r="HP18" s="544"/>
      <c r="HQ18" s="544"/>
      <c r="HR18" s="544"/>
      <c r="HS18" s="544"/>
      <c r="HT18" s="544"/>
      <c r="HU18" s="544"/>
      <c r="HV18" s="544"/>
      <c r="HW18" s="544"/>
      <c r="HX18" s="544"/>
      <c r="HY18" s="544"/>
      <c r="HZ18" s="544"/>
      <c r="IA18" s="544"/>
      <c r="IB18" s="544"/>
      <c r="IC18" s="544"/>
      <c r="ID18" s="544"/>
      <c r="IE18" s="544"/>
      <c r="IF18" s="544"/>
      <c r="IG18" s="544"/>
      <c r="IH18" s="544"/>
      <c r="II18" s="544"/>
      <c r="IJ18" s="544"/>
      <c r="IK18" s="544"/>
      <c r="IL18" s="544"/>
      <c r="IM18" s="544"/>
      <c r="IN18" s="544"/>
      <c r="IO18" s="544"/>
      <c r="IP18" s="544"/>
      <c r="IQ18" s="544"/>
      <c r="IR18" s="544"/>
      <c r="IS18" s="544"/>
      <c r="IT18" s="544"/>
      <c r="IU18" s="544"/>
      <c r="IV18" s="544"/>
      <c r="IW18" s="544"/>
      <c r="IX18" s="544"/>
      <c r="IY18" s="544"/>
      <c r="IZ18" s="544"/>
      <c r="JA18" s="544"/>
      <c r="JB18" s="544"/>
      <c r="JC18" s="544"/>
      <c r="JD18" s="544"/>
      <c r="JE18" s="544"/>
      <c r="JF18" s="544"/>
      <c r="JG18" s="544"/>
      <c r="JH18" s="545"/>
      <c r="JI18" s="544"/>
      <c r="JJ18" s="544"/>
      <c r="JK18" s="544"/>
      <c r="JL18" s="544"/>
      <c r="JM18" s="544"/>
      <c r="JN18" s="544"/>
      <c r="JO18" s="544"/>
      <c r="JP18" s="544"/>
      <c r="JQ18" s="544"/>
      <c r="JR18" s="544"/>
      <c r="JS18" s="544"/>
      <c r="JT18" s="544"/>
      <c r="JU18" s="544"/>
      <c r="JV18" s="544"/>
      <c r="JW18" s="544"/>
      <c r="JX18" s="544"/>
      <c r="JY18" s="544"/>
      <c r="JZ18" s="544"/>
      <c r="KA18" s="544"/>
      <c r="KB18" s="544"/>
      <c r="KC18" s="544"/>
      <c r="KD18" s="544"/>
      <c r="KE18" s="544"/>
      <c r="KF18" s="544"/>
      <c r="KG18" s="544"/>
      <c r="KH18" s="544"/>
      <c r="KI18" s="544"/>
      <c r="KJ18" s="544"/>
      <c r="KK18" s="544"/>
      <c r="KL18" s="544"/>
      <c r="KM18" s="544"/>
      <c r="KN18" s="544"/>
      <c r="KO18" s="544"/>
      <c r="KP18" s="544"/>
      <c r="KQ18" s="544"/>
      <c r="KR18" s="544"/>
      <c r="KS18" s="544"/>
      <c r="KT18" s="544"/>
      <c r="KU18" s="544"/>
      <c r="KV18" s="544"/>
      <c r="KW18" s="544"/>
      <c r="KX18" s="544"/>
      <c r="KY18" s="544"/>
      <c r="KZ18" s="544"/>
      <c r="LA18" s="544"/>
      <c r="LB18" s="544"/>
      <c r="LC18" s="544"/>
      <c r="LD18" s="544"/>
      <c r="LE18" s="544"/>
      <c r="LF18" s="544"/>
      <c r="LG18" s="544"/>
      <c r="LH18" s="544"/>
      <c r="LI18" s="544"/>
      <c r="LJ18" s="546"/>
    </row>
    <row r="19" spans="2:322" ht="3.65" customHeight="1">
      <c r="B19" s="545"/>
      <c r="C19" s="544"/>
      <c r="D19" s="544"/>
      <c r="E19" s="544"/>
      <c r="F19" s="544"/>
      <c r="G19" s="544"/>
      <c r="H19" s="544"/>
      <c r="I19" s="544"/>
      <c r="J19" s="544"/>
      <c r="K19" s="544"/>
      <c r="L19" s="544"/>
      <c r="M19" s="544"/>
      <c r="N19" s="544"/>
      <c r="O19" s="544"/>
      <c r="P19" s="544"/>
      <c r="Q19" s="544"/>
      <c r="R19" s="544"/>
      <c r="S19" s="544"/>
      <c r="T19" s="544"/>
      <c r="U19" s="544"/>
      <c r="V19" s="544"/>
      <c r="W19" s="544"/>
      <c r="X19" s="544"/>
      <c r="Y19" s="544"/>
      <c r="Z19" s="544"/>
      <c r="AA19" s="544"/>
      <c r="AB19" s="544"/>
      <c r="AC19" s="544"/>
      <c r="AD19" s="544"/>
      <c r="AE19" s="544"/>
      <c r="AF19" s="544"/>
      <c r="AG19" s="544"/>
      <c r="AH19" s="544"/>
      <c r="AI19" s="544"/>
      <c r="AJ19" s="544"/>
      <c r="AK19" s="544"/>
      <c r="AL19" s="544"/>
      <c r="AM19" s="544"/>
      <c r="AN19" s="544"/>
      <c r="AO19" s="546"/>
      <c r="AP19" s="547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  <c r="BK19" s="548"/>
      <c r="BL19" s="548"/>
      <c r="BM19" s="548"/>
      <c r="BN19" s="548"/>
      <c r="BO19" s="548"/>
      <c r="BP19" s="548"/>
      <c r="BQ19" s="548"/>
      <c r="BR19" s="548"/>
      <c r="BS19" s="548"/>
      <c r="BT19" s="548"/>
      <c r="BU19" s="548"/>
      <c r="BV19" s="548"/>
      <c r="BW19" s="548"/>
      <c r="BX19" s="548"/>
      <c r="BY19" s="548"/>
      <c r="BZ19" s="548"/>
      <c r="CA19" s="548"/>
      <c r="CB19" s="548"/>
      <c r="CC19" s="548"/>
      <c r="CD19" s="548"/>
      <c r="CE19" s="548"/>
      <c r="CF19" s="548"/>
      <c r="CG19" s="548"/>
      <c r="CH19" s="548"/>
      <c r="CI19" s="548"/>
      <c r="CJ19" s="548"/>
      <c r="CK19" s="548"/>
      <c r="CL19" s="548"/>
      <c r="CM19" s="548"/>
      <c r="CN19" s="548"/>
      <c r="CO19" s="548"/>
      <c r="CP19" s="548"/>
      <c r="CQ19" s="548"/>
      <c r="CR19" s="548"/>
      <c r="CS19" s="548"/>
      <c r="CT19" s="548"/>
      <c r="CU19" s="548"/>
      <c r="CV19" s="548"/>
      <c r="CW19" s="548"/>
      <c r="CX19" s="548"/>
      <c r="CY19" s="548"/>
      <c r="CZ19" s="548"/>
      <c r="DA19" s="548"/>
      <c r="DB19" s="548"/>
      <c r="DC19" s="548"/>
      <c r="DD19" s="548"/>
      <c r="DE19" s="548"/>
      <c r="DF19" s="548"/>
      <c r="DG19" s="548"/>
      <c r="DH19" s="548"/>
      <c r="DI19" s="548"/>
      <c r="DJ19" s="548"/>
      <c r="DK19" s="548"/>
      <c r="DL19" s="548"/>
      <c r="DM19" s="548"/>
      <c r="DN19" s="548"/>
      <c r="DO19" s="548"/>
      <c r="DP19" s="548"/>
      <c r="DQ19" s="548"/>
      <c r="DR19" s="548"/>
      <c r="DS19" s="548"/>
      <c r="DT19" s="548"/>
      <c r="DU19" s="548"/>
      <c r="DV19" s="548"/>
      <c r="DW19" s="548"/>
      <c r="DX19" s="548"/>
      <c r="DY19" s="548"/>
      <c r="DZ19" s="548"/>
      <c r="EA19" s="548"/>
      <c r="EB19" s="548"/>
      <c r="EC19" s="548"/>
      <c r="ED19" s="548"/>
      <c r="EE19" s="548"/>
      <c r="EF19" s="548"/>
      <c r="EG19" s="548"/>
      <c r="EH19" s="548"/>
      <c r="EI19" s="548"/>
      <c r="EJ19" s="548"/>
      <c r="EK19" s="548"/>
      <c r="EL19" s="548"/>
      <c r="EM19" s="548"/>
      <c r="EN19" s="548"/>
      <c r="EO19" s="548"/>
      <c r="EP19" s="548"/>
      <c r="EQ19" s="548"/>
      <c r="ER19" s="548"/>
      <c r="ES19" s="548"/>
      <c r="ET19" s="548"/>
      <c r="EU19" s="548"/>
      <c r="EV19" s="548"/>
      <c r="EW19" s="548"/>
      <c r="EX19" s="548"/>
      <c r="EY19" s="548"/>
      <c r="EZ19" s="548"/>
      <c r="FA19" s="548"/>
      <c r="FB19" s="548"/>
      <c r="FC19" s="548"/>
      <c r="FD19" s="548"/>
      <c r="FE19" s="548"/>
      <c r="FF19" s="548"/>
      <c r="FG19" s="548"/>
      <c r="FH19" s="548"/>
      <c r="FI19" s="548"/>
      <c r="FJ19" s="548"/>
      <c r="FK19" s="548"/>
      <c r="FL19" s="548"/>
      <c r="FM19" s="548"/>
      <c r="FN19" s="548"/>
      <c r="FO19" s="548"/>
      <c r="FP19" s="548"/>
      <c r="FQ19" s="548"/>
      <c r="FR19" s="548"/>
      <c r="FS19" s="548"/>
      <c r="FT19" s="548"/>
      <c r="FU19" s="548"/>
      <c r="FV19" s="548"/>
      <c r="FW19" s="548"/>
      <c r="FX19" s="548"/>
      <c r="FY19" s="548"/>
      <c r="FZ19" s="548"/>
      <c r="GA19" s="548"/>
      <c r="GB19" s="548"/>
      <c r="GC19" s="548"/>
      <c r="GD19" s="548"/>
      <c r="GE19" s="548"/>
      <c r="GF19" s="548"/>
      <c r="GG19" s="548"/>
      <c r="GH19" s="548"/>
      <c r="GI19" s="548"/>
      <c r="GJ19" s="548"/>
      <c r="GK19" s="548"/>
      <c r="GL19" s="548"/>
      <c r="GM19" s="548"/>
      <c r="GN19" s="548"/>
      <c r="GO19" s="548"/>
      <c r="GP19" s="548"/>
      <c r="GQ19" s="548"/>
      <c r="GR19" s="548"/>
      <c r="GS19" s="548"/>
      <c r="GT19" s="548"/>
      <c r="GU19" s="548"/>
      <c r="GV19" s="548"/>
      <c r="GW19" s="548"/>
      <c r="GX19" s="548"/>
      <c r="GY19" s="548"/>
      <c r="GZ19" s="548"/>
      <c r="HA19" s="548"/>
      <c r="HB19" s="548"/>
      <c r="HC19" s="548"/>
      <c r="HD19" s="548"/>
      <c r="HE19" s="548"/>
      <c r="HF19" s="548"/>
      <c r="HG19" s="548"/>
      <c r="HH19" s="548"/>
      <c r="HI19" s="548"/>
      <c r="HJ19" s="548"/>
      <c r="HK19" s="548"/>
      <c r="HL19" s="548"/>
      <c r="HM19" s="548"/>
      <c r="HN19" s="548"/>
      <c r="HO19" s="548"/>
      <c r="HP19" s="548"/>
      <c r="HQ19" s="548"/>
      <c r="HR19" s="548"/>
      <c r="HS19" s="548"/>
      <c r="HT19" s="548"/>
      <c r="HU19" s="548"/>
      <c r="HV19" s="548"/>
      <c r="HW19" s="548"/>
      <c r="HX19" s="548"/>
      <c r="HY19" s="548"/>
      <c r="HZ19" s="548"/>
      <c r="IA19" s="548"/>
      <c r="IB19" s="548"/>
      <c r="IC19" s="548"/>
      <c r="ID19" s="548"/>
      <c r="IE19" s="548"/>
      <c r="IF19" s="548"/>
      <c r="IG19" s="548"/>
      <c r="IH19" s="548"/>
      <c r="II19" s="548"/>
      <c r="IJ19" s="548"/>
      <c r="IK19" s="548"/>
      <c r="IL19" s="548"/>
      <c r="IM19" s="548"/>
      <c r="IN19" s="548"/>
      <c r="IO19" s="548"/>
      <c r="IP19" s="548"/>
      <c r="IQ19" s="548"/>
      <c r="IR19" s="548"/>
      <c r="IS19" s="548"/>
      <c r="IT19" s="548"/>
      <c r="IU19" s="548"/>
      <c r="IV19" s="548"/>
      <c r="IW19" s="548"/>
      <c r="IX19" s="548"/>
      <c r="IY19" s="548"/>
      <c r="IZ19" s="548"/>
      <c r="JA19" s="544"/>
      <c r="JB19" s="544"/>
      <c r="JC19" s="544"/>
      <c r="JD19" s="544"/>
      <c r="JE19" s="544"/>
      <c r="JF19" s="544"/>
      <c r="JG19" s="544"/>
      <c r="JH19" s="545"/>
      <c r="JI19" s="544"/>
      <c r="JJ19" s="544"/>
      <c r="JK19" s="544"/>
      <c r="JL19" s="544"/>
      <c r="JM19" s="544"/>
      <c r="JN19" s="544"/>
      <c r="JO19" s="544"/>
      <c r="JP19" s="544"/>
      <c r="JQ19" s="544"/>
      <c r="JR19" s="544"/>
      <c r="JS19" s="544"/>
      <c r="JT19" s="544"/>
      <c r="JU19" s="544"/>
      <c r="JV19" s="544"/>
      <c r="JW19" s="544"/>
      <c r="JX19" s="544"/>
      <c r="JY19" s="544"/>
      <c r="JZ19" s="544"/>
      <c r="KA19" s="544"/>
      <c r="KB19" s="544"/>
      <c r="KC19" s="544"/>
      <c r="KD19" s="544"/>
      <c r="KE19" s="544"/>
      <c r="KF19" s="544"/>
      <c r="KG19" s="544"/>
      <c r="KH19" s="544"/>
      <c r="KI19" s="544"/>
      <c r="KJ19" s="544"/>
      <c r="KK19" s="544"/>
      <c r="KL19" s="544"/>
      <c r="KM19" s="544"/>
      <c r="KN19" s="544"/>
      <c r="KO19" s="544"/>
      <c r="KP19" s="544"/>
      <c r="KQ19" s="544"/>
      <c r="KR19" s="544"/>
      <c r="KS19" s="544"/>
      <c r="KT19" s="544"/>
      <c r="KU19" s="544"/>
      <c r="KV19" s="544"/>
      <c r="KW19" s="544"/>
      <c r="KX19" s="544"/>
      <c r="KY19" s="544"/>
      <c r="KZ19" s="544"/>
      <c r="LA19" s="544"/>
      <c r="LB19" s="544"/>
      <c r="LC19" s="544"/>
      <c r="LD19" s="544"/>
      <c r="LE19" s="544"/>
      <c r="LF19" s="544"/>
      <c r="LG19" s="544"/>
      <c r="LH19" s="544"/>
      <c r="LI19" s="544"/>
      <c r="LJ19" s="546"/>
    </row>
    <row r="20" spans="2:322" ht="3.65" customHeight="1">
      <c r="B20" s="545"/>
      <c r="C20" s="544"/>
      <c r="D20" s="544"/>
      <c r="E20" s="544"/>
      <c r="F20" s="544"/>
      <c r="G20" s="544"/>
      <c r="H20" s="544"/>
      <c r="I20" s="544"/>
      <c r="J20" s="544"/>
      <c r="K20" s="544"/>
      <c r="L20" s="544"/>
      <c r="M20" s="544"/>
      <c r="N20" s="544"/>
      <c r="O20" s="544"/>
      <c r="P20" s="544"/>
      <c r="Q20" s="544"/>
      <c r="R20" s="544"/>
      <c r="S20" s="544"/>
      <c r="T20" s="544"/>
      <c r="U20" s="544"/>
      <c r="V20" s="544"/>
      <c r="W20" s="544"/>
      <c r="X20" s="544"/>
      <c r="Y20" s="544"/>
      <c r="Z20" s="544"/>
      <c r="AA20" s="544"/>
      <c r="AB20" s="544"/>
      <c r="AC20" s="544"/>
      <c r="AD20" s="544"/>
      <c r="AE20" s="544"/>
      <c r="AF20" s="544"/>
      <c r="AG20" s="544"/>
      <c r="AH20" s="544"/>
      <c r="AI20" s="544"/>
      <c r="AJ20" s="544"/>
      <c r="AK20" s="544"/>
      <c r="AL20" s="544"/>
      <c r="AM20" s="544"/>
      <c r="AN20" s="544"/>
      <c r="AO20" s="546"/>
      <c r="AP20" s="547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  <c r="BK20" s="548"/>
      <c r="BL20" s="548"/>
      <c r="BM20" s="548"/>
      <c r="BN20" s="548"/>
      <c r="BO20" s="548"/>
      <c r="BP20" s="548"/>
      <c r="BQ20" s="548"/>
      <c r="BR20" s="548"/>
      <c r="BS20" s="548"/>
      <c r="BT20" s="548"/>
      <c r="BU20" s="548"/>
      <c r="BV20" s="548"/>
      <c r="BW20" s="548"/>
      <c r="BX20" s="548"/>
      <c r="BY20" s="548"/>
      <c r="BZ20" s="548"/>
      <c r="CA20" s="548"/>
      <c r="CB20" s="548"/>
      <c r="CC20" s="548"/>
      <c r="CD20" s="548"/>
      <c r="CE20" s="548"/>
      <c r="CF20" s="548"/>
      <c r="CG20" s="548"/>
      <c r="CH20" s="548"/>
      <c r="CI20" s="548"/>
      <c r="CJ20" s="548"/>
      <c r="CK20" s="548"/>
      <c r="CL20" s="548"/>
      <c r="CM20" s="548"/>
      <c r="CN20" s="548"/>
      <c r="CO20" s="548"/>
      <c r="CP20" s="548"/>
      <c r="CQ20" s="548"/>
      <c r="CR20" s="548"/>
      <c r="CS20" s="548"/>
      <c r="CT20" s="548"/>
      <c r="CU20" s="548"/>
      <c r="CV20" s="548"/>
      <c r="CW20" s="548"/>
      <c r="CX20" s="548"/>
      <c r="CY20" s="548"/>
      <c r="CZ20" s="548"/>
      <c r="DA20" s="548"/>
      <c r="DB20" s="548"/>
      <c r="DC20" s="548"/>
      <c r="DD20" s="548"/>
      <c r="DE20" s="548"/>
      <c r="DF20" s="548"/>
      <c r="DG20" s="548"/>
      <c r="DH20" s="548"/>
      <c r="DI20" s="548"/>
      <c r="DJ20" s="548"/>
      <c r="DK20" s="548"/>
      <c r="DL20" s="548"/>
      <c r="DM20" s="548"/>
      <c r="DN20" s="548"/>
      <c r="DO20" s="548"/>
      <c r="DP20" s="548"/>
      <c r="DQ20" s="548"/>
      <c r="DR20" s="548"/>
      <c r="DS20" s="548"/>
      <c r="DT20" s="548"/>
      <c r="DU20" s="548"/>
      <c r="DV20" s="548"/>
      <c r="DW20" s="548"/>
      <c r="DX20" s="548"/>
      <c r="DY20" s="548"/>
      <c r="DZ20" s="548"/>
      <c r="EA20" s="548"/>
      <c r="EB20" s="548"/>
      <c r="EC20" s="548"/>
      <c r="ED20" s="548"/>
      <c r="EE20" s="548"/>
      <c r="EF20" s="548"/>
      <c r="EG20" s="548"/>
      <c r="EH20" s="548"/>
      <c r="EI20" s="548"/>
      <c r="EJ20" s="548"/>
      <c r="EK20" s="548"/>
      <c r="EL20" s="548"/>
      <c r="EM20" s="548"/>
      <c r="EN20" s="548"/>
      <c r="EO20" s="548"/>
      <c r="EP20" s="548"/>
      <c r="EQ20" s="548"/>
      <c r="ER20" s="548"/>
      <c r="ES20" s="548"/>
      <c r="ET20" s="548"/>
      <c r="EU20" s="548"/>
      <c r="EV20" s="548"/>
      <c r="EW20" s="548"/>
      <c r="EX20" s="548"/>
      <c r="EY20" s="548"/>
      <c r="EZ20" s="548"/>
      <c r="FA20" s="548"/>
      <c r="FB20" s="548"/>
      <c r="FC20" s="548"/>
      <c r="FD20" s="548"/>
      <c r="FE20" s="548"/>
      <c r="FF20" s="548"/>
      <c r="FG20" s="548"/>
      <c r="FH20" s="548"/>
      <c r="FI20" s="548"/>
      <c r="FJ20" s="548"/>
      <c r="FK20" s="548"/>
      <c r="FL20" s="548"/>
      <c r="FM20" s="548"/>
      <c r="FN20" s="548"/>
      <c r="FO20" s="548"/>
      <c r="FP20" s="548"/>
      <c r="FQ20" s="548"/>
      <c r="FR20" s="548"/>
      <c r="FS20" s="548"/>
      <c r="FT20" s="548"/>
      <c r="FU20" s="548"/>
      <c r="FV20" s="548"/>
      <c r="FW20" s="548"/>
      <c r="FX20" s="548"/>
      <c r="FY20" s="548"/>
      <c r="FZ20" s="548"/>
      <c r="GA20" s="548"/>
      <c r="GB20" s="548"/>
      <c r="GC20" s="548"/>
      <c r="GD20" s="548"/>
      <c r="GE20" s="548"/>
      <c r="GF20" s="548"/>
      <c r="GG20" s="548"/>
      <c r="GH20" s="548"/>
      <c r="GI20" s="548"/>
      <c r="GJ20" s="548"/>
      <c r="GK20" s="548"/>
      <c r="GL20" s="548"/>
      <c r="GM20" s="548"/>
      <c r="GN20" s="548"/>
      <c r="GO20" s="548"/>
      <c r="GP20" s="548"/>
      <c r="GQ20" s="548"/>
      <c r="GR20" s="548"/>
      <c r="GS20" s="548"/>
      <c r="GT20" s="548"/>
      <c r="GU20" s="548"/>
      <c r="GV20" s="548"/>
      <c r="GW20" s="548"/>
      <c r="GX20" s="548"/>
      <c r="GY20" s="548"/>
      <c r="GZ20" s="548"/>
      <c r="HA20" s="548"/>
      <c r="HB20" s="548"/>
      <c r="HC20" s="548"/>
      <c r="HD20" s="548"/>
      <c r="HE20" s="548"/>
      <c r="HF20" s="548"/>
      <c r="HG20" s="548"/>
      <c r="HH20" s="548"/>
      <c r="HI20" s="548"/>
      <c r="HJ20" s="548"/>
      <c r="HK20" s="548"/>
      <c r="HL20" s="548"/>
      <c r="HM20" s="548"/>
      <c r="HN20" s="548"/>
      <c r="HO20" s="548"/>
      <c r="HP20" s="548"/>
      <c r="HQ20" s="548"/>
      <c r="HR20" s="548"/>
      <c r="HS20" s="548"/>
      <c r="HT20" s="548"/>
      <c r="HU20" s="548"/>
      <c r="HV20" s="548"/>
      <c r="HW20" s="548"/>
      <c r="HX20" s="548"/>
      <c r="HY20" s="548"/>
      <c r="HZ20" s="548"/>
      <c r="IA20" s="548"/>
      <c r="IB20" s="548"/>
      <c r="IC20" s="548"/>
      <c r="ID20" s="548"/>
      <c r="IE20" s="548"/>
      <c r="IF20" s="548"/>
      <c r="IG20" s="548"/>
      <c r="IH20" s="548"/>
      <c r="II20" s="548"/>
      <c r="IJ20" s="548"/>
      <c r="IK20" s="548"/>
      <c r="IL20" s="548"/>
      <c r="IM20" s="548"/>
      <c r="IN20" s="548"/>
      <c r="IO20" s="548"/>
      <c r="IP20" s="548"/>
      <c r="IQ20" s="548"/>
      <c r="IR20" s="548"/>
      <c r="IS20" s="548"/>
      <c r="IT20" s="548"/>
      <c r="IU20" s="548"/>
      <c r="IV20" s="548"/>
      <c r="IW20" s="548"/>
      <c r="IX20" s="548"/>
      <c r="IY20" s="548"/>
      <c r="IZ20" s="548"/>
      <c r="JA20" s="544"/>
      <c r="JB20" s="544"/>
      <c r="JC20" s="544"/>
      <c r="JD20" s="544"/>
      <c r="JE20" s="544"/>
      <c r="JF20" s="544"/>
      <c r="JG20" s="544"/>
      <c r="JH20" s="545"/>
      <c r="JI20" s="544"/>
      <c r="JJ20" s="544"/>
      <c r="JK20" s="544"/>
      <c r="JL20" s="544"/>
      <c r="JM20" s="544"/>
      <c r="JN20" s="544"/>
      <c r="JO20" s="544"/>
      <c r="JP20" s="544"/>
      <c r="JQ20" s="544"/>
      <c r="JR20" s="544"/>
      <c r="JS20" s="544"/>
      <c r="JT20" s="544"/>
      <c r="JU20" s="544"/>
      <c r="JV20" s="544"/>
      <c r="JW20" s="544"/>
      <c r="JX20" s="544"/>
      <c r="JY20" s="544"/>
      <c r="JZ20" s="544"/>
      <c r="KA20" s="544"/>
      <c r="KB20" s="544"/>
      <c r="KC20" s="544"/>
      <c r="KD20" s="544"/>
      <c r="KE20" s="544"/>
      <c r="KF20" s="544"/>
      <c r="KG20" s="544"/>
      <c r="KH20" s="544"/>
      <c r="KI20" s="544"/>
      <c r="KJ20" s="544"/>
      <c r="KK20" s="544"/>
      <c r="KL20" s="544"/>
      <c r="KM20" s="544"/>
      <c r="KN20" s="544"/>
      <c r="KO20" s="544"/>
      <c r="KP20" s="544"/>
      <c r="KQ20" s="544"/>
      <c r="KR20" s="544"/>
      <c r="KS20" s="544"/>
      <c r="KT20" s="544"/>
      <c r="KU20" s="544"/>
      <c r="KV20" s="544"/>
      <c r="KW20" s="544"/>
      <c r="KX20" s="544"/>
      <c r="KY20" s="544"/>
      <c r="KZ20" s="544"/>
      <c r="LA20" s="544"/>
      <c r="LB20" s="544"/>
      <c r="LC20" s="544"/>
      <c r="LD20" s="544"/>
      <c r="LE20" s="544"/>
      <c r="LF20" s="544"/>
      <c r="LG20" s="544"/>
      <c r="LH20" s="544"/>
      <c r="LI20" s="544"/>
      <c r="LJ20" s="546"/>
    </row>
    <row r="21" spans="2:322" ht="3.65" customHeight="1">
      <c r="B21" s="545"/>
      <c r="C21" s="544"/>
      <c r="D21" s="544"/>
      <c r="E21" s="544"/>
      <c r="F21" s="544"/>
      <c r="G21" s="544"/>
      <c r="H21" s="544"/>
      <c r="I21" s="544"/>
      <c r="J21" s="544"/>
      <c r="K21" s="544"/>
      <c r="L21" s="544"/>
      <c r="M21" s="544"/>
      <c r="N21" s="544"/>
      <c r="O21" s="544"/>
      <c r="P21" s="544"/>
      <c r="Q21" s="544"/>
      <c r="R21" s="544"/>
      <c r="S21" s="544"/>
      <c r="T21" s="544"/>
      <c r="U21" s="544"/>
      <c r="V21" s="544"/>
      <c r="W21" s="544"/>
      <c r="X21" s="544"/>
      <c r="Y21" s="544"/>
      <c r="Z21" s="544"/>
      <c r="AA21" s="544"/>
      <c r="AB21" s="544"/>
      <c r="AC21" s="544"/>
      <c r="AD21" s="544"/>
      <c r="AE21" s="544"/>
      <c r="AF21" s="544"/>
      <c r="AG21" s="544"/>
      <c r="AH21" s="544"/>
      <c r="AI21" s="544"/>
      <c r="AJ21" s="544"/>
      <c r="AK21" s="544"/>
      <c r="AL21" s="544"/>
      <c r="AM21" s="544"/>
      <c r="AN21" s="544"/>
      <c r="AO21" s="546"/>
      <c r="AP21" s="547"/>
      <c r="AQ21" s="548"/>
      <c r="AR21" s="548"/>
      <c r="AS21" s="548"/>
      <c r="AT21" s="548"/>
      <c r="AU21" s="548"/>
      <c r="AV21" s="548"/>
      <c r="AW21" s="548"/>
      <c r="AX21" s="548"/>
      <c r="AY21" s="548"/>
      <c r="AZ21" s="548"/>
      <c r="BA21" s="548"/>
      <c r="BB21" s="548"/>
      <c r="BC21" s="548"/>
      <c r="BD21" s="548"/>
      <c r="BE21" s="548"/>
      <c r="BF21" s="548"/>
      <c r="BG21" s="548"/>
      <c r="BH21" s="548"/>
      <c r="BI21" s="548"/>
      <c r="BJ21" s="548"/>
      <c r="BK21" s="548"/>
      <c r="BL21" s="548"/>
      <c r="BM21" s="548"/>
      <c r="BN21" s="548"/>
      <c r="BO21" s="548"/>
      <c r="BP21" s="548"/>
      <c r="BQ21" s="548"/>
      <c r="BR21" s="548"/>
      <c r="BS21" s="548"/>
      <c r="BT21" s="548"/>
      <c r="BU21" s="548"/>
      <c r="BV21" s="548"/>
      <c r="BW21" s="548"/>
      <c r="BX21" s="548"/>
      <c r="BY21" s="548"/>
      <c r="BZ21" s="548"/>
      <c r="CA21" s="548"/>
      <c r="CB21" s="548"/>
      <c r="CC21" s="548"/>
      <c r="CD21" s="548"/>
      <c r="CE21" s="548"/>
      <c r="CF21" s="548"/>
      <c r="CG21" s="548"/>
      <c r="CH21" s="548"/>
      <c r="CI21" s="548"/>
      <c r="CJ21" s="548"/>
      <c r="CK21" s="548"/>
      <c r="CL21" s="548"/>
      <c r="CM21" s="548"/>
      <c r="CN21" s="548"/>
      <c r="CO21" s="548"/>
      <c r="CP21" s="548"/>
      <c r="CQ21" s="548"/>
      <c r="CR21" s="548"/>
      <c r="CS21" s="548"/>
      <c r="CT21" s="548"/>
      <c r="CU21" s="548"/>
      <c r="CV21" s="548"/>
      <c r="CW21" s="548"/>
      <c r="CX21" s="548"/>
      <c r="CY21" s="548"/>
      <c r="CZ21" s="548"/>
      <c r="DA21" s="548"/>
      <c r="DB21" s="548"/>
      <c r="DC21" s="548"/>
      <c r="DD21" s="548"/>
      <c r="DE21" s="548"/>
      <c r="DF21" s="548"/>
      <c r="DG21" s="548"/>
      <c r="DH21" s="548"/>
      <c r="DI21" s="548"/>
      <c r="DJ21" s="548"/>
      <c r="DK21" s="548"/>
      <c r="DL21" s="548"/>
      <c r="DM21" s="548"/>
      <c r="DN21" s="548"/>
      <c r="DO21" s="548"/>
      <c r="DP21" s="548"/>
      <c r="DQ21" s="548"/>
      <c r="DR21" s="548"/>
      <c r="DS21" s="548"/>
      <c r="DT21" s="548"/>
      <c r="DU21" s="548"/>
      <c r="DV21" s="548"/>
      <c r="DW21" s="548"/>
      <c r="DX21" s="548"/>
      <c r="DY21" s="548"/>
      <c r="DZ21" s="548"/>
      <c r="EA21" s="548"/>
      <c r="EB21" s="548"/>
      <c r="EC21" s="548"/>
      <c r="ED21" s="548"/>
      <c r="EE21" s="548"/>
      <c r="EF21" s="548"/>
      <c r="EG21" s="548"/>
      <c r="EH21" s="548"/>
      <c r="EI21" s="548"/>
      <c r="EJ21" s="548"/>
      <c r="EK21" s="548"/>
      <c r="EL21" s="548"/>
      <c r="EM21" s="548"/>
      <c r="EN21" s="548"/>
      <c r="EO21" s="548"/>
      <c r="EP21" s="548"/>
      <c r="EQ21" s="548"/>
      <c r="ER21" s="548"/>
      <c r="ES21" s="548"/>
      <c r="ET21" s="548"/>
      <c r="EU21" s="548"/>
      <c r="EV21" s="548"/>
      <c r="EW21" s="548"/>
      <c r="EX21" s="548"/>
      <c r="EY21" s="548"/>
      <c r="EZ21" s="548"/>
      <c r="FA21" s="548"/>
      <c r="FB21" s="548"/>
      <c r="FC21" s="548"/>
      <c r="FD21" s="548"/>
      <c r="FE21" s="548"/>
      <c r="FF21" s="548"/>
      <c r="FG21" s="548"/>
      <c r="FH21" s="548"/>
      <c r="FI21" s="548"/>
      <c r="FJ21" s="548"/>
      <c r="FK21" s="548"/>
      <c r="FL21" s="548"/>
      <c r="FM21" s="548"/>
      <c r="FN21" s="548"/>
      <c r="FO21" s="548"/>
      <c r="FP21" s="548"/>
      <c r="FQ21" s="548"/>
      <c r="FR21" s="548"/>
      <c r="FS21" s="548"/>
      <c r="FT21" s="548"/>
      <c r="FU21" s="548"/>
      <c r="FV21" s="548"/>
      <c r="FW21" s="548"/>
      <c r="FX21" s="548"/>
      <c r="FY21" s="548"/>
      <c r="FZ21" s="548"/>
      <c r="GA21" s="548"/>
      <c r="GB21" s="548"/>
      <c r="GC21" s="548"/>
      <c r="GD21" s="548"/>
      <c r="GE21" s="548"/>
      <c r="GF21" s="548"/>
      <c r="GG21" s="548"/>
      <c r="GH21" s="548"/>
      <c r="GI21" s="548"/>
      <c r="GJ21" s="548"/>
      <c r="GK21" s="548"/>
      <c r="GL21" s="548"/>
      <c r="GM21" s="548"/>
      <c r="GN21" s="548"/>
      <c r="GO21" s="548"/>
      <c r="GP21" s="548"/>
      <c r="GQ21" s="548"/>
      <c r="GR21" s="548"/>
      <c r="GS21" s="548"/>
      <c r="GT21" s="548"/>
      <c r="GU21" s="548"/>
      <c r="GV21" s="548"/>
      <c r="GW21" s="548"/>
      <c r="GX21" s="548"/>
      <c r="GY21" s="548"/>
      <c r="GZ21" s="548"/>
      <c r="HA21" s="548"/>
      <c r="HB21" s="548"/>
      <c r="HC21" s="548"/>
      <c r="HD21" s="548"/>
      <c r="HE21" s="548"/>
      <c r="HF21" s="548"/>
      <c r="HG21" s="548"/>
      <c r="HH21" s="548"/>
      <c r="HI21" s="548"/>
      <c r="HJ21" s="548"/>
      <c r="HK21" s="548"/>
      <c r="HL21" s="548"/>
      <c r="HM21" s="548"/>
      <c r="HN21" s="548"/>
      <c r="HO21" s="548"/>
      <c r="HP21" s="548"/>
      <c r="HQ21" s="548"/>
      <c r="HR21" s="548"/>
      <c r="HS21" s="548"/>
      <c r="HT21" s="548"/>
      <c r="HU21" s="548"/>
      <c r="HV21" s="548"/>
      <c r="HW21" s="548"/>
      <c r="HX21" s="548"/>
      <c r="HY21" s="548"/>
      <c r="HZ21" s="548"/>
      <c r="IA21" s="548"/>
      <c r="IB21" s="548"/>
      <c r="IC21" s="548"/>
      <c r="ID21" s="548"/>
      <c r="IE21" s="548"/>
      <c r="IF21" s="548"/>
      <c r="IG21" s="548"/>
      <c r="IH21" s="548"/>
      <c r="II21" s="548"/>
      <c r="IJ21" s="548"/>
      <c r="IK21" s="548"/>
      <c r="IL21" s="548"/>
      <c r="IM21" s="548"/>
      <c r="IN21" s="548"/>
      <c r="IO21" s="548"/>
      <c r="IP21" s="548"/>
      <c r="IQ21" s="548"/>
      <c r="IR21" s="548"/>
      <c r="IS21" s="548"/>
      <c r="IT21" s="548"/>
      <c r="IU21" s="548"/>
      <c r="IV21" s="548"/>
      <c r="IW21" s="548"/>
      <c r="IX21" s="548"/>
      <c r="IY21" s="548"/>
      <c r="IZ21" s="548"/>
      <c r="JA21" s="544"/>
      <c r="JB21" s="544"/>
      <c r="JC21" s="544"/>
      <c r="JD21" s="544"/>
      <c r="JE21" s="544"/>
      <c r="JF21" s="544"/>
      <c r="JG21" s="544"/>
      <c r="JH21" s="545"/>
      <c r="JI21" s="544"/>
      <c r="JJ21" s="544"/>
      <c r="JK21" s="544"/>
      <c r="JL21" s="544"/>
      <c r="JM21" s="544"/>
      <c r="JN21" s="544"/>
      <c r="JO21" s="544"/>
      <c r="JP21" s="544"/>
      <c r="JQ21" s="544"/>
      <c r="JR21" s="544"/>
      <c r="JS21" s="544"/>
      <c r="JT21" s="544"/>
      <c r="JU21" s="544"/>
      <c r="JV21" s="544"/>
      <c r="JW21" s="544"/>
      <c r="JX21" s="544"/>
      <c r="JY21" s="544"/>
      <c r="JZ21" s="544"/>
      <c r="KA21" s="544"/>
      <c r="KB21" s="544"/>
      <c r="KC21" s="544"/>
      <c r="KD21" s="544"/>
      <c r="KE21" s="544"/>
      <c r="KF21" s="544"/>
      <c r="KG21" s="544"/>
      <c r="KH21" s="544"/>
      <c r="KI21" s="544"/>
      <c r="KJ21" s="544"/>
      <c r="KK21" s="544"/>
      <c r="KL21" s="544"/>
      <c r="KM21" s="544"/>
      <c r="KN21" s="544"/>
      <c r="KO21" s="544"/>
      <c r="KP21" s="544"/>
      <c r="KQ21" s="544"/>
      <c r="KR21" s="544"/>
      <c r="KS21" s="544"/>
      <c r="KT21" s="544"/>
      <c r="KU21" s="544"/>
      <c r="KV21" s="544"/>
      <c r="KW21" s="544"/>
      <c r="KX21" s="544"/>
      <c r="KY21" s="544"/>
      <c r="KZ21" s="544"/>
      <c r="LA21" s="544"/>
      <c r="LB21" s="544"/>
      <c r="LC21" s="544"/>
      <c r="LD21" s="544"/>
      <c r="LE21" s="544"/>
      <c r="LF21" s="544"/>
      <c r="LG21" s="544"/>
      <c r="LH21" s="544"/>
      <c r="LI21" s="544"/>
      <c r="LJ21" s="546"/>
    </row>
    <row r="22" spans="2:322" ht="3.65" customHeight="1">
      <c r="B22" s="545"/>
      <c r="C22" s="544"/>
      <c r="D22" s="544"/>
      <c r="E22" s="544"/>
      <c r="F22" s="544"/>
      <c r="G22" s="544"/>
      <c r="H22" s="544"/>
      <c r="I22" s="544"/>
      <c r="J22" s="544"/>
      <c r="K22" s="544"/>
      <c r="L22" s="544"/>
      <c r="M22" s="544"/>
      <c r="N22" s="544"/>
      <c r="O22" s="544"/>
      <c r="P22" s="544"/>
      <c r="Q22" s="544"/>
      <c r="R22" s="544"/>
      <c r="S22" s="544"/>
      <c r="T22" s="544"/>
      <c r="U22" s="544"/>
      <c r="V22" s="544"/>
      <c r="W22" s="544"/>
      <c r="X22" s="544"/>
      <c r="Y22" s="544"/>
      <c r="Z22" s="544"/>
      <c r="AA22" s="544"/>
      <c r="AB22" s="544"/>
      <c r="AC22" s="544"/>
      <c r="AD22" s="544"/>
      <c r="AE22" s="544"/>
      <c r="AF22" s="544"/>
      <c r="AG22" s="544"/>
      <c r="AH22" s="544"/>
      <c r="AI22" s="544"/>
      <c r="AJ22" s="544"/>
      <c r="AK22" s="544"/>
      <c r="AL22" s="544"/>
      <c r="AM22" s="544"/>
      <c r="AN22" s="544"/>
      <c r="AO22" s="546"/>
      <c r="AP22" s="547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  <c r="BK22" s="548"/>
      <c r="BL22" s="548"/>
      <c r="BM22" s="548"/>
      <c r="BN22" s="548"/>
      <c r="BO22" s="548"/>
      <c r="BP22" s="548"/>
      <c r="BQ22" s="548"/>
      <c r="BR22" s="548"/>
      <c r="BS22" s="548"/>
      <c r="BT22" s="548"/>
      <c r="BU22" s="548"/>
      <c r="BV22" s="548"/>
      <c r="BW22" s="548"/>
      <c r="BX22" s="548"/>
      <c r="BY22" s="548"/>
      <c r="BZ22" s="548"/>
      <c r="CA22" s="548"/>
      <c r="CB22" s="548"/>
      <c r="CC22" s="548"/>
      <c r="CD22" s="548"/>
      <c r="CE22" s="548"/>
      <c r="CF22" s="548"/>
      <c r="CG22" s="548"/>
      <c r="CH22" s="548"/>
      <c r="CI22" s="548"/>
      <c r="CJ22" s="548"/>
      <c r="CK22" s="548"/>
      <c r="CL22" s="548"/>
      <c r="CM22" s="548"/>
      <c r="CN22" s="548"/>
      <c r="CO22" s="548"/>
      <c r="CP22" s="548"/>
      <c r="CQ22" s="548"/>
      <c r="CR22" s="548"/>
      <c r="CS22" s="548"/>
      <c r="CT22" s="548"/>
      <c r="CU22" s="548"/>
      <c r="CV22" s="548"/>
      <c r="CW22" s="548"/>
      <c r="CX22" s="548"/>
      <c r="CY22" s="548"/>
      <c r="CZ22" s="548"/>
      <c r="DA22" s="548"/>
      <c r="DB22" s="548"/>
      <c r="DC22" s="548"/>
      <c r="DD22" s="548"/>
      <c r="DE22" s="548"/>
      <c r="DF22" s="548"/>
      <c r="DG22" s="548"/>
      <c r="DH22" s="548"/>
      <c r="DI22" s="548"/>
      <c r="DJ22" s="548"/>
      <c r="DK22" s="548"/>
      <c r="DL22" s="548"/>
      <c r="DM22" s="548"/>
      <c r="DN22" s="548"/>
      <c r="DO22" s="548"/>
      <c r="DP22" s="548"/>
      <c r="DQ22" s="548"/>
      <c r="DR22" s="548"/>
      <c r="DS22" s="548"/>
      <c r="DT22" s="548"/>
      <c r="DU22" s="548"/>
      <c r="DV22" s="548"/>
      <c r="DW22" s="548"/>
      <c r="DX22" s="548"/>
      <c r="DY22" s="548"/>
      <c r="DZ22" s="548"/>
      <c r="EA22" s="548"/>
      <c r="EB22" s="548"/>
      <c r="EC22" s="548"/>
      <c r="ED22" s="548"/>
      <c r="EE22" s="548"/>
      <c r="EF22" s="548"/>
      <c r="EG22" s="548"/>
      <c r="EH22" s="548"/>
      <c r="EI22" s="548"/>
      <c r="EJ22" s="548"/>
      <c r="EK22" s="548"/>
      <c r="EL22" s="548"/>
      <c r="EM22" s="548"/>
      <c r="EN22" s="548"/>
      <c r="EO22" s="548"/>
      <c r="EP22" s="548"/>
      <c r="EQ22" s="548"/>
      <c r="ER22" s="548"/>
      <c r="ES22" s="548"/>
      <c r="ET22" s="548"/>
      <c r="EU22" s="548"/>
      <c r="EV22" s="548"/>
      <c r="EW22" s="548"/>
      <c r="EX22" s="548"/>
      <c r="EY22" s="548"/>
      <c r="EZ22" s="548"/>
      <c r="FA22" s="548"/>
      <c r="FB22" s="548"/>
      <c r="FC22" s="548"/>
      <c r="FD22" s="548"/>
      <c r="FE22" s="548"/>
      <c r="FF22" s="548"/>
      <c r="FG22" s="548"/>
      <c r="FH22" s="548"/>
      <c r="FI22" s="548"/>
      <c r="FJ22" s="548"/>
      <c r="FK22" s="548"/>
      <c r="FL22" s="548"/>
      <c r="FM22" s="548"/>
      <c r="FN22" s="548"/>
      <c r="FO22" s="548"/>
      <c r="FP22" s="548"/>
      <c r="FQ22" s="548"/>
      <c r="FR22" s="548"/>
      <c r="FS22" s="548"/>
      <c r="FT22" s="548"/>
      <c r="FU22" s="548"/>
      <c r="FV22" s="548"/>
      <c r="FW22" s="548"/>
      <c r="FX22" s="548"/>
      <c r="FY22" s="548"/>
      <c r="FZ22" s="548"/>
      <c r="GA22" s="548"/>
      <c r="GB22" s="548"/>
      <c r="GC22" s="548"/>
      <c r="GD22" s="548"/>
      <c r="GE22" s="548"/>
      <c r="GF22" s="548"/>
      <c r="GG22" s="548"/>
      <c r="GH22" s="548"/>
      <c r="GI22" s="548"/>
      <c r="GJ22" s="548"/>
      <c r="GK22" s="548"/>
      <c r="GL22" s="548"/>
      <c r="GM22" s="548"/>
      <c r="GN22" s="548"/>
      <c r="GO22" s="548"/>
      <c r="GP22" s="548"/>
      <c r="GQ22" s="548"/>
      <c r="GR22" s="548"/>
      <c r="GS22" s="548"/>
      <c r="GT22" s="548"/>
      <c r="GU22" s="548"/>
      <c r="GV22" s="548"/>
      <c r="GW22" s="548"/>
      <c r="GX22" s="548"/>
      <c r="GY22" s="548"/>
      <c r="GZ22" s="548"/>
      <c r="HA22" s="548"/>
      <c r="HB22" s="548"/>
      <c r="HC22" s="548"/>
      <c r="HD22" s="548"/>
      <c r="HE22" s="548"/>
      <c r="HF22" s="548"/>
      <c r="HG22" s="548"/>
      <c r="HH22" s="548"/>
      <c r="HI22" s="548"/>
      <c r="HJ22" s="548"/>
      <c r="HK22" s="548"/>
      <c r="HL22" s="548"/>
      <c r="HM22" s="548"/>
      <c r="HN22" s="548"/>
      <c r="HO22" s="548"/>
      <c r="HP22" s="548"/>
      <c r="HQ22" s="548"/>
      <c r="HR22" s="548"/>
      <c r="HS22" s="548"/>
      <c r="HT22" s="548"/>
      <c r="HU22" s="548"/>
      <c r="HV22" s="548"/>
      <c r="HW22" s="548"/>
      <c r="HX22" s="548"/>
      <c r="HY22" s="548"/>
      <c r="HZ22" s="548"/>
      <c r="IA22" s="548"/>
      <c r="IB22" s="548"/>
      <c r="IC22" s="548"/>
      <c r="ID22" s="548"/>
      <c r="IE22" s="548"/>
      <c r="IF22" s="548"/>
      <c r="IG22" s="548"/>
      <c r="IH22" s="548"/>
      <c r="II22" s="548"/>
      <c r="IJ22" s="548"/>
      <c r="IK22" s="548"/>
      <c r="IL22" s="548"/>
      <c r="IM22" s="548"/>
      <c r="IN22" s="548"/>
      <c r="IO22" s="548"/>
      <c r="IP22" s="548"/>
      <c r="IQ22" s="548"/>
      <c r="IR22" s="548"/>
      <c r="IS22" s="548"/>
      <c r="IT22" s="548"/>
      <c r="IU22" s="548"/>
      <c r="IV22" s="548"/>
      <c r="IW22" s="548"/>
      <c r="IX22" s="548"/>
      <c r="IY22" s="548"/>
      <c r="IZ22" s="548"/>
      <c r="JA22" s="544"/>
      <c r="JB22" s="544"/>
      <c r="JC22" s="544"/>
      <c r="JD22" s="544"/>
      <c r="JE22" s="544"/>
      <c r="JF22" s="544"/>
      <c r="JG22" s="544"/>
      <c r="JH22" s="545"/>
      <c r="JI22" s="544"/>
      <c r="JJ22" s="544"/>
      <c r="JK22" s="544"/>
      <c r="JL22" s="544"/>
      <c r="JM22" s="544"/>
      <c r="JN22" s="544"/>
      <c r="JO22" s="544"/>
      <c r="JP22" s="544"/>
      <c r="JQ22" s="544"/>
      <c r="JR22" s="544"/>
      <c r="JS22" s="544"/>
      <c r="JT22" s="544"/>
      <c r="JU22" s="544"/>
      <c r="JV22" s="544"/>
      <c r="JW22" s="544"/>
      <c r="JX22" s="544"/>
      <c r="JY22" s="544"/>
      <c r="JZ22" s="544"/>
      <c r="KA22" s="544"/>
      <c r="KB22" s="544"/>
      <c r="KC22" s="544"/>
      <c r="KD22" s="544"/>
      <c r="KE22" s="544"/>
      <c r="KF22" s="544"/>
      <c r="KG22" s="544"/>
      <c r="KH22" s="544"/>
      <c r="KI22" s="544"/>
      <c r="KJ22" s="544"/>
      <c r="KK22" s="544"/>
      <c r="KL22" s="544"/>
      <c r="KM22" s="544"/>
      <c r="KN22" s="544"/>
      <c r="KO22" s="544"/>
      <c r="KP22" s="544"/>
      <c r="KQ22" s="544"/>
      <c r="KR22" s="544"/>
      <c r="KS22" s="544"/>
      <c r="KT22" s="544"/>
      <c r="KU22" s="544"/>
      <c r="KV22" s="544"/>
      <c r="KW22" s="544"/>
      <c r="KX22" s="544"/>
      <c r="KY22" s="544"/>
      <c r="KZ22" s="544"/>
      <c r="LA22" s="544"/>
      <c r="LB22" s="544"/>
      <c r="LC22" s="544"/>
      <c r="LD22" s="544"/>
      <c r="LE22" s="544"/>
      <c r="LF22" s="544"/>
      <c r="LG22" s="544"/>
      <c r="LH22" s="544"/>
      <c r="LI22" s="544"/>
      <c r="LJ22" s="546"/>
    </row>
    <row r="23" spans="2:322" ht="3.65" customHeight="1">
      <c r="B23" s="545"/>
      <c r="C23" s="544"/>
      <c r="D23" s="544"/>
      <c r="E23" s="544"/>
      <c r="F23" s="544"/>
      <c r="G23" s="544"/>
      <c r="H23" s="544"/>
      <c r="I23" s="544"/>
      <c r="J23" s="544"/>
      <c r="K23" s="544"/>
      <c r="L23" s="544"/>
      <c r="M23" s="544"/>
      <c r="N23" s="544"/>
      <c r="O23" s="544"/>
      <c r="P23" s="544"/>
      <c r="Q23" s="544"/>
      <c r="R23" s="544"/>
      <c r="S23" s="544"/>
      <c r="T23" s="544"/>
      <c r="U23" s="544"/>
      <c r="V23" s="544"/>
      <c r="W23" s="544"/>
      <c r="X23" s="544"/>
      <c r="Y23" s="544"/>
      <c r="Z23" s="544"/>
      <c r="AA23" s="544"/>
      <c r="AB23" s="544"/>
      <c r="AC23" s="544"/>
      <c r="AD23" s="544"/>
      <c r="AE23" s="544"/>
      <c r="AF23" s="544"/>
      <c r="AG23" s="544"/>
      <c r="AH23" s="544"/>
      <c r="AI23" s="544"/>
      <c r="AJ23" s="544"/>
      <c r="AK23" s="544"/>
      <c r="AL23" s="544"/>
      <c r="AM23" s="544"/>
      <c r="AN23" s="544"/>
      <c r="AO23" s="546"/>
      <c r="AP23" s="547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 s="548"/>
      <c r="BG23" s="548"/>
      <c r="BH23" s="548"/>
      <c r="BI23" s="548"/>
      <c r="BJ23" s="548"/>
      <c r="BK23" s="548"/>
      <c r="BL23" s="548"/>
      <c r="BM23" s="548"/>
      <c r="BN23" s="548"/>
      <c r="BO23" s="548"/>
      <c r="BP23" s="548"/>
      <c r="BQ23" s="548"/>
      <c r="BR23" s="548"/>
      <c r="BS23" s="548"/>
      <c r="BT23" s="548"/>
      <c r="BU23" s="548"/>
      <c r="BV23" s="548"/>
      <c r="BW23" s="548"/>
      <c r="BX23" s="548"/>
      <c r="BY23" s="548"/>
      <c r="BZ23" s="548"/>
      <c r="CA23" s="548"/>
      <c r="CB23" s="548"/>
      <c r="CC23" s="548"/>
      <c r="CD23" s="548"/>
      <c r="CE23" s="548"/>
      <c r="CF23" s="548"/>
      <c r="CG23" s="548"/>
      <c r="CH23" s="548"/>
      <c r="CI23" s="548"/>
      <c r="CJ23" s="548"/>
      <c r="CK23" s="548"/>
      <c r="CL23" s="548"/>
      <c r="CM23" s="548"/>
      <c r="CN23" s="548"/>
      <c r="CO23" s="548"/>
      <c r="CP23" s="548"/>
      <c r="CQ23" s="548"/>
      <c r="CR23" s="548"/>
      <c r="CS23" s="548"/>
      <c r="CT23" s="548"/>
      <c r="CU23" s="548"/>
      <c r="CV23" s="548"/>
      <c r="CW23" s="548"/>
      <c r="CX23" s="548"/>
      <c r="CY23" s="548"/>
      <c r="CZ23" s="548"/>
      <c r="DA23" s="548"/>
      <c r="DB23" s="548"/>
      <c r="DC23" s="548"/>
      <c r="DD23" s="548"/>
      <c r="DE23" s="548"/>
      <c r="DF23" s="548"/>
      <c r="DG23" s="548"/>
      <c r="DH23" s="548"/>
      <c r="DI23" s="548"/>
      <c r="DJ23" s="548"/>
      <c r="DK23" s="548"/>
      <c r="DL23" s="548"/>
      <c r="DM23" s="548"/>
      <c r="DN23" s="548"/>
      <c r="DO23" s="548"/>
      <c r="DP23" s="548"/>
      <c r="DQ23" s="548"/>
      <c r="DR23" s="548"/>
      <c r="DS23" s="548"/>
      <c r="DT23" s="548"/>
      <c r="DU23" s="548"/>
      <c r="DV23" s="548"/>
      <c r="DW23" s="548"/>
      <c r="DX23" s="548"/>
      <c r="DY23" s="548"/>
      <c r="DZ23" s="548"/>
      <c r="EA23" s="548"/>
      <c r="EB23" s="548"/>
      <c r="EC23" s="548"/>
      <c r="ED23" s="548"/>
      <c r="EE23" s="548"/>
      <c r="EF23" s="548"/>
      <c r="EG23" s="548"/>
      <c r="EH23" s="548"/>
      <c r="EI23" s="548"/>
      <c r="EJ23" s="548"/>
      <c r="EK23" s="548"/>
      <c r="EL23" s="548"/>
      <c r="EM23" s="548"/>
      <c r="EN23" s="548"/>
      <c r="EO23" s="548"/>
      <c r="EP23" s="548"/>
      <c r="EQ23" s="548"/>
      <c r="ER23" s="548"/>
      <c r="ES23" s="548"/>
      <c r="ET23" s="548"/>
      <c r="EU23" s="548"/>
      <c r="EV23" s="548"/>
      <c r="EW23" s="548"/>
      <c r="EX23" s="548"/>
      <c r="EY23" s="548"/>
      <c r="EZ23" s="548"/>
      <c r="FA23" s="548"/>
      <c r="FB23" s="548"/>
      <c r="FC23" s="548"/>
      <c r="FD23" s="548"/>
      <c r="FE23" s="548"/>
      <c r="FF23" s="548"/>
      <c r="FG23" s="548"/>
      <c r="FH23" s="548"/>
      <c r="FI23" s="548"/>
      <c r="FJ23" s="548"/>
      <c r="FK23" s="548"/>
      <c r="FL23" s="548"/>
      <c r="FM23" s="548"/>
      <c r="FN23" s="548"/>
      <c r="FO23" s="548"/>
      <c r="FP23" s="548"/>
      <c r="FQ23" s="548"/>
      <c r="FR23" s="548"/>
      <c r="FS23" s="548"/>
      <c r="FT23" s="548"/>
      <c r="FU23" s="548"/>
      <c r="FV23" s="548"/>
      <c r="FW23" s="548"/>
      <c r="FX23" s="548"/>
      <c r="FY23" s="548"/>
      <c r="FZ23" s="548"/>
      <c r="GA23" s="548"/>
      <c r="GB23" s="548"/>
      <c r="GC23" s="548"/>
      <c r="GD23" s="548"/>
      <c r="GE23" s="548"/>
      <c r="GF23" s="548"/>
      <c r="GG23" s="548"/>
      <c r="GH23" s="548"/>
      <c r="GI23" s="548"/>
      <c r="GJ23" s="548"/>
      <c r="GK23" s="548"/>
      <c r="GL23" s="548"/>
      <c r="GM23" s="548"/>
      <c r="GN23" s="548"/>
      <c r="GO23" s="548"/>
      <c r="GP23" s="548"/>
      <c r="GQ23" s="548"/>
      <c r="GR23" s="548"/>
      <c r="GS23" s="548"/>
      <c r="GT23" s="548"/>
      <c r="GU23" s="548"/>
      <c r="GV23" s="548"/>
      <c r="GW23" s="548"/>
      <c r="GX23" s="548"/>
      <c r="GY23" s="548"/>
      <c r="GZ23" s="548"/>
      <c r="HA23" s="548"/>
      <c r="HB23" s="548"/>
      <c r="HC23" s="548"/>
      <c r="HD23" s="548"/>
      <c r="HE23" s="548"/>
      <c r="HF23" s="548"/>
      <c r="HG23" s="548"/>
      <c r="HH23" s="548"/>
      <c r="HI23" s="548"/>
      <c r="HJ23" s="548"/>
      <c r="HK23" s="548"/>
      <c r="HL23" s="548"/>
      <c r="HM23" s="548"/>
      <c r="HN23" s="548"/>
      <c r="HO23" s="548"/>
      <c r="HP23" s="548"/>
      <c r="HQ23" s="548"/>
      <c r="HR23" s="548"/>
      <c r="HS23" s="548"/>
      <c r="HT23" s="548"/>
      <c r="HU23" s="548"/>
      <c r="HV23" s="548"/>
      <c r="HW23" s="548"/>
      <c r="HX23" s="548"/>
      <c r="HY23" s="548"/>
      <c r="HZ23" s="548"/>
      <c r="IA23" s="548"/>
      <c r="IB23" s="548"/>
      <c r="IC23" s="548"/>
      <c r="ID23" s="548"/>
      <c r="IE23" s="548"/>
      <c r="IF23" s="548"/>
      <c r="IG23" s="548"/>
      <c r="IH23" s="548"/>
      <c r="II23" s="548"/>
      <c r="IJ23" s="548"/>
      <c r="IK23" s="548"/>
      <c r="IL23" s="548"/>
      <c r="IM23" s="548"/>
      <c r="IN23" s="548"/>
      <c r="IO23" s="548"/>
      <c r="IP23" s="548"/>
      <c r="IQ23" s="548"/>
      <c r="IR23" s="548"/>
      <c r="IS23" s="548"/>
      <c r="IT23" s="548"/>
      <c r="IU23" s="548"/>
      <c r="IV23" s="548"/>
      <c r="IW23" s="548"/>
      <c r="IX23" s="548"/>
      <c r="IY23" s="548"/>
      <c r="IZ23" s="548"/>
      <c r="JA23" s="544"/>
      <c r="JB23" s="544"/>
      <c r="JC23" s="544"/>
      <c r="JD23" s="544"/>
      <c r="JE23" s="544"/>
      <c r="JF23" s="544"/>
      <c r="JG23" s="544"/>
      <c r="JH23" s="545"/>
      <c r="JI23" s="544"/>
      <c r="JJ23" s="544"/>
      <c r="JK23" s="544"/>
      <c r="JL23" s="544"/>
      <c r="JM23" s="544"/>
      <c r="JN23" s="544"/>
      <c r="JO23" s="544"/>
      <c r="JP23" s="544"/>
      <c r="JQ23" s="544"/>
      <c r="JR23" s="544"/>
      <c r="JS23" s="544"/>
      <c r="JT23" s="544"/>
      <c r="JU23" s="544"/>
      <c r="JV23" s="544"/>
      <c r="JW23" s="544"/>
      <c r="JX23" s="544"/>
      <c r="JY23" s="544"/>
      <c r="JZ23" s="544"/>
      <c r="KA23" s="544"/>
      <c r="KB23" s="544"/>
      <c r="KC23" s="544"/>
      <c r="KD23" s="544"/>
      <c r="KE23" s="544"/>
      <c r="KF23" s="544"/>
      <c r="KG23" s="544"/>
      <c r="KH23" s="544"/>
      <c r="KI23" s="544"/>
      <c r="KJ23" s="544"/>
      <c r="KK23" s="544"/>
      <c r="KL23" s="544"/>
      <c r="KM23" s="544"/>
      <c r="KN23" s="544"/>
      <c r="KO23" s="544"/>
      <c r="KP23" s="544"/>
      <c r="KQ23" s="544"/>
      <c r="KR23" s="544"/>
      <c r="KS23" s="544"/>
      <c r="KT23" s="544"/>
      <c r="KU23" s="544"/>
      <c r="KV23" s="544"/>
      <c r="KW23" s="544"/>
      <c r="KX23" s="544"/>
      <c r="KY23" s="544"/>
      <c r="KZ23" s="544"/>
      <c r="LA23" s="544"/>
      <c r="LB23" s="544"/>
      <c r="LC23" s="544"/>
      <c r="LD23" s="544"/>
      <c r="LE23" s="544"/>
      <c r="LF23" s="544"/>
      <c r="LG23" s="544"/>
      <c r="LH23" s="544"/>
      <c r="LI23" s="544"/>
      <c r="LJ23" s="546"/>
    </row>
    <row r="24" spans="2:322" ht="3.65" customHeight="1">
      <c r="B24" s="545"/>
      <c r="C24" s="544"/>
      <c r="D24" s="544"/>
      <c r="E24" s="544"/>
      <c r="F24" s="544"/>
      <c r="G24" s="544"/>
      <c r="H24" s="544"/>
      <c r="I24" s="544"/>
      <c r="J24" s="544"/>
      <c r="K24" s="544"/>
      <c r="L24" s="544"/>
      <c r="M24" s="544"/>
      <c r="N24" s="544"/>
      <c r="O24" s="544"/>
      <c r="P24" s="544"/>
      <c r="Q24" s="544"/>
      <c r="R24" s="544"/>
      <c r="S24" s="544"/>
      <c r="T24" s="544"/>
      <c r="U24" s="544"/>
      <c r="V24" s="544"/>
      <c r="W24" s="544"/>
      <c r="X24" s="544"/>
      <c r="Y24" s="544"/>
      <c r="Z24" s="544"/>
      <c r="AA24" s="544"/>
      <c r="AB24" s="544"/>
      <c r="AC24" s="544"/>
      <c r="AD24" s="544"/>
      <c r="AE24" s="544"/>
      <c r="AF24" s="544"/>
      <c r="AG24" s="544"/>
      <c r="AH24" s="544"/>
      <c r="AI24" s="544"/>
      <c r="AJ24" s="544"/>
      <c r="AK24" s="544"/>
      <c r="AL24" s="544"/>
      <c r="AM24" s="544"/>
      <c r="AN24" s="544"/>
      <c r="AO24" s="546"/>
      <c r="AP24" s="547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 s="548"/>
      <c r="BG24" s="548"/>
      <c r="BH24" s="548"/>
      <c r="BI24" s="548"/>
      <c r="BJ24" s="548"/>
      <c r="BK24" s="548"/>
      <c r="BL24" s="548"/>
      <c r="BM24" s="548"/>
      <c r="BN24" s="548"/>
      <c r="BO24" s="548"/>
      <c r="BP24" s="548"/>
      <c r="BQ24" s="548"/>
      <c r="BR24" s="548"/>
      <c r="BS24" s="548"/>
      <c r="BT24" s="548"/>
      <c r="BU24" s="548"/>
      <c r="BV24" s="548"/>
      <c r="BW24" s="548"/>
      <c r="BX24" s="548"/>
      <c r="BY24" s="548"/>
      <c r="BZ24" s="548"/>
      <c r="CA24" s="548"/>
      <c r="CB24" s="548"/>
      <c r="CC24" s="548"/>
      <c r="CD24" s="548"/>
      <c r="CE24" s="548"/>
      <c r="CF24" s="548"/>
      <c r="CG24" s="548"/>
      <c r="CH24" s="548"/>
      <c r="CI24" s="548"/>
      <c r="CJ24" s="548"/>
      <c r="CK24" s="548"/>
      <c r="CL24" s="548"/>
      <c r="CM24" s="548"/>
      <c r="CN24" s="548"/>
      <c r="CO24" s="548"/>
      <c r="CP24" s="548"/>
      <c r="CQ24" s="548"/>
      <c r="CR24" s="548"/>
      <c r="CS24" s="548"/>
      <c r="CT24" s="548"/>
      <c r="CU24" s="548"/>
      <c r="CV24" s="548"/>
      <c r="CW24" s="548"/>
      <c r="CX24" s="548"/>
      <c r="CY24" s="548"/>
      <c r="CZ24" s="548"/>
      <c r="DA24" s="548"/>
      <c r="DB24" s="548"/>
      <c r="DC24" s="548"/>
      <c r="DD24" s="548"/>
      <c r="DE24" s="548"/>
      <c r="DF24" s="548"/>
      <c r="DG24" s="548"/>
      <c r="DH24" s="548"/>
      <c r="DI24" s="548"/>
      <c r="DJ24" s="548"/>
      <c r="DK24" s="548"/>
      <c r="DL24" s="548"/>
      <c r="DM24" s="548"/>
      <c r="DN24" s="548"/>
      <c r="DO24" s="548"/>
      <c r="DP24" s="548"/>
      <c r="DQ24" s="548"/>
      <c r="DR24" s="548"/>
      <c r="DS24" s="548"/>
      <c r="DT24" s="548"/>
      <c r="DU24" s="548"/>
      <c r="DV24" s="548"/>
      <c r="DW24" s="548"/>
      <c r="DX24" s="548"/>
      <c r="DY24" s="548"/>
      <c r="DZ24" s="548"/>
      <c r="EA24" s="548"/>
      <c r="EB24" s="548"/>
      <c r="EC24" s="548"/>
      <c r="ED24" s="548"/>
      <c r="EE24" s="548"/>
      <c r="EF24" s="548"/>
      <c r="EG24" s="548"/>
      <c r="EH24" s="548"/>
      <c r="EI24" s="548"/>
      <c r="EJ24" s="548"/>
      <c r="EK24" s="548"/>
      <c r="EL24" s="548"/>
      <c r="EM24" s="548"/>
      <c r="EN24" s="548"/>
      <c r="EO24" s="548"/>
      <c r="EP24" s="548"/>
      <c r="EQ24" s="548"/>
      <c r="ER24" s="548"/>
      <c r="ES24" s="548"/>
      <c r="ET24" s="548"/>
      <c r="EU24" s="548"/>
      <c r="EV24" s="548"/>
      <c r="EW24" s="548"/>
      <c r="EX24" s="548"/>
      <c r="EY24" s="548"/>
      <c r="EZ24" s="548"/>
      <c r="FA24" s="548"/>
      <c r="FB24" s="548"/>
      <c r="FC24" s="548"/>
      <c r="FD24" s="548"/>
      <c r="FE24" s="548"/>
      <c r="FF24" s="548"/>
      <c r="FG24" s="548"/>
      <c r="FH24" s="548"/>
      <c r="FI24" s="548"/>
      <c r="FJ24" s="548"/>
      <c r="FK24" s="548"/>
      <c r="FL24" s="548"/>
      <c r="FM24" s="548"/>
      <c r="FN24" s="548"/>
      <c r="FO24" s="548"/>
      <c r="FP24" s="548"/>
      <c r="FQ24" s="548"/>
      <c r="FR24" s="548"/>
      <c r="FS24" s="548"/>
      <c r="FT24" s="548"/>
      <c r="FU24" s="548"/>
      <c r="FV24" s="548"/>
      <c r="FW24" s="548"/>
      <c r="FX24" s="548"/>
      <c r="FY24" s="548"/>
      <c r="FZ24" s="548"/>
      <c r="GA24" s="548"/>
      <c r="GB24" s="548"/>
      <c r="GC24" s="548"/>
      <c r="GD24" s="548"/>
      <c r="GE24" s="548"/>
      <c r="GF24" s="548"/>
      <c r="GG24" s="548"/>
      <c r="GH24" s="548"/>
      <c r="GI24" s="548"/>
      <c r="GJ24" s="548"/>
      <c r="GK24" s="548"/>
      <c r="GL24" s="548"/>
      <c r="GM24" s="548"/>
      <c r="GN24" s="548"/>
      <c r="GO24" s="548"/>
      <c r="GP24" s="548"/>
      <c r="GQ24" s="548"/>
      <c r="GR24" s="548"/>
      <c r="GS24" s="548"/>
      <c r="GT24" s="548"/>
      <c r="GU24" s="548"/>
      <c r="GV24" s="548"/>
      <c r="GW24" s="548"/>
      <c r="GX24" s="548"/>
      <c r="GY24" s="548"/>
      <c r="GZ24" s="548"/>
      <c r="HA24" s="548"/>
      <c r="HB24" s="548"/>
      <c r="HC24" s="548"/>
      <c r="HD24" s="548"/>
      <c r="HE24" s="548"/>
      <c r="HF24" s="548"/>
      <c r="HG24" s="548"/>
      <c r="HH24" s="548"/>
      <c r="HI24" s="548"/>
      <c r="HJ24" s="548"/>
      <c r="HK24" s="548"/>
      <c r="HL24" s="548"/>
      <c r="HM24" s="548"/>
      <c r="HN24" s="548"/>
      <c r="HO24" s="548"/>
      <c r="HP24" s="548"/>
      <c r="HQ24" s="548"/>
      <c r="HR24" s="548"/>
      <c r="HS24" s="548"/>
      <c r="HT24" s="548"/>
      <c r="HU24" s="548"/>
      <c r="HV24" s="548"/>
      <c r="HW24" s="548"/>
      <c r="HX24" s="548"/>
      <c r="HY24" s="548"/>
      <c r="HZ24" s="548"/>
      <c r="IA24" s="548"/>
      <c r="IB24" s="548"/>
      <c r="IC24" s="548"/>
      <c r="ID24" s="548"/>
      <c r="IE24" s="548"/>
      <c r="IF24" s="548"/>
      <c r="IG24" s="548"/>
      <c r="IH24" s="548"/>
      <c r="II24" s="548"/>
      <c r="IJ24" s="548"/>
      <c r="IK24" s="548"/>
      <c r="IL24" s="548"/>
      <c r="IM24" s="548"/>
      <c r="IN24" s="548"/>
      <c r="IO24" s="548"/>
      <c r="IP24" s="548"/>
      <c r="IQ24" s="548"/>
      <c r="IR24" s="548"/>
      <c r="IS24" s="548"/>
      <c r="IT24" s="548"/>
      <c r="IU24" s="548"/>
      <c r="IV24" s="548"/>
      <c r="IW24" s="548"/>
      <c r="IX24" s="548"/>
      <c r="IY24" s="548"/>
      <c r="IZ24" s="548"/>
      <c r="JA24" s="544"/>
      <c r="JB24" s="544"/>
      <c r="JC24" s="544"/>
      <c r="JD24" s="544"/>
      <c r="JE24" s="544"/>
      <c r="JF24" s="544"/>
      <c r="JG24" s="544"/>
      <c r="JH24" s="545"/>
      <c r="JI24" s="544"/>
      <c r="JJ24" s="544"/>
      <c r="JK24" s="544"/>
      <c r="JL24" s="544"/>
      <c r="JM24" s="544"/>
      <c r="JN24" s="544"/>
      <c r="JO24" s="544"/>
      <c r="JP24" s="544"/>
      <c r="JQ24" s="544"/>
      <c r="JR24" s="544"/>
      <c r="JS24" s="544"/>
      <c r="JT24" s="544"/>
      <c r="JU24" s="544"/>
      <c r="JV24" s="544"/>
      <c r="JW24" s="544"/>
      <c r="JX24" s="544"/>
      <c r="JY24" s="544"/>
      <c r="JZ24" s="544"/>
      <c r="KA24" s="544"/>
      <c r="KB24" s="544"/>
      <c r="KC24" s="544"/>
      <c r="KD24" s="544"/>
      <c r="KE24" s="544"/>
      <c r="KF24" s="544"/>
      <c r="KG24" s="544"/>
      <c r="KH24" s="544"/>
      <c r="KI24" s="544"/>
      <c r="KJ24" s="544"/>
      <c r="KK24" s="544"/>
      <c r="KL24" s="544"/>
      <c r="KM24" s="544"/>
      <c r="KN24" s="544"/>
      <c r="KO24" s="544"/>
      <c r="KP24" s="544"/>
      <c r="KQ24" s="544"/>
      <c r="KR24" s="544"/>
      <c r="KS24" s="544"/>
      <c r="KT24" s="544"/>
      <c r="KU24" s="544"/>
      <c r="KV24" s="544"/>
      <c r="KW24" s="544"/>
      <c r="KX24" s="544"/>
      <c r="KY24" s="544"/>
      <c r="KZ24" s="544"/>
      <c r="LA24" s="544"/>
      <c r="LB24" s="544"/>
      <c r="LC24" s="544"/>
      <c r="LD24" s="544"/>
      <c r="LE24" s="544"/>
      <c r="LF24" s="544"/>
      <c r="LG24" s="544"/>
      <c r="LH24" s="544"/>
      <c r="LI24" s="544"/>
      <c r="LJ24" s="546"/>
    </row>
    <row r="25" spans="2:322" ht="3.65" customHeight="1">
      <c r="B25" s="545"/>
      <c r="C25" s="544"/>
      <c r="D25" s="544"/>
      <c r="E25" s="544"/>
      <c r="F25" s="544"/>
      <c r="G25" s="544"/>
      <c r="H25" s="544"/>
      <c r="I25" s="544"/>
      <c r="J25" s="544"/>
      <c r="K25" s="544"/>
      <c r="L25" s="544"/>
      <c r="M25" s="544"/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4"/>
      <c r="AA25" s="544"/>
      <c r="AB25" s="544"/>
      <c r="AC25" s="544"/>
      <c r="AD25" s="544"/>
      <c r="AE25" s="544"/>
      <c r="AF25" s="544"/>
      <c r="AG25" s="544"/>
      <c r="AH25" s="544"/>
      <c r="AI25" s="544"/>
      <c r="AJ25" s="544"/>
      <c r="AK25" s="544"/>
      <c r="AL25" s="544"/>
      <c r="AM25" s="544"/>
      <c r="AN25" s="544"/>
      <c r="AO25" s="546"/>
      <c r="AP25" s="547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  <c r="BK25" s="548"/>
      <c r="BL25" s="548"/>
      <c r="BM25" s="548"/>
      <c r="BN25" s="548"/>
      <c r="BO25" s="548"/>
      <c r="BP25" s="548"/>
      <c r="BQ25" s="548"/>
      <c r="BR25" s="548"/>
      <c r="BS25" s="548"/>
      <c r="BT25" s="548"/>
      <c r="BU25" s="548"/>
      <c r="BV25" s="548"/>
      <c r="BW25" s="548"/>
      <c r="BX25" s="548"/>
      <c r="BY25" s="548"/>
      <c r="BZ25" s="548"/>
      <c r="CA25" s="548"/>
      <c r="CB25" s="548"/>
      <c r="CC25" s="548"/>
      <c r="CD25" s="548"/>
      <c r="CE25" s="548"/>
      <c r="CF25" s="548"/>
      <c r="CG25" s="548"/>
      <c r="CH25" s="548"/>
      <c r="CI25" s="548"/>
      <c r="CJ25" s="548"/>
      <c r="CK25" s="548"/>
      <c r="CL25" s="548"/>
      <c r="CM25" s="548"/>
      <c r="CN25" s="548"/>
      <c r="CO25" s="548"/>
      <c r="CP25" s="548"/>
      <c r="CQ25" s="548"/>
      <c r="CR25" s="548"/>
      <c r="CS25" s="548"/>
      <c r="CT25" s="548"/>
      <c r="CU25" s="548"/>
      <c r="CV25" s="548"/>
      <c r="CW25" s="548"/>
      <c r="CX25" s="548"/>
      <c r="CY25" s="548"/>
      <c r="CZ25" s="548"/>
      <c r="DA25" s="548"/>
      <c r="DB25" s="548"/>
      <c r="DC25" s="548"/>
      <c r="DD25" s="548"/>
      <c r="DE25" s="548"/>
      <c r="DF25" s="548"/>
      <c r="DG25" s="548"/>
      <c r="DH25" s="548"/>
      <c r="DI25" s="548"/>
      <c r="DJ25" s="548"/>
      <c r="DK25" s="548"/>
      <c r="DL25" s="548"/>
      <c r="DM25" s="548"/>
      <c r="DN25" s="548"/>
      <c r="DO25" s="548"/>
      <c r="DP25" s="548"/>
      <c r="DQ25" s="548"/>
      <c r="DR25" s="548"/>
      <c r="DS25" s="548"/>
      <c r="DT25" s="548"/>
      <c r="DU25" s="548"/>
      <c r="DV25" s="548"/>
      <c r="DW25" s="548"/>
      <c r="DX25" s="548"/>
      <c r="DY25" s="548"/>
      <c r="DZ25" s="548"/>
      <c r="EA25" s="548"/>
      <c r="EB25" s="548"/>
      <c r="EC25" s="548"/>
      <c r="ED25" s="548"/>
      <c r="EE25" s="548"/>
      <c r="EF25" s="548"/>
      <c r="EG25" s="548"/>
      <c r="EH25" s="548"/>
      <c r="EI25" s="548"/>
      <c r="EJ25" s="548"/>
      <c r="EK25" s="548"/>
      <c r="EL25" s="548"/>
      <c r="EM25" s="548"/>
      <c r="EN25" s="548"/>
      <c r="EO25" s="548"/>
      <c r="EP25" s="548"/>
      <c r="EQ25" s="548"/>
      <c r="ER25" s="548"/>
      <c r="ES25" s="548"/>
      <c r="ET25" s="548"/>
      <c r="EU25" s="548"/>
      <c r="EV25" s="548"/>
      <c r="EW25" s="548"/>
      <c r="EX25" s="548"/>
      <c r="EY25" s="548"/>
      <c r="EZ25" s="548"/>
      <c r="FA25" s="548"/>
      <c r="FB25" s="548"/>
      <c r="FC25" s="548"/>
      <c r="FD25" s="548"/>
      <c r="FE25" s="548"/>
      <c r="FF25" s="548"/>
      <c r="FG25" s="548"/>
      <c r="FH25" s="548"/>
      <c r="FI25" s="548"/>
      <c r="FJ25" s="548"/>
      <c r="FK25" s="548"/>
      <c r="FL25" s="548"/>
      <c r="FM25" s="548"/>
      <c r="FN25" s="548"/>
      <c r="FO25" s="548"/>
      <c r="FP25" s="548"/>
      <c r="FQ25" s="548"/>
      <c r="FR25" s="548"/>
      <c r="FS25" s="548"/>
      <c r="FT25" s="548"/>
      <c r="FU25" s="548"/>
      <c r="FV25" s="548"/>
      <c r="FW25" s="548"/>
      <c r="FX25" s="548"/>
      <c r="FY25" s="548"/>
      <c r="FZ25" s="548"/>
      <c r="GA25" s="548"/>
      <c r="GB25" s="548"/>
      <c r="GC25" s="548"/>
      <c r="GD25" s="548"/>
      <c r="GE25" s="548"/>
      <c r="GF25" s="548"/>
      <c r="GG25" s="548"/>
      <c r="GH25" s="548"/>
      <c r="GI25" s="548"/>
      <c r="GJ25" s="548"/>
      <c r="GK25" s="548"/>
      <c r="GL25" s="548"/>
      <c r="GM25" s="548"/>
      <c r="GN25" s="548"/>
      <c r="GO25" s="548"/>
      <c r="GP25" s="548"/>
      <c r="GQ25" s="548"/>
      <c r="GR25" s="548"/>
      <c r="GS25" s="548"/>
      <c r="GT25" s="548"/>
      <c r="GU25" s="548"/>
      <c r="GV25" s="548"/>
      <c r="GW25" s="548"/>
      <c r="GX25" s="548"/>
      <c r="GY25" s="548"/>
      <c r="GZ25" s="548"/>
      <c r="HA25" s="548"/>
      <c r="HB25" s="548"/>
      <c r="HC25" s="548"/>
      <c r="HD25" s="548"/>
      <c r="HE25" s="548"/>
      <c r="HF25" s="548"/>
      <c r="HG25" s="548"/>
      <c r="HH25" s="548"/>
      <c r="HI25" s="548"/>
      <c r="HJ25" s="548"/>
      <c r="HK25" s="548"/>
      <c r="HL25" s="548"/>
      <c r="HM25" s="548"/>
      <c r="HN25" s="548"/>
      <c r="HO25" s="548"/>
      <c r="HP25" s="548"/>
      <c r="HQ25" s="548"/>
      <c r="HR25" s="548"/>
      <c r="HS25" s="548"/>
      <c r="HT25" s="548"/>
      <c r="HU25" s="548"/>
      <c r="HV25" s="548"/>
      <c r="HW25" s="548"/>
      <c r="HX25" s="548"/>
      <c r="HY25" s="548"/>
      <c r="HZ25" s="548"/>
      <c r="IA25" s="548"/>
      <c r="IB25" s="548"/>
      <c r="IC25" s="548"/>
      <c r="ID25" s="548"/>
      <c r="IE25" s="548"/>
      <c r="IF25" s="548"/>
      <c r="IG25" s="548"/>
      <c r="IH25" s="548"/>
      <c r="II25" s="548"/>
      <c r="IJ25" s="548"/>
      <c r="IK25" s="548"/>
      <c r="IL25" s="548"/>
      <c r="IM25" s="548"/>
      <c r="IN25" s="548"/>
      <c r="IO25" s="548"/>
      <c r="IP25" s="548"/>
      <c r="IQ25" s="548"/>
      <c r="IR25" s="548"/>
      <c r="IS25" s="548"/>
      <c r="IT25" s="548"/>
      <c r="IU25" s="548"/>
      <c r="IV25" s="548"/>
      <c r="IW25" s="548"/>
      <c r="IX25" s="548"/>
      <c r="IY25" s="548"/>
      <c r="IZ25" s="548"/>
      <c r="JA25" s="544"/>
      <c r="JB25" s="544"/>
      <c r="JC25" s="544"/>
      <c r="JD25" s="544"/>
      <c r="JE25" s="544"/>
      <c r="JF25" s="544"/>
      <c r="JG25" s="544"/>
      <c r="JH25" s="545"/>
      <c r="JI25" s="544"/>
      <c r="JJ25" s="544"/>
      <c r="JK25" s="544"/>
      <c r="JL25" s="544"/>
      <c r="JM25" s="544"/>
      <c r="JN25" s="544"/>
      <c r="JO25" s="544"/>
      <c r="JP25" s="544"/>
      <c r="JQ25" s="544"/>
      <c r="JR25" s="544"/>
      <c r="JS25" s="544"/>
      <c r="JT25" s="544"/>
      <c r="JU25" s="544"/>
      <c r="JV25" s="544"/>
      <c r="JW25" s="544"/>
      <c r="JX25" s="544"/>
      <c r="JY25" s="544"/>
      <c r="JZ25" s="544"/>
      <c r="KA25" s="544"/>
      <c r="KB25" s="544"/>
      <c r="KC25" s="544"/>
      <c r="KD25" s="544"/>
      <c r="KE25" s="544"/>
      <c r="KF25" s="544"/>
      <c r="KG25" s="544"/>
      <c r="KH25" s="544"/>
      <c r="KI25" s="544"/>
      <c r="KJ25" s="544"/>
      <c r="KK25" s="544"/>
      <c r="KL25" s="544"/>
      <c r="KM25" s="544"/>
      <c r="KN25" s="544"/>
      <c r="KO25" s="544"/>
      <c r="KP25" s="544"/>
      <c r="KQ25" s="544"/>
      <c r="KR25" s="544"/>
      <c r="KS25" s="544"/>
      <c r="KT25" s="544"/>
      <c r="KU25" s="544"/>
      <c r="KV25" s="544"/>
      <c r="KW25" s="544"/>
      <c r="KX25" s="544"/>
      <c r="KY25" s="544"/>
      <c r="KZ25" s="544"/>
      <c r="LA25" s="544"/>
      <c r="LB25" s="544"/>
      <c r="LC25" s="544"/>
      <c r="LD25" s="544"/>
      <c r="LE25" s="544"/>
      <c r="LF25" s="544"/>
      <c r="LG25" s="544"/>
      <c r="LH25" s="544"/>
      <c r="LI25" s="544"/>
      <c r="LJ25" s="546"/>
    </row>
    <row r="26" spans="2:322" ht="3.65" customHeight="1">
      <c r="B26" s="545"/>
      <c r="C26" s="544"/>
      <c r="D26" s="544"/>
      <c r="E26" s="544"/>
      <c r="F26" s="544"/>
      <c r="G26" s="544"/>
      <c r="H26" s="544"/>
      <c r="I26" s="544"/>
      <c r="J26" s="544"/>
      <c r="K26" s="544"/>
      <c r="L26" s="544"/>
      <c r="M26" s="544"/>
      <c r="N26" s="544"/>
      <c r="O26" s="544"/>
      <c r="P26" s="544"/>
      <c r="Q26" s="544"/>
      <c r="R26" s="544"/>
      <c r="S26" s="544"/>
      <c r="T26" s="544"/>
      <c r="U26" s="544"/>
      <c r="V26" s="544"/>
      <c r="W26" s="544"/>
      <c r="X26" s="544"/>
      <c r="Y26" s="544"/>
      <c r="Z26" s="544"/>
      <c r="AA26" s="544"/>
      <c r="AB26" s="544"/>
      <c r="AC26" s="544"/>
      <c r="AD26" s="544"/>
      <c r="AE26" s="544"/>
      <c r="AF26" s="544"/>
      <c r="AG26" s="544"/>
      <c r="AH26" s="544"/>
      <c r="AI26" s="544"/>
      <c r="AJ26" s="544"/>
      <c r="AK26" s="544"/>
      <c r="AL26" s="544"/>
      <c r="AM26" s="544"/>
      <c r="AN26" s="544"/>
      <c r="AO26" s="546"/>
      <c r="AP26" s="547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  <c r="BK26" s="548"/>
      <c r="BL26" s="548"/>
      <c r="BM26" s="548"/>
      <c r="BN26" s="548"/>
      <c r="BO26" s="548"/>
      <c r="BP26" s="548"/>
      <c r="BQ26" s="548"/>
      <c r="BR26" s="548"/>
      <c r="BS26" s="548"/>
      <c r="BT26" s="548"/>
      <c r="BU26" s="548"/>
      <c r="BV26" s="548"/>
      <c r="BW26" s="548"/>
      <c r="BX26" s="548"/>
      <c r="BY26" s="548"/>
      <c r="BZ26" s="548"/>
      <c r="CA26" s="548"/>
      <c r="CB26" s="548"/>
      <c r="CC26" s="548"/>
      <c r="CD26" s="548"/>
      <c r="CE26" s="548"/>
      <c r="CF26" s="548"/>
      <c r="CG26" s="548"/>
      <c r="CH26" s="548"/>
      <c r="CI26" s="548"/>
      <c r="CJ26" s="548"/>
      <c r="CK26" s="548"/>
      <c r="CL26" s="548"/>
      <c r="CM26" s="548"/>
      <c r="CN26" s="548"/>
      <c r="CO26" s="548"/>
      <c r="CP26" s="548"/>
      <c r="CQ26" s="548"/>
      <c r="CR26" s="548"/>
      <c r="CS26" s="548"/>
      <c r="CT26" s="548"/>
      <c r="CU26" s="548"/>
      <c r="CV26" s="548"/>
      <c r="CW26" s="548"/>
      <c r="CX26" s="548"/>
      <c r="CY26" s="548"/>
      <c r="CZ26" s="548"/>
      <c r="DA26" s="548"/>
      <c r="DB26" s="548"/>
      <c r="DC26" s="548"/>
      <c r="DD26" s="548"/>
      <c r="DE26" s="548"/>
      <c r="DF26" s="548"/>
      <c r="DG26" s="548"/>
      <c r="DH26" s="548"/>
      <c r="DI26" s="548"/>
      <c r="DJ26" s="548"/>
      <c r="DK26" s="548"/>
      <c r="DL26" s="548"/>
      <c r="DM26" s="548"/>
      <c r="DN26" s="548"/>
      <c r="DO26" s="548"/>
      <c r="DP26" s="548"/>
      <c r="DQ26" s="548"/>
      <c r="DR26" s="548"/>
      <c r="DS26" s="548"/>
      <c r="DT26" s="548"/>
      <c r="DU26" s="548"/>
      <c r="DV26" s="548"/>
      <c r="DW26" s="548"/>
      <c r="DX26" s="548"/>
      <c r="DY26" s="548"/>
      <c r="DZ26" s="548"/>
      <c r="EA26" s="548"/>
      <c r="EB26" s="548"/>
      <c r="EC26" s="548"/>
      <c r="ED26" s="548"/>
      <c r="EE26" s="548"/>
      <c r="EF26" s="548"/>
      <c r="EG26" s="548"/>
      <c r="EH26" s="548"/>
      <c r="EI26" s="548"/>
      <c r="EJ26" s="548"/>
      <c r="EK26" s="548"/>
      <c r="EL26" s="548"/>
      <c r="EM26" s="548"/>
      <c r="EN26" s="548"/>
      <c r="EO26" s="548"/>
      <c r="EP26" s="548"/>
      <c r="EQ26" s="548"/>
      <c r="ER26" s="548"/>
      <c r="ES26" s="548"/>
      <c r="ET26" s="548"/>
      <c r="EU26" s="548"/>
      <c r="EV26" s="548"/>
      <c r="EW26" s="548"/>
      <c r="EX26" s="548"/>
      <c r="EY26" s="548"/>
      <c r="EZ26" s="548"/>
      <c r="FA26" s="548"/>
      <c r="FB26" s="548"/>
      <c r="FC26" s="548"/>
      <c r="FD26" s="548"/>
      <c r="FE26" s="548"/>
      <c r="FF26" s="548"/>
      <c r="FG26" s="548"/>
      <c r="FH26" s="548"/>
      <c r="FI26" s="548"/>
      <c r="FJ26" s="548"/>
      <c r="FK26" s="548"/>
      <c r="FL26" s="548"/>
      <c r="FM26" s="548"/>
      <c r="FN26" s="548"/>
      <c r="FO26" s="548"/>
      <c r="FP26" s="548"/>
      <c r="FQ26" s="548"/>
      <c r="FR26" s="548"/>
      <c r="FS26" s="548"/>
      <c r="FT26" s="548"/>
      <c r="FU26" s="548"/>
      <c r="FV26" s="548"/>
      <c r="FW26" s="548"/>
      <c r="FX26" s="548"/>
      <c r="FY26" s="548"/>
      <c r="FZ26" s="548"/>
      <c r="GA26" s="548"/>
      <c r="GB26" s="548"/>
      <c r="GC26" s="548"/>
      <c r="GD26" s="548"/>
      <c r="GE26" s="548"/>
      <c r="GF26" s="548"/>
      <c r="GG26" s="548"/>
      <c r="GH26" s="548"/>
      <c r="GI26" s="548"/>
      <c r="GJ26" s="548"/>
      <c r="GK26" s="548"/>
      <c r="GL26" s="548"/>
      <c r="GM26" s="548"/>
      <c r="GN26" s="548"/>
      <c r="GO26" s="548"/>
      <c r="GP26" s="548"/>
      <c r="GQ26" s="548"/>
      <c r="GR26" s="548"/>
      <c r="GS26" s="548"/>
      <c r="GT26" s="548"/>
      <c r="GU26" s="548"/>
      <c r="GV26" s="548"/>
      <c r="GW26" s="548"/>
      <c r="GX26" s="548"/>
      <c r="GY26" s="548"/>
      <c r="GZ26" s="548"/>
      <c r="HA26" s="548"/>
      <c r="HB26" s="548"/>
      <c r="HC26" s="548"/>
      <c r="HD26" s="548"/>
      <c r="HE26" s="548"/>
      <c r="HF26" s="548"/>
      <c r="HG26" s="548"/>
      <c r="HH26" s="548"/>
      <c r="HI26" s="548"/>
      <c r="HJ26" s="548"/>
      <c r="HK26" s="548"/>
      <c r="HL26" s="548"/>
      <c r="HM26" s="548"/>
      <c r="HN26" s="548"/>
      <c r="HO26" s="548"/>
      <c r="HP26" s="548"/>
      <c r="HQ26" s="548"/>
      <c r="HR26" s="548"/>
      <c r="HS26" s="548"/>
      <c r="HT26" s="548"/>
      <c r="HU26" s="548"/>
      <c r="HV26" s="548"/>
      <c r="HW26" s="548"/>
      <c r="HX26" s="548"/>
      <c r="HY26" s="548"/>
      <c r="HZ26" s="548"/>
      <c r="IA26" s="548"/>
      <c r="IB26" s="548"/>
      <c r="IC26" s="548"/>
      <c r="ID26" s="548"/>
      <c r="IE26" s="548"/>
      <c r="IF26" s="548"/>
      <c r="IG26" s="548"/>
      <c r="IH26" s="548"/>
      <c r="II26" s="548"/>
      <c r="IJ26" s="548"/>
      <c r="IK26" s="548"/>
      <c r="IL26" s="548"/>
      <c r="IM26" s="548"/>
      <c r="IN26" s="548"/>
      <c r="IO26" s="548"/>
      <c r="IP26" s="548"/>
      <c r="IQ26" s="548"/>
      <c r="IR26" s="548"/>
      <c r="IS26" s="548"/>
      <c r="IT26" s="548"/>
      <c r="IU26" s="548"/>
      <c r="IV26" s="548"/>
      <c r="IW26" s="548"/>
      <c r="IX26" s="548"/>
      <c r="IY26" s="548"/>
      <c r="IZ26" s="548"/>
      <c r="JA26" s="544"/>
      <c r="JB26" s="544"/>
      <c r="JC26" s="544"/>
      <c r="JD26" s="544"/>
      <c r="JE26" s="544"/>
      <c r="JF26" s="544"/>
      <c r="JG26" s="544"/>
      <c r="JH26" s="545"/>
      <c r="JI26" s="544"/>
      <c r="JJ26" s="544"/>
      <c r="JK26" s="544"/>
      <c r="JL26" s="544"/>
      <c r="JM26" s="544"/>
      <c r="JN26" s="544"/>
      <c r="JO26" s="544"/>
      <c r="JP26" s="544"/>
      <c r="JQ26" s="544"/>
      <c r="JR26" s="544"/>
      <c r="JS26" s="544"/>
      <c r="JT26" s="544"/>
      <c r="JU26" s="544"/>
      <c r="JV26" s="544"/>
      <c r="JW26" s="544"/>
      <c r="JX26" s="544"/>
      <c r="JY26" s="544"/>
      <c r="JZ26" s="544"/>
      <c r="KA26" s="544"/>
      <c r="KB26" s="544"/>
      <c r="KC26" s="544"/>
      <c r="KD26" s="544"/>
      <c r="KE26" s="544"/>
      <c r="KF26" s="544"/>
      <c r="KG26" s="544"/>
      <c r="KH26" s="544"/>
      <c r="KI26" s="544"/>
      <c r="KJ26" s="544"/>
      <c r="KK26" s="544"/>
      <c r="KL26" s="544"/>
      <c r="KM26" s="544"/>
      <c r="KN26" s="544"/>
      <c r="KO26" s="544"/>
      <c r="KP26" s="544"/>
      <c r="KQ26" s="544"/>
      <c r="KR26" s="544"/>
      <c r="KS26" s="544"/>
      <c r="KT26" s="544"/>
      <c r="KU26" s="544"/>
      <c r="KV26" s="544"/>
      <c r="KW26" s="544"/>
      <c r="KX26" s="544"/>
      <c r="KY26" s="544"/>
      <c r="KZ26" s="544"/>
      <c r="LA26" s="544"/>
      <c r="LB26" s="544"/>
      <c r="LC26" s="544"/>
      <c r="LD26" s="544"/>
      <c r="LE26" s="544"/>
      <c r="LF26" s="544"/>
      <c r="LG26" s="544"/>
      <c r="LH26" s="544"/>
      <c r="LI26" s="544"/>
      <c r="LJ26" s="546"/>
    </row>
    <row r="27" spans="2:322" ht="3.65" customHeight="1">
      <c r="B27" s="545"/>
      <c r="C27" s="544"/>
      <c r="D27" s="544"/>
      <c r="E27" s="544"/>
      <c r="F27" s="544"/>
      <c r="G27" s="544"/>
      <c r="H27" s="544"/>
      <c r="I27" s="544"/>
      <c r="J27" s="544"/>
      <c r="K27" s="544"/>
      <c r="L27" s="544"/>
      <c r="M27" s="544"/>
      <c r="N27" s="544"/>
      <c r="O27" s="544"/>
      <c r="P27" s="544"/>
      <c r="Q27" s="544"/>
      <c r="R27" s="544"/>
      <c r="S27" s="544"/>
      <c r="T27" s="544"/>
      <c r="U27" s="544"/>
      <c r="V27" s="544"/>
      <c r="W27" s="544"/>
      <c r="X27" s="544"/>
      <c r="Y27" s="544"/>
      <c r="Z27" s="544"/>
      <c r="AA27" s="544"/>
      <c r="AB27" s="544"/>
      <c r="AC27" s="544"/>
      <c r="AD27" s="544"/>
      <c r="AE27" s="544"/>
      <c r="AF27" s="544"/>
      <c r="AG27" s="544"/>
      <c r="AH27" s="544"/>
      <c r="AI27" s="544"/>
      <c r="AJ27" s="544"/>
      <c r="AK27" s="544"/>
      <c r="AL27" s="544"/>
      <c r="AM27" s="544"/>
      <c r="AN27" s="544"/>
      <c r="AO27" s="546"/>
      <c r="AP27" s="547"/>
      <c r="AQ27" s="548"/>
      <c r="AR27" s="548"/>
      <c r="AS27" s="548"/>
      <c r="AT27" s="548"/>
      <c r="AU27" s="548"/>
      <c r="AV27" s="548"/>
      <c r="AW27" s="548"/>
      <c r="AX27" s="548"/>
      <c r="AY27" s="548"/>
      <c r="AZ27" s="548"/>
      <c r="BA27" s="548"/>
      <c r="BB27" s="548"/>
      <c r="BC27" s="548"/>
      <c r="BD27" s="548"/>
      <c r="BE27" s="548"/>
      <c r="BF27" s="548"/>
      <c r="BG27" s="548"/>
      <c r="BH27" s="548"/>
      <c r="BI27" s="548"/>
      <c r="BJ27" s="548"/>
      <c r="BK27" s="548"/>
      <c r="BL27" s="548"/>
      <c r="BM27" s="548"/>
      <c r="BN27" s="548"/>
      <c r="BO27" s="548"/>
      <c r="BP27" s="548"/>
      <c r="BQ27" s="548"/>
      <c r="BR27" s="548"/>
      <c r="BS27" s="548"/>
      <c r="BT27" s="548"/>
      <c r="BU27" s="548"/>
      <c r="BV27" s="548"/>
      <c r="BW27" s="548"/>
      <c r="BX27" s="548"/>
      <c r="BY27" s="548"/>
      <c r="BZ27" s="548"/>
      <c r="CA27" s="548"/>
      <c r="CB27" s="548"/>
      <c r="CC27" s="548"/>
      <c r="CD27" s="548"/>
      <c r="CE27" s="548"/>
      <c r="CF27" s="548"/>
      <c r="CG27" s="548"/>
      <c r="CH27" s="548"/>
      <c r="CI27" s="548"/>
      <c r="CJ27" s="548"/>
      <c r="CK27" s="548"/>
      <c r="CL27" s="548"/>
      <c r="CM27" s="548"/>
      <c r="CN27" s="548"/>
      <c r="CO27" s="548"/>
      <c r="CP27" s="548"/>
      <c r="CQ27" s="548"/>
      <c r="CR27" s="548"/>
      <c r="CS27" s="548"/>
      <c r="CT27" s="548"/>
      <c r="CU27" s="548"/>
      <c r="CV27" s="548"/>
      <c r="CW27" s="548"/>
      <c r="CX27" s="548"/>
      <c r="CY27" s="548"/>
      <c r="CZ27" s="548"/>
      <c r="DA27" s="548"/>
      <c r="DB27" s="548"/>
      <c r="DC27" s="548"/>
      <c r="DD27" s="548"/>
      <c r="DE27" s="548"/>
      <c r="DF27" s="548"/>
      <c r="DG27" s="548"/>
      <c r="DH27" s="548"/>
      <c r="DI27" s="548"/>
      <c r="DJ27" s="548"/>
      <c r="DK27" s="548"/>
      <c r="DL27" s="548"/>
      <c r="DM27" s="548"/>
      <c r="DN27" s="548"/>
      <c r="DO27" s="548"/>
      <c r="DP27" s="548"/>
      <c r="DQ27" s="548"/>
      <c r="DR27" s="548"/>
      <c r="DS27" s="548"/>
      <c r="DT27" s="548"/>
      <c r="DU27" s="548"/>
      <c r="DV27" s="548"/>
      <c r="DW27" s="548"/>
      <c r="DX27" s="548"/>
      <c r="DY27" s="548"/>
      <c r="DZ27" s="548"/>
      <c r="EA27" s="548"/>
      <c r="EB27" s="548"/>
      <c r="EC27" s="548"/>
      <c r="ED27" s="548"/>
      <c r="EE27" s="548"/>
      <c r="EF27" s="548"/>
      <c r="EG27" s="548"/>
      <c r="EH27" s="548"/>
      <c r="EI27" s="548"/>
      <c r="EJ27" s="548"/>
      <c r="EK27" s="548"/>
      <c r="EL27" s="548"/>
      <c r="EM27" s="548"/>
      <c r="EN27" s="548"/>
      <c r="EO27" s="548"/>
      <c r="EP27" s="548"/>
      <c r="EQ27" s="548"/>
      <c r="ER27" s="548"/>
      <c r="ES27" s="548"/>
      <c r="ET27" s="548"/>
      <c r="EU27" s="548"/>
      <c r="EV27" s="548"/>
      <c r="EW27" s="548"/>
      <c r="EX27" s="548"/>
      <c r="EY27" s="548"/>
      <c r="EZ27" s="548"/>
      <c r="FA27" s="548"/>
      <c r="FB27" s="548"/>
      <c r="FC27" s="548"/>
      <c r="FD27" s="548"/>
      <c r="FE27" s="548"/>
      <c r="FF27" s="548"/>
      <c r="FG27" s="548"/>
      <c r="FH27" s="548"/>
      <c r="FI27" s="548"/>
      <c r="FJ27" s="548"/>
      <c r="FK27" s="548"/>
      <c r="FL27" s="548"/>
      <c r="FM27" s="548"/>
      <c r="FN27" s="548"/>
      <c r="FO27" s="548"/>
      <c r="FP27" s="548"/>
      <c r="FQ27" s="548"/>
      <c r="FR27" s="548"/>
      <c r="FS27" s="548"/>
      <c r="FT27" s="548"/>
      <c r="FU27" s="548"/>
      <c r="FV27" s="548"/>
      <c r="FW27" s="548"/>
      <c r="FX27" s="548"/>
      <c r="FY27" s="548"/>
      <c r="FZ27" s="548"/>
      <c r="GA27" s="548"/>
      <c r="GB27" s="548"/>
      <c r="GC27" s="548"/>
      <c r="GD27" s="548"/>
      <c r="GE27" s="548"/>
      <c r="GF27" s="548"/>
      <c r="GG27" s="548"/>
      <c r="GH27" s="548"/>
      <c r="GI27" s="548"/>
      <c r="GJ27" s="548"/>
      <c r="GK27" s="548"/>
      <c r="GL27" s="548"/>
      <c r="GM27" s="548"/>
      <c r="GN27" s="548"/>
      <c r="GO27" s="548"/>
      <c r="GP27" s="548"/>
      <c r="GQ27" s="548"/>
      <c r="GR27" s="548"/>
      <c r="GS27" s="548"/>
      <c r="GT27" s="548"/>
      <c r="GU27" s="548"/>
      <c r="GV27" s="548"/>
      <c r="GW27" s="548"/>
      <c r="GX27" s="548"/>
      <c r="GY27" s="548"/>
      <c r="GZ27" s="548"/>
      <c r="HA27" s="548"/>
      <c r="HB27" s="548"/>
      <c r="HC27" s="548"/>
      <c r="HD27" s="548"/>
      <c r="HE27" s="548"/>
      <c r="HF27" s="548"/>
      <c r="HG27" s="548"/>
      <c r="HH27" s="548"/>
      <c r="HI27" s="548"/>
      <c r="HJ27" s="548"/>
      <c r="HK27" s="548"/>
      <c r="HL27" s="548"/>
      <c r="HM27" s="548"/>
      <c r="HN27" s="548"/>
      <c r="HO27" s="548"/>
      <c r="HP27" s="548"/>
      <c r="HQ27" s="548"/>
      <c r="HR27" s="548"/>
      <c r="HS27" s="548"/>
      <c r="HT27" s="548"/>
      <c r="HU27" s="548"/>
      <c r="HV27" s="548"/>
      <c r="HW27" s="548"/>
      <c r="HX27" s="548"/>
      <c r="HY27" s="548"/>
      <c r="HZ27" s="548"/>
      <c r="IA27" s="548"/>
      <c r="IB27" s="548"/>
      <c r="IC27" s="548"/>
      <c r="ID27" s="548"/>
      <c r="IE27" s="548"/>
      <c r="IF27" s="548"/>
      <c r="IG27" s="548"/>
      <c r="IH27" s="548"/>
      <c r="II27" s="548"/>
      <c r="IJ27" s="548"/>
      <c r="IK27" s="548"/>
      <c r="IL27" s="548"/>
      <c r="IM27" s="548"/>
      <c r="IN27" s="548"/>
      <c r="IO27" s="548"/>
      <c r="IP27" s="548"/>
      <c r="IQ27" s="548"/>
      <c r="IR27" s="548"/>
      <c r="IS27" s="548"/>
      <c r="IT27" s="548"/>
      <c r="IU27" s="548"/>
      <c r="IV27" s="548"/>
      <c r="IW27" s="548"/>
      <c r="IX27" s="548"/>
      <c r="IY27" s="548"/>
      <c r="IZ27" s="548"/>
      <c r="JA27" s="544"/>
      <c r="JB27" s="544"/>
      <c r="JC27" s="544"/>
      <c r="JD27" s="544"/>
      <c r="JE27" s="544"/>
      <c r="JF27" s="544"/>
      <c r="JG27" s="544"/>
      <c r="JH27" s="545"/>
      <c r="JI27" s="544"/>
      <c r="JJ27" s="544"/>
      <c r="JK27" s="544"/>
      <c r="JL27" s="544"/>
      <c r="JM27" s="544"/>
      <c r="JN27" s="544"/>
      <c r="JO27" s="544"/>
      <c r="JP27" s="544"/>
      <c r="JQ27" s="544"/>
      <c r="JR27" s="544"/>
      <c r="JS27" s="544"/>
      <c r="JT27" s="544"/>
      <c r="JU27" s="544"/>
      <c r="JV27" s="544"/>
      <c r="JW27" s="544"/>
      <c r="JX27" s="544"/>
      <c r="JY27" s="544"/>
      <c r="JZ27" s="544"/>
      <c r="KA27" s="544"/>
      <c r="KB27" s="544"/>
      <c r="KC27" s="544"/>
      <c r="KD27" s="544"/>
      <c r="KE27" s="544"/>
      <c r="KF27" s="544"/>
      <c r="KG27" s="544"/>
      <c r="KH27" s="544"/>
      <c r="KI27" s="544"/>
      <c r="KJ27" s="544"/>
      <c r="KK27" s="544"/>
      <c r="KL27" s="544"/>
      <c r="KM27" s="544"/>
      <c r="KN27" s="544"/>
      <c r="KO27" s="544"/>
      <c r="KP27" s="544"/>
      <c r="KQ27" s="544"/>
      <c r="KR27" s="544"/>
      <c r="KS27" s="544"/>
      <c r="KT27" s="544"/>
      <c r="KU27" s="544"/>
      <c r="KV27" s="544"/>
      <c r="KW27" s="544"/>
      <c r="KX27" s="544"/>
      <c r="KY27" s="544"/>
      <c r="KZ27" s="544"/>
      <c r="LA27" s="544"/>
      <c r="LB27" s="544"/>
      <c r="LC27" s="544"/>
      <c r="LD27" s="544"/>
      <c r="LE27" s="544"/>
      <c r="LF27" s="544"/>
      <c r="LG27" s="544"/>
      <c r="LH27" s="544"/>
      <c r="LI27" s="544"/>
      <c r="LJ27" s="546"/>
    </row>
    <row r="28" spans="2:322" ht="3.65" customHeight="1">
      <c r="B28" s="545"/>
      <c r="C28" s="544"/>
      <c r="D28" s="544"/>
      <c r="E28" s="544"/>
      <c r="F28" s="544"/>
      <c r="G28" s="544"/>
      <c r="H28" s="544"/>
      <c r="I28" s="544"/>
      <c r="J28" s="544"/>
      <c r="K28" s="544"/>
      <c r="L28" s="544"/>
      <c r="M28" s="544"/>
      <c r="N28" s="544"/>
      <c r="O28" s="544"/>
      <c r="P28" s="544"/>
      <c r="Q28" s="544"/>
      <c r="R28" s="544"/>
      <c r="S28" s="544"/>
      <c r="T28" s="544"/>
      <c r="U28" s="544"/>
      <c r="V28" s="544"/>
      <c r="W28" s="544"/>
      <c r="X28" s="544"/>
      <c r="Y28" s="544"/>
      <c r="Z28" s="544"/>
      <c r="AA28" s="544"/>
      <c r="AB28" s="544"/>
      <c r="AC28" s="544"/>
      <c r="AD28" s="544"/>
      <c r="AE28" s="544"/>
      <c r="AF28" s="544"/>
      <c r="AG28" s="544"/>
      <c r="AH28" s="544"/>
      <c r="AI28" s="544"/>
      <c r="AJ28" s="544"/>
      <c r="AK28" s="544"/>
      <c r="AL28" s="544"/>
      <c r="AM28" s="544"/>
      <c r="AN28" s="544"/>
      <c r="AO28" s="546"/>
      <c r="AP28" s="547"/>
      <c r="AQ28" s="548"/>
      <c r="AR28" s="548"/>
      <c r="AS28" s="548"/>
      <c r="AT28" s="548"/>
      <c r="AU28" s="548"/>
      <c r="AV28" s="548"/>
      <c r="AW28" s="548"/>
      <c r="AX28" s="1324"/>
      <c r="AY28" s="1325"/>
      <c r="AZ28" s="1325"/>
      <c r="BA28" s="1328">
        <v>1</v>
      </c>
      <c r="BB28" s="1328"/>
      <c r="BC28" s="1328"/>
      <c r="BD28" s="1328"/>
      <c r="BE28" s="1328"/>
      <c r="BF28" s="1328"/>
      <c r="BG28" s="1328"/>
      <c r="BH28" s="1328"/>
      <c r="BI28" s="1328"/>
      <c r="BJ28" s="1328"/>
      <c r="BK28" s="1328"/>
      <c r="BL28" s="1328"/>
      <c r="BM28" s="1328"/>
      <c r="BN28" s="1328"/>
      <c r="BO28" s="1328"/>
      <c r="BP28" s="1328"/>
      <c r="BQ28" s="1329"/>
      <c r="BR28" s="1328">
        <v>2</v>
      </c>
      <c r="BS28" s="1328"/>
      <c r="BT28" s="1328"/>
      <c r="BU28" s="1328"/>
      <c r="BV28" s="1328"/>
      <c r="BW28" s="1328"/>
      <c r="BX28" s="1328"/>
      <c r="BY28" s="1328"/>
      <c r="BZ28" s="1328"/>
      <c r="CA28" s="1328"/>
      <c r="CB28" s="1328"/>
      <c r="CC28" s="1328"/>
      <c r="CD28" s="1328"/>
      <c r="CE28" s="1328"/>
      <c r="CF28" s="1328"/>
      <c r="CG28" s="1328"/>
      <c r="CH28" s="1329"/>
      <c r="CI28" s="1332">
        <v>3</v>
      </c>
      <c r="CJ28" s="1328"/>
      <c r="CK28" s="1328"/>
      <c r="CL28" s="1328"/>
      <c r="CM28" s="1328"/>
      <c r="CN28" s="1328"/>
      <c r="CO28" s="1328"/>
      <c r="CP28" s="1328"/>
      <c r="CQ28" s="1328"/>
      <c r="CR28" s="1328"/>
      <c r="CS28" s="1328"/>
      <c r="CT28" s="1328"/>
      <c r="CU28" s="1328"/>
      <c r="CV28" s="1328"/>
      <c r="CW28" s="1328"/>
      <c r="CX28" s="1328"/>
      <c r="CY28" s="1329"/>
      <c r="CZ28" s="1328">
        <v>4</v>
      </c>
      <c r="DA28" s="1328"/>
      <c r="DB28" s="1328"/>
      <c r="DC28" s="1328"/>
      <c r="DD28" s="1328"/>
      <c r="DE28" s="1328"/>
      <c r="DF28" s="1328"/>
      <c r="DG28" s="1328"/>
      <c r="DH28" s="1328"/>
      <c r="DI28" s="1328"/>
      <c r="DJ28" s="1328"/>
      <c r="DK28" s="1328"/>
      <c r="DL28" s="1328"/>
      <c r="DM28" s="1328"/>
      <c r="DN28" s="1328"/>
      <c r="DO28" s="1328"/>
      <c r="DP28" s="1329"/>
      <c r="DQ28" s="1328">
        <v>5</v>
      </c>
      <c r="DR28" s="1328"/>
      <c r="DS28" s="1328"/>
      <c r="DT28" s="1328"/>
      <c r="DU28" s="1328"/>
      <c r="DV28" s="1328"/>
      <c r="DW28" s="1328"/>
      <c r="DX28" s="1328"/>
      <c r="DY28" s="1328"/>
      <c r="DZ28" s="1328"/>
      <c r="EA28" s="1328"/>
      <c r="EB28" s="1328"/>
      <c r="EC28" s="1328"/>
      <c r="ED28" s="1328"/>
      <c r="EE28" s="1328"/>
      <c r="EF28" s="1328"/>
      <c r="EG28" s="1329"/>
      <c r="EH28" s="1328">
        <v>6</v>
      </c>
      <c r="EI28" s="1328"/>
      <c r="EJ28" s="1328"/>
      <c r="EK28" s="1328"/>
      <c r="EL28" s="1328"/>
      <c r="EM28" s="1328"/>
      <c r="EN28" s="1328"/>
      <c r="EO28" s="1328"/>
      <c r="EP28" s="1328"/>
      <c r="EQ28" s="1328"/>
      <c r="ER28" s="1328"/>
      <c r="ES28" s="1328"/>
      <c r="ET28" s="1328"/>
      <c r="EU28" s="1328"/>
      <c r="EV28" s="1328"/>
      <c r="EW28" s="1328"/>
      <c r="EX28" s="1329"/>
      <c r="EY28" s="1328">
        <v>7</v>
      </c>
      <c r="EZ28" s="1328"/>
      <c r="FA28" s="1328"/>
      <c r="FB28" s="1328"/>
      <c r="FC28" s="1328"/>
      <c r="FD28" s="1328"/>
      <c r="FE28" s="1328"/>
      <c r="FF28" s="1328"/>
      <c r="FG28" s="1328"/>
      <c r="FH28" s="1328"/>
      <c r="FI28" s="1328"/>
      <c r="FJ28" s="1328"/>
      <c r="FK28" s="1328"/>
      <c r="FL28" s="1328"/>
      <c r="FM28" s="1328"/>
      <c r="FN28" s="1328"/>
      <c r="FO28" s="1329"/>
      <c r="FP28" s="1328">
        <v>8</v>
      </c>
      <c r="FQ28" s="1328"/>
      <c r="FR28" s="1328"/>
      <c r="FS28" s="1328"/>
      <c r="FT28" s="1328"/>
      <c r="FU28" s="1328"/>
      <c r="FV28" s="1328"/>
      <c r="FW28" s="1328"/>
      <c r="FX28" s="1328"/>
      <c r="FY28" s="1328"/>
      <c r="FZ28" s="1328"/>
      <c r="GA28" s="1328"/>
      <c r="GB28" s="1328"/>
      <c r="GC28" s="1328"/>
      <c r="GD28" s="1328"/>
      <c r="GE28" s="1328"/>
      <c r="GF28" s="1329"/>
      <c r="GG28" s="1328">
        <v>9</v>
      </c>
      <c r="GH28" s="1328"/>
      <c r="GI28" s="1328"/>
      <c r="GJ28" s="1328"/>
      <c r="GK28" s="1328"/>
      <c r="GL28" s="1328"/>
      <c r="GM28" s="1328"/>
      <c r="GN28" s="1328"/>
      <c r="GO28" s="1328"/>
      <c r="GP28" s="1328"/>
      <c r="GQ28" s="1328"/>
      <c r="GR28" s="1328"/>
      <c r="GS28" s="1328"/>
      <c r="GT28" s="1328"/>
      <c r="GU28" s="1328"/>
      <c r="GV28" s="1328"/>
      <c r="GW28" s="1329"/>
      <c r="GX28" s="1328">
        <v>10</v>
      </c>
      <c r="GY28" s="1328"/>
      <c r="GZ28" s="1328"/>
      <c r="HA28" s="1328"/>
      <c r="HB28" s="1328"/>
      <c r="HC28" s="1328"/>
      <c r="HD28" s="1328"/>
      <c r="HE28" s="1328"/>
      <c r="HF28" s="1328"/>
      <c r="HG28" s="1328"/>
      <c r="HH28" s="1328"/>
      <c r="HI28" s="1328"/>
      <c r="HJ28" s="1328"/>
      <c r="HK28" s="1328"/>
      <c r="HL28" s="1328"/>
      <c r="HM28" s="1328"/>
      <c r="HN28" s="1329"/>
      <c r="HO28" s="1328">
        <v>11</v>
      </c>
      <c r="HP28" s="1328"/>
      <c r="HQ28" s="1328"/>
      <c r="HR28" s="1328"/>
      <c r="HS28" s="1328"/>
      <c r="HT28" s="1328"/>
      <c r="HU28" s="1328"/>
      <c r="HV28" s="1328"/>
      <c r="HW28" s="1328"/>
      <c r="HX28" s="1328"/>
      <c r="HY28" s="1328"/>
      <c r="HZ28" s="1328"/>
      <c r="IA28" s="1328"/>
      <c r="IB28" s="1328"/>
      <c r="IC28" s="1328"/>
      <c r="ID28" s="1328"/>
      <c r="IE28" s="1329"/>
      <c r="IF28" s="1328">
        <v>12</v>
      </c>
      <c r="IG28" s="1328"/>
      <c r="IH28" s="1328"/>
      <c r="II28" s="1328"/>
      <c r="IJ28" s="1328"/>
      <c r="IK28" s="1328"/>
      <c r="IL28" s="1328"/>
      <c r="IM28" s="1328"/>
      <c r="IN28" s="1328"/>
      <c r="IO28" s="1328"/>
      <c r="IP28" s="1328"/>
      <c r="IQ28" s="1328"/>
      <c r="IR28" s="1328"/>
      <c r="IS28" s="1328"/>
      <c r="IT28" s="1328"/>
      <c r="IU28" s="1328"/>
      <c r="IV28" s="1328"/>
      <c r="IW28" s="1325"/>
      <c r="IX28" s="1325"/>
      <c r="IY28" s="1334"/>
      <c r="IZ28" s="544"/>
      <c r="JA28" s="544"/>
      <c r="JB28" s="549"/>
      <c r="JC28" s="544"/>
      <c r="JD28" s="544"/>
      <c r="JE28" s="544"/>
      <c r="JF28" s="544"/>
      <c r="JG28" s="544"/>
      <c r="JH28" s="545"/>
      <c r="JI28" s="544"/>
      <c r="JJ28" s="544"/>
      <c r="JK28" s="544"/>
      <c r="JL28" s="544"/>
      <c r="JM28" s="544"/>
      <c r="JN28" s="544"/>
      <c r="JO28" s="544"/>
      <c r="JP28" s="544"/>
      <c r="JQ28" s="544"/>
      <c r="JR28" s="544"/>
      <c r="JS28" s="544"/>
      <c r="JT28" s="544"/>
      <c r="JU28" s="544"/>
      <c r="JV28" s="544"/>
      <c r="JW28" s="544"/>
      <c r="JX28" s="544"/>
      <c r="JY28" s="544"/>
      <c r="JZ28" s="544"/>
      <c r="KA28" s="544"/>
      <c r="KB28" s="544"/>
      <c r="KC28" s="544"/>
      <c r="KD28" s="544"/>
      <c r="KE28" s="544"/>
      <c r="KF28" s="544"/>
      <c r="KG28" s="544"/>
      <c r="KH28" s="544"/>
      <c r="KI28" s="544"/>
      <c r="KJ28" s="544"/>
      <c r="KK28" s="544"/>
      <c r="KL28" s="544"/>
      <c r="KM28" s="544"/>
      <c r="KN28" s="544"/>
      <c r="KO28" s="544"/>
      <c r="KP28" s="544"/>
      <c r="KQ28" s="544"/>
      <c r="KR28" s="544"/>
      <c r="KS28" s="544"/>
      <c r="KT28" s="544"/>
      <c r="KU28" s="544"/>
      <c r="KV28" s="544"/>
      <c r="KW28" s="544"/>
      <c r="KX28" s="544"/>
      <c r="KY28" s="544"/>
      <c r="KZ28" s="544"/>
      <c r="LA28" s="544"/>
      <c r="LB28" s="544"/>
      <c r="LC28" s="544"/>
      <c r="LD28" s="544"/>
      <c r="LE28" s="544"/>
      <c r="LF28" s="544"/>
      <c r="LG28" s="544"/>
      <c r="LH28" s="544"/>
      <c r="LI28" s="544"/>
      <c r="LJ28" s="546"/>
    </row>
    <row r="29" spans="2:322" ht="3.65" customHeight="1">
      <c r="B29" s="545"/>
      <c r="C29" s="544"/>
      <c r="D29" s="544"/>
      <c r="E29" s="544"/>
      <c r="F29" s="544"/>
      <c r="G29" s="544"/>
      <c r="H29" s="544"/>
      <c r="I29" s="544"/>
      <c r="J29" s="544"/>
      <c r="K29" s="544"/>
      <c r="L29" s="544"/>
      <c r="M29" s="544"/>
      <c r="N29" s="544"/>
      <c r="O29" s="544"/>
      <c r="P29" s="544"/>
      <c r="Q29" s="544"/>
      <c r="R29" s="544"/>
      <c r="S29" s="544"/>
      <c r="T29" s="544"/>
      <c r="U29" s="544"/>
      <c r="V29" s="544"/>
      <c r="W29" s="544"/>
      <c r="X29" s="544"/>
      <c r="Y29" s="544"/>
      <c r="Z29" s="544"/>
      <c r="AA29" s="544"/>
      <c r="AB29" s="544"/>
      <c r="AC29" s="544"/>
      <c r="AD29" s="544"/>
      <c r="AE29" s="544"/>
      <c r="AF29" s="544"/>
      <c r="AG29" s="544"/>
      <c r="AH29" s="544"/>
      <c r="AI29" s="544"/>
      <c r="AJ29" s="544"/>
      <c r="AK29" s="544"/>
      <c r="AL29" s="544"/>
      <c r="AM29" s="544"/>
      <c r="AN29" s="544"/>
      <c r="AO29" s="546"/>
      <c r="AP29" s="547"/>
      <c r="AQ29" s="548"/>
      <c r="AR29" s="548"/>
      <c r="AS29" s="548"/>
      <c r="AT29" s="548"/>
      <c r="AU29" s="548"/>
      <c r="AV29" s="548"/>
      <c r="AW29" s="548"/>
      <c r="AX29" s="1326"/>
      <c r="AY29" s="1327"/>
      <c r="AZ29" s="1327"/>
      <c r="BA29" s="1330"/>
      <c r="BB29" s="1330"/>
      <c r="BC29" s="1330"/>
      <c r="BD29" s="1330"/>
      <c r="BE29" s="1330"/>
      <c r="BF29" s="1330"/>
      <c r="BG29" s="1330"/>
      <c r="BH29" s="1330"/>
      <c r="BI29" s="1330"/>
      <c r="BJ29" s="1330"/>
      <c r="BK29" s="1330"/>
      <c r="BL29" s="1330"/>
      <c r="BM29" s="1330"/>
      <c r="BN29" s="1330"/>
      <c r="BO29" s="1330"/>
      <c r="BP29" s="1330"/>
      <c r="BQ29" s="1331"/>
      <c r="BR29" s="1330"/>
      <c r="BS29" s="1330"/>
      <c r="BT29" s="1330"/>
      <c r="BU29" s="1330"/>
      <c r="BV29" s="1330"/>
      <c r="BW29" s="1330"/>
      <c r="BX29" s="1330"/>
      <c r="BY29" s="1330"/>
      <c r="BZ29" s="1330"/>
      <c r="CA29" s="1330"/>
      <c r="CB29" s="1330"/>
      <c r="CC29" s="1330"/>
      <c r="CD29" s="1330"/>
      <c r="CE29" s="1330"/>
      <c r="CF29" s="1330"/>
      <c r="CG29" s="1330"/>
      <c r="CH29" s="1331"/>
      <c r="CI29" s="1333"/>
      <c r="CJ29" s="1330"/>
      <c r="CK29" s="1330"/>
      <c r="CL29" s="1330"/>
      <c r="CM29" s="1330"/>
      <c r="CN29" s="1330"/>
      <c r="CO29" s="1330"/>
      <c r="CP29" s="1330"/>
      <c r="CQ29" s="1330"/>
      <c r="CR29" s="1330"/>
      <c r="CS29" s="1330"/>
      <c r="CT29" s="1330"/>
      <c r="CU29" s="1330"/>
      <c r="CV29" s="1330"/>
      <c r="CW29" s="1330"/>
      <c r="CX29" s="1330"/>
      <c r="CY29" s="1331"/>
      <c r="CZ29" s="1330"/>
      <c r="DA29" s="1330"/>
      <c r="DB29" s="1330"/>
      <c r="DC29" s="1330"/>
      <c r="DD29" s="1330"/>
      <c r="DE29" s="1330"/>
      <c r="DF29" s="1330"/>
      <c r="DG29" s="1330"/>
      <c r="DH29" s="1330"/>
      <c r="DI29" s="1330"/>
      <c r="DJ29" s="1330"/>
      <c r="DK29" s="1330"/>
      <c r="DL29" s="1330"/>
      <c r="DM29" s="1330"/>
      <c r="DN29" s="1330"/>
      <c r="DO29" s="1330"/>
      <c r="DP29" s="1331"/>
      <c r="DQ29" s="1330"/>
      <c r="DR29" s="1330"/>
      <c r="DS29" s="1330"/>
      <c r="DT29" s="1330"/>
      <c r="DU29" s="1330"/>
      <c r="DV29" s="1330"/>
      <c r="DW29" s="1330"/>
      <c r="DX29" s="1330"/>
      <c r="DY29" s="1330"/>
      <c r="DZ29" s="1330"/>
      <c r="EA29" s="1330"/>
      <c r="EB29" s="1330"/>
      <c r="EC29" s="1330"/>
      <c r="ED29" s="1330"/>
      <c r="EE29" s="1330"/>
      <c r="EF29" s="1330"/>
      <c r="EG29" s="1331"/>
      <c r="EH29" s="1330"/>
      <c r="EI29" s="1330"/>
      <c r="EJ29" s="1330"/>
      <c r="EK29" s="1330"/>
      <c r="EL29" s="1330"/>
      <c r="EM29" s="1330"/>
      <c r="EN29" s="1330"/>
      <c r="EO29" s="1330"/>
      <c r="EP29" s="1330"/>
      <c r="EQ29" s="1330"/>
      <c r="ER29" s="1330"/>
      <c r="ES29" s="1330"/>
      <c r="ET29" s="1330"/>
      <c r="EU29" s="1330"/>
      <c r="EV29" s="1330"/>
      <c r="EW29" s="1330"/>
      <c r="EX29" s="1331"/>
      <c r="EY29" s="1330"/>
      <c r="EZ29" s="1330"/>
      <c r="FA29" s="1330"/>
      <c r="FB29" s="1330"/>
      <c r="FC29" s="1330"/>
      <c r="FD29" s="1330"/>
      <c r="FE29" s="1330"/>
      <c r="FF29" s="1330"/>
      <c r="FG29" s="1330"/>
      <c r="FH29" s="1330"/>
      <c r="FI29" s="1330"/>
      <c r="FJ29" s="1330"/>
      <c r="FK29" s="1330"/>
      <c r="FL29" s="1330"/>
      <c r="FM29" s="1330"/>
      <c r="FN29" s="1330"/>
      <c r="FO29" s="1331"/>
      <c r="FP29" s="1330"/>
      <c r="FQ29" s="1330"/>
      <c r="FR29" s="1330"/>
      <c r="FS29" s="1330"/>
      <c r="FT29" s="1330"/>
      <c r="FU29" s="1330"/>
      <c r="FV29" s="1330"/>
      <c r="FW29" s="1330"/>
      <c r="FX29" s="1330"/>
      <c r="FY29" s="1330"/>
      <c r="FZ29" s="1330"/>
      <c r="GA29" s="1330"/>
      <c r="GB29" s="1330"/>
      <c r="GC29" s="1330"/>
      <c r="GD29" s="1330"/>
      <c r="GE29" s="1330"/>
      <c r="GF29" s="1331"/>
      <c r="GG29" s="1330"/>
      <c r="GH29" s="1330"/>
      <c r="GI29" s="1330"/>
      <c r="GJ29" s="1330"/>
      <c r="GK29" s="1330"/>
      <c r="GL29" s="1330"/>
      <c r="GM29" s="1330"/>
      <c r="GN29" s="1330"/>
      <c r="GO29" s="1330"/>
      <c r="GP29" s="1330"/>
      <c r="GQ29" s="1330"/>
      <c r="GR29" s="1330"/>
      <c r="GS29" s="1330"/>
      <c r="GT29" s="1330"/>
      <c r="GU29" s="1330"/>
      <c r="GV29" s="1330"/>
      <c r="GW29" s="1331"/>
      <c r="GX29" s="1330"/>
      <c r="GY29" s="1330"/>
      <c r="GZ29" s="1330"/>
      <c r="HA29" s="1330"/>
      <c r="HB29" s="1330"/>
      <c r="HC29" s="1330"/>
      <c r="HD29" s="1330"/>
      <c r="HE29" s="1330"/>
      <c r="HF29" s="1330"/>
      <c r="HG29" s="1330"/>
      <c r="HH29" s="1330"/>
      <c r="HI29" s="1330"/>
      <c r="HJ29" s="1330"/>
      <c r="HK29" s="1330"/>
      <c r="HL29" s="1330"/>
      <c r="HM29" s="1330"/>
      <c r="HN29" s="1331"/>
      <c r="HO29" s="1330"/>
      <c r="HP29" s="1330"/>
      <c r="HQ29" s="1330"/>
      <c r="HR29" s="1330"/>
      <c r="HS29" s="1330"/>
      <c r="HT29" s="1330"/>
      <c r="HU29" s="1330"/>
      <c r="HV29" s="1330"/>
      <c r="HW29" s="1330"/>
      <c r="HX29" s="1330"/>
      <c r="HY29" s="1330"/>
      <c r="HZ29" s="1330"/>
      <c r="IA29" s="1330"/>
      <c r="IB29" s="1330"/>
      <c r="IC29" s="1330"/>
      <c r="ID29" s="1330"/>
      <c r="IE29" s="1331"/>
      <c r="IF29" s="1330"/>
      <c r="IG29" s="1330"/>
      <c r="IH29" s="1330"/>
      <c r="II29" s="1330"/>
      <c r="IJ29" s="1330"/>
      <c r="IK29" s="1330"/>
      <c r="IL29" s="1330"/>
      <c r="IM29" s="1330"/>
      <c r="IN29" s="1330"/>
      <c r="IO29" s="1330"/>
      <c r="IP29" s="1330"/>
      <c r="IQ29" s="1330"/>
      <c r="IR29" s="1330"/>
      <c r="IS29" s="1330"/>
      <c r="IT29" s="1330"/>
      <c r="IU29" s="1330"/>
      <c r="IV29" s="1330"/>
      <c r="IW29" s="1327"/>
      <c r="IX29" s="1327"/>
      <c r="IY29" s="1335"/>
      <c r="IZ29" s="544"/>
      <c r="JA29" s="544"/>
      <c r="JB29" s="544"/>
      <c r="JC29" s="544"/>
      <c r="JD29" s="544"/>
      <c r="JE29" s="544"/>
      <c r="JF29" s="544"/>
      <c r="JG29" s="544"/>
      <c r="JH29" s="545"/>
      <c r="JI29" s="544"/>
      <c r="JJ29" s="544"/>
      <c r="JK29" s="544"/>
      <c r="JL29" s="544"/>
      <c r="JM29" s="544"/>
      <c r="JN29" s="544"/>
      <c r="JO29" s="544"/>
      <c r="JP29" s="544"/>
      <c r="JQ29" s="544"/>
      <c r="JR29" s="544"/>
      <c r="JS29" s="544"/>
      <c r="JT29" s="544"/>
      <c r="JU29" s="544"/>
      <c r="JV29" s="544"/>
      <c r="JW29" s="544"/>
      <c r="JX29" s="544"/>
      <c r="JY29" s="544"/>
      <c r="JZ29" s="544"/>
      <c r="KA29" s="544"/>
      <c r="KB29" s="544"/>
      <c r="KC29" s="544"/>
      <c r="KD29" s="544"/>
      <c r="KE29" s="544"/>
      <c r="KF29" s="544"/>
      <c r="KG29" s="544"/>
      <c r="KH29" s="544"/>
      <c r="KI29" s="544"/>
      <c r="KJ29" s="544"/>
      <c r="KK29" s="544"/>
      <c r="KL29" s="544"/>
      <c r="KM29" s="544"/>
      <c r="KN29" s="544"/>
      <c r="KO29" s="544"/>
      <c r="KP29" s="544"/>
      <c r="KQ29" s="544"/>
      <c r="KR29" s="544"/>
      <c r="KS29" s="544"/>
      <c r="KT29" s="544"/>
      <c r="KU29" s="544"/>
      <c r="KV29" s="544"/>
      <c r="KW29" s="544"/>
      <c r="KX29" s="544"/>
      <c r="KY29" s="544"/>
      <c r="KZ29" s="544"/>
      <c r="LA29" s="544"/>
      <c r="LB29" s="544"/>
      <c r="LC29" s="544"/>
      <c r="LD29" s="544"/>
      <c r="LE29" s="544"/>
      <c r="LF29" s="544"/>
      <c r="LG29" s="544"/>
      <c r="LH29" s="544"/>
      <c r="LI29" s="544"/>
      <c r="LJ29" s="546"/>
    </row>
    <row r="30" spans="2:322" ht="3.65" customHeight="1">
      <c r="B30" s="545"/>
      <c r="C30" s="544"/>
      <c r="D30" s="544"/>
      <c r="E30" s="544"/>
      <c r="F30" s="544"/>
      <c r="G30" s="544"/>
      <c r="H30" s="544"/>
      <c r="I30" s="544"/>
      <c r="J30" s="544"/>
      <c r="K30" s="544"/>
      <c r="L30" s="544"/>
      <c r="M30" s="544"/>
      <c r="N30" s="544"/>
      <c r="O30" s="544"/>
      <c r="P30" s="544"/>
      <c r="Q30" s="544"/>
      <c r="R30" s="544"/>
      <c r="S30" s="544"/>
      <c r="T30" s="544"/>
      <c r="U30" s="544"/>
      <c r="V30" s="544"/>
      <c r="W30" s="544"/>
      <c r="X30" s="544"/>
      <c r="Y30" s="544"/>
      <c r="Z30" s="544"/>
      <c r="AA30" s="544"/>
      <c r="AB30" s="544"/>
      <c r="AC30" s="544"/>
      <c r="AD30" s="544"/>
      <c r="AE30" s="544"/>
      <c r="AF30" s="544"/>
      <c r="AG30" s="544"/>
      <c r="AH30" s="544"/>
      <c r="AI30" s="544"/>
      <c r="AJ30" s="544"/>
      <c r="AK30" s="544"/>
      <c r="AL30" s="544"/>
      <c r="AM30" s="544"/>
      <c r="AN30" s="544"/>
      <c r="AO30" s="546"/>
      <c r="AP30" s="547"/>
      <c r="AQ30" s="548"/>
      <c r="AR30" s="548"/>
      <c r="AS30" s="548"/>
      <c r="AT30" s="548"/>
      <c r="AU30" s="548"/>
      <c r="AV30" s="548"/>
      <c r="AW30" s="548"/>
      <c r="AX30" s="1326"/>
      <c r="AY30" s="1327"/>
      <c r="AZ30" s="1327"/>
      <c r="BA30" s="550"/>
      <c r="BB30" s="550"/>
      <c r="BC30" s="550"/>
      <c r="BD30" s="550"/>
      <c r="BE30" s="551"/>
      <c r="BF30" s="551"/>
      <c r="BG30" s="551"/>
      <c r="BH30" s="1336" t="e" vm="4">
        <v>#VALUE!</v>
      </c>
      <c r="BI30" s="1336"/>
      <c r="BJ30" s="551"/>
      <c r="BK30" s="551"/>
      <c r="BL30" s="551"/>
      <c r="BM30" s="551"/>
      <c r="BN30" s="551"/>
      <c r="BO30" s="551"/>
      <c r="BP30" s="551"/>
      <c r="BQ30" s="551"/>
      <c r="BR30" s="552"/>
      <c r="BS30" s="551"/>
      <c r="BT30" s="551"/>
      <c r="BU30" s="551"/>
      <c r="BV30" s="551"/>
      <c r="BW30" s="551"/>
      <c r="BX30" s="551"/>
      <c r="BY30" s="1336" t="e" vm="4">
        <v>#VALUE!</v>
      </c>
      <c r="BZ30" s="1336"/>
      <c r="CA30" s="553"/>
      <c r="CB30" s="553"/>
      <c r="CC30" s="553"/>
      <c r="CD30" s="553"/>
      <c r="CE30" s="553"/>
      <c r="CF30" s="553"/>
      <c r="CG30" s="553"/>
      <c r="CH30" s="554"/>
      <c r="CI30" s="555"/>
      <c r="CJ30" s="553"/>
      <c r="CK30" s="553"/>
      <c r="CL30" s="553"/>
      <c r="CM30" s="553"/>
      <c r="CN30" s="553"/>
      <c r="CO30" s="553"/>
      <c r="CP30" s="1336" t="e" vm="4">
        <v>#VALUE!</v>
      </c>
      <c r="CQ30" s="1336"/>
      <c r="CR30" s="553"/>
      <c r="CS30" s="553"/>
      <c r="CT30" s="553"/>
      <c r="CU30" s="553"/>
      <c r="CV30" s="553"/>
      <c r="CW30" s="553"/>
      <c r="CX30" s="553"/>
      <c r="CY30" s="554"/>
      <c r="CZ30" s="553"/>
      <c r="DA30" s="553"/>
      <c r="DB30" s="553"/>
      <c r="DC30" s="553"/>
      <c r="DD30" s="553"/>
      <c r="DE30" s="553"/>
      <c r="DF30" s="553"/>
      <c r="DG30" s="1336" t="e" vm="4">
        <v>#VALUE!</v>
      </c>
      <c r="DH30" s="1336"/>
      <c r="DI30" s="553"/>
      <c r="DJ30" s="553"/>
      <c r="DK30" s="553"/>
      <c r="DL30" s="553"/>
      <c r="DM30" s="553"/>
      <c r="DN30" s="553"/>
      <c r="DO30" s="553"/>
      <c r="DP30" s="554"/>
      <c r="DQ30" s="553"/>
      <c r="DR30" s="553"/>
      <c r="DS30" s="553"/>
      <c r="DT30" s="553"/>
      <c r="DU30" s="553"/>
      <c r="DV30" s="553"/>
      <c r="DW30" s="553"/>
      <c r="DX30" s="1336" t="e" vm="4">
        <v>#VALUE!</v>
      </c>
      <c r="DY30" s="1336"/>
      <c r="DZ30" s="553"/>
      <c r="EA30" s="553"/>
      <c r="EB30" s="553"/>
      <c r="EC30" s="553"/>
      <c r="ED30" s="553"/>
      <c r="EE30" s="553"/>
      <c r="EF30" s="553"/>
      <c r="EG30" s="554"/>
      <c r="EH30" s="553"/>
      <c r="EI30" s="553"/>
      <c r="EJ30" s="553"/>
      <c r="EK30" s="553"/>
      <c r="EL30" s="553"/>
      <c r="EM30" s="553"/>
      <c r="EN30" s="553"/>
      <c r="EO30" s="1336" t="e" vm="4">
        <v>#VALUE!</v>
      </c>
      <c r="EP30" s="1336"/>
      <c r="EQ30" s="553"/>
      <c r="ER30" s="553"/>
      <c r="ES30" s="553"/>
      <c r="ET30" s="553"/>
      <c r="EU30" s="553"/>
      <c r="EV30" s="553"/>
      <c r="EW30" s="553"/>
      <c r="EX30" s="554"/>
      <c r="EY30" s="553"/>
      <c r="EZ30" s="553"/>
      <c r="FA30" s="553"/>
      <c r="FB30" s="553"/>
      <c r="FC30" s="553"/>
      <c r="FD30" s="553"/>
      <c r="FE30" s="553"/>
      <c r="FF30" s="1336" t="e" vm="4">
        <v>#VALUE!</v>
      </c>
      <c r="FG30" s="1336"/>
      <c r="FH30" s="553"/>
      <c r="FI30" s="553"/>
      <c r="FJ30" s="553"/>
      <c r="FK30" s="553"/>
      <c r="FL30" s="553"/>
      <c r="FM30" s="553"/>
      <c r="FN30" s="553"/>
      <c r="FO30" s="554"/>
      <c r="FP30" s="553"/>
      <c r="FQ30" s="553"/>
      <c r="FR30" s="553"/>
      <c r="FS30" s="553"/>
      <c r="FT30" s="553"/>
      <c r="FU30" s="553"/>
      <c r="FV30" s="553"/>
      <c r="FW30" s="1336" t="e" vm="4">
        <v>#VALUE!</v>
      </c>
      <c r="FX30" s="1336"/>
      <c r="FY30" s="553"/>
      <c r="FZ30" s="553"/>
      <c r="GA30" s="553"/>
      <c r="GB30" s="553"/>
      <c r="GC30" s="553"/>
      <c r="GD30" s="553"/>
      <c r="GE30" s="553"/>
      <c r="GF30" s="554"/>
      <c r="GG30" s="553"/>
      <c r="GH30" s="553"/>
      <c r="GI30" s="553"/>
      <c r="GJ30" s="553"/>
      <c r="GK30" s="553"/>
      <c r="GL30" s="553"/>
      <c r="GM30" s="553"/>
      <c r="GN30" s="1336" t="e" vm="4">
        <v>#VALUE!</v>
      </c>
      <c r="GO30" s="1336"/>
      <c r="GP30" s="553"/>
      <c r="GQ30" s="553"/>
      <c r="GR30" s="553"/>
      <c r="GS30" s="553"/>
      <c r="GT30" s="553"/>
      <c r="GU30" s="553"/>
      <c r="GV30" s="553"/>
      <c r="GW30" s="554"/>
      <c r="GX30" s="553"/>
      <c r="GY30" s="553"/>
      <c r="GZ30" s="553"/>
      <c r="HA30" s="553"/>
      <c r="HB30" s="553"/>
      <c r="HC30" s="553"/>
      <c r="HD30" s="553"/>
      <c r="HE30" s="1336" t="e" vm="4">
        <v>#VALUE!</v>
      </c>
      <c r="HF30" s="1336"/>
      <c r="HG30" s="553"/>
      <c r="HH30" s="553"/>
      <c r="HI30" s="553"/>
      <c r="HJ30" s="553"/>
      <c r="HK30" s="553"/>
      <c r="HL30" s="553"/>
      <c r="HM30" s="553"/>
      <c r="HN30" s="554"/>
      <c r="HO30" s="553"/>
      <c r="HP30" s="553"/>
      <c r="HQ30" s="553"/>
      <c r="HR30" s="553"/>
      <c r="HS30" s="553"/>
      <c r="HT30" s="553"/>
      <c r="HU30" s="553"/>
      <c r="HV30" s="1336" t="e" vm="4">
        <v>#VALUE!</v>
      </c>
      <c r="HW30" s="1336"/>
      <c r="HX30" s="553"/>
      <c r="HY30" s="553"/>
      <c r="HZ30" s="553"/>
      <c r="IA30" s="553"/>
      <c r="IB30" s="553"/>
      <c r="IC30" s="553"/>
      <c r="ID30" s="553"/>
      <c r="IE30" s="554"/>
      <c r="IF30" s="553"/>
      <c r="IG30" s="553"/>
      <c r="IH30" s="553"/>
      <c r="II30" s="553"/>
      <c r="IJ30" s="553"/>
      <c r="IK30" s="553"/>
      <c r="IL30" s="553"/>
      <c r="IM30" s="1336" t="e" vm="4">
        <v>#VALUE!</v>
      </c>
      <c r="IN30" s="1336"/>
      <c r="IO30" s="553"/>
      <c r="IP30" s="551"/>
      <c r="IQ30" s="551"/>
      <c r="IR30" s="551"/>
      <c r="IS30" s="551"/>
      <c r="IT30" s="551"/>
      <c r="IU30" s="551"/>
      <c r="IV30" s="551"/>
      <c r="IW30" s="1327"/>
      <c r="IX30" s="1327"/>
      <c r="IY30" s="1335"/>
      <c r="IZ30" s="544"/>
      <c r="JA30" s="544"/>
      <c r="JB30" s="544"/>
      <c r="JC30" s="544"/>
      <c r="JD30" s="544"/>
      <c r="JE30" s="544"/>
      <c r="JF30" s="544"/>
      <c r="JG30" s="544"/>
      <c r="JH30" s="545"/>
      <c r="JI30" s="544"/>
      <c r="JJ30" s="544"/>
      <c r="JK30" s="544"/>
      <c r="JL30" s="544"/>
      <c r="JM30" s="544"/>
      <c r="JN30" s="544"/>
      <c r="JO30" s="544"/>
      <c r="JP30" s="544"/>
      <c r="JQ30" s="544"/>
      <c r="JR30" s="544"/>
      <c r="JS30" s="544"/>
      <c r="JT30" s="544"/>
      <c r="JU30" s="544"/>
      <c r="JV30" s="544"/>
      <c r="JW30" s="544"/>
      <c r="JX30" s="544"/>
      <c r="JY30" s="544"/>
      <c r="JZ30" s="544"/>
      <c r="KA30" s="544"/>
      <c r="KB30" s="544"/>
      <c r="KC30" s="544"/>
      <c r="KD30" s="544"/>
      <c r="KE30" s="544"/>
      <c r="KF30" s="544"/>
      <c r="KG30" s="544"/>
      <c r="KH30" s="544"/>
      <c r="KI30" s="544"/>
      <c r="KJ30" s="544"/>
      <c r="KK30" s="544"/>
      <c r="KL30" s="544"/>
      <c r="KM30" s="544"/>
      <c r="KN30" s="544"/>
      <c r="KO30" s="544"/>
      <c r="KP30" s="544"/>
      <c r="KQ30" s="544"/>
      <c r="KR30" s="544"/>
      <c r="KS30" s="544"/>
      <c r="KT30" s="544"/>
      <c r="KU30" s="544"/>
      <c r="KV30" s="544"/>
      <c r="KW30" s="544"/>
      <c r="KX30" s="544"/>
      <c r="KY30" s="544"/>
      <c r="KZ30" s="544"/>
      <c r="LA30" s="544"/>
      <c r="LB30" s="544"/>
      <c r="LC30" s="544"/>
      <c r="LD30" s="544"/>
      <c r="LE30" s="544"/>
      <c r="LF30" s="544"/>
      <c r="LG30" s="544"/>
      <c r="LH30" s="544"/>
      <c r="LI30" s="544"/>
      <c r="LJ30" s="546"/>
    </row>
    <row r="31" spans="2:322" ht="3.65" customHeight="1">
      <c r="B31" s="545"/>
      <c r="C31" s="544"/>
      <c r="D31" s="544"/>
      <c r="E31" s="544"/>
      <c r="F31" s="544"/>
      <c r="G31" s="544"/>
      <c r="H31" s="544"/>
      <c r="I31" s="544"/>
      <c r="J31" s="544"/>
      <c r="K31" s="544"/>
      <c r="L31" s="544"/>
      <c r="M31" s="544"/>
      <c r="N31" s="544"/>
      <c r="O31" s="544"/>
      <c r="P31" s="544"/>
      <c r="Q31" s="544"/>
      <c r="R31" s="544"/>
      <c r="S31" s="544"/>
      <c r="T31" s="544"/>
      <c r="U31" s="544"/>
      <c r="V31" s="544"/>
      <c r="W31" s="544"/>
      <c r="X31" s="544"/>
      <c r="Y31" s="544"/>
      <c r="Z31" s="544"/>
      <c r="AA31" s="544"/>
      <c r="AB31" s="544"/>
      <c r="AC31" s="544"/>
      <c r="AD31" s="544"/>
      <c r="AE31" s="544"/>
      <c r="AF31" s="544"/>
      <c r="AG31" s="544"/>
      <c r="AH31" s="544"/>
      <c r="AI31" s="544"/>
      <c r="AJ31" s="544"/>
      <c r="AK31" s="544"/>
      <c r="AL31" s="544"/>
      <c r="AM31" s="544"/>
      <c r="AN31" s="544"/>
      <c r="AO31" s="546"/>
      <c r="AP31" s="547"/>
      <c r="AQ31" s="548"/>
      <c r="AR31" s="548"/>
      <c r="AS31" s="548"/>
      <c r="AT31" s="548"/>
      <c r="AU31" s="548"/>
      <c r="AV31" s="548"/>
      <c r="AW31" s="548"/>
      <c r="AX31" s="1337" t="s">
        <v>0</v>
      </c>
      <c r="AY31" s="1338"/>
      <c r="AZ31" s="556"/>
      <c r="BA31" s="557"/>
      <c r="BB31" s="558"/>
      <c r="BC31" s="558"/>
      <c r="BD31" s="558"/>
      <c r="BE31" s="558"/>
      <c r="BF31" s="558"/>
      <c r="BG31" s="559"/>
      <c r="BH31" s="559"/>
      <c r="BI31" s="559"/>
      <c r="BJ31" s="559"/>
      <c r="BK31" s="559"/>
      <c r="BL31" s="559"/>
      <c r="BM31" s="559"/>
      <c r="BN31" s="559"/>
      <c r="BO31" s="559"/>
      <c r="BP31" s="559"/>
      <c r="BQ31" s="559"/>
      <c r="BR31" s="559"/>
      <c r="BS31" s="559"/>
      <c r="BT31" s="559"/>
      <c r="BU31" s="559"/>
      <c r="BV31" s="559"/>
      <c r="BW31" s="559"/>
      <c r="BX31" s="559"/>
      <c r="BY31" s="559"/>
      <c r="BZ31" s="559"/>
      <c r="CA31" s="559"/>
      <c r="CB31" s="559"/>
      <c r="CC31" s="559"/>
      <c r="CD31" s="559"/>
      <c r="CE31" s="559"/>
      <c r="CF31" s="559"/>
      <c r="CG31" s="559"/>
      <c r="CH31" s="559"/>
      <c r="CI31" s="559"/>
      <c r="CJ31" s="559"/>
      <c r="CK31" s="559"/>
      <c r="CL31" s="559"/>
      <c r="CM31" s="559"/>
      <c r="CN31" s="559"/>
      <c r="CO31" s="559"/>
      <c r="CP31" s="559"/>
      <c r="CQ31" s="559"/>
      <c r="CR31" s="559"/>
      <c r="CS31" s="559"/>
      <c r="CT31" s="559"/>
      <c r="CU31" s="559"/>
      <c r="CV31" s="559"/>
      <c r="CW31" s="559"/>
      <c r="CX31" s="559"/>
      <c r="CY31" s="559"/>
      <c r="CZ31" s="559"/>
      <c r="DA31" s="559"/>
      <c r="DB31" s="559"/>
      <c r="DC31" s="559"/>
      <c r="DD31" s="559"/>
      <c r="DE31" s="559"/>
      <c r="DF31" s="559"/>
      <c r="DG31" s="559"/>
      <c r="DH31" s="559"/>
      <c r="DI31" s="559"/>
      <c r="DJ31" s="559"/>
      <c r="DK31" s="559"/>
      <c r="DL31" s="559"/>
      <c r="DM31" s="559"/>
      <c r="DN31" s="559"/>
      <c r="DO31" s="559"/>
      <c r="DP31" s="559"/>
      <c r="DQ31" s="559"/>
      <c r="DR31" s="558"/>
      <c r="DS31" s="558"/>
      <c r="DT31" s="558"/>
      <c r="DU31" s="558"/>
      <c r="DV31" s="558"/>
      <c r="DW31" s="558"/>
      <c r="DX31" s="558"/>
      <c r="DY31" s="558"/>
      <c r="DZ31" s="558"/>
      <c r="EA31" s="558"/>
      <c r="EB31" s="558"/>
      <c r="EC31" s="558"/>
      <c r="ED31" s="558"/>
      <c r="EE31" s="558"/>
      <c r="EF31" s="558"/>
      <c r="EG31" s="558"/>
      <c r="EH31" s="558"/>
      <c r="EI31" s="558"/>
      <c r="EJ31" s="558"/>
      <c r="EK31" s="558"/>
      <c r="EL31" s="558"/>
      <c r="EM31" s="558"/>
      <c r="EN31" s="558"/>
      <c r="EO31" s="558"/>
      <c r="EP31" s="558"/>
      <c r="EQ31" s="558"/>
      <c r="ER31" s="558"/>
      <c r="ES31" s="558"/>
      <c r="ET31" s="558"/>
      <c r="EU31" s="558"/>
      <c r="EV31" s="558"/>
      <c r="EW31" s="558"/>
      <c r="EX31" s="558"/>
      <c r="EY31" s="558"/>
      <c r="EZ31" s="558"/>
      <c r="FA31" s="558"/>
      <c r="FB31" s="558"/>
      <c r="FC31" s="558"/>
      <c r="FD31" s="558"/>
      <c r="FE31" s="558"/>
      <c r="FF31" s="558"/>
      <c r="FG31" s="558"/>
      <c r="FH31" s="558"/>
      <c r="FI31" s="558"/>
      <c r="FJ31" s="558"/>
      <c r="FK31" s="558"/>
      <c r="FL31" s="558"/>
      <c r="FM31" s="558"/>
      <c r="FN31" s="558"/>
      <c r="FO31" s="558"/>
      <c r="FP31" s="558"/>
      <c r="FQ31" s="558"/>
      <c r="FR31" s="558"/>
      <c r="FS31" s="558"/>
      <c r="FT31" s="558"/>
      <c r="FU31" s="558"/>
      <c r="FV31" s="558"/>
      <c r="FW31" s="558"/>
      <c r="FX31" s="558"/>
      <c r="FY31" s="558"/>
      <c r="FZ31" s="558"/>
      <c r="GA31" s="558"/>
      <c r="GB31" s="558"/>
      <c r="GC31" s="558"/>
      <c r="GD31" s="558"/>
      <c r="GE31" s="558"/>
      <c r="GF31" s="558"/>
      <c r="GG31" s="558"/>
      <c r="GH31" s="558"/>
      <c r="GI31" s="558"/>
      <c r="GJ31" s="558"/>
      <c r="GK31" s="558"/>
      <c r="GL31" s="558"/>
      <c r="GM31" s="558"/>
      <c r="GN31" s="558"/>
      <c r="GO31" s="558"/>
      <c r="GP31" s="558"/>
      <c r="GQ31" s="558"/>
      <c r="GR31" s="558"/>
      <c r="GS31" s="558"/>
      <c r="GT31" s="558"/>
      <c r="GU31" s="558"/>
      <c r="GV31" s="558"/>
      <c r="GW31" s="558"/>
      <c r="GX31" s="558"/>
      <c r="GY31" s="558"/>
      <c r="GZ31" s="558"/>
      <c r="HA31" s="558"/>
      <c r="HB31" s="558"/>
      <c r="HC31" s="558"/>
      <c r="HD31" s="558"/>
      <c r="HE31" s="558"/>
      <c r="HF31" s="558"/>
      <c r="HG31" s="558"/>
      <c r="HH31" s="558"/>
      <c r="HI31" s="558"/>
      <c r="HJ31" s="558"/>
      <c r="HK31" s="558"/>
      <c r="HL31" s="558"/>
      <c r="HM31" s="558"/>
      <c r="HN31" s="558"/>
      <c r="HO31" s="558"/>
      <c r="HP31" s="558"/>
      <c r="HQ31" s="558"/>
      <c r="HR31" s="558"/>
      <c r="HS31" s="558"/>
      <c r="HT31" s="558"/>
      <c r="HU31" s="558"/>
      <c r="HV31" s="558"/>
      <c r="HW31" s="558"/>
      <c r="HX31" s="558"/>
      <c r="HY31" s="558"/>
      <c r="HZ31" s="558"/>
      <c r="IA31" s="558"/>
      <c r="IB31" s="558"/>
      <c r="IC31" s="558"/>
      <c r="ID31" s="558"/>
      <c r="IE31" s="558"/>
      <c r="IF31" s="558"/>
      <c r="IG31" s="558"/>
      <c r="IH31" s="558"/>
      <c r="II31" s="558"/>
      <c r="IJ31" s="558"/>
      <c r="IK31" s="558"/>
      <c r="IL31" s="558"/>
      <c r="IM31" s="558"/>
      <c r="IN31" s="558"/>
      <c r="IO31" s="558"/>
      <c r="IP31" s="558"/>
      <c r="IQ31" s="558"/>
      <c r="IR31" s="558"/>
      <c r="IS31" s="558"/>
      <c r="IT31" s="558"/>
      <c r="IU31" s="558"/>
      <c r="IV31" s="560"/>
      <c r="IW31" s="561"/>
      <c r="IX31" s="1338" t="s">
        <v>0</v>
      </c>
      <c r="IY31" s="1341"/>
      <c r="IZ31" s="544"/>
      <c r="JA31" s="544"/>
      <c r="JB31" s="544"/>
      <c r="JC31" s="544"/>
      <c r="JD31" s="544"/>
      <c r="JE31" s="544"/>
      <c r="JF31" s="544"/>
      <c r="JG31" s="544"/>
      <c r="JH31" s="545"/>
      <c r="JI31" s="544"/>
      <c r="JJ31" s="544"/>
      <c r="JK31" s="544"/>
      <c r="JL31" s="544"/>
      <c r="JM31" s="544"/>
      <c r="JN31" s="544"/>
      <c r="JO31" s="544"/>
      <c r="JP31" s="544"/>
      <c r="JQ31" s="544"/>
      <c r="JR31" s="544"/>
      <c r="JS31" s="544"/>
      <c r="JT31" s="544"/>
      <c r="JU31" s="544"/>
      <c r="JV31" s="544"/>
      <c r="JW31" s="544"/>
      <c r="JX31" s="544"/>
      <c r="JY31" s="544"/>
      <c r="JZ31" s="544"/>
      <c r="KA31" s="544"/>
      <c r="KB31" s="544"/>
      <c r="KC31" s="544"/>
      <c r="KD31" s="544"/>
      <c r="KE31" s="544"/>
      <c r="KF31" s="544"/>
      <c r="KG31" s="544"/>
      <c r="KH31" s="544"/>
      <c r="KI31" s="544"/>
      <c r="KJ31" s="544"/>
      <c r="KK31" s="544"/>
      <c r="KL31" s="544"/>
      <c r="KM31" s="544"/>
      <c r="KN31" s="544"/>
      <c r="KO31" s="544"/>
      <c r="KP31" s="544"/>
      <c r="KQ31" s="544"/>
      <c r="KR31" s="544"/>
      <c r="KS31" s="544"/>
      <c r="KT31" s="544"/>
      <c r="KU31" s="544"/>
      <c r="KV31" s="544"/>
      <c r="KW31" s="544"/>
      <c r="KX31" s="544"/>
      <c r="KY31" s="544"/>
      <c r="KZ31" s="544"/>
      <c r="LA31" s="544"/>
      <c r="LB31" s="544"/>
      <c r="LC31" s="544"/>
      <c r="LD31" s="544"/>
      <c r="LE31" s="544"/>
      <c r="LF31" s="544"/>
      <c r="LG31" s="544"/>
      <c r="LH31" s="544"/>
      <c r="LI31" s="544"/>
      <c r="LJ31" s="546"/>
    </row>
    <row r="32" spans="2:322" ht="3.65" customHeight="1">
      <c r="B32" s="545"/>
      <c r="C32" s="544"/>
      <c r="D32" s="544"/>
      <c r="E32" s="544"/>
      <c r="F32" s="544"/>
      <c r="G32" s="544"/>
      <c r="H32" s="544"/>
      <c r="I32" s="544"/>
      <c r="J32" s="544"/>
      <c r="K32" s="544"/>
      <c r="L32" s="544"/>
      <c r="M32" s="544"/>
      <c r="N32" s="544"/>
      <c r="O32" s="544"/>
      <c r="P32" s="544"/>
      <c r="Q32" s="544"/>
      <c r="R32" s="544"/>
      <c r="S32" s="544"/>
      <c r="T32" s="544"/>
      <c r="U32" s="544"/>
      <c r="V32" s="544"/>
      <c r="W32" s="544"/>
      <c r="X32" s="544"/>
      <c r="Y32" s="544"/>
      <c r="Z32" s="544"/>
      <c r="AA32" s="544"/>
      <c r="AB32" s="544"/>
      <c r="AC32" s="544"/>
      <c r="AD32" s="544"/>
      <c r="AE32" s="544"/>
      <c r="AF32" s="544"/>
      <c r="AG32" s="544"/>
      <c r="AH32" s="544"/>
      <c r="AI32" s="544"/>
      <c r="AJ32" s="544"/>
      <c r="AK32" s="544"/>
      <c r="AL32" s="544"/>
      <c r="AM32" s="544"/>
      <c r="AN32" s="544"/>
      <c r="AO32" s="546"/>
      <c r="AP32" s="547"/>
      <c r="AQ32" s="548"/>
      <c r="AR32" s="548"/>
      <c r="AS32" s="548"/>
      <c r="AT32" s="548"/>
      <c r="AU32" s="548"/>
      <c r="AV32" s="548"/>
      <c r="AW32" s="548"/>
      <c r="AX32" s="1337"/>
      <c r="AY32" s="1338"/>
      <c r="AZ32" s="556"/>
      <c r="BA32" s="562"/>
      <c r="BB32" s="1343" t="s">
        <v>243</v>
      </c>
      <c r="BC32" s="1343"/>
      <c r="BD32" s="1343"/>
      <c r="BE32" s="1343"/>
      <c r="BF32" s="1343"/>
      <c r="BG32" s="1343"/>
      <c r="BH32" s="1343"/>
      <c r="BI32" s="1343"/>
      <c r="BJ32" s="1343"/>
      <c r="BK32" s="1343"/>
      <c r="BL32" s="1343"/>
      <c r="BM32" s="1343"/>
      <c r="BN32" s="1343"/>
      <c r="BO32" s="1343"/>
      <c r="BP32" s="1343"/>
      <c r="BQ32" s="1343"/>
      <c r="BR32" s="1343"/>
      <c r="BS32" s="1343"/>
      <c r="BT32" s="1343"/>
      <c r="BU32" s="1343"/>
      <c r="BV32" s="1343"/>
      <c r="BW32" s="1343"/>
      <c r="BX32" s="1343"/>
      <c r="BY32" s="1343"/>
      <c r="BZ32" s="1343"/>
      <c r="CA32" s="1343"/>
      <c r="CB32" s="1343"/>
      <c r="CC32" s="1343"/>
      <c r="CD32" s="1343"/>
      <c r="CE32" s="1343"/>
      <c r="CF32" s="1343"/>
      <c r="CG32" s="1343"/>
      <c r="CH32" s="1343"/>
      <c r="CI32" s="1343"/>
      <c r="CJ32" s="1343"/>
      <c r="CK32" s="1343"/>
      <c r="CL32" s="1343"/>
      <c r="CM32" s="1343"/>
      <c r="CN32" s="1343"/>
      <c r="CO32" s="1343"/>
      <c r="CP32" s="1343"/>
      <c r="CQ32" s="1343"/>
      <c r="CR32" s="1343"/>
      <c r="CS32" s="1343"/>
      <c r="CT32" s="1343"/>
      <c r="CU32" s="1343"/>
      <c r="CV32" s="1343"/>
      <c r="CW32" s="1343"/>
      <c r="CX32" s="1343"/>
      <c r="CY32" s="1343"/>
      <c r="CZ32" s="1343"/>
      <c r="DA32" s="1343"/>
      <c r="DB32" s="1343"/>
      <c r="DC32" s="1343"/>
      <c r="DD32" s="1343"/>
      <c r="DE32" s="1343"/>
      <c r="DF32" s="1343"/>
      <c r="DG32" s="1343"/>
      <c r="DH32" s="1343"/>
      <c r="DI32" s="1343"/>
      <c r="DJ32" s="1343"/>
      <c r="DK32" s="1343"/>
      <c r="DL32" s="1343"/>
      <c r="DM32" s="1343"/>
      <c r="DN32" s="1343"/>
      <c r="DO32" s="1343"/>
      <c r="DP32" s="1343"/>
      <c r="DQ32" s="1343"/>
      <c r="DR32" s="1343"/>
      <c r="DS32" s="1343"/>
      <c r="DT32" s="1343"/>
      <c r="DU32" s="1343"/>
      <c r="DV32" s="1343"/>
      <c r="DW32" s="1343"/>
      <c r="DX32" s="1343"/>
      <c r="DY32" s="1343"/>
      <c r="DZ32" s="1343"/>
      <c r="EA32" s="1343"/>
      <c r="EB32" s="1343"/>
      <c r="EC32" s="1343"/>
      <c r="ED32" s="1343"/>
      <c r="EE32" s="1343"/>
      <c r="EF32" s="1343"/>
      <c r="EG32" s="1343"/>
      <c r="EH32" s="1343"/>
      <c r="EI32" s="1343"/>
      <c r="EJ32" s="1343"/>
      <c r="EK32" s="1343"/>
      <c r="EL32" s="1343"/>
      <c r="EM32" s="1343"/>
      <c r="EN32" s="1343"/>
      <c r="EO32" s="1343"/>
      <c r="EP32" s="1343"/>
      <c r="EQ32" s="1343"/>
      <c r="ER32" s="1343"/>
      <c r="ES32" s="1343"/>
      <c r="ET32" s="1343"/>
      <c r="EU32" s="1343"/>
      <c r="EV32" s="1343"/>
      <c r="EW32" s="1343"/>
      <c r="EX32" s="1343"/>
      <c r="EY32" s="1343"/>
      <c r="EZ32" s="1343"/>
      <c r="FA32" s="1343"/>
      <c r="FB32" s="1343"/>
      <c r="FC32" s="1343"/>
      <c r="FD32" s="1343"/>
      <c r="FE32" s="1343"/>
      <c r="FF32" s="1343"/>
      <c r="FG32" s="1343"/>
      <c r="FH32" s="1343"/>
      <c r="FI32" s="1343"/>
      <c r="FJ32" s="1343"/>
      <c r="FK32" s="1343"/>
      <c r="FL32" s="1343"/>
      <c r="FM32" s="1343"/>
      <c r="FN32" s="1343"/>
      <c r="FO32" s="1343"/>
      <c r="FP32" s="1343"/>
      <c r="FQ32" s="1343"/>
      <c r="FR32" s="1343"/>
      <c r="FS32" s="1343"/>
      <c r="FT32" s="1343"/>
      <c r="FU32" s="1343"/>
      <c r="FV32" s="1343"/>
      <c r="FW32" s="1343"/>
      <c r="FX32" s="1343"/>
      <c r="FY32" s="1343"/>
      <c r="FZ32" s="1343"/>
      <c r="GA32" s="1343"/>
      <c r="GB32" s="1343"/>
      <c r="GC32" s="1343"/>
      <c r="GD32" s="1343"/>
      <c r="GE32" s="1343"/>
      <c r="GF32" s="1343"/>
      <c r="GG32" s="1343"/>
      <c r="GH32" s="1343"/>
      <c r="GI32" s="1343"/>
      <c r="GJ32" s="1343"/>
      <c r="GK32" s="1343"/>
      <c r="GL32" s="1343"/>
      <c r="GM32" s="1343"/>
      <c r="GN32" s="1343"/>
      <c r="GO32" s="1343"/>
      <c r="GP32" s="1343"/>
      <c r="GQ32" s="1343"/>
      <c r="GR32" s="1343"/>
      <c r="GS32" s="1343"/>
      <c r="GT32" s="1343"/>
      <c r="GU32" s="1343"/>
      <c r="GV32" s="1343"/>
      <c r="GW32" s="1343"/>
      <c r="GX32" s="1343"/>
      <c r="GY32" s="1343"/>
      <c r="GZ32" s="1343"/>
      <c r="HA32" s="1343"/>
      <c r="HB32" s="1343"/>
      <c r="HC32" s="1343"/>
      <c r="HD32" s="1343"/>
      <c r="HE32" s="1343"/>
      <c r="HF32" s="1343"/>
      <c r="HG32" s="1343"/>
      <c r="HH32" s="1343"/>
      <c r="HI32" s="1343"/>
      <c r="HJ32" s="1343"/>
      <c r="HK32" s="1343"/>
      <c r="HL32" s="1343"/>
      <c r="HM32" s="1343"/>
      <c r="HN32" s="1343"/>
      <c r="HO32" s="1343"/>
      <c r="HP32" s="1343"/>
      <c r="HQ32" s="1343"/>
      <c r="HR32" s="1343"/>
      <c r="HS32" s="1343"/>
      <c r="HT32" s="1343"/>
      <c r="HU32" s="1343"/>
      <c r="HV32" s="1343"/>
      <c r="HW32" s="1343"/>
      <c r="HX32" s="1343"/>
      <c r="HY32" s="1343"/>
      <c r="HZ32" s="1343"/>
      <c r="IA32" s="1343"/>
      <c r="IB32" s="1343"/>
      <c r="IC32" s="1343"/>
      <c r="ID32" s="1343"/>
      <c r="IE32" s="1343"/>
      <c r="IF32" s="1343"/>
      <c r="IG32" s="1343"/>
      <c r="IH32" s="1343"/>
      <c r="II32" s="1343"/>
      <c r="IJ32" s="1343"/>
      <c r="IK32" s="1343"/>
      <c r="IL32" s="1343"/>
      <c r="IM32" s="1343"/>
      <c r="IN32" s="1343"/>
      <c r="IO32" s="1343"/>
      <c r="IP32" s="1343"/>
      <c r="IQ32" s="1343"/>
      <c r="IR32" s="1343"/>
      <c r="IS32" s="1343"/>
      <c r="IT32" s="1343"/>
      <c r="IU32" s="1343"/>
      <c r="IV32" s="563"/>
      <c r="IW32" s="561"/>
      <c r="IX32" s="1338"/>
      <c r="IY32" s="1341"/>
      <c r="IZ32" s="544"/>
      <c r="JA32" s="544"/>
      <c r="JB32" s="544"/>
      <c r="JC32" s="544"/>
      <c r="JD32" s="544"/>
      <c r="JE32" s="544"/>
      <c r="JF32" s="544"/>
      <c r="JG32" s="544"/>
      <c r="JH32" s="545"/>
      <c r="JI32" s="544"/>
      <c r="JJ32" s="544"/>
      <c r="JK32" s="544"/>
      <c r="JL32" s="544"/>
      <c r="JM32" s="544" t="s">
        <v>244</v>
      </c>
      <c r="JN32" s="544"/>
      <c r="JO32" s="544"/>
      <c r="JP32" s="544"/>
      <c r="JQ32" s="544"/>
      <c r="JR32" s="544"/>
      <c r="JS32" s="544"/>
      <c r="JT32" s="544"/>
      <c r="JU32" s="544"/>
      <c r="JV32" s="544"/>
      <c r="JW32" s="544"/>
      <c r="JX32" s="544"/>
      <c r="JY32" s="544"/>
      <c r="JZ32" s="544"/>
      <c r="KA32" s="544"/>
      <c r="KB32" s="544"/>
      <c r="KC32" s="544"/>
      <c r="KD32" s="544"/>
      <c r="KE32" s="544"/>
      <c r="KF32" s="544"/>
      <c r="KG32" s="544"/>
      <c r="KH32" s="544"/>
      <c r="KI32" s="544"/>
      <c r="KJ32" s="544"/>
      <c r="KK32" s="544"/>
      <c r="KL32" s="544"/>
      <c r="KM32" s="544"/>
      <c r="KN32" s="544"/>
      <c r="KO32" s="544"/>
      <c r="KP32" s="544"/>
      <c r="KQ32" s="544"/>
      <c r="KR32" s="544"/>
      <c r="KS32" s="544"/>
      <c r="KT32" s="544"/>
      <c r="KU32" s="544"/>
      <c r="KV32" s="544"/>
      <c r="KW32" s="544"/>
      <c r="KX32" s="544"/>
      <c r="KY32" s="544"/>
      <c r="KZ32" s="544"/>
      <c r="LA32" s="544"/>
      <c r="LB32" s="544"/>
      <c r="LC32" s="544"/>
      <c r="LD32" s="544"/>
      <c r="LE32" s="544"/>
      <c r="LF32" s="544"/>
      <c r="LG32" s="544"/>
      <c r="LH32" s="544"/>
      <c r="LI32" s="544"/>
      <c r="LJ32" s="546"/>
    </row>
    <row r="33" spans="2:322" ht="3.65" customHeight="1">
      <c r="B33" s="545"/>
      <c r="C33" s="544"/>
      <c r="D33" s="544"/>
      <c r="E33" s="544"/>
      <c r="F33" s="544"/>
      <c r="G33" s="544"/>
      <c r="H33" s="544"/>
      <c r="I33" s="544"/>
      <c r="J33" s="544"/>
      <c r="K33" s="544"/>
      <c r="L33" s="544"/>
      <c r="M33" s="544"/>
      <c r="N33" s="544"/>
      <c r="O33" s="544"/>
      <c r="P33" s="544"/>
      <c r="Q33" s="544"/>
      <c r="R33" s="544"/>
      <c r="S33" s="544"/>
      <c r="T33" s="544"/>
      <c r="U33" s="544"/>
      <c r="V33" s="544"/>
      <c r="W33" s="544"/>
      <c r="X33" s="544"/>
      <c r="Y33" s="544"/>
      <c r="Z33" s="544"/>
      <c r="AA33" s="544"/>
      <c r="AB33" s="544"/>
      <c r="AC33" s="544"/>
      <c r="AD33" s="544"/>
      <c r="AE33" s="544"/>
      <c r="AF33" s="544"/>
      <c r="AG33" s="544"/>
      <c r="AH33" s="544"/>
      <c r="AI33" s="544"/>
      <c r="AJ33" s="544"/>
      <c r="AK33" s="544"/>
      <c r="AL33" s="544"/>
      <c r="AM33" s="544"/>
      <c r="AN33" s="544"/>
      <c r="AO33" s="546"/>
      <c r="AP33" s="547"/>
      <c r="AQ33" s="548"/>
      <c r="AR33" s="548"/>
      <c r="AS33" s="548"/>
      <c r="AT33" s="548"/>
      <c r="AU33" s="548"/>
      <c r="AV33" s="548"/>
      <c r="AW33" s="548"/>
      <c r="AX33" s="1337"/>
      <c r="AY33" s="1338"/>
      <c r="AZ33" s="556"/>
      <c r="BA33" s="562"/>
      <c r="BB33" s="1343"/>
      <c r="BC33" s="1343"/>
      <c r="BD33" s="1343"/>
      <c r="BE33" s="1343"/>
      <c r="BF33" s="1343"/>
      <c r="BG33" s="1343"/>
      <c r="BH33" s="1343"/>
      <c r="BI33" s="1343"/>
      <c r="BJ33" s="1343"/>
      <c r="BK33" s="1343"/>
      <c r="BL33" s="1343"/>
      <c r="BM33" s="1343"/>
      <c r="BN33" s="1343"/>
      <c r="BO33" s="1343"/>
      <c r="BP33" s="1343"/>
      <c r="BQ33" s="1343"/>
      <c r="BR33" s="1343"/>
      <c r="BS33" s="1343"/>
      <c r="BT33" s="1343"/>
      <c r="BU33" s="1343"/>
      <c r="BV33" s="1343"/>
      <c r="BW33" s="1343"/>
      <c r="BX33" s="1343"/>
      <c r="BY33" s="1343"/>
      <c r="BZ33" s="1343"/>
      <c r="CA33" s="1343"/>
      <c r="CB33" s="1343"/>
      <c r="CC33" s="1343"/>
      <c r="CD33" s="1343"/>
      <c r="CE33" s="1343"/>
      <c r="CF33" s="1343"/>
      <c r="CG33" s="1343"/>
      <c r="CH33" s="1343"/>
      <c r="CI33" s="1343"/>
      <c r="CJ33" s="1343"/>
      <c r="CK33" s="1343"/>
      <c r="CL33" s="1343"/>
      <c r="CM33" s="1343"/>
      <c r="CN33" s="1343"/>
      <c r="CO33" s="1343"/>
      <c r="CP33" s="1343"/>
      <c r="CQ33" s="1343"/>
      <c r="CR33" s="1343"/>
      <c r="CS33" s="1343"/>
      <c r="CT33" s="1343"/>
      <c r="CU33" s="1343"/>
      <c r="CV33" s="1343"/>
      <c r="CW33" s="1343"/>
      <c r="CX33" s="1343"/>
      <c r="CY33" s="1343"/>
      <c r="CZ33" s="1343"/>
      <c r="DA33" s="1343"/>
      <c r="DB33" s="1343"/>
      <c r="DC33" s="1343"/>
      <c r="DD33" s="1343"/>
      <c r="DE33" s="1343"/>
      <c r="DF33" s="1343"/>
      <c r="DG33" s="1343"/>
      <c r="DH33" s="1343"/>
      <c r="DI33" s="1343"/>
      <c r="DJ33" s="1343"/>
      <c r="DK33" s="1343"/>
      <c r="DL33" s="1343"/>
      <c r="DM33" s="1343"/>
      <c r="DN33" s="1343"/>
      <c r="DO33" s="1343"/>
      <c r="DP33" s="1343"/>
      <c r="DQ33" s="1343"/>
      <c r="DR33" s="1343"/>
      <c r="DS33" s="1343"/>
      <c r="DT33" s="1343"/>
      <c r="DU33" s="1343"/>
      <c r="DV33" s="1343"/>
      <c r="DW33" s="1343"/>
      <c r="DX33" s="1343"/>
      <c r="DY33" s="1343"/>
      <c r="DZ33" s="1343"/>
      <c r="EA33" s="1343"/>
      <c r="EB33" s="1343"/>
      <c r="EC33" s="1343"/>
      <c r="ED33" s="1343"/>
      <c r="EE33" s="1343"/>
      <c r="EF33" s="1343"/>
      <c r="EG33" s="1343"/>
      <c r="EH33" s="1343"/>
      <c r="EI33" s="1343"/>
      <c r="EJ33" s="1343"/>
      <c r="EK33" s="1343"/>
      <c r="EL33" s="1343"/>
      <c r="EM33" s="1343"/>
      <c r="EN33" s="1343"/>
      <c r="EO33" s="1343"/>
      <c r="EP33" s="1343"/>
      <c r="EQ33" s="1343"/>
      <c r="ER33" s="1343"/>
      <c r="ES33" s="1343"/>
      <c r="ET33" s="1343"/>
      <c r="EU33" s="1343"/>
      <c r="EV33" s="1343"/>
      <c r="EW33" s="1343"/>
      <c r="EX33" s="1343"/>
      <c r="EY33" s="1343"/>
      <c r="EZ33" s="1343"/>
      <c r="FA33" s="1343"/>
      <c r="FB33" s="1343"/>
      <c r="FC33" s="1343"/>
      <c r="FD33" s="1343"/>
      <c r="FE33" s="1343"/>
      <c r="FF33" s="1343"/>
      <c r="FG33" s="1343"/>
      <c r="FH33" s="1343"/>
      <c r="FI33" s="1343"/>
      <c r="FJ33" s="1343"/>
      <c r="FK33" s="1343"/>
      <c r="FL33" s="1343"/>
      <c r="FM33" s="1343"/>
      <c r="FN33" s="1343"/>
      <c r="FO33" s="1343"/>
      <c r="FP33" s="1343"/>
      <c r="FQ33" s="1343"/>
      <c r="FR33" s="1343"/>
      <c r="FS33" s="1343"/>
      <c r="FT33" s="1343"/>
      <c r="FU33" s="1343"/>
      <c r="FV33" s="1343"/>
      <c r="FW33" s="1343"/>
      <c r="FX33" s="1343"/>
      <c r="FY33" s="1343"/>
      <c r="FZ33" s="1343"/>
      <c r="GA33" s="1343"/>
      <c r="GB33" s="1343"/>
      <c r="GC33" s="1343"/>
      <c r="GD33" s="1343"/>
      <c r="GE33" s="1343"/>
      <c r="GF33" s="1343"/>
      <c r="GG33" s="1343"/>
      <c r="GH33" s="1343"/>
      <c r="GI33" s="1343"/>
      <c r="GJ33" s="1343"/>
      <c r="GK33" s="1343"/>
      <c r="GL33" s="1343"/>
      <c r="GM33" s="1343"/>
      <c r="GN33" s="1343"/>
      <c r="GO33" s="1343"/>
      <c r="GP33" s="1343"/>
      <c r="GQ33" s="1343"/>
      <c r="GR33" s="1343"/>
      <c r="GS33" s="1343"/>
      <c r="GT33" s="1343"/>
      <c r="GU33" s="1343"/>
      <c r="GV33" s="1343"/>
      <c r="GW33" s="1343"/>
      <c r="GX33" s="1343"/>
      <c r="GY33" s="1343"/>
      <c r="GZ33" s="1343"/>
      <c r="HA33" s="1343"/>
      <c r="HB33" s="1343"/>
      <c r="HC33" s="1343"/>
      <c r="HD33" s="1343"/>
      <c r="HE33" s="1343"/>
      <c r="HF33" s="1343"/>
      <c r="HG33" s="1343"/>
      <c r="HH33" s="1343"/>
      <c r="HI33" s="1343"/>
      <c r="HJ33" s="1343"/>
      <c r="HK33" s="1343"/>
      <c r="HL33" s="1343"/>
      <c r="HM33" s="1343"/>
      <c r="HN33" s="1343"/>
      <c r="HO33" s="1343"/>
      <c r="HP33" s="1343"/>
      <c r="HQ33" s="1343"/>
      <c r="HR33" s="1343"/>
      <c r="HS33" s="1343"/>
      <c r="HT33" s="1343"/>
      <c r="HU33" s="1343"/>
      <c r="HV33" s="1343"/>
      <c r="HW33" s="1343"/>
      <c r="HX33" s="1343"/>
      <c r="HY33" s="1343"/>
      <c r="HZ33" s="1343"/>
      <c r="IA33" s="1343"/>
      <c r="IB33" s="1343"/>
      <c r="IC33" s="1343"/>
      <c r="ID33" s="1343"/>
      <c r="IE33" s="1343"/>
      <c r="IF33" s="1343"/>
      <c r="IG33" s="1343"/>
      <c r="IH33" s="1343"/>
      <c r="II33" s="1343"/>
      <c r="IJ33" s="1343"/>
      <c r="IK33" s="1343"/>
      <c r="IL33" s="1343"/>
      <c r="IM33" s="1343"/>
      <c r="IN33" s="1343"/>
      <c r="IO33" s="1343"/>
      <c r="IP33" s="1343"/>
      <c r="IQ33" s="1343"/>
      <c r="IR33" s="1343"/>
      <c r="IS33" s="1343"/>
      <c r="IT33" s="1343"/>
      <c r="IU33" s="1343"/>
      <c r="IV33" s="563"/>
      <c r="IW33" s="561"/>
      <c r="IX33" s="1338"/>
      <c r="IY33" s="1341"/>
      <c r="IZ33" s="544"/>
      <c r="JA33" s="544"/>
      <c r="JB33" s="544"/>
      <c r="JC33" s="544"/>
      <c r="JD33" s="544"/>
      <c r="JE33" s="544"/>
      <c r="JF33" s="544"/>
      <c r="JG33" s="544"/>
      <c r="JH33" s="545"/>
      <c r="JI33" s="544"/>
      <c r="JJ33" s="544"/>
      <c r="JK33" s="544"/>
      <c r="JL33" s="544"/>
      <c r="JM33" s="544"/>
      <c r="JN33" s="544"/>
      <c r="JO33" s="544"/>
      <c r="JP33" s="544"/>
      <c r="JQ33" s="544"/>
      <c r="JR33" s="544"/>
      <c r="JS33" s="544"/>
      <c r="JT33" s="544"/>
      <c r="JU33" s="544"/>
      <c r="JV33" s="544"/>
      <c r="JW33" s="544"/>
      <c r="JX33" s="544"/>
      <c r="JY33" s="544"/>
      <c r="JZ33" s="544"/>
      <c r="KA33" s="544"/>
      <c r="KB33" s="544"/>
      <c r="KC33" s="544"/>
      <c r="KD33" s="544"/>
      <c r="KE33" s="544"/>
      <c r="KF33" s="544"/>
      <c r="KG33" s="544"/>
      <c r="KH33" s="544"/>
      <c r="KI33" s="544"/>
      <c r="KJ33" s="544"/>
      <c r="KK33" s="544"/>
      <c r="KL33" s="544"/>
      <c r="KM33" s="544"/>
      <c r="KN33" s="544"/>
      <c r="KO33" s="544"/>
      <c r="KP33" s="544"/>
      <c r="KQ33" s="544"/>
      <c r="KR33" s="544"/>
      <c r="KS33" s="544"/>
      <c r="KT33" s="544"/>
      <c r="KU33" s="544"/>
      <c r="KV33" s="544"/>
      <c r="KW33" s="544"/>
      <c r="KX33" s="544"/>
      <c r="KY33" s="544"/>
      <c r="KZ33" s="544"/>
      <c r="LA33" s="544"/>
      <c r="LB33" s="544"/>
      <c r="LC33" s="544"/>
      <c r="LD33" s="544"/>
      <c r="LE33" s="544"/>
      <c r="LF33" s="544"/>
      <c r="LG33" s="544"/>
      <c r="LH33" s="544"/>
      <c r="LI33" s="544"/>
      <c r="LJ33" s="546"/>
    </row>
    <row r="34" spans="2:322" ht="3.65" customHeight="1">
      <c r="B34" s="545"/>
      <c r="C34" s="544"/>
      <c r="D34" s="544"/>
      <c r="E34" s="544"/>
      <c r="F34" s="544"/>
      <c r="G34" s="544"/>
      <c r="H34" s="544"/>
      <c r="I34" s="544"/>
      <c r="J34" s="544"/>
      <c r="K34" s="544"/>
      <c r="L34" s="544"/>
      <c r="M34" s="544"/>
      <c r="N34" s="544"/>
      <c r="O34" s="544"/>
      <c r="P34" s="544"/>
      <c r="Q34" s="544"/>
      <c r="R34" s="544"/>
      <c r="S34" s="544"/>
      <c r="T34" s="544"/>
      <c r="U34" s="544"/>
      <c r="V34" s="544"/>
      <c r="W34" s="544"/>
      <c r="X34" s="544"/>
      <c r="Y34" s="544"/>
      <c r="Z34" s="544"/>
      <c r="AA34" s="544"/>
      <c r="AB34" s="544"/>
      <c r="AC34" s="544"/>
      <c r="AD34" s="544"/>
      <c r="AE34" s="544"/>
      <c r="AF34" s="544"/>
      <c r="AG34" s="544"/>
      <c r="AH34" s="544"/>
      <c r="AI34" s="544"/>
      <c r="AJ34" s="544"/>
      <c r="AK34" s="544"/>
      <c r="AL34" s="544"/>
      <c r="AM34" s="544"/>
      <c r="AN34" s="544"/>
      <c r="AO34" s="546"/>
      <c r="AP34" s="547"/>
      <c r="AQ34" s="548"/>
      <c r="AR34" s="548"/>
      <c r="AS34" s="548"/>
      <c r="AT34" s="548"/>
      <c r="AU34" s="548"/>
      <c r="AV34" s="548"/>
      <c r="AW34" s="548"/>
      <c r="AX34" s="1337"/>
      <c r="AY34" s="1338"/>
      <c r="AZ34" s="556"/>
      <c r="BA34" s="562"/>
      <c r="BB34" s="1343"/>
      <c r="BC34" s="1343"/>
      <c r="BD34" s="1343"/>
      <c r="BE34" s="1343"/>
      <c r="BF34" s="1343"/>
      <c r="BG34" s="1343"/>
      <c r="BH34" s="1343"/>
      <c r="BI34" s="1343"/>
      <c r="BJ34" s="1343"/>
      <c r="BK34" s="1343"/>
      <c r="BL34" s="1343"/>
      <c r="BM34" s="1343"/>
      <c r="BN34" s="1343"/>
      <c r="BO34" s="1343"/>
      <c r="BP34" s="1343"/>
      <c r="BQ34" s="1343"/>
      <c r="BR34" s="1343"/>
      <c r="BS34" s="1343"/>
      <c r="BT34" s="1343"/>
      <c r="BU34" s="1343"/>
      <c r="BV34" s="1343"/>
      <c r="BW34" s="1343"/>
      <c r="BX34" s="1343"/>
      <c r="BY34" s="1343"/>
      <c r="BZ34" s="1343"/>
      <c r="CA34" s="1343"/>
      <c r="CB34" s="1343"/>
      <c r="CC34" s="1343"/>
      <c r="CD34" s="1343"/>
      <c r="CE34" s="1343"/>
      <c r="CF34" s="1343"/>
      <c r="CG34" s="1343"/>
      <c r="CH34" s="1343"/>
      <c r="CI34" s="1343"/>
      <c r="CJ34" s="1343"/>
      <c r="CK34" s="1343"/>
      <c r="CL34" s="1343"/>
      <c r="CM34" s="1343"/>
      <c r="CN34" s="1343"/>
      <c r="CO34" s="1343"/>
      <c r="CP34" s="1343"/>
      <c r="CQ34" s="1343"/>
      <c r="CR34" s="1343"/>
      <c r="CS34" s="1343"/>
      <c r="CT34" s="1343"/>
      <c r="CU34" s="1343"/>
      <c r="CV34" s="1343"/>
      <c r="CW34" s="1343"/>
      <c r="CX34" s="1343"/>
      <c r="CY34" s="1343"/>
      <c r="CZ34" s="1343"/>
      <c r="DA34" s="1343"/>
      <c r="DB34" s="1343"/>
      <c r="DC34" s="1343"/>
      <c r="DD34" s="1343"/>
      <c r="DE34" s="1343"/>
      <c r="DF34" s="1343"/>
      <c r="DG34" s="1343"/>
      <c r="DH34" s="1343"/>
      <c r="DI34" s="1343"/>
      <c r="DJ34" s="1343"/>
      <c r="DK34" s="1343"/>
      <c r="DL34" s="1343"/>
      <c r="DM34" s="1343"/>
      <c r="DN34" s="1343"/>
      <c r="DO34" s="1343"/>
      <c r="DP34" s="1343"/>
      <c r="DQ34" s="1343"/>
      <c r="DR34" s="1343"/>
      <c r="DS34" s="1343"/>
      <c r="DT34" s="1343"/>
      <c r="DU34" s="1343"/>
      <c r="DV34" s="1343"/>
      <c r="DW34" s="1343"/>
      <c r="DX34" s="1343"/>
      <c r="DY34" s="1343"/>
      <c r="DZ34" s="1343"/>
      <c r="EA34" s="1343"/>
      <c r="EB34" s="1343"/>
      <c r="EC34" s="1343"/>
      <c r="ED34" s="1343"/>
      <c r="EE34" s="1343"/>
      <c r="EF34" s="1343"/>
      <c r="EG34" s="1343"/>
      <c r="EH34" s="1343"/>
      <c r="EI34" s="1343"/>
      <c r="EJ34" s="1343"/>
      <c r="EK34" s="1343"/>
      <c r="EL34" s="1343"/>
      <c r="EM34" s="1343"/>
      <c r="EN34" s="1343"/>
      <c r="EO34" s="1343"/>
      <c r="EP34" s="1343"/>
      <c r="EQ34" s="1343"/>
      <c r="ER34" s="1343"/>
      <c r="ES34" s="1343"/>
      <c r="ET34" s="1343"/>
      <c r="EU34" s="1343"/>
      <c r="EV34" s="1343"/>
      <c r="EW34" s="1343"/>
      <c r="EX34" s="1343"/>
      <c r="EY34" s="1343"/>
      <c r="EZ34" s="1343"/>
      <c r="FA34" s="1343"/>
      <c r="FB34" s="1343"/>
      <c r="FC34" s="1343"/>
      <c r="FD34" s="1343"/>
      <c r="FE34" s="1343"/>
      <c r="FF34" s="1343"/>
      <c r="FG34" s="1343"/>
      <c r="FH34" s="1343"/>
      <c r="FI34" s="1343"/>
      <c r="FJ34" s="1343"/>
      <c r="FK34" s="1343"/>
      <c r="FL34" s="1343"/>
      <c r="FM34" s="1343"/>
      <c r="FN34" s="1343"/>
      <c r="FO34" s="1343"/>
      <c r="FP34" s="1343"/>
      <c r="FQ34" s="1343"/>
      <c r="FR34" s="1343"/>
      <c r="FS34" s="1343"/>
      <c r="FT34" s="1343"/>
      <c r="FU34" s="1343"/>
      <c r="FV34" s="1343"/>
      <c r="FW34" s="1343"/>
      <c r="FX34" s="1343"/>
      <c r="FY34" s="1343"/>
      <c r="FZ34" s="1343"/>
      <c r="GA34" s="1343"/>
      <c r="GB34" s="1343"/>
      <c r="GC34" s="1343"/>
      <c r="GD34" s="1343"/>
      <c r="GE34" s="1343"/>
      <c r="GF34" s="1343"/>
      <c r="GG34" s="1343"/>
      <c r="GH34" s="1343"/>
      <c r="GI34" s="1343"/>
      <c r="GJ34" s="1343"/>
      <c r="GK34" s="1343"/>
      <c r="GL34" s="1343"/>
      <c r="GM34" s="1343"/>
      <c r="GN34" s="1343"/>
      <c r="GO34" s="1343"/>
      <c r="GP34" s="1343"/>
      <c r="GQ34" s="1343"/>
      <c r="GR34" s="1343"/>
      <c r="GS34" s="1343"/>
      <c r="GT34" s="1343"/>
      <c r="GU34" s="1343"/>
      <c r="GV34" s="1343"/>
      <c r="GW34" s="1343"/>
      <c r="GX34" s="1343"/>
      <c r="GY34" s="1343"/>
      <c r="GZ34" s="1343"/>
      <c r="HA34" s="1343"/>
      <c r="HB34" s="1343"/>
      <c r="HC34" s="1343"/>
      <c r="HD34" s="1343"/>
      <c r="HE34" s="1343"/>
      <c r="HF34" s="1343"/>
      <c r="HG34" s="1343"/>
      <c r="HH34" s="1343"/>
      <c r="HI34" s="1343"/>
      <c r="HJ34" s="1343"/>
      <c r="HK34" s="1343"/>
      <c r="HL34" s="1343"/>
      <c r="HM34" s="1343"/>
      <c r="HN34" s="1343"/>
      <c r="HO34" s="1343"/>
      <c r="HP34" s="1343"/>
      <c r="HQ34" s="1343"/>
      <c r="HR34" s="1343"/>
      <c r="HS34" s="1343"/>
      <c r="HT34" s="1343"/>
      <c r="HU34" s="1343"/>
      <c r="HV34" s="1343"/>
      <c r="HW34" s="1343"/>
      <c r="HX34" s="1343"/>
      <c r="HY34" s="1343"/>
      <c r="HZ34" s="1343"/>
      <c r="IA34" s="1343"/>
      <c r="IB34" s="1343"/>
      <c r="IC34" s="1343"/>
      <c r="ID34" s="1343"/>
      <c r="IE34" s="1343"/>
      <c r="IF34" s="1343"/>
      <c r="IG34" s="1343"/>
      <c r="IH34" s="1343"/>
      <c r="II34" s="1343"/>
      <c r="IJ34" s="1343"/>
      <c r="IK34" s="1343"/>
      <c r="IL34" s="1343"/>
      <c r="IM34" s="1343"/>
      <c r="IN34" s="1343"/>
      <c r="IO34" s="1343"/>
      <c r="IP34" s="1343"/>
      <c r="IQ34" s="1343"/>
      <c r="IR34" s="1343"/>
      <c r="IS34" s="1343"/>
      <c r="IT34" s="1343"/>
      <c r="IU34" s="1343"/>
      <c r="IV34" s="563"/>
      <c r="IW34" s="561"/>
      <c r="IX34" s="1338"/>
      <c r="IY34" s="1341"/>
      <c r="IZ34" s="544"/>
      <c r="JA34" s="544"/>
      <c r="JB34" s="544"/>
      <c r="JC34" s="544"/>
      <c r="JD34" s="544"/>
      <c r="JE34" s="544"/>
      <c r="JF34" s="544"/>
      <c r="JG34" s="544"/>
      <c r="JH34" s="545"/>
      <c r="JI34" s="544"/>
      <c r="JJ34" s="544"/>
      <c r="JK34" s="544"/>
      <c r="JL34" s="544"/>
      <c r="JM34" s="544"/>
      <c r="JN34" s="544"/>
      <c r="JO34" s="544"/>
      <c r="JP34" s="544"/>
      <c r="JQ34" s="544"/>
      <c r="JR34" s="544"/>
      <c r="JS34" s="544"/>
      <c r="JT34" s="544"/>
      <c r="JU34" s="544"/>
      <c r="JV34" s="544"/>
      <c r="JW34" s="544"/>
      <c r="JX34" s="544"/>
      <c r="JY34" s="544"/>
      <c r="JZ34" s="544"/>
      <c r="KA34" s="544"/>
      <c r="KB34" s="544"/>
      <c r="KC34" s="544"/>
      <c r="KD34" s="544"/>
      <c r="KE34" s="544"/>
      <c r="KF34" s="544"/>
      <c r="KG34" s="544"/>
      <c r="KH34" s="544"/>
      <c r="KI34" s="544"/>
      <c r="KJ34" s="544"/>
      <c r="KK34" s="544"/>
      <c r="KL34" s="544"/>
      <c r="KM34" s="544"/>
      <c r="KN34" s="544"/>
      <c r="KO34" s="544"/>
      <c r="KP34" s="544"/>
      <c r="KQ34" s="544"/>
      <c r="KR34" s="544"/>
      <c r="KS34" s="544"/>
      <c r="KT34" s="544"/>
      <c r="KU34" s="544"/>
      <c r="KV34" s="544"/>
      <c r="KW34" s="544"/>
      <c r="KX34" s="544"/>
      <c r="KY34" s="544"/>
      <c r="KZ34" s="544"/>
      <c r="LA34" s="544"/>
      <c r="LB34" s="544"/>
      <c r="LC34" s="544"/>
      <c r="LD34" s="544"/>
      <c r="LE34" s="544"/>
      <c r="LF34" s="544"/>
      <c r="LG34" s="544"/>
      <c r="LH34" s="544"/>
      <c r="LI34" s="544"/>
      <c r="LJ34" s="546"/>
    </row>
    <row r="35" spans="2:322" ht="3.65" customHeight="1">
      <c r="B35" s="545"/>
      <c r="C35" s="544"/>
      <c r="D35" s="544"/>
      <c r="E35" s="544"/>
      <c r="F35" s="544"/>
      <c r="G35" s="544"/>
      <c r="H35" s="544"/>
      <c r="I35" s="544"/>
      <c r="J35" s="544"/>
      <c r="K35" s="544"/>
      <c r="L35" s="544"/>
      <c r="M35" s="544"/>
      <c r="N35" s="544"/>
      <c r="O35" s="544"/>
      <c r="P35" s="544"/>
      <c r="Q35" s="544"/>
      <c r="R35" s="544"/>
      <c r="S35" s="544"/>
      <c r="T35" s="544"/>
      <c r="U35" s="544"/>
      <c r="V35" s="544"/>
      <c r="W35" s="544"/>
      <c r="X35" s="544"/>
      <c r="Y35" s="544"/>
      <c r="Z35" s="544"/>
      <c r="AA35" s="544"/>
      <c r="AB35" s="544"/>
      <c r="AC35" s="544"/>
      <c r="AD35" s="544"/>
      <c r="AE35" s="544"/>
      <c r="AF35" s="544"/>
      <c r="AG35" s="544"/>
      <c r="AH35" s="544"/>
      <c r="AI35" s="544"/>
      <c r="AJ35" s="544"/>
      <c r="AK35" s="544"/>
      <c r="AL35" s="544"/>
      <c r="AM35" s="544"/>
      <c r="AN35" s="544"/>
      <c r="AO35" s="546"/>
      <c r="AP35" s="547"/>
      <c r="AQ35" s="548"/>
      <c r="AR35" s="548"/>
      <c r="AS35" s="548"/>
      <c r="AT35" s="548"/>
      <c r="AU35" s="548"/>
      <c r="AV35" s="548"/>
      <c r="AW35" s="548"/>
      <c r="AX35" s="1337"/>
      <c r="AY35" s="1338"/>
      <c r="AZ35" s="556"/>
      <c r="BA35" s="562"/>
      <c r="BB35" s="1343"/>
      <c r="BC35" s="1343"/>
      <c r="BD35" s="1343"/>
      <c r="BE35" s="1343"/>
      <c r="BF35" s="1343"/>
      <c r="BG35" s="1343"/>
      <c r="BH35" s="1343"/>
      <c r="BI35" s="1343"/>
      <c r="BJ35" s="1343"/>
      <c r="BK35" s="1343"/>
      <c r="BL35" s="1343"/>
      <c r="BM35" s="1343"/>
      <c r="BN35" s="1343"/>
      <c r="BO35" s="1343"/>
      <c r="BP35" s="1343"/>
      <c r="BQ35" s="1343"/>
      <c r="BR35" s="1343"/>
      <c r="BS35" s="1343"/>
      <c r="BT35" s="1343"/>
      <c r="BU35" s="1343"/>
      <c r="BV35" s="1343"/>
      <c r="BW35" s="1343"/>
      <c r="BX35" s="1343"/>
      <c r="BY35" s="1343"/>
      <c r="BZ35" s="1343"/>
      <c r="CA35" s="1343"/>
      <c r="CB35" s="1343"/>
      <c r="CC35" s="1343"/>
      <c r="CD35" s="1343"/>
      <c r="CE35" s="1343"/>
      <c r="CF35" s="1343"/>
      <c r="CG35" s="1343"/>
      <c r="CH35" s="1343"/>
      <c r="CI35" s="1343"/>
      <c r="CJ35" s="1343"/>
      <c r="CK35" s="1343"/>
      <c r="CL35" s="1343"/>
      <c r="CM35" s="1343"/>
      <c r="CN35" s="1343"/>
      <c r="CO35" s="1343"/>
      <c r="CP35" s="1343"/>
      <c r="CQ35" s="1343"/>
      <c r="CR35" s="1343"/>
      <c r="CS35" s="1343"/>
      <c r="CT35" s="1343"/>
      <c r="CU35" s="1343"/>
      <c r="CV35" s="1343"/>
      <c r="CW35" s="1343"/>
      <c r="CX35" s="1343"/>
      <c r="CY35" s="1343"/>
      <c r="CZ35" s="1343"/>
      <c r="DA35" s="1343"/>
      <c r="DB35" s="1343"/>
      <c r="DC35" s="1343"/>
      <c r="DD35" s="1343"/>
      <c r="DE35" s="1343"/>
      <c r="DF35" s="1343"/>
      <c r="DG35" s="1343"/>
      <c r="DH35" s="1343"/>
      <c r="DI35" s="1343"/>
      <c r="DJ35" s="1343"/>
      <c r="DK35" s="1343"/>
      <c r="DL35" s="1343"/>
      <c r="DM35" s="1343"/>
      <c r="DN35" s="1343"/>
      <c r="DO35" s="1343"/>
      <c r="DP35" s="1343"/>
      <c r="DQ35" s="1343"/>
      <c r="DR35" s="1343"/>
      <c r="DS35" s="1343"/>
      <c r="DT35" s="1343"/>
      <c r="DU35" s="1343"/>
      <c r="DV35" s="1343"/>
      <c r="DW35" s="1343"/>
      <c r="DX35" s="1343"/>
      <c r="DY35" s="1343"/>
      <c r="DZ35" s="1343"/>
      <c r="EA35" s="1343"/>
      <c r="EB35" s="1343"/>
      <c r="EC35" s="1343"/>
      <c r="ED35" s="1343"/>
      <c r="EE35" s="1343"/>
      <c r="EF35" s="1343"/>
      <c r="EG35" s="1343"/>
      <c r="EH35" s="1343"/>
      <c r="EI35" s="1343"/>
      <c r="EJ35" s="1343"/>
      <c r="EK35" s="1343"/>
      <c r="EL35" s="1343"/>
      <c r="EM35" s="1343"/>
      <c r="EN35" s="1343"/>
      <c r="EO35" s="1343"/>
      <c r="EP35" s="1343"/>
      <c r="EQ35" s="1343"/>
      <c r="ER35" s="1343"/>
      <c r="ES35" s="1343"/>
      <c r="ET35" s="1343"/>
      <c r="EU35" s="1343"/>
      <c r="EV35" s="1343"/>
      <c r="EW35" s="1343"/>
      <c r="EX35" s="1343"/>
      <c r="EY35" s="1343"/>
      <c r="EZ35" s="1343"/>
      <c r="FA35" s="1343"/>
      <c r="FB35" s="1343"/>
      <c r="FC35" s="1343"/>
      <c r="FD35" s="1343"/>
      <c r="FE35" s="1343"/>
      <c r="FF35" s="1343"/>
      <c r="FG35" s="1343"/>
      <c r="FH35" s="1343"/>
      <c r="FI35" s="1343"/>
      <c r="FJ35" s="1343"/>
      <c r="FK35" s="1343"/>
      <c r="FL35" s="1343"/>
      <c r="FM35" s="1343"/>
      <c r="FN35" s="1343"/>
      <c r="FO35" s="1343"/>
      <c r="FP35" s="1343"/>
      <c r="FQ35" s="1343"/>
      <c r="FR35" s="1343"/>
      <c r="FS35" s="1343"/>
      <c r="FT35" s="1343"/>
      <c r="FU35" s="1343"/>
      <c r="FV35" s="1343"/>
      <c r="FW35" s="1343"/>
      <c r="FX35" s="1343"/>
      <c r="FY35" s="1343"/>
      <c r="FZ35" s="1343"/>
      <c r="GA35" s="1343"/>
      <c r="GB35" s="1343"/>
      <c r="GC35" s="1343"/>
      <c r="GD35" s="1343"/>
      <c r="GE35" s="1343"/>
      <c r="GF35" s="1343"/>
      <c r="GG35" s="1343"/>
      <c r="GH35" s="1343"/>
      <c r="GI35" s="1343"/>
      <c r="GJ35" s="1343"/>
      <c r="GK35" s="1343"/>
      <c r="GL35" s="1343"/>
      <c r="GM35" s="1343"/>
      <c r="GN35" s="1343"/>
      <c r="GO35" s="1343"/>
      <c r="GP35" s="1343"/>
      <c r="GQ35" s="1343"/>
      <c r="GR35" s="1343"/>
      <c r="GS35" s="1343"/>
      <c r="GT35" s="1343"/>
      <c r="GU35" s="1343"/>
      <c r="GV35" s="1343"/>
      <c r="GW35" s="1343"/>
      <c r="GX35" s="1343"/>
      <c r="GY35" s="1343"/>
      <c r="GZ35" s="1343"/>
      <c r="HA35" s="1343"/>
      <c r="HB35" s="1343"/>
      <c r="HC35" s="1343"/>
      <c r="HD35" s="1343"/>
      <c r="HE35" s="1343"/>
      <c r="HF35" s="1343"/>
      <c r="HG35" s="1343"/>
      <c r="HH35" s="1343"/>
      <c r="HI35" s="1343"/>
      <c r="HJ35" s="1343"/>
      <c r="HK35" s="1343"/>
      <c r="HL35" s="1343"/>
      <c r="HM35" s="1343"/>
      <c r="HN35" s="1343"/>
      <c r="HO35" s="1343"/>
      <c r="HP35" s="1343"/>
      <c r="HQ35" s="1343"/>
      <c r="HR35" s="1343"/>
      <c r="HS35" s="1343"/>
      <c r="HT35" s="1343"/>
      <c r="HU35" s="1343"/>
      <c r="HV35" s="1343"/>
      <c r="HW35" s="1343"/>
      <c r="HX35" s="1343"/>
      <c r="HY35" s="1343"/>
      <c r="HZ35" s="1343"/>
      <c r="IA35" s="1343"/>
      <c r="IB35" s="1343"/>
      <c r="IC35" s="1343"/>
      <c r="ID35" s="1343"/>
      <c r="IE35" s="1343"/>
      <c r="IF35" s="1343"/>
      <c r="IG35" s="1343"/>
      <c r="IH35" s="1343"/>
      <c r="II35" s="1343"/>
      <c r="IJ35" s="1343"/>
      <c r="IK35" s="1343"/>
      <c r="IL35" s="1343"/>
      <c r="IM35" s="1343"/>
      <c r="IN35" s="1343"/>
      <c r="IO35" s="1343"/>
      <c r="IP35" s="1343"/>
      <c r="IQ35" s="1343"/>
      <c r="IR35" s="1343"/>
      <c r="IS35" s="1343"/>
      <c r="IT35" s="1343"/>
      <c r="IU35" s="1343"/>
      <c r="IV35" s="563"/>
      <c r="IW35" s="556"/>
      <c r="IX35" s="1338"/>
      <c r="IY35" s="1341"/>
      <c r="IZ35" s="544"/>
      <c r="JA35" s="544"/>
      <c r="JB35" s="544"/>
      <c r="JC35" s="544"/>
      <c r="JD35" s="544"/>
      <c r="JE35" s="544"/>
      <c r="JF35" s="544"/>
      <c r="JG35" s="544"/>
      <c r="JH35" s="545"/>
      <c r="JI35" s="544"/>
      <c r="JJ35" s="544"/>
      <c r="JK35" s="544"/>
      <c r="JL35" s="544"/>
      <c r="JM35" s="544"/>
      <c r="JN35" s="544"/>
      <c r="JO35" s="544"/>
      <c r="JP35" s="544"/>
      <c r="JQ35" s="544"/>
      <c r="JR35" s="544"/>
      <c r="JS35" s="544"/>
      <c r="JT35" s="544"/>
      <c r="JU35" s="544"/>
      <c r="JV35" s="544"/>
      <c r="JW35" s="544"/>
      <c r="JX35" s="544"/>
      <c r="JY35" s="544"/>
      <c r="JZ35" s="544"/>
      <c r="KA35" s="544"/>
      <c r="KB35" s="544"/>
      <c r="KC35" s="544"/>
      <c r="KD35" s="544"/>
      <c r="KE35" s="544"/>
      <c r="KF35" s="544"/>
      <c r="KG35" s="544"/>
      <c r="KH35" s="544"/>
      <c r="KI35" s="544"/>
      <c r="KJ35" s="544"/>
      <c r="KK35" s="544"/>
      <c r="KL35" s="544"/>
      <c r="KM35" s="544"/>
      <c r="KN35" s="544"/>
      <c r="KO35" s="544"/>
      <c r="KP35" s="544"/>
      <c r="KQ35" s="544"/>
      <c r="KR35" s="544"/>
      <c r="KS35" s="544"/>
      <c r="KT35" s="544"/>
      <c r="KU35" s="544"/>
      <c r="KV35" s="544"/>
      <c r="KW35" s="544"/>
      <c r="KX35" s="544"/>
      <c r="KY35" s="544"/>
      <c r="KZ35" s="544"/>
      <c r="LA35" s="544"/>
      <c r="LB35" s="544"/>
      <c r="LC35" s="544"/>
      <c r="LD35" s="544"/>
      <c r="LE35" s="544"/>
      <c r="LF35" s="544"/>
      <c r="LG35" s="544"/>
      <c r="LH35" s="544"/>
      <c r="LI35" s="544"/>
      <c r="LJ35" s="546"/>
    </row>
    <row r="36" spans="2:322" ht="3.65" customHeight="1">
      <c r="B36" s="545"/>
      <c r="C36" s="544"/>
      <c r="D36" s="544"/>
      <c r="E36" s="544"/>
      <c r="F36" s="544"/>
      <c r="G36" s="544"/>
      <c r="H36" s="544"/>
      <c r="I36" s="544"/>
      <c r="J36" s="544"/>
      <c r="K36" s="544"/>
      <c r="L36" s="544"/>
      <c r="M36" s="544"/>
      <c r="N36" s="544"/>
      <c r="O36" s="544"/>
      <c r="P36" s="544"/>
      <c r="Q36" s="544"/>
      <c r="R36" s="544"/>
      <c r="S36" s="544"/>
      <c r="T36" s="544"/>
      <c r="U36" s="544"/>
      <c r="V36" s="544"/>
      <c r="W36" s="544"/>
      <c r="X36" s="544"/>
      <c r="Y36" s="544"/>
      <c r="Z36" s="544"/>
      <c r="AA36" s="544"/>
      <c r="AB36" s="544"/>
      <c r="AC36" s="544"/>
      <c r="AD36" s="544"/>
      <c r="AE36" s="544"/>
      <c r="AF36" s="544"/>
      <c r="AG36" s="544"/>
      <c r="AH36" s="544"/>
      <c r="AI36" s="544"/>
      <c r="AJ36" s="544"/>
      <c r="AK36" s="544"/>
      <c r="AL36" s="544"/>
      <c r="AM36" s="544"/>
      <c r="AN36" s="544"/>
      <c r="AO36" s="546"/>
      <c r="AP36" s="547"/>
      <c r="AQ36" s="548"/>
      <c r="AR36" s="548"/>
      <c r="AS36" s="548"/>
      <c r="AT36" s="548"/>
      <c r="AU36" s="548"/>
      <c r="AV36" s="548"/>
      <c r="AW36" s="548"/>
      <c r="AX36" s="1337"/>
      <c r="AY36" s="1338"/>
      <c r="AZ36" s="1338" t="e" vm="5">
        <v>#VALUE!</v>
      </c>
      <c r="BA36" s="562"/>
      <c r="BB36" s="1343"/>
      <c r="BC36" s="1343"/>
      <c r="BD36" s="1343"/>
      <c r="BE36" s="1343"/>
      <c r="BF36" s="1343"/>
      <c r="BG36" s="1343"/>
      <c r="BH36" s="1343"/>
      <c r="BI36" s="1343"/>
      <c r="BJ36" s="1343"/>
      <c r="BK36" s="1343"/>
      <c r="BL36" s="1343"/>
      <c r="BM36" s="1343"/>
      <c r="BN36" s="1343"/>
      <c r="BO36" s="1343"/>
      <c r="BP36" s="1343"/>
      <c r="BQ36" s="1343"/>
      <c r="BR36" s="1343"/>
      <c r="BS36" s="1343"/>
      <c r="BT36" s="1343"/>
      <c r="BU36" s="1343"/>
      <c r="BV36" s="1343"/>
      <c r="BW36" s="1343"/>
      <c r="BX36" s="1343"/>
      <c r="BY36" s="1343"/>
      <c r="BZ36" s="1343"/>
      <c r="CA36" s="1343"/>
      <c r="CB36" s="1343"/>
      <c r="CC36" s="1343"/>
      <c r="CD36" s="1343"/>
      <c r="CE36" s="1343"/>
      <c r="CF36" s="1343"/>
      <c r="CG36" s="1343"/>
      <c r="CH36" s="1343"/>
      <c r="CI36" s="1343"/>
      <c r="CJ36" s="1343"/>
      <c r="CK36" s="1343"/>
      <c r="CL36" s="1343"/>
      <c r="CM36" s="1343"/>
      <c r="CN36" s="1343"/>
      <c r="CO36" s="1343"/>
      <c r="CP36" s="1343"/>
      <c r="CQ36" s="1343"/>
      <c r="CR36" s="1343"/>
      <c r="CS36" s="1343"/>
      <c r="CT36" s="1343"/>
      <c r="CU36" s="1343"/>
      <c r="CV36" s="1343"/>
      <c r="CW36" s="1343"/>
      <c r="CX36" s="1343"/>
      <c r="CY36" s="1343"/>
      <c r="CZ36" s="1343"/>
      <c r="DA36" s="1343"/>
      <c r="DB36" s="1343"/>
      <c r="DC36" s="1343"/>
      <c r="DD36" s="1343"/>
      <c r="DE36" s="1343"/>
      <c r="DF36" s="1343"/>
      <c r="DG36" s="1343"/>
      <c r="DH36" s="1343"/>
      <c r="DI36" s="1343"/>
      <c r="DJ36" s="1343"/>
      <c r="DK36" s="1343"/>
      <c r="DL36" s="1343"/>
      <c r="DM36" s="1343"/>
      <c r="DN36" s="1343"/>
      <c r="DO36" s="1343"/>
      <c r="DP36" s="1343"/>
      <c r="DQ36" s="1343"/>
      <c r="DR36" s="1343"/>
      <c r="DS36" s="1343"/>
      <c r="DT36" s="1343"/>
      <c r="DU36" s="1343"/>
      <c r="DV36" s="1343"/>
      <c r="DW36" s="1343"/>
      <c r="DX36" s="1343"/>
      <c r="DY36" s="1343"/>
      <c r="DZ36" s="1343"/>
      <c r="EA36" s="1343"/>
      <c r="EB36" s="1343"/>
      <c r="EC36" s="1343"/>
      <c r="ED36" s="1343"/>
      <c r="EE36" s="1343"/>
      <c r="EF36" s="1343"/>
      <c r="EG36" s="1343"/>
      <c r="EH36" s="1343"/>
      <c r="EI36" s="1343"/>
      <c r="EJ36" s="1343"/>
      <c r="EK36" s="1343"/>
      <c r="EL36" s="1343"/>
      <c r="EM36" s="1343"/>
      <c r="EN36" s="1343"/>
      <c r="EO36" s="1343"/>
      <c r="EP36" s="1343"/>
      <c r="EQ36" s="1343"/>
      <c r="ER36" s="1343"/>
      <c r="ES36" s="1343"/>
      <c r="ET36" s="1343"/>
      <c r="EU36" s="1343"/>
      <c r="EV36" s="1343"/>
      <c r="EW36" s="1343"/>
      <c r="EX36" s="1343"/>
      <c r="EY36" s="1343"/>
      <c r="EZ36" s="1343"/>
      <c r="FA36" s="1343"/>
      <c r="FB36" s="1343"/>
      <c r="FC36" s="1343"/>
      <c r="FD36" s="1343"/>
      <c r="FE36" s="1343"/>
      <c r="FF36" s="1343"/>
      <c r="FG36" s="1343"/>
      <c r="FH36" s="1343"/>
      <c r="FI36" s="1343"/>
      <c r="FJ36" s="1343"/>
      <c r="FK36" s="1343"/>
      <c r="FL36" s="1343"/>
      <c r="FM36" s="1343"/>
      <c r="FN36" s="1343"/>
      <c r="FO36" s="1343"/>
      <c r="FP36" s="1343"/>
      <c r="FQ36" s="1343"/>
      <c r="FR36" s="1343"/>
      <c r="FS36" s="1343"/>
      <c r="FT36" s="1343"/>
      <c r="FU36" s="1343"/>
      <c r="FV36" s="1343"/>
      <c r="FW36" s="1343"/>
      <c r="FX36" s="1343"/>
      <c r="FY36" s="1343"/>
      <c r="FZ36" s="1343"/>
      <c r="GA36" s="1343"/>
      <c r="GB36" s="1343"/>
      <c r="GC36" s="1343"/>
      <c r="GD36" s="1343"/>
      <c r="GE36" s="1343"/>
      <c r="GF36" s="1343"/>
      <c r="GG36" s="1343"/>
      <c r="GH36" s="1343"/>
      <c r="GI36" s="1343"/>
      <c r="GJ36" s="1343"/>
      <c r="GK36" s="1343"/>
      <c r="GL36" s="1343"/>
      <c r="GM36" s="1343"/>
      <c r="GN36" s="1343"/>
      <c r="GO36" s="1343"/>
      <c r="GP36" s="1343"/>
      <c r="GQ36" s="1343"/>
      <c r="GR36" s="1343"/>
      <c r="GS36" s="1343"/>
      <c r="GT36" s="1343"/>
      <c r="GU36" s="1343"/>
      <c r="GV36" s="1343"/>
      <c r="GW36" s="1343"/>
      <c r="GX36" s="1343"/>
      <c r="GY36" s="1343"/>
      <c r="GZ36" s="1343"/>
      <c r="HA36" s="1343"/>
      <c r="HB36" s="1343"/>
      <c r="HC36" s="1343"/>
      <c r="HD36" s="1343"/>
      <c r="HE36" s="1343"/>
      <c r="HF36" s="1343"/>
      <c r="HG36" s="1343"/>
      <c r="HH36" s="1343"/>
      <c r="HI36" s="1343"/>
      <c r="HJ36" s="1343"/>
      <c r="HK36" s="1343"/>
      <c r="HL36" s="1343"/>
      <c r="HM36" s="1343"/>
      <c r="HN36" s="1343"/>
      <c r="HO36" s="1343"/>
      <c r="HP36" s="1343"/>
      <c r="HQ36" s="1343"/>
      <c r="HR36" s="1343"/>
      <c r="HS36" s="1343"/>
      <c r="HT36" s="1343"/>
      <c r="HU36" s="1343"/>
      <c r="HV36" s="1343"/>
      <c r="HW36" s="1343"/>
      <c r="HX36" s="1343"/>
      <c r="HY36" s="1343"/>
      <c r="HZ36" s="1343"/>
      <c r="IA36" s="1343"/>
      <c r="IB36" s="1343"/>
      <c r="IC36" s="1343"/>
      <c r="ID36" s="1343"/>
      <c r="IE36" s="1343"/>
      <c r="IF36" s="1343"/>
      <c r="IG36" s="1343"/>
      <c r="IH36" s="1343"/>
      <c r="II36" s="1343"/>
      <c r="IJ36" s="1343"/>
      <c r="IK36" s="1343"/>
      <c r="IL36" s="1343"/>
      <c r="IM36" s="1343"/>
      <c r="IN36" s="1343"/>
      <c r="IO36" s="1343"/>
      <c r="IP36" s="1343"/>
      <c r="IQ36" s="1343"/>
      <c r="IR36" s="1343"/>
      <c r="IS36" s="1343"/>
      <c r="IT36" s="1343"/>
      <c r="IU36" s="1343"/>
      <c r="IV36" s="563"/>
      <c r="IW36" s="1338" t="e" vm="5">
        <v>#VALUE!</v>
      </c>
      <c r="IX36" s="1338"/>
      <c r="IY36" s="1341"/>
      <c r="IZ36" s="544"/>
      <c r="JA36" s="544"/>
      <c r="JB36" s="544"/>
      <c r="JC36" s="544"/>
      <c r="JD36" s="544"/>
      <c r="JE36" s="544"/>
      <c r="JF36" s="544"/>
      <c r="JG36" s="544"/>
      <c r="JH36" s="545"/>
      <c r="JI36" s="544"/>
      <c r="JJ36" s="544"/>
      <c r="JK36" s="544"/>
      <c r="JL36" s="544"/>
      <c r="JM36" s="544"/>
      <c r="JN36" s="544"/>
      <c r="JO36" s="544"/>
      <c r="JP36" s="544"/>
      <c r="JQ36" s="544"/>
      <c r="JR36" s="544"/>
      <c r="JS36" s="544"/>
      <c r="JT36" s="544"/>
      <c r="JU36" s="544"/>
      <c r="JV36" s="544"/>
      <c r="JW36" s="544"/>
      <c r="JX36" s="544"/>
      <c r="JY36" s="544"/>
      <c r="JZ36" s="544"/>
      <c r="KA36" s="544"/>
      <c r="KB36" s="544"/>
      <c r="KC36" s="544"/>
      <c r="KD36" s="544"/>
      <c r="KE36" s="544"/>
      <c r="KF36" s="544"/>
      <c r="KG36" s="544"/>
      <c r="KH36" s="544"/>
      <c r="KI36" s="544"/>
      <c r="KJ36" s="544"/>
      <c r="KK36" s="544"/>
      <c r="KL36" s="544"/>
      <c r="KM36" s="544"/>
      <c r="KN36" s="544"/>
      <c r="KO36" s="544"/>
      <c r="KP36" s="544"/>
      <c r="KQ36" s="544"/>
      <c r="KR36" s="544"/>
      <c r="KS36" s="544"/>
      <c r="KT36" s="544"/>
      <c r="KU36" s="544"/>
      <c r="KV36" s="544"/>
      <c r="KW36" s="544"/>
      <c r="KX36" s="544"/>
      <c r="KY36" s="544"/>
      <c r="KZ36" s="544"/>
      <c r="LA36" s="544"/>
      <c r="LB36" s="544"/>
      <c r="LC36" s="544"/>
      <c r="LD36" s="544"/>
      <c r="LE36" s="544"/>
      <c r="LF36" s="544"/>
      <c r="LG36" s="544"/>
      <c r="LH36" s="544"/>
      <c r="LI36" s="544"/>
      <c r="LJ36" s="546"/>
    </row>
    <row r="37" spans="2:322" ht="3.65" customHeight="1">
      <c r="B37" s="545"/>
      <c r="C37" s="544"/>
      <c r="D37" s="544"/>
      <c r="E37" s="544"/>
      <c r="F37" s="544"/>
      <c r="G37" s="544"/>
      <c r="H37" s="544"/>
      <c r="I37" s="544"/>
      <c r="J37" s="544"/>
      <c r="K37" s="544"/>
      <c r="L37" s="544"/>
      <c r="M37" s="544"/>
      <c r="N37" s="544"/>
      <c r="O37" s="544"/>
      <c r="P37" s="544"/>
      <c r="Q37" s="544"/>
      <c r="R37" s="544"/>
      <c r="S37" s="544"/>
      <c r="T37" s="544"/>
      <c r="U37" s="544"/>
      <c r="V37" s="544"/>
      <c r="W37" s="544"/>
      <c r="X37" s="544"/>
      <c r="Y37" s="544"/>
      <c r="Z37" s="544"/>
      <c r="AA37" s="544"/>
      <c r="AB37" s="544"/>
      <c r="AC37" s="544"/>
      <c r="AD37" s="544"/>
      <c r="AE37" s="544"/>
      <c r="AF37" s="544"/>
      <c r="AG37" s="544"/>
      <c r="AH37" s="544"/>
      <c r="AI37" s="544"/>
      <c r="AJ37" s="544"/>
      <c r="AK37" s="544"/>
      <c r="AL37" s="544"/>
      <c r="AM37" s="544"/>
      <c r="AN37" s="544"/>
      <c r="AO37" s="546"/>
      <c r="AP37" s="547"/>
      <c r="AQ37" s="548"/>
      <c r="AR37" s="548"/>
      <c r="AS37" s="548"/>
      <c r="AT37" s="548"/>
      <c r="AU37" s="548"/>
      <c r="AV37" s="548"/>
      <c r="AW37" s="548"/>
      <c r="AX37" s="1337"/>
      <c r="AY37" s="1338"/>
      <c r="AZ37" s="1338"/>
      <c r="BA37" s="564"/>
      <c r="BB37" s="565"/>
      <c r="BC37" s="565"/>
      <c r="BD37" s="565"/>
      <c r="BE37" s="565"/>
      <c r="BF37" s="565"/>
      <c r="BG37" s="565"/>
      <c r="BH37" s="565"/>
      <c r="BI37" s="565"/>
      <c r="BJ37" s="565"/>
      <c r="BK37" s="565"/>
      <c r="BL37" s="565"/>
      <c r="BM37" s="565"/>
      <c r="BN37" s="565"/>
      <c r="BO37" s="565"/>
      <c r="BP37" s="565"/>
      <c r="BQ37" s="565"/>
      <c r="BR37" s="565"/>
      <c r="BS37" s="565"/>
      <c r="BT37" s="565"/>
      <c r="BU37" s="565"/>
      <c r="BV37" s="565"/>
      <c r="BW37" s="565"/>
      <c r="BX37" s="565"/>
      <c r="BY37" s="565"/>
      <c r="BZ37" s="565"/>
      <c r="CA37" s="565"/>
      <c r="CB37" s="565"/>
      <c r="CC37" s="565"/>
      <c r="CD37" s="565"/>
      <c r="CE37" s="565"/>
      <c r="CF37" s="565"/>
      <c r="CG37" s="565"/>
      <c r="CH37" s="565"/>
      <c r="CI37" s="565"/>
      <c r="CJ37" s="565"/>
      <c r="CK37" s="565"/>
      <c r="CL37" s="565"/>
      <c r="CM37" s="565"/>
      <c r="CN37" s="565"/>
      <c r="CO37" s="565"/>
      <c r="CP37" s="565"/>
      <c r="CQ37" s="565"/>
      <c r="CR37" s="565"/>
      <c r="CS37" s="565"/>
      <c r="CT37" s="565"/>
      <c r="CU37" s="565"/>
      <c r="CV37" s="565"/>
      <c r="CW37" s="565"/>
      <c r="CX37" s="565"/>
      <c r="CY37" s="565"/>
      <c r="CZ37" s="565"/>
      <c r="DA37" s="565"/>
      <c r="DB37" s="565"/>
      <c r="DC37" s="565"/>
      <c r="DD37" s="565"/>
      <c r="DE37" s="565"/>
      <c r="DF37" s="565"/>
      <c r="DG37" s="565"/>
      <c r="DH37" s="565"/>
      <c r="DI37" s="565"/>
      <c r="DJ37" s="565"/>
      <c r="DK37" s="565"/>
      <c r="DL37" s="565"/>
      <c r="DM37" s="565"/>
      <c r="DN37" s="565"/>
      <c r="DO37" s="565"/>
      <c r="DP37" s="565"/>
      <c r="DQ37" s="565"/>
      <c r="DR37" s="565"/>
      <c r="DS37" s="565"/>
      <c r="DT37" s="565"/>
      <c r="DU37" s="565"/>
      <c r="DV37" s="565"/>
      <c r="DW37" s="565"/>
      <c r="DX37" s="565"/>
      <c r="DY37" s="565"/>
      <c r="DZ37" s="565"/>
      <c r="EA37" s="565"/>
      <c r="EB37" s="565"/>
      <c r="EC37" s="565"/>
      <c r="ED37" s="565"/>
      <c r="EE37" s="565"/>
      <c r="EF37" s="565"/>
      <c r="EG37" s="565"/>
      <c r="EH37" s="565"/>
      <c r="EI37" s="565"/>
      <c r="EJ37" s="565"/>
      <c r="EK37" s="565"/>
      <c r="EL37" s="565"/>
      <c r="EM37" s="565"/>
      <c r="EN37" s="565"/>
      <c r="EO37" s="565"/>
      <c r="EP37" s="565"/>
      <c r="EQ37" s="565"/>
      <c r="ER37" s="565"/>
      <c r="ES37" s="565"/>
      <c r="ET37" s="565"/>
      <c r="EU37" s="565"/>
      <c r="EV37" s="565"/>
      <c r="EW37" s="565"/>
      <c r="EX37" s="565"/>
      <c r="EY37" s="565"/>
      <c r="EZ37" s="565"/>
      <c r="FA37" s="565"/>
      <c r="FB37" s="565"/>
      <c r="FC37" s="565"/>
      <c r="FD37" s="565"/>
      <c r="FE37" s="565"/>
      <c r="FF37" s="565"/>
      <c r="FG37" s="565"/>
      <c r="FH37" s="565"/>
      <c r="FI37" s="565"/>
      <c r="FJ37" s="565"/>
      <c r="FK37" s="565"/>
      <c r="FL37" s="565"/>
      <c r="FM37" s="565"/>
      <c r="FN37" s="565"/>
      <c r="FO37" s="565"/>
      <c r="FP37" s="565"/>
      <c r="FQ37" s="565"/>
      <c r="FR37" s="565"/>
      <c r="FS37" s="565"/>
      <c r="FT37" s="565"/>
      <c r="FU37" s="565"/>
      <c r="FV37" s="565"/>
      <c r="FW37" s="565"/>
      <c r="FX37" s="565"/>
      <c r="FY37" s="565"/>
      <c r="FZ37" s="565"/>
      <c r="GA37" s="565"/>
      <c r="GB37" s="565"/>
      <c r="GC37" s="565"/>
      <c r="GD37" s="565"/>
      <c r="GE37" s="565"/>
      <c r="GF37" s="565"/>
      <c r="GG37" s="565"/>
      <c r="GH37" s="565"/>
      <c r="GI37" s="565"/>
      <c r="GJ37" s="565"/>
      <c r="GK37" s="565"/>
      <c r="GL37" s="565"/>
      <c r="GM37" s="565"/>
      <c r="GN37" s="565"/>
      <c r="GO37" s="565"/>
      <c r="GP37" s="565"/>
      <c r="GQ37" s="565"/>
      <c r="GR37" s="565"/>
      <c r="GS37" s="565"/>
      <c r="GT37" s="565"/>
      <c r="GU37" s="565"/>
      <c r="GV37" s="565"/>
      <c r="GW37" s="565"/>
      <c r="GX37" s="565"/>
      <c r="GY37" s="565"/>
      <c r="GZ37" s="565"/>
      <c r="HA37" s="565"/>
      <c r="HB37" s="565"/>
      <c r="HC37" s="565"/>
      <c r="HD37" s="565"/>
      <c r="HE37" s="565"/>
      <c r="HF37" s="565"/>
      <c r="HG37" s="565"/>
      <c r="HH37" s="565"/>
      <c r="HI37" s="565"/>
      <c r="HJ37" s="565"/>
      <c r="HK37" s="565"/>
      <c r="HL37" s="565"/>
      <c r="HM37" s="565"/>
      <c r="HN37" s="565"/>
      <c r="HO37" s="565"/>
      <c r="HP37" s="565"/>
      <c r="HQ37" s="565"/>
      <c r="HR37" s="565"/>
      <c r="HS37" s="565"/>
      <c r="HT37" s="565"/>
      <c r="HU37" s="565"/>
      <c r="HV37" s="565"/>
      <c r="HW37" s="565"/>
      <c r="HX37" s="565"/>
      <c r="HY37" s="565"/>
      <c r="HZ37" s="565"/>
      <c r="IA37" s="565"/>
      <c r="IB37" s="565"/>
      <c r="IC37" s="565"/>
      <c r="ID37" s="565"/>
      <c r="IE37" s="565"/>
      <c r="IF37" s="565"/>
      <c r="IG37" s="565"/>
      <c r="IH37" s="565"/>
      <c r="II37" s="565"/>
      <c r="IJ37" s="565"/>
      <c r="IK37" s="565"/>
      <c r="IL37" s="565"/>
      <c r="IM37" s="565"/>
      <c r="IN37" s="565"/>
      <c r="IO37" s="565"/>
      <c r="IP37" s="565"/>
      <c r="IQ37" s="565"/>
      <c r="IR37" s="565"/>
      <c r="IS37" s="565"/>
      <c r="IT37" s="565"/>
      <c r="IU37" s="565"/>
      <c r="IV37" s="566"/>
      <c r="IW37" s="1338"/>
      <c r="IX37" s="1338"/>
      <c r="IY37" s="1341"/>
      <c r="IZ37" s="544"/>
      <c r="JA37" s="544"/>
      <c r="JB37" s="544"/>
      <c r="JC37" s="544"/>
      <c r="JD37" s="544"/>
      <c r="JE37" s="544"/>
      <c r="JF37" s="544"/>
      <c r="JG37" s="544"/>
      <c r="JH37" s="545"/>
      <c r="JI37" s="544"/>
      <c r="JJ37" s="544"/>
      <c r="JK37" s="544"/>
      <c r="JL37" s="544"/>
      <c r="JM37" s="544"/>
      <c r="JN37" s="544"/>
      <c r="JO37" s="544"/>
      <c r="JP37" s="544"/>
      <c r="JQ37" s="544"/>
      <c r="JR37" s="544"/>
      <c r="JS37" s="544"/>
      <c r="JT37" s="544"/>
      <c r="JU37" s="544"/>
      <c r="JV37" s="544"/>
      <c r="JW37" s="544"/>
      <c r="JX37" s="544"/>
      <c r="JY37" s="544"/>
      <c r="JZ37" s="544"/>
      <c r="KA37" s="544"/>
      <c r="KB37" s="544"/>
      <c r="KC37" s="544"/>
      <c r="KD37" s="544"/>
      <c r="KE37" s="544"/>
      <c r="KF37" s="544"/>
      <c r="KG37" s="544"/>
      <c r="KH37" s="544"/>
      <c r="KI37" s="544"/>
      <c r="KJ37" s="544"/>
      <c r="KK37" s="544"/>
      <c r="KL37" s="544"/>
      <c r="KM37" s="544"/>
      <c r="KN37" s="544"/>
      <c r="KO37" s="544"/>
      <c r="KP37" s="544"/>
      <c r="KQ37" s="544"/>
      <c r="KR37" s="544"/>
      <c r="KS37" s="544"/>
      <c r="KT37" s="544"/>
      <c r="KU37" s="544"/>
      <c r="KV37" s="544"/>
      <c r="KW37" s="544"/>
      <c r="KX37" s="544"/>
      <c r="KY37" s="544"/>
      <c r="KZ37" s="544"/>
      <c r="LA37" s="544"/>
      <c r="LB37" s="544"/>
      <c r="LC37" s="544"/>
      <c r="LD37" s="544"/>
      <c r="LE37" s="544"/>
      <c r="LF37" s="544"/>
      <c r="LG37" s="544"/>
      <c r="LH37" s="544"/>
      <c r="LI37" s="544"/>
      <c r="LJ37" s="546"/>
    </row>
    <row r="38" spans="2:322" ht="3.65" customHeight="1">
      <c r="B38" s="545"/>
      <c r="C38" s="544"/>
      <c r="D38" s="544"/>
      <c r="E38" s="544"/>
      <c r="F38" s="544"/>
      <c r="G38" s="544"/>
      <c r="H38" s="544"/>
      <c r="I38" s="544"/>
      <c r="J38" s="544"/>
      <c r="K38" s="544"/>
      <c r="L38" s="544"/>
      <c r="M38" s="544"/>
      <c r="N38" s="544"/>
      <c r="O38" s="544"/>
      <c r="P38" s="544"/>
      <c r="Q38" s="544"/>
      <c r="R38" s="544"/>
      <c r="S38" s="544"/>
      <c r="T38" s="567"/>
      <c r="U38" s="567"/>
      <c r="V38" s="567"/>
      <c r="W38" s="567"/>
      <c r="X38" s="567"/>
      <c r="Y38" s="567"/>
      <c r="Z38" s="567"/>
      <c r="AA38" s="567"/>
      <c r="AB38" s="567"/>
      <c r="AC38" s="567"/>
      <c r="AD38" s="567"/>
      <c r="AE38" s="567"/>
      <c r="AF38" s="567"/>
      <c r="AG38" s="567"/>
      <c r="AH38" s="567"/>
      <c r="AI38" s="567"/>
      <c r="AJ38" s="567"/>
      <c r="AK38" s="544"/>
      <c r="AL38" s="544"/>
      <c r="AM38" s="544"/>
      <c r="AN38" s="544"/>
      <c r="AO38" s="546"/>
      <c r="AP38" s="547"/>
      <c r="AQ38" s="548"/>
      <c r="AR38" s="548"/>
      <c r="AS38" s="548"/>
      <c r="AT38" s="548"/>
      <c r="AU38" s="548"/>
      <c r="AV38" s="548"/>
      <c r="AW38" s="548"/>
      <c r="AX38" s="1337"/>
      <c r="AY38" s="1338"/>
      <c r="AZ38" s="556"/>
      <c r="BA38" s="564"/>
      <c r="BB38" s="1344" t="s">
        <v>245</v>
      </c>
      <c r="BC38" s="1345"/>
      <c r="BD38" s="1345"/>
      <c r="BE38" s="1345"/>
      <c r="BF38" s="1345"/>
      <c r="BG38" s="1345"/>
      <c r="BH38" s="1345"/>
      <c r="BI38" s="1345"/>
      <c r="BJ38" s="1350" t="s">
        <v>246</v>
      </c>
      <c r="BK38" s="1345"/>
      <c r="BL38" s="1345"/>
      <c r="BM38" s="1345"/>
      <c r="BN38" s="1345"/>
      <c r="BO38" s="1345"/>
      <c r="BP38" s="1345"/>
      <c r="BQ38" s="1345"/>
      <c r="BR38" s="1350" t="s">
        <v>111</v>
      </c>
      <c r="BS38" s="1345"/>
      <c r="BT38" s="1345"/>
      <c r="BU38" s="1345"/>
      <c r="BV38" s="1345"/>
      <c r="BW38" s="1345"/>
      <c r="BX38" s="1345"/>
      <c r="BY38" s="1345"/>
      <c r="BZ38" s="1344" t="s">
        <v>220</v>
      </c>
      <c r="CA38" s="1345"/>
      <c r="CB38" s="1345"/>
      <c r="CC38" s="1345"/>
      <c r="CD38" s="1345"/>
      <c r="CE38" s="1345"/>
      <c r="CF38" s="1345"/>
      <c r="CG38" s="1345"/>
      <c r="CH38" s="1345"/>
      <c r="CI38" s="1345"/>
      <c r="CJ38" s="1345"/>
      <c r="CK38" s="1345"/>
      <c r="CL38" s="1345"/>
      <c r="CM38" s="1345"/>
      <c r="CN38" s="1345"/>
      <c r="CO38" s="1345"/>
      <c r="CP38" s="1345"/>
      <c r="CQ38" s="1345"/>
      <c r="CR38" s="1345"/>
      <c r="CS38" s="1345"/>
      <c r="CT38" s="1344" t="s">
        <v>124</v>
      </c>
      <c r="CU38" s="1345"/>
      <c r="CV38" s="1345"/>
      <c r="CW38" s="1345"/>
      <c r="CX38" s="1345"/>
      <c r="CY38" s="1345"/>
      <c r="CZ38" s="1345"/>
      <c r="DA38" s="1345"/>
      <c r="DB38" s="1345"/>
      <c r="DC38" s="1345"/>
      <c r="DD38" s="1345"/>
      <c r="DE38" s="1345"/>
      <c r="DF38" s="1345"/>
      <c r="DG38" s="1345"/>
      <c r="DH38" s="1345"/>
      <c r="DI38" s="1345"/>
      <c r="DJ38" s="1345"/>
      <c r="DK38" s="1345"/>
      <c r="DL38" s="1345"/>
      <c r="DM38" s="1345"/>
      <c r="DN38" s="1344" t="s">
        <v>114</v>
      </c>
      <c r="DO38" s="1345"/>
      <c r="DP38" s="1345"/>
      <c r="DQ38" s="1345"/>
      <c r="DR38" s="1345"/>
      <c r="DS38" s="1345"/>
      <c r="DT38" s="1345"/>
      <c r="DU38" s="1345"/>
      <c r="DV38" s="1345"/>
      <c r="DW38" s="1345"/>
      <c r="DX38" s="1345"/>
      <c r="DY38" s="1345"/>
      <c r="DZ38" s="1345"/>
      <c r="EA38" s="1345"/>
      <c r="EB38" s="1345"/>
      <c r="EC38" s="1345"/>
      <c r="ED38" s="1345"/>
      <c r="EE38" s="1345"/>
      <c r="EF38" s="1345"/>
      <c r="EG38" s="1345"/>
      <c r="EH38" s="1344" t="s">
        <v>176</v>
      </c>
      <c r="EI38" s="1345"/>
      <c r="EJ38" s="1345"/>
      <c r="EK38" s="1345"/>
      <c r="EL38" s="1345"/>
      <c r="EM38" s="1345"/>
      <c r="EN38" s="1345"/>
      <c r="EO38" s="1345"/>
      <c r="EP38" s="1345"/>
      <c r="EQ38" s="1345"/>
      <c r="ER38" s="1345"/>
      <c r="ES38" s="1345"/>
      <c r="ET38" s="1345"/>
      <c r="EU38" s="1345"/>
      <c r="EV38" s="1345"/>
      <c r="EW38" s="1345"/>
      <c r="EX38" s="1345"/>
      <c r="EY38" s="1345"/>
      <c r="EZ38" s="1345"/>
      <c r="FA38" s="1345"/>
      <c r="FB38" s="1344" t="s">
        <v>247</v>
      </c>
      <c r="FC38" s="1345"/>
      <c r="FD38" s="1345"/>
      <c r="FE38" s="1345"/>
      <c r="FF38" s="1345"/>
      <c r="FG38" s="1345"/>
      <c r="FH38" s="1345"/>
      <c r="FI38" s="1345"/>
      <c r="FJ38" s="1345"/>
      <c r="FK38" s="1345"/>
      <c r="FL38" s="1345"/>
      <c r="FM38" s="1345"/>
      <c r="FN38" s="1345"/>
      <c r="FO38" s="1345"/>
      <c r="FP38" s="1345"/>
      <c r="FQ38" s="1345"/>
      <c r="FR38" s="1345"/>
      <c r="FS38" s="1345"/>
      <c r="FT38" s="1345"/>
      <c r="FU38" s="1345"/>
      <c r="FV38" s="1344" t="s">
        <v>99</v>
      </c>
      <c r="FW38" s="1345"/>
      <c r="FX38" s="1345"/>
      <c r="FY38" s="1345"/>
      <c r="FZ38" s="1345"/>
      <c r="GA38" s="1345"/>
      <c r="GB38" s="1345"/>
      <c r="GC38" s="1345"/>
      <c r="GD38" s="1345"/>
      <c r="GE38" s="1345"/>
      <c r="GF38" s="1345"/>
      <c r="GG38" s="1345"/>
      <c r="GH38" s="1345"/>
      <c r="GI38" s="1345"/>
      <c r="GJ38" s="1345"/>
      <c r="GK38" s="1345"/>
      <c r="GL38" s="1345"/>
      <c r="GM38" s="1345"/>
      <c r="GN38" s="1345"/>
      <c r="GO38" s="1345"/>
      <c r="GP38" s="1344" t="s">
        <v>248</v>
      </c>
      <c r="GQ38" s="1345"/>
      <c r="GR38" s="1345"/>
      <c r="GS38" s="1345"/>
      <c r="GT38" s="1345"/>
      <c r="GU38" s="1345"/>
      <c r="GV38" s="1345"/>
      <c r="GW38" s="1345"/>
      <c r="GX38" s="1345"/>
      <c r="GY38" s="1345"/>
      <c r="GZ38" s="1345"/>
      <c r="HA38" s="1345"/>
      <c r="HB38" s="1345"/>
      <c r="HC38" s="1345"/>
      <c r="HD38" s="1345"/>
      <c r="HE38" s="1345"/>
      <c r="HF38" s="1345"/>
      <c r="HG38" s="1345"/>
      <c r="HH38" s="1345"/>
      <c r="HI38" s="1345"/>
      <c r="HJ38" s="1345"/>
      <c r="HK38" s="1345"/>
      <c r="HL38" s="1345"/>
      <c r="HM38" s="1345"/>
      <c r="HN38" s="1345"/>
      <c r="HO38" s="1345"/>
      <c r="HP38" s="1345"/>
      <c r="HQ38" s="1345"/>
      <c r="HR38" s="1345"/>
      <c r="HS38" s="1345"/>
      <c r="HT38" s="1345"/>
      <c r="HU38" s="1345"/>
      <c r="HV38" s="1345"/>
      <c r="HW38" s="1345"/>
      <c r="HX38" s="1345"/>
      <c r="HY38" s="1345"/>
      <c r="HZ38" s="1345"/>
      <c r="IA38" s="1345"/>
      <c r="IB38" s="1345"/>
      <c r="IC38" s="1345"/>
      <c r="ID38" s="1345"/>
      <c r="IE38" s="1345"/>
      <c r="IF38" s="1345"/>
      <c r="IG38" s="1345"/>
      <c r="IH38" s="1345"/>
      <c r="II38" s="1345"/>
      <c r="IJ38" s="1345"/>
      <c r="IK38" s="1345"/>
      <c r="IL38" s="1345"/>
      <c r="IM38" s="1345"/>
      <c r="IN38" s="1345"/>
      <c r="IO38" s="1345"/>
      <c r="IP38" s="1345"/>
      <c r="IQ38" s="1346"/>
      <c r="IR38" s="1347"/>
      <c r="IS38" s="1347"/>
      <c r="IT38" s="1347"/>
      <c r="IU38" s="1347"/>
      <c r="IV38" s="566"/>
      <c r="IW38" s="556"/>
      <c r="IX38" s="1338"/>
      <c r="IY38" s="1341"/>
      <c r="IZ38" s="544"/>
      <c r="JA38" s="544"/>
      <c r="JB38" s="544"/>
      <c r="JC38" s="544"/>
      <c r="JD38" s="544"/>
      <c r="JE38" s="544"/>
      <c r="JF38" s="544"/>
      <c r="JG38" s="544"/>
      <c r="JH38" s="545"/>
      <c r="JI38" s="544"/>
      <c r="JJ38" s="544"/>
      <c r="JK38" s="544"/>
      <c r="JL38" s="544"/>
      <c r="JM38" s="544"/>
      <c r="JN38" s="544"/>
      <c r="JO38" s="544"/>
      <c r="JP38" s="544"/>
      <c r="JQ38" s="544"/>
      <c r="JR38" s="544"/>
      <c r="JS38" s="544"/>
      <c r="JT38" s="544"/>
      <c r="JU38" s="544"/>
      <c r="JV38" s="544"/>
      <c r="JW38" s="544"/>
      <c r="JX38" s="544"/>
      <c r="JY38" s="544"/>
      <c r="JZ38" s="544"/>
      <c r="KA38" s="544"/>
      <c r="KB38" s="544"/>
      <c r="KC38" s="544"/>
      <c r="KD38" s="544"/>
      <c r="KE38" s="544"/>
      <c r="KF38" s="544"/>
      <c r="KG38" s="544"/>
      <c r="KH38" s="544"/>
      <c r="KI38" s="544"/>
      <c r="KJ38" s="544"/>
      <c r="KK38" s="544"/>
      <c r="KL38" s="544"/>
      <c r="KM38" s="544"/>
      <c r="KN38" s="544"/>
      <c r="KO38" s="544"/>
      <c r="KP38" s="544"/>
      <c r="KQ38" s="544"/>
      <c r="KR38" s="544"/>
      <c r="KS38" s="544"/>
      <c r="KT38" s="544"/>
      <c r="KU38" s="544"/>
      <c r="KV38" s="544"/>
      <c r="KW38" s="544"/>
      <c r="KX38" s="544"/>
      <c r="KY38" s="544"/>
      <c r="KZ38" s="544"/>
      <c r="LA38" s="544"/>
      <c r="LB38" s="544"/>
      <c r="LC38" s="544"/>
      <c r="LD38" s="544"/>
      <c r="LE38" s="544"/>
      <c r="LF38" s="544"/>
      <c r="LG38" s="544"/>
      <c r="LH38" s="544"/>
      <c r="LI38" s="544"/>
      <c r="LJ38" s="546"/>
    </row>
    <row r="39" spans="2:322" ht="3.65" customHeight="1">
      <c r="B39" s="545"/>
      <c r="C39" s="544"/>
      <c r="D39" s="544"/>
      <c r="E39" s="544"/>
      <c r="F39" s="544"/>
      <c r="G39" s="544"/>
      <c r="H39" s="544"/>
      <c r="I39" s="544"/>
      <c r="J39" s="544"/>
      <c r="K39" s="544"/>
      <c r="L39" s="544"/>
      <c r="M39" s="544"/>
      <c r="N39" s="544"/>
      <c r="O39" s="544"/>
      <c r="P39" s="544"/>
      <c r="Q39" s="544"/>
      <c r="R39" s="544"/>
      <c r="S39" s="544"/>
      <c r="T39" s="567"/>
      <c r="U39" s="567"/>
      <c r="V39" s="567"/>
      <c r="W39" s="567"/>
      <c r="X39" s="567"/>
      <c r="Y39" s="567"/>
      <c r="Z39" s="567"/>
      <c r="AA39" s="567"/>
      <c r="AB39" s="567"/>
      <c r="AC39" s="567"/>
      <c r="AD39" s="567"/>
      <c r="AE39" s="567"/>
      <c r="AF39" s="567"/>
      <c r="AG39" s="567"/>
      <c r="AH39" s="567"/>
      <c r="AI39" s="567"/>
      <c r="AJ39" s="567"/>
      <c r="AK39" s="544"/>
      <c r="AL39" s="544"/>
      <c r="AM39" s="544"/>
      <c r="AN39" s="544"/>
      <c r="AO39" s="546"/>
      <c r="AP39" s="547"/>
      <c r="AQ39" s="548"/>
      <c r="AR39" s="548"/>
      <c r="AS39" s="548"/>
      <c r="AT39" s="548"/>
      <c r="AU39" s="548"/>
      <c r="AV39" s="548"/>
      <c r="AW39" s="548"/>
      <c r="AX39" s="1337"/>
      <c r="AY39" s="1338"/>
      <c r="AZ39" s="556"/>
      <c r="BA39" s="564"/>
      <c r="BB39" s="1344"/>
      <c r="BC39" s="1345"/>
      <c r="BD39" s="1345"/>
      <c r="BE39" s="1345"/>
      <c r="BF39" s="1345"/>
      <c r="BG39" s="1345"/>
      <c r="BH39" s="1345"/>
      <c r="BI39" s="1345"/>
      <c r="BJ39" s="1344"/>
      <c r="BK39" s="1345"/>
      <c r="BL39" s="1345"/>
      <c r="BM39" s="1345"/>
      <c r="BN39" s="1345"/>
      <c r="BO39" s="1345"/>
      <c r="BP39" s="1345"/>
      <c r="BQ39" s="1345"/>
      <c r="BR39" s="1344"/>
      <c r="BS39" s="1345"/>
      <c r="BT39" s="1345"/>
      <c r="BU39" s="1345"/>
      <c r="BV39" s="1345"/>
      <c r="BW39" s="1345"/>
      <c r="BX39" s="1345"/>
      <c r="BY39" s="1345"/>
      <c r="BZ39" s="1344"/>
      <c r="CA39" s="1345"/>
      <c r="CB39" s="1345"/>
      <c r="CC39" s="1345"/>
      <c r="CD39" s="1345"/>
      <c r="CE39" s="1345"/>
      <c r="CF39" s="1345"/>
      <c r="CG39" s="1345"/>
      <c r="CH39" s="1345"/>
      <c r="CI39" s="1345"/>
      <c r="CJ39" s="1345"/>
      <c r="CK39" s="1345"/>
      <c r="CL39" s="1345"/>
      <c r="CM39" s="1345"/>
      <c r="CN39" s="1345"/>
      <c r="CO39" s="1345"/>
      <c r="CP39" s="1345"/>
      <c r="CQ39" s="1345"/>
      <c r="CR39" s="1345"/>
      <c r="CS39" s="1345"/>
      <c r="CT39" s="1344"/>
      <c r="CU39" s="1345"/>
      <c r="CV39" s="1345"/>
      <c r="CW39" s="1345"/>
      <c r="CX39" s="1345"/>
      <c r="CY39" s="1345"/>
      <c r="CZ39" s="1345"/>
      <c r="DA39" s="1345"/>
      <c r="DB39" s="1345"/>
      <c r="DC39" s="1345"/>
      <c r="DD39" s="1345"/>
      <c r="DE39" s="1345"/>
      <c r="DF39" s="1345"/>
      <c r="DG39" s="1345"/>
      <c r="DH39" s="1345"/>
      <c r="DI39" s="1345"/>
      <c r="DJ39" s="1345"/>
      <c r="DK39" s="1345"/>
      <c r="DL39" s="1345"/>
      <c r="DM39" s="1345"/>
      <c r="DN39" s="1344"/>
      <c r="DO39" s="1345"/>
      <c r="DP39" s="1345"/>
      <c r="DQ39" s="1345"/>
      <c r="DR39" s="1345"/>
      <c r="DS39" s="1345"/>
      <c r="DT39" s="1345"/>
      <c r="DU39" s="1345"/>
      <c r="DV39" s="1345"/>
      <c r="DW39" s="1345"/>
      <c r="DX39" s="1345"/>
      <c r="DY39" s="1345"/>
      <c r="DZ39" s="1345"/>
      <c r="EA39" s="1345"/>
      <c r="EB39" s="1345"/>
      <c r="EC39" s="1345"/>
      <c r="ED39" s="1345"/>
      <c r="EE39" s="1345"/>
      <c r="EF39" s="1345"/>
      <c r="EG39" s="1345"/>
      <c r="EH39" s="1344"/>
      <c r="EI39" s="1345"/>
      <c r="EJ39" s="1345"/>
      <c r="EK39" s="1345"/>
      <c r="EL39" s="1345"/>
      <c r="EM39" s="1345"/>
      <c r="EN39" s="1345"/>
      <c r="EO39" s="1345"/>
      <c r="EP39" s="1345"/>
      <c r="EQ39" s="1345"/>
      <c r="ER39" s="1345"/>
      <c r="ES39" s="1345"/>
      <c r="ET39" s="1345"/>
      <c r="EU39" s="1345"/>
      <c r="EV39" s="1345"/>
      <c r="EW39" s="1345"/>
      <c r="EX39" s="1345"/>
      <c r="EY39" s="1345"/>
      <c r="EZ39" s="1345"/>
      <c r="FA39" s="1345"/>
      <c r="FB39" s="1344"/>
      <c r="FC39" s="1345"/>
      <c r="FD39" s="1345"/>
      <c r="FE39" s="1345"/>
      <c r="FF39" s="1345"/>
      <c r="FG39" s="1345"/>
      <c r="FH39" s="1345"/>
      <c r="FI39" s="1345"/>
      <c r="FJ39" s="1345"/>
      <c r="FK39" s="1345"/>
      <c r="FL39" s="1345"/>
      <c r="FM39" s="1345"/>
      <c r="FN39" s="1345"/>
      <c r="FO39" s="1345"/>
      <c r="FP39" s="1345"/>
      <c r="FQ39" s="1345"/>
      <c r="FR39" s="1345"/>
      <c r="FS39" s="1345"/>
      <c r="FT39" s="1345"/>
      <c r="FU39" s="1345"/>
      <c r="FV39" s="1344"/>
      <c r="FW39" s="1345"/>
      <c r="FX39" s="1345"/>
      <c r="FY39" s="1345"/>
      <c r="FZ39" s="1345"/>
      <c r="GA39" s="1345"/>
      <c r="GB39" s="1345"/>
      <c r="GC39" s="1345"/>
      <c r="GD39" s="1345"/>
      <c r="GE39" s="1345"/>
      <c r="GF39" s="1345"/>
      <c r="GG39" s="1345"/>
      <c r="GH39" s="1345"/>
      <c r="GI39" s="1345"/>
      <c r="GJ39" s="1345"/>
      <c r="GK39" s="1345"/>
      <c r="GL39" s="1345"/>
      <c r="GM39" s="1345"/>
      <c r="GN39" s="1345"/>
      <c r="GO39" s="1345"/>
      <c r="GP39" s="1344"/>
      <c r="GQ39" s="1345"/>
      <c r="GR39" s="1345"/>
      <c r="GS39" s="1345"/>
      <c r="GT39" s="1345"/>
      <c r="GU39" s="1345"/>
      <c r="GV39" s="1345"/>
      <c r="GW39" s="1345"/>
      <c r="GX39" s="1345"/>
      <c r="GY39" s="1345"/>
      <c r="GZ39" s="1345"/>
      <c r="HA39" s="1345"/>
      <c r="HB39" s="1345"/>
      <c r="HC39" s="1345"/>
      <c r="HD39" s="1345"/>
      <c r="HE39" s="1345"/>
      <c r="HF39" s="1345"/>
      <c r="HG39" s="1345"/>
      <c r="HH39" s="1345"/>
      <c r="HI39" s="1345"/>
      <c r="HJ39" s="1345"/>
      <c r="HK39" s="1345"/>
      <c r="HL39" s="1345"/>
      <c r="HM39" s="1345"/>
      <c r="HN39" s="1345"/>
      <c r="HO39" s="1345"/>
      <c r="HP39" s="1345"/>
      <c r="HQ39" s="1345"/>
      <c r="HR39" s="1345"/>
      <c r="HS39" s="1345"/>
      <c r="HT39" s="1345"/>
      <c r="HU39" s="1345"/>
      <c r="HV39" s="1345"/>
      <c r="HW39" s="1345"/>
      <c r="HX39" s="1345"/>
      <c r="HY39" s="1345"/>
      <c r="HZ39" s="1345"/>
      <c r="IA39" s="1345"/>
      <c r="IB39" s="1345"/>
      <c r="IC39" s="1345"/>
      <c r="ID39" s="1345"/>
      <c r="IE39" s="1345"/>
      <c r="IF39" s="1345"/>
      <c r="IG39" s="1345"/>
      <c r="IH39" s="1345"/>
      <c r="II39" s="1345"/>
      <c r="IJ39" s="1345"/>
      <c r="IK39" s="1345"/>
      <c r="IL39" s="1345"/>
      <c r="IM39" s="1345"/>
      <c r="IN39" s="1345"/>
      <c r="IO39" s="1345"/>
      <c r="IP39" s="1345"/>
      <c r="IQ39" s="1346"/>
      <c r="IR39" s="1347"/>
      <c r="IS39" s="1347"/>
      <c r="IT39" s="1347"/>
      <c r="IU39" s="1347"/>
      <c r="IV39" s="566"/>
      <c r="IW39" s="556"/>
      <c r="IX39" s="1338"/>
      <c r="IY39" s="1341"/>
      <c r="IZ39" s="544"/>
      <c r="JA39" s="544"/>
      <c r="JB39" s="544"/>
      <c r="JC39" s="544"/>
      <c r="JD39" s="544"/>
      <c r="JE39" s="544"/>
      <c r="JF39" s="544"/>
      <c r="JG39" s="544"/>
      <c r="JH39" s="545"/>
      <c r="JI39" s="544"/>
      <c r="JJ39" s="544"/>
      <c r="JK39" s="544"/>
      <c r="JL39" s="544"/>
      <c r="JM39" s="544"/>
      <c r="JN39" s="544"/>
      <c r="JO39" s="544"/>
      <c r="JP39" s="544"/>
      <c r="JQ39" s="544"/>
      <c r="JR39" s="544"/>
      <c r="JS39" s="544"/>
      <c r="JT39" s="544"/>
      <c r="JU39" s="544"/>
      <c r="JV39" s="544"/>
      <c r="JW39" s="544"/>
      <c r="JX39" s="544"/>
      <c r="JY39" s="544"/>
      <c r="JZ39" s="544"/>
      <c r="KA39" s="544"/>
      <c r="KB39" s="544"/>
      <c r="KC39" s="544"/>
      <c r="KD39" s="544"/>
      <c r="KE39" s="544"/>
      <c r="KF39" s="544"/>
      <c r="KG39" s="544"/>
      <c r="KH39" s="544"/>
      <c r="KI39" s="544"/>
      <c r="KJ39" s="544"/>
      <c r="KK39" s="544"/>
      <c r="KL39" s="544"/>
      <c r="KM39" s="544"/>
      <c r="KN39" s="544"/>
      <c r="KO39" s="544"/>
      <c r="KP39" s="544"/>
      <c r="KQ39" s="544"/>
      <c r="KR39" s="544"/>
      <c r="KS39" s="544"/>
      <c r="KT39" s="544"/>
      <c r="KU39" s="544"/>
      <c r="KV39" s="544"/>
      <c r="KW39" s="544"/>
      <c r="KX39" s="544"/>
      <c r="KY39" s="544"/>
      <c r="KZ39" s="544"/>
      <c r="LA39" s="544"/>
      <c r="LB39" s="544"/>
      <c r="LC39" s="544"/>
      <c r="LD39" s="544"/>
      <c r="LE39" s="544"/>
      <c r="LF39" s="544"/>
      <c r="LG39" s="544"/>
      <c r="LH39" s="544"/>
      <c r="LI39" s="544"/>
      <c r="LJ39" s="546"/>
    </row>
    <row r="40" spans="2:322" ht="3.65" customHeight="1">
      <c r="B40" s="545"/>
      <c r="C40" s="544"/>
      <c r="D40" s="544"/>
      <c r="E40" s="544"/>
      <c r="F40" s="544"/>
      <c r="G40" s="544"/>
      <c r="H40" s="544"/>
      <c r="I40" s="544"/>
      <c r="J40" s="544"/>
      <c r="K40" s="544"/>
      <c r="L40" s="544"/>
      <c r="M40" s="544"/>
      <c r="N40" s="544"/>
      <c r="O40" s="544"/>
      <c r="P40" s="544"/>
      <c r="Q40" s="544"/>
      <c r="R40" s="544"/>
      <c r="S40" s="544"/>
      <c r="T40" s="567"/>
      <c r="U40" s="567"/>
      <c r="V40" s="567"/>
      <c r="W40" s="567"/>
      <c r="X40" s="567"/>
      <c r="Y40" s="567"/>
      <c r="Z40" s="567"/>
      <c r="AA40" s="567"/>
      <c r="AB40" s="567"/>
      <c r="AC40" s="567"/>
      <c r="AD40" s="567"/>
      <c r="AE40" s="567"/>
      <c r="AF40" s="567"/>
      <c r="AG40" s="567"/>
      <c r="AH40" s="567"/>
      <c r="AI40" s="567"/>
      <c r="AJ40" s="567"/>
      <c r="AK40" s="544"/>
      <c r="AL40" s="544"/>
      <c r="AM40" s="544"/>
      <c r="AN40" s="544"/>
      <c r="AO40" s="546"/>
      <c r="AP40" s="547"/>
      <c r="AQ40" s="548"/>
      <c r="AR40" s="548"/>
      <c r="AS40" s="548"/>
      <c r="AT40" s="548"/>
      <c r="AU40" s="548"/>
      <c r="AV40" s="548"/>
      <c r="AW40" s="548"/>
      <c r="AX40" s="1337"/>
      <c r="AY40" s="1338"/>
      <c r="AZ40" s="556"/>
      <c r="BA40" s="562"/>
      <c r="BB40" s="1344"/>
      <c r="BC40" s="1345"/>
      <c r="BD40" s="1345"/>
      <c r="BE40" s="1345"/>
      <c r="BF40" s="1345"/>
      <c r="BG40" s="1345"/>
      <c r="BH40" s="1345"/>
      <c r="BI40" s="1345"/>
      <c r="BJ40" s="1344"/>
      <c r="BK40" s="1345"/>
      <c r="BL40" s="1345"/>
      <c r="BM40" s="1345"/>
      <c r="BN40" s="1345"/>
      <c r="BO40" s="1345"/>
      <c r="BP40" s="1345"/>
      <c r="BQ40" s="1345"/>
      <c r="BR40" s="1344"/>
      <c r="BS40" s="1345"/>
      <c r="BT40" s="1345"/>
      <c r="BU40" s="1345"/>
      <c r="BV40" s="1345"/>
      <c r="BW40" s="1345"/>
      <c r="BX40" s="1345"/>
      <c r="BY40" s="1345"/>
      <c r="BZ40" s="1344"/>
      <c r="CA40" s="1345"/>
      <c r="CB40" s="1345"/>
      <c r="CC40" s="1345"/>
      <c r="CD40" s="1345"/>
      <c r="CE40" s="1345"/>
      <c r="CF40" s="1345"/>
      <c r="CG40" s="1345"/>
      <c r="CH40" s="1345"/>
      <c r="CI40" s="1345"/>
      <c r="CJ40" s="1345"/>
      <c r="CK40" s="1345"/>
      <c r="CL40" s="1345"/>
      <c r="CM40" s="1345"/>
      <c r="CN40" s="1345"/>
      <c r="CO40" s="1345"/>
      <c r="CP40" s="1345"/>
      <c r="CQ40" s="1345"/>
      <c r="CR40" s="1345"/>
      <c r="CS40" s="1345"/>
      <c r="CT40" s="1344"/>
      <c r="CU40" s="1345"/>
      <c r="CV40" s="1345"/>
      <c r="CW40" s="1345"/>
      <c r="CX40" s="1345"/>
      <c r="CY40" s="1345"/>
      <c r="CZ40" s="1345"/>
      <c r="DA40" s="1345"/>
      <c r="DB40" s="1345"/>
      <c r="DC40" s="1345"/>
      <c r="DD40" s="1345"/>
      <c r="DE40" s="1345"/>
      <c r="DF40" s="1345"/>
      <c r="DG40" s="1345"/>
      <c r="DH40" s="1345"/>
      <c r="DI40" s="1345"/>
      <c r="DJ40" s="1345"/>
      <c r="DK40" s="1345"/>
      <c r="DL40" s="1345"/>
      <c r="DM40" s="1345"/>
      <c r="DN40" s="1344"/>
      <c r="DO40" s="1345"/>
      <c r="DP40" s="1345"/>
      <c r="DQ40" s="1345"/>
      <c r="DR40" s="1345"/>
      <c r="DS40" s="1345"/>
      <c r="DT40" s="1345"/>
      <c r="DU40" s="1345"/>
      <c r="DV40" s="1345"/>
      <c r="DW40" s="1345"/>
      <c r="DX40" s="1345"/>
      <c r="DY40" s="1345"/>
      <c r="DZ40" s="1345"/>
      <c r="EA40" s="1345"/>
      <c r="EB40" s="1345"/>
      <c r="EC40" s="1345"/>
      <c r="ED40" s="1345"/>
      <c r="EE40" s="1345"/>
      <c r="EF40" s="1345"/>
      <c r="EG40" s="1345"/>
      <c r="EH40" s="1344"/>
      <c r="EI40" s="1345"/>
      <c r="EJ40" s="1345"/>
      <c r="EK40" s="1345"/>
      <c r="EL40" s="1345"/>
      <c r="EM40" s="1345"/>
      <c r="EN40" s="1345"/>
      <c r="EO40" s="1345"/>
      <c r="EP40" s="1345"/>
      <c r="EQ40" s="1345"/>
      <c r="ER40" s="1345"/>
      <c r="ES40" s="1345"/>
      <c r="ET40" s="1345"/>
      <c r="EU40" s="1345"/>
      <c r="EV40" s="1345"/>
      <c r="EW40" s="1345"/>
      <c r="EX40" s="1345"/>
      <c r="EY40" s="1345"/>
      <c r="EZ40" s="1345"/>
      <c r="FA40" s="1345"/>
      <c r="FB40" s="1344"/>
      <c r="FC40" s="1345"/>
      <c r="FD40" s="1345"/>
      <c r="FE40" s="1345"/>
      <c r="FF40" s="1345"/>
      <c r="FG40" s="1345"/>
      <c r="FH40" s="1345"/>
      <c r="FI40" s="1345"/>
      <c r="FJ40" s="1345"/>
      <c r="FK40" s="1345"/>
      <c r="FL40" s="1345"/>
      <c r="FM40" s="1345"/>
      <c r="FN40" s="1345"/>
      <c r="FO40" s="1345"/>
      <c r="FP40" s="1345"/>
      <c r="FQ40" s="1345"/>
      <c r="FR40" s="1345"/>
      <c r="FS40" s="1345"/>
      <c r="FT40" s="1345"/>
      <c r="FU40" s="1345"/>
      <c r="FV40" s="1344"/>
      <c r="FW40" s="1345"/>
      <c r="FX40" s="1345"/>
      <c r="FY40" s="1345"/>
      <c r="FZ40" s="1345"/>
      <c r="GA40" s="1345"/>
      <c r="GB40" s="1345"/>
      <c r="GC40" s="1345"/>
      <c r="GD40" s="1345"/>
      <c r="GE40" s="1345"/>
      <c r="GF40" s="1345"/>
      <c r="GG40" s="1345"/>
      <c r="GH40" s="1345"/>
      <c r="GI40" s="1345"/>
      <c r="GJ40" s="1345"/>
      <c r="GK40" s="1345"/>
      <c r="GL40" s="1345"/>
      <c r="GM40" s="1345"/>
      <c r="GN40" s="1345"/>
      <c r="GO40" s="1345"/>
      <c r="GP40" s="1344"/>
      <c r="GQ40" s="1345"/>
      <c r="GR40" s="1345"/>
      <c r="GS40" s="1345"/>
      <c r="GT40" s="1345"/>
      <c r="GU40" s="1345"/>
      <c r="GV40" s="1345"/>
      <c r="GW40" s="1345"/>
      <c r="GX40" s="1345"/>
      <c r="GY40" s="1345"/>
      <c r="GZ40" s="1345"/>
      <c r="HA40" s="1345"/>
      <c r="HB40" s="1345"/>
      <c r="HC40" s="1345"/>
      <c r="HD40" s="1345"/>
      <c r="HE40" s="1345"/>
      <c r="HF40" s="1345"/>
      <c r="HG40" s="1345"/>
      <c r="HH40" s="1345"/>
      <c r="HI40" s="1345"/>
      <c r="HJ40" s="1345"/>
      <c r="HK40" s="1345"/>
      <c r="HL40" s="1345"/>
      <c r="HM40" s="1345"/>
      <c r="HN40" s="1345"/>
      <c r="HO40" s="1345"/>
      <c r="HP40" s="1345"/>
      <c r="HQ40" s="1345"/>
      <c r="HR40" s="1345"/>
      <c r="HS40" s="1345"/>
      <c r="HT40" s="1345"/>
      <c r="HU40" s="1345"/>
      <c r="HV40" s="1345"/>
      <c r="HW40" s="1345"/>
      <c r="HX40" s="1345"/>
      <c r="HY40" s="1345"/>
      <c r="HZ40" s="1345"/>
      <c r="IA40" s="1345"/>
      <c r="IB40" s="1345"/>
      <c r="IC40" s="1345"/>
      <c r="ID40" s="1345"/>
      <c r="IE40" s="1345"/>
      <c r="IF40" s="1345"/>
      <c r="IG40" s="1345"/>
      <c r="IH40" s="1345"/>
      <c r="II40" s="1345"/>
      <c r="IJ40" s="1345"/>
      <c r="IK40" s="1345"/>
      <c r="IL40" s="1345"/>
      <c r="IM40" s="1345"/>
      <c r="IN40" s="1345"/>
      <c r="IO40" s="1345"/>
      <c r="IP40" s="1345"/>
      <c r="IQ40" s="1346"/>
      <c r="IR40" s="1347"/>
      <c r="IS40" s="1347"/>
      <c r="IT40" s="1347"/>
      <c r="IU40" s="1347"/>
      <c r="IV40" s="563"/>
      <c r="IW40" s="556"/>
      <c r="IX40" s="1338"/>
      <c r="IY40" s="1341"/>
      <c r="IZ40" s="544"/>
      <c r="JA40" s="544"/>
      <c r="JB40" s="544"/>
      <c r="JC40" s="544"/>
      <c r="JD40" s="544"/>
      <c r="JE40" s="544"/>
      <c r="JF40" s="544"/>
      <c r="JG40" s="544"/>
      <c r="JH40" s="545"/>
      <c r="JI40" s="544"/>
      <c r="JJ40" s="544"/>
      <c r="JK40" s="544"/>
      <c r="JL40" s="544"/>
      <c r="JM40" s="544"/>
      <c r="JN40" s="544"/>
      <c r="JO40" s="544"/>
      <c r="JP40" s="544"/>
      <c r="JQ40" s="544"/>
      <c r="JR40" s="544"/>
      <c r="JS40" s="544"/>
      <c r="JT40" s="544"/>
      <c r="JU40" s="544"/>
      <c r="JV40" s="544"/>
      <c r="JW40" s="544"/>
      <c r="JX40" s="544"/>
      <c r="JY40" s="544"/>
      <c r="JZ40" s="544"/>
      <c r="KA40" s="544"/>
      <c r="KB40" s="544"/>
      <c r="KC40" s="544"/>
      <c r="KD40" s="544"/>
      <c r="KE40" s="544"/>
      <c r="KF40" s="544"/>
      <c r="KG40" s="544"/>
      <c r="KH40" s="544"/>
      <c r="KI40" s="544"/>
      <c r="KJ40" s="544"/>
      <c r="KK40" s="544"/>
      <c r="KL40" s="544"/>
      <c r="KM40" s="544"/>
      <c r="KN40" s="544"/>
      <c r="KO40" s="544"/>
      <c r="KP40" s="544"/>
      <c r="KQ40" s="544"/>
      <c r="KR40" s="544"/>
      <c r="KS40" s="544"/>
      <c r="KT40" s="544"/>
      <c r="KU40" s="544"/>
      <c r="KV40" s="544"/>
      <c r="KW40" s="544"/>
      <c r="KX40" s="544"/>
      <c r="KY40" s="544"/>
      <c r="KZ40" s="544"/>
      <c r="LA40" s="544"/>
      <c r="LB40" s="544"/>
      <c r="LC40" s="544"/>
      <c r="LD40" s="544"/>
      <c r="LE40" s="544"/>
      <c r="LF40" s="544"/>
      <c r="LG40" s="544"/>
      <c r="LH40" s="544"/>
      <c r="LI40" s="544"/>
      <c r="LJ40" s="546"/>
    </row>
    <row r="41" spans="2:322" ht="3.65" customHeight="1">
      <c r="B41" s="545"/>
      <c r="C41" s="544"/>
      <c r="D41" s="544"/>
      <c r="E41" s="544"/>
      <c r="F41" s="544"/>
      <c r="G41" s="544"/>
      <c r="H41" s="544"/>
      <c r="I41" s="544"/>
      <c r="J41" s="544"/>
      <c r="K41" s="544"/>
      <c r="L41" s="544"/>
      <c r="M41" s="544"/>
      <c r="N41" s="544"/>
      <c r="O41" s="544"/>
      <c r="P41" s="544"/>
      <c r="Q41" s="544"/>
      <c r="R41" s="544"/>
      <c r="S41" s="544"/>
      <c r="T41" s="544"/>
      <c r="U41" s="544"/>
      <c r="V41" s="544"/>
      <c r="W41" s="544"/>
      <c r="X41" s="544"/>
      <c r="Y41" s="544"/>
      <c r="Z41" s="544"/>
      <c r="AA41" s="544"/>
      <c r="AB41" s="544"/>
      <c r="AC41" s="544"/>
      <c r="AD41" s="544"/>
      <c r="AE41" s="544"/>
      <c r="AF41" s="544"/>
      <c r="AG41" s="544"/>
      <c r="AH41" s="544"/>
      <c r="AI41" s="544"/>
      <c r="AJ41" s="544"/>
      <c r="AK41" s="544"/>
      <c r="AL41" s="544"/>
      <c r="AM41" s="544"/>
      <c r="AN41" s="544"/>
      <c r="AO41" s="546"/>
      <c r="AP41" s="547"/>
      <c r="AQ41" s="548"/>
      <c r="AR41" s="548"/>
      <c r="AS41" s="548"/>
      <c r="AT41" s="548"/>
      <c r="AU41" s="548"/>
      <c r="AV41" s="548"/>
      <c r="AW41" s="548"/>
      <c r="AX41" s="1337"/>
      <c r="AY41" s="1338"/>
      <c r="AZ41" s="556"/>
      <c r="BA41" s="562"/>
      <c r="BB41" s="1348"/>
      <c r="BC41" s="1348"/>
      <c r="BD41" s="1348"/>
      <c r="BE41" s="1348"/>
      <c r="BF41" s="1348"/>
      <c r="BG41" s="1348"/>
      <c r="BH41" s="1348"/>
      <c r="BI41" s="1348"/>
      <c r="BJ41" s="1348"/>
      <c r="BK41" s="1348"/>
      <c r="BL41" s="1348"/>
      <c r="BM41" s="1348"/>
      <c r="BN41" s="1348"/>
      <c r="BO41" s="1348"/>
      <c r="BP41" s="1348"/>
      <c r="BQ41" s="1348"/>
      <c r="BR41" s="1348"/>
      <c r="BS41" s="1348"/>
      <c r="BT41" s="1348"/>
      <c r="BU41" s="1348"/>
      <c r="BV41" s="1348"/>
      <c r="BW41" s="1348"/>
      <c r="BX41" s="1348"/>
      <c r="BY41" s="1348"/>
      <c r="BZ41" s="1349"/>
      <c r="CA41" s="1349"/>
      <c r="CB41" s="1349"/>
      <c r="CC41" s="1349"/>
      <c r="CD41" s="1349"/>
      <c r="CE41" s="1349"/>
      <c r="CF41" s="1349"/>
      <c r="CG41" s="1349"/>
      <c r="CH41" s="1349"/>
      <c r="CI41" s="1349"/>
      <c r="CJ41" s="1349"/>
      <c r="CK41" s="1349"/>
      <c r="CL41" s="1349"/>
      <c r="CM41" s="1349"/>
      <c r="CN41" s="1349"/>
      <c r="CO41" s="1349"/>
      <c r="CP41" s="1349"/>
      <c r="CQ41" s="1349"/>
      <c r="CR41" s="1349"/>
      <c r="CS41" s="1349"/>
      <c r="CT41" s="1349"/>
      <c r="CU41" s="1349"/>
      <c r="CV41" s="1349"/>
      <c r="CW41" s="1349"/>
      <c r="CX41" s="1349"/>
      <c r="CY41" s="1349"/>
      <c r="CZ41" s="1349"/>
      <c r="DA41" s="1349"/>
      <c r="DB41" s="1349"/>
      <c r="DC41" s="1349"/>
      <c r="DD41" s="1349"/>
      <c r="DE41" s="1349"/>
      <c r="DF41" s="1349"/>
      <c r="DG41" s="1349"/>
      <c r="DH41" s="1349"/>
      <c r="DI41" s="1349"/>
      <c r="DJ41" s="1349"/>
      <c r="DK41" s="1349"/>
      <c r="DL41" s="1349"/>
      <c r="DM41" s="1349"/>
      <c r="DN41" s="1349"/>
      <c r="DO41" s="1349"/>
      <c r="DP41" s="1349"/>
      <c r="DQ41" s="1349"/>
      <c r="DR41" s="1349"/>
      <c r="DS41" s="1349"/>
      <c r="DT41" s="1349"/>
      <c r="DU41" s="1349"/>
      <c r="DV41" s="1349"/>
      <c r="DW41" s="1349"/>
      <c r="DX41" s="1349"/>
      <c r="DY41" s="1349"/>
      <c r="DZ41" s="1349"/>
      <c r="EA41" s="1349"/>
      <c r="EB41" s="1349"/>
      <c r="EC41" s="1349"/>
      <c r="ED41" s="1349"/>
      <c r="EE41" s="1349"/>
      <c r="EF41" s="1349"/>
      <c r="EG41" s="1349"/>
      <c r="EH41" s="1349"/>
      <c r="EI41" s="1349"/>
      <c r="EJ41" s="1349"/>
      <c r="EK41" s="1349"/>
      <c r="EL41" s="1349"/>
      <c r="EM41" s="1349"/>
      <c r="EN41" s="1349"/>
      <c r="EO41" s="1349"/>
      <c r="EP41" s="1349"/>
      <c r="EQ41" s="1349"/>
      <c r="ER41" s="1349"/>
      <c r="ES41" s="1349"/>
      <c r="ET41" s="1349"/>
      <c r="EU41" s="1349"/>
      <c r="EV41" s="1349"/>
      <c r="EW41" s="1349"/>
      <c r="EX41" s="1349"/>
      <c r="EY41" s="1349"/>
      <c r="EZ41" s="1349"/>
      <c r="FA41" s="1349"/>
      <c r="FB41" s="1349"/>
      <c r="FC41" s="1349"/>
      <c r="FD41" s="1349"/>
      <c r="FE41" s="1349"/>
      <c r="FF41" s="1349"/>
      <c r="FG41" s="1349"/>
      <c r="FH41" s="1349"/>
      <c r="FI41" s="1349"/>
      <c r="FJ41" s="1349"/>
      <c r="FK41" s="1349"/>
      <c r="FL41" s="1349"/>
      <c r="FM41" s="1349"/>
      <c r="FN41" s="1349"/>
      <c r="FO41" s="1349"/>
      <c r="FP41" s="1349"/>
      <c r="FQ41" s="1349"/>
      <c r="FR41" s="1349"/>
      <c r="FS41" s="1349"/>
      <c r="FT41" s="1349"/>
      <c r="FU41" s="1349"/>
      <c r="FV41" s="1349"/>
      <c r="FW41" s="1349"/>
      <c r="FX41" s="1349"/>
      <c r="FY41" s="1349"/>
      <c r="FZ41" s="1349"/>
      <c r="GA41" s="1349"/>
      <c r="GB41" s="1349"/>
      <c r="GC41" s="1349"/>
      <c r="GD41" s="1349"/>
      <c r="GE41" s="1349"/>
      <c r="GF41" s="1349"/>
      <c r="GG41" s="1349"/>
      <c r="GH41" s="1349"/>
      <c r="GI41" s="1349"/>
      <c r="GJ41" s="1349"/>
      <c r="GK41" s="1349"/>
      <c r="GL41" s="1349"/>
      <c r="GM41" s="1349"/>
      <c r="GN41" s="1349"/>
      <c r="GO41" s="1349"/>
      <c r="GP41" s="1348"/>
      <c r="GQ41" s="1348"/>
      <c r="GR41" s="1348"/>
      <c r="GS41" s="1348"/>
      <c r="GT41" s="1348"/>
      <c r="GU41" s="1348"/>
      <c r="GV41" s="1348"/>
      <c r="GW41" s="1348"/>
      <c r="GX41" s="1348"/>
      <c r="GY41" s="1348"/>
      <c r="GZ41" s="1348"/>
      <c r="HA41" s="1348"/>
      <c r="HB41" s="1348"/>
      <c r="HC41" s="1348"/>
      <c r="HD41" s="1348"/>
      <c r="HE41" s="1348"/>
      <c r="HF41" s="1348"/>
      <c r="HG41" s="1348"/>
      <c r="HH41" s="1348"/>
      <c r="HI41" s="1348"/>
      <c r="HJ41" s="1348"/>
      <c r="HK41" s="1348"/>
      <c r="HL41" s="1348"/>
      <c r="HM41" s="1348"/>
      <c r="HN41" s="1348"/>
      <c r="HO41" s="1348"/>
      <c r="HP41" s="1348"/>
      <c r="HQ41" s="1348"/>
      <c r="HR41" s="1348"/>
      <c r="HS41" s="1348"/>
      <c r="HT41" s="1348"/>
      <c r="HU41" s="1348"/>
      <c r="HV41" s="1348"/>
      <c r="HW41" s="1348"/>
      <c r="HX41" s="1348"/>
      <c r="HY41" s="1348"/>
      <c r="HZ41" s="1348"/>
      <c r="IA41" s="1348"/>
      <c r="IB41" s="1348"/>
      <c r="IC41" s="1348"/>
      <c r="ID41" s="1348"/>
      <c r="IE41" s="1348"/>
      <c r="IF41" s="1348"/>
      <c r="IG41" s="1348"/>
      <c r="IH41" s="1348"/>
      <c r="II41" s="1348"/>
      <c r="IJ41" s="1348"/>
      <c r="IK41" s="1348"/>
      <c r="IL41" s="1348"/>
      <c r="IM41" s="1348"/>
      <c r="IN41" s="1348"/>
      <c r="IO41" s="1348"/>
      <c r="IP41" s="1348"/>
      <c r="IQ41" s="1348"/>
      <c r="IR41" s="1351" t="b">
        <v>0</v>
      </c>
      <c r="IS41" s="1352"/>
      <c r="IT41" s="1352"/>
      <c r="IU41" s="1352"/>
      <c r="IV41" s="563"/>
      <c r="IW41" s="556"/>
      <c r="IX41" s="1338"/>
      <c r="IY41" s="1341"/>
      <c r="IZ41" s="544"/>
      <c r="JA41" s="544"/>
      <c r="JB41" s="544"/>
      <c r="JC41" s="544"/>
      <c r="JD41" s="544"/>
      <c r="JE41" s="544"/>
      <c r="JF41" s="544"/>
      <c r="JG41" s="544"/>
      <c r="JH41" s="545"/>
      <c r="JI41" s="544"/>
      <c r="JJ41" s="544"/>
      <c r="JK41" s="544"/>
      <c r="JL41" s="544"/>
      <c r="JM41" s="544"/>
      <c r="JN41" s="544"/>
      <c r="JO41" s="544"/>
      <c r="JP41" s="544"/>
      <c r="JQ41" s="544"/>
      <c r="JR41" s="544"/>
      <c r="JS41" s="544"/>
      <c r="JT41" s="544"/>
      <c r="JU41" s="544"/>
      <c r="JV41" s="544"/>
      <c r="JW41" s="544"/>
      <c r="JX41" s="544"/>
      <c r="JY41" s="544"/>
      <c r="JZ41" s="544"/>
      <c r="KA41" s="544"/>
      <c r="KB41" s="544"/>
      <c r="KC41" s="544"/>
      <c r="KD41" s="544"/>
      <c r="KE41" s="544"/>
      <c r="KF41" s="544"/>
      <c r="KG41" s="544"/>
      <c r="KH41" s="544"/>
      <c r="KI41" s="544"/>
      <c r="KJ41" s="544"/>
      <c r="KK41" s="544"/>
      <c r="KL41" s="544"/>
      <c r="KM41" s="544"/>
      <c r="KN41" s="544"/>
      <c r="KO41" s="544"/>
      <c r="KP41" s="544"/>
      <c r="KQ41" s="544"/>
      <c r="KR41" s="544"/>
      <c r="KS41" s="544"/>
      <c r="KT41" s="544"/>
      <c r="KU41" s="544"/>
      <c r="KV41" s="544"/>
      <c r="KW41" s="544"/>
      <c r="KX41" s="544"/>
      <c r="KY41" s="544"/>
      <c r="KZ41" s="544"/>
      <c r="LA41" s="544"/>
      <c r="LB41" s="544"/>
      <c r="LC41" s="544"/>
      <c r="LD41" s="544"/>
      <c r="LE41" s="544"/>
      <c r="LF41" s="544"/>
      <c r="LG41" s="544"/>
      <c r="LH41" s="544"/>
      <c r="LI41" s="544"/>
      <c r="LJ41" s="546"/>
    </row>
    <row r="42" spans="2:322" ht="3.65" customHeight="1">
      <c r="B42" s="545"/>
      <c r="C42" s="544"/>
      <c r="D42" s="544"/>
      <c r="E42" s="544"/>
      <c r="F42" s="544"/>
      <c r="G42" s="544"/>
      <c r="H42" s="544"/>
      <c r="I42" s="544"/>
      <c r="J42" s="544"/>
      <c r="K42" s="544"/>
      <c r="L42" s="544"/>
      <c r="M42" s="544"/>
      <c r="N42" s="544"/>
      <c r="O42" s="544"/>
      <c r="P42" s="544"/>
      <c r="Q42" s="544"/>
      <c r="R42" s="544"/>
      <c r="S42" s="544"/>
      <c r="T42" s="544"/>
      <c r="U42" s="544"/>
      <c r="V42" s="544"/>
      <c r="W42" s="544"/>
      <c r="X42" s="544"/>
      <c r="Y42" s="544"/>
      <c r="Z42" s="544"/>
      <c r="AA42" s="544"/>
      <c r="AB42" s="544"/>
      <c r="AC42" s="544"/>
      <c r="AD42" s="544"/>
      <c r="AE42" s="544"/>
      <c r="AF42" s="544"/>
      <c r="AG42" s="544"/>
      <c r="AH42" s="544"/>
      <c r="AI42" s="544"/>
      <c r="AJ42" s="544"/>
      <c r="AK42" s="544"/>
      <c r="AL42" s="544"/>
      <c r="AM42" s="544"/>
      <c r="AN42" s="544"/>
      <c r="AO42" s="546"/>
      <c r="AP42" s="547"/>
      <c r="AQ42" s="548"/>
      <c r="AR42" s="548"/>
      <c r="AS42" s="548"/>
      <c r="AT42" s="548"/>
      <c r="AU42" s="548"/>
      <c r="AV42" s="548"/>
      <c r="AW42" s="548"/>
      <c r="AX42" s="1337"/>
      <c r="AY42" s="1338"/>
      <c r="AZ42" s="556"/>
      <c r="BA42" s="562"/>
      <c r="BB42" s="1348"/>
      <c r="BC42" s="1348"/>
      <c r="BD42" s="1348"/>
      <c r="BE42" s="1348"/>
      <c r="BF42" s="1348"/>
      <c r="BG42" s="1348"/>
      <c r="BH42" s="1348"/>
      <c r="BI42" s="1348"/>
      <c r="BJ42" s="1348"/>
      <c r="BK42" s="1348"/>
      <c r="BL42" s="1348"/>
      <c r="BM42" s="1348"/>
      <c r="BN42" s="1348"/>
      <c r="BO42" s="1348"/>
      <c r="BP42" s="1348"/>
      <c r="BQ42" s="1348"/>
      <c r="BR42" s="1348"/>
      <c r="BS42" s="1348"/>
      <c r="BT42" s="1348"/>
      <c r="BU42" s="1348"/>
      <c r="BV42" s="1348"/>
      <c r="BW42" s="1348"/>
      <c r="BX42" s="1348"/>
      <c r="BY42" s="1348"/>
      <c r="BZ42" s="1349"/>
      <c r="CA42" s="1349"/>
      <c r="CB42" s="1349"/>
      <c r="CC42" s="1349"/>
      <c r="CD42" s="1349"/>
      <c r="CE42" s="1349"/>
      <c r="CF42" s="1349"/>
      <c r="CG42" s="1349"/>
      <c r="CH42" s="1349"/>
      <c r="CI42" s="1349"/>
      <c r="CJ42" s="1349"/>
      <c r="CK42" s="1349"/>
      <c r="CL42" s="1349"/>
      <c r="CM42" s="1349"/>
      <c r="CN42" s="1349"/>
      <c r="CO42" s="1349"/>
      <c r="CP42" s="1349"/>
      <c r="CQ42" s="1349"/>
      <c r="CR42" s="1349"/>
      <c r="CS42" s="1349"/>
      <c r="CT42" s="1349"/>
      <c r="CU42" s="1349"/>
      <c r="CV42" s="1349"/>
      <c r="CW42" s="1349"/>
      <c r="CX42" s="1349"/>
      <c r="CY42" s="1349"/>
      <c r="CZ42" s="1349"/>
      <c r="DA42" s="1349"/>
      <c r="DB42" s="1349"/>
      <c r="DC42" s="1349"/>
      <c r="DD42" s="1349"/>
      <c r="DE42" s="1349"/>
      <c r="DF42" s="1349"/>
      <c r="DG42" s="1349"/>
      <c r="DH42" s="1349"/>
      <c r="DI42" s="1349"/>
      <c r="DJ42" s="1349"/>
      <c r="DK42" s="1349"/>
      <c r="DL42" s="1349"/>
      <c r="DM42" s="1349"/>
      <c r="DN42" s="1349"/>
      <c r="DO42" s="1349"/>
      <c r="DP42" s="1349"/>
      <c r="DQ42" s="1349"/>
      <c r="DR42" s="1349"/>
      <c r="DS42" s="1349"/>
      <c r="DT42" s="1349"/>
      <c r="DU42" s="1349"/>
      <c r="DV42" s="1349"/>
      <c r="DW42" s="1349"/>
      <c r="DX42" s="1349"/>
      <c r="DY42" s="1349"/>
      <c r="DZ42" s="1349"/>
      <c r="EA42" s="1349"/>
      <c r="EB42" s="1349"/>
      <c r="EC42" s="1349"/>
      <c r="ED42" s="1349"/>
      <c r="EE42" s="1349"/>
      <c r="EF42" s="1349"/>
      <c r="EG42" s="1349"/>
      <c r="EH42" s="1349"/>
      <c r="EI42" s="1349"/>
      <c r="EJ42" s="1349"/>
      <c r="EK42" s="1349"/>
      <c r="EL42" s="1349"/>
      <c r="EM42" s="1349"/>
      <c r="EN42" s="1349"/>
      <c r="EO42" s="1349"/>
      <c r="EP42" s="1349"/>
      <c r="EQ42" s="1349"/>
      <c r="ER42" s="1349"/>
      <c r="ES42" s="1349"/>
      <c r="ET42" s="1349"/>
      <c r="EU42" s="1349"/>
      <c r="EV42" s="1349"/>
      <c r="EW42" s="1349"/>
      <c r="EX42" s="1349"/>
      <c r="EY42" s="1349"/>
      <c r="EZ42" s="1349"/>
      <c r="FA42" s="1349"/>
      <c r="FB42" s="1349"/>
      <c r="FC42" s="1349"/>
      <c r="FD42" s="1349"/>
      <c r="FE42" s="1349"/>
      <c r="FF42" s="1349"/>
      <c r="FG42" s="1349"/>
      <c r="FH42" s="1349"/>
      <c r="FI42" s="1349"/>
      <c r="FJ42" s="1349"/>
      <c r="FK42" s="1349"/>
      <c r="FL42" s="1349"/>
      <c r="FM42" s="1349"/>
      <c r="FN42" s="1349"/>
      <c r="FO42" s="1349"/>
      <c r="FP42" s="1349"/>
      <c r="FQ42" s="1349"/>
      <c r="FR42" s="1349"/>
      <c r="FS42" s="1349"/>
      <c r="FT42" s="1349"/>
      <c r="FU42" s="1349"/>
      <c r="FV42" s="1349"/>
      <c r="FW42" s="1349"/>
      <c r="FX42" s="1349"/>
      <c r="FY42" s="1349"/>
      <c r="FZ42" s="1349"/>
      <c r="GA42" s="1349"/>
      <c r="GB42" s="1349"/>
      <c r="GC42" s="1349"/>
      <c r="GD42" s="1349"/>
      <c r="GE42" s="1349"/>
      <c r="GF42" s="1349"/>
      <c r="GG42" s="1349"/>
      <c r="GH42" s="1349"/>
      <c r="GI42" s="1349"/>
      <c r="GJ42" s="1349"/>
      <c r="GK42" s="1349"/>
      <c r="GL42" s="1349"/>
      <c r="GM42" s="1349"/>
      <c r="GN42" s="1349"/>
      <c r="GO42" s="1349"/>
      <c r="GP42" s="1348"/>
      <c r="GQ42" s="1348"/>
      <c r="GR42" s="1348"/>
      <c r="GS42" s="1348"/>
      <c r="GT42" s="1348"/>
      <c r="GU42" s="1348"/>
      <c r="GV42" s="1348"/>
      <c r="GW42" s="1348"/>
      <c r="GX42" s="1348"/>
      <c r="GY42" s="1348"/>
      <c r="GZ42" s="1348"/>
      <c r="HA42" s="1348"/>
      <c r="HB42" s="1348"/>
      <c r="HC42" s="1348"/>
      <c r="HD42" s="1348"/>
      <c r="HE42" s="1348"/>
      <c r="HF42" s="1348"/>
      <c r="HG42" s="1348"/>
      <c r="HH42" s="1348"/>
      <c r="HI42" s="1348"/>
      <c r="HJ42" s="1348"/>
      <c r="HK42" s="1348"/>
      <c r="HL42" s="1348"/>
      <c r="HM42" s="1348"/>
      <c r="HN42" s="1348"/>
      <c r="HO42" s="1348"/>
      <c r="HP42" s="1348"/>
      <c r="HQ42" s="1348"/>
      <c r="HR42" s="1348"/>
      <c r="HS42" s="1348"/>
      <c r="HT42" s="1348"/>
      <c r="HU42" s="1348"/>
      <c r="HV42" s="1348"/>
      <c r="HW42" s="1348"/>
      <c r="HX42" s="1348"/>
      <c r="HY42" s="1348"/>
      <c r="HZ42" s="1348"/>
      <c r="IA42" s="1348"/>
      <c r="IB42" s="1348"/>
      <c r="IC42" s="1348"/>
      <c r="ID42" s="1348"/>
      <c r="IE42" s="1348"/>
      <c r="IF42" s="1348"/>
      <c r="IG42" s="1348"/>
      <c r="IH42" s="1348"/>
      <c r="II42" s="1348"/>
      <c r="IJ42" s="1348"/>
      <c r="IK42" s="1348"/>
      <c r="IL42" s="1348"/>
      <c r="IM42" s="1348"/>
      <c r="IN42" s="1348"/>
      <c r="IO42" s="1348"/>
      <c r="IP42" s="1348"/>
      <c r="IQ42" s="1348"/>
      <c r="IR42" s="1351"/>
      <c r="IS42" s="1352"/>
      <c r="IT42" s="1352"/>
      <c r="IU42" s="1352"/>
      <c r="IV42" s="563"/>
      <c r="IW42" s="556"/>
      <c r="IX42" s="1338"/>
      <c r="IY42" s="1341"/>
      <c r="IZ42" s="544"/>
      <c r="JA42" s="544"/>
      <c r="JB42" s="544"/>
      <c r="JC42" s="544"/>
      <c r="JD42" s="544"/>
      <c r="JE42" s="544"/>
      <c r="JF42" s="544"/>
      <c r="JG42" s="544"/>
      <c r="JH42" s="545"/>
      <c r="JI42" s="544"/>
      <c r="JJ42" s="544"/>
      <c r="JK42" s="544"/>
      <c r="JL42" s="544"/>
      <c r="JM42" s="544"/>
      <c r="JN42" s="544"/>
      <c r="JO42" s="544"/>
      <c r="JP42" s="544"/>
      <c r="JQ42" s="544"/>
      <c r="JR42" s="544"/>
      <c r="JS42" s="544"/>
      <c r="JT42" s="544"/>
      <c r="JU42" s="544"/>
      <c r="JV42" s="544"/>
      <c r="JW42" s="544"/>
      <c r="JX42" s="544"/>
      <c r="JY42" s="544"/>
      <c r="JZ42" s="544"/>
      <c r="KA42" s="544"/>
      <c r="KB42" s="544"/>
      <c r="KC42" s="544"/>
      <c r="KD42" s="544"/>
      <c r="KE42" s="544"/>
      <c r="KF42" s="544"/>
      <c r="KG42" s="544"/>
      <c r="KH42" s="544"/>
      <c r="KI42" s="544"/>
      <c r="KJ42" s="544"/>
      <c r="KK42" s="544"/>
      <c r="KL42" s="544"/>
      <c r="KM42" s="544"/>
      <c r="KN42" s="544"/>
      <c r="KO42" s="544"/>
      <c r="KP42" s="544"/>
      <c r="KQ42" s="544"/>
      <c r="KR42" s="544"/>
      <c r="KS42" s="544"/>
      <c r="KT42" s="544"/>
      <c r="KU42" s="544"/>
      <c r="KV42" s="544"/>
      <c r="KW42" s="544"/>
      <c r="KX42" s="544"/>
      <c r="KY42" s="544"/>
      <c r="KZ42" s="544"/>
      <c r="LA42" s="544"/>
      <c r="LB42" s="544"/>
      <c r="LC42" s="544"/>
      <c r="LD42" s="544"/>
      <c r="LE42" s="544"/>
      <c r="LF42" s="544"/>
      <c r="LG42" s="544"/>
      <c r="LH42" s="544"/>
      <c r="LI42" s="544"/>
      <c r="LJ42" s="546"/>
    </row>
    <row r="43" spans="2:322" ht="3.65" customHeight="1">
      <c r="B43" s="545"/>
      <c r="C43" s="544"/>
      <c r="D43" s="544"/>
      <c r="E43" s="544"/>
      <c r="F43" s="544"/>
      <c r="G43" s="544"/>
      <c r="H43" s="544"/>
      <c r="I43" s="544"/>
      <c r="J43" s="544"/>
      <c r="K43" s="544"/>
      <c r="L43" s="544"/>
      <c r="M43" s="544"/>
      <c r="N43" s="544"/>
      <c r="O43" s="544"/>
      <c r="P43" s="544"/>
      <c r="Q43" s="544"/>
      <c r="R43" s="544"/>
      <c r="S43" s="544"/>
      <c r="T43" s="544"/>
      <c r="U43" s="544"/>
      <c r="V43" s="544"/>
      <c r="W43" s="544"/>
      <c r="X43" s="544"/>
      <c r="Y43" s="544"/>
      <c r="Z43" s="544"/>
      <c r="AA43" s="544"/>
      <c r="AB43" s="544"/>
      <c r="AC43" s="544"/>
      <c r="AD43" s="544"/>
      <c r="AE43" s="544"/>
      <c r="AF43" s="544"/>
      <c r="AG43" s="544"/>
      <c r="AH43" s="544"/>
      <c r="AI43" s="544"/>
      <c r="AJ43" s="544"/>
      <c r="AK43" s="544"/>
      <c r="AL43" s="544"/>
      <c r="AM43" s="544"/>
      <c r="AN43" s="544"/>
      <c r="AO43" s="546"/>
      <c r="AP43" s="547"/>
      <c r="AQ43" s="548"/>
      <c r="AR43" s="548"/>
      <c r="AS43" s="548"/>
      <c r="AT43" s="548"/>
      <c r="AU43" s="548"/>
      <c r="AV43" s="548"/>
      <c r="AW43" s="548"/>
      <c r="AX43" s="1339"/>
      <c r="AY43" s="1340"/>
      <c r="AZ43" s="568"/>
      <c r="BA43" s="564"/>
      <c r="BB43" s="1348"/>
      <c r="BC43" s="1348"/>
      <c r="BD43" s="1348"/>
      <c r="BE43" s="1348"/>
      <c r="BF43" s="1348"/>
      <c r="BG43" s="1348"/>
      <c r="BH43" s="1348"/>
      <c r="BI43" s="1348"/>
      <c r="BJ43" s="1348"/>
      <c r="BK43" s="1348"/>
      <c r="BL43" s="1348"/>
      <c r="BM43" s="1348"/>
      <c r="BN43" s="1348"/>
      <c r="BO43" s="1348"/>
      <c r="BP43" s="1348"/>
      <c r="BQ43" s="1348"/>
      <c r="BR43" s="1348"/>
      <c r="BS43" s="1348"/>
      <c r="BT43" s="1348"/>
      <c r="BU43" s="1348"/>
      <c r="BV43" s="1348"/>
      <c r="BW43" s="1348"/>
      <c r="BX43" s="1348"/>
      <c r="BY43" s="1348"/>
      <c r="BZ43" s="1349"/>
      <c r="CA43" s="1349"/>
      <c r="CB43" s="1349"/>
      <c r="CC43" s="1349"/>
      <c r="CD43" s="1349"/>
      <c r="CE43" s="1349"/>
      <c r="CF43" s="1349"/>
      <c r="CG43" s="1349"/>
      <c r="CH43" s="1349"/>
      <c r="CI43" s="1349"/>
      <c r="CJ43" s="1349"/>
      <c r="CK43" s="1349"/>
      <c r="CL43" s="1349"/>
      <c r="CM43" s="1349"/>
      <c r="CN43" s="1349"/>
      <c r="CO43" s="1349"/>
      <c r="CP43" s="1349"/>
      <c r="CQ43" s="1349"/>
      <c r="CR43" s="1349"/>
      <c r="CS43" s="1349"/>
      <c r="CT43" s="1349"/>
      <c r="CU43" s="1349"/>
      <c r="CV43" s="1349"/>
      <c r="CW43" s="1349"/>
      <c r="CX43" s="1349"/>
      <c r="CY43" s="1349"/>
      <c r="CZ43" s="1349"/>
      <c r="DA43" s="1349"/>
      <c r="DB43" s="1349"/>
      <c r="DC43" s="1349"/>
      <c r="DD43" s="1349"/>
      <c r="DE43" s="1349"/>
      <c r="DF43" s="1349"/>
      <c r="DG43" s="1349"/>
      <c r="DH43" s="1349"/>
      <c r="DI43" s="1349"/>
      <c r="DJ43" s="1349"/>
      <c r="DK43" s="1349"/>
      <c r="DL43" s="1349"/>
      <c r="DM43" s="1349"/>
      <c r="DN43" s="1349"/>
      <c r="DO43" s="1349"/>
      <c r="DP43" s="1349"/>
      <c r="DQ43" s="1349"/>
      <c r="DR43" s="1349"/>
      <c r="DS43" s="1349"/>
      <c r="DT43" s="1349"/>
      <c r="DU43" s="1349"/>
      <c r="DV43" s="1349"/>
      <c r="DW43" s="1349"/>
      <c r="DX43" s="1349"/>
      <c r="DY43" s="1349"/>
      <c r="DZ43" s="1349"/>
      <c r="EA43" s="1349"/>
      <c r="EB43" s="1349"/>
      <c r="EC43" s="1349"/>
      <c r="ED43" s="1349"/>
      <c r="EE43" s="1349"/>
      <c r="EF43" s="1349"/>
      <c r="EG43" s="1349"/>
      <c r="EH43" s="1349"/>
      <c r="EI43" s="1349"/>
      <c r="EJ43" s="1349"/>
      <c r="EK43" s="1349"/>
      <c r="EL43" s="1349"/>
      <c r="EM43" s="1349"/>
      <c r="EN43" s="1349"/>
      <c r="EO43" s="1349"/>
      <c r="EP43" s="1349"/>
      <c r="EQ43" s="1349"/>
      <c r="ER43" s="1349"/>
      <c r="ES43" s="1349"/>
      <c r="ET43" s="1349"/>
      <c r="EU43" s="1349"/>
      <c r="EV43" s="1349"/>
      <c r="EW43" s="1349"/>
      <c r="EX43" s="1349"/>
      <c r="EY43" s="1349"/>
      <c r="EZ43" s="1349"/>
      <c r="FA43" s="1349"/>
      <c r="FB43" s="1349"/>
      <c r="FC43" s="1349"/>
      <c r="FD43" s="1349"/>
      <c r="FE43" s="1349"/>
      <c r="FF43" s="1349"/>
      <c r="FG43" s="1349"/>
      <c r="FH43" s="1349"/>
      <c r="FI43" s="1349"/>
      <c r="FJ43" s="1349"/>
      <c r="FK43" s="1349"/>
      <c r="FL43" s="1349"/>
      <c r="FM43" s="1349"/>
      <c r="FN43" s="1349"/>
      <c r="FO43" s="1349"/>
      <c r="FP43" s="1349"/>
      <c r="FQ43" s="1349"/>
      <c r="FR43" s="1349"/>
      <c r="FS43" s="1349"/>
      <c r="FT43" s="1349"/>
      <c r="FU43" s="1349"/>
      <c r="FV43" s="1349"/>
      <c r="FW43" s="1349"/>
      <c r="FX43" s="1349"/>
      <c r="FY43" s="1349"/>
      <c r="FZ43" s="1349"/>
      <c r="GA43" s="1349"/>
      <c r="GB43" s="1349"/>
      <c r="GC43" s="1349"/>
      <c r="GD43" s="1349"/>
      <c r="GE43" s="1349"/>
      <c r="GF43" s="1349"/>
      <c r="GG43" s="1349"/>
      <c r="GH43" s="1349"/>
      <c r="GI43" s="1349"/>
      <c r="GJ43" s="1349"/>
      <c r="GK43" s="1349"/>
      <c r="GL43" s="1349"/>
      <c r="GM43" s="1349"/>
      <c r="GN43" s="1349"/>
      <c r="GO43" s="1349"/>
      <c r="GP43" s="1348"/>
      <c r="GQ43" s="1348"/>
      <c r="GR43" s="1348"/>
      <c r="GS43" s="1348"/>
      <c r="GT43" s="1348"/>
      <c r="GU43" s="1348"/>
      <c r="GV43" s="1348"/>
      <c r="GW43" s="1348"/>
      <c r="GX43" s="1348"/>
      <c r="GY43" s="1348"/>
      <c r="GZ43" s="1348"/>
      <c r="HA43" s="1348"/>
      <c r="HB43" s="1348"/>
      <c r="HC43" s="1348"/>
      <c r="HD43" s="1348"/>
      <c r="HE43" s="1348"/>
      <c r="HF43" s="1348"/>
      <c r="HG43" s="1348"/>
      <c r="HH43" s="1348"/>
      <c r="HI43" s="1348"/>
      <c r="HJ43" s="1348"/>
      <c r="HK43" s="1348"/>
      <c r="HL43" s="1348"/>
      <c r="HM43" s="1348"/>
      <c r="HN43" s="1348"/>
      <c r="HO43" s="1348"/>
      <c r="HP43" s="1348"/>
      <c r="HQ43" s="1348"/>
      <c r="HR43" s="1348"/>
      <c r="HS43" s="1348"/>
      <c r="HT43" s="1348"/>
      <c r="HU43" s="1348"/>
      <c r="HV43" s="1348"/>
      <c r="HW43" s="1348"/>
      <c r="HX43" s="1348"/>
      <c r="HY43" s="1348"/>
      <c r="HZ43" s="1348"/>
      <c r="IA43" s="1348"/>
      <c r="IB43" s="1348"/>
      <c r="IC43" s="1348"/>
      <c r="ID43" s="1348"/>
      <c r="IE43" s="1348"/>
      <c r="IF43" s="1348"/>
      <c r="IG43" s="1348"/>
      <c r="IH43" s="1348"/>
      <c r="II43" s="1348"/>
      <c r="IJ43" s="1348"/>
      <c r="IK43" s="1348"/>
      <c r="IL43" s="1348"/>
      <c r="IM43" s="1348"/>
      <c r="IN43" s="1348"/>
      <c r="IO43" s="1348"/>
      <c r="IP43" s="1348"/>
      <c r="IQ43" s="1348"/>
      <c r="IR43" s="1351"/>
      <c r="IS43" s="1352"/>
      <c r="IT43" s="1352"/>
      <c r="IU43" s="1352"/>
      <c r="IV43" s="563"/>
      <c r="IW43" s="568"/>
      <c r="IX43" s="1340"/>
      <c r="IY43" s="1342"/>
      <c r="IZ43" s="544"/>
      <c r="JA43" s="544"/>
      <c r="JB43" s="544"/>
      <c r="JC43" s="544"/>
      <c r="JD43" s="544"/>
      <c r="JE43" s="544"/>
      <c r="JF43" s="544"/>
      <c r="JG43" s="544"/>
      <c r="JH43" s="545"/>
      <c r="JI43" s="544"/>
      <c r="JJ43" s="544"/>
      <c r="JK43" s="544"/>
      <c r="JL43" s="544"/>
      <c r="JM43" s="544"/>
      <c r="JN43" s="544"/>
      <c r="JO43" s="544"/>
      <c r="JP43" s="544"/>
      <c r="JQ43" s="544"/>
      <c r="JR43" s="544"/>
      <c r="JS43" s="544"/>
      <c r="JT43" s="544"/>
      <c r="JU43" s="544"/>
      <c r="JV43" s="544"/>
      <c r="JW43" s="544"/>
      <c r="JX43" s="544"/>
      <c r="JY43" s="544"/>
      <c r="JZ43" s="544"/>
      <c r="KA43" s="544"/>
      <c r="KB43" s="544"/>
      <c r="KC43" s="544"/>
      <c r="KD43" s="544"/>
      <c r="KE43" s="544"/>
      <c r="KF43" s="544"/>
      <c r="KG43" s="544"/>
      <c r="KH43" s="544"/>
      <c r="KI43" s="544"/>
      <c r="KJ43" s="544"/>
      <c r="KK43" s="544"/>
      <c r="KL43" s="544"/>
      <c r="KM43" s="544"/>
      <c r="KN43" s="544"/>
      <c r="KO43" s="544"/>
      <c r="KP43" s="544"/>
      <c r="KQ43" s="544"/>
      <c r="KR43" s="544"/>
      <c r="KS43" s="544"/>
      <c r="KT43" s="544"/>
      <c r="KU43" s="544"/>
      <c r="KV43" s="544"/>
      <c r="KW43" s="544"/>
      <c r="KX43" s="544"/>
      <c r="KY43" s="544"/>
      <c r="KZ43" s="544"/>
      <c r="LA43" s="544"/>
      <c r="LB43" s="544"/>
      <c r="LC43" s="544"/>
      <c r="LD43" s="544"/>
      <c r="LE43" s="544"/>
      <c r="LF43" s="544"/>
      <c r="LG43" s="544"/>
      <c r="LH43" s="544"/>
      <c r="LI43" s="544"/>
      <c r="LJ43" s="546"/>
    </row>
    <row r="44" spans="2:322" ht="3.65" customHeight="1">
      <c r="B44" s="545"/>
      <c r="C44" s="544"/>
      <c r="D44" s="544"/>
      <c r="E44" s="544"/>
      <c r="F44" s="544"/>
      <c r="G44" s="544"/>
      <c r="H44" s="544"/>
      <c r="I44" s="544"/>
      <c r="J44" s="544"/>
      <c r="K44" s="544"/>
      <c r="L44" s="544"/>
      <c r="M44" s="544"/>
      <c r="N44" s="544"/>
      <c r="O44" s="544"/>
      <c r="P44" s="544"/>
      <c r="Q44" s="544"/>
      <c r="R44" s="544"/>
      <c r="S44" s="544"/>
      <c r="T44" s="544"/>
      <c r="U44" s="544"/>
      <c r="V44" s="544"/>
      <c r="W44" s="544"/>
      <c r="X44" s="544"/>
      <c r="Y44" s="544"/>
      <c r="Z44" s="544"/>
      <c r="AA44" s="544"/>
      <c r="AB44" s="544"/>
      <c r="AC44" s="544"/>
      <c r="AD44" s="544"/>
      <c r="AE44" s="544"/>
      <c r="AF44" s="544"/>
      <c r="AG44" s="544"/>
      <c r="AH44" s="544"/>
      <c r="AI44" s="544"/>
      <c r="AJ44" s="544"/>
      <c r="AK44" s="544"/>
      <c r="AL44" s="544"/>
      <c r="AM44" s="544"/>
      <c r="AN44" s="544"/>
      <c r="AO44" s="546"/>
      <c r="AP44" s="547"/>
      <c r="AQ44" s="548"/>
      <c r="AR44" s="548"/>
      <c r="AS44" s="548"/>
      <c r="AT44" s="548"/>
      <c r="AU44" s="548"/>
      <c r="AV44" s="548"/>
      <c r="AW44" s="548"/>
      <c r="AX44" s="1337" t="s">
        <v>1</v>
      </c>
      <c r="AY44" s="1338"/>
      <c r="AZ44" s="556"/>
      <c r="BA44" s="564"/>
      <c r="BB44" s="1353"/>
      <c r="BC44" s="1353"/>
      <c r="BD44" s="1353"/>
      <c r="BE44" s="1353"/>
      <c r="BF44" s="1353"/>
      <c r="BG44" s="1353"/>
      <c r="BH44" s="1353"/>
      <c r="BI44" s="1353"/>
      <c r="BJ44" s="1353"/>
      <c r="BK44" s="1353"/>
      <c r="BL44" s="1353"/>
      <c r="BM44" s="1353"/>
      <c r="BN44" s="1353"/>
      <c r="BO44" s="1353"/>
      <c r="BP44" s="1353"/>
      <c r="BQ44" s="1353"/>
      <c r="BR44" s="1353"/>
      <c r="BS44" s="1353"/>
      <c r="BT44" s="1353"/>
      <c r="BU44" s="1353"/>
      <c r="BV44" s="1353"/>
      <c r="BW44" s="1353"/>
      <c r="BX44" s="1353"/>
      <c r="BY44" s="1353"/>
      <c r="BZ44" s="1353"/>
      <c r="CA44" s="1353"/>
      <c r="CB44" s="1353"/>
      <c r="CC44" s="1353"/>
      <c r="CD44" s="1353"/>
      <c r="CE44" s="1353"/>
      <c r="CF44" s="1353"/>
      <c r="CG44" s="1353"/>
      <c r="CH44" s="1353"/>
      <c r="CI44" s="1353"/>
      <c r="CJ44" s="1353"/>
      <c r="CK44" s="1353"/>
      <c r="CL44" s="1353"/>
      <c r="CM44" s="1353"/>
      <c r="CN44" s="1353"/>
      <c r="CO44" s="1353"/>
      <c r="CP44" s="1353"/>
      <c r="CQ44" s="1353"/>
      <c r="CR44" s="1353"/>
      <c r="CS44" s="1353"/>
      <c r="CT44" s="1353"/>
      <c r="CU44" s="1353"/>
      <c r="CV44" s="1353"/>
      <c r="CW44" s="1353"/>
      <c r="CX44" s="1353"/>
      <c r="CY44" s="1353"/>
      <c r="CZ44" s="1353"/>
      <c r="DA44" s="1353"/>
      <c r="DB44" s="1353"/>
      <c r="DC44" s="1353"/>
      <c r="DD44" s="1353"/>
      <c r="DE44" s="1353"/>
      <c r="DF44" s="1353"/>
      <c r="DG44" s="1353"/>
      <c r="DH44" s="1353"/>
      <c r="DI44" s="1353"/>
      <c r="DJ44" s="1353"/>
      <c r="DK44" s="1353"/>
      <c r="DL44" s="1353"/>
      <c r="DM44" s="1353"/>
      <c r="DN44" s="1353"/>
      <c r="DO44" s="1353"/>
      <c r="DP44" s="1353"/>
      <c r="DQ44" s="1353"/>
      <c r="DR44" s="1353"/>
      <c r="DS44" s="1353"/>
      <c r="DT44" s="1353"/>
      <c r="DU44" s="1353"/>
      <c r="DV44" s="1353"/>
      <c r="DW44" s="1353"/>
      <c r="DX44" s="1353"/>
      <c r="DY44" s="1353"/>
      <c r="DZ44" s="1353"/>
      <c r="EA44" s="1353"/>
      <c r="EB44" s="1353"/>
      <c r="EC44" s="1353"/>
      <c r="ED44" s="1353"/>
      <c r="EE44" s="1353"/>
      <c r="EF44" s="1353"/>
      <c r="EG44" s="1353"/>
      <c r="EH44" s="1353"/>
      <c r="EI44" s="1353"/>
      <c r="EJ44" s="1353"/>
      <c r="EK44" s="1353"/>
      <c r="EL44" s="1353"/>
      <c r="EM44" s="1353"/>
      <c r="EN44" s="1353"/>
      <c r="EO44" s="1353"/>
      <c r="EP44" s="1353"/>
      <c r="EQ44" s="1353"/>
      <c r="ER44" s="1353"/>
      <c r="ES44" s="1353"/>
      <c r="ET44" s="1353"/>
      <c r="EU44" s="1353"/>
      <c r="EV44" s="1353"/>
      <c r="EW44" s="1353"/>
      <c r="EX44" s="1353"/>
      <c r="EY44" s="1353"/>
      <c r="EZ44" s="1353"/>
      <c r="FA44" s="1353"/>
      <c r="FB44" s="1353"/>
      <c r="FC44" s="1353"/>
      <c r="FD44" s="1353"/>
      <c r="FE44" s="1353"/>
      <c r="FF44" s="1353"/>
      <c r="FG44" s="1353"/>
      <c r="FH44" s="1353"/>
      <c r="FI44" s="1353"/>
      <c r="FJ44" s="1353"/>
      <c r="FK44" s="1353"/>
      <c r="FL44" s="1353"/>
      <c r="FM44" s="1353"/>
      <c r="FN44" s="1353"/>
      <c r="FO44" s="1353"/>
      <c r="FP44" s="1353"/>
      <c r="FQ44" s="1353"/>
      <c r="FR44" s="1353"/>
      <c r="FS44" s="1353"/>
      <c r="FT44" s="1353"/>
      <c r="FU44" s="1353"/>
      <c r="FV44" s="1353"/>
      <c r="FW44" s="1353"/>
      <c r="FX44" s="1353"/>
      <c r="FY44" s="1353"/>
      <c r="FZ44" s="1353"/>
      <c r="GA44" s="1353"/>
      <c r="GB44" s="1353"/>
      <c r="GC44" s="1353"/>
      <c r="GD44" s="1353"/>
      <c r="GE44" s="1353"/>
      <c r="GF44" s="1353"/>
      <c r="GG44" s="1353"/>
      <c r="GH44" s="1353"/>
      <c r="GI44" s="1353"/>
      <c r="GJ44" s="1353"/>
      <c r="GK44" s="1353"/>
      <c r="GL44" s="1353"/>
      <c r="GM44" s="1353"/>
      <c r="GN44" s="1353"/>
      <c r="GO44" s="1353"/>
      <c r="GP44" s="1353" t="str">
        <f>IFERROR(VLOOKUP(#REF!,'[1]BOM2.0'!$O$43:$V$98,8,FALSE),"")</f>
        <v/>
      </c>
      <c r="GQ44" s="1353"/>
      <c r="GR44" s="1353"/>
      <c r="GS44" s="1353"/>
      <c r="GT44" s="1353"/>
      <c r="GU44" s="1353"/>
      <c r="GV44" s="1353"/>
      <c r="GW44" s="1353"/>
      <c r="GX44" s="1353"/>
      <c r="GY44" s="1353"/>
      <c r="GZ44" s="1353"/>
      <c r="HA44" s="1353"/>
      <c r="HB44" s="1353"/>
      <c r="HC44" s="1353"/>
      <c r="HD44" s="1353"/>
      <c r="HE44" s="1353"/>
      <c r="HF44" s="1353"/>
      <c r="HG44" s="1353"/>
      <c r="HH44" s="1353"/>
      <c r="HI44" s="1353"/>
      <c r="HJ44" s="1353"/>
      <c r="HK44" s="1353"/>
      <c r="HL44" s="1353"/>
      <c r="HM44" s="1353"/>
      <c r="HN44" s="1353"/>
      <c r="HO44" s="1353"/>
      <c r="HP44" s="1353"/>
      <c r="HQ44" s="1353"/>
      <c r="HR44" s="1353"/>
      <c r="HS44" s="1353"/>
      <c r="HT44" s="1353"/>
      <c r="HU44" s="1353"/>
      <c r="HV44" s="1353"/>
      <c r="HW44" s="1353"/>
      <c r="HX44" s="1353"/>
      <c r="HY44" s="1353"/>
      <c r="HZ44" s="1353"/>
      <c r="IA44" s="1353"/>
      <c r="IB44" s="1353"/>
      <c r="IC44" s="1353"/>
      <c r="ID44" s="1353"/>
      <c r="IE44" s="1353"/>
      <c r="IF44" s="1353"/>
      <c r="IG44" s="1353"/>
      <c r="IH44" s="1353"/>
      <c r="II44" s="1353"/>
      <c r="IJ44" s="1353"/>
      <c r="IK44" s="1353"/>
      <c r="IL44" s="1353"/>
      <c r="IM44" s="1353"/>
      <c r="IN44" s="1353"/>
      <c r="IO44" s="1353"/>
      <c r="IP44" s="1353"/>
      <c r="IQ44" s="1353"/>
      <c r="IR44" s="1354" t="b">
        <v>0</v>
      </c>
      <c r="IS44" s="1355"/>
      <c r="IT44" s="1355"/>
      <c r="IU44" s="1355"/>
      <c r="IV44" s="566"/>
      <c r="IW44" s="556"/>
      <c r="IX44" s="1338" t="s">
        <v>1</v>
      </c>
      <c r="IY44" s="1341"/>
      <c r="IZ44" s="544"/>
      <c r="JA44" s="544"/>
      <c r="JB44" s="544"/>
      <c r="JC44" s="544"/>
      <c r="JD44" s="544"/>
      <c r="JE44" s="544"/>
      <c r="JF44" s="544"/>
      <c r="JG44" s="544"/>
      <c r="JH44" s="545"/>
      <c r="JI44" s="544"/>
      <c r="JJ44" s="544"/>
      <c r="JK44" s="544"/>
      <c r="JL44" s="544"/>
      <c r="JM44" s="544"/>
      <c r="JN44" s="544"/>
      <c r="JO44" s="544"/>
      <c r="JP44" s="544"/>
      <c r="JQ44" s="544"/>
      <c r="JR44" s="544"/>
      <c r="JS44" s="544"/>
      <c r="JT44" s="544"/>
      <c r="JU44" s="544"/>
      <c r="JV44" s="544"/>
      <c r="JW44" s="544"/>
      <c r="JX44" s="544"/>
      <c r="JY44" s="544"/>
      <c r="JZ44" s="544"/>
      <c r="KA44" s="544"/>
      <c r="KB44" s="544"/>
      <c r="KC44" s="544"/>
      <c r="KD44" s="544"/>
      <c r="KE44" s="544"/>
      <c r="KF44" s="544"/>
      <c r="KG44" s="544"/>
      <c r="KH44" s="544"/>
      <c r="KI44" s="544"/>
      <c r="KJ44" s="544"/>
      <c r="KK44" s="544"/>
      <c r="KL44" s="544"/>
      <c r="KM44" s="544"/>
      <c r="KN44" s="544"/>
      <c r="KO44" s="544"/>
      <c r="KP44" s="544"/>
      <c r="KQ44" s="544"/>
      <c r="KR44" s="544"/>
      <c r="KS44" s="544"/>
      <c r="KT44" s="544"/>
      <c r="KU44" s="544"/>
      <c r="KV44" s="544"/>
      <c r="KW44" s="544"/>
      <c r="KX44" s="544"/>
      <c r="KY44" s="544"/>
      <c r="KZ44" s="544"/>
      <c r="LA44" s="544"/>
      <c r="LB44" s="544"/>
      <c r="LC44" s="544"/>
      <c r="LD44" s="544"/>
      <c r="LE44" s="544"/>
      <c r="LF44" s="544"/>
      <c r="LG44" s="544"/>
      <c r="LH44" s="544"/>
      <c r="LI44" s="544"/>
      <c r="LJ44" s="546"/>
    </row>
    <row r="45" spans="2:322" ht="3.65" customHeight="1">
      <c r="B45" s="545"/>
      <c r="C45" s="544"/>
      <c r="D45" s="544"/>
      <c r="E45" s="544"/>
      <c r="F45" s="544"/>
      <c r="G45" s="544"/>
      <c r="H45" s="544"/>
      <c r="I45" s="544"/>
      <c r="J45" s="544"/>
      <c r="K45" s="544"/>
      <c r="L45" s="544"/>
      <c r="M45" s="544"/>
      <c r="N45" s="544"/>
      <c r="O45" s="544"/>
      <c r="P45" s="544"/>
      <c r="Q45" s="544"/>
      <c r="R45" s="544"/>
      <c r="S45" s="544"/>
      <c r="T45" s="544"/>
      <c r="U45" s="544"/>
      <c r="V45" s="544"/>
      <c r="W45" s="544"/>
      <c r="X45" s="544"/>
      <c r="Y45" s="544"/>
      <c r="Z45" s="544"/>
      <c r="AA45" s="544"/>
      <c r="AB45" s="544"/>
      <c r="AC45" s="544"/>
      <c r="AD45" s="544"/>
      <c r="AE45" s="544"/>
      <c r="AF45" s="544"/>
      <c r="AG45" s="544"/>
      <c r="AH45" s="544"/>
      <c r="AI45" s="544"/>
      <c r="AJ45" s="544"/>
      <c r="AK45" s="544"/>
      <c r="AL45" s="544"/>
      <c r="AM45" s="544"/>
      <c r="AN45" s="544"/>
      <c r="AO45" s="546"/>
      <c r="AP45" s="547"/>
      <c r="AQ45" s="548"/>
      <c r="AR45" s="548"/>
      <c r="AS45" s="548"/>
      <c r="AT45" s="548"/>
      <c r="AU45" s="548"/>
      <c r="AV45" s="548"/>
      <c r="AW45" s="548"/>
      <c r="AX45" s="1337"/>
      <c r="AY45" s="1338"/>
      <c r="AZ45" s="556"/>
      <c r="BA45" s="564"/>
      <c r="BB45" s="1353"/>
      <c r="BC45" s="1353"/>
      <c r="BD45" s="1353"/>
      <c r="BE45" s="1353"/>
      <c r="BF45" s="1353"/>
      <c r="BG45" s="1353"/>
      <c r="BH45" s="1353"/>
      <c r="BI45" s="1353"/>
      <c r="BJ45" s="1353"/>
      <c r="BK45" s="1353"/>
      <c r="BL45" s="1353"/>
      <c r="BM45" s="1353"/>
      <c r="BN45" s="1353"/>
      <c r="BO45" s="1353"/>
      <c r="BP45" s="1353"/>
      <c r="BQ45" s="1353"/>
      <c r="BR45" s="1353"/>
      <c r="BS45" s="1353"/>
      <c r="BT45" s="1353"/>
      <c r="BU45" s="1353"/>
      <c r="BV45" s="1353"/>
      <c r="BW45" s="1353"/>
      <c r="BX45" s="1353"/>
      <c r="BY45" s="1353"/>
      <c r="BZ45" s="1353"/>
      <c r="CA45" s="1353"/>
      <c r="CB45" s="1353"/>
      <c r="CC45" s="1353"/>
      <c r="CD45" s="1353"/>
      <c r="CE45" s="1353"/>
      <c r="CF45" s="1353"/>
      <c r="CG45" s="1353"/>
      <c r="CH45" s="1353"/>
      <c r="CI45" s="1353"/>
      <c r="CJ45" s="1353"/>
      <c r="CK45" s="1353"/>
      <c r="CL45" s="1353"/>
      <c r="CM45" s="1353"/>
      <c r="CN45" s="1353"/>
      <c r="CO45" s="1353"/>
      <c r="CP45" s="1353"/>
      <c r="CQ45" s="1353"/>
      <c r="CR45" s="1353"/>
      <c r="CS45" s="1353"/>
      <c r="CT45" s="1353"/>
      <c r="CU45" s="1353"/>
      <c r="CV45" s="1353"/>
      <c r="CW45" s="1353"/>
      <c r="CX45" s="1353"/>
      <c r="CY45" s="1353"/>
      <c r="CZ45" s="1353"/>
      <c r="DA45" s="1353"/>
      <c r="DB45" s="1353"/>
      <c r="DC45" s="1353"/>
      <c r="DD45" s="1353"/>
      <c r="DE45" s="1353"/>
      <c r="DF45" s="1353"/>
      <c r="DG45" s="1353"/>
      <c r="DH45" s="1353"/>
      <c r="DI45" s="1353"/>
      <c r="DJ45" s="1353"/>
      <c r="DK45" s="1353"/>
      <c r="DL45" s="1353"/>
      <c r="DM45" s="1353"/>
      <c r="DN45" s="1353"/>
      <c r="DO45" s="1353"/>
      <c r="DP45" s="1353"/>
      <c r="DQ45" s="1353"/>
      <c r="DR45" s="1353"/>
      <c r="DS45" s="1353"/>
      <c r="DT45" s="1353"/>
      <c r="DU45" s="1353"/>
      <c r="DV45" s="1353"/>
      <c r="DW45" s="1353"/>
      <c r="DX45" s="1353"/>
      <c r="DY45" s="1353"/>
      <c r="DZ45" s="1353"/>
      <c r="EA45" s="1353"/>
      <c r="EB45" s="1353"/>
      <c r="EC45" s="1353"/>
      <c r="ED45" s="1353"/>
      <c r="EE45" s="1353"/>
      <c r="EF45" s="1353"/>
      <c r="EG45" s="1353"/>
      <c r="EH45" s="1353"/>
      <c r="EI45" s="1353"/>
      <c r="EJ45" s="1353"/>
      <c r="EK45" s="1353"/>
      <c r="EL45" s="1353"/>
      <c r="EM45" s="1353"/>
      <c r="EN45" s="1353"/>
      <c r="EO45" s="1353"/>
      <c r="EP45" s="1353"/>
      <c r="EQ45" s="1353"/>
      <c r="ER45" s="1353"/>
      <c r="ES45" s="1353"/>
      <c r="ET45" s="1353"/>
      <c r="EU45" s="1353"/>
      <c r="EV45" s="1353"/>
      <c r="EW45" s="1353"/>
      <c r="EX45" s="1353"/>
      <c r="EY45" s="1353"/>
      <c r="EZ45" s="1353"/>
      <c r="FA45" s="1353"/>
      <c r="FB45" s="1353"/>
      <c r="FC45" s="1353"/>
      <c r="FD45" s="1353"/>
      <c r="FE45" s="1353"/>
      <c r="FF45" s="1353"/>
      <c r="FG45" s="1353"/>
      <c r="FH45" s="1353"/>
      <c r="FI45" s="1353"/>
      <c r="FJ45" s="1353"/>
      <c r="FK45" s="1353"/>
      <c r="FL45" s="1353"/>
      <c r="FM45" s="1353"/>
      <c r="FN45" s="1353"/>
      <c r="FO45" s="1353"/>
      <c r="FP45" s="1353"/>
      <c r="FQ45" s="1353"/>
      <c r="FR45" s="1353"/>
      <c r="FS45" s="1353"/>
      <c r="FT45" s="1353"/>
      <c r="FU45" s="1353"/>
      <c r="FV45" s="1353"/>
      <c r="FW45" s="1353"/>
      <c r="FX45" s="1353"/>
      <c r="FY45" s="1353"/>
      <c r="FZ45" s="1353"/>
      <c r="GA45" s="1353"/>
      <c r="GB45" s="1353"/>
      <c r="GC45" s="1353"/>
      <c r="GD45" s="1353"/>
      <c r="GE45" s="1353"/>
      <c r="GF45" s="1353"/>
      <c r="GG45" s="1353"/>
      <c r="GH45" s="1353"/>
      <c r="GI45" s="1353"/>
      <c r="GJ45" s="1353"/>
      <c r="GK45" s="1353"/>
      <c r="GL45" s="1353"/>
      <c r="GM45" s="1353"/>
      <c r="GN45" s="1353"/>
      <c r="GO45" s="1353"/>
      <c r="GP45" s="1353"/>
      <c r="GQ45" s="1353"/>
      <c r="GR45" s="1353"/>
      <c r="GS45" s="1353"/>
      <c r="GT45" s="1353"/>
      <c r="GU45" s="1353"/>
      <c r="GV45" s="1353"/>
      <c r="GW45" s="1353"/>
      <c r="GX45" s="1353"/>
      <c r="GY45" s="1353"/>
      <c r="GZ45" s="1353"/>
      <c r="HA45" s="1353"/>
      <c r="HB45" s="1353"/>
      <c r="HC45" s="1353"/>
      <c r="HD45" s="1353"/>
      <c r="HE45" s="1353"/>
      <c r="HF45" s="1353"/>
      <c r="HG45" s="1353"/>
      <c r="HH45" s="1353"/>
      <c r="HI45" s="1353"/>
      <c r="HJ45" s="1353"/>
      <c r="HK45" s="1353"/>
      <c r="HL45" s="1353"/>
      <c r="HM45" s="1353"/>
      <c r="HN45" s="1353"/>
      <c r="HO45" s="1353"/>
      <c r="HP45" s="1353"/>
      <c r="HQ45" s="1353"/>
      <c r="HR45" s="1353"/>
      <c r="HS45" s="1353"/>
      <c r="HT45" s="1353"/>
      <c r="HU45" s="1353"/>
      <c r="HV45" s="1353"/>
      <c r="HW45" s="1353"/>
      <c r="HX45" s="1353"/>
      <c r="HY45" s="1353"/>
      <c r="HZ45" s="1353"/>
      <c r="IA45" s="1353"/>
      <c r="IB45" s="1353"/>
      <c r="IC45" s="1353"/>
      <c r="ID45" s="1353"/>
      <c r="IE45" s="1353"/>
      <c r="IF45" s="1353"/>
      <c r="IG45" s="1353"/>
      <c r="IH45" s="1353"/>
      <c r="II45" s="1353"/>
      <c r="IJ45" s="1353"/>
      <c r="IK45" s="1353"/>
      <c r="IL45" s="1353"/>
      <c r="IM45" s="1353"/>
      <c r="IN45" s="1353"/>
      <c r="IO45" s="1353"/>
      <c r="IP45" s="1353"/>
      <c r="IQ45" s="1353"/>
      <c r="IR45" s="1354"/>
      <c r="IS45" s="1355"/>
      <c r="IT45" s="1355"/>
      <c r="IU45" s="1355"/>
      <c r="IV45" s="566"/>
      <c r="IW45" s="556"/>
      <c r="IX45" s="1338"/>
      <c r="IY45" s="1341"/>
      <c r="IZ45" s="544"/>
      <c r="JA45" s="544"/>
      <c r="JB45" s="544"/>
      <c r="JC45" s="544"/>
      <c r="JD45" s="544"/>
      <c r="JE45" s="544"/>
      <c r="JF45" s="544"/>
      <c r="JG45" s="544"/>
      <c r="JH45" s="545"/>
      <c r="JI45" s="544"/>
      <c r="JJ45" s="544"/>
      <c r="JK45" s="544"/>
      <c r="JL45" s="544"/>
      <c r="JM45" s="544"/>
      <c r="JN45" s="544"/>
      <c r="JO45" s="544"/>
      <c r="JP45" s="544"/>
      <c r="JQ45" s="544"/>
      <c r="JR45" s="544"/>
      <c r="JS45" s="544"/>
      <c r="JT45" s="544"/>
      <c r="JU45" s="544"/>
      <c r="JV45" s="544"/>
      <c r="JW45" s="544"/>
      <c r="JX45" s="544"/>
      <c r="JY45" s="544"/>
      <c r="JZ45" s="544"/>
      <c r="KA45" s="544"/>
      <c r="KB45" s="544"/>
      <c r="KC45" s="544"/>
      <c r="KD45" s="544"/>
      <c r="KE45" s="544"/>
      <c r="KF45" s="544"/>
      <c r="KG45" s="544"/>
      <c r="KH45" s="544"/>
      <c r="KI45" s="544"/>
      <c r="KJ45" s="544"/>
      <c r="KK45" s="544"/>
      <c r="KL45" s="544"/>
      <c r="KM45" s="544"/>
      <c r="KN45" s="544"/>
      <c r="KO45" s="544"/>
      <c r="KP45" s="544"/>
      <c r="KQ45" s="544"/>
      <c r="KR45" s="544"/>
      <c r="KS45" s="544"/>
      <c r="KT45" s="544"/>
      <c r="KU45" s="544"/>
      <c r="KV45" s="544"/>
      <c r="KW45" s="544"/>
      <c r="KX45" s="544"/>
      <c r="KY45" s="544"/>
      <c r="KZ45" s="544"/>
      <c r="LA45" s="544"/>
      <c r="LB45" s="544"/>
      <c r="LC45" s="544"/>
      <c r="LD45" s="544"/>
      <c r="LE45" s="544"/>
      <c r="LF45" s="544"/>
      <c r="LG45" s="544"/>
      <c r="LH45" s="544"/>
      <c r="LI45" s="544"/>
      <c r="LJ45" s="546"/>
    </row>
    <row r="46" spans="2:322" ht="3.65" customHeight="1">
      <c r="B46" s="545"/>
      <c r="C46" s="544"/>
      <c r="D46" s="544"/>
      <c r="E46" s="544"/>
      <c r="F46" s="544"/>
      <c r="G46" s="544"/>
      <c r="H46" s="544"/>
      <c r="I46" s="544"/>
      <c r="J46" s="544"/>
      <c r="K46" s="544"/>
      <c r="L46" s="544"/>
      <c r="M46" s="544"/>
      <c r="N46" s="544"/>
      <c r="O46" s="544"/>
      <c r="P46" s="544"/>
      <c r="Q46" s="544"/>
      <c r="R46" s="544"/>
      <c r="S46" s="544"/>
      <c r="T46" s="544"/>
      <c r="U46" s="544"/>
      <c r="V46" s="544"/>
      <c r="W46" s="544"/>
      <c r="X46" s="544"/>
      <c r="Y46" s="544"/>
      <c r="Z46" s="544"/>
      <c r="AA46" s="544"/>
      <c r="AB46" s="544"/>
      <c r="AC46" s="544"/>
      <c r="AD46" s="544"/>
      <c r="AE46" s="544"/>
      <c r="AF46" s="544"/>
      <c r="AG46" s="544"/>
      <c r="AH46" s="544"/>
      <c r="AI46" s="544"/>
      <c r="AJ46" s="544"/>
      <c r="AK46" s="544"/>
      <c r="AL46" s="544"/>
      <c r="AM46" s="544"/>
      <c r="AN46" s="544"/>
      <c r="AO46" s="546"/>
      <c r="AP46" s="547"/>
      <c r="AQ46" s="548"/>
      <c r="AR46" s="548"/>
      <c r="AS46" s="548"/>
      <c r="AT46" s="548"/>
      <c r="AU46" s="548"/>
      <c r="AV46" s="548"/>
      <c r="AW46" s="548"/>
      <c r="AX46" s="1337"/>
      <c r="AY46" s="1338"/>
      <c r="AZ46" s="556"/>
      <c r="BA46" s="564"/>
      <c r="BB46" s="1353"/>
      <c r="BC46" s="1353"/>
      <c r="BD46" s="1353"/>
      <c r="BE46" s="1353"/>
      <c r="BF46" s="1353"/>
      <c r="BG46" s="1353"/>
      <c r="BH46" s="1353"/>
      <c r="BI46" s="1353"/>
      <c r="BJ46" s="1353"/>
      <c r="BK46" s="1353"/>
      <c r="BL46" s="1353"/>
      <c r="BM46" s="1353"/>
      <c r="BN46" s="1353"/>
      <c r="BO46" s="1353"/>
      <c r="BP46" s="1353"/>
      <c r="BQ46" s="1353"/>
      <c r="BR46" s="1353"/>
      <c r="BS46" s="1353"/>
      <c r="BT46" s="1353"/>
      <c r="BU46" s="1353"/>
      <c r="BV46" s="1353"/>
      <c r="BW46" s="1353"/>
      <c r="BX46" s="1353"/>
      <c r="BY46" s="1353"/>
      <c r="BZ46" s="1353"/>
      <c r="CA46" s="1353"/>
      <c r="CB46" s="1353"/>
      <c r="CC46" s="1353"/>
      <c r="CD46" s="1353"/>
      <c r="CE46" s="1353"/>
      <c r="CF46" s="1353"/>
      <c r="CG46" s="1353"/>
      <c r="CH46" s="1353"/>
      <c r="CI46" s="1353"/>
      <c r="CJ46" s="1353"/>
      <c r="CK46" s="1353"/>
      <c r="CL46" s="1353"/>
      <c r="CM46" s="1353"/>
      <c r="CN46" s="1353"/>
      <c r="CO46" s="1353"/>
      <c r="CP46" s="1353"/>
      <c r="CQ46" s="1353"/>
      <c r="CR46" s="1353"/>
      <c r="CS46" s="1353"/>
      <c r="CT46" s="1353"/>
      <c r="CU46" s="1353"/>
      <c r="CV46" s="1353"/>
      <c r="CW46" s="1353"/>
      <c r="CX46" s="1353"/>
      <c r="CY46" s="1353"/>
      <c r="CZ46" s="1353"/>
      <c r="DA46" s="1353"/>
      <c r="DB46" s="1353"/>
      <c r="DC46" s="1353"/>
      <c r="DD46" s="1353"/>
      <c r="DE46" s="1353"/>
      <c r="DF46" s="1353"/>
      <c r="DG46" s="1353"/>
      <c r="DH46" s="1353"/>
      <c r="DI46" s="1353"/>
      <c r="DJ46" s="1353"/>
      <c r="DK46" s="1353"/>
      <c r="DL46" s="1353"/>
      <c r="DM46" s="1353"/>
      <c r="DN46" s="1353"/>
      <c r="DO46" s="1353"/>
      <c r="DP46" s="1353"/>
      <c r="DQ46" s="1353"/>
      <c r="DR46" s="1353"/>
      <c r="DS46" s="1353"/>
      <c r="DT46" s="1353"/>
      <c r="DU46" s="1353"/>
      <c r="DV46" s="1353"/>
      <c r="DW46" s="1353"/>
      <c r="DX46" s="1353"/>
      <c r="DY46" s="1353"/>
      <c r="DZ46" s="1353"/>
      <c r="EA46" s="1353"/>
      <c r="EB46" s="1353"/>
      <c r="EC46" s="1353"/>
      <c r="ED46" s="1353"/>
      <c r="EE46" s="1353"/>
      <c r="EF46" s="1353"/>
      <c r="EG46" s="1353"/>
      <c r="EH46" s="1353"/>
      <c r="EI46" s="1353"/>
      <c r="EJ46" s="1353"/>
      <c r="EK46" s="1353"/>
      <c r="EL46" s="1353"/>
      <c r="EM46" s="1353"/>
      <c r="EN46" s="1353"/>
      <c r="EO46" s="1353"/>
      <c r="EP46" s="1353"/>
      <c r="EQ46" s="1353"/>
      <c r="ER46" s="1353"/>
      <c r="ES46" s="1353"/>
      <c r="ET46" s="1353"/>
      <c r="EU46" s="1353"/>
      <c r="EV46" s="1353"/>
      <c r="EW46" s="1353"/>
      <c r="EX46" s="1353"/>
      <c r="EY46" s="1353"/>
      <c r="EZ46" s="1353"/>
      <c r="FA46" s="1353"/>
      <c r="FB46" s="1353"/>
      <c r="FC46" s="1353"/>
      <c r="FD46" s="1353"/>
      <c r="FE46" s="1353"/>
      <c r="FF46" s="1353"/>
      <c r="FG46" s="1353"/>
      <c r="FH46" s="1353"/>
      <c r="FI46" s="1353"/>
      <c r="FJ46" s="1353"/>
      <c r="FK46" s="1353"/>
      <c r="FL46" s="1353"/>
      <c r="FM46" s="1353"/>
      <c r="FN46" s="1353"/>
      <c r="FO46" s="1353"/>
      <c r="FP46" s="1353"/>
      <c r="FQ46" s="1353"/>
      <c r="FR46" s="1353"/>
      <c r="FS46" s="1353"/>
      <c r="FT46" s="1353"/>
      <c r="FU46" s="1353"/>
      <c r="FV46" s="1353"/>
      <c r="FW46" s="1353"/>
      <c r="FX46" s="1353"/>
      <c r="FY46" s="1353"/>
      <c r="FZ46" s="1353"/>
      <c r="GA46" s="1353"/>
      <c r="GB46" s="1353"/>
      <c r="GC46" s="1353"/>
      <c r="GD46" s="1353"/>
      <c r="GE46" s="1353"/>
      <c r="GF46" s="1353"/>
      <c r="GG46" s="1353"/>
      <c r="GH46" s="1353"/>
      <c r="GI46" s="1353"/>
      <c r="GJ46" s="1353"/>
      <c r="GK46" s="1353"/>
      <c r="GL46" s="1353"/>
      <c r="GM46" s="1353"/>
      <c r="GN46" s="1353"/>
      <c r="GO46" s="1353"/>
      <c r="GP46" s="1353"/>
      <c r="GQ46" s="1353"/>
      <c r="GR46" s="1353"/>
      <c r="GS46" s="1353"/>
      <c r="GT46" s="1353"/>
      <c r="GU46" s="1353"/>
      <c r="GV46" s="1353"/>
      <c r="GW46" s="1353"/>
      <c r="GX46" s="1353"/>
      <c r="GY46" s="1353"/>
      <c r="GZ46" s="1353"/>
      <c r="HA46" s="1353"/>
      <c r="HB46" s="1353"/>
      <c r="HC46" s="1353"/>
      <c r="HD46" s="1353"/>
      <c r="HE46" s="1353"/>
      <c r="HF46" s="1353"/>
      <c r="HG46" s="1353"/>
      <c r="HH46" s="1353"/>
      <c r="HI46" s="1353"/>
      <c r="HJ46" s="1353"/>
      <c r="HK46" s="1353"/>
      <c r="HL46" s="1353"/>
      <c r="HM46" s="1353"/>
      <c r="HN46" s="1353"/>
      <c r="HO46" s="1353"/>
      <c r="HP46" s="1353"/>
      <c r="HQ46" s="1353"/>
      <c r="HR46" s="1353"/>
      <c r="HS46" s="1353"/>
      <c r="HT46" s="1353"/>
      <c r="HU46" s="1353"/>
      <c r="HV46" s="1353"/>
      <c r="HW46" s="1353"/>
      <c r="HX46" s="1353"/>
      <c r="HY46" s="1353"/>
      <c r="HZ46" s="1353"/>
      <c r="IA46" s="1353"/>
      <c r="IB46" s="1353"/>
      <c r="IC46" s="1353"/>
      <c r="ID46" s="1353"/>
      <c r="IE46" s="1353"/>
      <c r="IF46" s="1353"/>
      <c r="IG46" s="1353"/>
      <c r="IH46" s="1353"/>
      <c r="II46" s="1353"/>
      <c r="IJ46" s="1353"/>
      <c r="IK46" s="1353"/>
      <c r="IL46" s="1353"/>
      <c r="IM46" s="1353"/>
      <c r="IN46" s="1353"/>
      <c r="IO46" s="1353"/>
      <c r="IP46" s="1353"/>
      <c r="IQ46" s="1353"/>
      <c r="IR46" s="1354"/>
      <c r="IS46" s="1355"/>
      <c r="IT46" s="1355"/>
      <c r="IU46" s="1355"/>
      <c r="IV46" s="566"/>
      <c r="IW46" s="556"/>
      <c r="IX46" s="1338"/>
      <c r="IY46" s="1341"/>
      <c r="IZ46" s="544"/>
      <c r="JA46" s="544"/>
      <c r="JB46" s="544"/>
      <c r="JC46" s="544"/>
      <c r="JD46" s="544"/>
      <c r="JE46" s="544"/>
      <c r="JF46" s="544"/>
      <c r="JG46" s="544"/>
      <c r="JH46" s="545"/>
      <c r="JI46" s="544"/>
      <c r="JJ46" s="544"/>
      <c r="JK46" s="544"/>
      <c r="JL46" s="544"/>
      <c r="JM46" s="544"/>
      <c r="JN46" s="544"/>
      <c r="JO46" s="544"/>
      <c r="JP46" s="544"/>
      <c r="JQ46" s="544"/>
      <c r="JR46" s="544"/>
      <c r="JS46" s="544"/>
      <c r="JT46" s="544"/>
      <c r="JU46" s="544"/>
      <c r="JV46" s="544"/>
      <c r="JW46" s="544"/>
      <c r="JX46" s="544"/>
      <c r="JY46" s="544"/>
      <c r="JZ46" s="544"/>
      <c r="KA46" s="544"/>
      <c r="KB46" s="544"/>
      <c r="KC46" s="544"/>
      <c r="KD46" s="544"/>
      <c r="KE46" s="544"/>
      <c r="KF46" s="544"/>
      <c r="KG46" s="544"/>
      <c r="KH46" s="544"/>
      <c r="KI46" s="544"/>
      <c r="KJ46" s="544"/>
      <c r="KK46" s="544"/>
      <c r="KL46" s="544"/>
      <c r="KM46" s="544"/>
      <c r="KN46" s="544"/>
      <c r="KO46" s="544"/>
      <c r="KP46" s="544"/>
      <c r="KQ46" s="544"/>
      <c r="KR46" s="544"/>
      <c r="KS46" s="544"/>
      <c r="KT46" s="544"/>
      <c r="KU46" s="544"/>
      <c r="KV46" s="544"/>
      <c r="KW46" s="544"/>
      <c r="KX46" s="544"/>
      <c r="KY46" s="544"/>
      <c r="KZ46" s="544"/>
      <c r="LA46" s="544"/>
      <c r="LB46" s="544"/>
      <c r="LC46" s="544"/>
      <c r="LD46" s="544"/>
      <c r="LE46" s="544"/>
      <c r="LF46" s="544"/>
      <c r="LG46" s="544"/>
      <c r="LH46" s="544"/>
      <c r="LI46" s="544"/>
      <c r="LJ46" s="546"/>
    </row>
    <row r="47" spans="2:322" ht="3.65" customHeight="1">
      <c r="B47" s="545"/>
      <c r="C47" s="544"/>
      <c r="D47" s="544"/>
      <c r="E47" s="544"/>
      <c r="F47" s="544"/>
      <c r="G47" s="544"/>
      <c r="H47" s="544"/>
      <c r="I47" s="544"/>
      <c r="J47" s="544"/>
      <c r="K47" s="544"/>
      <c r="L47" s="544"/>
      <c r="M47" s="544"/>
      <c r="N47" s="544"/>
      <c r="O47" s="544"/>
      <c r="P47" s="544"/>
      <c r="Q47" s="544"/>
      <c r="R47" s="544"/>
      <c r="S47" s="544"/>
      <c r="T47" s="544"/>
      <c r="U47" s="544"/>
      <c r="V47" s="544"/>
      <c r="W47" s="544"/>
      <c r="X47" s="544"/>
      <c r="Y47" s="544"/>
      <c r="Z47" s="544"/>
      <c r="AA47" s="544"/>
      <c r="AB47" s="544"/>
      <c r="AC47" s="544"/>
      <c r="AD47" s="544"/>
      <c r="AE47" s="544"/>
      <c r="AF47" s="544"/>
      <c r="AG47" s="544"/>
      <c r="AH47" s="544"/>
      <c r="AI47" s="544"/>
      <c r="AJ47" s="544"/>
      <c r="AK47" s="544"/>
      <c r="AL47" s="544"/>
      <c r="AM47" s="544"/>
      <c r="AN47" s="544"/>
      <c r="AO47" s="546"/>
      <c r="AP47" s="547"/>
      <c r="AQ47" s="548"/>
      <c r="AR47" s="548"/>
      <c r="AS47" s="548"/>
      <c r="AT47" s="548"/>
      <c r="AU47" s="548"/>
      <c r="AV47" s="548"/>
      <c r="AW47" s="548"/>
      <c r="AX47" s="1337"/>
      <c r="AY47" s="1338"/>
      <c r="AZ47" s="556"/>
      <c r="BA47" s="564"/>
      <c r="BB47" s="1348"/>
      <c r="BC47" s="1348"/>
      <c r="BD47" s="1348"/>
      <c r="BE47" s="1348"/>
      <c r="BF47" s="1348"/>
      <c r="BG47" s="1348"/>
      <c r="BH47" s="1348"/>
      <c r="BI47" s="1348"/>
      <c r="BJ47" s="1348"/>
      <c r="BK47" s="1348"/>
      <c r="BL47" s="1348"/>
      <c r="BM47" s="1348"/>
      <c r="BN47" s="1348"/>
      <c r="BO47" s="1348"/>
      <c r="BP47" s="1348"/>
      <c r="BQ47" s="1348"/>
      <c r="BR47" s="1348"/>
      <c r="BS47" s="1348"/>
      <c r="BT47" s="1348"/>
      <c r="BU47" s="1348"/>
      <c r="BV47" s="1348"/>
      <c r="BW47" s="1348"/>
      <c r="BX47" s="1348"/>
      <c r="BY47" s="1348"/>
      <c r="BZ47" s="1349"/>
      <c r="CA47" s="1349"/>
      <c r="CB47" s="1349"/>
      <c r="CC47" s="1349"/>
      <c r="CD47" s="1349"/>
      <c r="CE47" s="1349"/>
      <c r="CF47" s="1349"/>
      <c r="CG47" s="1349"/>
      <c r="CH47" s="1349"/>
      <c r="CI47" s="1349"/>
      <c r="CJ47" s="1349"/>
      <c r="CK47" s="1349"/>
      <c r="CL47" s="1349"/>
      <c r="CM47" s="1349"/>
      <c r="CN47" s="1349"/>
      <c r="CO47" s="1349"/>
      <c r="CP47" s="1349"/>
      <c r="CQ47" s="1349"/>
      <c r="CR47" s="1349"/>
      <c r="CS47" s="1349"/>
      <c r="CT47" s="1349"/>
      <c r="CU47" s="1349"/>
      <c r="CV47" s="1349"/>
      <c r="CW47" s="1349"/>
      <c r="CX47" s="1349"/>
      <c r="CY47" s="1349"/>
      <c r="CZ47" s="1349"/>
      <c r="DA47" s="1349"/>
      <c r="DB47" s="1349"/>
      <c r="DC47" s="1349"/>
      <c r="DD47" s="1349"/>
      <c r="DE47" s="1349"/>
      <c r="DF47" s="1349"/>
      <c r="DG47" s="1349"/>
      <c r="DH47" s="1349"/>
      <c r="DI47" s="1349"/>
      <c r="DJ47" s="1349"/>
      <c r="DK47" s="1349"/>
      <c r="DL47" s="1349"/>
      <c r="DM47" s="1349"/>
      <c r="DN47" s="1349"/>
      <c r="DO47" s="1349"/>
      <c r="DP47" s="1349"/>
      <c r="DQ47" s="1349"/>
      <c r="DR47" s="1349"/>
      <c r="DS47" s="1349"/>
      <c r="DT47" s="1349"/>
      <c r="DU47" s="1349"/>
      <c r="DV47" s="1349"/>
      <c r="DW47" s="1349"/>
      <c r="DX47" s="1349"/>
      <c r="DY47" s="1349"/>
      <c r="DZ47" s="1349"/>
      <c r="EA47" s="1349"/>
      <c r="EB47" s="1349"/>
      <c r="EC47" s="1349"/>
      <c r="ED47" s="1349"/>
      <c r="EE47" s="1349"/>
      <c r="EF47" s="1349"/>
      <c r="EG47" s="1349"/>
      <c r="EH47" s="1349"/>
      <c r="EI47" s="1349"/>
      <c r="EJ47" s="1349"/>
      <c r="EK47" s="1349"/>
      <c r="EL47" s="1349"/>
      <c r="EM47" s="1349"/>
      <c r="EN47" s="1349"/>
      <c r="EO47" s="1349"/>
      <c r="EP47" s="1349"/>
      <c r="EQ47" s="1349"/>
      <c r="ER47" s="1349"/>
      <c r="ES47" s="1349"/>
      <c r="ET47" s="1349"/>
      <c r="EU47" s="1349"/>
      <c r="EV47" s="1349"/>
      <c r="EW47" s="1349"/>
      <c r="EX47" s="1349"/>
      <c r="EY47" s="1349"/>
      <c r="EZ47" s="1349"/>
      <c r="FA47" s="1349"/>
      <c r="FB47" s="1349"/>
      <c r="FC47" s="1349"/>
      <c r="FD47" s="1349"/>
      <c r="FE47" s="1349"/>
      <c r="FF47" s="1349"/>
      <c r="FG47" s="1349"/>
      <c r="FH47" s="1349"/>
      <c r="FI47" s="1349"/>
      <c r="FJ47" s="1349"/>
      <c r="FK47" s="1349"/>
      <c r="FL47" s="1349"/>
      <c r="FM47" s="1349"/>
      <c r="FN47" s="1349"/>
      <c r="FO47" s="1349"/>
      <c r="FP47" s="1349"/>
      <c r="FQ47" s="1349"/>
      <c r="FR47" s="1349"/>
      <c r="FS47" s="1349"/>
      <c r="FT47" s="1349"/>
      <c r="FU47" s="1349"/>
      <c r="FV47" s="1349"/>
      <c r="FW47" s="1349"/>
      <c r="FX47" s="1349"/>
      <c r="FY47" s="1349"/>
      <c r="FZ47" s="1349"/>
      <c r="GA47" s="1349"/>
      <c r="GB47" s="1349"/>
      <c r="GC47" s="1349"/>
      <c r="GD47" s="1349"/>
      <c r="GE47" s="1349"/>
      <c r="GF47" s="1349"/>
      <c r="GG47" s="1349"/>
      <c r="GH47" s="1349"/>
      <c r="GI47" s="1349"/>
      <c r="GJ47" s="1349"/>
      <c r="GK47" s="1349"/>
      <c r="GL47" s="1349"/>
      <c r="GM47" s="1349"/>
      <c r="GN47" s="1349"/>
      <c r="GO47" s="1349"/>
      <c r="GP47" s="1348"/>
      <c r="GQ47" s="1348"/>
      <c r="GR47" s="1348"/>
      <c r="GS47" s="1348"/>
      <c r="GT47" s="1348"/>
      <c r="GU47" s="1348"/>
      <c r="GV47" s="1348"/>
      <c r="GW47" s="1348"/>
      <c r="GX47" s="1348"/>
      <c r="GY47" s="1348"/>
      <c r="GZ47" s="1348"/>
      <c r="HA47" s="1348"/>
      <c r="HB47" s="1348"/>
      <c r="HC47" s="1348"/>
      <c r="HD47" s="1348"/>
      <c r="HE47" s="1348"/>
      <c r="HF47" s="1348"/>
      <c r="HG47" s="1348"/>
      <c r="HH47" s="1348"/>
      <c r="HI47" s="1348"/>
      <c r="HJ47" s="1348"/>
      <c r="HK47" s="1348"/>
      <c r="HL47" s="1348"/>
      <c r="HM47" s="1348"/>
      <c r="HN47" s="1348"/>
      <c r="HO47" s="1348"/>
      <c r="HP47" s="1348"/>
      <c r="HQ47" s="1348"/>
      <c r="HR47" s="1348"/>
      <c r="HS47" s="1348"/>
      <c r="HT47" s="1348"/>
      <c r="HU47" s="1348"/>
      <c r="HV47" s="1348"/>
      <c r="HW47" s="1348"/>
      <c r="HX47" s="1348"/>
      <c r="HY47" s="1348"/>
      <c r="HZ47" s="1348"/>
      <c r="IA47" s="1348"/>
      <c r="IB47" s="1348"/>
      <c r="IC47" s="1348"/>
      <c r="ID47" s="1348"/>
      <c r="IE47" s="1348"/>
      <c r="IF47" s="1348"/>
      <c r="IG47" s="1348"/>
      <c r="IH47" s="1348"/>
      <c r="II47" s="1348"/>
      <c r="IJ47" s="1348"/>
      <c r="IK47" s="1348"/>
      <c r="IL47" s="1348"/>
      <c r="IM47" s="1348"/>
      <c r="IN47" s="1348"/>
      <c r="IO47" s="1348"/>
      <c r="IP47" s="1348"/>
      <c r="IQ47" s="1348"/>
      <c r="IR47" s="1352" t="b">
        <v>0</v>
      </c>
      <c r="IS47" s="1352"/>
      <c r="IT47" s="1352"/>
      <c r="IU47" s="1352"/>
      <c r="IV47" s="566"/>
      <c r="IW47" s="556"/>
      <c r="IX47" s="1338"/>
      <c r="IY47" s="1341"/>
      <c r="IZ47" s="544"/>
      <c r="JA47" s="544"/>
      <c r="JB47" s="544"/>
      <c r="JC47" s="544"/>
      <c r="JD47" s="544"/>
      <c r="JE47" s="544"/>
      <c r="JF47" s="544"/>
      <c r="JG47" s="544"/>
      <c r="JH47" s="545"/>
      <c r="JI47" s="544"/>
      <c r="JJ47" s="544"/>
      <c r="JK47" s="544"/>
      <c r="JL47" s="544"/>
      <c r="JM47" s="544"/>
      <c r="JN47" s="544"/>
      <c r="JO47" s="544"/>
      <c r="JP47" s="544"/>
      <c r="JQ47" s="544"/>
      <c r="JR47" s="544"/>
      <c r="JS47" s="544"/>
      <c r="JT47" s="544"/>
      <c r="JU47" s="544"/>
      <c r="JV47" s="544"/>
      <c r="JW47" s="544"/>
      <c r="JX47" s="544"/>
      <c r="JY47" s="544"/>
      <c r="JZ47" s="544"/>
      <c r="KA47" s="544"/>
      <c r="KB47" s="544"/>
      <c r="KC47" s="544"/>
      <c r="KD47" s="544"/>
      <c r="KE47" s="544"/>
      <c r="KF47" s="544"/>
      <c r="KG47" s="544"/>
      <c r="KH47" s="544"/>
      <c r="KI47" s="544"/>
      <c r="KJ47" s="544"/>
      <c r="KK47" s="544"/>
      <c r="KL47" s="544"/>
      <c r="KM47" s="544"/>
      <c r="KN47" s="544"/>
      <c r="KO47" s="544"/>
      <c r="KP47" s="544"/>
      <c r="KQ47" s="544"/>
      <c r="KR47" s="544"/>
      <c r="KS47" s="544"/>
      <c r="KT47" s="544"/>
      <c r="KU47" s="544"/>
      <c r="KV47" s="544"/>
      <c r="KW47" s="544"/>
      <c r="KX47" s="544"/>
      <c r="KY47" s="544"/>
      <c r="KZ47" s="544"/>
      <c r="LA47" s="544"/>
      <c r="LB47" s="544"/>
      <c r="LC47" s="544"/>
      <c r="LD47" s="544"/>
      <c r="LE47" s="544"/>
      <c r="LF47" s="544"/>
      <c r="LG47" s="544"/>
      <c r="LH47" s="544"/>
      <c r="LI47" s="544"/>
      <c r="LJ47" s="546"/>
    </row>
    <row r="48" spans="2:322" ht="3.65" customHeight="1">
      <c r="B48" s="545"/>
      <c r="C48" s="544"/>
      <c r="D48" s="544"/>
      <c r="E48" s="544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4"/>
      <c r="R48" s="544"/>
      <c r="S48" s="544"/>
      <c r="T48" s="544"/>
      <c r="U48" s="544"/>
      <c r="V48" s="544"/>
      <c r="W48" s="544"/>
      <c r="X48" s="544"/>
      <c r="Y48" s="544"/>
      <c r="Z48" s="544"/>
      <c r="AA48" s="544"/>
      <c r="AB48" s="544"/>
      <c r="AC48" s="544"/>
      <c r="AD48" s="544"/>
      <c r="AE48" s="544"/>
      <c r="AF48" s="544"/>
      <c r="AG48" s="544"/>
      <c r="AH48" s="544"/>
      <c r="AI48" s="544"/>
      <c r="AJ48" s="544"/>
      <c r="AK48" s="544"/>
      <c r="AL48" s="544"/>
      <c r="AM48" s="544"/>
      <c r="AN48" s="544"/>
      <c r="AO48" s="546"/>
      <c r="AP48" s="547"/>
      <c r="AQ48" s="548"/>
      <c r="AR48" s="548"/>
      <c r="AS48" s="548"/>
      <c r="AT48" s="548"/>
      <c r="AU48" s="548"/>
      <c r="AV48" s="548"/>
      <c r="AW48" s="548"/>
      <c r="AX48" s="1337"/>
      <c r="AY48" s="1338"/>
      <c r="AZ48" s="556"/>
      <c r="BA48" s="564"/>
      <c r="BB48" s="1348"/>
      <c r="BC48" s="1348"/>
      <c r="BD48" s="1348"/>
      <c r="BE48" s="1348"/>
      <c r="BF48" s="1348"/>
      <c r="BG48" s="1348"/>
      <c r="BH48" s="1348"/>
      <c r="BI48" s="1348"/>
      <c r="BJ48" s="1348"/>
      <c r="BK48" s="1348"/>
      <c r="BL48" s="1348"/>
      <c r="BM48" s="1348"/>
      <c r="BN48" s="1348"/>
      <c r="BO48" s="1348"/>
      <c r="BP48" s="1348"/>
      <c r="BQ48" s="1348"/>
      <c r="BR48" s="1348"/>
      <c r="BS48" s="1348"/>
      <c r="BT48" s="1348"/>
      <c r="BU48" s="1348"/>
      <c r="BV48" s="1348"/>
      <c r="BW48" s="1348"/>
      <c r="BX48" s="1348"/>
      <c r="BY48" s="1348"/>
      <c r="BZ48" s="1349"/>
      <c r="CA48" s="1349"/>
      <c r="CB48" s="1349"/>
      <c r="CC48" s="1349"/>
      <c r="CD48" s="1349"/>
      <c r="CE48" s="1349"/>
      <c r="CF48" s="1349"/>
      <c r="CG48" s="1349"/>
      <c r="CH48" s="1349"/>
      <c r="CI48" s="1349"/>
      <c r="CJ48" s="1349"/>
      <c r="CK48" s="1349"/>
      <c r="CL48" s="1349"/>
      <c r="CM48" s="1349"/>
      <c r="CN48" s="1349"/>
      <c r="CO48" s="1349"/>
      <c r="CP48" s="1349"/>
      <c r="CQ48" s="1349"/>
      <c r="CR48" s="1349"/>
      <c r="CS48" s="1349"/>
      <c r="CT48" s="1349"/>
      <c r="CU48" s="1349"/>
      <c r="CV48" s="1349"/>
      <c r="CW48" s="1349"/>
      <c r="CX48" s="1349"/>
      <c r="CY48" s="1349"/>
      <c r="CZ48" s="1349"/>
      <c r="DA48" s="1349"/>
      <c r="DB48" s="1349"/>
      <c r="DC48" s="1349"/>
      <c r="DD48" s="1349"/>
      <c r="DE48" s="1349"/>
      <c r="DF48" s="1349"/>
      <c r="DG48" s="1349"/>
      <c r="DH48" s="1349"/>
      <c r="DI48" s="1349"/>
      <c r="DJ48" s="1349"/>
      <c r="DK48" s="1349"/>
      <c r="DL48" s="1349"/>
      <c r="DM48" s="1349"/>
      <c r="DN48" s="1349"/>
      <c r="DO48" s="1349"/>
      <c r="DP48" s="1349"/>
      <c r="DQ48" s="1349"/>
      <c r="DR48" s="1349"/>
      <c r="DS48" s="1349"/>
      <c r="DT48" s="1349"/>
      <c r="DU48" s="1349"/>
      <c r="DV48" s="1349"/>
      <c r="DW48" s="1349"/>
      <c r="DX48" s="1349"/>
      <c r="DY48" s="1349"/>
      <c r="DZ48" s="1349"/>
      <c r="EA48" s="1349"/>
      <c r="EB48" s="1349"/>
      <c r="EC48" s="1349"/>
      <c r="ED48" s="1349"/>
      <c r="EE48" s="1349"/>
      <c r="EF48" s="1349"/>
      <c r="EG48" s="1349"/>
      <c r="EH48" s="1349"/>
      <c r="EI48" s="1349"/>
      <c r="EJ48" s="1349"/>
      <c r="EK48" s="1349"/>
      <c r="EL48" s="1349"/>
      <c r="EM48" s="1349"/>
      <c r="EN48" s="1349"/>
      <c r="EO48" s="1349"/>
      <c r="EP48" s="1349"/>
      <c r="EQ48" s="1349"/>
      <c r="ER48" s="1349"/>
      <c r="ES48" s="1349"/>
      <c r="ET48" s="1349"/>
      <c r="EU48" s="1349"/>
      <c r="EV48" s="1349"/>
      <c r="EW48" s="1349"/>
      <c r="EX48" s="1349"/>
      <c r="EY48" s="1349"/>
      <c r="EZ48" s="1349"/>
      <c r="FA48" s="1349"/>
      <c r="FB48" s="1349"/>
      <c r="FC48" s="1349"/>
      <c r="FD48" s="1349"/>
      <c r="FE48" s="1349"/>
      <c r="FF48" s="1349"/>
      <c r="FG48" s="1349"/>
      <c r="FH48" s="1349"/>
      <c r="FI48" s="1349"/>
      <c r="FJ48" s="1349"/>
      <c r="FK48" s="1349"/>
      <c r="FL48" s="1349"/>
      <c r="FM48" s="1349"/>
      <c r="FN48" s="1349"/>
      <c r="FO48" s="1349"/>
      <c r="FP48" s="1349"/>
      <c r="FQ48" s="1349"/>
      <c r="FR48" s="1349"/>
      <c r="FS48" s="1349"/>
      <c r="FT48" s="1349"/>
      <c r="FU48" s="1349"/>
      <c r="FV48" s="1349"/>
      <c r="FW48" s="1349"/>
      <c r="FX48" s="1349"/>
      <c r="FY48" s="1349"/>
      <c r="FZ48" s="1349"/>
      <c r="GA48" s="1349"/>
      <c r="GB48" s="1349"/>
      <c r="GC48" s="1349"/>
      <c r="GD48" s="1349"/>
      <c r="GE48" s="1349"/>
      <c r="GF48" s="1349"/>
      <c r="GG48" s="1349"/>
      <c r="GH48" s="1349"/>
      <c r="GI48" s="1349"/>
      <c r="GJ48" s="1349"/>
      <c r="GK48" s="1349"/>
      <c r="GL48" s="1349"/>
      <c r="GM48" s="1349"/>
      <c r="GN48" s="1349"/>
      <c r="GO48" s="1349"/>
      <c r="GP48" s="1348"/>
      <c r="GQ48" s="1348"/>
      <c r="GR48" s="1348"/>
      <c r="GS48" s="1348"/>
      <c r="GT48" s="1348"/>
      <c r="GU48" s="1348"/>
      <c r="GV48" s="1348"/>
      <c r="GW48" s="1348"/>
      <c r="GX48" s="1348"/>
      <c r="GY48" s="1348"/>
      <c r="GZ48" s="1348"/>
      <c r="HA48" s="1348"/>
      <c r="HB48" s="1348"/>
      <c r="HC48" s="1348"/>
      <c r="HD48" s="1348"/>
      <c r="HE48" s="1348"/>
      <c r="HF48" s="1348"/>
      <c r="HG48" s="1348"/>
      <c r="HH48" s="1348"/>
      <c r="HI48" s="1348"/>
      <c r="HJ48" s="1348"/>
      <c r="HK48" s="1348"/>
      <c r="HL48" s="1348"/>
      <c r="HM48" s="1348"/>
      <c r="HN48" s="1348"/>
      <c r="HO48" s="1348"/>
      <c r="HP48" s="1348"/>
      <c r="HQ48" s="1348"/>
      <c r="HR48" s="1348"/>
      <c r="HS48" s="1348"/>
      <c r="HT48" s="1348"/>
      <c r="HU48" s="1348"/>
      <c r="HV48" s="1348"/>
      <c r="HW48" s="1348"/>
      <c r="HX48" s="1348"/>
      <c r="HY48" s="1348"/>
      <c r="HZ48" s="1348"/>
      <c r="IA48" s="1348"/>
      <c r="IB48" s="1348"/>
      <c r="IC48" s="1348"/>
      <c r="ID48" s="1348"/>
      <c r="IE48" s="1348"/>
      <c r="IF48" s="1348"/>
      <c r="IG48" s="1348"/>
      <c r="IH48" s="1348"/>
      <c r="II48" s="1348"/>
      <c r="IJ48" s="1348"/>
      <c r="IK48" s="1348"/>
      <c r="IL48" s="1348"/>
      <c r="IM48" s="1348"/>
      <c r="IN48" s="1348"/>
      <c r="IO48" s="1348"/>
      <c r="IP48" s="1348"/>
      <c r="IQ48" s="1348"/>
      <c r="IR48" s="1352"/>
      <c r="IS48" s="1352"/>
      <c r="IT48" s="1352"/>
      <c r="IU48" s="1352"/>
      <c r="IV48" s="566"/>
      <c r="IW48" s="556"/>
      <c r="IX48" s="1338"/>
      <c r="IY48" s="1341"/>
      <c r="IZ48" s="544"/>
      <c r="JA48" s="544"/>
      <c r="JB48" s="544"/>
      <c r="JC48" s="544"/>
      <c r="JD48" s="544"/>
      <c r="JE48" s="544"/>
      <c r="JF48" s="544"/>
      <c r="JG48" s="544"/>
      <c r="JH48" s="545"/>
      <c r="JI48" s="544"/>
      <c r="JJ48" s="544"/>
      <c r="JK48" s="544"/>
      <c r="JL48" s="544"/>
      <c r="JM48" s="544"/>
      <c r="JN48" s="544"/>
      <c r="JO48" s="544"/>
      <c r="JP48" s="544"/>
      <c r="JQ48" s="544"/>
      <c r="JR48" s="544"/>
      <c r="JS48" s="544"/>
      <c r="JT48" s="544"/>
      <c r="JU48" s="544"/>
      <c r="JV48" s="544"/>
      <c r="JW48" s="544"/>
      <c r="JX48" s="544"/>
      <c r="JY48" s="544"/>
      <c r="JZ48" s="544"/>
      <c r="KA48" s="544"/>
      <c r="KB48" s="544"/>
      <c r="KC48" s="544"/>
      <c r="KD48" s="544"/>
      <c r="KE48" s="544"/>
      <c r="KF48" s="544"/>
      <c r="KG48" s="544"/>
      <c r="KH48" s="544"/>
      <c r="KI48" s="544"/>
      <c r="KJ48" s="544"/>
      <c r="KK48" s="544"/>
      <c r="KL48" s="544"/>
      <c r="KM48" s="544"/>
      <c r="KN48" s="544"/>
      <c r="KO48" s="544"/>
      <c r="KP48" s="544"/>
      <c r="KQ48" s="544"/>
      <c r="KR48" s="544"/>
      <c r="KS48" s="544"/>
      <c r="KT48" s="544"/>
      <c r="KU48" s="544"/>
      <c r="KV48" s="544"/>
      <c r="KW48" s="544"/>
      <c r="KX48" s="544"/>
      <c r="KY48" s="544"/>
      <c r="KZ48" s="544"/>
      <c r="LA48" s="544"/>
      <c r="LB48" s="544"/>
      <c r="LC48" s="544"/>
      <c r="LD48" s="544"/>
      <c r="LE48" s="544"/>
      <c r="LF48" s="544"/>
      <c r="LG48" s="544"/>
      <c r="LH48" s="544"/>
      <c r="LI48" s="544"/>
      <c r="LJ48" s="546"/>
    </row>
    <row r="49" spans="2:322" ht="3.65" customHeight="1">
      <c r="B49" s="545"/>
      <c r="C49" s="544"/>
      <c r="D49" s="544"/>
      <c r="E49" s="544"/>
      <c r="F49" s="544"/>
      <c r="G49" s="544"/>
      <c r="H49" s="544"/>
      <c r="I49" s="544"/>
      <c r="J49" s="544"/>
      <c r="K49" s="544"/>
      <c r="L49" s="544"/>
      <c r="M49" s="544"/>
      <c r="N49" s="544"/>
      <c r="O49" s="544"/>
      <c r="P49" s="544"/>
      <c r="Q49" s="544"/>
      <c r="R49" s="544"/>
      <c r="S49" s="544"/>
      <c r="T49" s="544"/>
      <c r="U49" s="544"/>
      <c r="V49" s="544"/>
      <c r="W49" s="544"/>
      <c r="X49" s="544"/>
      <c r="Y49" s="544"/>
      <c r="Z49" s="544"/>
      <c r="AA49" s="544"/>
      <c r="AB49" s="544"/>
      <c r="AC49" s="544"/>
      <c r="AD49" s="544"/>
      <c r="AE49" s="544"/>
      <c r="AF49" s="544"/>
      <c r="AG49" s="544"/>
      <c r="AH49" s="544"/>
      <c r="AI49" s="544"/>
      <c r="AJ49" s="544"/>
      <c r="AK49" s="544"/>
      <c r="AL49" s="544"/>
      <c r="AM49" s="544"/>
      <c r="AN49" s="544"/>
      <c r="AO49" s="546"/>
      <c r="AP49" s="547"/>
      <c r="AQ49" s="548"/>
      <c r="AR49" s="548"/>
      <c r="AS49" s="548"/>
      <c r="AT49" s="548"/>
      <c r="AU49" s="548"/>
      <c r="AV49" s="548"/>
      <c r="AW49" s="548"/>
      <c r="AX49" s="1337"/>
      <c r="AY49" s="1338"/>
      <c r="AZ49" s="1338" t="e" vm="5">
        <v>#VALUE!</v>
      </c>
      <c r="BA49" s="564"/>
      <c r="BB49" s="1348"/>
      <c r="BC49" s="1348"/>
      <c r="BD49" s="1348"/>
      <c r="BE49" s="1348"/>
      <c r="BF49" s="1348"/>
      <c r="BG49" s="1348"/>
      <c r="BH49" s="1348"/>
      <c r="BI49" s="1348"/>
      <c r="BJ49" s="1348"/>
      <c r="BK49" s="1348"/>
      <c r="BL49" s="1348"/>
      <c r="BM49" s="1348"/>
      <c r="BN49" s="1348"/>
      <c r="BO49" s="1348"/>
      <c r="BP49" s="1348"/>
      <c r="BQ49" s="1348"/>
      <c r="BR49" s="1348"/>
      <c r="BS49" s="1348"/>
      <c r="BT49" s="1348"/>
      <c r="BU49" s="1348"/>
      <c r="BV49" s="1348"/>
      <c r="BW49" s="1348"/>
      <c r="BX49" s="1348"/>
      <c r="BY49" s="1348"/>
      <c r="BZ49" s="1349"/>
      <c r="CA49" s="1349"/>
      <c r="CB49" s="1349"/>
      <c r="CC49" s="1349"/>
      <c r="CD49" s="1349"/>
      <c r="CE49" s="1349"/>
      <c r="CF49" s="1349"/>
      <c r="CG49" s="1349"/>
      <c r="CH49" s="1349"/>
      <c r="CI49" s="1349"/>
      <c r="CJ49" s="1349"/>
      <c r="CK49" s="1349"/>
      <c r="CL49" s="1349"/>
      <c r="CM49" s="1349"/>
      <c r="CN49" s="1349"/>
      <c r="CO49" s="1349"/>
      <c r="CP49" s="1349"/>
      <c r="CQ49" s="1349"/>
      <c r="CR49" s="1349"/>
      <c r="CS49" s="1349"/>
      <c r="CT49" s="1349"/>
      <c r="CU49" s="1349"/>
      <c r="CV49" s="1349"/>
      <c r="CW49" s="1349"/>
      <c r="CX49" s="1349"/>
      <c r="CY49" s="1349"/>
      <c r="CZ49" s="1349"/>
      <c r="DA49" s="1349"/>
      <c r="DB49" s="1349"/>
      <c r="DC49" s="1349"/>
      <c r="DD49" s="1349"/>
      <c r="DE49" s="1349"/>
      <c r="DF49" s="1349"/>
      <c r="DG49" s="1349"/>
      <c r="DH49" s="1349"/>
      <c r="DI49" s="1349"/>
      <c r="DJ49" s="1349"/>
      <c r="DK49" s="1349"/>
      <c r="DL49" s="1349"/>
      <c r="DM49" s="1349"/>
      <c r="DN49" s="1349"/>
      <c r="DO49" s="1349"/>
      <c r="DP49" s="1349"/>
      <c r="DQ49" s="1349"/>
      <c r="DR49" s="1349"/>
      <c r="DS49" s="1349"/>
      <c r="DT49" s="1349"/>
      <c r="DU49" s="1349"/>
      <c r="DV49" s="1349"/>
      <c r="DW49" s="1349"/>
      <c r="DX49" s="1349"/>
      <c r="DY49" s="1349"/>
      <c r="DZ49" s="1349"/>
      <c r="EA49" s="1349"/>
      <c r="EB49" s="1349"/>
      <c r="EC49" s="1349"/>
      <c r="ED49" s="1349"/>
      <c r="EE49" s="1349"/>
      <c r="EF49" s="1349"/>
      <c r="EG49" s="1349"/>
      <c r="EH49" s="1349"/>
      <c r="EI49" s="1349"/>
      <c r="EJ49" s="1349"/>
      <c r="EK49" s="1349"/>
      <c r="EL49" s="1349"/>
      <c r="EM49" s="1349"/>
      <c r="EN49" s="1349"/>
      <c r="EO49" s="1349"/>
      <c r="EP49" s="1349"/>
      <c r="EQ49" s="1349"/>
      <c r="ER49" s="1349"/>
      <c r="ES49" s="1349"/>
      <c r="ET49" s="1349"/>
      <c r="EU49" s="1349"/>
      <c r="EV49" s="1349"/>
      <c r="EW49" s="1349"/>
      <c r="EX49" s="1349"/>
      <c r="EY49" s="1349"/>
      <c r="EZ49" s="1349"/>
      <c r="FA49" s="1349"/>
      <c r="FB49" s="1349"/>
      <c r="FC49" s="1349"/>
      <c r="FD49" s="1349"/>
      <c r="FE49" s="1349"/>
      <c r="FF49" s="1349"/>
      <c r="FG49" s="1349"/>
      <c r="FH49" s="1349"/>
      <c r="FI49" s="1349"/>
      <c r="FJ49" s="1349"/>
      <c r="FK49" s="1349"/>
      <c r="FL49" s="1349"/>
      <c r="FM49" s="1349"/>
      <c r="FN49" s="1349"/>
      <c r="FO49" s="1349"/>
      <c r="FP49" s="1349"/>
      <c r="FQ49" s="1349"/>
      <c r="FR49" s="1349"/>
      <c r="FS49" s="1349"/>
      <c r="FT49" s="1349"/>
      <c r="FU49" s="1349"/>
      <c r="FV49" s="1349"/>
      <c r="FW49" s="1349"/>
      <c r="FX49" s="1349"/>
      <c r="FY49" s="1349"/>
      <c r="FZ49" s="1349"/>
      <c r="GA49" s="1349"/>
      <c r="GB49" s="1349"/>
      <c r="GC49" s="1349"/>
      <c r="GD49" s="1349"/>
      <c r="GE49" s="1349"/>
      <c r="GF49" s="1349"/>
      <c r="GG49" s="1349"/>
      <c r="GH49" s="1349"/>
      <c r="GI49" s="1349"/>
      <c r="GJ49" s="1349"/>
      <c r="GK49" s="1349"/>
      <c r="GL49" s="1349"/>
      <c r="GM49" s="1349"/>
      <c r="GN49" s="1349"/>
      <c r="GO49" s="1349"/>
      <c r="GP49" s="1348"/>
      <c r="GQ49" s="1348"/>
      <c r="GR49" s="1348"/>
      <c r="GS49" s="1348"/>
      <c r="GT49" s="1348"/>
      <c r="GU49" s="1348"/>
      <c r="GV49" s="1348"/>
      <c r="GW49" s="1348"/>
      <c r="GX49" s="1348"/>
      <c r="GY49" s="1348"/>
      <c r="GZ49" s="1348"/>
      <c r="HA49" s="1348"/>
      <c r="HB49" s="1348"/>
      <c r="HC49" s="1348"/>
      <c r="HD49" s="1348"/>
      <c r="HE49" s="1348"/>
      <c r="HF49" s="1348"/>
      <c r="HG49" s="1348"/>
      <c r="HH49" s="1348"/>
      <c r="HI49" s="1348"/>
      <c r="HJ49" s="1348"/>
      <c r="HK49" s="1348"/>
      <c r="HL49" s="1348"/>
      <c r="HM49" s="1348"/>
      <c r="HN49" s="1348"/>
      <c r="HO49" s="1348"/>
      <c r="HP49" s="1348"/>
      <c r="HQ49" s="1348"/>
      <c r="HR49" s="1348"/>
      <c r="HS49" s="1348"/>
      <c r="HT49" s="1348"/>
      <c r="HU49" s="1348"/>
      <c r="HV49" s="1348"/>
      <c r="HW49" s="1348"/>
      <c r="HX49" s="1348"/>
      <c r="HY49" s="1348"/>
      <c r="HZ49" s="1348"/>
      <c r="IA49" s="1348"/>
      <c r="IB49" s="1348"/>
      <c r="IC49" s="1348"/>
      <c r="ID49" s="1348"/>
      <c r="IE49" s="1348"/>
      <c r="IF49" s="1348"/>
      <c r="IG49" s="1348"/>
      <c r="IH49" s="1348"/>
      <c r="II49" s="1348"/>
      <c r="IJ49" s="1348"/>
      <c r="IK49" s="1348"/>
      <c r="IL49" s="1348"/>
      <c r="IM49" s="1348"/>
      <c r="IN49" s="1348"/>
      <c r="IO49" s="1348"/>
      <c r="IP49" s="1348"/>
      <c r="IQ49" s="1348"/>
      <c r="IR49" s="1352"/>
      <c r="IS49" s="1352"/>
      <c r="IT49" s="1352"/>
      <c r="IU49" s="1352"/>
      <c r="IV49" s="566"/>
      <c r="IW49" s="1338" t="e" vm="5">
        <v>#VALUE!</v>
      </c>
      <c r="IX49" s="1338"/>
      <c r="IY49" s="1341"/>
      <c r="IZ49" s="544"/>
      <c r="JA49" s="544"/>
      <c r="JB49" s="544"/>
      <c r="JC49" s="544"/>
      <c r="JD49" s="544"/>
      <c r="JE49" s="544"/>
      <c r="JF49" s="544"/>
      <c r="JG49" s="544"/>
      <c r="JH49" s="545"/>
      <c r="JI49" s="544"/>
      <c r="JJ49" s="544"/>
      <c r="JK49" s="544"/>
      <c r="JL49" s="544"/>
      <c r="JM49" s="544"/>
      <c r="JN49" s="544"/>
      <c r="JO49" s="544"/>
      <c r="JP49" s="544"/>
      <c r="JQ49" s="544"/>
      <c r="JR49" s="544"/>
      <c r="JS49" s="544"/>
      <c r="JT49" s="544"/>
      <c r="JU49" s="544"/>
      <c r="JV49" s="544"/>
      <c r="JW49" s="544"/>
      <c r="JX49" s="544"/>
      <c r="JY49" s="544"/>
      <c r="JZ49" s="544"/>
      <c r="KA49" s="544"/>
      <c r="KB49" s="544"/>
      <c r="KC49" s="544"/>
      <c r="KD49" s="544"/>
      <c r="KE49" s="544"/>
      <c r="KF49" s="544"/>
      <c r="KG49" s="544"/>
      <c r="KH49" s="544"/>
      <c r="KI49" s="544"/>
      <c r="KJ49" s="544"/>
      <c r="KK49" s="544"/>
      <c r="KL49" s="544"/>
      <c r="KM49" s="544"/>
      <c r="KN49" s="544"/>
      <c r="KO49" s="544"/>
      <c r="KP49" s="544"/>
      <c r="KQ49" s="544"/>
      <c r="KR49" s="544"/>
      <c r="KS49" s="544"/>
      <c r="KT49" s="544"/>
      <c r="KU49" s="544"/>
      <c r="KV49" s="544"/>
      <c r="KW49" s="544"/>
      <c r="KX49" s="544"/>
      <c r="KY49" s="544"/>
      <c r="KZ49" s="544"/>
      <c r="LA49" s="544"/>
      <c r="LB49" s="544"/>
      <c r="LC49" s="544"/>
      <c r="LD49" s="544"/>
      <c r="LE49" s="544"/>
      <c r="LF49" s="544"/>
      <c r="LG49" s="544"/>
      <c r="LH49" s="544"/>
      <c r="LI49" s="544"/>
      <c r="LJ49" s="546"/>
    </row>
    <row r="50" spans="2:322" ht="3.65" customHeight="1">
      <c r="B50" s="545"/>
      <c r="C50" s="544"/>
      <c r="D50" s="544"/>
      <c r="E50" s="544"/>
      <c r="F50" s="544"/>
      <c r="G50" s="544"/>
      <c r="H50" s="544"/>
      <c r="I50" s="544"/>
      <c r="J50" s="544"/>
      <c r="K50" s="544"/>
      <c r="L50" s="544"/>
      <c r="M50" s="544"/>
      <c r="N50" s="544"/>
      <c r="O50" s="544"/>
      <c r="P50" s="544"/>
      <c r="Q50" s="544"/>
      <c r="R50" s="544"/>
      <c r="S50" s="544"/>
      <c r="T50" s="544"/>
      <c r="U50" s="544"/>
      <c r="V50" s="544"/>
      <c r="W50" s="544"/>
      <c r="X50" s="544"/>
      <c r="Y50" s="544"/>
      <c r="Z50" s="544"/>
      <c r="AA50" s="544"/>
      <c r="AB50" s="544"/>
      <c r="AC50" s="544"/>
      <c r="AD50" s="544"/>
      <c r="AE50" s="544"/>
      <c r="AF50" s="544"/>
      <c r="AG50" s="544"/>
      <c r="AH50" s="544"/>
      <c r="AI50" s="544"/>
      <c r="AJ50" s="544"/>
      <c r="AK50" s="544"/>
      <c r="AL50" s="544"/>
      <c r="AM50" s="544"/>
      <c r="AN50" s="544"/>
      <c r="AO50" s="546"/>
      <c r="AP50" s="547"/>
      <c r="AQ50" s="548"/>
      <c r="AR50" s="548"/>
      <c r="AS50" s="548"/>
      <c r="AT50" s="548"/>
      <c r="AU50" s="548"/>
      <c r="AV50" s="548"/>
      <c r="AW50" s="548"/>
      <c r="AX50" s="1337"/>
      <c r="AY50" s="1338"/>
      <c r="AZ50" s="1338"/>
      <c r="BA50" s="564"/>
      <c r="BB50" s="1353"/>
      <c r="BC50" s="1353"/>
      <c r="BD50" s="1353"/>
      <c r="BE50" s="1353"/>
      <c r="BF50" s="1353"/>
      <c r="BG50" s="1353"/>
      <c r="BH50" s="1353"/>
      <c r="BI50" s="1353"/>
      <c r="BJ50" s="1353"/>
      <c r="BK50" s="1353"/>
      <c r="BL50" s="1353"/>
      <c r="BM50" s="1353"/>
      <c r="BN50" s="1353"/>
      <c r="BO50" s="1353"/>
      <c r="BP50" s="1353"/>
      <c r="BQ50" s="1353"/>
      <c r="BR50" s="1353"/>
      <c r="BS50" s="1353"/>
      <c r="BT50" s="1353"/>
      <c r="BU50" s="1353"/>
      <c r="BV50" s="1353"/>
      <c r="BW50" s="1353"/>
      <c r="BX50" s="1353"/>
      <c r="BY50" s="1353"/>
      <c r="BZ50" s="1353"/>
      <c r="CA50" s="1353"/>
      <c r="CB50" s="1353"/>
      <c r="CC50" s="1353"/>
      <c r="CD50" s="1353"/>
      <c r="CE50" s="1353"/>
      <c r="CF50" s="1353"/>
      <c r="CG50" s="1353"/>
      <c r="CH50" s="1353"/>
      <c r="CI50" s="1353"/>
      <c r="CJ50" s="1353"/>
      <c r="CK50" s="1353"/>
      <c r="CL50" s="1353"/>
      <c r="CM50" s="1353"/>
      <c r="CN50" s="1353"/>
      <c r="CO50" s="1353"/>
      <c r="CP50" s="1353"/>
      <c r="CQ50" s="1353"/>
      <c r="CR50" s="1353"/>
      <c r="CS50" s="1353"/>
      <c r="CT50" s="1353"/>
      <c r="CU50" s="1353"/>
      <c r="CV50" s="1353"/>
      <c r="CW50" s="1353"/>
      <c r="CX50" s="1353"/>
      <c r="CY50" s="1353"/>
      <c r="CZ50" s="1353"/>
      <c r="DA50" s="1353"/>
      <c r="DB50" s="1353"/>
      <c r="DC50" s="1353"/>
      <c r="DD50" s="1353"/>
      <c r="DE50" s="1353"/>
      <c r="DF50" s="1353"/>
      <c r="DG50" s="1353"/>
      <c r="DH50" s="1353"/>
      <c r="DI50" s="1353"/>
      <c r="DJ50" s="1353"/>
      <c r="DK50" s="1353"/>
      <c r="DL50" s="1353"/>
      <c r="DM50" s="1353"/>
      <c r="DN50" s="1353"/>
      <c r="DO50" s="1353"/>
      <c r="DP50" s="1353"/>
      <c r="DQ50" s="1353"/>
      <c r="DR50" s="1353"/>
      <c r="DS50" s="1353"/>
      <c r="DT50" s="1353"/>
      <c r="DU50" s="1353"/>
      <c r="DV50" s="1353"/>
      <c r="DW50" s="1353"/>
      <c r="DX50" s="1353"/>
      <c r="DY50" s="1353"/>
      <c r="DZ50" s="1353"/>
      <c r="EA50" s="1353"/>
      <c r="EB50" s="1353"/>
      <c r="EC50" s="1353"/>
      <c r="ED50" s="1353"/>
      <c r="EE50" s="1353"/>
      <c r="EF50" s="1353"/>
      <c r="EG50" s="1353"/>
      <c r="EH50" s="1353"/>
      <c r="EI50" s="1353"/>
      <c r="EJ50" s="1353"/>
      <c r="EK50" s="1353"/>
      <c r="EL50" s="1353"/>
      <c r="EM50" s="1353"/>
      <c r="EN50" s="1353"/>
      <c r="EO50" s="1353"/>
      <c r="EP50" s="1353"/>
      <c r="EQ50" s="1353"/>
      <c r="ER50" s="1353"/>
      <c r="ES50" s="1353"/>
      <c r="ET50" s="1353"/>
      <c r="EU50" s="1353"/>
      <c r="EV50" s="1353"/>
      <c r="EW50" s="1353"/>
      <c r="EX50" s="1353"/>
      <c r="EY50" s="1353"/>
      <c r="EZ50" s="1353"/>
      <c r="FA50" s="1353"/>
      <c r="FB50" s="1353"/>
      <c r="FC50" s="1353"/>
      <c r="FD50" s="1353"/>
      <c r="FE50" s="1353"/>
      <c r="FF50" s="1353"/>
      <c r="FG50" s="1353"/>
      <c r="FH50" s="1353"/>
      <c r="FI50" s="1353"/>
      <c r="FJ50" s="1353"/>
      <c r="FK50" s="1353"/>
      <c r="FL50" s="1353"/>
      <c r="FM50" s="1353"/>
      <c r="FN50" s="1353"/>
      <c r="FO50" s="1353"/>
      <c r="FP50" s="1353"/>
      <c r="FQ50" s="1353"/>
      <c r="FR50" s="1353"/>
      <c r="FS50" s="1353"/>
      <c r="FT50" s="1353"/>
      <c r="FU50" s="1353"/>
      <c r="FV50" s="1353"/>
      <c r="FW50" s="1353"/>
      <c r="FX50" s="1353"/>
      <c r="FY50" s="1353"/>
      <c r="FZ50" s="1353"/>
      <c r="GA50" s="1353"/>
      <c r="GB50" s="1353"/>
      <c r="GC50" s="1353"/>
      <c r="GD50" s="1353"/>
      <c r="GE50" s="1353"/>
      <c r="GF50" s="1353"/>
      <c r="GG50" s="1353"/>
      <c r="GH50" s="1353"/>
      <c r="GI50" s="1353"/>
      <c r="GJ50" s="1353"/>
      <c r="GK50" s="1353"/>
      <c r="GL50" s="1353"/>
      <c r="GM50" s="1353"/>
      <c r="GN50" s="1353"/>
      <c r="GO50" s="1353"/>
      <c r="GP50" s="1353" t="str">
        <f>IFERROR(VLOOKUP(#REF!,'[1]BOM2.0'!$O$43:$V$98,8,FALSE),"")</f>
        <v/>
      </c>
      <c r="GQ50" s="1353"/>
      <c r="GR50" s="1353"/>
      <c r="GS50" s="1353"/>
      <c r="GT50" s="1353"/>
      <c r="GU50" s="1353"/>
      <c r="GV50" s="1353"/>
      <c r="GW50" s="1353"/>
      <c r="GX50" s="1353"/>
      <c r="GY50" s="1353"/>
      <c r="GZ50" s="1353"/>
      <c r="HA50" s="1353"/>
      <c r="HB50" s="1353"/>
      <c r="HC50" s="1353"/>
      <c r="HD50" s="1353"/>
      <c r="HE50" s="1353"/>
      <c r="HF50" s="1353"/>
      <c r="HG50" s="1353"/>
      <c r="HH50" s="1353"/>
      <c r="HI50" s="1353"/>
      <c r="HJ50" s="1353"/>
      <c r="HK50" s="1353"/>
      <c r="HL50" s="1353"/>
      <c r="HM50" s="1353"/>
      <c r="HN50" s="1353"/>
      <c r="HO50" s="1353"/>
      <c r="HP50" s="1353"/>
      <c r="HQ50" s="1353"/>
      <c r="HR50" s="1353"/>
      <c r="HS50" s="1353"/>
      <c r="HT50" s="1353"/>
      <c r="HU50" s="1353"/>
      <c r="HV50" s="1353"/>
      <c r="HW50" s="1353"/>
      <c r="HX50" s="1353"/>
      <c r="HY50" s="1353"/>
      <c r="HZ50" s="1353"/>
      <c r="IA50" s="1353"/>
      <c r="IB50" s="1353"/>
      <c r="IC50" s="1353"/>
      <c r="ID50" s="1353"/>
      <c r="IE50" s="1353"/>
      <c r="IF50" s="1353"/>
      <c r="IG50" s="1353"/>
      <c r="IH50" s="1353"/>
      <c r="II50" s="1353"/>
      <c r="IJ50" s="1353"/>
      <c r="IK50" s="1353"/>
      <c r="IL50" s="1353"/>
      <c r="IM50" s="1353"/>
      <c r="IN50" s="1353"/>
      <c r="IO50" s="1353"/>
      <c r="IP50" s="1353"/>
      <c r="IQ50" s="1353"/>
      <c r="IR50" s="1355" t="b">
        <v>0</v>
      </c>
      <c r="IS50" s="1355"/>
      <c r="IT50" s="1355"/>
      <c r="IU50" s="1355"/>
      <c r="IV50" s="566"/>
      <c r="IW50" s="1338"/>
      <c r="IX50" s="1338"/>
      <c r="IY50" s="1341"/>
      <c r="IZ50" s="544"/>
      <c r="JA50" s="544"/>
      <c r="JB50" s="544"/>
      <c r="JC50" s="544"/>
      <c r="JD50" s="544"/>
      <c r="JE50" s="544"/>
      <c r="JF50" s="544"/>
      <c r="JG50" s="544"/>
      <c r="JH50" s="545"/>
      <c r="JI50" s="544"/>
      <c r="JJ50" s="544"/>
      <c r="JK50" s="544"/>
      <c r="JL50" s="544"/>
      <c r="JM50" s="544"/>
      <c r="JN50" s="544"/>
      <c r="JO50" s="544"/>
      <c r="JP50" s="544"/>
      <c r="JQ50" s="544"/>
      <c r="JR50" s="544"/>
      <c r="JS50" s="544"/>
      <c r="JT50" s="544"/>
      <c r="JU50" s="544"/>
      <c r="JV50" s="544"/>
      <c r="JW50" s="544"/>
      <c r="JX50" s="544"/>
      <c r="JY50" s="544"/>
      <c r="JZ50" s="544"/>
      <c r="KA50" s="544"/>
      <c r="KB50" s="544"/>
      <c r="KC50" s="544"/>
      <c r="KD50" s="544"/>
      <c r="KE50" s="544"/>
      <c r="KF50" s="544"/>
      <c r="KG50" s="544"/>
      <c r="KH50" s="544"/>
      <c r="KI50" s="544"/>
      <c r="KJ50" s="544"/>
      <c r="KK50" s="544"/>
      <c r="KL50" s="544"/>
      <c r="KM50" s="544"/>
      <c r="KN50" s="544"/>
      <c r="KO50" s="544"/>
      <c r="KP50" s="544"/>
      <c r="KQ50" s="544"/>
      <c r="KR50" s="544"/>
      <c r="KS50" s="544"/>
      <c r="KT50" s="544"/>
      <c r="KU50" s="544"/>
      <c r="KV50" s="544"/>
      <c r="KW50" s="544"/>
      <c r="KX50" s="544"/>
      <c r="KY50" s="544"/>
      <c r="KZ50" s="544"/>
      <c r="LA50" s="544"/>
      <c r="LB50" s="544"/>
      <c r="LC50" s="544"/>
      <c r="LD50" s="544"/>
      <c r="LE50" s="544"/>
      <c r="LF50" s="544"/>
      <c r="LG50" s="544"/>
      <c r="LH50" s="544"/>
      <c r="LI50" s="544"/>
      <c r="LJ50" s="546"/>
    </row>
    <row r="51" spans="2:322" ht="3.65" customHeight="1">
      <c r="B51" s="545"/>
      <c r="C51" s="544"/>
      <c r="D51" s="544"/>
      <c r="E51" s="544"/>
      <c r="F51" s="544"/>
      <c r="G51" s="544"/>
      <c r="H51" s="544"/>
      <c r="I51" s="544"/>
      <c r="J51" s="544"/>
      <c r="K51" s="544"/>
      <c r="L51" s="544"/>
      <c r="M51" s="544"/>
      <c r="N51" s="544"/>
      <c r="O51" s="544"/>
      <c r="P51" s="544"/>
      <c r="Q51" s="544"/>
      <c r="R51" s="544"/>
      <c r="S51" s="544"/>
      <c r="T51" s="544"/>
      <c r="U51" s="544"/>
      <c r="V51" s="544"/>
      <c r="W51" s="544"/>
      <c r="X51" s="544"/>
      <c r="Y51" s="544"/>
      <c r="Z51" s="544"/>
      <c r="AA51" s="544"/>
      <c r="AB51" s="544"/>
      <c r="AC51" s="544"/>
      <c r="AD51" s="544"/>
      <c r="AE51" s="544"/>
      <c r="AF51" s="544"/>
      <c r="AG51" s="544"/>
      <c r="AH51" s="544"/>
      <c r="AI51" s="544"/>
      <c r="AJ51" s="544"/>
      <c r="AK51" s="544"/>
      <c r="AL51" s="544"/>
      <c r="AM51" s="544"/>
      <c r="AN51" s="544"/>
      <c r="AO51" s="546"/>
      <c r="AP51" s="547"/>
      <c r="AQ51" s="548"/>
      <c r="AR51" s="548"/>
      <c r="AS51" s="548"/>
      <c r="AT51" s="548"/>
      <c r="AU51" s="548"/>
      <c r="AV51" s="548"/>
      <c r="AW51" s="548"/>
      <c r="AX51" s="1337"/>
      <c r="AY51" s="1338"/>
      <c r="AZ51" s="556"/>
      <c r="BA51" s="564"/>
      <c r="BB51" s="1353"/>
      <c r="BC51" s="1353"/>
      <c r="BD51" s="1353"/>
      <c r="BE51" s="1353"/>
      <c r="BF51" s="1353"/>
      <c r="BG51" s="1353"/>
      <c r="BH51" s="1353"/>
      <c r="BI51" s="1353"/>
      <c r="BJ51" s="1353"/>
      <c r="BK51" s="1353"/>
      <c r="BL51" s="1353"/>
      <c r="BM51" s="1353"/>
      <c r="BN51" s="1353"/>
      <c r="BO51" s="1353"/>
      <c r="BP51" s="1353"/>
      <c r="BQ51" s="1353"/>
      <c r="BR51" s="1353"/>
      <c r="BS51" s="1353"/>
      <c r="BT51" s="1353"/>
      <c r="BU51" s="1353"/>
      <c r="BV51" s="1353"/>
      <c r="BW51" s="1353"/>
      <c r="BX51" s="1353"/>
      <c r="BY51" s="1353"/>
      <c r="BZ51" s="1353"/>
      <c r="CA51" s="1353"/>
      <c r="CB51" s="1353"/>
      <c r="CC51" s="1353"/>
      <c r="CD51" s="1353"/>
      <c r="CE51" s="1353"/>
      <c r="CF51" s="1353"/>
      <c r="CG51" s="1353"/>
      <c r="CH51" s="1353"/>
      <c r="CI51" s="1353"/>
      <c r="CJ51" s="1353"/>
      <c r="CK51" s="1353"/>
      <c r="CL51" s="1353"/>
      <c r="CM51" s="1353"/>
      <c r="CN51" s="1353"/>
      <c r="CO51" s="1353"/>
      <c r="CP51" s="1353"/>
      <c r="CQ51" s="1353"/>
      <c r="CR51" s="1353"/>
      <c r="CS51" s="1353"/>
      <c r="CT51" s="1353"/>
      <c r="CU51" s="1353"/>
      <c r="CV51" s="1353"/>
      <c r="CW51" s="1353"/>
      <c r="CX51" s="1353"/>
      <c r="CY51" s="1353"/>
      <c r="CZ51" s="1353"/>
      <c r="DA51" s="1353"/>
      <c r="DB51" s="1353"/>
      <c r="DC51" s="1353"/>
      <c r="DD51" s="1353"/>
      <c r="DE51" s="1353"/>
      <c r="DF51" s="1353"/>
      <c r="DG51" s="1353"/>
      <c r="DH51" s="1353"/>
      <c r="DI51" s="1353"/>
      <c r="DJ51" s="1353"/>
      <c r="DK51" s="1353"/>
      <c r="DL51" s="1353"/>
      <c r="DM51" s="1353"/>
      <c r="DN51" s="1353"/>
      <c r="DO51" s="1353"/>
      <c r="DP51" s="1353"/>
      <c r="DQ51" s="1353"/>
      <c r="DR51" s="1353"/>
      <c r="DS51" s="1353"/>
      <c r="DT51" s="1353"/>
      <c r="DU51" s="1353"/>
      <c r="DV51" s="1353"/>
      <c r="DW51" s="1353"/>
      <c r="DX51" s="1353"/>
      <c r="DY51" s="1353"/>
      <c r="DZ51" s="1353"/>
      <c r="EA51" s="1353"/>
      <c r="EB51" s="1353"/>
      <c r="EC51" s="1353"/>
      <c r="ED51" s="1353"/>
      <c r="EE51" s="1353"/>
      <c r="EF51" s="1353"/>
      <c r="EG51" s="1353"/>
      <c r="EH51" s="1353"/>
      <c r="EI51" s="1353"/>
      <c r="EJ51" s="1353"/>
      <c r="EK51" s="1353"/>
      <c r="EL51" s="1353"/>
      <c r="EM51" s="1353"/>
      <c r="EN51" s="1353"/>
      <c r="EO51" s="1353"/>
      <c r="EP51" s="1353"/>
      <c r="EQ51" s="1353"/>
      <c r="ER51" s="1353"/>
      <c r="ES51" s="1353"/>
      <c r="ET51" s="1353"/>
      <c r="EU51" s="1353"/>
      <c r="EV51" s="1353"/>
      <c r="EW51" s="1353"/>
      <c r="EX51" s="1353"/>
      <c r="EY51" s="1353"/>
      <c r="EZ51" s="1353"/>
      <c r="FA51" s="1353"/>
      <c r="FB51" s="1353"/>
      <c r="FC51" s="1353"/>
      <c r="FD51" s="1353"/>
      <c r="FE51" s="1353"/>
      <c r="FF51" s="1353"/>
      <c r="FG51" s="1353"/>
      <c r="FH51" s="1353"/>
      <c r="FI51" s="1353"/>
      <c r="FJ51" s="1353"/>
      <c r="FK51" s="1353"/>
      <c r="FL51" s="1353"/>
      <c r="FM51" s="1353"/>
      <c r="FN51" s="1353"/>
      <c r="FO51" s="1353"/>
      <c r="FP51" s="1353"/>
      <c r="FQ51" s="1353"/>
      <c r="FR51" s="1353"/>
      <c r="FS51" s="1353"/>
      <c r="FT51" s="1353"/>
      <c r="FU51" s="1353"/>
      <c r="FV51" s="1353"/>
      <c r="FW51" s="1353"/>
      <c r="FX51" s="1353"/>
      <c r="FY51" s="1353"/>
      <c r="FZ51" s="1353"/>
      <c r="GA51" s="1353"/>
      <c r="GB51" s="1353"/>
      <c r="GC51" s="1353"/>
      <c r="GD51" s="1353"/>
      <c r="GE51" s="1353"/>
      <c r="GF51" s="1353"/>
      <c r="GG51" s="1353"/>
      <c r="GH51" s="1353"/>
      <c r="GI51" s="1353"/>
      <c r="GJ51" s="1353"/>
      <c r="GK51" s="1353"/>
      <c r="GL51" s="1353"/>
      <c r="GM51" s="1353"/>
      <c r="GN51" s="1353"/>
      <c r="GO51" s="1353"/>
      <c r="GP51" s="1353"/>
      <c r="GQ51" s="1353"/>
      <c r="GR51" s="1353"/>
      <c r="GS51" s="1353"/>
      <c r="GT51" s="1353"/>
      <c r="GU51" s="1353"/>
      <c r="GV51" s="1353"/>
      <c r="GW51" s="1353"/>
      <c r="GX51" s="1353"/>
      <c r="GY51" s="1353"/>
      <c r="GZ51" s="1353"/>
      <c r="HA51" s="1353"/>
      <c r="HB51" s="1353"/>
      <c r="HC51" s="1353"/>
      <c r="HD51" s="1353"/>
      <c r="HE51" s="1353"/>
      <c r="HF51" s="1353"/>
      <c r="HG51" s="1353"/>
      <c r="HH51" s="1353"/>
      <c r="HI51" s="1353"/>
      <c r="HJ51" s="1353"/>
      <c r="HK51" s="1353"/>
      <c r="HL51" s="1353"/>
      <c r="HM51" s="1353"/>
      <c r="HN51" s="1353"/>
      <c r="HO51" s="1353"/>
      <c r="HP51" s="1353"/>
      <c r="HQ51" s="1353"/>
      <c r="HR51" s="1353"/>
      <c r="HS51" s="1353"/>
      <c r="HT51" s="1353"/>
      <c r="HU51" s="1353"/>
      <c r="HV51" s="1353"/>
      <c r="HW51" s="1353"/>
      <c r="HX51" s="1353"/>
      <c r="HY51" s="1353"/>
      <c r="HZ51" s="1353"/>
      <c r="IA51" s="1353"/>
      <c r="IB51" s="1353"/>
      <c r="IC51" s="1353"/>
      <c r="ID51" s="1353"/>
      <c r="IE51" s="1353"/>
      <c r="IF51" s="1353"/>
      <c r="IG51" s="1353"/>
      <c r="IH51" s="1353"/>
      <c r="II51" s="1353"/>
      <c r="IJ51" s="1353"/>
      <c r="IK51" s="1353"/>
      <c r="IL51" s="1353"/>
      <c r="IM51" s="1353"/>
      <c r="IN51" s="1353"/>
      <c r="IO51" s="1353"/>
      <c r="IP51" s="1353"/>
      <c r="IQ51" s="1353"/>
      <c r="IR51" s="1355"/>
      <c r="IS51" s="1355"/>
      <c r="IT51" s="1355"/>
      <c r="IU51" s="1355"/>
      <c r="IV51" s="566"/>
      <c r="IW51" s="556"/>
      <c r="IX51" s="1338"/>
      <c r="IY51" s="1341"/>
      <c r="IZ51" s="544"/>
      <c r="JA51" s="544"/>
      <c r="JB51" s="544"/>
      <c r="JC51" s="544"/>
      <c r="JD51" s="544"/>
      <c r="JE51" s="544"/>
      <c r="JF51" s="544"/>
      <c r="JG51" s="544"/>
      <c r="JH51" s="545"/>
      <c r="JI51" s="544"/>
      <c r="JJ51" s="544"/>
      <c r="JK51" s="544"/>
      <c r="JL51" s="544"/>
      <c r="JM51" s="544"/>
      <c r="JN51" s="544"/>
      <c r="JO51" s="544"/>
      <c r="JP51" s="544"/>
      <c r="JQ51" s="544"/>
      <c r="JR51" s="544"/>
      <c r="JS51" s="544"/>
      <c r="JT51" s="544"/>
      <c r="JU51" s="544"/>
      <c r="JV51" s="544"/>
      <c r="JW51" s="544"/>
      <c r="JX51" s="544"/>
      <c r="JY51" s="544"/>
      <c r="JZ51" s="544"/>
      <c r="KA51" s="544"/>
      <c r="KB51" s="544"/>
      <c r="KC51" s="544"/>
      <c r="KD51" s="544"/>
      <c r="KE51" s="544"/>
      <c r="KF51" s="544"/>
      <c r="KG51" s="544"/>
      <c r="KH51" s="544"/>
      <c r="KI51" s="544"/>
      <c r="KJ51" s="544"/>
      <c r="KK51" s="544"/>
      <c r="KL51" s="544"/>
      <c r="KM51" s="544"/>
      <c r="KN51" s="544"/>
      <c r="KO51" s="544"/>
      <c r="KP51" s="544"/>
      <c r="KQ51" s="544"/>
      <c r="KR51" s="544"/>
      <c r="KS51" s="544"/>
      <c r="KT51" s="544"/>
      <c r="KU51" s="544"/>
      <c r="KV51" s="544"/>
      <c r="KW51" s="544"/>
      <c r="KX51" s="544"/>
      <c r="KY51" s="544"/>
      <c r="KZ51" s="544"/>
      <c r="LA51" s="544"/>
      <c r="LB51" s="544"/>
      <c r="LC51" s="544"/>
      <c r="LD51" s="544"/>
      <c r="LE51" s="544"/>
      <c r="LF51" s="544"/>
      <c r="LG51" s="544"/>
      <c r="LH51" s="544"/>
      <c r="LI51" s="544"/>
      <c r="LJ51" s="546"/>
    </row>
    <row r="52" spans="2:322" ht="3.65" customHeight="1">
      <c r="B52" s="545"/>
      <c r="C52" s="544"/>
      <c r="D52" s="544"/>
      <c r="E52" s="544"/>
      <c r="F52" s="544"/>
      <c r="G52" s="544"/>
      <c r="H52" s="544"/>
      <c r="I52" s="544"/>
      <c r="J52" s="544"/>
      <c r="K52" s="544"/>
      <c r="L52" s="544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544"/>
      <c r="Z52" s="544"/>
      <c r="AA52" s="544"/>
      <c r="AB52" s="544"/>
      <c r="AC52" s="544"/>
      <c r="AD52" s="544"/>
      <c r="AE52" s="544"/>
      <c r="AF52" s="544"/>
      <c r="AG52" s="544"/>
      <c r="AH52" s="544"/>
      <c r="AI52" s="544"/>
      <c r="AJ52" s="544"/>
      <c r="AK52" s="544"/>
      <c r="AL52" s="544"/>
      <c r="AM52" s="544"/>
      <c r="AN52" s="544"/>
      <c r="AO52" s="546"/>
      <c r="AP52" s="547"/>
      <c r="AQ52" s="548"/>
      <c r="AR52" s="548"/>
      <c r="AS52" s="548"/>
      <c r="AT52" s="548"/>
      <c r="AU52" s="548"/>
      <c r="AV52" s="548"/>
      <c r="AW52" s="548"/>
      <c r="AX52" s="1337"/>
      <c r="AY52" s="1338"/>
      <c r="AZ52" s="556"/>
      <c r="BA52" s="564"/>
      <c r="BB52" s="1353"/>
      <c r="BC52" s="1353"/>
      <c r="BD52" s="1353"/>
      <c r="BE52" s="1353"/>
      <c r="BF52" s="1353"/>
      <c r="BG52" s="1353"/>
      <c r="BH52" s="1353"/>
      <c r="BI52" s="1353"/>
      <c r="BJ52" s="1353"/>
      <c r="BK52" s="1353"/>
      <c r="BL52" s="1353"/>
      <c r="BM52" s="1353"/>
      <c r="BN52" s="1353"/>
      <c r="BO52" s="1353"/>
      <c r="BP52" s="1353"/>
      <c r="BQ52" s="1353"/>
      <c r="BR52" s="1353"/>
      <c r="BS52" s="1353"/>
      <c r="BT52" s="1353"/>
      <c r="BU52" s="1353"/>
      <c r="BV52" s="1353"/>
      <c r="BW52" s="1353"/>
      <c r="BX52" s="1353"/>
      <c r="BY52" s="1353"/>
      <c r="BZ52" s="1353"/>
      <c r="CA52" s="1353"/>
      <c r="CB52" s="1353"/>
      <c r="CC52" s="1353"/>
      <c r="CD52" s="1353"/>
      <c r="CE52" s="1353"/>
      <c r="CF52" s="1353"/>
      <c r="CG52" s="1353"/>
      <c r="CH52" s="1353"/>
      <c r="CI52" s="1353"/>
      <c r="CJ52" s="1353"/>
      <c r="CK52" s="1353"/>
      <c r="CL52" s="1353"/>
      <c r="CM52" s="1353"/>
      <c r="CN52" s="1353"/>
      <c r="CO52" s="1353"/>
      <c r="CP52" s="1353"/>
      <c r="CQ52" s="1353"/>
      <c r="CR52" s="1353"/>
      <c r="CS52" s="1353"/>
      <c r="CT52" s="1353"/>
      <c r="CU52" s="1353"/>
      <c r="CV52" s="1353"/>
      <c r="CW52" s="1353"/>
      <c r="CX52" s="1353"/>
      <c r="CY52" s="1353"/>
      <c r="CZ52" s="1353"/>
      <c r="DA52" s="1353"/>
      <c r="DB52" s="1353"/>
      <c r="DC52" s="1353"/>
      <c r="DD52" s="1353"/>
      <c r="DE52" s="1353"/>
      <c r="DF52" s="1353"/>
      <c r="DG52" s="1353"/>
      <c r="DH52" s="1353"/>
      <c r="DI52" s="1353"/>
      <c r="DJ52" s="1353"/>
      <c r="DK52" s="1353"/>
      <c r="DL52" s="1353"/>
      <c r="DM52" s="1353"/>
      <c r="DN52" s="1353"/>
      <c r="DO52" s="1353"/>
      <c r="DP52" s="1353"/>
      <c r="DQ52" s="1353"/>
      <c r="DR52" s="1353"/>
      <c r="DS52" s="1353"/>
      <c r="DT52" s="1353"/>
      <c r="DU52" s="1353"/>
      <c r="DV52" s="1353"/>
      <c r="DW52" s="1353"/>
      <c r="DX52" s="1353"/>
      <c r="DY52" s="1353"/>
      <c r="DZ52" s="1353"/>
      <c r="EA52" s="1353"/>
      <c r="EB52" s="1353"/>
      <c r="EC52" s="1353"/>
      <c r="ED52" s="1353"/>
      <c r="EE52" s="1353"/>
      <c r="EF52" s="1353"/>
      <c r="EG52" s="1353"/>
      <c r="EH52" s="1353"/>
      <c r="EI52" s="1353"/>
      <c r="EJ52" s="1353"/>
      <c r="EK52" s="1353"/>
      <c r="EL52" s="1353"/>
      <c r="EM52" s="1353"/>
      <c r="EN52" s="1353"/>
      <c r="EO52" s="1353"/>
      <c r="EP52" s="1353"/>
      <c r="EQ52" s="1353"/>
      <c r="ER52" s="1353"/>
      <c r="ES52" s="1353"/>
      <c r="ET52" s="1353"/>
      <c r="EU52" s="1353"/>
      <c r="EV52" s="1353"/>
      <c r="EW52" s="1353"/>
      <c r="EX52" s="1353"/>
      <c r="EY52" s="1353"/>
      <c r="EZ52" s="1353"/>
      <c r="FA52" s="1353"/>
      <c r="FB52" s="1353"/>
      <c r="FC52" s="1353"/>
      <c r="FD52" s="1353"/>
      <c r="FE52" s="1353"/>
      <c r="FF52" s="1353"/>
      <c r="FG52" s="1353"/>
      <c r="FH52" s="1353"/>
      <c r="FI52" s="1353"/>
      <c r="FJ52" s="1353"/>
      <c r="FK52" s="1353"/>
      <c r="FL52" s="1353"/>
      <c r="FM52" s="1353"/>
      <c r="FN52" s="1353"/>
      <c r="FO52" s="1353"/>
      <c r="FP52" s="1353"/>
      <c r="FQ52" s="1353"/>
      <c r="FR52" s="1353"/>
      <c r="FS52" s="1353"/>
      <c r="FT52" s="1353"/>
      <c r="FU52" s="1353"/>
      <c r="FV52" s="1353"/>
      <c r="FW52" s="1353"/>
      <c r="FX52" s="1353"/>
      <c r="FY52" s="1353"/>
      <c r="FZ52" s="1353"/>
      <c r="GA52" s="1353"/>
      <c r="GB52" s="1353"/>
      <c r="GC52" s="1353"/>
      <c r="GD52" s="1353"/>
      <c r="GE52" s="1353"/>
      <c r="GF52" s="1353"/>
      <c r="GG52" s="1353"/>
      <c r="GH52" s="1353"/>
      <c r="GI52" s="1353"/>
      <c r="GJ52" s="1353"/>
      <c r="GK52" s="1353"/>
      <c r="GL52" s="1353"/>
      <c r="GM52" s="1353"/>
      <c r="GN52" s="1353"/>
      <c r="GO52" s="1353"/>
      <c r="GP52" s="1353"/>
      <c r="GQ52" s="1353"/>
      <c r="GR52" s="1353"/>
      <c r="GS52" s="1353"/>
      <c r="GT52" s="1353"/>
      <c r="GU52" s="1353"/>
      <c r="GV52" s="1353"/>
      <c r="GW52" s="1353"/>
      <c r="GX52" s="1353"/>
      <c r="GY52" s="1353"/>
      <c r="GZ52" s="1353"/>
      <c r="HA52" s="1353"/>
      <c r="HB52" s="1353"/>
      <c r="HC52" s="1353"/>
      <c r="HD52" s="1353"/>
      <c r="HE52" s="1353"/>
      <c r="HF52" s="1353"/>
      <c r="HG52" s="1353"/>
      <c r="HH52" s="1353"/>
      <c r="HI52" s="1353"/>
      <c r="HJ52" s="1353"/>
      <c r="HK52" s="1353"/>
      <c r="HL52" s="1353"/>
      <c r="HM52" s="1353"/>
      <c r="HN52" s="1353"/>
      <c r="HO52" s="1353"/>
      <c r="HP52" s="1353"/>
      <c r="HQ52" s="1353"/>
      <c r="HR52" s="1353"/>
      <c r="HS52" s="1353"/>
      <c r="HT52" s="1353"/>
      <c r="HU52" s="1353"/>
      <c r="HV52" s="1353"/>
      <c r="HW52" s="1353"/>
      <c r="HX52" s="1353"/>
      <c r="HY52" s="1353"/>
      <c r="HZ52" s="1353"/>
      <c r="IA52" s="1353"/>
      <c r="IB52" s="1353"/>
      <c r="IC52" s="1353"/>
      <c r="ID52" s="1353"/>
      <c r="IE52" s="1353"/>
      <c r="IF52" s="1353"/>
      <c r="IG52" s="1353"/>
      <c r="IH52" s="1353"/>
      <c r="II52" s="1353"/>
      <c r="IJ52" s="1353"/>
      <c r="IK52" s="1353"/>
      <c r="IL52" s="1353"/>
      <c r="IM52" s="1353"/>
      <c r="IN52" s="1353"/>
      <c r="IO52" s="1353"/>
      <c r="IP52" s="1353"/>
      <c r="IQ52" s="1353"/>
      <c r="IR52" s="1355"/>
      <c r="IS52" s="1355"/>
      <c r="IT52" s="1355"/>
      <c r="IU52" s="1355"/>
      <c r="IV52" s="566"/>
      <c r="IW52" s="556"/>
      <c r="IX52" s="1338"/>
      <c r="IY52" s="1341"/>
      <c r="IZ52" s="544"/>
      <c r="JA52" s="544"/>
      <c r="JB52" s="544"/>
      <c r="JC52" s="544"/>
      <c r="JD52" s="544"/>
      <c r="JE52" s="544"/>
      <c r="JF52" s="544"/>
      <c r="JG52" s="544"/>
      <c r="JH52" s="545"/>
      <c r="JI52" s="544"/>
      <c r="JJ52" s="544"/>
      <c r="JK52" s="544"/>
      <c r="JL52" s="544"/>
      <c r="JM52" s="544"/>
      <c r="JN52" s="544"/>
      <c r="JO52" s="544"/>
      <c r="JP52" s="544"/>
      <c r="JQ52" s="544"/>
      <c r="JR52" s="544"/>
      <c r="JS52" s="544"/>
      <c r="JT52" s="544"/>
      <c r="JU52" s="544"/>
      <c r="JV52" s="544"/>
      <c r="JW52" s="544"/>
      <c r="JX52" s="544"/>
      <c r="JY52" s="544"/>
      <c r="JZ52" s="544"/>
      <c r="KA52" s="544"/>
      <c r="KB52" s="544"/>
      <c r="KC52" s="544"/>
      <c r="KD52" s="544"/>
      <c r="KE52" s="544"/>
      <c r="KF52" s="544"/>
      <c r="KG52" s="544"/>
      <c r="KH52" s="544"/>
      <c r="KI52" s="544"/>
      <c r="KJ52" s="544"/>
      <c r="KK52" s="544"/>
      <c r="KL52" s="544"/>
      <c r="KM52" s="544"/>
      <c r="KN52" s="544"/>
      <c r="KO52" s="544"/>
      <c r="KP52" s="544"/>
      <c r="KQ52" s="544"/>
      <c r="KR52" s="544"/>
      <c r="KS52" s="544"/>
      <c r="KT52" s="544"/>
      <c r="KU52" s="544"/>
      <c r="KV52" s="544"/>
      <c r="KW52" s="544"/>
      <c r="KX52" s="544"/>
      <c r="KY52" s="544"/>
      <c r="KZ52" s="544"/>
      <c r="LA52" s="544"/>
      <c r="LB52" s="544"/>
      <c r="LC52" s="544"/>
      <c r="LD52" s="544"/>
      <c r="LE52" s="544"/>
      <c r="LF52" s="544"/>
      <c r="LG52" s="544"/>
      <c r="LH52" s="544"/>
      <c r="LI52" s="544"/>
      <c r="LJ52" s="546"/>
    </row>
    <row r="53" spans="2:322" ht="3.65" customHeight="1">
      <c r="B53" s="545"/>
      <c r="C53" s="544"/>
      <c r="D53" s="544"/>
      <c r="E53" s="544"/>
      <c r="F53" s="544"/>
      <c r="G53" s="544"/>
      <c r="H53" s="544"/>
      <c r="I53" s="544"/>
      <c r="J53" s="544"/>
      <c r="K53" s="544"/>
      <c r="L53" s="544"/>
      <c r="M53" s="544"/>
      <c r="N53" s="544"/>
      <c r="O53" s="544"/>
      <c r="P53" s="544"/>
      <c r="Q53" s="544"/>
      <c r="R53" s="544"/>
      <c r="S53" s="544"/>
      <c r="T53" s="544"/>
      <c r="U53" s="544"/>
      <c r="V53" s="544"/>
      <c r="W53" s="544"/>
      <c r="X53" s="544"/>
      <c r="Y53" s="544"/>
      <c r="Z53" s="544"/>
      <c r="AA53" s="544"/>
      <c r="AB53" s="544"/>
      <c r="AC53" s="544"/>
      <c r="AD53" s="544"/>
      <c r="AE53" s="544"/>
      <c r="AF53" s="544"/>
      <c r="AG53" s="544"/>
      <c r="AH53" s="544"/>
      <c r="AI53" s="544"/>
      <c r="AJ53" s="544"/>
      <c r="AK53" s="544"/>
      <c r="AL53" s="544"/>
      <c r="AM53" s="544"/>
      <c r="AN53" s="544"/>
      <c r="AO53" s="546"/>
      <c r="AP53" s="547"/>
      <c r="AQ53" s="548"/>
      <c r="AR53" s="548"/>
      <c r="AS53" s="548"/>
      <c r="AT53" s="548"/>
      <c r="AU53" s="548"/>
      <c r="AV53" s="548"/>
      <c r="AW53" s="548"/>
      <c r="AX53" s="1337"/>
      <c r="AY53" s="1338"/>
      <c r="AZ53" s="556"/>
      <c r="BA53" s="564"/>
      <c r="BB53" s="1348"/>
      <c r="BC53" s="1348"/>
      <c r="BD53" s="1348"/>
      <c r="BE53" s="1348"/>
      <c r="BF53" s="1348"/>
      <c r="BG53" s="1348"/>
      <c r="BH53" s="1348"/>
      <c r="BI53" s="1348"/>
      <c r="BJ53" s="1348"/>
      <c r="BK53" s="1348"/>
      <c r="BL53" s="1348"/>
      <c r="BM53" s="1348"/>
      <c r="BN53" s="1348"/>
      <c r="BO53" s="1348"/>
      <c r="BP53" s="1348"/>
      <c r="BQ53" s="1348"/>
      <c r="BR53" s="1348"/>
      <c r="BS53" s="1348"/>
      <c r="BT53" s="1348"/>
      <c r="BU53" s="1348"/>
      <c r="BV53" s="1348"/>
      <c r="BW53" s="1348"/>
      <c r="BX53" s="1348"/>
      <c r="BY53" s="1348"/>
      <c r="BZ53" s="1349"/>
      <c r="CA53" s="1349"/>
      <c r="CB53" s="1349"/>
      <c r="CC53" s="1349"/>
      <c r="CD53" s="1349"/>
      <c r="CE53" s="1349"/>
      <c r="CF53" s="1349"/>
      <c r="CG53" s="1349"/>
      <c r="CH53" s="1349"/>
      <c r="CI53" s="1349"/>
      <c r="CJ53" s="1349"/>
      <c r="CK53" s="1349"/>
      <c r="CL53" s="1349"/>
      <c r="CM53" s="1349"/>
      <c r="CN53" s="1349"/>
      <c r="CO53" s="1349"/>
      <c r="CP53" s="1349"/>
      <c r="CQ53" s="1349"/>
      <c r="CR53" s="1349"/>
      <c r="CS53" s="1349"/>
      <c r="CT53" s="1349"/>
      <c r="CU53" s="1349"/>
      <c r="CV53" s="1349"/>
      <c r="CW53" s="1349"/>
      <c r="CX53" s="1349"/>
      <c r="CY53" s="1349"/>
      <c r="CZ53" s="1349"/>
      <c r="DA53" s="1349"/>
      <c r="DB53" s="1349"/>
      <c r="DC53" s="1349"/>
      <c r="DD53" s="1349"/>
      <c r="DE53" s="1349"/>
      <c r="DF53" s="1349"/>
      <c r="DG53" s="1349"/>
      <c r="DH53" s="1349"/>
      <c r="DI53" s="1349"/>
      <c r="DJ53" s="1349"/>
      <c r="DK53" s="1349"/>
      <c r="DL53" s="1349"/>
      <c r="DM53" s="1349"/>
      <c r="DN53" s="1349"/>
      <c r="DO53" s="1349"/>
      <c r="DP53" s="1349"/>
      <c r="DQ53" s="1349"/>
      <c r="DR53" s="1349"/>
      <c r="DS53" s="1349"/>
      <c r="DT53" s="1349"/>
      <c r="DU53" s="1349"/>
      <c r="DV53" s="1349"/>
      <c r="DW53" s="1349"/>
      <c r="DX53" s="1349"/>
      <c r="DY53" s="1349"/>
      <c r="DZ53" s="1349"/>
      <c r="EA53" s="1349"/>
      <c r="EB53" s="1349"/>
      <c r="EC53" s="1349"/>
      <c r="ED53" s="1349"/>
      <c r="EE53" s="1349"/>
      <c r="EF53" s="1349"/>
      <c r="EG53" s="1349"/>
      <c r="EH53" s="1349"/>
      <c r="EI53" s="1349"/>
      <c r="EJ53" s="1349"/>
      <c r="EK53" s="1349"/>
      <c r="EL53" s="1349"/>
      <c r="EM53" s="1349"/>
      <c r="EN53" s="1349"/>
      <c r="EO53" s="1349"/>
      <c r="EP53" s="1349"/>
      <c r="EQ53" s="1349"/>
      <c r="ER53" s="1349"/>
      <c r="ES53" s="1349"/>
      <c r="ET53" s="1349"/>
      <c r="EU53" s="1349"/>
      <c r="EV53" s="1349"/>
      <c r="EW53" s="1349"/>
      <c r="EX53" s="1349"/>
      <c r="EY53" s="1349"/>
      <c r="EZ53" s="1349"/>
      <c r="FA53" s="1349"/>
      <c r="FB53" s="1349"/>
      <c r="FC53" s="1349"/>
      <c r="FD53" s="1349"/>
      <c r="FE53" s="1349"/>
      <c r="FF53" s="1349"/>
      <c r="FG53" s="1349"/>
      <c r="FH53" s="1349"/>
      <c r="FI53" s="1349"/>
      <c r="FJ53" s="1349"/>
      <c r="FK53" s="1349"/>
      <c r="FL53" s="1349"/>
      <c r="FM53" s="1349"/>
      <c r="FN53" s="1349"/>
      <c r="FO53" s="1349"/>
      <c r="FP53" s="1349"/>
      <c r="FQ53" s="1349"/>
      <c r="FR53" s="1349"/>
      <c r="FS53" s="1349"/>
      <c r="FT53" s="1349"/>
      <c r="FU53" s="1349"/>
      <c r="FV53" s="1349"/>
      <c r="FW53" s="1349"/>
      <c r="FX53" s="1349"/>
      <c r="FY53" s="1349"/>
      <c r="FZ53" s="1349"/>
      <c r="GA53" s="1349"/>
      <c r="GB53" s="1349"/>
      <c r="GC53" s="1349"/>
      <c r="GD53" s="1349"/>
      <c r="GE53" s="1349"/>
      <c r="GF53" s="1349"/>
      <c r="GG53" s="1349"/>
      <c r="GH53" s="1349"/>
      <c r="GI53" s="1349"/>
      <c r="GJ53" s="1349"/>
      <c r="GK53" s="1349"/>
      <c r="GL53" s="1349"/>
      <c r="GM53" s="1349"/>
      <c r="GN53" s="1349"/>
      <c r="GO53" s="1349"/>
      <c r="GP53" s="1348"/>
      <c r="GQ53" s="1348"/>
      <c r="GR53" s="1348"/>
      <c r="GS53" s="1348"/>
      <c r="GT53" s="1348"/>
      <c r="GU53" s="1348"/>
      <c r="GV53" s="1348"/>
      <c r="GW53" s="1348"/>
      <c r="GX53" s="1348"/>
      <c r="GY53" s="1348"/>
      <c r="GZ53" s="1348"/>
      <c r="HA53" s="1348"/>
      <c r="HB53" s="1348"/>
      <c r="HC53" s="1348"/>
      <c r="HD53" s="1348"/>
      <c r="HE53" s="1348"/>
      <c r="HF53" s="1348"/>
      <c r="HG53" s="1348"/>
      <c r="HH53" s="1348"/>
      <c r="HI53" s="1348"/>
      <c r="HJ53" s="1348"/>
      <c r="HK53" s="1348"/>
      <c r="HL53" s="1348"/>
      <c r="HM53" s="1348"/>
      <c r="HN53" s="1348"/>
      <c r="HO53" s="1348"/>
      <c r="HP53" s="1348"/>
      <c r="HQ53" s="1348"/>
      <c r="HR53" s="1348"/>
      <c r="HS53" s="1348"/>
      <c r="HT53" s="1348"/>
      <c r="HU53" s="1348"/>
      <c r="HV53" s="1348"/>
      <c r="HW53" s="1348"/>
      <c r="HX53" s="1348"/>
      <c r="HY53" s="1348"/>
      <c r="HZ53" s="1348"/>
      <c r="IA53" s="1348"/>
      <c r="IB53" s="1348"/>
      <c r="IC53" s="1348"/>
      <c r="ID53" s="1348"/>
      <c r="IE53" s="1348"/>
      <c r="IF53" s="1348"/>
      <c r="IG53" s="1348"/>
      <c r="IH53" s="1348"/>
      <c r="II53" s="1348"/>
      <c r="IJ53" s="1348"/>
      <c r="IK53" s="1348"/>
      <c r="IL53" s="1348"/>
      <c r="IM53" s="1348"/>
      <c r="IN53" s="1348"/>
      <c r="IO53" s="1348"/>
      <c r="IP53" s="1348"/>
      <c r="IQ53" s="1348"/>
      <c r="IR53" s="1352" t="b">
        <v>0</v>
      </c>
      <c r="IS53" s="1352"/>
      <c r="IT53" s="1352"/>
      <c r="IU53" s="1352"/>
      <c r="IV53" s="566"/>
      <c r="IW53" s="556"/>
      <c r="IX53" s="1338"/>
      <c r="IY53" s="1341"/>
      <c r="IZ53" s="544"/>
      <c r="JA53" s="544"/>
      <c r="JB53" s="544"/>
      <c r="JC53" s="544"/>
      <c r="JD53" s="544"/>
      <c r="JE53" s="544"/>
      <c r="JF53" s="544"/>
      <c r="JG53" s="544"/>
      <c r="JH53" s="545"/>
      <c r="JI53" s="544"/>
      <c r="JJ53" s="544"/>
      <c r="JK53" s="544"/>
      <c r="JL53" s="544"/>
      <c r="JM53" s="544"/>
      <c r="JN53" s="544"/>
      <c r="JO53" s="544"/>
      <c r="JP53" s="544"/>
      <c r="JQ53" s="544"/>
      <c r="JR53" s="544"/>
      <c r="JS53" s="544"/>
      <c r="JT53" s="544"/>
      <c r="JU53" s="544"/>
      <c r="JV53" s="544"/>
      <c r="JW53" s="544"/>
      <c r="JX53" s="544"/>
      <c r="JY53" s="544"/>
      <c r="JZ53" s="544"/>
      <c r="KA53" s="544"/>
      <c r="KB53" s="544"/>
      <c r="KC53" s="544"/>
      <c r="KD53" s="544"/>
      <c r="KE53" s="544"/>
      <c r="KF53" s="544"/>
      <c r="KG53" s="544"/>
      <c r="KH53" s="544"/>
      <c r="KI53" s="544"/>
      <c r="KJ53" s="544"/>
      <c r="KK53" s="544"/>
      <c r="KL53" s="544"/>
      <c r="KM53" s="544"/>
      <c r="KN53" s="544"/>
      <c r="KO53" s="544"/>
      <c r="KP53" s="544"/>
      <c r="KQ53" s="544"/>
      <c r="KR53" s="544"/>
      <c r="KS53" s="544"/>
      <c r="KT53" s="544"/>
      <c r="KU53" s="544"/>
      <c r="KV53" s="544"/>
      <c r="KW53" s="544"/>
      <c r="KX53" s="544"/>
      <c r="KY53" s="544"/>
      <c r="KZ53" s="544"/>
      <c r="LA53" s="544"/>
      <c r="LB53" s="544"/>
      <c r="LC53" s="544"/>
      <c r="LD53" s="544"/>
      <c r="LE53" s="544"/>
      <c r="LF53" s="544"/>
      <c r="LG53" s="544"/>
      <c r="LH53" s="544"/>
      <c r="LI53" s="544"/>
      <c r="LJ53" s="546"/>
    </row>
    <row r="54" spans="2:322" ht="3.65" customHeight="1">
      <c r="B54" s="545"/>
      <c r="C54" s="544"/>
      <c r="D54" s="544"/>
      <c r="E54" s="544"/>
      <c r="F54" s="544"/>
      <c r="G54" s="544"/>
      <c r="H54" s="544"/>
      <c r="I54" s="544"/>
      <c r="J54" s="544"/>
      <c r="K54" s="544"/>
      <c r="L54" s="544"/>
      <c r="M54" s="544"/>
      <c r="N54" s="544"/>
      <c r="O54" s="544"/>
      <c r="P54" s="544"/>
      <c r="Q54" s="544"/>
      <c r="R54" s="544"/>
      <c r="S54" s="544"/>
      <c r="T54" s="544"/>
      <c r="U54" s="544"/>
      <c r="V54" s="544"/>
      <c r="W54" s="544"/>
      <c r="X54" s="544"/>
      <c r="Y54" s="544"/>
      <c r="Z54" s="544"/>
      <c r="AA54" s="544"/>
      <c r="AB54" s="544"/>
      <c r="AC54" s="544"/>
      <c r="AD54" s="544"/>
      <c r="AE54" s="544"/>
      <c r="AF54" s="544"/>
      <c r="AG54" s="544"/>
      <c r="AH54" s="544"/>
      <c r="AI54" s="544"/>
      <c r="AJ54" s="544"/>
      <c r="AK54" s="544"/>
      <c r="AL54" s="544"/>
      <c r="AM54" s="544"/>
      <c r="AN54" s="544"/>
      <c r="AO54" s="546"/>
      <c r="AP54" s="547"/>
      <c r="AQ54" s="548"/>
      <c r="AR54" s="548"/>
      <c r="AS54" s="548"/>
      <c r="AT54" s="548"/>
      <c r="AU54" s="548"/>
      <c r="AV54" s="548"/>
      <c r="AW54" s="548"/>
      <c r="AX54" s="1337"/>
      <c r="AY54" s="1338"/>
      <c r="AZ54" s="556"/>
      <c r="BA54" s="564"/>
      <c r="BB54" s="1348"/>
      <c r="BC54" s="1348"/>
      <c r="BD54" s="1348"/>
      <c r="BE54" s="1348"/>
      <c r="BF54" s="1348"/>
      <c r="BG54" s="1348"/>
      <c r="BH54" s="1348"/>
      <c r="BI54" s="1348"/>
      <c r="BJ54" s="1348"/>
      <c r="BK54" s="1348"/>
      <c r="BL54" s="1348"/>
      <c r="BM54" s="1348"/>
      <c r="BN54" s="1348"/>
      <c r="BO54" s="1348"/>
      <c r="BP54" s="1348"/>
      <c r="BQ54" s="1348"/>
      <c r="BR54" s="1348"/>
      <c r="BS54" s="1348"/>
      <c r="BT54" s="1348"/>
      <c r="BU54" s="1348"/>
      <c r="BV54" s="1348"/>
      <c r="BW54" s="1348"/>
      <c r="BX54" s="1348"/>
      <c r="BY54" s="1348"/>
      <c r="BZ54" s="1349"/>
      <c r="CA54" s="1349"/>
      <c r="CB54" s="1349"/>
      <c r="CC54" s="1349"/>
      <c r="CD54" s="1349"/>
      <c r="CE54" s="1349"/>
      <c r="CF54" s="1349"/>
      <c r="CG54" s="1349"/>
      <c r="CH54" s="1349"/>
      <c r="CI54" s="1349"/>
      <c r="CJ54" s="1349"/>
      <c r="CK54" s="1349"/>
      <c r="CL54" s="1349"/>
      <c r="CM54" s="1349"/>
      <c r="CN54" s="1349"/>
      <c r="CO54" s="1349"/>
      <c r="CP54" s="1349"/>
      <c r="CQ54" s="1349"/>
      <c r="CR54" s="1349"/>
      <c r="CS54" s="1349"/>
      <c r="CT54" s="1349"/>
      <c r="CU54" s="1349"/>
      <c r="CV54" s="1349"/>
      <c r="CW54" s="1349"/>
      <c r="CX54" s="1349"/>
      <c r="CY54" s="1349"/>
      <c r="CZ54" s="1349"/>
      <c r="DA54" s="1349"/>
      <c r="DB54" s="1349"/>
      <c r="DC54" s="1349"/>
      <c r="DD54" s="1349"/>
      <c r="DE54" s="1349"/>
      <c r="DF54" s="1349"/>
      <c r="DG54" s="1349"/>
      <c r="DH54" s="1349"/>
      <c r="DI54" s="1349"/>
      <c r="DJ54" s="1349"/>
      <c r="DK54" s="1349"/>
      <c r="DL54" s="1349"/>
      <c r="DM54" s="1349"/>
      <c r="DN54" s="1349"/>
      <c r="DO54" s="1349"/>
      <c r="DP54" s="1349"/>
      <c r="DQ54" s="1349"/>
      <c r="DR54" s="1349"/>
      <c r="DS54" s="1349"/>
      <c r="DT54" s="1349"/>
      <c r="DU54" s="1349"/>
      <c r="DV54" s="1349"/>
      <c r="DW54" s="1349"/>
      <c r="DX54" s="1349"/>
      <c r="DY54" s="1349"/>
      <c r="DZ54" s="1349"/>
      <c r="EA54" s="1349"/>
      <c r="EB54" s="1349"/>
      <c r="EC54" s="1349"/>
      <c r="ED54" s="1349"/>
      <c r="EE54" s="1349"/>
      <c r="EF54" s="1349"/>
      <c r="EG54" s="1349"/>
      <c r="EH54" s="1349"/>
      <c r="EI54" s="1349"/>
      <c r="EJ54" s="1349"/>
      <c r="EK54" s="1349"/>
      <c r="EL54" s="1349"/>
      <c r="EM54" s="1349"/>
      <c r="EN54" s="1349"/>
      <c r="EO54" s="1349"/>
      <c r="EP54" s="1349"/>
      <c r="EQ54" s="1349"/>
      <c r="ER54" s="1349"/>
      <c r="ES54" s="1349"/>
      <c r="ET54" s="1349"/>
      <c r="EU54" s="1349"/>
      <c r="EV54" s="1349"/>
      <c r="EW54" s="1349"/>
      <c r="EX54" s="1349"/>
      <c r="EY54" s="1349"/>
      <c r="EZ54" s="1349"/>
      <c r="FA54" s="1349"/>
      <c r="FB54" s="1349"/>
      <c r="FC54" s="1349"/>
      <c r="FD54" s="1349"/>
      <c r="FE54" s="1349"/>
      <c r="FF54" s="1349"/>
      <c r="FG54" s="1349"/>
      <c r="FH54" s="1349"/>
      <c r="FI54" s="1349"/>
      <c r="FJ54" s="1349"/>
      <c r="FK54" s="1349"/>
      <c r="FL54" s="1349"/>
      <c r="FM54" s="1349"/>
      <c r="FN54" s="1349"/>
      <c r="FO54" s="1349"/>
      <c r="FP54" s="1349"/>
      <c r="FQ54" s="1349"/>
      <c r="FR54" s="1349"/>
      <c r="FS54" s="1349"/>
      <c r="FT54" s="1349"/>
      <c r="FU54" s="1349"/>
      <c r="FV54" s="1349"/>
      <c r="FW54" s="1349"/>
      <c r="FX54" s="1349"/>
      <c r="FY54" s="1349"/>
      <c r="FZ54" s="1349"/>
      <c r="GA54" s="1349"/>
      <c r="GB54" s="1349"/>
      <c r="GC54" s="1349"/>
      <c r="GD54" s="1349"/>
      <c r="GE54" s="1349"/>
      <c r="GF54" s="1349"/>
      <c r="GG54" s="1349"/>
      <c r="GH54" s="1349"/>
      <c r="GI54" s="1349"/>
      <c r="GJ54" s="1349"/>
      <c r="GK54" s="1349"/>
      <c r="GL54" s="1349"/>
      <c r="GM54" s="1349"/>
      <c r="GN54" s="1349"/>
      <c r="GO54" s="1349"/>
      <c r="GP54" s="1348"/>
      <c r="GQ54" s="1348"/>
      <c r="GR54" s="1348"/>
      <c r="GS54" s="1348"/>
      <c r="GT54" s="1348"/>
      <c r="GU54" s="1348"/>
      <c r="GV54" s="1348"/>
      <c r="GW54" s="1348"/>
      <c r="GX54" s="1348"/>
      <c r="GY54" s="1348"/>
      <c r="GZ54" s="1348"/>
      <c r="HA54" s="1348"/>
      <c r="HB54" s="1348"/>
      <c r="HC54" s="1348"/>
      <c r="HD54" s="1348"/>
      <c r="HE54" s="1348"/>
      <c r="HF54" s="1348"/>
      <c r="HG54" s="1348"/>
      <c r="HH54" s="1348"/>
      <c r="HI54" s="1348"/>
      <c r="HJ54" s="1348"/>
      <c r="HK54" s="1348"/>
      <c r="HL54" s="1348"/>
      <c r="HM54" s="1348"/>
      <c r="HN54" s="1348"/>
      <c r="HO54" s="1348"/>
      <c r="HP54" s="1348"/>
      <c r="HQ54" s="1348"/>
      <c r="HR54" s="1348"/>
      <c r="HS54" s="1348"/>
      <c r="HT54" s="1348"/>
      <c r="HU54" s="1348"/>
      <c r="HV54" s="1348"/>
      <c r="HW54" s="1348"/>
      <c r="HX54" s="1348"/>
      <c r="HY54" s="1348"/>
      <c r="HZ54" s="1348"/>
      <c r="IA54" s="1348"/>
      <c r="IB54" s="1348"/>
      <c r="IC54" s="1348"/>
      <c r="ID54" s="1348"/>
      <c r="IE54" s="1348"/>
      <c r="IF54" s="1348"/>
      <c r="IG54" s="1348"/>
      <c r="IH54" s="1348"/>
      <c r="II54" s="1348"/>
      <c r="IJ54" s="1348"/>
      <c r="IK54" s="1348"/>
      <c r="IL54" s="1348"/>
      <c r="IM54" s="1348"/>
      <c r="IN54" s="1348"/>
      <c r="IO54" s="1348"/>
      <c r="IP54" s="1348"/>
      <c r="IQ54" s="1348"/>
      <c r="IR54" s="1352"/>
      <c r="IS54" s="1352"/>
      <c r="IT54" s="1352"/>
      <c r="IU54" s="1352"/>
      <c r="IV54" s="566"/>
      <c r="IW54" s="556"/>
      <c r="IX54" s="1338"/>
      <c r="IY54" s="1341"/>
      <c r="IZ54" s="544"/>
      <c r="JA54" s="544"/>
      <c r="JB54" s="544"/>
      <c r="JC54" s="544"/>
      <c r="JD54" s="544"/>
      <c r="JE54" s="544"/>
      <c r="JF54" s="544"/>
      <c r="JG54" s="544"/>
      <c r="JH54" s="545"/>
      <c r="JI54" s="544"/>
      <c r="JJ54" s="544"/>
      <c r="JK54" s="544"/>
      <c r="JL54" s="544"/>
      <c r="JM54" s="544"/>
      <c r="JN54" s="544"/>
      <c r="JO54" s="544"/>
      <c r="JP54" s="544"/>
      <c r="JQ54" s="544"/>
      <c r="JR54" s="544"/>
      <c r="JS54" s="544"/>
      <c r="JT54" s="544"/>
      <c r="JU54" s="544"/>
      <c r="JV54" s="544"/>
      <c r="JW54" s="544"/>
      <c r="JX54" s="544"/>
      <c r="JY54" s="544"/>
      <c r="JZ54" s="544"/>
      <c r="KA54" s="544"/>
      <c r="KB54" s="544"/>
      <c r="KC54" s="544"/>
      <c r="KD54" s="544"/>
      <c r="KE54" s="544"/>
      <c r="KF54" s="544"/>
      <c r="KG54" s="544"/>
      <c r="KH54" s="544"/>
      <c r="KI54" s="544"/>
      <c r="KJ54" s="544"/>
      <c r="KK54" s="544"/>
      <c r="KL54" s="544"/>
      <c r="KM54" s="544"/>
      <c r="KN54" s="544"/>
      <c r="KO54" s="544"/>
      <c r="KP54" s="544"/>
      <c r="KQ54" s="544"/>
      <c r="KR54" s="544"/>
      <c r="KS54" s="544"/>
      <c r="KT54" s="544"/>
      <c r="KU54" s="544"/>
      <c r="KV54" s="544"/>
      <c r="KW54" s="544"/>
      <c r="KX54" s="544"/>
      <c r="KY54" s="544"/>
      <c r="KZ54" s="544"/>
      <c r="LA54" s="544"/>
      <c r="LB54" s="544"/>
      <c r="LC54" s="544"/>
      <c r="LD54" s="544"/>
      <c r="LE54" s="544"/>
      <c r="LF54" s="544"/>
      <c r="LG54" s="544"/>
      <c r="LH54" s="544"/>
      <c r="LI54" s="544"/>
      <c r="LJ54" s="546"/>
    </row>
    <row r="55" spans="2:322" ht="3.65" customHeight="1">
      <c r="B55" s="545"/>
      <c r="C55" s="544"/>
      <c r="D55" s="544"/>
      <c r="E55" s="544"/>
      <c r="F55" s="544"/>
      <c r="G55" s="544"/>
      <c r="H55" s="544"/>
      <c r="I55" s="544"/>
      <c r="J55" s="544"/>
      <c r="K55" s="544"/>
      <c r="L55" s="544"/>
      <c r="M55" s="544"/>
      <c r="N55" s="544"/>
      <c r="O55" s="544"/>
      <c r="P55" s="544"/>
      <c r="Q55" s="544"/>
      <c r="R55" s="544"/>
      <c r="S55" s="544"/>
      <c r="T55" s="544"/>
      <c r="U55" s="544"/>
      <c r="V55" s="544"/>
      <c r="W55" s="544"/>
      <c r="X55" s="544"/>
      <c r="Y55" s="544"/>
      <c r="Z55" s="544"/>
      <c r="AA55" s="544"/>
      <c r="AB55" s="544"/>
      <c r="AC55" s="544"/>
      <c r="AD55" s="544"/>
      <c r="AE55" s="544"/>
      <c r="AF55" s="544"/>
      <c r="AG55" s="544"/>
      <c r="AH55" s="544"/>
      <c r="AI55" s="544"/>
      <c r="AJ55" s="544"/>
      <c r="AK55" s="544"/>
      <c r="AL55" s="544"/>
      <c r="AM55" s="544"/>
      <c r="AN55" s="544"/>
      <c r="AO55" s="546"/>
      <c r="AP55" s="547"/>
      <c r="AQ55" s="548"/>
      <c r="AR55" s="548"/>
      <c r="AS55" s="548"/>
      <c r="AT55" s="548"/>
      <c r="AU55" s="548"/>
      <c r="AV55" s="548"/>
      <c r="AW55" s="548"/>
      <c r="AX55" s="1337"/>
      <c r="AY55" s="1338"/>
      <c r="AZ55" s="556"/>
      <c r="BA55" s="564"/>
      <c r="BB55" s="1348"/>
      <c r="BC55" s="1348"/>
      <c r="BD55" s="1348"/>
      <c r="BE55" s="1348"/>
      <c r="BF55" s="1348"/>
      <c r="BG55" s="1348"/>
      <c r="BH55" s="1348"/>
      <c r="BI55" s="1348"/>
      <c r="BJ55" s="1348"/>
      <c r="BK55" s="1348"/>
      <c r="BL55" s="1348"/>
      <c r="BM55" s="1348"/>
      <c r="BN55" s="1348"/>
      <c r="BO55" s="1348"/>
      <c r="BP55" s="1348"/>
      <c r="BQ55" s="1348"/>
      <c r="BR55" s="1348"/>
      <c r="BS55" s="1348"/>
      <c r="BT55" s="1348"/>
      <c r="BU55" s="1348"/>
      <c r="BV55" s="1348"/>
      <c r="BW55" s="1348"/>
      <c r="BX55" s="1348"/>
      <c r="BY55" s="1348"/>
      <c r="BZ55" s="1349"/>
      <c r="CA55" s="1349"/>
      <c r="CB55" s="1349"/>
      <c r="CC55" s="1349"/>
      <c r="CD55" s="1349"/>
      <c r="CE55" s="1349"/>
      <c r="CF55" s="1349"/>
      <c r="CG55" s="1349"/>
      <c r="CH55" s="1349"/>
      <c r="CI55" s="1349"/>
      <c r="CJ55" s="1349"/>
      <c r="CK55" s="1349"/>
      <c r="CL55" s="1349"/>
      <c r="CM55" s="1349"/>
      <c r="CN55" s="1349"/>
      <c r="CO55" s="1349"/>
      <c r="CP55" s="1349"/>
      <c r="CQ55" s="1349"/>
      <c r="CR55" s="1349"/>
      <c r="CS55" s="1349"/>
      <c r="CT55" s="1349"/>
      <c r="CU55" s="1349"/>
      <c r="CV55" s="1349"/>
      <c r="CW55" s="1349"/>
      <c r="CX55" s="1349"/>
      <c r="CY55" s="1349"/>
      <c r="CZ55" s="1349"/>
      <c r="DA55" s="1349"/>
      <c r="DB55" s="1349"/>
      <c r="DC55" s="1349"/>
      <c r="DD55" s="1349"/>
      <c r="DE55" s="1349"/>
      <c r="DF55" s="1349"/>
      <c r="DG55" s="1349"/>
      <c r="DH55" s="1349"/>
      <c r="DI55" s="1349"/>
      <c r="DJ55" s="1349"/>
      <c r="DK55" s="1349"/>
      <c r="DL55" s="1349"/>
      <c r="DM55" s="1349"/>
      <c r="DN55" s="1349"/>
      <c r="DO55" s="1349"/>
      <c r="DP55" s="1349"/>
      <c r="DQ55" s="1349"/>
      <c r="DR55" s="1349"/>
      <c r="DS55" s="1349"/>
      <c r="DT55" s="1349"/>
      <c r="DU55" s="1349"/>
      <c r="DV55" s="1349"/>
      <c r="DW55" s="1349"/>
      <c r="DX55" s="1349"/>
      <c r="DY55" s="1349"/>
      <c r="DZ55" s="1349"/>
      <c r="EA55" s="1349"/>
      <c r="EB55" s="1349"/>
      <c r="EC55" s="1349"/>
      <c r="ED55" s="1349"/>
      <c r="EE55" s="1349"/>
      <c r="EF55" s="1349"/>
      <c r="EG55" s="1349"/>
      <c r="EH55" s="1349"/>
      <c r="EI55" s="1349"/>
      <c r="EJ55" s="1349"/>
      <c r="EK55" s="1349"/>
      <c r="EL55" s="1349"/>
      <c r="EM55" s="1349"/>
      <c r="EN55" s="1349"/>
      <c r="EO55" s="1349"/>
      <c r="EP55" s="1349"/>
      <c r="EQ55" s="1349"/>
      <c r="ER55" s="1349"/>
      <c r="ES55" s="1349"/>
      <c r="ET55" s="1349"/>
      <c r="EU55" s="1349"/>
      <c r="EV55" s="1349"/>
      <c r="EW55" s="1349"/>
      <c r="EX55" s="1349"/>
      <c r="EY55" s="1349"/>
      <c r="EZ55" s="1349"/>
      <c r="FA55" s="1349"/>
      <c r="FB55" s="1349"/>
      <c r="FC55" s="1349"/>
      <c r="FD55" s="1349"/>
      <c r="FE55" s="1349"/>
      <c r="FF55" s="1349"/>
      <c r="FG55" s="1349"/>
      <c r="FH55" s="1349"/>
      <c r="FI55" s="1349"/>
      <c r="FJ55" s="1349"/>
      <c r="FK55" s="1349"/>
      <c r="FL55" s="1349"/>
      <c r="FM55" s="1349"/>
      <c r="FN55" s="1349"/>
      <c r="FO55" s="1349"/>
      <c r="FP55" s="1349"/>
      <c r="FQ55" s="1349"/>
      <c r="FR55" s="1349"/>
      <c r="FS55" s="1349"/>
      <c r="FT55" s="1349"/>
      <c r="FU55" s="1349"/>
      <c r="FV55" s="1349"/>
      <c r="FW55" s="1349"/>
      <c r="FX55" s="1349"/>
      <c r="FY55" s="1349"/>
      <c r="FZ55" s="1349"/>
      <c r="GA55" s="1349"/>
      <c r="GB55" s="1349"/>
      <c r="GC55" s="1349"/>
      <c r="GD55" s="1349"/>
      <c r="GE55" s="1349"/>
      <c r="GF55" s="1349"/>
      <c r="GG55" s="1349"/>
      <c r="GH55" s="1349"/>
      <c r="GI55" s="1349"/>
      <c r="GJ55" s="1349"/>
      <c r="GK55" s="1349"/>
      <c r="GL55" s="1349"/>
      <c r="GM55" s="1349"/>
      <c r="GN55" s="1349"/>
      <c r="GO55" s="1349"/>
      <c r="GP55" s="1348"/>
      <c r="GQ55" s="1348"/>
      <c r="GR55" s="1348"/>
      <c r="GS55" s="1348"/>
      <c r="GT55" s="1348"/>
      <c r="GU55" s="1348"/>
      <c r="GV55" s="1348"/>
      <c r="GW55" s="1348"/>
      <c r="GX55" s="1348"/>
      <c r="GY55" s="1348"/>
      <c r="GZ55" s="1348"/>
      <c r="HA55" s="1348"/>
      <c r="HB55" s="1348"/>
      <c r="HC55" s="1348"/>
      <c r="HD55" s="1348"/>
      <c r="HE55" s="1348"/>
      <c r="HF55" s="1348"/>
      <c r="HG55" s="1348"/>
      <c r="HH55" s="1348"/>
      <c r="HI55" s="1348"/>
      <c r="HJ55" s="1348"/>
      <c r="HK55" s="1348"/>
      <c r="HL55" s="1348"/>
      <c r="HM55" s="1348"/>
      <c r="HN55" s="1348"/>
      <c r="HO55" s="1348"/>
      <c r="HP55" s="1348"/>
      <c r="HQ55" s="1348"/>
      <c r="HR55" s="1348"/>
      <c r="HS55" s="1348"/>
      <c r="HT55" s="1348"/>
      <c r="HU55" s="1348"/>
      <c r="HV55" s="1348"/>
      <c r="HW55" s="1348"/>
      <c r="HX55" s="1348"/>
      <c r="HY55" s="1348"/>
      <c r="HZ55" s="1348"/>
      <c r="IA55" s="1348"/>
      <c r="IB55" s="1348"/>
      <c r="IC55" s="1348"/>
      <c r="ID55" s="1348"/>
      <c r="IE55" s="1348"/>
      <c r="IF55" s="1348"/>
      <c r="IG55" s="1348"/>
      <c r="IH55" s="1348"/>
      <c r="II55" s="1348"/>
      <c r="IJ55" s="1348"/>
      <c r="IK55" s="1348"/>
      <c r="IL55" s="1348"/>
      <c r="IM55" s="1348"/>
      <c r="IN55" s="1348"/>
      <c r="IO55" s="1348"/>
      <c r="IP55" s="1348"/>
      <c r="IQ55" s="1348"/>
      <c r="IR55" s="1352"/>
      <c r="IS55" s="1352"/>
      <c r="IT55" s="1352"/>
      <c r="IU55" s="1352"/>
      <c r="IV55" s="566"/>
      <c r="IW55" s="556"/>
      <c r="IX55" s="1338"/>
      <c r="IY55" s="1341"/>
      <c r="IZ55" s="544"/>
      <c r="JA55" s="544"/>
      <c r="JB55" s="544"/>
      <c r="JC55" s="544"/>
      <c r="JD55" s="544"/>
      <c r="JE55" s="544"/>
      <c r="JF55" s="544"/>
      <c r="JG55" s="544"/>
      <c r="JH55" s="545"/>
      <c r="JI55" s="544"/>
      <c r="JJ55" s="544"/>
      <c r="JK55" s="544"/>
      <c r="JL55" s="544"/>
      <c r="JM55" s="544"/>
      <c r="JN55" s="544"/>
      <c r="JO55" s="544"/>
      <c r="JP55" s="544"/>
      <c r="JQ55" s="544"/>
      <c r="JR55" s="544"/>
      <c r="JS55" s="544"/>
      <c r="JT55" s="544"/>
      <c r="JU55" s="544"/>
      <c r="JV55" s="544"/>
      <c r="JW55" s="544"/>
      <c r="JX55" s="544"/>
      <c r="JY55" s="544"/>
      <c r="JZ55" s="544"/>
      <c r="KA55" s="544"/>
      <c r="KB55" s="544"/>
      <c r="KC55" s="544"/>
      <c r="KD55" s="544"/>
      <c r="KE55" s="544"/>
      <c r="KF55" s="544"/>
      <c r="KG55" s="544"/>
      <c r="KH55" s="544"/>
      <c r="KI55" s="544"/>
      <c r="KJ55" s="544"/>
      <c r="KK55" s="544"/>
      <c r="KL55" s="544"/>
      <c r="KM55" s="544"/>
      <c r="KN55" s="544"/>
      <c r="KO55" s="544"/>
      <c r="KP55" s="544"/>
      <c r="KQ55" s="544"/>
      <c r="KR55" s="544"/>
      <c r="KS55" s="544"/>
      <c r="KT55" s="544"/>
      <c r="KU55" s="544"/>
      <c r="KV55" s="544"/>
      <c r="KW55" s="544"/>
      <c r="KX55" s="544"/>
      <c r="KY55" s="544"/>
      <c r="KZ55" s="544"/>
      <c r="LA55" s="544"/>
      <c r="LB55" s="544"/>
      <c r="LC55" s="544"/>
      <c r="LD55" s="544"/>
      <c r="LE55" s="544"/>
      <c r="LF55" s="544"/>
      <c r="LG55" s="544"/>
      <c r="LH55" s="544"/>
      <c r="LI55" s="544"/>
      <c r="LJ55" s="546"/>
    </row>
    <row r="56" spans="2:322" ht="3.65" customHeight="1">
      <c r="B56" s="545"/>
      <c r="C56" s="544"/>
      <c r="D56" s="544"/>
      <c r="E56" s="544"/>
      <c r="F56" s="544"/>
      <c r="G56" s="544"/>
      <c r="H56" s="544"/>
      <c r="I56" s="544"/>
      <c r="J56" s="544"/>
      <c r="K56" s="544"/>
      <c r="L56" s="544"/>
      <c r="M56" s="544"/>
      <c r="N56" s="544"/>
      <c r="O56" s="544"/>
      <c r="P56" s="544"/>
      <c r="Q56" s="544"/>
      <c r="R56" s="544"/>
      <c r="S56" s="544"/>
      <c r="T56" s="544"/>
      <c r="U56" s="544"/>
      <c r="V56" s="544"/>
      <c r="W56" s="544"/>
      <c r="X56" s="544"/>
      <c r="Y56" s="544"/>
      <c r="Z56" s="544"/>
      <c r="AA56" s="544"/>
      <c r="AB56" s="544"/>
      <c r="AC56" s="544"/>
      <c r="AD56" s="544"/>
      <c r="AE56" s="544"/>
      <c r="AF56" s="544"/>
      <c r="AG56" s="544"/>
      <c r="AH56" s="544"/>
      <c r="AI56" s="544"/>
      <c r="AJ56" s="544"/>
      <c r="AK56" s="544"/>
      <c r="AL56" s="544"/>
      <c r="AM56" s="544"/>
      <c r="AN56" s="544"/>
      <c r="AO56" s="546"/>
      <c r="AP56" s="547"/>
      <c r="AQ56" s="548"/>
      <c r="AR56" s="548"/>
      <c r="AS56" s="548"/>
      <c r="AT56" s="548"/>
      <c r="AU56" s="548"/>
      <c r="AV56" s="548"/>
      <c r="AW56" s="548"/>
      <c r="AX56" s="1339"/>
      <c r="AY56" s="1340"/>
      <c r="AZ56" s="568"/>
      <c r="BA56" s="564"/>
      <c r="BB56" s="1353"/>
      <c r="BC56" s="1353"/>
      <c r="BD56" s="1353"/>
      <c r="BE56" s="1353"/>
      <c r="BF56" s="1353"/>
      <c r="BG56" s="1353"/>
      <c r="BH56" s="1353"/>
      <c r="BI56" s="1353"/>
      <c r="BJ56" s="1353"/>
      <c r="BK56" s="1353"/>
      <c r="BL56" s="1353"/>
      <c r="BM56" s="1353"/>
      <c r="BN56" s="1353"/>
      <c r="BO56" s="1353"/>
      <c r="BP56" s="1353"/>
      <c r="BQ56" s="1353"/>
      <c r="BR56" s="1353"/>
      <c r="BS56" s="1353"/>
      <c r="BT56" s="1353"/>
      <c r="BU56" s="1353"/>
      <c r="BV56" s="1353"/>
      <c r="BW56" s="1353"/>
      <c r="BX56" s="1353"/>
      <c r="BY56" s="1353"/>
      <c r="BZ56" s="1353"/>
      <c r="CA56" s="1353"/>
      <c r="CB56" s="1353"/>
      <c r="CC56" s="1353"/>
      <c r="CD56" s="1353"/>
      <c r="CE56" s="1353"/>
      <c r="CF56" s="1353"/>
      <c r="CG56" s="1353"/>
      <c r="CH56" s="1353"/>
      <c r="CI56" s="1353"/>
      <c r="CJ56" s="1353"/>
      <c r="CK56" s="1353"/>
      <c r="CL56" s="1353"/>
      <c r="CM56" s="1353"/>
      <c r="CN56" s="1353"/>
      <c r="CO56" s="1353"/>
      <c r="CP56" s="1353"/>
      <c r="CQ56" s="1353"/>
      <c r="CR56" s="1353"/>
      <c r="CS56" s="1353"/>
      <c r="CT56" s="1353"/>
      <c r="CU56" s="1353"/>
      <c r="CV56" s="1353"/>
      <c r="CW56" s="1353"/>
      <c r="CX56" s="1353"/>
      <c r="CY56" s="1353"/>
      <c r="CZ56" s="1353"/>
      <c r="DA56" s="1353"/>
      <c r="DB56" s="1353"/>
      <c r="DC56" s="1353"/>
      <c r="DD56" s="1353"/>
      <c r="DE56" s="1353"/>
      <c r="DF56" s="1353"/>
      <c r="DG56" s="1353"/>
      <c r="DH56" s="1353"/>
      <c r="DI56" s="1353"/>
      <c r="DJ56" s="1353"/>
      <c r="DK56" s="1353"/>
      <c r="DL56" s="1353"/>
      <c r="DM56" s="1353"/>
      <c r="DN56" s="1353"/>
      <c r="DO56" s="1353"/>
      <c r="DP56" s="1353"/>
      <c r="DQ56" s="1353"/>
      <c r="DR56" s="1353"/>
      <c r="DS56" s="1353"/>
      <c r="DT56" s="1353"/>
      <c r="DU56" s="1353"/>
      <c r="DV56" s="1353"/>
      <c r="DW56" s="1353"/>
      <c r="DX56" s="1353"/>
      <c r="DY56" s="1353"/>
      <c r="DZ56" s="1353"/>
      <c r="EA56" s="1353"/>
      <c r="EB56" s="1353"/>
      <c r="EC56" s="1353"/>
      <c r="ED56" s="1353"/>
      <c r="EE56" s="1353"/>
      <c r="EF56" s="1353"/>
      <c r="EG56" s="1353"/>
      <c r="EH56" s="1353"/>
      <c r="EI56" s="1353"/>
      <c r="EJ56" s="1353"/>
      <c r="EK56" s="1353"/>
      <c r="EL56" s="1353"/>
      <c r="EM56" s="1353"/>
      <c r="EN56" s="1353"/>
      <c r="EO56" s="1353"/>
      <c r="EP56" s="1353"/>
      <c r="EQ56" s="1353"/>
      <c r="ER56" s="1353"/>
      <c r="ES56" s="1353"/>
      <c r="ET56" s="1353"/>
      <c r="EU56" s="1353"/>
      <c r="EV56" s="1353"/>
      <c r="EW56" s="1353"/>
      <c r="EX56" s="1353"/>
      <c r="EY56" s="1353"/>
      <c r="EZ56" s="1353"/>
      <c r="FA56" s="1353"/>
      <c r="FB56" s="1353"/>
      <c r="FC56" s="1353"/>
      <c r="FD56" s="1353"/>
      <c r="FE56" s="1353"/>
      <c r="FF56" s="1353"/>
      <c r="FG56" s="1353"/>
      <c r="FH56" s="1353"/>
      <c r="FI56" s="1353"/>
      <c r="FJ56" s="1353"/>
      <c r="FK56" s="1353"/>
      <c r="FL56" s="1353"/>
      <c r="FM56" s="1353"/>
      <c r="FN56" s="1353"/>
      <c r="FO56" s="1353"/>
      <c r="FP56" s="1353"/>
      <c r="FQ56" s="1353"/>
      <c r="FR56" s="1353"/>
      <c r="FS56" s="1353"/>
      <c r="FT56" s="1353"/>
      <c r="FU56" s="1353"/>
      <c r="FV56" s="1353"/>
      <c r="FW56" s="1353"/>
      <c r="FX56" s="1353"/>
      <c r="FY56" s="1353"/>
      <c r="FZ56" s="1353"/>
      <c r="GA56" s="1353"/>
      <c r="GB56" s="1353"/>
      <c r="GC56" s="1353"/>
      <c r="GD56" s="1353"/>
      <c r="GE56" s="1353"/>
      <c r="GF56" s="1353"/>
      <c r="GG56" s="1353"/>
      <c r="GH56" s="1353"/>
      <c r="GI56" s="1353"/>
      <c r="GJ56" s="1353"/>
      <c r="GK56" s="1353"/>
      <c r="GL56" s="1353"/>
      <c r="GM56" s="1353"/>
      <c r="GN56" s="1353"/>
      <c r="GO56" s="1353"/>
      <c r="GP56" s="1353" t="str">
        <f>IFERROR(VLOOKUP(#REF!,'[1]BOM2.0'!$O$43:$V$98,8,FALSE),"")</f>
        <v/>
      </c>
      <c r="GQ56" s="1353"/>
      <c r="GR56" s="1353"/>
      <c r="GS56" s="1353"/>
      <c r="GT56" s="1353"/>
      <c r="GU56" s="1353"/>
      <c r="GV56" s="1353"/>
      <c r="GW56" s="1353"/>
      <c r="GX56" s="1353"/>
      <c r="GY56" s="1353"/>
      <c r="GZ56" s="1353"/>
      <c r="HA56" s="1353"/>
      <c r="HB56" s="1353"/>
      <c r="HC56" s="1353"/>
      <c r="HD56" s="1353"/>
      <c r="HE56" s="1353"/>
      <c r="HF56" s="1353"/>
      <c r="HG56" s="1353"/>
      <c r="HH56" s="1353"/>
      <c r="HI56" s="1353"/>
      <c r="HJ56" s="1353"/>
      <c r="HK56" s="1353"/>
      <c r="HL56" s="1353"/>
      <c r="HM56" s="1353"/>
      <c r="HN56" s="1353"/>
      <c r="HO56" s="1353"/>
      <c r="HP56" s="1353"/>
      <c r="HQ56" s="1353"/>
      <c r="HR56" s="1353"/>
      <c r="HS56" s="1353"/>
      <c r="HT56" s="1353"/>
      <c r="HU56" s="1353"/>
      <c r="HV56" s="1353"/>
      <c r="HW56" s="1353"/>
      <c r="HX56" s="1353"/>
      <c r="HY56" s="1353"/>
      <c r="HZ56" s="1353"/>
      <c r="IA56" s="1353"/>
      <c r="IB56" s="1353"/>
      <c r="IC56" s="1353"/>
      <c r="ID56" s="1353"/>
      <c r="IE56" s="1353"/>
      <c r="IF56" s="1353"/>
      <c r="IG56" s="1353"/>
      <c r="IH56" s="1353"/>
      <c r="II56" s="1353"/>
      <c r="IJ56" s="1353"/>
      <c r="IK56" s="1353"/>
      <c r="IL56" s="1353"/>
      <c r="IM56" s="1353"/>
      <c r="IN56" s="1353"/>
      <c r="IO56" s="1353"/>
      <c r="IP56" s="1353"/>
      <c r="IQ56" s="1353"/>
      <c r="IR56" s="1355" t="b">
        <v>0</v>
      </c>
      <c r="IS56" s="1355"/>
      <c r="IT56" s="1355"/>
      <c r="IU56" s="1355"/>
      <c r="IV56" s="566"/>
      <c r="IW56" s="568"/>
      <c r="IX56" s="1340"/>
      <c r="IY56" s="1342"/>
      <c r="IZ56" s="544"/>
      <c r="JA56" s="544"/>
      <c r="JB56" s="544"/>
      <c r="JC56" s="544"/>
      <c r="JD56" s="544"/>
      <c r="JE56" s="544"/>
      <c r="JF56" s="544"/>
      <c r="JG56" s="544"/>
      <c r="JH56" s="545"/>
      <c r="JI56" s="544"/>
      <c r="JJ56" s="544"/>
      <c r="JK56" s="544"/>
      <c r="JL56" s="544"/>
      <c r="JM56" s="544"/>
      <c r="JN56" s="544"/>
      <c r="JO56" s="544"/>
      <c r="JP56" s="544"/>
      <c r="JQ56" s="544"/>
      <c r="JR56" s="544"/>
      <c r="JS56" s="544"/>
      <c r="JT56" s="544"/>
      <c r="JU56" s="544"/>
      <c r="JV56" s="544"/>
      <c r="JW56" s="544"/>
      <c r="JX56" s="544"/>
      <c r="JY56" s="544"/>
      <c r="JZ56" s="544"/>
      <c r="KA56" s="544"/>
      <c r="KB56" s="544"/>
      <c r="KC56" s="544"/>
      <c r="KD56" s="544"/>
      <c r="KE56" s="544"/>
      <c r="KF56" s="544"/>
      <c r="KG56" s="544"/>
      <c r="KH56" s="544"/>
      <c r="KI56" s="544"/>
      <c r="KJ56" s="544"/>
      <c r="KK56" s="544"/>
      <c r="KL56" s="544"/>
      <c r="KM56" s="544"/>
      <c r="KN56" s="544"/>
      <c r="KO56" s="544"/>
      <c r="KP56" s="544"/>
      <c r="KQ56" s="544"/>
      <c r="KR56" s="544"/>
      <c r="KS56" s="544"/>
      <c r="KT56" s="544"/>
      <c r="KU56" s="544"/>
      <c r="KV56" s="544"/>
      <c r="KW56" s="544"/>
      <c r="KX56" s="544"/>
      <c r="KY56" s="544"/>
      <c r="KZ56" s="544"/>
      <c r="LA56" s="544"/>
      <c r="LB56" s="544"/>
      <c r="LC56" s="544"/>
      <c r="LD56" s="544"/>
      <c r="LE56" s="544"/>
      <c r="LF56" s="544"/>
      <c r="LG56" s="544"/>
      <c r="LH56" s="544"/>
      <c r="LI56" s="544"/>
      <c r="LJ56" s="546"/>
    </row>
    <row r="57" spans="2:322" ht="3.65" customHeight="1">
      <c r="B57" s="545"/>
      <c r="C57" s="544"/>
      <c r="D57" s="544"/>
      <c r="E57" s="544"/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544"/>
      <c r="Y57" s="544"/>
      <c r="Z57" s="544"/>
      <c r="AA57" s="544"/>
      <c r="AB57" s="544"/>
      <c r="AC57" s="544"/>
      <c r="AD57" s="544"/>
      <c r="AE57" s="544"/>
      <c r="AF57" s="544"/>
      <c r="AG57" s="544"/>
      <c r="AH57" s="544"/>
      <c r="AI57" s="544"/>
      <c r="AJ57" s="544"/>
      <c r="AK57" s="544"/>
      <c r="AL57" s="544"/>
      <c r="AM57" s="544"/>
      <c r="AN57" s="544"/>
      <c r="AO57" s="546"/>
      <c r="AP57" s="547"/>
      <c r="AQ57" s="548"/>
      <c r="AR57" s="548"/>
      <c r="AS57" s="548"/>
      <c r="AT57" s="548"/>
      <c r="AU57" s="548"/>
      <c r="AV57" s="548"/>
      <c r="AW57" s="548"/>
      <c r="AX57" s="1337" t="s">
        <v>2</v>
      </c>
      <c r="AY57" s="1338"/>
      <c r="AZ57" s="556"/>
      <c r="BA57" s="564"/>
      <c r="BB57" s="1353"/>
      <c r="BC57" s="1353"/>
      <c r="BD57" s="1353"/>
      <c r="BE57" s="1353"/>
      <c r="BF57" s="1353"/>
      <c r="BG57" s="1353"/>
      <c r="BH57" s="1353"/>
      <c r="BI57" s="1353"/>
      <c r="BJ57" s="1353"/>
      <c r="BK57" s="1353"/>
      <c r="BL57" s="1353"/>
      <c r="BM57" s="1353"/>
      <c r="BN57" s="1353"/>
      <c r="BO57" s="1353"/>
      <c r="BP57" s="1353"/>
      <c r="BQ57" s="1353"/>
      <c r="BR57" s="1353"/>
      <c r="BS57" s="1353"/>
      <c r="BT57" s="1353"/>
      <c r="BU57" s="1353"/>
      <c r="BV57" s="1353"/>
      <c r="BW57" s="1353"/>
      <c r="BX57" s="1353"/>
      <c r="BY57" s="1353"/>
      <c r="BZ57" s="1353"/>
      <c r="CA57" s="1353"/>
      <c r="CB57" s="1353"/>
      <c r="CC57" s="1353"/>
      <c r="CD57" s="1353"/>
      <c r="CE57" s="1353"/>
      <c r="CF57" s="1353"/>
      <c r="CG57" s="1353"/>
      <c r="CH57" s="1353"/>
      <c r="CI57" s="1353"/>
      <c r="CJ57" s="1353"/>
      <c r="CK57" s="1353"/>
      <c r="CL57" s="1353"/>
      <c r="CM57" s="1353"/>
      <c r="CN57" s="1353"/>
      <c r="CO57" s="1353"/>
      <c r="CP57" s="1353"/>
      <c r="CQ57" s="1353"/>
      <c r="CR57" s="1353"/>
      <c r="CS57" s="1353"/>
      <c r="CT57" s="1353"/>
      <c r="CU57" s="1353"/>
      <c r="CV57" s="1353"/>
      <c r="CW57" s="1353"/>
      <c r="CX57" s="1353"/>
      <c r="CY57" s="1353"/>
      <c r="CZ57" s="1353"/>
      <c r="DA57" s="1353"/>
      <c r="DB57" s="1353"/>
      <c r="DC57" s="1353"/>
      <c r="DD57" s="1353"/>
      <c r="DE57" s="1353"/>
      <c r="DF57" s="1353"/>
      <c r="DG57" s="1353"/>
      <c r="DH57" s="1353"/>
      <c r="DI57" s="1353"/>
      <c r="DJ57" s="1353"/>
      <c r="DK57" s="1353"/>
      <c r="DL57" s="1353"/>
      <c r="DM57" s="1353"/>
      <c r="DN57" s="1353"/>
      <c r="DO57" s="1353"/>
      <c r="DP57" s="1353"/>
      <c r="DQ57" s="1353"/>
      <c r="DR57" s="1353"/>
      <c r="DS57" s="1353"/>
      <c r="DT57" s="1353"/>
      <c r="DU57" s="1353"/>
      <c r="DV57" s="1353"/>
      <c r="DW57" s="1353"/>
      <c r="DX57" s="1353"/>
      <c r="DY57" s="1353"/>
      <c r="DZ57" s="1353"/>
      <c r="EA57" s="1353"/>
      <c r="EB57" s="1353"/>
      <c r="EC57" s="1353"/>
      <c r="ED57" s="1353"/>
      <c r="EE57" s="1353"/>
      <c r="EF57" s="1353"/>
      <c r="EG57" s="1353"/>
      <c r="EH57" s="1353"/>
      <c r="EI57" s="1353"/>
      <c r="EJ57" s="1353"/>
      <c r="EK57" s="1353"/>
      <c r="EL57" s="1353"/>
      <c r="EM57" s="1353"/>
      <c r="EN57" s="1353"/>
      <c r="EO57" s="1353"/>
      <c r="EP57" s="1353"/>
      <c r="EQ57" s="1353"/>
      <c r="ER57" s="1353"/>
      <c r="ES57" s="1353"/>
      <c r="ET57" s="1353"/>
      <c r="EU57" s="1353"/>
      <c r="EV57" s="1353"/>
      <c r="EW57" s="1353"/>
      <c r="EX57" s="1353"/>
      <c r="EY57" s="1353"/>
      <c r="EZ57" s="1353"/>
      <c r="FA57" s="1353"/>
      <c r="FB57" s="1353"/>
      <c r="FC57" s="1353"/>
      <c r="FD57" s="1353"/>
      <c r="FE57" s="1353"/>
      <c r="FF57" s="1353"/>
      <c r="FG57" s="1353"/>
      <c r="FH57" s="1353"/>
      <c r="FI57" s="1353"/>
      <c r="FJ57" s="1353"/>
      <c r="FK57" s="1353"/>
      <c r="FL57" s="1353"/>
      <c r="FM57" s="1353"/>
      <c r="FN57" s="1353"/>
      <c r="FO57" s="1353"/>
      <c r="FP57" s="1353"/>
      <c r="FQ57" s="1353"/>
      <c r="FR57" s="1353"/>
      <c r="FS57" s="1353"/>
      <c r="FT57" s="1353"/>
      <c r="FU57" s="1353"/>
      <c r="FV57" s="1353"/>
      <c r="FW57" s="1353"/>
      <c r="FX57" s="1353"/>
      <c r="FY57" s="1353"/>
      <c r="FZ57" s="1353"/>
      <c r="GA57" s="1353"/>
      <c r="GB57" s="1353"/>
      <c r="GC57" s="1353"/>
      <c r="GD57" s="1353"/>
      <c r="GE57" s="1353"/>
      <c r="GF57" s="1353"/>
      <c r="GG57" s="1353"/>
      <c r="GH57" s="1353"/>
      <c r="GI57" s="1353"/>
      <c r="GJ57" s="1353"/>
      <c r="GK57" s="1353"/>
      <c r="GL57" s="1353"/>
      <c r="GM57" s="1353"/>
      <c r="GN57" s="1353"/>
      <c r="GO57" s="1353"/>
      <c r="GP57" s="1353"/>
      <c r="GQ57" s="1353"/>
      <c r="GR57" s="1353"/>
      <c r="GS57" s="1353"/>
      <c r="GT57" s="1353"/>
      <c r="GU57" s="1353"/>
      <c r="GV57" s="1353"/>
      <c r="GW57" s="1353"/>
      <c r="GX57" s="1353"/>
      <c r="GY57" s="1353"/>
      <c r="GZ57" s="1353"/>
      <c r="HA57" s="1353"/>
      <c r="HB57" s="1353"/>
      <c r="HC57" s="1353"/>
      <c r="HD57" s="1353"/>
      <c r="HE57" s="1353"/>
      <c r="HF57" s="1353"/>
      <c r="HG57" s="1353"/>
      <c r="HH57" s="1353"/>
      <c r="HI57" s="1353"/>
      <c r="HJ57" s="1353"/>
      <c r="HK57" s="1353"/>
      <c r="HL57" s="1353"/>
      <c r="HM57" s="1353"/>
      <c r="HN57" s="1353"/>
      <c r="HO57" s="1353"/>
      <c r="HP57" s="1353"/>
      <c r="HQ57" s="1353"/>
      <c r="HR57" s="1353"/>
      <c r="HS57" s="1353"/>
      <c r="HT57" s="1353"/>
      <c r="HU57" s="1353"/>
      <c r="HV57" s="1353"/>
      <c r="HW57" s="1353"/>
      <c r="HX57" s="1353"/>
      <c r="HY57" s="1353"/>
      <c r="HZ57" s="1353"/>
      <c r="IA57" s="1353"/>
      <c r="IB57" s="1353"/>
      <c r="IC57" s="1353"/>
      <c r="ID57" s="1353"/>
      <c r="IE57" s="1353"/>
      <c r="IF57" s="1353"/>
      <c r="IG57" s="1353"/>
      <c r="IH57" s="1353"/>
      <c r="II57" s="1353"/>
      <c r="IJ57" s="1353"/>
      <c r="IK57" s="1353"/>
      <c r="IL57" s="1353"/>
      <c r="IM57" s="1353"/>
      <c r="IN57" s="1353"/>
      <c r="IO57" s="1353"/>
      <c r="IP57" s="1353"/>
      <c r="IQ57" s="1353"/>
      <c r="IR57" s="1355"/>
      <c r="IS57" s="1355"/>
      <c r="IT57" s="1355"/>
      <c r="IU57" s="1355"/>
      <c r="IV57" s="566"/>
      <c r="IW57" s="556"/>
      <c r="IX57" s="1338" t="s">
        <v>2</v>
      </c>
      <c r="IY57" s="1341"/>
      <c r="IZ57" s="544"/>
      <c r="JA57" s="544"/>
      <c r="JB57" s="544"/>
      <c r="JC57" s="544"/>
      <c r="JD57" s="544"/>
      <c r="JE57" s="544"/>
      <c r="JF57" s="544"/>
      <c r="JG57" s="544"/>
      <c r="JH57" s="545"/>
      <c r="JI57" s="544"/>
      <c r="JJ57" s="544"/>
      <c r="JK57" s="544"/>
      <c r="JL57" s="544"/>
      <c r="JM57" s="544"/>
      <c r="JN57" s="544"/>
      <c r="JO57" s="544"/>
      <c r="JP57" s="544"/>
      <c r="JQ57" s="544"/>
      <c r="JR57" s="544"/>
      <c r="JS57" s="544"/>
      <c r="JT57" s="544"/>
      <c r="JU57" s="544"/>
      <c r="JV57" s="544"/>
      <c r="JW57" s="544"/>
      <c r="JX57" s="544"/>
      <c r="JY57" s="544"/>
      <c r="JZ57" s="544"/>
      <c r="KA57" s="544"/>
      <c r="KB57" s="544"/>
      <c r="KC57" s="544"/>
      <c r="KD57" s="544"/>
      <c r="KE57" s="544"/>
      <c r="KF57" s="544"/>
      <c r="KG57" s="544"/>
      <c r="KH57" s="544"/>
      <c r="KI57" s="544"/>
      <c r="KJ57" s="544"/>
      <c r="KK57" s="544"/>
      <c r="KL57" s="544"/>
      <c r="KM57" s="544"/>
      <c r="KN57" s="544"/>
      <c r="KO57" s="544"/>
      <c r="KP57" s="544"/>
      <c r="KQ57" s="544"/>
      <c r="KR57" s="544"/>
      <c r="KS57" s="544"/>
      <c r="KT57" s="544"/>
      <c r="KU57" s="544"/>
      <c r="KV57" s="544"/>
      <c r="KW57" s="544"/>
      <c r="KX57" s="544"/>
      <c r="KY57" s="544"/>
      <c r="KZ57" s="544"/>
      <c r="LA57" s="544"/>
      <c r="LB57" s="544"/>
      <c r="LC57" s="544"/>
      <c r="LD57" s="544"/>
      <c r="LE57" s="544"/>
      <c r="LF57" s="544"/>
      <c r="LG57" s="544"/>
      <c r="LH57" s="544"/>
      <c r="LI57" s="544"/>
      <c r="LJ57" s="546"/>
    </row>
    <row r="58" spans="2:322" ht="3.65" customHeight="1">
      <c r="B58" s="545"/>
      <c r="C58" s="544"/>
      <c r="D58" s="544"/>
      <c r="E58" s="544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4"/>
      <c r="R58" s="544"/>
      <c r="S58" s="544"/>
      <c r="T58" s="544"/>
      <c r="U58" s="544"/>
      <c r="V58" s="544"/>
      <c r="W58" s="544"/>
      <c r="X58" s="544"/>
      <c r="Y58" s="544"/>
      <c r="Z58" s="544"/>
      <c r="AA58" s="544"/>
      <c r="AB58" s="544"/>
      <c r="AC58" s="544"/>
      <c r="AD58" s="544"/>
      <c r="AE58" s="544"/>
      <c r="AF58" s="544"/>
      <c r="AG58" s="544"/>
      <c r="AH58" s="544"/>
      <c r="AI58" s="544"/>
      <c r="AJ58" s="544"/>
      <c r="AK58" s="544"/>
      <c r="AL58" s="544"/>
      <c r="AM58" s="544"/>
      <c r="AN58" s="544"/>
      <c r="AO58" s="546"/>
      <c r="AP58" s="547"/>
      <c r="AQ58" s="548"/>
      <c r="AR58" s="548"/>
      <c r="AS58" s="548"/>
      <c r="AT58" s="548"/>
      <c r="AU58" s="548"/>
      <c r="AV58" s="548"/>
      <c r="AW58" s="548"/>
      <c r="AX58" s="1337"/>
      <c r="AY58" s="1338"/>
      <c r="AZ58" s="556"/>
      <c r="BA58" s="564"/>
      <c r="BB58" s="1353"/>
      <c r="BC58" s="1353"/>
      <c r="BD58" s="1353"/>
      <c r="BE58" s="1353"/>
      <c r="BF58" s="1353"/>
      <c r="BG58" s="1353"/>
      <c r="BH58" s="1353"/>
      <c r="BI58" s="1353"/>
      <c r="BJ58" s="1353"/>
      <c r="BK58" s="1353"/>
      <c r="BL58" s="1353"/>
      <c r="BM58" s="1353"/>
      <c r="BN58" s="1353"/>
      <c r="BO58" s="1353"/>
      <c r="BP58" s="1353"/>
      <c r="BQ58" s="1353"/>
      <c r="BR58" s="1353"/>
      <c r="BS58" s="1353"/>
      <c r="BT58" s="1353"/>
      <c r="BU58" s="1353"/>
      <c r="BV58" s="1353"/>
      <c r="BW58" s="1353"/>
      <c r="BX58" s="1353"/>
      <c r="BY58" s="1353"/>
      <c r="BZ58" s="1353"/>
      <c r="CA58" s="1353"/>
      <c r="CB58" s="1353"/>
      <c r="CC58" s="1353"/>
      <c r="CD58" s="1353"/>
      <c r="CE58" s="1353"/>
      <c r="CF58" s="1353"/>
      <c r="CG58" s="1353"/>
      <c r="CH58" s="1353"/>
      <c r="CI58" s="1353"/>
      <c r="CJ58" s="1353"/>
      <c r="CK58" s="1353"/>
      <c r="CL58" s="1353"/>
      <c r="CM58" s="1353"/>
      <c r="CN58" s="1353"/>
      <c r="CO58" s="1353"/>
      <c r="CP58" s="1353"/>
      <c r="CQ58" s="1353"/>
      <c r="CR58" s="1353"/>
      <c r="CS58" s="1353"/>
      <c r="CT58" s="1353"/>
      <c r="CU58" s="1353"/>
      <c r="CV58" s="1353"/>
      <c r="CW58" s="1353"/>
      <c r="CX58" s="1353"/>
      <c r="CY58" s="1353"/>
      <c r="CZ58" s="1353"/>
      <c r="DA58" s="1353"/>
      <c r="DB58" s="1353"/>
      <c r="DC58" s="1353"/>
      <c r="DD58" s="1353"/>
      <c r="DE58" s="1353"/>
      <c r="DF58" s="1353"/>
      <c r="DG58" s="1353"/>
      <c r="DH58" s="1353"/>
      <c r="DI58" s="1353"/>
      <c r="DJ58" s="1353"/>
      <c r="DK58" s="1353"/>
      <c r="DL58" s="1353"/>
      <c r="DM58" s="1353"/>
      <c r="DN58" s="1353"/>
      <c r="DO58" s="1353"/>
      <c r="DP58" s="1353"/>
      <c r="DQ58" s="1353"/>
      <c r="DR58" s="1353"/>
      <c r="DS58" s="1353"/>
      <c r="DT58" s="1353"/>
      <c r="DU58" s="1353"/>
      <c r="DV58" s="1353"/>
      <c r="DW58" s="1353"/>
      <c r="DX58" s="1353"/>
      <c r="DY58" s="1353"/>
      <c r="DZ58" s="1353"/>
      <c r="EA58" s="1353"/>
      <c r="EB58" s="1353"/>
      <c r="EC58" s="1353"/>
      <c r="ED58" s="1353"/>
      <c r="EE58" s="1353"/>
      <c r="EF58" s="1353"/>
      <c r="EG58" s="1353"/>
      <c r="EH58" s="1353"/>
      <c r="EI58" s="1353"/>
      <c r="EJ58" s="1353"/>
      <c r="EK58" s="1353"/>
      <c r="EL58" s="1353"/>
      <c r="EM58" s="1353"/>
      <c r="EN58" s="1353"/>
      <c r="EO58" s="1353"/>
      <c r="EP58" s="1353"/>
      <c r="EQ58" s="1353"/>
      <c r="ER58" s="1353"/>
      <c r="ES58" s="1353"/>
      <c r="ET58" s="1353"/>
      <c r="EU58" s="1353"/>
      <c r="EV58" s="1353"/>
      <c r="EW58" s="1353"/>
      <c r="EX58" s="1353"/>
      <c r="EY58" s="1353"/>
      <c r="EZ58" s="1353"/>
      <c r="FA58" s="1353"/>
      <c r="FB58" s="1353"/>
      <c r="FC58" s="1353"/>
      <c r="FD58" s="1353"/>
      <c r="FE58" s="1353"/>
      <c r="FF58" s="1353"/>
      <c r="FG58" s="1353"/>
      <c r="FH58" s="1353"/>
      <c r="FI58" s="1353"/>
      <c r="FJ58" s="1353"/>
      <c r="FK58" s="1353"/>
      <c r="FL58" s="1353"/>
      <c r="FM58" s="1353"/>
      <c r="FN58" s="1353"/>
      <c r="FO58" s="1353"/>
      <c r="FP58" s="1353"/>
      <c r="FQ58" s="1353"/>
      <c r="FR58" s="1353"/>
      <c r="FS58" s="1353"/>
      <c r="FT58" s="1353"/>
      <c r="FU58" s="1353"/>
      <c r="FV58" s="1353"/>
      <c r="FW58" s="1353"/>
      <c r="FX58" s="1353"/>
      <c r="FY58" s="1353"/>
      <c r="FZ58" s="1353"/>
      <c r="GA58" s="1353"/>
      <c r="GB58" s="1353"/>
      <c r="GC58" s="1353"/>
      <c r="GD58" s="1353"/>
      <c r="GE58" s="1353"/>
      <c r="GF58" s="1353"/>
      <c r="GG58" s="1353"/>
      <c r="GH58" s="1353"/>
      <c r="GI58" s="1353"/>
      <c r="GJ58" s="1353"/>
      <c r="GK58" s="1353"/>
      <c r="GL58" s="1353"/>
      <c r="GM58" s="1353"/>
      <c r="GN58" s="1353"/>
      <c r="GO58" s="1353"/>
      <c r="GP58" s="1353"/>
      <c r="GQ58" s="1353"/>
      <c r="GR58" s="1353"/>
      <c r="GS58" s="1353"/>
      <c r="GT58" s="1353"/>
      <c r="GU58" s="1353"/>
      <c r="GV58" s="1353"/>
      <c r="GW58" s="1353"/>
      <c r="GX58" s="1353"/>
      <c r="GY58" s="1353"/>
      <c r="GZ58" s="1353"/>
      <c r="HA58" s="1353"/>
      <c r="HB58" s="1353"/>
      <c r="HC58" s="1353"/>
      <c r="HD58" s="1353"/>
      <c r="HE58" s="1353"/>
      <c r="HF58" s="1353"/>
      <c r="HG58" s="1353"/>
      <c r="HH58" s="1353"/>
      <c r="HI58" s="1353"/>
      <c r="HJ58" s="1353"/>
      <c r="HK58" s="1353"/>
      <c r="HL58" s="1353"/>
      <c r="HM58" s="1353"/>
      <c r="HN58" s="1353"/>
      <c r="HO58" s="1353"/>
      <c r="HP58" s="1353"/>
      <c r="HQ58" s="1353"/>
      <c r="HR58" s="1353"/>
      <c r="HS58" s="1353"/>
      <c r="HT58" s="1353"/>
      <c r="HU58" s="1353"/>
      <c r="HV58" s="1353"/>
      <c r="HW58" s="1353"/>
      <c r="HX58" s="1353"/>
      <c r="HY58" s="1353"/>
      <c r="HZ58" s="1353"/>
      <c r="IA58" s="1353"/>
      <c r="IB58" s="1353"/>
      <c r="IC58" s="1353"/>
      <c r="ID58" s="1353"/>
      <c r="IE58" s="1353"/>
      <c r="IF58" s="1353"/>
      <c r="IG58" s="1353"/>
      <c r="IH58" s="1353"/>
      <c r="II58" s="1353"/>
      <c r="IJ58" s="1353"/>
      <c r="IK58" s="1353"/>
      <c r="IL58" s="1353"/>
      <c r="IM58" s="1353"/>
      <c r="IN58" s="1353"/>
      <c r="IO58" s="1353"/>
      <c r="IP58" s="1353"/>
      <c r="IQ58" s="1353"/>
      <c r="IR58" s="1355"/>
      <c r="IS58" s="1355"/>
      <c r="IT58" s="1355"/>
      <c r="IU58" s="1355"/>
      <c r="IV58" s="566"/>
      <c r="IW58" s="556"/>
      <c r="IX58" s="1338"/>
      <c r="IY58" s="1341"/>
      <c r="IZ58" s="544"/>
      <c r="JA58" s="544"/>
      <c r="JB58" s="544"/>
      <c r="JC58" s="544"/>
      <c r="JD58" s="544"/>
      <c r="JE58" s="544"/>
      <c r="JF58" s="544"/>
      <c r="JG58" s="544"/>
      <c r="JH58" s="545"/>
      <c r="JI58" s="544"/>
      <c r="JJ58" s="544"/>
      <c r="JK58" s="544"/>
      <c r="JL58" s="544"/>
      <c r="JM58" s="544"/>
      <c r="JN58" s="544"/>
      <c r="JO58" s="544"/>
      <c r="JP58" s="544"/>
      <c r="JQ58" s="544"/>
      <c r="JR58" s="544"/>
      <c r="JS58" s="544"/>
      <c r="JT58" s="544"/>
      <c r="JU58" s="544"/>
      <c r="JV58" s="544"/>
      <c r="JW58" s="544"/>
      <c r="JX58" s="544"/>
      <c r="JY58" s="544"/>
      <c r="JZ58" s="544"/>
      <c r="KA58" s="544"/>
      <c r="KB58" s="544"/>
      <c r="KC58" s="544"/>
      <c r="KD58" s="544"/>
      <c r="KE58" s="544"/>
      <c r="KF58" s="544"/>
      <c r="KG58" s="544"/>
      <c r="KH58" s="544"/>
      <c r="KI58" s="544"/>
      <c r="KJ58" s="544"/>
      <c r="KK58" s="544"/>
      <c r="KL58" s="544"/>
      <c r="KM58" s="544"/>
      <c r="KN58" s="544"/>
      <c r="KO58" s="544"/>
      <c r="KP58" s="544"/>
      <c r="KQ58" s="544"/>
      <c r="KR58" s="544"/>
      <c r="KS58" s="544"/>
      <c r="KT58" s="544"/>
      <c r="KU58" s="544"/>
      <c r="KV58" s="544"/>
      <c r="KW58" s="544"/>
      <c r="KX58" s="544"/>
      <c r="KY58" s="544"/>
      <c r="KZ58" s="544"/>
      <c r="LA58" s="544"/>
      <c r="LB58" s="544"/>
      <c r="LC58" s="544"/>
      <c r="LD58" s="544"/>
      <c r="LE58" s="544"/>
      <c r="LF58" s="544"/>
      <c r="LG58" s="544"/>
      <c r="LH58" s="544"/>
      <c r="LI58" s="544"/>
      <c r="LJ58" s="546"/>
    </row>
    <row r="59" spans="2:322" ht="3.65" customHeight="1">
      <c r="B59" s="545"/>
      <c r="C59" s="544"/>
      <c r="D59" s="544"/>
      <c r="E59" s="544"/>
      <c r="F59" s="544"/>
      <c r="G59" s="544"/>
      <c r="H59" s="544"/>
      <c r="I59" s="544"/>
      <c r="J59" s="544"/>
      <c r="K59" s="544"/>
      <c r="L59" s="544"/>
      <c r="M59" s="544"/>
      <c r="N59" s="544"/>
      <c r="O59" s="544"/>
      <c r="P59" s="544"/>
      <c r="Q59" s="544"/>
      <c r="R59" s="544"/>
      <c r="S59" s="544"/>
      <c r="T59" s="544"/>
      <c r="U59" s="544"/>
      <c r="V59" s="544"/>
      <c r="W59" s="544"/>
      <c r="X59" s="544"/>
      <c r="Y59" s="544"/>
      <c r="Z59" s="544"/>
      <c r="AA59" s="544"/>
      <c r="AB59" s="544"/>
      <c r="AC59" s="544"/>
      <c r="AD59" s="544"/>
      <c r="AE59" s="544"/>
      <c r="AF59" s="544"/>
      <c r="AG59" s="544"/>
      <c r="AH59" s="544"/>
      <c r="AI59" s="544"/>
      <c r="AJ59" s="544"/>
      <c r="AK59" s="544"/>
      <c r="AL59" s="544"/>
      <c r="AM59" s="544"/>
      <c r="AN59" s="544"/>
      <c r="AO59" s="546"/>
      <c r="AP59" s="547"/>
      <c r="AQ59" s="548"/>
      <c r="AR59" s="548"/>
      <c r="AS59" s="548"/>
      <c r="AT59" s="548"/>
      <c r="AU59" s="548"/>
      <c r="AV59" s="548"/>
      <c r="AW59" s="548"/>
      <c r="AX59" s="1337"/>
      <c r="AY59" s="1338"/>
      <c r="AZ59" s="556"/>
      <c r="BA59" s="564"/>
      <c r="BB59" s="1348"/>
      <c r="BC59" s="1348"/>
      <c r="BD59" s="1348"/>
      <c r="BE59" s="1348"/>
      <c r="BF59" s="1348"/>
      <c r="BG59" s="1348"/>
      <c r="BH59" s="1348"/>
      <c r="BI59" s="1348"/>
      <c r="BJ59" s="1348"/>
      <c r="BK59" s="1348"/>
      <c r="BL59" s="1348"/>
      <c r="BM59" s="1348"/>
      <c r="BN59" s="1348"/>
      <c r="BO59" s="1348"/>
      <c r="BP59" s="1348"/>
      <c r="BQ59" s="1348"/>
      <c r="BR59" s="1348"/>
      <c r="BS59" s="1348"/>
      <c r="BT59" s="1348"/>
      <c r="BU59" s="1348"/>
      <c r="BV59" s="1348"/>
      <c r="BW59" s="1348"/>
      <c r="BX59" s="1348"/>
      <c r="BY59" s="1348"/>
      <c r="BZ59" s="1349"/>
      <c r="CA59" s="1349"/>
      <c r="CB59" s="1349"/>
      <c r="CC59" s="1349"/>
      <c r="CD59" s="1349"/>
      <c r="CE59" s="1349"/>
      <c r="CF59" s="1349"/>
      <c r="CG59" s="1349"/>
      <c r="CH59" s="1349"/>
      <c r="CI59" s="1349"/>
      <c r="CJ59" s="1349"/>
      <c r="CK59" s="1349"/>
      <c r="CL59" s="1349"/>
      <c r="CM59" s="1349"/>
      <c r="CN59" s="1349"/>
      <c r="CO59" s="1349"/>
      <c r="CP59" s="1349"/>
      <c r="CQ59" s="1349"/>
      <c r="CR59" s="1349"/>
      <c r="CS59" s="1349"/>
      <c r="CT59" s="1349"/>
      <c r="CU59" s="1349"/>
      <c r="CV59" s="1349"/>
      <c r="CW59" s="1349"/>
      <c r="CX59" s="1349"/>
      <c r="CY59" s="1349"/>
      <c r="CZ59" s="1349"/>
      <c r="DA59" s="1349"/>
      <c r="DB59" s="1349"/>
      <c r="DC59" s="1349"/>
      <c r="DD59" s="1349"/>
      <c r="DE59" s="1349"/>
      <c r="DF59" s="1349"/>
      <c r="DG59" s="1349"/>
      <c r="DH59" s="1349"/>
      <c r="DI59" s="1349"/>
      <c r="DJ59" s="1349"/>
      <c r="DK59" s="1349"/>
      <c r="DL59" s="1349"/>
      <c r="DM59" s="1349"/>
      <c r="DN59" s="1349"/>
      <c r="DO59" s="1349"/>
      <c r="DP59" s="1349"/>
      <c r="DQ59" s="1349"/>
      <c r="DR59" s="1349"/>
      <c r="DS59" s="1349"/>
      <c r="DT59" s="1349"/>
      <c r="DU59" s="1349"/>
      <c r="DV59" s="1349"/>
      <c r="DW59" s="1349"/>
      <c r="DX59" s="1349"/>
      <c r="DY59" s="1349"/>
      <c r="DZ59" s="1349"/>
      <c r="EA59" s="1349"/>
      <c r="EB59" s="1349"/>
      <c r="EC59" s="1349"/>
      <c r="ED59" s="1349"/>
      <c r="EE59" s="1349"/>
      <c r="EF59" s="1349"/>
      <c r="EG59" s="1349"/>
      <c r="EH59" s="1349"/>
      <c r="EI59" s="1349"/>
      <c r="EJ59" s="1349"/>
      <c r="EK59" s="1349"/>
      <c r="EL59" s="1349"/>
      <c r="EM59" s="1349"/>
      <c r="EN59" s="1349"/>
      <c r="EO59" s="1349"/>
      <c r="EP59" s="1349"/>
      <c r="EQ59" s="1349"/>
      <c r="ER59" s="1349"/>
      <c r="ES59" s="1349"/>
      <c r="ET59" s="1349"/>
      <c r="EU59" s="1349"/>
      <c r="EV59" s="1349"/>
      <c r="EW59" s="1349"/>
      <c r="EX59" s="1349"/>
      <c r="EY59" s="1349"/>
      <c r="EZ59" s="1349"/>
      <c r="FA59" s="1349"/>
      <c r="FB59" s="1349"/>
      <c r="FC59" s="1349"/>
      <c r="FD59" s="1349"/>
      <c r="FE59" s="1349"/>
      <c r="FF59" s="1349"/>
      <c r="FG59" s="1349"/>
      <c r="FH59" s="1349"/>
      <c r="FI59" s="1349"/>
      <c r="FJ59" s="1349"/>
      <c r="FK59" s="1349"/>
      <c r="FL59" s="1349"/>
      <c r="FM59" s="1349"/>
      <c r="FN59" s="1349"/>
      <c r="FO59" s="1349"/>
      <c r="FP59" s="1349"/>
      <c r="FQ59" s="1349"/>
      <c r="FR59" s="1349"/>
      <c r="FS59" s="1349"/>
      <c r="FT59" s="1349"/>
      <c r="FU59" s="1349"/>
      <c r="FV59" s="1349"/>
      <c r="FW59" s="1349"/>
      <c r="FX59" s="1349"/>
      <c r="FY59" s="1349"/>
      <c r="FZ59" s="1349"/>
      <c r="GA59" s="1349"/>
      <c r="GB59" s="1349"/>
      <c r="GC59" s="1349"/>
      <c r="GD59" s="1349"/>
      <c r="GE59" s="1349"/>
      <c r="GF59" s="1349"/>
      <c r="GG59" s="1349"/>
      <c r="GH59" s="1349"/>
      <c r="GI59" s="1349"/>
      <c r="GJ59" s="1349"/>
      <c r="GK59" s="1349"/>
      <c r="GL59" s="1349"/>
      <c r="GM59" s="1349"/>
      <c r="GN59" s="1349"/>
      <c r="GO59" s="1349"/>
      <c r="GP59" s="1348"/>
      <c r="GQ59" s="1348"/>
      <c r="GR59" s="1348"/>
      <c r="GS59" s="1348"/>
      <c r="GT59" s="1348"/>
      <c r="GU59" s="1348"/>
      <c r="GV59" s="1348"/>
      <c r="GW59" s="1348"/>
      <c r="GX59" s="1348"/>
      <c r="GY59" s="1348"/>
      <c r="GZ59" s="1348"/>
      <c r="HA59" s="1348"/>
      <c r="HB59" s="1348"/>
      <c r="HC59" s="1348"/>
      <c r="HD59" s="1348"/>
      <c r="HE59" s="1348"/>
      <c r="HF59" s="1348"/>
      <c r="HG59" s="1348"/>
      <c r="HH59" s="1348"/>
      <c r="HI59" s="1348"/>
      <c r="HJ59" s="1348"/>
      <c r="HK59" s="1348"/>
      <c r="HL59" s="1348"/>
      <c r="HM59" s="1348"/>
      <c r="HN59" s="1348"/>
      <c r="HO59" s="1348"/>
      <c r="HP59" s="1348"/>
      <c r="HQ59" s="1348"/>
      <c r="HR59" s="1348"/>
      <c r="HS59" s="1348"/>
      <c r="HT59" s="1348"/>
      <c r="HU59" s="1348"/>
      <c r="HV59" s="1348"/>
      <c r="HW59" s="1348"/>
      <c r="HX59" s="1348"/>
      <c r="HY59" s="1348"/>
      <c r="HZ59" s="1348"/>
      <c r="IA59" s="1348"/>
      <c r="IB59" s="1348"/>
      <c r="IC59" s="1348"/>
      <c r="ID59" s="1348"/>
      <c r="IE59" s="1348"/>
      <c r="IF59" s="1348"/>
      <c r="IG59" s="1348"/>
      <c r="IH59" s="1348"/>
      <c r="II59" s="1348"/>
      <c r="IJ59" s="1348"/>
      <c r="IK59" s="1348"/>
      <c r="IL59" s="1348"/>
      <c r="IM59" s="1348"/>
      <c r="IN59" s="1348"/>
      <c r="IO59" s="1348"/>
      <c r="IP59" s="1348"/>
      <c r="IQ59" s="1348"/>
      <c r="IR59" s="1352" t="b">
        <v>0</v>
      </c>
      <c r="IS59" s="1352"/>
      <c r="IT59" s="1352"/>
      <c r="IU59" s="1352"/>
      <c r="IV59" s="566"/>
      <c r="IW59" s="556"/>
      <c r="IX59" s="1338"/>
      <c r="IY59" s="1341"/>
      <c r="IZ59" s="544"/>
      <c r="JA59" s="544"/>
      <c r="JB59" s="544"/>
      <c r="JC59" s="544"/>
      <c r="JD59" s="544"/>
      <c r="JE59" s="544"/>
      <c r="JF59" s="544"/>
      <c r="JG59" s="544"/>
      <c r="JH59" s="545"/>
      <c r="JI59" s="544"/>
      <c r="JJ59" s="544"/>
      <c r="JK59" s="544"/>
      <c r="JL59" s="544"/>
      <c r="JM59" s="544"/>
      <c r="JN59" s="544"/>
      <c r="JO59" s="544"/>
      <c r="JP59" s="544"/>
      <c r="JQ59" s="544"/>
      <c r="JR59" s="544"/>
      <c r="JS59" s="544"/>
      <c r="JT59" s="544"/>
      <c r="JU59" s="544"/>
      <c r="JV59" s="544"/>
      <c r="JW59" s="544"/>
      <c r="JX59" s="544"/>
      <c r="JY59" s="544"/>
      <c r="JZ59" s="544"/>
      <c r="KA59" s="544"/>
      <c r="KB59" s="544"/>
      <c r="KC59" s="544"/>
      <c r="KD59" s="544"/>
      <c r="KE59" s="544"/>
      <c r="KF59" s="544"/>
      <c r="KG59" s="544"/>
      <c r="KH59" s="544"/>
      <c r="KI59" s="544"/>
      <c r="KJ59" s="544"/>
      <c r="KK59" s="544"/>
      <c r="KL59" s="544"/>
      <c r="KM59" s="544"/>
      <c r="KN59" s="544"/>
      <c r="KO59" s="544"/>
      <c r="KP59" s="544"/>
      <c r="KQ59" s="544"/>
      <c r="KR59" s="544"/>
      <c r="KS59" s="544"/>
      <c r="KT59" s="544"/>
      <c r="KU59" s="544"/>
      <c r="KV59" s="544"/>
      <c r="KW59" s="544"/>
      <c r="KX59" s="544"/>
      <c r="KY59" s="544"/>
      <c r="KZ59" s="544"/>
      <c r="LA59" s="544"/>
      <c r="LB59" s="544"/>
      <c r="LC59" s="544"/>
      <c r="LD59" s="544"/>
      <c r="LE59" s="544"/>
      <c r="LF59" s="544"/>
      <c r="LG59" s="544"/>
      <c r="LH59" s="544"/>
      <c r="LI59" s="544"/>
      <c r="LJ59" s="546"/>
    </row>
    <row r="60" spans="2:322" ht="3.65" customHeight="1">
      <c r="B60" s="545"/>
      <c r="C60" s="544"/>
      <c r="D60" s="544"/>
      <c r="E60" s="544"/>
      <c r="F60" s="544"/>
      <c r="G60" s="544"/>
      <c r="H60" s="544"/>
      <c r="I60" s="544"/>
      <c r="J60" s="544"/>
      <c r="K60" s="544"/>
      <c r="L60" s="544"/>
      <c r="M60" s="544"/>
      <c r="N60" s="544"/>
      <c r="O60" s="544"/>
      <c r="P60" s="544"/>
      <c r="Q60" s="544"/>
      <c r="R60" s="544"/>
      <c r="S60" s="544"/>
      <c r="T60" s="544"/>
      <c r="U60" s="544"/>
      <c r="V60" s="544"/>
      <c r="W60" s="544"/>
      <c r="X60" s="544"/>
      <c r="Y60" s="544"/>
      <c r="Z60" s="544"/>
      <c r="AA60" s="544"/>
      <c r="AB60" s="544"/>
      <c r="AC60" s="544"/>
      <c r="AD60" s="544"/>
      <c r="AE60" s="544"/>
      <c r="AF60" s="544"/>
      <c r="AG60" s="544"/>
      <c r="AH60" s="544"/>
      <c r="AI60" s="544"/>
      <c r="AJ60" s="544"/>
      <c r="AK60" s="544"/>
      <c r="AL60" s="544"/>
      <c r="AM60" s="544"/>
      <c r="AN60" s="544"/>
      <c r="AO60" s="546"/>
      <c r="AP60" s="547"/>
      <c r="AQ60" s="548"/>
      <c r="AR60" s="548"/>
      <c r="AS60" s="548"/>
      <c r="AT60" s="548"/>
      <c r="AU60" s="548"/>
      <c r="AV60" s="548"/>
      <c r="AW60" s="548"/>
      <c r="AX60" s="1337"/>
      <c r="AY60" s="1338"/>
      <c r="AZ60" s="556"/>
      <c r="BA60" s="564"/>
      <c r="BB60" s="1348"/>
      <c r="BC60" s="1348"/>
      <c r="BD60" s="1348"/>
      <c r="BE60" s="1348"/>
      <c r="BF60" s="1348"/>
      <c r="BG60" s="1348"/>
      <c r="BH60" s="1348"/>
      <c r="BI60" s="1348"/>
      <c r="BJ60" s="1348"/>
      <c r="BK60" s="1348"/>
      <c r="BL60" s="1348"/>
      <c r="BM60" s="1348"/>
      <c r="BN60" s="1348"/>
      <c r="BO60" s="1348"/>
      <c r="BP60" s="1348"/>
      <c r="BQ60" s="1348"/>
      <c r="BR60" s="1348"/>
      <c r="BS60" s="1348"/>
      <c r="BT60" s="1348"/>
      <c r="BU60" s="1348"/>
      <c r="BV60" s="1348"/>
      <c r="BW60" s="1348"/>
      <c r="BX60" s="1348"/>
      <c r="BY60" s="1348"/>
      <c r="BZ60" s="1349"/>
      <c r="CA60" s="1349"/>
      <c r="CB60" s="1349"/>
      <c r="CC60" s="1349"/>
      <c r="CD60" s="1349"/>
      <c r="CE60" s="1349"/>
      <c r="CF60" s="1349"/>
      <c r="CG60" s="1349"/>
      <c r="CH60" s="1349"/>
      <c r="CI60" s="1349"/>
      <c r="CJ60" s="1349"/>
      <c r="CK60" s="1349"/>
      <c r="CL60" s="1349"/>
      <c r="CM60" s="1349"/>
      <c r="CN60" s="1349"/>
      <c r="CO60" s="1349"/>
      <c r="CP60" s="1349"/>
      <c r="CQ60" s="1349"/>
      <c r="CR60" s="1349"/>
      <c r="CS60" s="1349"/>
      <c r="CT60" s="1349"/>
      <c r="CU60" s="1349"/>
      <c r="CV60" s="1349"/>
      <c r="CW60" s="1349"/>
      <c r="CX60" s="1349"/>
      <c r="CY60" s="1349"/>
      <c r="CZ60" s="1349"/>
      <c r="DA60" s="1349"/>
      <c r="DB60" s="1349"/>
      <c r="DC60" s="1349"/>
      <c r="DD60" s="1349"/>
      <c r="DE60" s="1349"/>
      <c r="DF60" s="1349"/>
      <c r="DG60" s="1349"/>
      <c r="DH60" s="1349"/>
      <c r="DI60" s="1349"/>
      <c r="DJ60" s="1349"/>
      <c r="DK60" s="1349"/>
      <c r="DL60" s="1349"/>
      <c r="DM60" s="1349"/>
      <c r="DN60" s="1349"/>
      <c r="DO60" s="1349"/>
      <c r="DP60" s="1349"/>
      <c r="DQ60" s="1349"/>
      <c r="DR60" s="1349"/>
      <c r="DS60" s="1349"/>
      <c r="DT60" s="1349"/>
      <c r="DU60" s="1349"/>
      <c r="DV60" s="1349"/>
      <c r="DW60" s="1349"/>
      <c r="DX60" s="1349"/>
      <c r="DY60" s="1349"/>
      <c r="DZ60" s="1349"/>
      <c r="EA60" s="1349"/>
      <c r="EB60" s="1349"/>
      <c r="EC60" s="1349"/>
      <c r="ED60" s="1349"/>
      <c r="EE60" s="1349"/>
      <c r="EF60" s="1349"/>
      <c r="EG60" s="1349"/>
      <c r="EH60" s="1349"/>
      <c r="EI60" s="1349"/>
      <c r="EJ60" s="1349"/>
      <c r="EK60" s="1349"/>
      <c r="EL60" s="1349"/>
      <c r="EM60" s="1349"/>
      <c r="EN60" s="1349"/>
      <c r="EO60" s="1349"/>
      <c r="EP60" s="1349"/>
      <c r="EQ60" s="1349"/>
      <c r="ER60" s="1349"/>
      <c r="ES60" s="1349"/>
      <c r="ET60" s="1349"/>
      <c r="EU60" s="1349"/>
      <c r="EV60" s="1349"/>
      <c r="EW60" s="1349"/>
      <c r="EX60" s="1349"/>
      <c r="EY60" s="1349"/>
      <c r="EZ60" s="1349"/>
      <c r="FA60" s="1349"/>
      <c r="FB60" s="1349"/>
      <c r="FC60" s="1349"/>
      <c r="FD60" s="1349"/>
      <c r="FE60" s="1349"/>
      <c r="FF60" s="1349"/>
      <c r="FG60" s="1349"/>
      <c r="FH60" s="1349"/>
      <c r="FI60" s="1349"/>
      <c r="FJ60" s="1349"/>
      <c r="FK60" s="1349"/>
      <c r="FL60" s="1349"/>
      <c r="FM60" s="1349"/>
      <c r="FN60" s="1349"/>
      <c r="FO60" s="1349"/>
      <c r="FP60" s="1349"/>
      <c r="FQ60" s="1349"/>
      <c r="FR60" s="1349"/>
      <c r="FS60" s="1349"/>
      <c r="FT60" s="1349"/>
      <c r="FU60" s="1349"/>
      <c r="FV60" s="1349"/>
      <c r="FW60" s="1349"/>
      <c r="FX60" s="1349"/>
      <c r="FY60" s="1349"/>
      <c r="FZ60" s="1349"/>
      <c r="GA60" s="1349"/>
      <c r="GB60" s="1349"/>
      <c r="GC60" s="1349"/>
      <c r="GD60" s="1349"/>
      <c r="GE60" s="1349"/>
      <c r="GF60" s="1349"/>
      <c r="GG60" s="1349"/>
      <c r="GH60" s="1349"/>
      <c r="GI60" s="1349"/>
      <c r="GJ60" s="1349"/>
      <c r="GK60" s="1349"/>
      <c r="GL60" s="1349"/>
      <c r="GM60" s="1349"/>
      <c r="GN60" s="1349"/>
      <c r="GO60" s="1349"/>
      <c r="GP60" s="1348"/>
      <c r="GQ60" s="1348"/>
      <c r="GR60" s="1348"/>
      <c r="GS60" s="1348"/>
      <c r="GT60" s="1348"/>
      <c r="GU60" s="1348"/>
      <c r="GV60" s="1348"/>
      <c r="GW60" s="1348"/>
      <c r="GX60" s="1348"/>
      <c r="GY60" s="1348"/>
      <c r="GZ60" s="1348"/>
      <c r="HA60" s="1348"/>
      <c r="HB60" s="1348"/>
      <c r="HC60" s="1348"/>
      <c r="HD60" s="1348"/>
      <c r="HE60" s="1348"/>
      <c r="HF60" s="1348"/>
      <c r="HG60" s="1348"/>
      <c r="HH60" s="1348"/>
      <c r="HI60" s="1348"/>
      <c r="HJ60" s="1348"/>
      <c r="HK60" s="1348"/>
      <c r="HL60" s="1348"/>
      <c r="HM60" s="1348"/>
      <c r="HN60" s="1348"/>
      <c r="HO60" s="1348"/>
      <c r="HP60" s="1348"/>
      <c r="HQ60" s="1348"/>
      <c r="HR60" s="1348"/>
      <c r="HS60" s="1348"/>
      <c r="HT60" s="1348"/>
      <c r="HU60" s="1348"/>
      <c r="HV60" s="1348"/>
      <c r="HW60" s="1348"/>
      <c r="HX60" s="1348"/>
      <c r="HY60" s="1348"/>
      <c r="HZ60" s="1348"/>
      <c r="IA60" s="1348"/>
      <c r="IB60" s="1348"/>
      <c r="IC60" s="1348"/>
      <c r="ID60" s="1348"/>
      <c r="IE60" s="1348"/>
      <c r="IF60" s="1348"/>
      <c r="IG60" s="1348"/>
      <c r="IH60" s="1348"/>
      <c r="II60" s="1348"/>
      <c r="IJ60" s="1348"/>
      <c r="IK60" s="1348"/>
      <c r="IL60" s="1348"/>
      <c r="IM60" s="1348"/>
      <c r="IN60" s="1348"/>
      <c r="IO60" s="1348"/>
      <c r="IP60" s="1348"/>
      <c r="IQ60" s="1348"/>
      <c r="IR60" s="1352"/>
      <c r="IS60" s="1352"/>
      <c r="IT60" s="1352"/>
      <c r="IU60" s="1352"/>
      <c r="IV60" s="566"/>
      <c r="IW60" s="556"/>
      <c r="IX60" s="1338"/>
      <c r="IY60" s="1341"/>
      <c r="IZ60" s="544"/>
      <c r="JA60" s="544"/>
      <c r="JB60" s="544"/>
      <c r="JC60" s="544"/>
      <c r="JD60" s="544"/>
      <c r="JE60" s="544"/>
      <c r="JF60" s="544"/>
      <c r="JG60" s="544"/>
      <c r="JH60" s="545"/>
      <c r="JI60" s="544"/>
      <c r="JJ60" s="544"/>
      <c r="JK60" s="544"/>
      <c r="JL60" s="544"/>
      <c r="JM60" s="544"/>
      <c r="JN60" s="544"/>
      <c r="JO60" s="544"/>
      <c r="JP60" s="544"/>
      <c r="JQ60" s="544"/>
      <c r="JR60" s="544"/>
      <c r="JS60" s="544"/>
      <c r="JT60" s="544"/>
      <c r="JU60" s="544"/>
      <c r="JV60" s="544"/>
      <c r="JW60" s="544"/>
      <c r="JX60" s="544"/>
      <c r="JY60" s="544"/>
      <c r="JZ60" s="544"/>
      <c r="KA60" s="544"/>
      <c r="KB60" s="544"/>
      <c r="KC60" s="544"/>
      <c r="KD60" s="544"/>
      <c r="KE60" s="544"/>
      <c r="KF60" s="544"/>
      <c r="KG60" s="544"/>
      <c r="KH60" s="544"/>
      <c r="KI60" s="544"/>
      <c r="KJ60" s="544"/>
      <c r="KK60" s="544"/>
      <c r="KL60" s="544"/>
      <c r="KM60" s="544"/>
      <c r="KN60" s="544"/>
      <c r="KO60" s="544"/>
      <c r="KP60" s="544"/>
      <c r="KQ60" s="544"/>
      <c r="KR60" s="544"/>
      <c r="KS60" s="544"/>
      <c r="KT60" s="544"/>
      <c r="KU60" s="544"/>
      <c r="KV60" s="544"/>
      <c r="KW60" s="544"/>
      <c r="KX60" s="544"/>
      <c r="KY60" s="544"/>
      <c r="KZ60" s="544"/>
      <c r="LA60" s="544"/>
      <c r="LB60" s="544"/>
      <c r="LC60" s="544"/>
      <c r="LD60" s="544"/>
      <c r="LE60" s="544"/>
      <c r="LF60" s="544"/>
      <c r="LG60" s="544"/>
      <c r="LH60" s="544"/>
      <c r="LI60" s="544"/>
      <c r="LJ60" s="546"/>
    </row>
    <row r="61" spans="2:322" ht="3.65" customHeight="1">
      <c r="B61" s="545"/>
      <c r="C61" s="544"/>
      <c r="D61" s="544"/>
      <c r="E61" s="544"/>
      <c r="F61" s="544"/>
      <c r="G61" s="544"/>
      <c r="H61" s="544"/>
      <c r="I61" s="544"/>
      <c r="J61" s="544"/>
      <c r="K61" s="544"/>
      <c r="L61" s="544"/>
      <c r="M61" s="544"/>
      <c r="N61" s="544"/>
      <c r="O61" s="544"/>
      <c r="P61" s="544"/>
      <c r="Q61" s="544"/>
      <c r="R61" s="544"/>
      <c r="S61" s="544"/>
      <c r="T61" s="544"/>
      <c r="U61" s="544"/>
      <c r="V61" s="544"/>
      <c r="W61" s="544"/>
      <c r="X61" s="544"/>
      <c r="Y61" s="544"/>
      <c r="Z61" s="544"/>
      <c r="AA61" s="544"/>
      <c r="AB61" s="544"/>
      <c r="AC61" s="544"/>
      <c r="AD61" s="544"/>
      <c r="AE61" s="544"/>
      <c r="AF61" s="544"/>
      <c r="AG61" s="544"/>
      <c r="AH61" s="544"/>
      <c r="AI61" s="544"/>
      <c r="AJ61" s="544"/>
      <c r="AK61" s="544"/>
      <c r="AL61" s="544"/>
      <c r="AM61" s="544"/>
      <c r="AN61" s="544"/>
      <c r="AO61" s="546"/>
      <c r="AP61" s="547"/>
      <c r="AQ61" s="548"/>
      <c r="AR61" s="548"/>
      <c r="AS61" s="548"/>
      <c r="AT61" s="548"/>
      <c r="AU61" s="548"/>
      <c r="AV61" s="548"/>
      <c r="AW61" s="548"/>
      <c r="AX61" s="1337"/>
      <c r="AY61" s="1338"/>
      <c r="AZ61" s="556"/>
      <c r="BA61" s="564"/>
      <c r="BB61" s="1348"/>
      <c r="BC61" s="1348"/>
      <c r="BD61" s="1348"/>
      <c r="BE61" s="1348"/>
      <c r="BF61" s="1348"/>
      <c r="BG61" s="1348"/>
      <c r="BH61" s="1348"/>
      <c r="BI61" s="1348"/>
      <c r="BJ61" s="1348"/>
      <c r="BK61" s="1348"/>
      <c r="BL61" s="1348"/>
      <c r="BM61" s="1348"/>
      <c r="BN61" s="1348"/>
      <c r="BO61" s="1348"/>
      <c r="BP61" s="1348"/>
      <c r="BQ61" s="1348"/>
      <c r="BR61" s="1348"/>
      <c r="BS61" s="1348"/>
      <c r="BT61" s="1348"/>
      <c r="BU61" s="1348"/>
      <c r="BV61" s="1348"/>
      <c r="BW61" s="1348"/>
      <c r="BX61" s="1348"/>
      <c r="BY61" s="1348"/>
      <c r="BZ61" s="1349"/>
      <c r="CA61" s="1349"/>
      <c r="CB61" s="1349"/>
      <c r="CC61" s="1349"/>
      <c r="CD61" s="1349"/>
      <c r="CE61" s="1349"/>
      <c r="CF61" s="1349"/>
      <c r="CG61" s="1349"/>
      <c r="CH61" s="1349"/>
      <c r="CI61" s="1349"/>
      <c r="CJ61" s="1349"/>
      <c r="CK61" s="1349"/>
      <c r="CL61" s="1349"/>
      <c r="CM61" s="1349"/>
      <c r="CN61" s="1349"/>
      <c r="CO61" s="1349"/>
      <c r="CP61" s="1349"/>
      <c r="CQ61" s="1349"/>
      <c r="CR61" s="1349"/>
      <c r="CS61" s="1349"/>
      <c r="CT61" s="1349"/>
      <c r="CU61" s="1349"/>
      <c r="CV61" s="1349"/>
      <c r="CW61" s="1349"/>
      <c r="CX61" s="1349"/>
      <c r="CY61" s="1349"/>
      <c r="CZ61" s="1349"/>
      <c r="DA61" s="1349"/>
      <c r="DB61" s="1349"/>
      <c r="DC61" s="1349"/>
      <c r="DD61" s="1349"/>
      <c r="DE61" s="1349"/>
      <c r="DF61" s="1349"/>
      <c r="DG61" s="1349"/>
      <c r="DH61" s="1349"/>
      <c r="DI61" s="1349"/>
      <c r="DJ61" s="1349"/>
      <c r="DK61" s="1349"/>
      <c r="DL61" s="1349"/>
      <c r="DM61" s="1349"/>
      <c r="DN61" s="1349"/>
      <c r="DO61" s="1349"/>
      <c r="DP61" s="1349"/>
      <c r="DQ61" s="1349"/>
      <c r="DR61" s="1349"/>
      <c r="DS61" s="1349"/>
      <c r="DT61" s="1349"/>
      <c r="DU61" s="1349"/>
      <c r="DV61" s="1349"/>
      <c r="DW61" s="1349"/>
      <c r="DX61" s="1349"/>
      <c r="DY61" s="1349"/>
      <c r="DZ61" s="1349"/>
      <c r="EA61" s="1349"/>
      <c r="EB61" s="1349"/>
      <c r="EC61" s="1349"/>
      <c r="ED61" s="1349"/>
      <c r="EE61" s="1349"/>
      <c r="EF61" s="1349"/>
      <c r="EG61" s="1349"/>
      <c r="EH61" s="1349"/>
      <c r="EI61" s="1349"/>
      <c r="EJ61" s="1349"/>
      <c r="EK61" s="1349"/>
      <c r="EL61" s="1349"/>
      <c r="EM61" s="1349"/>
      <c r="EN61" s="1349"/>
      <c r="EO61" s="1349"/>
      <c r="EP61" s="1349"/>
      <c r="EQ61" s="1349"/>
      <c r="ER61" s="1349"/>
      <c r="ES61" s="1349"/>
      <c r="ET61" s="1349"/>
      <c r="EU61" s="1349"/>
      <c r="EV61" s="1349"/>
      <c r="EW61" s="1349"/>
      <c r="EX61" s="1349"/>
      <c r="EY61" s="1349"/>
      <c r="EZ61" s="1349"/>
      <c r="FA61" s="1349"/>
      <c r="FB61" s="1349"/>
      <c r="FC61" s="1349"/>
      <c r="FD61" s="1349"/>
      <c r="FE61" s="1349"/>
      <c r="FF61" s="1349"/>
      <c r="FG61" s="1349"/>
      <c r="FH61" s="1349"/>
      <c r="FI61" s="1349"/>
      <c r="FJ61" s="1349"/>
      <c r="FK61" s="1349"/>
      <c r="FL61" s="1349"/>
      <c r="FM61" s="1349"/>
      <c r="FN61" s="1349"/>
      <c r="FO61" s="1349"/>
      <c r="FP61" s="1349"/>
      <c r="FQ61" s="1349"/>
      <c r="FR61" s="1349"/>
      <c r="FS61" s="1349"/>
      <c r="FT61" s="1349"/>
      <c r="FU61" s="1349"/>
      <c r="FV61" s="1349"/>
      <c r="FW61" s="1349"/>
      <c r="FX61" s="1349"/>
      <c r="FY61" s="1349"/>
      <c r="FZ61" s="1349"/>
      <c r="GA61" s="1349"/>
      <c r="GB61" s="1349"/>
      <c r="GC61" s="1349"/>
      <c r="GD61" s="1349"/>
      <c r="GE61" s="1349"/>
      <c r="GF61" s="1349"/>
      <c r="GG61" s="1349"/>
      <c r="GH61" s="1349"/>
      <c r="GI61" s="1349"/>
      <c r="GJ61" s="1349"/>
      <c r="GK61" s="1349"/>
      <c r="GL61" s="1349"/>
      <c r="GM61" s="1349"/>
      <c r="GN61" s="1349"/>
      <c r="GO61" s="1349"/>
      <c r="GP61" s="1348"/>
      <c r="GQ61" s="1348"/>
      <c r="GR61" s="1348"/>
      <c r="GS61" s="1348"/>
      <c r="GT61" s="1348"/>
      <c r="GU61" s="1348"/>
      <c r="GV61" s="1348"/>
      <c r="GW61" s="1348"/>
      <c r="GX61" s="1348"/>
      <c r="GY61" s="1348"/>
      <c r="GZ61" s="1348"/>
      <c r="HA61" s="1348"/>
      <c r="HB61" s="1348"/>
      <c r="HC61" s="1348"/>
      <c r="HD61" s="1348"/>
      <c r="HE61" s="1348"/>
      <c r="HF61" s="1348"/>
      <c r="HG61" s="1348"/>
      <c r="HH61" s="1348"/>
      <c r="HI61" s="1348"/>
      <c r="HJ61" s="1348"/>
      <c r="HK61" s="1348"/>
      <c r="HL61" s="1348"/>
      <c r="HM61" s="1348"/>
      <c r="HN61" s="1348"/>
      <c r="HO61" s="1348"/>
      <c r="HP61" s="1348"/>
      <c r="HQ61" s="1348"/>
      <c r="HR61" s="1348"/>
      <c r="HS61" s="1348"/>
      <c r="HT61" s="1348"/>
      <c r="HU61" s="1348"/>
      <c r="HV61" s="1348"/>
      <c r="HW61" s="1348"/>
      <c r="HX61" s="1348"/>
      <c r="HY61" s="1348"/>
      <c r="HZ61" s="1348"/>
      <c r="IA61" s="1348"/>
      <c r="IB61" s="1348"/>
      <c r="IC61" s="1348"/>
      <c r="ID61" s="1348"/>
      <c r="IE61" s="1348"/>
      <c r="IF61" s="1348"/>
      <c r="IG61" s="1348"/>
      <c r="IH61" s="1348"/>
      <c r="II61" s="1348"/>
      <c r="IJ61" s="1348"/>
      <c r="IK61" s="1348"/>
      <c r="IL61" s="1348"/>
      <c r="IM61" s="1348"/>
      <c r="IN61" s="1348"/>
      <c r="IO61" s="1348"/>
      <c r="IP61" s="1348"/>
      <c r="IQ61" s="1348"/>
      <c r="IR61" s="1352"/>
      <c r="IS61" s="1352"/>
      <c r="IT61" s="1352"/>
      <c r="IU61" s="1352"/>
      <c r="IV61" s="566"/>
      <c r="IW61" s="556"/>
      <c r="IX61" s="1338"/>
      <c r="IY61" s="1341"/>
      <c r="IZ61" s="544"/>
      <c r="JA61" s="544"/>
      <c r="JB61" s="544"/>
      <c r="JC61" s="544"/>
      <c r="JD61" s="544"/>
      <c r="JE61" s="544"/>
      <c r="JF61" s="544"/>
      <c r="JG61" s="544"/>
      <c r="JH61" s="545"/>
      <c r="JI61" s="544"/>
      <c r="JJ61" s="544"/>
      <c r="JK61" s="544"/>
      <c r="JL61" s="544"/>
      <c r="JM61" s="544"/>
      <c r="JN61" s="544"/>
      <c r="JO61" s="544"/>
      <c r="JP61" s="544"/>
      <c r="JQ61" s="544"/>
      <c r="JR61" s="544"/>
      <c r="JS61" s="544"/>
      <c r="JT61" s="544"/>
      <c r="JU61" s="544"/>
      <c r="JV61" s="544"/>
      <c r="JW61" s="544"/>
      <c r="JX61" s="544"/>
      <c r="JY61" s="544"/>
      <c r="JZ61" s="544"/>
      <c r="KA61" s="544"/>
      <c r="KB61" s="544"/>
      <c r="KC61" s="544"/>
      <c r="KD61" s="544"/>
      <c r="KE61" s="544"/>
      <c r="KF61" s="544"/>
      <c r="KG61" s="544"/>
      <c r="KH61" s="544"/>
      <c r="KI61" s="544"/>
      <c r="KJ61" s="544"/>
      <c r="KK61" s="544"/>
      <c r="KL61" s="544"/>
      <c r="KM61" s="544"/>
      <c r="KN61" s="544"/>
      <c r="KO61" s="544"/>
      <c r="KP61" s="544"/>
      <c r="KQ61" s="544"/>
      <c r="KR61" s="544"/>
      <c r="KS61" s="544"/>
      <c r="KT61" s="544"/>
      <c r="KU61" s="544"/>
      <c r="KV61" s="544"/>
      <c r="KW61" s="544"/>
      <c r="KX61" s="544"/>
      <c r="KY61" s="544"/>
      <c r="KZ61" s="544"/>
      <c r="LA61" s="544"/>
      <c r="LB61" s="544"/>
      <c r="LC61" s="544"/>
      <c r="LD61" s="544"/>
      <c r="LE61" s="544"/>
      <c r="LF61" s="544"/>
      <c r="LG61" s="544"/>
      <c r="LH61" s="544"/>
      <c r="LI61" s="544"/>
      <c r="LJ61" s="546"/>
    </row>
    <row r="62" spans="2:322" ht="3.65" customHeight="1">
      <c r="B62" s="545"/>
      <c r="C62" s="544"/>
      <c r="D62" s="544"/>
      <c r="E62" s="544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4"/>
      <c r="R62" s="544"/>
      <c r="S62" s="544"/>
      <c r="T62" s="544"/>
      <c r="U62" s="544"/>
      <c r="V62" s="544"/>
      <c r="W62" s="544"/>
      <c r="X62" s="544"/>
      <c r="Y62" s="544"/>
      <c r="Z62" s="544"/>
      <c r="AA62" s="544"/>
      <c r="AB62" s="544"/>
      <c r="AC62" s="544"/>
      <c r="AD62" s="544"/>
      <c r="AE62" s="544"/>
      <c r="AF62" s="544"/>
      <c r="AG62" s="544"/>
      <c r="AH62" s="544"/>
      <c r="AI62" s="544"/>
      <c r="AJ62" s="544"/>
      <c r="AK62" s="544"/>
      <c r="AL62" s="544"/>
      <c r="AM62" s="544"/>
      <c r="AN62" s="544"/>
      <c r="AO62" s="546"/>
      <c r="AP62" s="547"/>
      <c r="AQ62" s="548"/>
      <c r="AR62" s="548"/>
      <c r="AS62" s="548"/>
      <c r="AT62" s="548"/>
      <c r="AU62" s="548"/>
      <c r="AV62" s="548"/>
      <c r="AW62" s="548"/>
      <c r="AX62" s="1337"/>
      <c r="AY62" s="1338"/>
      <c r="AZ62" s="1338" t="e" vm="5">
        <v>#VALUE!</v>
      </c>
      <c r="BA62" s="564"/>
      <c r="BB62" s="1353"/>
      <c r="BC62" s="1353"/>
      <c r="BD62" s="1353"/>
      <c r="BE62" s="1353"/>
      <c r="BF62" s="1353"/>
      <c r="BG62" s="1353"/>
      <c r="BH62" s="1353"/>
      <c r="BI62" s="1353"/>
      <c r="BJ62" s="1353"/>
      <c r="BK62" s="1353"/>
      <c r="BL62" s="1353"/>
      <c r="BM62" s="1353"/>
      <c r="BN62" s="1353"/>
      <c r="BO62" s="1353"/>
      <c r="BP62" s="1353"/>
      <c r="BQ62" s="1353"/>
      <c r="BR62" s="1353"/>
      <c r="BS62" s="1353"/>
      <c r="BT62" s="1353"/>
      <c r="BU62" s="1353"/>
      <c r="BV62" s="1353"/>
      <c r="BW62" s="1353"/>
      <c r="BX62" s="1353"/>
      <c r="BY62" s="1353"/>
      <c r="BZ62" s="1353"/>
      <c r="CA62" s="1353"/>
      <c r="CB62" s="1353"/>
      <c r="CC62" s="1353"/>
      <c r="CD62" s="1353"/>
      <c r="CE62" s="1353"/>
      <c r="CF62" s="1353"/>
      <c r="CG62" s="1353"/>
      <c r="CH62" s="1353"/>
      <c r="CI62" s="1353"/>
      <c r="CJ62" s="1353"/>
      <c r="CK62" s="1353"/>
      <c r="CL62" s="1353"/>
      <c r="CM62" s="1353"/>
      <c r="CN62" s="1353"/>
      <c r="CO62" s="1353"/>
      <c r="CP62" s="1353"/>
      <c r="CQ62" s="1353"/>
      <c r="CR62" s="1353"/>
      <c r="CS62" s="1353"/>
      <c r="CT62" s="1353"/>
      <c r="CU62" s="1353"/>
      <c r="CV62" s="1353"/>
      <c r="CW62" s="1353"/>
      <c r="CX62" s="1353"/>
      <c r="CY62" s="1353"/>
      <c r="CZ62" s="1353"/>
      <c r="DA62" s="1353"/>
      <c r="DB62" s="1353"/>
      <c r="DC62" s="1353"/>
      <c r="DD62" s="1353"/>
      <c r="DE62" s="1353"/>
      <c r="DF62" s="1353"/>
      <c r="DG62" s="1353"/>
      <c r="DH62" s="1353"/>
      <c r="DI62" s="1353"/>
      <c r="DJ62" s="1353"/>
      <c r="DK62" s="1353"/>
      <c r="DL62" s="1353"/>
      <c r="DM62" s="1353"/>
      <c r="DN62" s="1353"/>
      <c r="DO62" s="1353"/>
      <c r="DP62" s="1353"/>
      <c r="DQ62" s="1353"/>
      <c r="DR62" s="1353"/>
      <c r="DS62" s="1353"/>
      <c r="DT62" s="1353"/>
      <c r="DU62" s="1353"/>
      <c r="DV62" s="1353"/>
      <c r="DW62" s="1353"/>
      <c r="DX62" s="1353"/>
      <c r="DY62" s="1353"/>
      <c r="DZ62" s="1353"/>
      <c r="EA62" s="1353"/>
      <c r="EB62" s="1353"/>
      <c r="EC62" s="1353"/>
      <c r="ED62" s="1353"/>
      <c r="EE62" s="1353"/>
      <c r="EF62" s="1353"/>
      <c r="EG62" s="1353"/>
      <c r="EH62" s="1353"/>
      <c r="EI62" s="1353"/>
      <c r="EJ62" s="1353"/>
      <c r="EK62" s="1353"/>
      <c r="EL62" s="1353"/>
      <c r="EM62" s="1353"/>
      <c r="EN62" s="1353"/>
      <c r="EO62" s="1353"/>
      <c r="EP62" s="1353"/>
      <c r="EQ62" s="1353"/>
      <c r="ER62" s="1353"/>
      <c r="ES62" s="1353"/>
      <c r="ET62" s="1353"/>
      <c r="EU62" s="1353"/>
      <c r="EV62" s="1353"/>
      <c r="EW62" s="1353"/>
      <c r="EX62" s="1353"/>
      <c r="EY62" s="1353"/>
      <c r="EZ62" s="1353"/>
      <c r="FA62" s="1353"/>
      <c r="FB62" s="1353"/>
      <c r="FC62" s="1353"/>
      <c r="FD62" s="1353"/>
      <c r="FE62" s="1353"/>
      <c r="FF62" s="1353"/>
      <c r="FG62" s="1353"/>
      <c r="FH62" s="1353"/>
      <c r="FI62" s="1353"/>
      <c r="FJ62" s="1353"/>
      <c r="FK62" s="1353"/>
      <c r="FL62" s="1353"/>
      <c r="FM62" s="1353"/>
      <c r="FN62" s="1353"/>
      <c r="FO62" s="1353"/>
      <c r="FP62" s="1353"/>
      <c r="FQ62" s="1353"/>
      <c r="FR62" s="1353"/>
      <c r="FS62" s="1353"/>
      <c r="FT62" s="1353"/>
      <c r="FU62" s="1353"/>
      <c r="FV62" s="1353"/>
      <c r="FW62" s="1353"/>
      <c r="FX62" s="1353"/>
      <c r="FY62" s="1353"/>
      <c r="FZ62" s="1353"/>
      <c r="GA62" s="1353"/>
      <c r="GB62" s="1353"/>
      <c r="GC62" s="1353"/>
      <c r="GD62" s="1353"/>
      <c r="GE62" s="1353"/>
      <c r="GF62" s="1353"/>
      <c r="GG62" s="1353"/>
      <c r="GH62" s="1353"/>
      <c r="GI62" s="1353"/>
      <c r="GJ62" s="1353"/>
      <c r="GK62" s="1353"/>
      <c r="GL62" s="1353"/>
      <c r="GM62" s="1353"/>
      <c r="GN62" s="1353"/>
      <c r="GO62" s="1353"/>
      <c r="GP62" s="1353" t="str">
        <f>IFERROR(VLOOKUP(#REF!,'[1]BOM2.0'!$O$43:$V$98,8,FALSE),"")</f>
        <v/>
      </c>
      <c r="GQ62" s="1353"/>
      <c r="GR62" s="1353"/>
      <c r="GS62" s="1353"/>
      <c r="GT62" s="1353"/>
      <c r="GU62" s="1353"/>
      <c r="GV62" s="1353"/>
      <c r="GW62" s="1353"/>
      <c r="GX62" s="1353"/>
      <c r="GY62" s="1353"/>
      <c r="GZ62" s="1353"/>
      <c r="HA62" s="1353"/>
      <c r="HB62" s="1353"/>
      <c r="HC62" s="1353"/>
      <c r="HD62" s="1353"/>
      <c r="HE62" s="1353"/>
      <c r="HF62" s="1353"/>
      <c r="HG62" s="1353"/>
      <c r="HH62" s="1353"/>
      <c r="HI62" s="1353"/>
      <c r="HJ62" s="1353"/>
      <c r="HK62" s="1353"/>
      <c r="HL62" s="1353"/>
      <c r="HM62" s="1353"/>
      <c r="HN62" s="1353"/>
      <c r="HO62" s="1353"/>
      <c r="HP62" s="1353"/>
      <c r="HQ62" s="1353"/>
      <c r="HR62" s="1353"/>
      <c r="HS62" s="1353"/>
      <c r="HT62" s="1353"/>
      <c r="HU62" s="1353"/>
      <c r="HV62" s="1353"/>
      <c r="HW62" s="1353"/>
      <c r="HX62" s="1353"/>
      <c r="HY62" s="1353"/>
      <c r="HZ62" s="1353"/>
      <c r="IA62" s="1353"/>
      <c r="IB62" s="1353"/>
      <c r="IC62" s="1353"/>
      <c r="ID62" s="1353"/>
      <c r="IE62" s="1353"/>
      <c r="IF62" s="1353"/>
      <c r="IG62" s="1353"/>
      <c r="IH62" s="1353"/>
      <c r="II62" s="1353"/>
      <c r="IJ62" s="1353"/>
      <c r="IK62" s="1353"/>
      <c r="IL62" s="1353"/>
      <c r="IM62" s="1353"/>
      <c r="IN62" s="1353"/>
      <c r="IO62" s="1353"/>
      <c r="IP62" s="1353"/>
      <c r="IQ62" s="1353"/>
      <c r="IR62" s="1355" t="b">
        <v>0</v>
      </c>
      <c r="IS62" s="1355"/>
      <c r="IT62" s="1355"/>
      <c r="IU62" s="1355"/>
      <c r="IV62" s="566"/>
      <c r="IW62" s="556"/>
      <c r="IX62" s="1338"/>
      <c r="IY62" s="1341"/>
      <c r="IZ62" s="544"/>
      <c r="JA62" s="544"/>
      <c r="JB62" s="544"/>
      <c r="JC62" s="544"/>
      <c r="JD62" s="544"/>
      <c r="JE62" s="544"/>
      <c r="JF62" s="544"/>
      <c r="JG62" s="544"/>
      <c r="JH62" s="545"/>
      <c r="JI62" s="544"/>
      <c r="JJ62" s="544"/>
      <c r="JK62" s="544"/>
      <c r="JL62" s="544"/>
      <c r="JM62" s="544"/>
      <c r="JN62" s="544"/>
      <c r="JO62" s="544"/>
      <c r="JP62" s="544"/>
      <c r="JQ62" s="544"/>
      <c r="JR62" s="544"/>
      <c r="JS62" s="544"/>
      <c r="JT62" s="544"/>
      <c r="JU62" s="544"/>
      <c r="JV62" s="544"/>
      <c r="JW62" s="544"/>
      <c r="JX62" s="544"/>
      <c r="JY62" s="544"/>
      <c r="JZ62" s="544"/>
      <c r="KA62" s="544"/>
      <c r="KB62" s="544"/>
      <c r="KC62" s="544"/>
      <c r="KD62" s="544"/>
      <c r="KE62" s="544"/>
      <c r="KF62" s="544"/>
      <c r="KG62" s="544"/>
      <c r="KH62" s="544"/>
      <c r="KI62" s="544"/>
      <c r="KJ62" s="544"/>
      <c r="KK62" s="544"/>
      <c r="KL62" s="544"/>
      <c r="KM62" s="544"/>
      <c r="KN62" s="544"/>
      <c r="KO62" s="544"/>
      <c r="KP62" s="544"/>
      <c r="KQ62" s="544"/>
      <c r="KR62" s="544"/>
      <c r="KS62" s="544"/>
      <c r="KT62" s="544"/>
      <c r="KU62" s="544"/>
      <c r="KV62" s="544"/>
      <c r="KW62" s="544"/>
      <c r="KX62" s="544"/>
      <c r="KY62" s="544"/>
      <c r="KZ62" s="544"/>
      <c r="LA62" s="544"/>
      <c r="LB62" s="544"/>
      <c r="LC62" s="544"/>
      <c r="LD62" s="544"/>
      <c r="LE62" s="544"/>
      <c r="LF62" s="544"/>
      <c r="LG62" s="544"/>
      <c r="LH62" s="544"/>
      <c r="LI62" s="544"/>
      <c r="LJ62" s="546"/>
    </row>
    <row r="63" spans="2:322" ht="3.65" customHeight="1">
      <c r="B63" s="545"/>
      <c r="C63" s="544"/>
      <c r="D63" s="544"/>
      <c r="E63" s="544"/>
      <c r="F63" s="544"/>
      <c r="G63" s="544"/>
      <c r="H63" s="544"/>
      <c r="I63" s="544"/>
      <c r="J63" s="544"/>
      <c r="K63" s="544"/>
      <c r="L63" s="544"/>
      <c r="M63" s="544"/>
      <c r="N63" s="544"/>
      <c r="O63" s="544"/>
      <c r="P63" s="544"/>
      <c r="Q63" s="544"/>
      <c r="R63" s="544"/>
      <c r="S63" s="544"/>
      <c r="T63" s="544"/>
      <c r="U63" s="544"/>
      <c r="V63" s="544"/>
      <c r="W63" s="544"/>
      <c r="X63" s="544"/>
      <c r="Y63" s="544"/>
      <c r="Z63" s="544"/>
      <c r="AA63" s="544"/>
      <c r="AB63" s="544"/>
      <c r="AC63" s="544"/>
      <c r="AD63" s="544"/>
      <c r="AE63" s="544"/>
      <c r="AF63" s="544"/>
      <c r="AG63" s="544"/>
      <c r="AH63" s="544"/>
      <c r="AI63" s="544"/>
      <c r="AJ63" s="544"/>
      <c r="AK63" s="544"/>
      <c r="AL63" s="544"/>
      <c r="AM63" s="544"/>
      <c r="AN63" s="544"/>
      <c r="AO63" s="546"/>
      <c r="AP63" s="547"/>
      <c r="AQ63" s="548"/>
      <c r="AR63" s="548"/>
      <c r="AS63" s="548"/>
      <c r="AT63" s="548"/>
      <c r="AU63" s="548"/>
      <c r="AV63" s="548"/>
      <c r="AW63" s="548"/>
      <c r="AX63" s="1337"/>
      <c r="AY63" s="1338"/>
      <c r="AZ63" s="1338"/>
      <c r="BA63" s="564"/>
      <c r="BB63" s="1353"/>
      <c r="BC63" s="1353"/>
      <c r="BD63" s="1353"/>
      <c r="BE63" s="1353"/>
      <c r="BF63" s="1353"/>
      <c r="BG63" s="1353"/>
      <c r="BH63" s="1353"/>
      <c r="BI63" s="1353"/>
      <c r="BJ63" s="1353"/>
      <c r="BK63" s="1353"/>
      <c r="BL63" s="1353"/>
      <c r="BM63" s="1353"/>
      <c r="BN63" s="1353"/>
      <c r="BO63" s="1353"/>
      <c r="BP63" s="1353"/>
      <c r="BQ63" s="1353"/>
      <c r="BR63" s="1353"/>
      <c r="BS63" s="1353"/>
      <c r="BT63" s="1353"/>
      <c r="BU63" s="1353"/>
      <c r="BV63" s="1353"/>
      <c r="BW63" s="1353"/>
      <c r="BX63" s="1353"/>
      <c r="BY63" s="1353"/>
      <c r="BZ63" s="1353"/>
      <c r="CA63" s="1353"/>
      <c r="CB63" s="1353"/>
      <c r="CC63" s="1353"/>
      <c r="CD63" s="1353"/>
      <c r="CE63" s="1353"/>
      <c r="CF63" s="1353"/>
      <c r="CG63" s="1353"/>
      <c r="CH63" s="1353"/>
      <c r="CI63" s="1353"/>
      <c r="CJ63" s="1353"/>
      <c r="CK63" s="1353"/>
      <c r="CL63" s="1353"/>
      <c r="CM63" s="1353"/>
      <c r="CN63" s="1353"/>
      <c r="CO63" s="1353"/>
      <c r="CP63" s="1353"/>
      <c r="CQ63" s="1353"/>
      <c r="CR63" s="1353"/>
      <c r="CS63" s="1353"/>
      <c r="CT63" s="1353"/>
      <c r="CU63" s="1353"/>
      <c r="CV63" s="1353"/>
      <c r="CW63" s="1353"/>
      <c r="CX63" s="1353"/>
      <c r="CY63" s="1353"/>
      <c r="CZ63" s="1353"/>
      <c r="DA63" s="1353"/>
      <c r="DB63" s="1353"/>
      <c r="DC63" s="1353"/>
      <c r="DD63" s="1353"/>
      <c r="DE63" s="1353"/>
      <c r="DF63" s="1353"/>
      <c r="DG63" s="1353"/>
      <c r="DH63" s="1353"/>
      <c r="DI63" s="1353"/>
      <c r="DJ63" s="1353"/>
      <c r="DK63" s="1353"/>
      <c r="DL63" s="1353"/>
      <c r="DM63" s="1353"/>
      <c r="DN63" s="1353"/>
      <c r="DO63" s="1353"/>
      <c r="DP63" s="1353"/>
      <c r="DQ63" s="1353"/>
      <c r="DR63" s="1353"/>
      <c r="DS63" s="1353"/>
      <c r="DT63" s="1353"/>
      <c r="DU63" s="1353"/>
      <c r="DV63" s="1353"/>
      <c r="DW63" s="1353"/>
      <c r="DX63" s="1353"/>
      <c r="DY63" s="1353"/>
      <c r="DZ63" s="1353"/>
      <c r="EA63" s="1353"/>
      <c r="EB63" s="1353"/>
      <c r="EC63" s="1353"/>
      <c r="ED63" s="1353"/>
      <c r="EE63" s="1353"/>
      <c r="EF63" s="1353"/>
      <c r="EG63" s="1353"/>
      <c r="EH63" s="1353"/>
      <c r="EI63" s="1353"/>
      <c r="EJ63" s="1353"/>
      <c r="EK63" s="1353"/>
      <c r="EL63" s="1353"/>
      <c r="EM63" s="1353"/>
      <c r="EN63" s="1353"/>
      <c r="EO63" s="1353"/>
      <c r="EP63" s="1353"/>
      <c r="EQ63" s="1353"/>
      <c r="ER63" s="1353"/>
      <c r="ES63" s="1353"/>
      <c r="ET63" s="1353"/>
      <c r="EU63" s="1353"/>
      <c r="EV63" s="1353"/>
      <c r="EW63" s="1353"/>
      <c r="EX63" s="1353"/>
      <c r="EY63" s="1353"/>
      <c r="EZ63" s="1353"/>
      <c r="FA63" s="1353"/>
      <c r="FB63" s="1353"/>
      <c r="FC63" s="1353"/>
      <c r="FD63" s="1353"/>
      <c r="FE63" s="1353"/>
      <c r="FF63" s="1353"/>
      <c r="FG63" s="1353"/>
      <c r="FH63" s="1353"/>
      <c r="FI63" s="1353"/>
      <c r="FJ63" s="1353"/>
      <c r="FK63" s="1353"/>
      <c r="FL63" s="1353"/>
      <c r="FM63" s="1353"/>
      <c r="FN63" s="1353"/>
      <c r="FO63" s="1353"/>
      <c r="FP63" s="1353"/>
      <c r="FQ63" s="1353"/>
      <c r="FR63" s="1353"/>
      <c r="FS63" s="1353"/>
      <c r="FT63" s="1353"/>
      <c r="FU63" s="1353"/>
      <c r="FV63" s="1353"/>
      <c r="FW63" s="1353"/>
      <c r="FX63" s="1353"/>
      <c r="FY63" s="1353"/>
      <c r="FZ63" s="1353"/>
      <c r="GA63" s="1353"/>
      <c r="GB63" s="1353"/>
      <c r="GC63" s="1353"/>
      <c r="GD63" s="1353"/>
      <c r="GE63" s="1353"/>
      <c r="GF63" s="1353"/>
      <c r="GG63" s="1353"/>
      <c r="GH63" s="1353"/>
      <c r="GI63" s="1353"/>
      <c r="GJ63" s="1353"/>
      <c r="GK63" s="1353"/>
      <c r="GL63" s="1353"/>
      <c r="GM63" s="1353"/>
      <c r="GN63" s="1353"/>
      <c r="GO63" s="1353"/>
      <c r="GP63" s="1353"/>
      <c r="GQ63" s="1353"/>
      <c r="GR63" s="1353"/>
      <c r="GS63" s="1353"/>
      <c r="GT63" s="1353"/>
      <c r="GU63" s="1353"/>
      <c r="GV63" s="1353"/>
      <c r="GW63" s="1353"/>
      <c r="GX63" s="1353"/>
      <c r="GY63" s="1353"/>
      <c r="GZ63" s="1353"/>
      <c r="HA63" s="1353"/>
      <c r="HB63" s="1353"/>
      <c r="HC63" s="1353"/>
      <c r="HD63" s="1353"/>
      <c r="HE63" s="1353"/>
      <c r="HF63" s="1353"/>
      <c r="HG63" s="1353"/>
      <c r="HH63" s="1353"/>
      <c r="HI63" s="1353"/>
      <c r="HJ63" s="1353"/>
      <c r="HK63" s="1353"/>
      <c r="HL63" s="1353"/>
      <c r="HM63" s="1353"/>
      <c r="HN63" s="1353"/>
      <c r="HO63" s="1353"/>
      <c r="HP63" s="1353"/>
      <c r="HQ63" s="1353"/>
      <c r="HR63" s="1353"/>
      <c r="HS63" s="1353"/>
      <c r="HT63" s="1353"/>
      <c r="HU63" s="1353"/>
      <c r="HV63" s="1353"/>
      <c r="HW63" s="1353"/>
      <c r="HX63" s="1353"/>
      <c r="HY63" s="1353"/>
      <c r="HZ63" s="1353"/>
      <c r="IA63" s="1353"/>
      <c r="IB63" s="1353"/>
      <c r="IC63" s="1353"/>
      <c r="ID63" s="1353"/>
      <c r="IE63" s="1353"/>
      <c r="IF63" s="1353"/>
      <c r="IG63" s="1353"/>
      <c r="IH63" s="1353"/>
      <c r="II63" s="1353"/>
      <c r="IJ63" s="1353"/>
      <c r="IK63" s="1353"/>
      <c r="IL63" s="1353"/>
      <c r="IM63" s="1353"/>
      <c r="IN63" s="1353"/>
      <c r="IO63" s="1353"/>
      <c r="IP63" s="1353"/>
      <c r="IQ63" s="1353"/>
      <c r="IR63" s="1355"/>
      <c r="IS63" s="1355"/>
      <c r="IT63" s="1355"/>
      <c r="IU63" s="1355"/>
      <c r="IV63" s="566"/>
      <c r="IW63" s="556"/>
      <c r="IX63" s="1338"/>
      <c r="IY63" s="1341"/>
      <c r="IZ63" s="544"/>
      <c r="JA63" s="544"/>
      <c r="JB63" s="544"/>
      <c r="JC63" s="544"/>
      <c r="JD63" s="544"/>
      <c r="JE63" s="544"/>
      <c r="JF63" s="544"/>
      <c r="JG63" s="544"/>
      <c r="JH63" s="545"/>
      <c r="JI63" s="544"/>
      <c r="JJ63" s="544"/>
      <c r="JK63" s="544"/>
      <c r="JL63" s="544"/>
      <c r="JM63" s="544"/>
      <c r="JN63" s="544"/>
      <c r="JO63" s="544"/>
      <c r="JP63" s="544"/>
      <c r="JQ63" s="544"/>
      <c r="JR63" s="544"/>
      <c r="JS63" s="544"/>
      <c r="JT63" s="544"/>
      <c r="JU63" s="544"/>
      <c r="JV63" s="544"/>
      <c r="JW63" s="544"/>
      <c r="JX63" s="544"/>
      <c r="JY63" s="544"/>
      <c r="JZ63" s="544"/>
      <c r="KA63" s="544"/>
      <c r="KB63" s="544"/>
      <c r="KC63" s="544"/>
      <c r="KD63" s="544"/>
      <c r="KE63" s="544"/>
      <c r="KF63" s="544"/>
      <c r="KG63" s="544"/>
      <c r="KH63" s="544"/>
      <c r="KI63" s="544"/>
      <c r="KJ63" s="544"/>
      <c r="KK63" s="544"/>
      <c r="KL63" s="544"/>
      <c r="KM63" s="544"/>
      <c r="KN63" s="544"/>
      <c r="KO63" s="544"/>
      <c r="KP63" s="544"/>
      <c r="KQ63" s="544"/>
      <c r="KR63" s="544"/>
      <c r="KS63" s="544"/>
      <c r="KT63" s="544"/>
      <c r="KU63" s="544"/>
      <c r="KV63" s="544"/>
      <c r="KW63" s="544"/>
      <c r="KX63" s="544"/>
      <c r="KY63" s="544"/>
      <c r="KZ63" s="544"/>
      <c r="LA63" s="544"/>
      <c r="LB63" s="544"/>
      <c r="LC63" s="544"/>
      <c r="LD63" s="544"/>
      <c r="LE63" s="544"/>
      <c r="LF63" s="544"/>
      <c r="LG63" s="544"/>
      <c r="LH63" s="544"/>
      <c r="LI63" s="544"/>
      <c r="LJ63" s="546"/>
    </row>
    <row r="64" spans="2:322" ht="3.65" customHeight="1">
      <c r="B64" s="545"/>
      <c r="C64" s="544"/>
      <c r="D64" s="544"/>
      <c r="E64" s="544"/>
      <c r="F64" s="544"/>
      <c r="G64" s="544"/>
      <c r="H64" s="544"/>
      <c r="I64" s="544"/>
      <c r="J64" s="544"/>
      <c r="K64" s="544"/>
      <c r="L64" s="544"/>
      <c r="M64" s="544"/>
      <c r="N64" s="544"/>
      <c r="O64" s="544"/>
      <c r="P64" s="544"/>
      <c r="Q64" s="544"/>
      <c r="R64" s="544"/>
      <c r="S64" s="544"/>
      <c r="T64" s="544"/>
      <c r="U64" s="544"/>
      <c r="V64" s="544"/>
      <c r="W64" s="544"/>
      <c r="X64" s="544"/>
      <c r="Y64" s="544"/>
      <c r="Z64" s="544"/>
      <c r="AA64" s="544"/>
      <c r="AB64" s="544"/>
      <c r="AC64" s="544"/>
      <c r="AD64" s="544"/>
      <c r="AE64" s="544"/>
      <c r="AF64" s="544"/>
      <c r="AG64" s="544"/>
      <c r="AH64" s="544"/>
      <c r="AI64" s="544"/>
      <c r="AJ64" s="544"/>
      <c r="AK64" s="544"/>
      <c r="AL64" s="544"/>
      <c r="AM64" s="544"/>
      <c r="AN64" s="544"/>
      <c r="AO64" s="546"/>
      <c r="AP64" s="547"/>
      <c r="AQ64" s="548"/>
      <c r="AR64" s="548"/>
      <c r="AS64" s="548"/>
      <c r="AT64" s="548"/>
      <c r="AU64" s="548"/>
      <c r="AV64" s="548"/>
      <c r="AW64" s="548"/>
      <c r="AX64" s="1337"/>
      <c r="AY64" s="1338"/>
      <c r="AZ64" s="556"/>
      <c r="BA64" s="564"/>
      <c r="BB64" s="1353"/>
      <c r="BC64" s="1353"/>
      <c r="BD64" s="1353"/>
      <c r="BE64" s="1353"/>
      <c r="BF64" s="1353"/>
      <c r="BG64" s="1353"/>
      <c r="BH64" s="1353"/>
      <c r="BI64" s="1353"/>
      <c r="BJ64" s="1353"/>
      <c r="BK64" s="1353"/>
      <c r="BL64" s="1353"/>
      <c r="BM64" s="1353"/>
      <c r="BN64" s="1353"/>
      <c r="BO64" s="1353"/>
      <c r="BP64" s="1353"/>
      <c r="BQ64" s="1353"/>
      <c r="BR64" s="1353"/>
      <c r="BS64" s="1353"/>
      <c r="BT64" s="1353"/>
      <c r="BU64" s="1353"/>
      <c r="BV64" s="1353"/>
      <c r="BW64" s="1353"/>
      <c r="BX64" s="1353"/>
      <c r="BY64" s="1353"/>
      <c r="BZ64" s="1353"/>
      <c r="CA64" s="1353"/>
      <c r="CB64" s="1353"/>
      <c r="CC64" s="1353"/>
      <c r="CD64" s="1353"/>
      <c r="CE64" s="1353"/>
      <c r="CF64" s="1353"/>
      <c r="CG64" s="1353"/>
      <c r="CH64" s="1353"/>
      <c r="CI64" s="1353"/>
      <c r="CJ64" s="1353"/>
      <c r="CK64" s="1353"/>
      <c r="CL64" s="1353"/>
      <c r="CM64" s="1353"/>
      <c r="CN64" s="1353"/>
      <c r="CO64" s="1353"/>
      <c r="CP64" s="1353"/>
      <c r="CQ64" s="1353"/>
      <c r="CR64" s="1353"/>
      <c r="CS64" s="1353"/>
      <c r="CT64" s="1353"/>
      <c r="CU64" s="1353"/>
      <c r="CV64" s="1353"/>
      <c r="CW64" s="1353"/>
      <c r="CX64" s="1353"/>
      <c r="CY64" s="1353"/>
      <c r="CZ64" s="1353"/>
      <c r="DA64" s="1353"/>
      <c r="DB64" s="1353"/>
      <c r="DC64" s="1353"/>
      <c r="DD64" s="1353"/>
      <c r="DE64" s="1353"/>
      <c r="DF64" s="1353"/>
      <c r="DG64" s="1353"/>
      <c r="DH64" s="1353"/>
      <c r="DI64" s="1353"/>
      <c r="DJ64" s="1353"/>
      <c r="DK64" s="1353"/>
      <c r="DL64" s="1353"/>
      <c r="DM64" s="1353"/>
      <c r="DN64" s="1353"/>
      <c r="DO64" s="1353"/>
      <c r="DP64" s="1353"/>
      <c r="DQ64" s="1353"/>
      <c r="DR64" s="1353"/>
      <c r="DS64" s="1353"/>
      <c r="DT64" s="1353"/>
      <c r="DU64" s="1353"/>
      <c r="DV64" s="1353"/>
      <c r="DW64" s="1353"/>
      <c r="DX64" s="1353"/>
      <c r="DY64" s="1353"/>
      <c r="DZ64" s="1353"/>
      <c r="EA64" s="1353"/>
      <c r="EB64" s="1353"/>
      <c r="EC64" s="1353"/>
      <c r="ED64" s="1353"/>
      <c r="EE64" s="1353"/>
      <c r="EF64" s="1353"/>
      <c r="EG64" s="1353"/>
      <c r="EH64" s="1353"/>
      <c r="EI64" s="1353"/>
      <c r="EJ64" s="1353"/>
      <c r="EK64" s="1353"/>
      <c r="EL64" s="1353"/>
      <c r="EM64" s="1353"/>
      <c r="EN64" s="1353"/>
      <c r="EO64" s="1353"/>
      <c r="EP64" s="1353"/>
      <c r="EQ64" s="1353"/>
      <c r="ER64" s="1353"/>
      <c r="ES64" s="1353"/>
      <c r="ET64" s="1353"/>
      <c r="EU64" s="1353"/>
      <c r="EV64" s="1353"/>
      <c r="EW64" s="1353"/>
      <c r="EX64" s="1353"/>
      <c r="EY64" s="1353"/>
      <c r="EZ64" s="1353"/>
      <c r="FA64" s="1353"/>
      <c r="FB64" s="1353"/>
      <c r="FC64" s="1353"/>
      <c r="FD64" s="1353"/>
      <c r="FE64" s="1353"/>
      <c r="FF64" s="1353"/>
      <c r="FG64" s="1353"/>
      <c r="FH64" s="1353"/>
      <c r="FI64" s="1353"/>
      <c r="FJ64" s="1353"/>
      <c r="FK64" s="1353"/>
      <c r="FL64" s="1353"/>
      <c r="FM64" s="1353"/>
      <c r="FN64" s="1353"/>
      <c r="FO64" s="1353"/>
      <c r="FP64" s="1353"/>
      <c r="FQ64" s="1353"/>
      <c r="FR64" s="1353"/>
      <c r="FS64" s="1353"/>
      <c r="FT64" s="1353"/>
      <c r="FU64" s="1353"/>
      <c r="FV64" s="1353"/>
      <c r="FW64" s="1353"/>
      <c r="FX64" s="1353"/>
      <c r="FY64" s="1353"/>
      <c r="FZ64" s="1353"/>
      <c r="GA64" s="1353"/>
      <c r="GB64" s="1353"/>
      <c r="GC64" s="1353"/>
      <c r="GD64" s="1353"/>
      <c r="GE64" s="1353"/>
      <c r="GF64" s="1353"/>
      <c r="GG64" s="1353"/>
      <c r="GH64" s="1353"/>
      <c r="GI64" s="1353"/>
      <c r="GJ64" s="1353"/>
      <c r="GK64" s="1353"/>
      <c r="GL64" s="1353"/>
      <c r="GM64" s="1353"/>
      <c r="GN64" s="1353"/>
      <c r="GO64" s="1353"/>
      <c r="GP64" s="1353"/>
      <c r="GQ64" s="1353"/>
      <c r="GR64" s="1353"/>
      <c r="GS64" s="1353"/>
      <c r="GT64" s="1353"/>
      <c r="GU64" s="1353"/>
      <c r="GV64" s="1353"/>
      <c r="GW64" s="1353"/>
      <c r="GX64" s="1353"/>
      <c r="GY64" s="1353"/>
      <c r="GZ64" s="1353"/>
      <c r="HA64" s="1353"/>
      <c r="HB64" s="1353"/>
      <c r="HC64" s="1353"/>
      <c r="HD64" s="1353"/>
      <c r="HE64" s="1353"/>
      <c r="HF64" s="1353"/>
      <c r="HG64" s="1353"/>
      <c r="HH64" s="1353"/>
      <c r="HI64" s="1353"/>
      <c r="HJ64" s="1353"/>
      <c r="HK64" s="1353"/>
      <c r="HL64" s="1353"/>
      <c r="HM64" s="1353"/>
      <c r="HN64" s="1353"/>
      <c r="HO64" s="1353"/>
      <c r="HP64" s="1353"/>
      <c r="HQ64" s="1353"/>
      <c r="HR64" s="1353"/>
      <c r="HS64" s="1353"/>
      <c r="HT64" s="1353"/>
      <c r="HU64" s="1353"/>
      <c r="HV64" s="1353"/>
      <c r="HW64" s="1353"/>
      <c r="HX64" s="1353"/>
      <c r="HY64" s="1353"/>
      <c r="HZ64" s="1353"/>
      <c r="IA64" s="1353"/>
      <c r="IB64" s="1353"/>
      <c r="IC64" s="1353"/>
      <c r="ID64" s="1353"/>
      <c r="IE64" s="1353"/>
      <c r="IF64" s="1353"/>
      <c r="IG64" s="1353"/>
      <c r="IH64" s="1353"/>
      <c r="II64" s="1353"/>
      <c r="IJ64" s="1353"/>
      <c r="IK64" s="1353"/>
      <c r="IL64" s="1353"/>
      <c r="IM64" s="1353"/>
      <c r="IN64" s="1353"/>
      <c r="IO64" s="1353"/>
      <c r="IP64" s="1353"/>
      <c r="IQ64" s="1353"/>
      <c r="IR64" s="1355"/>
      <c r="IS64" s="1355"/>
      <c r="IT64" s="1355"/>
      <c r="IU64" s="1355"/>
      <c r="IV64" s="566"/>
      <c r="IW64" s="556"/>
      <c r="IX64" s="1338"/>
      <c r="IY64" s="1341"/>
      <c r="IZ64" s="544"/>
      <c r="JA64" s="544"/>
      <c r="JB64" s="544"/>
      <c r="JC64" s="544"/>
      <c r="JD64" s="544"/>
      <c r="JE64" s="544"/>
      <c r="JF64" s="544"/>
      <c r="JG64" s="544"/>
      <c r="JH64" s="545"/>
      <c r="JI64" s="544"/>
      <c r="JJ64" s="544"/>
      <c r="JK64" s="544"/>
      <c r="JL64" s="544"/>
      <c r="JM64" s="544"/>
      <c r="JN64" s="544"/>
      <c r="JO64" s="544"/>
      <c r="JP64" s="544"/>
      <c r="JQ64" s="544"/>
      <c r="JR64" s="544"/>
      <c r="JS64" s="544"/>
      <c r="JT64" s="544"/>
      <c r="JU64" s="544"/>
      <c r="JV64" s="544"/>
      <c r="JW64" s="544"/>
      <c r="JX64" s="544"/>
      <c r="JY64" s="544"/>
      <c r="JZ64" s="544"/>
      <c r="KA64" s="544"/>
      <c r="KB64" s="544"/>
      <c r="KC64" s="544"/>
      <c r="KD64" s="544"/>
      <c r="KE64" s="544"/>
      <c r="KF64" s="544"/>
      <c r="KG64" s="544"/>
      <c r="KH64" s="544"/>
      <c r="KI64" s="544"/>
      <c r="KJ64" s="544"/>
      <c r="KK64" s="544"/>
      <c r="KL64" s="544"/>
      <c r="KM64" s="544"/>
      <c r="KN64" s="544"/>
      <c r="KO64" s="544"/>
      <c r="KP64" s="544"/>
      <c r="KQ64" s="544"/>
      <c r="KR64" s="544"/>
      <c r="KS64" s="544"/>
      <c r="KT64" s="544"/>
      <c r="KU64" s="544"/>
      <c r="KV64" s="544"/>
      <c r="KW64" s="544"/>
      <c r="KX64" s="544"/>
      <c r="KY64" s="544"/>
      <c r="KZ64" s="544"/>
      <c r="LA64" s="544"/>
      <c r="LB64" s="544"/>
      <c r="LC64" s="544"/>
      <c r="LD64" s="544"/>
      <c r="LE64" s="544"/>
      <c r="LF64" s="544"/>
      <c r="LG64" s="544"/>
      <c r="LH64" s="544"/>
      <c r="LI64" s="544"/>
      <c r="LJ64" s="546"/>
    </row>
    <row r="65" spans="2:322" ht="3.65" customHeight="1">
      <c r="B65" s="545"/>
      <c r="C65" s="544"/>
      <c r="D65" s="544"/>
      <c r="E65" s="544"/>
      <c r="F65" s="544"/>
      <c r="G65" s="544"/>
      <c r="H65" s="544"/>
      <c r="I65" s="544"/>
      <c r="J65" s="544"/>
      <c r="K65" s="544"/>
      <c r="L65" s="544"/>
      <c r="M65" s="544"/>
      <c r="N65" s="544"/>
      <c r="O65" s="544"/>
      <c r="P65" s="544"/>
      <c r="Q65" s="544"/>
      <c r="R65" s="544"/>
      <c r="S65" s="544"/>
      <c r="T65" s="544"/>
      <c r="U65" s="544"/>
      <c r="V65" s="544"/>
      <c r="W65" s="544"/>
      <c r="X65" s="544"/>
      <c r="Y65" s="544"/>
      <c r="Z65" s="544"/>
      <c r="AA65" s="544"/>
      <c r="AB65" s="544"/>
      <c r="AC65" s="544"/>
      <c r="AD65" s="544"/>
      <c r="AE65" s="544"/>
      <c r="AF65" s="544"/>
      <c r="AG65" s="544"/>
      <c r="AH65" s="544"/>
      <c r="AI65" s="544"/>
      <c r="AJ65" s="544"/>
      <c r="AK65" s="544"/>
      <c r="AL65" s="544"/>
      <c r="AM65" s="544"/>
      <c r="AN65" s="544"/>
      <c r="AO65" s="546"/>
      <c r="AP65" s="547"/>
      <c r="AQ65" s="548"/>
      <c r="AR65" s="548"/>
      <c r="AS65" s="548"/>
      <c r="AT65" s="548"/>
      <c r="AU65" s="548"/>
      <c r="AV65" s="548"/>
      <c r="AW65" s="548"/>
      <c r="AX65" s="1337"/>
      <c r="AY65" s="1338"/>
      <c r="AZ65" s="556"/>
      <c r="BA65" s="564"/>
      <c r="BB65" s="1348"/>
      <c r="BC65" s="1348"/>
      <c r="BD65" s="1348"/>
      <c r="BE65" s="1348"/>
      <c r="BF65" s="1348"/>
      <c r="BG65" s="1348"/>
      <c r="BH65" s="1348"/>
      <c r="BI65" s="1348"/>
      <c r="BJ65" s="1348"/>
      <c r="BK65" s="1348"/>
      <c r="BL65" s="1348"/>
      <c r="BM65" s="1348"/>
      <c r="BN65" s="1348"/>
      <c r="BO65" s="1348"/>
      <c r="BP65" s="1348"/>
      <c r="BQ65" s="1348"/>
      <c r="BR65" s="1348"/>
      <c r="BS65" s="1348"/>
      <c r="BT65" s="1348"/>
      <c r="BU65" s="1348"/>
      <c r="BV65" s="1348"/>
      <c r="BW65" s="1348"/>
      <c r="BX65" s="1348"/>
      <c r="BY65" s="1348"/>
      <c r="BZ65" s="1349"/>
      <c r="CA65" s="1349"/>
      <c r="CB65" s="1349"/>
      <c r="CC65" s="1349"/>
      <c r="CD65" s="1349"/>
      <c r="CE65" s="1349"/>
      <c r="CF65" s="1349"/>
      <c r="CG65" s="1349"/>
      <c r="CH65" s="1349"/>
      <c r="CI65" s="1349"/>
      <c r="CJ65" s="1349"/>
      <c r="CK65" s="1349"/>
      <c r="CL65" s="1349"/>
      <c r="CM65" s="1349"/>
      <c r="CN65" s="1349"/>
      <c r="CO65" s="1349"/>
      <c r="CP65" s="1349"/>
      <c r="CQ65" s="1349"/>
      <c r="CR65" s="1349"/>
      <c r="CS65" s="1349"/>
      <c r="CT65" s="1349"/>
      <c r="CU65" s="1349"/>
      <c r="CV65" s="1349"/>
      <c r="CW65" s="1349"/>
      <c r="CX65" s="1349"/>
      <c r="CY65" s="1349"/>
      <c r="CZ65" s="1349"/>
      <c r="DA65" s="1349"/>
      <c r="DB65" s="1349"/>
      <c r="DC65" s="1349"/>
      <c r="DD65" s="1349"/>
      <c r="DE65" s="1349"/>
      <c r="DF65" s="1349"/>
      <c r="DG65" s="1349"/>
      <c r="DH65" s="1349"/>
      <c r="DI65" s="1349"/>
      <c r="DJ65" s="1349"/>
      <c r="DK65" s="1349"/>
      <c r="DL65" s="1349"/>
      <c r="DM65" s="1349"/>
      <c r="DN65" s="1349"/>
      <c r="DO65" s="1349"/>
      <c r="DP65" s="1349"/>
      <c r="DQ65" s="1349"/>
      <c r="DR65" s="1349"/>
      <c r="DS65" s="1349"/>
      <c r="DT65" s="1349"/>
      <c r="DU65" s="1349"/>
      <c r="DV65" s="1349"/>
      <c r="DW65" s="1349"/>
      <c r="DX65" s="1349"/>
      <c r="DY65" s="1349"/>
      <c r="DZ65" s="1349"/>
      <c r="EA65" s="1349"/>
      <c r="EB65" s="1349"/>
      <c r="EC65" s="1349"/>
      <c r="ED65" s="1349"/>
      <c r="EE65" s="1349"/>
      <c r="EF65" s="1349"/>
      <c r="EG65" s="1349"/>
      <c r="EH65" s="1349"/>
      <c r="EI65" s="1349"/>
      <c r="EJ65" s="1349"/>
      <c r="EK65" s="1349"/>
      <c r="EL65" s="1349"/>
      <c r="EM65" s="1349"/>
      <c r="EN65" s="1349"/>
      <c r="EO65" s="1349"/>
      <c r="EP65" s="1349"/>
      <c r="EQ65" s="1349"/>
      <c r="ER65" s="1349"/>
      <c r="ES65" s="1349"/>
      <c r="ET65" s="1349"/>
      <c r="EU65" s="1349"/>
      <c r="EV65" s="1349"/>
      <c r="EW65" s="1349"/>
      <c r="EX65" s="1349"/>
      <c r="EY65" s="1349"/>
      <c r="EZ65" s="1349"/>
      <c r="FA65" s="1349"/>
      <c r="FB65" s="1349"/>
      <c r="FC65" s="1349"/>
      <c r="FD65" s="1349"/>
      <c r="FE65" s="1349"/>
      <c r="FF65" s="1349"/>
      <c r="FG65" s="1349"/>
      <c r="FH65" s="1349"/>
      <c r="FI65" s="1349"/>
      <c r="FJ65" s="1349"/>
      <c r="FK65" s="1349"/>
      <c r="FL65" s="1349"/>
      <c r="FM65" s="1349"/>
      <c r="FN65" s="1349"/>
      <c r="FO65" s="1349"/>
      <c r="FP65" s="1349"/>
      <c r="FQ65" s="1349"/>
      <c r="FR65" s="1349"/>
      <c r="FS65" s="1349"/>
      <c r="FT65" s="1349"/>
      <c r="FU65" s="1349"/>
      <c r="FV65" s="1349"/>
      <c r="FW65" s="1349"/>
      <c r="FX65" s="1349"/>
      <c r="FY65" s="1349"/>
      <c r="FZ65" s="1349"/>
      <c r="GA65" s="1349"/>
      <c r="GB65" s="1349"/>
      <c r="GC65" s="1349"/>
      <c r="GD65" s="1349"/>
      <c r="GE65" s="1349"/>
      <c r="GF65" s="1349"/>
      <c r="GG65" s="1349"/>
      <c r="GH65" s="1349"/>
      <c r="GI65" s="1349"/>
      <c r="GJ65" s="1349"/>
      <c r="GK65" s="1349"/>
      <c r="GL65" s="1349"/>
      <c r="GM65" s="1349"/>
      <c r="GN65" s="1349"/>
      <c r="GO65" s="1349"/>
      <c r="GP65" s="1348"/>
      <c r="GQ65" s="1348"/>
      <c r="GR65" s="1348"/>
      <c r="GS65" s="1348"/>
      <c r="GT65" s="1348"/>
      <c r="GU65" s="1348"/>
      <c r="GV65" s="1348"/>
      <c r="GW65" s="1348"/>
      <c r="GX65" s="1348"/>
      <c r="GY65" s="1348"/>
      <c r="GZ65" s="1348"/>
      <c r="HA65" s="1348"/>
      <c r="HB65" s="1348"/>
      <c r="HC65" s="1348"/>
      <c r="HD65" s="1348"/>
      <c r="HE65" s="1348"/>
      <c r="HF65" s="1348"/>
      <c r="HG65" s="1348"/>
      <c r="HH65" s="1348"/>
      <c r="HI65" s="1348"/>
      <c r="HJ65" s="1348"/>
      <c r="HK65" s="1348"/>
      <c r="HL65" s="1348"/>
      <c r="HM65" s="1348"/>
      <c r="HN65" s="1348"/>
      <c r="HO65" s="1348"/>
      <c r="HP65" s="1348"/>
      <c r="HQ65" s="1348"/>
      <c r="HR65" s="1348"/>
      <c r="HS65" s="1348"/>
      <c r="HT65" s="1348"/>
      <c r="HU65" s="1348"/>
      <c r="HV65" s="1348"/>
      <c r="HW65" s="1348"/>
      <c r="HX65" s="1348"/>
      <c r="HY65" s="1348"/>
      <c r="HZ65" s="1348"/>
      <c r="IA65" s="1348"/>
      <c r="IB65" s="1348"/>
      <c r="IC65" s="1348"/>
      <c r="ID65" s="1348"/>
      <c r="IE65" s="1348"/>
      <c r="IF65" s="1348"/>
      <c r="IG65" s="1348"/>
      <c r="IH65" s="1348"/>
      <c r="II65" s="1348"/>
      <c r="IJ65" s="1348"/>
      <c r="IK65" s="1348"/>
      <c r="IL65" s="1348"/>
      <c r="IM65" s="1348"/>
      <c r="IN65" s="1348"/>
      <c r="IO65" s="1348"/>
      <c r="IP65" s="1348"/>
      <c r="IQ65" s="1348"/>
      <c r="IR65" s="1352" t="b">
        <v>0</v>
      </c>
      <c r="IS65" s="1352"/>
      <c r="IT65" s="1352"/>
      <c r="IU65" s="1352"/>
      <c r="IV65" s="566"/>
      <c r="IW65" s="556"/>
      <c r="IX65" s="1338"/>
      <c r="IY65" s="1341"/>
      <c r="IZ65" s="544"/>
      <c r="JA65" s="544"/>
      <c r="JB65" s="544"/>
      <c r="JC65" s="544"/>
      <c r="JD65" s="544"/>
      <c r="JE65" s="544"/>
      <c r="JF65" s="544"/>
      <c r="JG65" s="544"/>
      <c r="JH65" s="545"/>
      <c r="JI65" s="544"/>
      <c r="JJ65" s="544"/>
      <c r="JK65" s="544"/>
      <c r="JL65" s="544"/>
      <c r="JM65" s="544"/>
      <c r="JN65" s="544"/>
      <c r="JO65" s="544"/>
      <c r="JP65" s="544"/>
      <c r="JQ65" s="544"/>
      <c r="JR65" s="544"/>
      <c r="JS65" s="544"/>
      <c r="JT65" s="544"/>
      <c r="JU65" s="544"/>
      <c r="JV65" s="544"/>
      <c r="JW65" s="544"/>
      <c r="JX65" s="544"/>
      <c r="JY65" s="544"/>
      <c r="JZ65" s="544"/>
      <c r="KA65" s="544"/>
      <c r="KB65" s="544"/>
      <c r="KC65" s="544"/>
      <c r="KD65" s="544"/>
      <c r="KE65" s="544"/>
      <c r="KF65" s="544"/>
      <c r="KG65" s="544"/>
      <c r="KH65" s="544"/>
      <c r="KI65" s="544"/>
      <c r="KJ65" s="544"/>
      <c r="KK65" s="544"/>
      <c r="KL65" s="544"/>
      <c r="KM65" s="544"/>
      <c r="KN65" s="544"/>
      <c r="KO65" s="544"/>
      <c r="KP65" s="544"/>
      <c r="KQ65" s="544"/>
      <c r="KR65" s="544"/>
      <c r="KS65" s="544"/>
      <c r="KT65" s="544"/>
      <c r="KU65" s="544"/>
      <c r="KV65" s="544"/>
      <c r="KW65" s="544"/>
      <c r="KX65" s="544"/>
      <c r="KY65" s="544"/>
      <c r="KZ65" s="544"/>
      <c r="LA65" s="544"/>
      <c r="LB65" s="544"/>
      <c r="LC65" s="544"/>
      <c r="LD65" s="544"/>
      <c r="LE65" s="544"/>
      <c r="LF65" s="544"/>
      <c r="LG65" s="544"/>
      <c r="LH65" s="544"/>
      <c r="LI65" s="544"/>
      <c r="LJ65" s="546"/>
    </row>
    <row r="66" spans="2:322" ht="3.65" customHeight="1">
      <c r="B66" s="545"/>
      <c r="C66" s="544"/>
      <c r="D66" s="544"/>
      <c r="E66" s="544"/>
      <c r="F66" s="544"/>
      <c r="G66" s="544"/>
      <c r="H66" s="544"/>
      <c r="I66" s="544"/>
      <c r="J66" s="544"/>
      <c r="K66" s="544"/>
      <c r="L66" s="544"/>
      <c r="M66" s="544"/>
      <c r="N66" s="544"/>
      <c r="O66" s="544"/>
      <c r="P66" s="544"/>
      <c r="Q66" s="544"/>
      <c r="R66" s="544"/>
      <c r="S66" s="544"/>
      <c r="T66" s="544"/>
      <c r="U66" s="544"/>
      <c r="V66" s="544"/>
      <c r="W66" s="544"/>
      <c r="X66" s="544"/>
      <c r="Y66" s="544"/>
      <c r="Z66" s="544"/>
      <c r="AA66" s="544"/>
      <c r="AB66" s="544"/>
      <c r="AC66" s="544"/>
      <c r="AD66" s="544"/>
      <c r="AE66" s="544"/>
      <c r="AF66" s="544"/>
      <c r="AG66" s="544"/>
      <c r="AH66" s="544"/>
      <c r="AI66" s="544"/>
      <c r="AJ66" s="544"/>
      <c r="AK66" s="544"/>
      <c r="AL66" s="544"/>
      <c r="AM66" s="544"/>
      <c r="AN66" s="544"/>
      <c r="AO66" s="546"/>
      <c r="AP66" s="547"/>
      <c r="AQ66" s="548"/>
      <c r="AR66" s="548"/>
      <c r="AS66" s="548"/>
      <c r="AT66" s="548"/>
      <c r="AU66" s="548"/>
      <c r="AV66" s="548"/>
      <c r="AW66" s="548"/>
      <c r="AX66" s="1337"/>
      <c r="AY66" s="1338"/>
      <c r="AZ66" s="556"/>
      <c r="BA66" s="564"/>
      <c r="BB66" s="1348"/>
      <c r="BC66" s="1348"/>
      <c r="BD66" s="1348"/>
      <c r="BE66" s="1348"/>
      <c r="BF66" s="1348"/>
      <c r="BG66" s="1348"/>
      <c r="BH66" s="1348"/>
      <c r="BI66" s="1348"/>
      <c r="BJ66" s="1348"/>
      <c r="BK66" s="1348"/>
      <c r="BL66" s="1348"/>
      <c r="BM66" s="1348"/>
      <c r="BN66" s="1348"/>
      <c r="BO66" s="1348"/>
      <c r="BP66" s="1348"/>
      <c r="BQ66" s="1348"/>
      <c r="BR66" s="1348"/>
      <c r="BS66" s="1348"/>
      <c r="BT66" s="1348"/>
      <c r="BU66" s="1348"/>
      <c r="BV66" s="1348"/>
      <c r="BW66" s="1348"/>
      <c r="BX66" s="1348"/>
      <c r="BY66" s="1348"/>
      <c r="BZ66" s="1349"/>
      <c r="CA66" s="1349"/>
      <c r="CB66" s="1349"/>
      <c r="CC66" s="1349"/>
      <c r="CD66" s="1349"/>
      <c r="CE66" s="1349"/>
      <c r="CF66" s="1349"/>
      <c r="CG66" s="1349"/>
      <c r="CH66" s="1349"/>
      <c r="CI66" s="1349"/>
      <c r="CJ66" s="1349"/>
      <c r="CK66" s="1349"/>
      <c r="CL66" s="1349"/>
      <c r="CM66" s="1349"/>
      <c r="CN66" s="1349"/>
      <c r="CO66" s="1349"/>
      <c r="CP66" s="1349"/>
      <c r="CQ66" s="1349"/>
      <c r="CR66" s="1349"/>
      <c r="CS66" s="1349"/>
      <c r="CT66" s="1349"/>
      <c r="CU66" s="1349"/>
      <c r="CV66" s="1349"/>
      <c r="CW66" s="1349"/>
      <c r="CX66" s="1349"/>
      <c r="CY66" s="1349"/>
      <c r="CZ66" s="1349"/>
      <c r="DA66" s="1349"/>
      <c r="DB66" s="1349"/>
      <c r="DC66" s="1349"/>
      <c r="DD66" s="1349"/>
      <c r="DE66" s="1349"/>
      <c r="DF66" s="1349"/>
      <c r="DG66" s="1349"/>
      <c r="DH66" s="1349"/>
      <c r="DI66" s="1349"/>
      <c r="DJ66" s="1349"/>
      <c r="DK66" s="1349"/>
      <c r="DL66" s="1349"/>
      <c r="DM66" s="1349"/>
      <c r="DN66" s="1349"/>
      <c r="DO66" s="1349"/>
      <c r="DP66" s="1349"/>
      <c r="DQ66" s="1349"/>
      <c r="DR66" s="1349"/>
      <c r="DS66" s="1349"/>
      <c r="DT66" s="1349"/>
      <c r="DU66" s="1349"/>
      <c r="DV66" s="1349"/>
      <c r="DW66" s="1349"/>
      <c r="DX66" s="1349"/>
      <c r="DY66" s="1349"/>
      <c r="DZ66" s="1349"/>
      <c r="EA66" s="1349"/>
      <c r="EB66" s="1349"/>
      <c r="EC66" s="1349"/>
      <c r="ED66" s="1349"/>
      <c r="EE66" s="1349"/>
      <c r="EF66" s="1349"/>
      <c r="EG66" s="1349"/>
      <c r="EH66" s="1349"/>
      <c r="EI66" s="1349"/>
      <c r="EJ66" s="1349"/>
      <c r="EK66" s="1349"/>
      <c r="EL66" s="1349"/>
      <c r="EM66" s="1349"/>
      <c r="EN66" s="1349"/>
      <c r="EO66" s="1349"/>
      <c r="EP66" s="1349"/>
      <c r="EQ66" s="1349"/>
      <c r="ER66" s="1349"/>
      <c r="ES66" s="1349"/>
      <c r="ET66" s="1349"/>
      <c r="EU66" s="1349"/>
      <c r="EV66" s="1349"/>
      <c r="EW66" s="1349"/>
      <c r="EX66" s="1349"/>
      <c r="EY66" s="1349"/>
      <c r="EZ66" s="1349"/>
      <c r="FA66" s="1349"/>
      <c r="FB66" s="1349"/>
      <c r="FC66" s="1349"/>
      <c r="FD66" s="1349"/>
      <c r="FE66" s="1349"/>
      <c r="FF66" s="1349"/>
      <c r="FG66" s="1349"/>
      <c r="FH66" s="1349"/>
      <c r="FI66" s="1349"/>
      <c r="FJ66" s="1349"/>
      <c r="FK66" s="1349"/>
      <c r="FL66" s="1349"/>
      <c r="FM66" s="1349"/>
      <c r="FN66" s="1349"/>
      <c r="FO66" s="1349"/>
      <c r="FP66" s="1349"/>
      <c r="FQ66" s="1349"/>
      <c r="FR66" s="1349"/>
      <c r="FS66" s="1349"/>
      <c r="FT66" s="1349"/>
      <c r="FU66" s="1349"/>
      <c r="FV66" s="1349"/>
      <c r="FW66" s="1349"/>
      <c r="FX66" s="1349"/>
      <c r="FY66" s="1349"/>
      <c r="FZ66" s="1349"/>
      <c r="GA66" s="1349"/>
      <c r="GB66" s="1349"/>
      <c r="GC66" s="1349"/>
      <c r="GD66" s="1349"/>
      <c r="GE66" s="1349"/>
      <c r="GF66" s="1349"/>
      <c r="GG66" s="1349"/>
      <c r="GH66" s="1349"/>
      <c r="GI66" s="1349"/>
      <c r="GJ66" s="1349"/>
      <c r="GK66" s="1349"/>
      <c r="GL66" s="1349"/>
      <c r="GM66" s="1349"/>
      <c r="GN66" s="1349"/>
      <c r="GO66" s="1349"/>
      <c r="GP66" s="1348"/>
      <c r="GQ66" s="1348"/>
      <c r="GR66" s="1348"/>
      <c r="GS66" s="1348"/>
      <c r="GT66" s="1348"/>
      <c r="GU66" s="1348"/>
      <c r="GV66" s="1348"/>
      <c r="GW66" s="1348"/>
      <c r="GX66" s="1348"/>
      <c r="GY66" s="1348"/>
      <c r="GZ66" s="1348"/>
      <c r="HA66" s="1348"/>
      <c r="HB66" s="1348"/>
      <c r="HC66" s="1348"/>
      <c r="HD66" s="1348"/>
      <c r="HE66" s="1348"/>
      <c r="HF66" s="1348"/>
      <c r="HG66" s="1348"/>
      <c r="HH66" s="1348"/>
      <c r="HI66" s="1348"/>
      <c r="HJ66" s="1348"/>
      <c r="HK66" s="1348"/>
      <c r="HL66" s="1348"/>
      <c r="HM66" s="1348"/>
      <c r="HN66" s="1348"/>
      <c r="HO66" s="1348"/>
      <c r="HP66" s="1348"/>
      <c r="HQ66" s="1348"/>
      <c r="HR66" s="1348"/>
      <c r="HS66" s="1348"/>
      <c r="HT66" s="1348"/>
      <c r="HU66" s="1348"/>
      <c r="HV66" s="1348"/>
      <c r="HW66" s="1348"/>
      <c r="HX66" s="1348"/>
      <c r="HY66" s="1348"/>
      <c r="HZ66" s="1348"/>
      <c r="IA66" s="1348"/>
      <c r="IB66" s="1348"/>
      <c r="IC66" s="1348"/>
      <c r="ID66" s="1348"/>
      <c r="IE66" s="1348"/>
      <c r="IF66" s="1348"/>
      <c r="IG66" s="1348"/>
      <c r="IH66" s="1348"/>
      <c r="II66" s="1348"/>
      <c r="IJ66" s="1348"/>
      <c r="IK66" s="1348"/>
      <c r="IL66" s="1348"/>
      <c r="IM66" s="1348"/>
      <c r="IN66" s="1348"/>
      <c r="IO66" s="1348"/>
      <c r="IP66" s="1348"/>
      <c r="IQ66" s="1348"/>
      <c r="IR66" s="1352"/>
      <c r="IS66" s="1352"/>
      <c r="IT66" s="1352"/>
      <c r="IU66" s="1352"/>
      <c r="IV66" s="566"/>
      <c r="IW66" s="556"/>
      <c r="IX66" s="1338"/>
      <c r="IY66" s="1341"/>
      <c r="IZ66" s="544"/>
      <c r="JA66" s="544"/>
      <c r="JB66" s="544"/>
      <c r="JC66" s="544"/>
      <c r="JD66" s="544"/>
      <c r="JE66" s="544"/>
      <c r="JF66" s="544"/>
      <c r="JG66" s="544"/>
      <c r="JH66" s="545"/>
      <c r="JI66" s="544"/>
      <c r="JJ66" s="544"/>
      <c r="JK66" s="544"/>
      <c r="JL66" s="544"/>
      <c r="JM66" s="544"/>
      <c r="JN66" s="544"/>
      <c r="JO66" s="544"/>
      <c r="JP66" s="544"/>
      <c r="JQ66" s="544"/>
      <c r="JR66" s="544"/>
      <c r="JS66" s="544"/>
      <c r="JT66" s="544"/>
      <c r="JU66" s="544"/>
      <c r="JV66" s="544"/>
      <c r="JW66" s="544"/>
      <c r="JX66" s="544"/>
      <c r="JY66" s="544"/>
      <c r="JZ66" s="544"/>
      <c r="KA66" s="544"/>
      <c r="KB66" s="544"/>
      <c r="KC66" s="544"/>
      <c r="KD66" s="544"/>
      <c r="KE66" s="544"/>
      <c r="KF66" s="544"/>
      <c r="KG66" s="544"/>
      <c r="KH66" s="544"/>
      <c r="KI66" s="544"/>
      <c r="KJ66" s="544"/>
      <c r="KK66" s="544"/>
      <c r="KL66" s="544"/>
      <c r="KM66" s="544"/>
      <c r="KN66" s="544"/>
      <c r="KO66" s="544"/>
      <c r="KP66" s="544"/>
      <c r="KQ66" s="544"/>
      <c r="KR66" s="544"/>
      <c r="KS66" s="544"/>
      <c r="KT66" s="544"/>
      <c r="KU66" s="544"/>
      <c r="KV66" s="544"/>
      <c r="KW66" s="544"/>
      <c r="KX66" s="544"/>
      <c r="KY66" s="544"/>
      <c r="KZ66" s="544"/>
      <c r="LA66" s="544"/>
      <c r="LB66" s="544"/>
      <c r="LC66" s="544"/>
      <c r="LD66" s="544"/>
      <c r="LE66" s="544"/>
      <c r="LF66" s="544"/>
      <c r="LG66" s="544"/>
      <c r="LH66" s="544"/>
      <c r="LI66" s="544"/>
      <c r="LJ66" s="546"/>
    </row>
    <row r="67" spans="2:322" ht="3.65" customHeight="1">
      <c r="B67" s="545"/>
      <c r="C67" s="544"/>
      <c r="D67" s="544"/>
      <c r="E67" s="544"/>
      <c r="F67" s="544"/>
      <c r="G67" s="544"/>
      <c r="H67" s="544"/>
      <c r="I67" s="544"/>
      <c r="J67" s="544"/>
      <c r="K67" s="544"/>
      <c r="L67" s="544"/>
      <c r="M67" s="544"/>
      <c r="N67" s="544"/>
      <c r="O67" s="544"/>
      <c r="P67" s="544"/>
      <c r="Q67" s="544"/>
      <c r="R67" s="544"/>
      <c r="S67" s="544"/>
      <c r="T67" s="544"/>
      <c r="U67" s="544"/>
      <c r="V67" s="544"/>
      <c r="W67" s="544"/>
      <c r="X67" s="544"/>
      <c r="Y67" s="544"/>
      <c r="Z67" s="544"/>
      <c r="AA67" s="544"/>
      <c r="AB67" s="544"/>
      <c r="AC67" s="544"/>
      <c r="AD67" s="544"/>
      <c r="AE67" s="544"/>
      <c r="AF67" s="544"/>
      <c r="AG67" s="544"/>
      <c r="AH67" s="544"/>
      <c r="AI67" s="544"/>
      <c r="AJ67" s="544"/>
      <c r="AK67" s="544"/>
      <c r="AL67" s="544"/>
      <c r="AM67" s="544"/>
      <c r="AN67" s="544"/>
      <c r="AO67" s="546"/>
      <c r="AP67" s="547"/>
      <c r="AQ67" s="548"/>
      <c r="AR67" s="548"/>
      <c r="AS67" s="548"/>
      <c r="AT67" s="548"/>
      <c r="AU67" s="548"/>
      <c r="AV67" s="548"/>
      <c r="AW67" s="548"/>
      <c r="AX67" s="1337"/>
      <c r="AY67" s="1338"/>
      <c r="AZ67" s="556"/>
      <c r="BA67" s="564"/>
      <c r="BB67" s="1348"/>
      <c r="BC67" s="1348"/>
      <c r="BD67" s="1348"/>
      <c r="BE67" s="1348"/>
      <c r="BF67" s="1348"/>
      <c r="BG67" s="1348"/>
      <c r="BH67" s="1348"/>
      <c r="BI67" s="1348"/>
      <c r="BJ67" s="1348"/>
      <c r="BK67" s="1348"/>
      <c r="BL67" s="1348"/>
      <c r="BM67" s="1348"/>
      <c r="BN67" s="1348"/>
      <c r="BO67" s="1348"/>
      <c r="BP67" s="1348"/>
      <c r="BQ67" s="1348"/>
      <c r="BR67" s="1348"/>
      <c r="BS67" s="1348"/>
      <c r="BT67" s="1348"/>
      <c r="BU67" s="1348"/>
      <c r="BV67" s="1348"/>
      <c r="BW67" s="1348"/>
      <c r="BX67" s="1348"/>
      <c r="BY67" s="1348"/>
      <c r="BZ67" s="1349"/>
      <c r="CA67" s="1349"/>
      <c r="CB67" s="1349"/>
      <c r="CC67" s="1349"/>
      <c r="CD67" s="1349"/>
      <c r="CE67" s="1349"/>
      <c r="CF67" s="1349"/>
      <c r="CG67" s="1349"/>
      <c r="CH67" s="1349"/>
      <c r="CI67" s="1349"/>
      <c r="CJ67" s="1349"/>
      <c r="CK67" s="1349"/>
      <c r="CL67" s="1349"/>
      <c r="CM67" s="1349"/>
      <c r="CN67" s="1349"/>
      <c r="CO67" s="1349"/>
      <c r="CP67" s="1349"/>
      <c r="CQ67" s="1349"/>
      <c r="CR67" s="1349"/>
      <c r="CS67" s="1349"/>
      <c r="CT67" s="1349"/>
      <c r="CU67" s="1349"/>
      <c r="CV67" s="1349"/>
      <c r="CW67" s="1349"/>
      <c r="CX67" s="1349"/>
      <c r="CY67" s="1349"/>
      <c r="CZ67" s="1349"/>
      <c r="DA67" s="1349"/>
      <c r="DB67" s="1349"/>
      <c r="DC67" s="1349"/>
      <c r="DD67" s="1349"/>
      <c r="DE67" s="1349"/>
      <c r="DF67" s="1349"/>
      <c r="DG67" s="1349"/>
      <c r="DH67" s="1349"/>
      <c r="DI67" s="1349"/>
      <c r="DJ67" s="1349"/>
      <c r="DK67" s="1349"/>
      <c r="DL67" s="1349"/>
      <c r="DM67" s="1349"/>
      <c r="DN67" s="1349"/>
      <c r="DO67" s="1349"/>
      <c r="DP67" s="1349"/>
      <c r="DQ67" s="1349"/>
      <c r="DR67" s="1349"/>
      <c r="DS67" s="1349"/>
      <c r="DT67" s="1349"/>
      <c r="DU67" s="1349"/>
      <c r="DV67" s="1349"/>
      <c r="DW67" s="1349"/>
      <c r="DX67" s="1349"/>
      <c r="DY67" s="1349"/>
      <c r="DZ67" s="1349"/>
      <c r="EA67" s="1349"/>
      <c r="EB67" s="1349"/>
      <c r="EC67" s="1349"/>
      <c r="ED67" s="1349"/>
      <c r="EE67" s="1349"/>
      <c r="EF67" s="1349"/>
      <c r="EG67" s="1349"/>
      <c r="EH67" s="1349"/>
      <c r="EI67" s="1349"/>
      <c r="EJ67" s="1349"/>
      <c r="EK67" s="1349"/>
      <c r="EL67" s="1349"/>
      <c r="EM67" s="1349"/>
      <c r="EN67" s="1349"/>
      <c r="EO67" s="1349"/>
      <c r="EP67" s="1349"/>
      <c r="EQ67" s="1349"/>
      <c r="ER67" s="1349"/>
      <c r="ES67" s="1349"/>
      <c r="ET67" s="1349"/>
      <c r="EU67" s="1349"/>
      <c r="EV67" s="1349"/>
      <c r="EW67" s="1349"/>
      <c r="EX67" s="1349"/>
      <c r="EY67" s="1349"/>
      <c r="EZ67" s="1349"/>
      <c r="FA67" s="1349"/>
      <c r="FB67" s="1349"/>
      <c r="FC67" s="1349"/>
      <c r="FD67" s="1349"/>
      <c r="FE67" s="1349"/>
      <c r="FF67" s="1349"/>
      <c r="FG67" s="1349"/>
      <c r="FH67" s="1349"/>
      <c r="FI67" s="1349"/>
      <c r="FJ67" s="1349"/>
      <c r="FK67" s="1349"/>
      <c r="FL67" s="1349"/>
      <c r="FM67" s="1349"/>
      <c r="FN67" s="1349"/>
      <c r="FO67" s="1349"/>
      <c r="FP67" s="1349"/>
      <c r="FQ67" s="1349"/>
      <c r="FR67" s="1349"/>
      <c r="FS67" s="1349"/>
      <c r="FT67" s="1349"/>
      <c r="FU67" s="1349"/>
      <c r="FV67" s="1349"/>
      <c r="FW67" s="1349"/>
      <c r="FX67" s="1349"/>
      <c r="FY67" s="1349"/>
      <c r="FZ67" s="1349"/>
      <c r="GA67" s="1349"/>
      <c r="GB67" s="1349"/>
      <c r="GC67" s="1349"/>
      <c r="GD67" s="1349"/>
      <c r="GE67" s="1349"/>
      <c r="GF67" s="1349"/>
      <c r="GG67" s="1349"/>
      <c r="GH67" s="1349"/>
      <c r="GI67" s="1349"/>
      <c r="GJ67" s="1349"/>
      <c r="GK67" s="1349"/>
      <c r="GL67" s="1349"/>
      <c r="GM67" s="1349"/>
      <c r="GN67" s="1349"/>
      <c r="GO67" s="1349"/>
      <c r="GP67" s="1348"/>
      <c r="GQ67" s="1348"/>
      <c r="GR67" s="1348"/>
      <c r="GS67" s="1348"/>
      <c r="GT67" s="1348"/>
      <c r="GU67" s="1348"/>
      <c r="GV67" s="1348"/>
      <c r="GW67" s="1348"/>
      <c r="GX67" s="1348"/>
      <c r="GY67" s="1348"/>
      <c r="GZ67" s="1348"/>
      <c r="HA67" s="1348"/>
      <c r="HB67" s="1348"/>
      <c r="HC67" s="1348"/>
      <c r="HD67" s="1348"/>
      <c r="HE67" s="1348"/>
      <c r="HF67" s="1348"/>
      <c r="HG67" s="1348"/>
      <c r="HH67" s="1348"/>
      <c r="HI67" s="1348"/>
      <c r="HJ67" s="1348"/>
      <c r="HK67" s="1348"/>
      <c r="HL67" s="1348"/>
      <c r="HM67" s="1348"/>
      <c r="HN67" s="1348"/>
      <c r="HO67" s="1348"/>
      <c r="HP67" s="1348"/>
      <c r="HQ67" s="1348"/>
      <c r="HR67" s="1348"/>
      <c r="HS67" s="1348"/>
      <c r="HT67" s="1348"/>
      <c r="HU67" s="1348"/>
      <c r="HV67" s="1348"/>
      <c r="HW67" s="1348"/>
      <c r="HX67" s="1348"/>
      <c r="HY67" s="1348"/>
      <c r="HZ67" s="1348"/>
      <c r="IA67" s="1348"/>
      <c r="IB67" s="1348"/>
      <c r="IC67" s="1348"/>
      <c r="ID67" s="1348"/>
      <c r="IE67" s="1348"/>
      <c r="IF67" s="1348"/>
      <c r="IG67" s="1348"/>
      <c r="IH67" s="1348"/>
      <c r="II67" s="1348"/>
      <c r="IJ67" s="1348"/>
      <c r="IK67" s="1348"/>
      <c r="IL67" s="1348"/>
      <c r="IM67" s="1348"/>
      <c r="IN67" s="1348"/>
      <c r="IO67" s="1348"/>
      <c r="IP67" s="1348"/>
      <c r="IQ67" s="1348"/>
      <c r="IR67" s="1352"/>
      <c r="IS67" s="1352"/>
      <c r="IT67" s="1352"/>
      <c r="IU67" s="1352"/>
      <c r="IV67" s="566"/>
      <c r="IW67" s="556"/>
      <c r="IX67" s="1338"/>
      <c r="IY67" s="1341"/>
      <c r="IZ67" s="544"/>
      <c r="JA67" s="544"/>
      <c r="JB67" s="544"/>
      <c r="JC67" s="544"/>
      <c r="JD67" s="544"/>
      <c r="JE67" s="544"/>
      <c r="JF67" s="544"/>
      <c r="JG67" s="544"/>
      <c r="JH67" s="545"/>
      <c r="JI67" s="544"/>
      <c r="JJ67" s="544"/>
      <c r="JK67" s="544"/>
      <c r="JL67" s="544"/>
      <c r="JM67" s="544"/>
      <c r="JN67" s="544"/>
      <c r="JO67" s="544"/>
      <c r="JP67" s="544"/>
      <c r="JQ67" s="544"/>
      <c r="JR67" s="544"/>
      <c r="JS67" s="544"/>
      <c r="JT67" s="544"/>
      <c r="JU67" s="544"/>
      <c r="JV67" s="544"/>
      <c r="JW67" s="544"/>
      <c r="JX67" s="544"/>
      <c r="JY67" s="544"/>
      <c r="JZ67" s="544"/>
      <c r="KA67" s="544"/>
      <c r="KB67" s="544"/>
      <c r="KC67" s="544"/>
      <c r="KD67" s="544"/>
      <c r="KE67" s="544"/>
      <c r="KF67" s="544"/>
      <c r="KG67" s="544"/>
      <c r="KH67" s="544"/>
      <c r="KI67" s="544"/>
      <c r="KJ67" s="544"/>
      <c r="KK67" s="544"/>
      <c r="KL67" s="544"/>
      <c r="KM67" s="544"/>
      <c r="KN67" s="544"/>
      <c r="KO67" s="544"/>
      <c r="KP67" s="544"/>
      <c r="KQ67" s="544"/>
      <c r="KR67" s="544"/>
      <c r="KS67" s="544"/>
      <c r="KT67" s="544"/>
      <c r="KU67" s="544"/>
      <c r="KV67" s="544"/>
      <c r="KW67" s="544"/>
      <c r="KX67" s="544"/>
      <c r="KY67" s="544"/>
      <c r="KZ67" s="544"/>
      <c r="LA67" s="544"/>
      <c r="LB67" s="544"/>
      <c r="LC67" s="544"/>
      <c r="LD67" s="544"/>
      <c r="LE67" s="544"/>
      <c r="LF67" s="544"/>
      <c r="LG67" s="544"/>
      <c r="LH67" s="544"/>
      <c r="LI67" s="544"/>
      <c r="LJ67" s="546"/>
    </row>
    <row r="68" spans="2:322" ht="3.65" customHeight="1">
      <c r="B68" s="545"/>
      <c r="C68" s="544"/>
      <c r="D68" s="544"/>
      <c r="E68" s="544"/>
      <c r="F68" s="544"/>
      <c r="G68" s="544"/>
      <c r="H68" s="544"/>
      <c r="I68" s="544"/>
      <c r="J68" s="544"/>
      <c r="K68" s="544"/>
      <c r="L68" s="544"/>
      <c r="M68" s="544"/>
      <c r="N68" s="544"/>
      <c r="O68" s="544"/>
      <c r="P68" s="544"/>
      <c r="Q68" s="544"/>
      <c r="R68" s="544"/>
      <c r="S68" s="544"/>
      <c r="T68" s="544"/>
      <c r="U68" s="544"/>
      <c r="V68" s="544"/>
      <c r="W68" s="544"/>
      <c r="X68" s="544"/>
      <c r="Y68" s="544"/>
      <c r="Z68" s="544"/>
      <c r="AA68" s="544"/>
      <c r="AB68" s="544"/>
      <c r="AC68" s="544"/>
      <c r="AD68" s="544"/>
      <c r="AE68" s="544"/>
      <c r="AF68" s="544"/>
      <c r="AG68" s="544"/>
      <c r="AH68" s="544"/>
      <c r="AI68" s="544"/>
      <c r="AJ68" s="544"/>
      <c r="AK68" s="544"/>
      <c r="AL68" s="544"/>
      <c r="AM68" s="544"/>
      <c r="AN68" s="544"/>
      <c r="AO68" s="546"/>
      <c r="AP68" s="547"/>
      <c r="AQ68" s="548"/>
      <c r="AR68" s="548"/>
      <c r="AS68" s="548"/>
      <c r="AT68" s="548"/>
      <c r="AU68" s="548"/>
      <c r="AV68" s="548"/>
      <c r="AW68" s="548"/>
      <c r="AX68" s="1337"/>
      <c r="AY68" s="1338"/>
      <c r="AZ68" s="556"/>
      <c r="BA68" s="564"/>
      <c r="BB68" s="1353"/>
      <c r="BC68" s="1353"/>
      <c r="BD68" s="1353"/>
      <c r="BE68" s="1353"/>
      <c r="BF68" s="1353"/>
      <c r="BG68" s="1353"/>
      <c r="BH68" s="1353"/>
      <c r="BI68" s="1353"/>
      <c r="BJ68" s="1353"/>
      <c r="BK68" s="1353"/>
      <c r="BL68" s="1353"/>
      <c r="BM68" s="1353"/>
      <c r="BN68" s="1353"/>
      <c r="BO68" s="1353"/>
      <c r="BP68" s="1353"/>
      <c r="BQ68" s="1353"/>
      <c r="BR68" s="1353"/>
      <c r="BS68" s="1353"/>
      <c r="BT68" s="1353"/>
      <c r="BU68" s="1353"/>
      <c r="BV68" s="1353"/>
      <c r="BW68" s="1353"/>
      <c r="BX68" s="1353"/>
      <c r="BY68" s="1353"/>
      <c r="BZ68" s="1353"/>
      <c r="CA68" s="1353"/>
      <c r="CB68" s="1353"/>
      <c r="CC68" s="1353"/>
      <c r="CD68" s="1353"/>
      <c r="CE68" s="1353"/>
      <c r="CF68" s="1353"/>
      <c r="CG68" s="1353"/>
      <c r="CH68" s="1353"/>
      <c r="CI68" s="1353"/>
      <c r="CJ68" s="1353"/>
      <c r="CK68" s="1353"/>
      <c r="CL68" s="1353"/>
      <c r="CM68" s="1353"/>
      <c r="CN68" s="1353"/>
      <c r="CO68" s="1353"/>
      <c r="CP68" s="1353"/>
      <c r="CQ68" s="1353"/>
      <c r="CR68" s="1353"/>
      <c r="CS68" s="1353"/>
      <c r="CT68" s="1353"/>
      <c r="CU68" s="1353"/>
      <c r="CV68" s="1353"/>
      <c r="CW68" s="1353"/>
      <c r="CX68" s="1353"/>
      <c r="CY68" s="1353"/>
      <c r="CZ68" s="1353"/>
      <c r="DA68" s="1353"/>
      <c r="DB68" s="1353"/>
      <c r="DC68" s="1353"/>
      <c r="DD68" s="1353"/>
      <c r="DE68" s="1353"/>
      <c r="DF68" s="1353"/>
      <c r="DG68" s="1353"/>
      <c r="DH68" s="1353"/>
      <c r="DI68" s="1353"/>
      <c r="DJ68" s="1353"/>
      <c r="DK68" s="1353"/>
      <c r="DL68" s="1353"/>
      <c r="DM68" s="1353"/>
      <c r="DN68" s="1353"/>
      <c r="DO68" s="1353"/>
      <c r="DP68" s="1353"/>
      <c r="DQ68" s="1353"/>
      <c r="DR68" s="1353"/>
      <c r="DS68" s="1353"/>
      <c r="DT68" s="1353"/>
      <c r="DU68" s="1353"/>
      <c r="DV68" s="1353"/>
      <c r="DW68" s="1353"/>
      <c r="DX68" s="1353"/>
      <c r="DY68" s="1353"/>
      <c r="DZ68" s="1353"/>
      <c r="EA68" s="1353"/>
      <c r="EB68" s="1353"/>
      <c r="EC68" s="1353"/>
      <c r="ED68" s="1353"/>
      <c r="EE68" s="1353"/>
      <c r="EF68" s="1353"/>
      <c r="EG68" s="1353"/>
      <c r="EH68" s="1353"/>
      <c r="EI68" s="1353"/>
      <c r="EJ68" s="1353"/>
      <c r="EK68" s="1353"/>
      <c r="EL68" s="1353"/>
      <c r="EM68" s="1353"/>
      <c r="EN68" s="1353"/>
      <c r="EO68" s="1353"/>
      <c r="EP68" s="1353"/>
      <c r="EQ68" s="1353"/>
      <c r="ER68" s="1353"/>
      <c r="ES68" s="1353"/>
      <c r="ET68" s="1353"/>
      <c r="EU68" s="1353"/>
      <c r="EV68" s="1353"/>
      <c r="EW68" s="1353"/>
      <c r="EX68" s="1353"/>
      <c r="EY68" s="1353"/>
      <c r="EZ68" s="1353"/>
      <c r="FA68" s="1353"/>
      <c r="FB68" s="1353"/>
      <c r="FC68" s="1353"/>
      <c r="FD68" s="1353"/>
      <c r="FE68" s="1353"/>
      <c r="FF68" s="1353"/>
      <c r="FG68" s="1353"/>
      <c r="FH68" s="1353"/>
      <c r="FI68" s="1353"/>
      <c r="FJ68" s="1353"/>
      <c r="FK68" s="1353"/>
      <c r="FL68" s="1353"/>
      <c r="FM68" s="1353"/>
      <c r="FN68" s="1353"/>
      <c r="FO68" s="1353"/>
      <c r="FP68" s="1353"/>
      <c r="FQ68" s="1353"/>
      <c r="FR68" s="1353"/>
      <c r="FS68" s="1353"/>
      <c r="FT68" s="1353"/>
      <c r="FU68" s="1353"/>
      <c r="FV68" s="1353"/>
      <c r="FW68" s="1353"/>
      <c r="FX68" s="1353"/>
      <c r="FY68" s="1353"/>
      <c r="FZ68" s="1353"/>
      <c r="GA68" s="1353"/>
      <c r="GB68" s="1353"/>
      <c r="GC68" s="1353"/>
      <c r="GD68" s="1353"/>
      <c r="GE68" s="1353"/>
      <c r="GF68" s="1353"/>
      <c r="GG68" s="1353"/>
      <c r="GH68" s="1353"/>
      <c r="GI68" s="1353"/>
      <c r="GJ68" s="1353"/>
      <c r="GK68" s="1353"/>
      <c r="GL68" s="1353"/>
      <c r="GM68" s="1353"/>
      <c r="GN68" s="1353"/>
      <c r="GO68" s="1353"/>
      <c r="GP68" s="1353" t="str">
        <f>IFERROR(VLOOKUP(#REF!,'[1]BOM2.0'!$O$43:$V$98,8,FALSE),"")</f>
        <v/>
      </c>
      <c r="GQ68" s="1353"/>
      <c r="GR68" s="1353"/>
      <c r="GS68" s="1353"/>
      <c r="GT68" s="1353"/>
      <c r="GU68" s="1353"/>
      <c r="GV68" s="1353"/>
      <c r="GW68" s="1353"/>
      <c r="GX68" s="1353"/>
      <c r="GY68" s="1353"/>
      <c r="GZ68" s="1353"/>
      <c r="HA68" s="1353"/>
      <c r="HB68" s="1353"/>
      <c r="HC68" s="1353"/>
      <c r="HD68" s="1353"/>
      <c r="HE68" s="1353"/>
      <c r="HF68" s="1353"/>
      <c r="HG68" s="1353"/>
      <c r="HH68" s="1353"/>
      <c r="HI68" s="1353"/>
      <c r="HJ68" s="1353"/>
      <c r="HK68" s="1353"/>
      <c r="HL68" s="1353"/>
      <c r="HM68" s="1353"/>
      <c r="HN68" s="1353"/>
      <c r="HO68" s="1353"/>
      <c r="HP68" s="1353"/>
      <c r="HQ68" s="1353"/>
      <c r="HR68" s="1353"/>
      <c r="HS68" s="1353"/>
      <c r="HT68" s="1353"/>
      <c r="HU68" s="1353"/>
      <c r="HV68" s="1353"/>
      <c r="HW68" s="1353"/>
      <c r="HX68" s="1353"/>
      <c r="HY68" s="1353"/>
      <c r="HZ68" s="1353"/>
      <c r="IA68" s="1353"/>
      <c r="IB68" s="1353"/>
      <c r="IC68" s="1353"/>
      <c r="ID68" s="1353"/>
      <c r="IE68" s="1353"/>
      <c r="IF68" s="1353"/>
      <c r="IG68" s="1353"/>
      <c r="IH68" s="1353"/>
      <c r="II68" s="1353"/>
      <c r="IJ68" s="1353"/>
      <c r="IK68" s="1353"/>
      <c r="IL68" s="1353"/>
      <c r="IM68" s="1353"/>
      <c r="IN68" s="1353"/>
      <c r="IO68" s="1353"/>
      <c r="IP68" s="1353"/>
      <c r="IQ68" s="1353"/>
      <c r="IR68" s="1355" t="b">
        <v>0</v>
      </c>
      <c r="IS68" s="1355"/>
      <c r="IT68" s="1355"/>
      <c r="IU68" s="1355"/>
      <c r="IV68" s="566"/>
      <c r="IW68" s="556"/>
      <c r="IX68" s="1338"/>
      <c r="IY68" s="1341"/>
      <c r="IZ68" s="544"/>
      <c r="JA68" s="544"/>
      <c r="JB68" s="544"/>
      <c r="JC68" s="544"/>
      <c r="JD68" s="544"/>
      <c r="JE68" s="544"/>
      <c r="JF68" s="544"/>
      <c r="JG68" s="544"/>
      <c r="JH68" s="545"/>
      <c r="JI68" s="544"/>
      <c r="JJ68" s="544"/>
      <c r="JK68" s="544"/>
      <c r="JL68" s="544"/>
      <c r="JM68" s="544"/>
      <c r="JN68" s="544"/>
      <c r="JO68" s="544"/>
      <c r="JP68" s="544"/>
      <c r="JQ68" s="544"/>
      <c r="JR68" s="544"/>
      <c r="JS68" s="544"/>
      <c r="JT68" s="544"/>
      <c r="JU68" s="544"/>
      <c r="JV68" s="544"/>
      <c r="JW68" s="544"/>
      <c r="JX68" s="544"/>
      <c r="JY68" s="544"/>
      <c r="JZ68" s="544"/>
      <c r="KA68" s="544"/>
      <c r="KB68" s="544"/>
      <c r="KC68" s="544"/>
      <c r="KD68" s="544"/>
      <c r="KE68" s="544"/>
      <c r="KF68" s="544"/>
      <c r="KG68" s="544"/>
      <c r="KH68" s="544"/>
      <c r="KI68" s="544"/>
      <c r="KJ68" s="544"/>
      <c r="KK68" s="544"/>
      <c r="KL68" s="544"/>
      <c r="KM68" s="544"/>
      <c r="KN68" s="544"/>
      <c r="KO68" s="544"/>
      <c r="KP68" s="544"/>
      <c r="KQ68" s="544"/>
      <c r="KR68" s="544"/>
      <c r="KS68" s="544"/>
      <c r="KT68" s="544"/>
      <c r="KU68" s="544"/>
      <c r="KV68" s="544"/>
      <c r="KW68" s="544"/>
      <c r="KX68" s="544"/>
      <c r="KY68" s="544"/>
      <c r="KZ68" s="544"/>
      <c r="LA68" s="544"/>
      <c r="LB68" s="544"/>
      <c r="LC68" s="544"/>
      <c r="LD68" s="544"/>
      <c r="LE68" s="544"/>
      <c r="LF68" s="544"/>
      <c r="LG68" s="544"/>
      <c r="LH68" s="544"/>
      <c r="LI68" s="544"/>
      <c r="LJ68" s="546"/>
    </row>
    <row r="69" spans="2:322" ht="3.65" customHeight="1">
      <c r="B69" s="545"/>
      <c r="C69" s="544"/>
      <c r="D69" s="544"/>
      <c r="E69" s="544"/>
      <c r="F69" s="544"/>
      <c r="G69" s="544"/>
      <c r="H69" s="544"/>
      <c r="I69" s="544"/>
      <c r="J69" s="544"/>
      <c r="K69" s="544"/>
      <c r="L69" s="544"/>
      <c r="M69" s="544"/>
      <c r="N69" s="544"/>
      <c r="O69" s="544"/>
      <c r="P69" s="544"/>
      <c r="Q69" s="544"/>
      <c r="R69" s="544"/>
      <c r="S69" s="544"/>
      <c r="T69" s="544"/>
      <c r="U69" s="544"/>
      <c r="V69" s="544"/>
      <c r="W69" s="544"/>
      <c r="X69" s="544"/>
      <c r="Y69" s="544"/>
      <c r="Z69" s="544"/>
      <c r="AA69" s="544"/>
      <c r="AB69" s="544"/>
      <c r="AC69" s="544"/>
      <c r="AD69" s="544"/>
      <c r="AE69" s="544"/>
      <c r="AF69" s="544"/>
      <c r="AG69" s="544"/>
      <c r="AH69" s="544"/>
      <c r="AI69" s="544"/>
      <c r="AJ69" s="544"/>
      <c r="AK69" s="544"/>
      <c r="AL69" s="544"/>
      <c r="AM69" s="544"/>
      <c r="AN69" s="544"/>
      <c r="AO69" s="546"/>
      <c r="AP69" s="547"/>
      <c r="AQ69" s="548"/>
      <c r="AR69" s="548"/>
      <c r="AS69" s="548"/>
      <c r="AT69" s="548"/>
      <c r="AU69" s="548"/>
      <c r="AV69" s="548"/>
      <c r="AW69" s="548"/>
      <c r="AX69" s="1339"/>
      <c r="AY69" s="1340"/>
      <c r="AZ69" s="568"/>
      <c r="BA69" s="564"/>
      <c r="BB69" s="1353"/>
      <c r="BC69" s="1353"/>
      <c r="BD69" s="1353"/>
      <c r="BE69" s="1353"/>
      <c r="BF69" s="1353"/>
      <c r="BG69" s="1353"/>
      <c r="BH69" s="1353"/>
      <c r="BI69" s="1353"/>
      <c r="BJ69" s="1353"/>
      <c r="BK69" s="1353"/>
      <c r="BL69" s="1353"/>
      <c r="BM69" s="1353"/>
      <c r="BN69" s="1353"/>
      <c r="BO69" s="1353"/>
      <c r="BP69" s="1353"/>
      <c r="BQ69" s="1353"/>
      <c r="BR69" s="1353"/>
      <c r="BS69" s="1353"/>
      <c r="BT69" s="1353"/>
      <c r="BU69" s="1353"/>
      <c r="BV69" s="1353"/>
      <c r="BW69" s="1353"/>
      <c r="BX69" s="1353"/>
      <c r="BY69" s="1353"/>
      <c r="BZ69" s="1353"/>
      <c r="CA69" s="1353"/>
      <c r="CB69" s="1353"/>
      <c r="CC69" s="1353"/>
      <c r="CD69" s="1353"/>
      <c r="CE69" s="1353"/>
      <c r="CF69" s="1353"/>
      <c r="CG69" s="1353"/>
      <c r="CH69" s="1353"/>
      <c r="CI69" s="1353"/>
      <c r="CJ69" s="1353"/>
      <c r="CK69" s="1353"/>
      <c r="CL69" s="1353"/>
      <c r="CM69" s="1353"/>
      <c r="CN69" s="1353"/>
      <c r="CO69" s="1353"/>
      <c r="CP69" s="1353"/>
      <c r="CQ69" s="1353"/>
      <c r="CR69" s="1353"/>
      <c r="CS69" s="1353"/>
      <c r="CT69" s="1353"/>
      <c r="CU69" s="1353"/>
      <c r="CV69" s="1353"/>
      <c r="CW69" s="1353"/>
      <c r="CX69" s="1353"/>
      <c r="CY69" s="1353"/>
      <c r="CZ69" s="1353"/>
      <c r="DA69" s="1353"/>
      <c r="DB69" s="1353"/>
      <c r="DC69" s="1353"/>
      <c r="DD69" s="1353"/>
      <c r="DE69" s="1353"/>
      <c r="DF69" s="1353"/>
      <c r="DG69" s="1353"/>
      <c r="DH69" s="1353"/>
      <c r="DI69" s="1353"/>
      <c r="DJ69" s="1353"/>
      <c r="DK69" s="1353"/>
      <c r="DL69" s="1353"/>
      <c r="DM69" s="1353"/>
      <c r="DN69" s="1353"/>
      <c r="DO69" s="1353"/>
      <c r="DP69" s="1353"/>
      <c r="DQ69" s="1353"/>
      <c r="DR69" s="1353"/>
      <c r="DS69" s="1353"/>
      <c r="DT69" s="1353"/>
      <c r="DU69" s="1353"/>
      <c r="DV69" s="1353"/>
      <c r="DW69" s="1353"/>
      <c r="DX69" s="1353"/>
      <c r="DY69" s="1353"/>
      <c r="DZ69" s="1353"/>
      <c r="EA69" s="1353"/>
      <c r="EB69" s="1353"/>
      <c r="EC69" s="1353"/>
      <c r="ED69" s="1353"/>
      <c r="EE69" s="1353"/>
      <c r="EF69" s="1353"/>
      <c r="EG69" s="1353"/>
      <c r="EH69" s="1353"/>
      <c r="EI69" s="1353"/>
      <c r="EJ69" s="1353"/>
      <c r="EK69" s="1353"/>
      <c r="EL69" s="1353"/>
      <c r="EM69" s="1353"/>
      <c r="EN69" s="1353"/>
      <c r="EO69" s="1353"/>
      <c r="EP69" s="1353"/>
      <c r="EQ69" s="1353"/>
      <c r="ER69" s="1353"/>
      <c r="ES69" s="1353"/>
      <c r="ET69" s="1353"/>
      <c r="EU69" s="1353"/>
      <c r="EV69" s="1353"/>
      <c r="EW69" s="1353"/>
      <c r="EX69" s="1353"/>
      <c r="EY69" s="1353"/>
      <c r="EZ69" s="1353"/>
      <c r="FA69" s="1353"/>
      <c r="FB69" s="1353"/>
      <c r="FC69" s="1353"/>
      <c r="FD69" s="1353"/>
      <c r="FE69" s="1353"/>
      <c r="FF69" s="1353"/>
      <c r="FG69" s="1353"/>
      <c r="FH69" s="1353"/>
      <c r="FI69" s="1353"/>
      <c r="FJ69" s="1353"/>
      <c r="FK69" s="1353"/>
      <c r="FL69" s="1353"/>
      <c r="FM69" s="1353"/>
      <c r="FN69" s="1353"/>
      <c r="FO69" s="1353"/>
      <c r="FP69" s="1353"/>
      <c r="FQ69" s="1353"/>
      <c r="FR69" s="1353"/>
      <c r="FS69" s="1353"/>
      <c r="FT69" s="1353"/>
      <c r="FU69" s="1353"/>
      <c r="FV69" s="1353"/>
      <c r="FW69" s="1353"/>
      <c r="FX69" s="1353"/>
      <c r="FY69" s="1353"/>
      <c r="FZ69" s="1353"/>
      <c r="GA69" s="1353"/>
      <c r="GB69" s="1353"/>
      <c r="GC69" s="1353"/>
      <c r="GD69" s="1353"/>
      <c r="GE69" s="1353"/>
      <c r="GF69" s="1353"/>
      <c r="GG69" s="1353"/>
      <c r="GH69" s="1353"/>
      <c r="GI69" s="1353"/>
      <c r="GJ69" s="1353"/>
      <c r="GK69" s="1353"/>
      <c r="GL69" s="1353"/>
      <c r="GM69" s="1353"/>
      <c r="GN69" s="1353"/>
      <c r="GO69" s="1353"/>
      <c r="GP69" s="1353"/>
      <c r="GQ69" s="1353"/>
      <c r="GR69" s="1353"/>
      <c r="GS69" s="1353"/>
      <c r="GT69" s="1353"/>
      <c r="GU69" s="1353"/>
      <c r="GV69" s="1353"/>
      <c r="GW69" s="1353"/>
      <c r="GX69" s="1353"/>
      <c r="GY69" s="1353"/>
      <c r="GZ69" s="1353"/>
      <c r="HA69" s="1353"/>
      <c r="HB69" s="1353"/>
      <c r="HC69" s="1353"/>
      <c r="HD69" s="1353"/>
      <c r="HE69" s="1353"/>
      <c r="HF69" s="1353"/>
      <c r="HG69" s="1353"/>
      <c r="HH69" s="1353"/>
      <c r="HI69" s="1353"/>
      <c r="HJ69" s="1353"/>
      <c r="HK69" s="1353"/>
      <c r="HL69" s="1353"/>
      <c r="HM69" s="1353"/>
      <c r="HN69" s="1353"/>
      <c r="HO69" s="1353"/>
      <c r="HP69" s="1353"/>
      <c r="HQ69" s="1353"/>
      <c r="HR69" s="1353"/>
      <c r="HS69" s="1353"/>
      <c r="HT69" s="1353"/>
      <c r="HU69" s="1353"/>
      <c r="HV69" s="1353"/>
      <c r="HW69" s="1353"/>
      <c r="HX69" s="1353"/>
      <c r="HY69" s="1353"/>
      <c r="HZ69" s="1353"/>
      <c r="IA69" s="1353"/>
      <c r="IB69" s="1353"/>
      <c r="IC69" s="1353"/>
      <c r="ID69" s="1353"/>
      <c r="IE69" s="1353"/>
      <c r="IF69" s="1353"/>
      <c r="IG69" s="1353"/>
      <c r="IH69" s="1353"/>
      <c r="II69" s="1353"/>
      <c r="IJ69" s="1353"/>
      <c r="IK69" s="1353"/>
      <c r="IL69" s="1353"/>
      <c r="IM69" s="1353"/>
      <c r="IN69" s="1353"/>
      <c r="IO69" s="1353"/>
      <c r="IP69" s="1353"/>
      <c r="IQ69" s="1353"/>
      <c r="IR69" s="1355"/>
      <c r="IS69" s="1355"/>
      <c r="IT69" s="1355"/>
      <c r="IU69" s="1355"/>
      <c r="IV69" s="566"/>
      <c r="IW69" s="568"/>
      <c r="IX69" s="1340"/>
      <c r="IY69" s="1342"/>
      <c r="IZ69" s="544"/>
      <c r="JA69" s="544"/>
      <c r="JB69" s="544"/>
      <c r="JC69" s="544"/>
      <c r="JD69" s="544"/>
      <c r="JE69" s="544"/>
      <c r="JF69" s="544"/>
      <c r="JG69" s="544"/>
      <c r="JH69" s="545"/>
      <c r="JI69" s="544"/>
      <c r="JJ69" s="544"/>
      <c r="JK69" s="544"/>
      <c r="JL69" s="544"/>
      <c r="JM69" s="544"/>
      <c r="JN69" s="544"/>
      <c r="JO69" s="544"/>
      <c r="JP69" s="544"/>
      <c r="JQ69" s="544"/>
      <c r="JR69" s="544"/>
      <c r="JS69" s="544"/>
      <c r="JT69" s="544"/>
      <c r="JU69" s="544"/>
      <c r="JV69" s="544"/>
      <c r="JW69" s="544"/>
      <c r="JX69" s="544"/>
      <c r="JY69" s="544"/>
      <c r="JZ69" s="544"/>
      <c r="KA69" s="544"/>
      <c r="KB69" s="544"/>
      <c r="KC69" s="544"/>
      <c r="KD69" s="544"/>
      <c r="KE69" s="544"/>
      <c r="KF69" s="544"/>
      <c r="KG69" s="544"/>
      <c r="KH69" s="544"/>
      <c r="KI69" s="544"/>
      <c r="KJ69" s="544"/>
      <c r="KK69" s="544"/>
      <c r="KL69" s="544"/>
      <c r="KM69" s="544"/>
      <c r="KN69" s="544"/>
      <c r="KO69" s="544"/>
      <c r="KP69" s="544"/>
      <c r="KQ69" s="544"/>
      <c r="KR69" s="544"/>
      <c r="KS69" s="544"/>
      <c r="KT69" s="544"/>
      <c r="KU69" s="544"/>
      <c r="KV69" s="544"/>
      <c r="KW69" s="544"/>
      <c r="KX69" s="544"/>
      <c r="KY69" s="544"/>
      <c r="KZ69" s="544"/>
      <c r="LA69" s="544"/>
      <c r="LB69" s="544"/>
      <c r="LC69" s="544"/>
      <c r="LD69" s="544"/>
      <c r="LE69" s="544"/>
      <c r="LF69" s="544"/>
      <c r="LG69" s="544"/>
      <c r="LH69" s="544"/>
      <c r="LI69" s="544"/>
      <c r="LJ69" s="546"/>
    </row>
    <row r="70" spans="2:322" ht="3.65" customHeight="1">
      <c r="B70" s="545"/>
      <c r="C70" s="544"/>
      <c r="D70" s="544"/>
      <c r="E70" s="544"/>
      <c r="F70" s="544"/>
      <c r="G70" s="544"/>
      <c r="H70" s="544"/>
      <c r="I70" s="544"/>
      <c r="J70" s="544"/>
      <c r="K70" s="544"/>
      <c r="L70" s="544"/>
      <c r="M70" s="544"/>
      <c r="N70" s="544"/>
      <c r="O70" s="544"/>
      <c r="P70" s="544"/>
      <c r="Q70" s="544"/>
      <c r="R70" s="544"/>
      <c r="S70" s="544"/>
      <c r="T70" s="544"/>
      <c r="U70" s="544"/>
      <c r="V70" s="544"/>
      <c r="W70" s="544"/>
      <c r="X70" s="544"/>
      <c r="Y70" s="544"/>
      <c r="Z70" s="544"/>
      <c r="AA70" s="544"/>
      <c r="AB70" s="544"/>
      <c r="AC70" s="544"/>
      <c r="AD70" s="544"/>
      <c r="AE70" s="544"/>
      <c r="AF70" s="544"/>
      <c r="AG70" s="544"/>
      <c r="AH70" s="544"/>
      <c r="AI70" s="544"/>
      <c r="AJ70" s="544"/>
      <c r="AK70" s="544"/>
      <c r="AL70" s="544"/>
      <c r="AM70" s="544"/>
      <c r="AN70" s="544"/>
      <c r="AO70" s="546"/>
      <c r="AP70" s="547"/>
      <c r="AQ70" s="548"/>
      <c r="AR70" s="548"/>
      <c r="AS70" s="548"/>
      <c r="AT70" s="548"/>
      <c r="AU70" s="548"/>
      <c r="AV70" s="548"/>
      <c r="AW70" s="548"/>
      <c r="AX70" s="1337" t="s">
        <v>5</v>
      </c>
      <c r="AY70" s="1338"/>
      <c r="AZ70" s="556"/>
      <c r="BA70" s="564"/>
      <c r="BB70" s="1353"/>
      <c r="BC70" s="1353"/>
      <c r="BD70" s="1353"/>
      <c r="BE70" s="1353"/>
      <c r="BF70" s="1353"/>
      <c r="BG70" s="1353"/>
      <c r="BH70" s="1353"/>
      <c r="BI70" s="1353"/>
      <c r="BJ70" s="1353"/>
      <c r="BK70" s="1353"/>
      <c r="BL70" s="1353"/>
      <c r="BM70" s="1353"/>
      <c r="BN70" s="1353"/>
      <c r="BO70" s="1353"/>
      <c r="BP70" s="1353"/>
      <c r="BQ70" s="1353"/>
      <c r="BR70" s="1353"/>
      <c r="BS70" s="1353"/>
      <c r="BT70" s="1353"/>
      <c r="BU70" s="1353"/>
      <c r="BV70" s="1353"/>
      <c r="BW70" s="1353"/>
      <c r="BX70" s="1353"/>
      <c r="BY70" s="1353"/>
      <c r="BZ70" s="1353"/>
      <c r="CA70" s="1353"/>
      <c r="CB70" s="1353"/>
      <c r="CC70" s="1353"/>
      <c r="CD70" s="1353"/>
      <c r="CE70" s="1353"/>
      <c r="CF70" s="1353"/>
      <c r="CG70" s="1353"/>
      <c r="CH70" s="1353"/>
      <c r="CI70" s="1353"/>
      <c r="CJ70" s="1353"/>
      <c r="CK70" s="1353"/>
      <c r="CL70" s="1353"/>
      <c r="CM70" s="1353"/>
      <c r="CN70" s="1353"/>
      <c r="CO70" s="1353"/>
      <c r="CP70" s="1353"/>
      <c r="CQ70" s="1353"/>
      <c r="CR70" s="1353"/>
      <c r="CS70" s="1353"/>
      <c r="CT70" s="1353"/>
      <c r="CU70" s="1353"/>
      <c r="CV70" s="1353"/>
      <c r="CW70" s="1353"/>
      <c r="CX70" s="1353"/>
      <c r="CY70" s="1353"/>
      <c r="CZ70" s="1353"/>
      <c r="DA70" s="1353"/>
      <c r="DB70" s="1353"/>
      <c r="DC70" s="1353"/>
      <c r="DD70" s="1353"/>
      <c r="DE70" s="1353"/>
      <c r="DF70" s="1353"/>
      <c r="DG70" s="1353"/>
      <c r="DH70" s="1353"/>
      <c r="DI70" s="1353"/>
      <c r="DJ70" s="1353"/>
      <c r="DK70" s="1353"/>
      <c r="DL70" s="1353"/>
      <c r="DM70" s="1353"/>
      <c r="DN70" s="1353"/>
      <c r="DO70" s="1353"/>
      <c r="DP70" s="1353"/>
      <c r="DQ70" s="1353"/>
      <c r="DR70" s="1353"/>
      <c r="DS70" s="1353"/>
      <c r="DT70" s="1353"/>
      <c r="DU70" s="1353"/>
      <c r="DV70" s="1353"/>
      <c r="DW70" s="1353"/>
      <c r="DX70" s="1353"/>
      <c r="DY70" s="1353"/>
      <c r="DZ70" s="1353"/>
      <c r="EA70" s="1353"/>
      <c r="EB70" s="1353"/>
      <c r="EC70" s="1353"/>
      <c r="ED70" s="1353"/>
      <c r="EE70" s="1353"/>
      <c r="EF70" s="1353"/>
      <c r="EG70" s="1353"/>
      <c r="EH70" s="1353"/>
      <c r="EI70" s="1353"/>
      <c r="EJ70" s="1353"/>
      <c r="EK70" s="1353"/>
      <c r="EL70" s="1353"/>
      <c r="EM70" s="1353"/>
      <c r="EN70" s="1353"/>
      <c r="EO70" s="1353"/>
      <c r="EP70" s="1353"/>
      <c r="EQ70" s="1353"/>
      <c r="ER70" s="1353"/>
      <c r="ES70" s="1353"/>
      <c r="ET70" s="1353"/>
      <c r="EU70" s="1353"/>
      <c r="EV70" s="1353"/>
      <c r="EW70" s="1353"/>
      <c r="EX70" s="1353"/>
      <c r="EY70" s="1353"/>
      <c r="EZ70" s="1353"/>
      <c r="FA70" s="1353"/>
      <c r="FB70" s="1353"/>
      <c r="FC70" s="1353"/>
      <c r="FD70" s="1353"/>
      <c r="FE70" s="1353"/>
      <c r="FF70" s="1353"/>
      <c r="FG70" s="1353"/>
      <c r="FH70" s="1353"/>
      <c r="FI70" s="1353"/>
      <c r="FJ70" s="1353"/>
      <c r="FK70" s="1353"/>
      <c r="FL70" s="1353"/>
      <c r="FM70" s="1353"/>
      <c r="FN70" s="1353"/>
      <c r="FO70" s="1353"/>
      <c r="FP70" s="1353"/>
      <c r="FQ70" s="1353"/>
      <c r="FR70" s="1353"/>
      <c r="FS70" s="1353"/>
      <c r="FT70" s="1353"/>
      <c r="FU70" s="1353"/>
      <c r="FV70" s="1353"/>
      <c r="FW70" s="1353"/>
      <c r="FX70" s="1353"/>
      <c r="FY70" s="1353"/>
      <c r="FZ70" s="1353"/>
      <c r="GA70" s="1353"/>
      <c r="GB70" s="1353"/>
      <c r="GC70" s="1353"/>
      <c r="GD70" s="1353"/>
      <c r="GE70" s="1353"/>
      <c r="GF70" s="1353"/>
      <c r="GG70" s="1353"/>
      <c r="GH70" s="1353"/>
      <c r="GI70" s="1353"/>
      <c r="GJ70" s="1353"/>
      <c r="GK70" s="1353"/>
      <c r="GL70" s="1353"/>
      <c r="GM70" s="1353"/>
      <c r="GN70" s="1353"/>
      <c r="GO70" s="1353"/>
      <c r="GP70" s="1353"/>
      <c r="GQ70" s="1353"/>
      <c r="GR70" s="1353"/>
      <c r="GS70" s="1353"/>
      <c r="GT70" s="1353"/>
      <c r="GU70" s="1353"/>
      <c r="GV70" s="1353"/>
      <c r="GW70" s="1353"/>
      <c r="GX70" s="1353"/>
      <c r="GY70" s="1353"/>
      <c r="GZ70" s="1353"/>
      <c r="HA70" s="1353"/>
      <c r="HB70" s="1353"/>
      <c r="HC70" s="1353"/>
      <c r="HD70" s="1353"/>
      <c r="HE70" s="1353"/>
      <c r="HF70" s="1353"/>
      <c r="HG70" s="1353"/>
      <c r="HH70" s="1353"/>
      <c r="HI70" s="1353"/>
      <c r="HJ70" s="1353"/>
      <c r="HK70" s="1353"/>
      <c r="HL70" s="1353"/>
      <c r="HM70" s="1353"/>
      <c r="HN70" s="1353"/>
      <c r="HO70" s="1353"/>
      <c r="HP70" s="1353"/>
      <c r="HQ70" s="1353"/>
      <c r="HR70" s="1353"/>
      <c r="HS70" s="1353"/>
      <c r="HT70" s="1353"/>
      <c r="HU70" s="1353"/>
      <c r="HV70" s="1353"/>
      <c r="HW70" s="1353"/>
      <c r="HX70" s="1353"/>
      <c r="HY70" s="1353"/>
      <c r="HZ70" s="1353"/>
      <c r="IA70" s="1353"/>
      <c r="IB70" s="1353"/>
      <c r="IC70" s="1353"/>
      <c r="ID70" s="1353"/>
      <c r="IE70" s="1353"/>
      <c r="IF70" s="1353"/>
      <c r="IG70" s="1353"/>
      <c r="IH70" s="1353"/>
      <c r="II70" s="1353"/>
      <c r="IJ70" s="1353"/>
      <c r="IK70" s="1353"/>
      <c r="IL70" s="1353"/>
      <c r="IM70" s="1353"/>
      <c r="IN70" s="1353"/>
      <c r="IO70" s="1353"/>
      <c r="IP70" s="1353"/>
      <c r="IQ70" s="1353"/>
      <c r="IR70" s="1355"/>
      <c r="IS70" s="1355"/>
      <c r="IT70" s="1355"/>
      <c r="IU70" s="1355"/>
      <c r="IV70" s="566"/>
      <c r="IW70" s="556"/>
      <c r="IX70" s="1338" t="s">
        <v>5</v>
      </c>
      <c r="IY70" s="1341"/>
      <c r="IZ70" s="544"/>
      <c r="JA70" s="544"/>
      <c r="JB70" s="544"/>
      <c r="JC70" s="544"/>
      <c r="JD70" s="544"/>
      <c r="JE70" s="544"/>
      <c r="JF70" s="544"/>
      <c r="JG70" s="544"/>
      <c r="JH70" s="545"/>
      <c r="JI70" s="544"/>
      <c r="JJ70" s="544"/>
      <c r="JK70" s="544"/>
      <c r="JL70" s="544"/>
      <c r="JM70" s="544"/>
      <c r="JN70" s="544"/>
      <c r="JO70" s="544"/>
      <c r="JP70" s="544"/>
      <c r="JQ70" s="544"/>
      <c r="JR70" s="544"/>
      <c r="JS70" s="544"/>
      <c r="JT70" s="544"/>
      <c r="JU70" s="544"/>
      <c r="JV70" s="544"/>
      <c r="JW70" s="544"/>
      <c r="JX70" s="544"/>
      <c r="JY70" s="544"/>
      <c r="JZ70" s="544"/>
      <c r="KA70" s="544"/>
      <c r="KB70" s="544"/>
      <c r="KC70" s="544"/>
      <c r="KD70" s="544"/>
      <c r="KE70" s="544"/>
      <c r="KF70" s="544"/>
      <c r="KG70" s="544"/>
      <c r="KH70" s="544"/>
      <c r="KI70" s="544"/>
      <c r="KJ70" s="544"/>
      <c r="KK70" s="544"/>
      <c r="KL70" s="544"/>
      <c r="KM70" s="544"/>
      <c r="KN70" s="544"/>
      <c r="KO70" s="544"/>
      <c r="KP70" s="544"/>
      <c r="KQ70" s="544"/>
      <c r="KR70" s="544"/>
      <c r="KS70" s="544"/>
      <c r="KT70" s="544"/>
      <c r="KU70" s="544"/>
      <c r="KV70" s="544"/>
      <c r="KW70" s="544"/>
      <c r="KX70" s="544"/>
      <c r="KY70" s="544"/>
      <c r="KZ70" s="544"/>
      <c r="LA70" s="544"/>
      <c r="LB70" s="544"/>
      <c r="LC70" s="544"/>
      <c r="LD70" s="544"/>
      <c r="LE70" s="544"/>
      <c r="LF70" s="544"/>
      <c r="LG70" s="544"/>
      <c r="LH70" s="544"/>
      <c r="LI70" s="544"/>
      <c r="LJ70" s="546"/>
    </row>
    <row r="71" spans="2:322" ht="3.65" customHeight="1">
      <c r="B71" s="545"/>
      <c r="C71" s="544"/>
      <c r="D71" s="544"/>
      <c r="E71" s="544"/>
      <c r="F71" s="544"/>
      <c r="G71" s="544"/>
      <c r="H71" s="544"/>
      <c r="I71" s="544"/>
      <c r="J71" s="544"/>
      <c r="K71" s="544"/>
      <c r="L71" s="544"/>
      <c r="M71" s="544"/>
      <c r="N71" s="544"/>
      <c r="O71" s="544"/>
      <c r="P71" s="544"/>
      <c r="Q71" s="544"/>
      <c r="R71" s="544"/>
      <c r="S71" s="544"/>
      <c r="T71" s="544"/>
      <c r="U71" s="544"/>
      <c r="V71" s="544"/>
      <c r="W71" s="544"/>
      <c r="X71" s="544"/>
      <c r="Y71" s="544"/>
      <c r="Z71" s="544"/>
      <c r="AA71" s="544"/>
      <c r="AB71" s="544"/>
      <c r="AC71" s="544"/>
      <c r="AD71" s="544"/>
      <c r="AE71" s="544"/>
      <c r="AF71" s="544"/>
      <c r="AG71" s="544"/>
      <c r="AH71" s="544"/>
      <c r="AI71" s="544"/>
      <c r="AJ71" s="544"/>
      <c r="AK71" s="544"/>
      <c r="AL71" s="544"/>
      <c r="AM71" s="544"/>
      <c r="AN71" s="544"/>
      <c r="AO71" s="546"/>
      <c r="AP71" s="547"/>
      <c r="AQ71" s="548"/>
      <c r="AR71" s="548"/>
      <c r="AS71" s="548"/>
      <c r="AT71" s="548"/>
      <c r="AU71" s="548"/>
      <c r="AV71" s="548"/>
      <c r="AW71" s="548"/>
      <c r="AX71" s="1337"/>
      <c r="AY71" s="1338"/>
      <c r="AZ71" s="556"/>
      <c r="BA71" s="564"/>
      <c r="BB71" s="1348"/>
      <c r="BC71" s="1348"/>
      <c r="BD71" s="1348"/>
      <c r="BE71" s="1348"/>
      <c r="BF71" s="1348"/>
      <c r="BG71" s="1348"/>
      <c r="BH71" s="1348"/>
      <c r="BI71" s="1348"/>
      <c r="BJ71" s="1348"/>
      <c r="BK71" s="1348"/>
      <c r="BL71" s="1348"/>
      <c r="BM71" s="1348"/>
      <c r="BN71" s="1348"/>
      <c r="BO71" s="1348"/>
      <c r="BP71" s="1348"/>
      <c r="BQ71" s="1348"/>
      <c r="BR71" s="1348"/>
      <c r="BS71" s="1348"/>
      <c r="BT71" s="1348"/>
      <c r="BU71" s="1348"/>
      <c r="BV71" s="1348"/>
      <c r="BW71" s="1348"/>
      <c r="BX71" s="1348"/>
      <c r="BY71" s="1348"/>
      <c r="BZ71" s="1349"/>
      <c r="CA71" s="1349"/>
      <c r="CB71" s="1349"/>
      <c r="CC71" s="1349"/>
      <c r="CD71" s="1349"/>
      <c r="CE71" s="1349"/>
      <c r="CF71" s="1349"/>
      <c r="CG71" s="1349"/>
      <c r="CH71" s="1349"/>
      <c r="CI71" s="1349"/>
      <c r="CJ71" s="1349"/>
      <c r="CK71" s="1349"/>
      <c r="CL71" s="1349"/>
      <c r="CM71" s="1349"/>
      <c r="CN71" s="1349"/>
      <c r="CO71" s="1349"/>
      <c r="CP71" s="1349"/>
      <c r="CQ71" s="1349"/>
      <c r="CR71" s="1349"/>
      <c r="CS71" s="1349"/>
      <c r="CT71" s="1349"/>
      <c r="CU71" s="1349"/>
      <c r="CV71" s="1349"/>
      <c r="CW71" s="1349"/>
      <c r="CX71" s="1349"/>
      <c r="CY71" s="1349"/>
      <c r="CZ71" s="1349"/>
      <c r="DA71" s="1349"/>
      <c r="DB71" s="1349"/>
      <c r="DC71" s="1349"/>
      <c r="DD71" s="1349"/>
      <c r="DE71" s="1349"/>
      <c r="DF71" s="1349"/>
      <c r="DG71" s="1349"/>
      <c r="DH71" s="1349"/>
      <c r="DI71" s="1349"/>
      <c r="DJ71" s="1349"/>
      <c r="DK71" s="1349"/>
      <c r="DL71" s="1349"/>
      <c r="DM71" s="1349"/>
      <c r="DN71" s="1349"/>
      <c r="DO71" s="1349"/>
      <c r="DP71" s="1349"/>
      <c r="DQ71" s="1349"/>
      <c r="DR71" s="1349"/>
      <c r="DS71" s="1349"/>
      <c r="DT71" s="1349"/>
      <c r="DU71" s="1349"/>
      <c r="DV71" s="1349"/>
      <c r="DW71" s="1349"/>
      <c r="DX71" s="1349"/>
      <c r="DY71" s="1349"/>
      <c r="DZ71" s="1349"/>
      <c r="EA71" s="1349"/>
      <c r="EB71" s="1349"/>
      <c r="EC71" s="1349"/>
      <c r="ED71" s="1349"/>
      <c r="EE71" s="1349"/>
      <c r="EF71" s="1349"/>
      <c r="EG71" s="1349"/>
      <c r="EH71" s="1349"/>
      <c r="EI71" s="1349"/>
      <c r="EJ71" s="1349"/>
      <c r="EK71" s="1349"/>
      <c r="EL71" s="1349"/>
      <c r="EM71" s="1349"/>
      <c r="EN71" s="1349"/>
      <c r="EO71" s="1349"/>
      <c r="EP71" s="1349"/>
      <c r="EQ71" s="1349"/>
      <c r="ER71" s="1349"/>
      <c r="ES71" s="1349"/>
      <c r="ET71" s="1349"/>
      <c r="EU71" s="1349"/>
      <c r="EV71" s="1349"/>
      <c r="EW71" s="1349"/>
      <c r="EX71" s="1349"/>
      <c r="EY71" s="1349"/>
      <c r="EZ71" s="1349"/>
      <c r="FA71" s="1349"/>
      <c r="FB71" s="1349"/>
      <c r="FC71" s="1349"/>
      <c r="FD71" s="1349"/>
      <c r="FE71" s="1349"/>
      <c r="FF71" s="1349"/>
      <c r="FG71" s="1349"/>
      <c r="FH71" s="1349"/>
      <c r="FI71" s="1349"/>
      <c r="FJ71" s="1349"/>
      <c r="FK71" s="1349"/>
      <c r="FL71" s="1349"/>
      <c r="FM71" s="1349"/>
      <c r="FN71" s="1349"/>
      <c r="FO71" s="1349"/>
      <c r="FP71" s="1349"/>
      <c r="FQ71" s="1349"/>
      <c r="FR71" s="1349"/>
      <c r="FS71" s="1349"/>
      <c r="FT71" s="1349"/>
      <c r="FU71" s="1349"/>
      <c r="FV71" s="1349"/>
      <c r="FW71" s="1349"/>
      <c r="FX71" s="1349"/>
      <c r="FY71" s="1349"/>
      <c r="FZ71" s="1349"/>
      <c r="GA71" s="1349"/>
      <c r="GB71" s="1349"/>
      <c r="GC71" s="1349"/>
      <c r="GD71" s="1349"/>
      <c r="GE71" s="1349"/>
      <c r="GF71" s="1349"/>
      <c r="GG71" s="1349"/>
      <c r="GH71" s="1349"/>
      <c r="GI71" s="1349"/>
      <c r="GJ71" s="1349"/>
      <c r="GK71" s="1349"/>
      <c r="GL71" s="1349"/>
      <c r="GM71" s="1349"/>
      <c r="GN71" s="1349"/>
      <c r="GO71" s="1349"/>
      <c r="GP71" s="1348"/>
      <c r="GQ71" s="1348"/>
      <c r="GR71" s="1348"/>
      <c r="GS71" s="1348"/>
      <c r="GT71" s="1348"/>
      <c r="GU71" s="1348"/>
      <c r="GV71" s="1348"/>
      <c r="GW71" s="1348"/>
      <c r="GX71" s="1348"/>
      <c r="GY71" s="1348"/>
      <c r="GZ71" s="1348"/>
      <c r="HA71" s="1348"/>
      <c r="HB71" s="1348"/>
      <c r="HC71" s="1348"/>
      <c r="HD71" s="1348"/>
      <c r="HE71" s="1348"/>
      <c r="HF71" s="1348"/>
      <c r="HG71" s="1348"/>
      <c r="HH71" s="1348"/>
      <c r="HI71" s="1348"/>
      <c r="HJ71" s="1348"/>
      <c r="HK71" s="1348"/>
      <c r="HL71" s="1348"/>
      <c r="HM71" s="1348"/>
      <c r="HN71" s="1348"/>
      <c r="HO71" s="1348"/>
      <c r="HP71" s="1348"/>
      <c r="HQ71" s="1348"/>
      <c r="HR71" s="1348"/>
      <c r="HS71" s="1348"/>
      <c r="HT71" s="1348"/>
      <c r="HU71" s="1348"/>
      <c r="HV71" s="1348"/>
      <c r="HW71" s="1348"/>
      <c r="HX71" s="1348"/>
      <c r="HY71" s="1348"/>
      <c r="HZ71" s="1348"/>
      <c r="IA71" s="1348"/>
      <c r="IB71" s="1348"/>
      <c r="IC71" s="1348"/>
      <c r="ID71" s="1348"/>
      <c r="IE71" s="1348"/>
      <c r="IF71" s="1348"/>
      <c r="IG71" s="1348"/>
      <c r="IH71" s="1348"/>
      <c r="II71" s="1348"/>
      <c r="IJ71" s="1348"/>
      <c r="IK71" s="1348"/>
      <c r="IL71" s="1348"/>
      <c r="IM71" s="1348"/>
      <c r="IN71" s="1348"/>
      <c r="IO71" s="1348"/>
      <c r="IP71" s="1348"/>
      <c r="IQ71" s="1348"/>
      <c r="IR71" s="1352" t="b">
        <v>0</v>
      </c>
      <c r="IS71" s="1352"/>
      <c r="IT71" s="1352"/>
      <c r="IU71" s="1352"/>
      <c r="IV71" s="566"/>
      <c r="IW71" s="556"/>
      <c r="IX71" s="1338"/>
      <c r="IY71" s="1341"/>
      <c r="IZ71" s="544"/>
      <c r="JA71" s="544"/>
      <c r="JB71" s="544"/>
      <c r="JC71" s="544"/>
      <c r="JD71" s="544"/>
      <c r="JE71" s="544"/>
      <c r="JF71" s="544"/>
      <c r="JG71" s="544"/>
      <c r="JH71" s="545"/>
      <c r="JI71" s="544"/>
      <c r="JJ71" s="544"/>
      <c r="JK71" s="544"/>
      <c r="JL71" s="544"/>
      <c r="JM71" s="544"/>
      <c r="JN71" s="544"/>
      <c r="JO71" s="544"/>
      <c r="JP71" s="544"/>
      <c r="JQ71" s="544"/>
      <c r="JR71" s="544"/>
      <c r="JS71" s="544"/>
      <c r="JT71" s="544"/>
      <c r="JU71" s="544"/>
      <c r="JV71" s="544"/>
      <c r="JW71" s="544"/>
      <c r="JX71" s="544"/>
      <c r="JY71" s="544"/>
      <c r="JZ71" s="544"/>
      <c r="KA71" s="544"/>
      <c r="KB71" s="544"/>
      <c r="KC71" s="544"/>
      <c r="KD71" s="544"/>
      <c r="KE71" s="544"/>
      <c r="KF71" s="544"/>
      <c r="KG71" s="544"/>
      <c r="KH71" s="544"/>
      <c r="KI71" s="544"/>
      <c r="KJ71" s="544"/>
      <c r="KK71" s="544"/>
      <c r="KL71" s="544"/>
      <c r="KM71" s="544"/>
      <c r="KN71" s="544"/>
      <c r="KO71" s="544"/>
      <c r="KP71" s="544"/>
      <c r="KQ71" s="544"/>
      <c r="KR71" s="544"/>
      <c r="KS71" s="544"/>
      <c r="KT71" s="544"/>
      <c r="KU71" s="544"/>
      <c r="KV71" s="544"/>
      <c r="KW71" s="544"/>
      <c r="KX71" s="544"/>
      <c r="KY71" s="544"/>
      <c r="KZ71" s="544"/>
      <c r="LA71" s="544"/>
      <c r="LB71" s="544"/>
      <c r="LC71" s="544"/>
      <c r="LD71" s="544"/>
      <c r="LE71" s="544"/>
      <c r="LF71" s="544"/>
      <c r="LG71" s="544"/>
      <c r="LH71" s="544"/>
      <c r="LI71" s="544"/>
      <c r="LJ71" s="546"/>
    </row>
    <row r="72" spans="2:322" ht="3.65" customHeight="1">
      <c r="B72" s="545"/>
      <c r="C72" s="544"/>
      <c r="D72" s="544"/>
      <c r="E72" s="544"/>
      <c r="F72" s="544"/>
      <c r="G72" s="544"/>
      <c r="H72" s="544"/>
      <c r="I72" s="544"/>
      <c r="J72" s="544"/>
      <c r="K72" s="544"/>
      <c r="L72" s="544"/>
      <c r="M72" s="544"/>
      <c r="N72" s="544"/>
      <c r="O72" s="544"/>
      <c r="P72" s="544"/>
      <c r="Q72" s="544"/>
      <c r="R72" s="544"/>
      <c r="S72" s="544"/>
      <c r="T72" s="544"/>
      <c r="U72" s="544"/>
      <c r="V72" s="544"/>
      <c r="W72" s="544"/>
      <c r="X72" s="544"/>
      <c r="Y72" s="544"/>
      <c r="Z72" s="544"/>
      <c r="AA72" s="544"/>
      <c r="AB72" s="544"/>
      <c r="AC72" s="544"/>
      <c r="AD72" s="544"/>
      <c r="AE72" s="544"/>
      <c r="AF72" s="544"/>
      <c r="AG72" s="544"/>
      <c r="AH72" s="544"/>
      <c r="AI72" s="544"/>
      <c r="AJ72" s="544"/>
      <c r="AK72" s="544"/>
      <c r="AL72" s="544"/>
      <c r="AM72" s="544"/>
      <c r="AN72" s="544"/>
      <c r="AO72" s="546"/>
      <c r="AP72" s="547"/>
      <c r="AQ72" s="548"/>
      <c r="AR72" s="548"/>
      <c r="AS72" s="548"/>
      <c r="AT72" s="548"/>
      <c r="AU72" s="548"/>
      <c r="AV72" s="548"/>
      <c r="AW72" s="548"/>
      <c r="AX72" s="1337"/>
      <c r="AY72" s="1338"/>
      <c r="AZ72" s="556"/>
      <c r="BA72" s="564"/>
      <c r="BB72" s="1348"/>
      <c r="BC72" s="1348"/>
      <c r="BD72" s="1348"/>
      <c r="BE72" s="1348"/>
      <c r="BF72" s="1348"/>
      <c r="BG72" s="1348"/>
      <c r="BH72" s="1348"/>
      <c r="BI72" s="1348"/>
      <c r="BJ72" s="1348"/>
      <c r="BK72" s="1348"/>
      <c r="BL72" s="1348"/>
      <c r="BM72" s="1348"/>
      <c r="BN72" s="1348"/>
      <c r="BO72" s="1348"/>
      <c r="BP72" s="1348"/>
      <c r="BQ72" s="1348"/>
      <c r="BR72" s="1348"/>
      <c r="BS72" s="1348"/>
      <c r="BT72" s="1348"/>
      <c r="BU72" s="1348"/>
      <c r="BV72" s="1348"/>
      <c r="BW72" s="1348"/>
      <c r="BX72" s="1348"/>
      <c r="BY72" s="1348"/>
      <c r="BZ72" s="1349"/>
      <c r="CA72" s="1349"/>
      <c r="CB72" s="1349"/>
      <c r="CC72" s="1349"/>
      <c r="CD72" s="1349"/>
      <c r="CE72" s="1349"/>
      <c r="CF72" s="1349"/>
      <c r="CG72" s="1349"/>
      <c r="CH72" s="1349"/>
      <c r="CI72" s="1349"/>
      <c r="CJ72" s="1349"/>
      <c r="CK72" s="1349"/>
      <c r="CL72" s="1349"/>
      <c r="CM72" s="1349"/>
      <c r="CN72" s="1349"/>
      <c r="CO72" s="1349"/>
      <c r="CP72" s="1349"/>
      <c r="CQ72" s="1349"/>
      <c r="CR72" s="1349"/>
      <c r="CS72" s="1349"/>
      <c r="CT72" s="1349"/>
      <c r="CU72" s="1349"/>
      <c r="CV72" s="1349"/>
      <c r="CW72" s="1349"/>
      <c r="CX72" s="1349"/>
      <c r="CY72" s="1349"/>
      <c r="CZ72" s="1349"/>
      <c r="DA72" s="1349"/>
      <c r="DB72" s="1349"/>
      <c r="DC72" s="1349"/>
      <c r="DD72" s="1349"/>
      <c r="DE72" s="1349"/>
      <c r="DF72" s="1349"/>
      <c r="DG72" s="1349"/>
      <c r="DH72" s="1349"/>
      <c r="DI72" s="1349"/>
      <c r="DJ72" s="1349"/>
      <c r="DK72" s="1349"/>
      <c r="DL72" s="1349"/>
      <c r="DM72" s="1349"/>
      <c r="DN72" s="1349"/>
      <c r="DO72" s="1349"/>
      <c r="DP72" s="1349"/>
      <c r="DQ72" s="1349"/>
      <c r="DR72" s="1349"/>
      <c r="DS72" s="1349"/>
      <c r="DT72" s="1349"/>
      <c r="DU72" s="1349"/>
      <c r="DV72" s="1349"/>
      <c r="DW72" s="1349"/>
      <c r="DX72" s="1349"/>
      <c r="DY72" s="1349"/>
      <c r="DZ72" s="1349"/>
      <c r="EA72" s="1349"/>
      <c r="EB72" s="1349"/>
      <c r="EC72" s="1349"/>
      <c r="ED72" s="1349"/>
      <c r="EE72" s="1349"/>
      <c r="EF72" s="1349"/>
      <c r="EG72" s="1349"/>
      <c r="EH72" s="1349"/>
      <c r="EI72" s="1349"/>
      <c r="EJ72" s="1349"/>
      <c r="EK72" s="1349"/>
      <c r="EL72" s="1349"/>
      <c r="EM72" s="1349"/>
      <c r="EN72" s="1349"/>
      <c r="EO72" s="1349"/>
      <c r="EP72" s="1349"/>
      <c r="EQ72" s="1349"/>
      <c r="ER72" s="1349"/>
      <c r="ES72" s="1349"/>
      <c r="ET72" s="1349"/>
      <c r="EU72" s="1349"/>
      <c r="EV72" s="1349"/>
      <c r="EW72" s="1349"/>
      <c r="EX72" s="1349"/>
      <c r="EY72" s="1349"/>
      <c r="EZ72" s="1349"/>
      <c r="FA72" s="1349"/>
      <c r="FB72" s="1349"/>
      <c r="FC72" s="1349"/>
      <c r="FD72" s="1349"/>
      <c r="FE72" s="1349"/>
      <c r="FF72" s="1349"/>
      <c r="FG72" s="1349"/>
      <c r="FH72" s="1349"/>
      <c r="FI72" s="1349"/>
      <c r="FJ72" s="1349"/>
      <c r="FK72" s="1349"/>
      <c r="FL72" s="1349"/>
      <c r="FM72" s="1349"/>
      <c r="FN72" s="1349"/>
      <c r="FO72" s="1349"/>
      <c r="FP72" s="1349"/>
      <c r="FQ72" s="1349"/>
      <c r="FR72" s="1349"/>
      <c r="FS72" s="1349"/>
      <c r="FT72" s="1349"/>
      <c r="FU72" s="1349"/>
      <c r="FV72" s="1349"/>
      <c r="FW72" s="1349"/>
      <c r="FX72" s="1349"/>
      <c r="FY72" s="1349"/>
      <c r="FZ72" s="1349"/>
      <c r="GA72" s="1349"/>
      <c r="GB72" s="1349"/>
      <c r="GC72" s="1349"/>
      <c r="GD72" s="1349"/>
      <c r="GE72" s="1349"/>
      <c r="GF72" s="1349"/>
      <c r="GG72" s="1349"/>
      <c r="GH72" s="1349"/>
      <c r="GI72" s="1349"/>
      <c r="GJ72" s="1349"/>
      <c r="GK72" s="1349"/>
      <c r="GL72" s="1349"/>
      <c r="GM72" s="1349"/>
      <c r="GN72" s="1349"/>
      <c r="GO72" s="1349"/>
      <c r="GP72" s="1348"/>
      <c r="GQ72" s="1348"/>
      <c r="GR72" s="1348"/>
      <c r="GS72" s="1348"/>
      <c r="GT72" s="1348"/>
      <c r="GU72" s="1348"/>
      <c r="GV72" s="1348"/>
      <c r="GW72" s="1348"/>
      <c r="GX72" s="1348"/>
      <c r="GY72" s="1348"/>
      <c r="GZ72" s="1348"/>
      <c r="HA72" s="1348"/>
      <c r="HB72" s="1348"/>
      <c r="HC72" s="1348"/>
      <c r="HD72" s="1348"/>
      <c r="HE72" s="1348"/>
      <c r="HF72" s="1348"/>
      <c r="HG72" s="1348"/>
      <c r="HH72" s="1348"/>
      <c r="HI72" s="1348"/>
      <c r="HJ72" s="1348"/>
      <c r="HK72" s="1348"/>
      <c r="HL72" s="1348"/>
      <c r="HM72" s="1348"/>
      <c r="HN72" s="1348"/>
      <c r="HO72" s="1348"/>
      <c r="HP72" s="1348"/>
      <c r="HQ72" s="1348"/>
      <c r="HR72" s="1348"/>
      <c r="HS72" s="1348"/>
      <c r="HT72" s="1348"/>
      <c r="HU72" s="1348"/>
      <c r="HV72" s="1348"/>
      <c r="HW72" s="1348"/>
      <c r="HX72" s="1348"/>
      <c r="HY72" s="1348"/>
      <c r="HZ72" s="1348"/>
      <c r="IA72" s="1348"/>
      <c r="IB72" s="1348"/>
      <c r="IC72" s="1348"/>
      <c r="ID72" s="1348"/>
      <c r="IE72" s="1348"/>
      <c r="IF72" s="1348"/>
      <c r="IG72" s="1348"/>
      <c r="IH72" s="1348"/>
      <c r="II72" s="1348"/>
      <c r="IJ72" s="1348"/>
      <c r="IK72" s="1348"/>
      <c r="IL72" s="1348"/>
      <c r="IM72" s="1348"/>
      <c r="IN72" s="1348"/>
      <c r="IO72" s="1348"/>
      <c r="IP72" s="1348"/>
      <c r="IQ72" s="1348"/>
      <c r="IR72" s="1352"/>
      <c r="IS72" s="1352"/>
      <c r="IT72" s="1352"/>
      <c r="IU72" s="1352"/>
      <c r="IV72" s="566"/>
      <c r="IW72" s="556"/>
      <c r="IX72" s="1338"/>
      <c r="IY72" s="1341"/>
      <c r="IZ72" s="544"/>
      <c r="JA72" s="544"/>
      <c r="JB72" s="544"/>
      <c r="JC72" s="544"/>
      <c r="JD72" s="544"/>
      <c r="JE72" s="544"/>
      <c r="JF72" s="544"/>
      <c r="JG72" s="544"/>
      <c r="JH72" s="545"/>
      <c r="JI72" s="544"/>
      <c r="JJ72" s="544"/>
      <c r="JK72" s="544"/>
      <c r="JL72" s="544"/>
      <c r="JM72" s="544"/>
      <c r="JN72" s="544"/>
      <c r="JO72" s="544"/>
      <c r="JP72" s="544"/>
      <c r="JQ72" s="544"/>
      <c r="JR72" s="544"/>
      <c r="JS72" s="544"/>
      <c r="JT72" s="544"/>
      <c r="JU72" s="544"/>
      <c r="JV72" s="544"/>
      <c r="JW72" s="544"/>
      <c r="JX72" s="544"/>
      <c r="JY72" s="544"/>
      <c r="JZ72" s="544"/>
      <c r="KA72" s="544"/>
      <c r="KB72" s="544"/>
      <c r="KC72" s="544"/>
      <c r="KD72" s="544"/>
      <c r="KE72" s="544"/>
      <c r="KF72" s="544"/>
      <c r="KG72" s="544"/>
      <c r="KH72" s="544"/>
      <c r="KI72" s="544"/>
      <c r="KJ72" s="544"/>
      <c r="KK72" s="544"/>
      <c r="KL72" s="544"/>
      <c r="KM72" s="544"/>
      <c r="KN72" s="544"/>
      <c r="KO72" s="544"/>
      <c r="KP72" s="544"/>
      <c r="KQ72" s="544"/>
      <c r="KR72" s="544"/>
      <c r="KS72" s="544"/>
      <c r="KT72" s="544"/>
      <c r="KU72" s="544"/>
      <c r="KV72" s="544"/>
      <c r="KW72" s="544"/>
      <c r="KX72" s="544"/>
      <c r="KY72" s="544"/>
      <c r="KZ72" s="544"/>
      <c r="LA72" s="544"/>
      <c r="LB72" s="544"/>
      <c r="LC72" s="544"/>
      <c r="LD72" s="544"/>
      <c r="LE72" s="544"/>
      <c r="LF72" s="544"/>
      <c r="LG72" s="544"/>
      <c r="LH72" s="544"/>
      <c r="LI72" s="544"/>
      <c r="LJ72" s="546"/>
    </row>
    <row r="73" spans="2:322" ht="3.65" customHeight="1">
      <c r="B73" s="545"/>
      <c r="C73" s="544"/>
      <c r="D73" s="544"/>
      <c r="E73" s="544"/>
      <c r="F73" s="544"/>
      <c r="G73" s="544"/>
      <c r="H73" s="544"/>
      <c r="I73" s="544"/>
      <c r="J73" s="544"/>
      <c r="K73" s="544"/>
      <c r="L73" s="544"/>
      <c r="M73" s="544"/>
      <c r="N73" s="544"/>
      <c r="O73" s="544"/>
      <c r="P73" s="544"/>
      <c r="Q73" s="544"/>
      <c r="R73" s="544"/>
      <c r="S73" s="544"/>
      <c r="T73" s="544"/>
      <c r="U73" s="544"/>
      <c r="V73" s="544"/>
      <c r="W73" s="544"/>
      <c r="X73" s="544"/>
      <c r="Y73" s="544"/>
      <c r="Z73" s="544"/>
      <c r="AA73" s="544"/>
      <c r="AB73" s="544"/>
      <c r="AC73" s="544"/>
      <c r="AD73" s="544"/>
      <c r="AE73" s="544"/>
      <c r="AF73" s="544"/>
      <c r="AG73" s="544"/>
      <c r="AH73" s="544"/>
      <c r="AI73" s="544"/>
      <c r="AJ73" s="544"/>
      <c r="AK73" s="544"/>
      <c r="AL73" s="544"/>
      <c r="AM73" s="544"/>
      <c r="AN73" s="544"/>
      <c r="AO73" s="546"/>
      <c r="AP73" s="547"/>
      <c r="AQ73" s="548"/>
      <c r="AR73" s="548"/>
      <c r="AS73" s="548"/>
      <c r="AT73" s="548"/>
      <c r="AU73" s="548"/>
      <c r="AV73" s="548"/>
      <c r="AW73" s="548"/>
      <c r="AX73" s="1337"/>
      <c r="AY73" s="1338"/>
      <c r="AZ73" s="556"/>
      <c r="BA73" s="564"/>
      <c r="BB73" s="1348"/>
      <c r="BC73" s="1348"/>
      <c r="BD73" s="1348"/>
      <c r="BE73" s="1348"/>
      <c r="BF73" s="1348"/>
      <c r="BG73" s="1348"/>
      <c r="BH73" s="1348"/>
      <c r="BI73" s="1348"/>
      <c r="BJ73" s="1348"/>
      <c r="BK73" s="1348"/>
      <c r="BL73" s="1348"/>
      <c r="BM73" s="1348"/>
      <c r="BN73" s="1348"/>
      <c r="BO73" s="1348"/>
      <c r="BP73" s="1348"/>
      <c r="BQ73" s="1348"/>
      <c r="BR73" s="1348"/>
      <c r="BS73" s="1348"/>
      <c r="BT73" s="1348"/>
      <c r="BU73" s="1348"/>
      <c r="BV73" s="1348"/>
      <c r="BW73" s="1348"/>
      <c r="BX73" s="1348"/>
      <c r="BY73" s="1348"/>
      <c r="BZ73" s="1349"/>
      <c r="CA73" s="1349"/>
      <c r="CB73" s="1349"/>
      <c r="CC73" s="1349"/>
      <c r="CD73" s="1349"/>
      <c r="CE73" s="1349"/>
      <c r="CF73" s="1349"/>
      <c r="CG73" s="1349"/>
      <c r="CH73" s="1349"/>
      <c r="CI73" s="1349"/>
      <c r="CJ73" s="1349"/>
      <c r="CK73" s="1349"/>
      <c r="CL73" s="1349"/>
      <c r="CM73" s="1349"/>
      <c r="CN73" s="1349"/>
      <c r="CO73" s="1349"/>
      <c r="CP73" s="1349"/>
      <c r="CQ73" s="1349"/>
      <c r="CR73" s="1349"/>
      <c r="CS73" s="1349"/>
      <c r="CT73" s="1349"/>
      <c r="CU73" s="1349"/>
      <c r="CV73" s="1349"/>
      <c r="CW73" s="1349"/>
      <c r="CX73" s="1349"/>
      <c r="CY73" s="1349"/>
      <c r="CZ73" s="1349"/>
      <c r="DA73" s="1349"/>
      <c r="DB73" s="1349"/>
      <c r="DC73" s="1349"/>
      <c r="DD73" s="1349"/>
      <c r="DE73" s="1349"/>
      <c r="DF73" s="1349"/>
      <c r="DG73" s="1349"/>
      <c r="DH73" s="1349"/>
      <c r="DI73" s="1349"/>
      <c r="DJ73" s="1349"/>
      <c r="DK73" s="1349"/>
      <c r="DL73" s="1349"/>
      <c r="DM73" s="1349"/>
      <c r="DN73" s="1349"/>
      <c r="DO73" s="1349"/>
      <c r="DP73" s="1349"/>
      <c r="DQ73" s="1349"/>
      <c r="DR73" s="1349"/>
      <c r="DS73" s="1349"/>
      <c r="DT73" s="1349"/>
      <c r="DU73" s="1349"/>
      <c r="DV73" s="1349"/>
      <c r="DW73" s="1349"/>
      <c r="DX73" s="1349"/>
      <c r="DY73" s="1349"/>
      <c r="DZ73" s="1349"/>
      <c r="EA73" s="1349"/>
      <c r="EB73" s="1349"/>
      <c r="EC73" s="1349"/>
      <c r="ED73" s="1349"/>
      <c r="EE73" s="1349"/>
      <c r="EF73" s="1349"/>
      <c r="EG73" s="1349"/>
      <c r="EH73" s="1349"/>
      <c r="EI73" s="1349"/>
      <c r="EJ73" s="1349"/>
      <c r="EK73" s="1349"/>
      <c r="EL73" s="1349"/>
      <c r="EM73" s="1349"/>
      <c r="EN73" s="1349"/>
      <c r="EO73" s="1349"/>
      <c r="EP73" s="1349"/>
      <c r="EQ73" s="1349"/>
      <c r="ER73" s="1349"/>
      <c r="ES73" s="1349"/>
      <c r="ET73" s="1349"/>
      <c r="EU73" s="1349"/>
      <c r="EV73" s="1349"/>
      <c r="EW73" s="1349"/>
      <c r="EX73" s="1349"/>
      <c r="EY73" s="1349"/>
      <c r="EZ73" s="1349"/>
      <c r="FA73" s="1349"/>
      <c r="FB73" s="1349"/>
      <c r="FC73" s="1349"/>
      <c r="FD73" s="1349"/>
      <c r="FE73" s="1349"/>
      <c r="FF73" s="1349"/>
      <c r="FG73" s="1349"/>
      <c r="FH73" s="1349"/>
      <c r="FI73" s="1349"/>
      <c r="FJ73" s="1349"/>
      <c r="FK73" s="1349"/>
      <c r="FL73" s="1349"/>
      <c r="FM73" s="1349"/>
      <c r="FN73" s="1349"/>
      <c r="FO73" s="1349"/>
      <c r="FP73" s="1349"/>
      <c r="FQ73" s="1349"/>
      <c r="FR73" s="1349"/>
      <c r="FS73" s="1349"/>
      <c r="FT73" s="1349"/>
      <c r="FU73" s="1349"/>
      <c r="FV73" s="1349"/>
      <c r="FW73" s="1349"/>
      <c r="FX73" s="1349"/>
      <c r="FY73" s="1349"/>
      <c r="FZ73" s="1349"/>
      <c r="GA73" s="1349"/>
      <c r="GB73" s="1349"/>
      <c r="GC73" s="1349"/>
      <c r="GD73" s="1349"/>
      <c r="GE73" s="1349"/>
      <c r="GF73" s="1349"/>
      <c r="GG73" s="1349"/>
      <c r="GH73" s="1349"/>
      <c r="GI73" s="1349"/>
      <c r="GJ73" s="1349"/>
      <c r="GK73" s="1349"/>
      <c r="GL73" s="1349"/>
      <c r="GM73" s="1349"/>
      <c r="GN73" s="1349"/>
      <c r="GO73" s="1349"/>
      <c r="GP73" s="1348"/>
      <c r="GQ73" s="1348"/>
      <c r="GR73" s="1348"/>
      <c r="GS73" s="1348"/>
      <c r="GT73" s="1348"/>
      <c r="GU73" s="1348"/>
      <c r="GV73" s="1348"/>
      <c r="GW73" s="1348"/>
      <c r="GX73" s="1348"/>
      <c r="GY73" s="1348"/>
      <c r="GZ73" s="1348"/>
      <c r="HA73" s="1348"/>
      <c r="HB73" s="1348"/>
      <c r="HC73" s="1348"/>
      <c r="HD73" s="1348"/>
      <c r="HE73" s="1348"/>
      <c r="HF73" s="1348"/>
      <c r="HG73" s="1348"/>
      <c r="HH73" s="1348"/>
      <c r="HI73" s="1348"/>
      <c r="HJ73" s="1348"/>
      <c r="HK73" s="1348"/>
      <c r="HL73" s="1348"/>
      <c r="HM73" s="1348"/>
      <c r="HN73" s="1348"/>
      <c r="HO73" s="1348"/>
      <c r="HP73" s="1348"/>
      <c r="HQ73" s="1348"/>
      <c r="HR73" s="1348"/>
      <c r="HS73" s="1348"/>
      <c r="HT73" s="1348"/>
      <c r="HU73" s="1348"/>
      <c r="HV73" s="1348"/>
      <c r="HW73" s="1348"/>
      <c r="HX73" s="1348"/>
      <c r="HY73" s="1348"/>
      <c r="HZ73" s="1348"/>
      <c r="IA73" s="1348"/>
      <c r="IB73" s="1348"/>
      <c r="IC73" s="1348"/>
      <c r="ID73" s="1348"/>
      <c r="IE73" s="1348"/>
      <c r="IF73" s="1348"/>
      <c r="IG73" s="1348"/>
      <c r="IH73" s="1348"/>
      <c r="II73" s="1348"/>
      <c r="IJ73" s="1348"/>
      <c r="IK73" s="1348"/>
      <c r="IL73" s="1348"/>
      <c r="IM73" s="1348"/>
      <c r="IN73" s="1348"/>
      <c r="IO73" s="1348"/>
      <c r="IP73" s="1348"/>
      <c r="IQ73" s="1348"/>
      <c r="IR73" s="1352"/>
      <c r="IS73" s="1352"/>
      <c r="IT73" s="1352"/>
      <c r="IU73" s="1352"/>
      <c r="IV73" s="566"/>
      <c r="IW73" s="556"/>
      <c r="IX73" s="1338"/>
      <c r="IY73" s="1341"/>
      <c r="IZ73" s="544"/>
      <c r="JA73" s="544"/>
      <c r="JB73" s="544"/>
      <c r="JC73" s="544"/>
      <c r="JD73" s="544"/>
      <c r="JE73" s="544"/>
      <c r="JF73" s="544"/>
      <c r="JG73" s="544"/>
      <c r="JH73" s="545"/>
      <c r="JI73" s="544"/>
      <c r="JJ73" s="544"/>
      <c r="JK73" s="544"/>
      <c r="JL73" s="544"/>
      <c r="JM73" s="544"/>
      <c r="JN73" s="544"/>
      <c r="JO73" s="544"/>
      <c r="JP73" s="544"/>
      <c r="JQ73" s="544"/>
      <c r="JR73" s="544"/>
      <c r="JS73" s="544"/>
      <c r="JT73" s="544"/>
      <c r="JU73" s="544"/>
      <c r="JV73" s="544"/>
      <c r="JW73" s="544"/>
      <c r="JX73" s="544"/>
      <c r="JY73" s="544"/>
      <c r="JZ73" s="544"/>
      <c r="KA73" s="544"/>
      <c r="KB73" s="544"/>
      <c r="KC73" s="544"/>
      <c r="KD73" s="544"/>
      <c r="KE73" s="544"/>
      <c r="KF73" s="544"/>
      <c r="KG73" s="544"/>
      <c r="KH73" s="544"/>
      <c r="KI73" s="544"/>
      <c r="KJ73" s="544"/>
      <c r="KK73" s="544"/>
      <c r="KL73" s="544"/>
      <c r="KM73" s="544"/>
      <c r="KN73" s="544"/>
      <c r="KO73" s="544"/>
      <c r="KP73" s="544"/>
      <c r="KQ73" s="544"/>
      <c r="KR73" s="544"/>
      <c r="KS73" s="544"/>
      <c r="KT73" s="544"/>
      <c r="KU73" s="544"/>
      <c r="KV73" s="544"/>
      <c r="KW73" s="544"/>
      <c r="KX73" s="544"/>
      <c r="KY73" s="544"/>
      <c r="KZ73" s="544"/>
      <c r="LA73" s="544"/>
      <c r="LB73" s="544"/>
      <c r="LC73" s="544"/>
      <c r="LD73" s="544"/>
      <c r="LE73" s="544"/>
      <c r="LF73" s="544"/>
      <c r="LG73" s="544"/>
      <c r="LH73" s="544"/>
      <c r="LI73" s="544"/>
      <c r="LJ73" s="546"/>
    </row>
    <row r="74" spans="2:322" ht="3.65" customHeight="1">
      <c r="B74" s="545"/>
      <c r="C74" s="544"/>
      <c r="D74" s="544"/>
      <c r="E74" s="544"/>
      <c r="F74" s="544"/>
      <c r="G74" s="544"/>
      <c r="H74" s="544"/>
      <c r="I74" s="544"/>
      <c r="J74" s="544"/>
      <c r="K74" s="544"/>
      <c r="L74" s="544"/>
      <c r="M74" s="544"/>
      <c r="N74" s="544"/>
      <c r="O74" s="544"/>
      <c r="P74" s="544"/>
      <c r="Q74" s="544"/>
      <c r="R74" s="544"/>
      <c r="S74" s="544"/>
      <c r="T74" s="544"/>
      <c r="U74" s="544"/>
      <c r="V74" s="544"/>
      <c r="W74" s="544"/>
      <c r="X74" s="544"/>
      <c r="Y74" s="544"/>
      <c r="Z74" s="544"/>
      <c r="AA74" s="544"/>
      <c r="AB74" s="544"/>
      <c r="AC74" s="544"/>
      <c r="AD74" s="544"/>
      <c r="AE74" s="544"/>
      <c r="AF74" s="544"/>
      <c r="AG74" s="544"/>
      <c r="AH74" s="544"/>
      <c r="AI74" s="544"/>
      <c r="AJ74" s="544"/>
      <c r="AK74" s="544"/>
      <c r="AL74" s="544"/>
      <c r="AM74" s="544"/>
      <c r="AN74" s="544"/>
      <c r="AO74" s="546"/>
      <c r="AP74" s="547"/>
      <c r="AQ74" s="548"/>
      <c r="AR74" s="548"/>
      <c r="AS74" s="548"/>
      <c r="AT74" s="548"/>
      <c r="AU74" s="548"/>
      <c r="AV74" s="548"/>
      <c r="AW74" s="548"/>
      <c r="AX74" s="1337"/>
      <c r="AY74" s="1338"/>
      <c r="AZ74" s="556"/>
      <c r="BA74" s="564"/>
      <c r="BB74" s="1353"/>
      <c r="BC74" s="1353"/>
      <c r="BD74" s="1353"/>
      <c r="BE74" s="1353"/>
      <c r="BF74" s="1353"/>
      <c r="BG74" s="1353"/>
      <c r="BH74" s="1353"/>
      <c r="BI74" s="1353"/>
      <c r="BJ74" s="1353"/>
      <c r="BK74" s="1353"/>
      <c r="BL74" s="1353"/>
      <c r="BM74" s="1353"/>
      <c r="BN74" s="1353"/>
      <c r="BO74" s="1353"/>
      <c r="BP74" s="1353"/>
      <c r="BQ74" s="1353"/>
      <c r="BR74" s="1353"/>
      <c r="BS74" s="1353"/>
      <c r="BT74" s="1353"/>
      <c r="BU74" s="1353"/>
      <c r="BV74" s="1353"/>
      <c r="BW74" s="1353"/>
      <c r="BX74" s="1353"/>
      <c r="BY74" s="1353"/>
      <c r="BZ74" s="1353"/>
      <c r="CA74" s="1353"/>
      <c r="CB74" s="1353"/>
      <c r="CC74" s="1353"/>
      <c r="CD74" s="1353"/>
      <c r="CE74" s="1353"/>
      <c r="CF74" s="1353"/>
      <c r="CG74" s="1353"/>
      <c r="CH74" s="1353"/>
      <c r="CI74" s="1353"/>
      <c r="CJ74" s="1353"/>
      <c r="CK74" s="1353"/>
      <c r="CL74" s="1353"/>
      <c r="CM74" s="1353"/>
      <c r="CN74" s="1353"/>
      <c r="CO74" s="1353"/>
      <c r="CP74" s="1353"/>
      <c r="CQ74" s="1353"/>
      <c r="CR74" s="1353"/>
      <c r="CS74" s="1353"/>
      <c r="CT74" s="1353"/>
      <c r="CU74" s="1353"/>
      <c r="CV74" s="1353"/>
      <c r="CW74" s="1353"/>
      <c r="CX74" s="1353"/>
      <c r="CY74" s="1353"/>
      <c r="CZ74" s="1353"/>
      <c r="DA74" s="1353"/>
      <c r="DB74" s="1353"/>
      <c r="DC74" s="1353"/>
      <c r="DD74" s="1353"/>
      <c r="DE74" s="1353"/>
      <c r="DF74" s="1353"/>
      <c r="DG74" s="1353"/>
      <c r="DH74" s="1353"/>
      <c r="DI74" s="1353"/>
      <c r="DJ74" s="1353"/>
      <c r="DK74" s="1353"/>
      <c r="DL74" s="1353"/>
      <c r="DM74" s="1353"/>
      <c r="DN74" s="1353"/>
      <c r="DO74" s="1353"/>
      <c r="DP74" s="1353"/>
      <c r="DQ74" s="1353"/>
      <c r="DR74" s="1353"/>
      <c r="DS74" s="1353"/>
      <c r="DT74" s="1353"/>
      <c r="DU74" s="1353"/>
      <c r="DV74" s="1353"/>
      <c r="DW74" s="1353"/>
      <c r="DX74" s="1353"/>
      <c r="DY74" s="1353"/>
      <c r="DZ74" s="1353"/>
      <c r="EA74" s="1353"/>
      <c r="EB74" s="1353"/>
      <c r="EC74" s="1353"/>
      <c r="ED74" s="1353"/>
      <c r="EE74" s="1353"/>
      <c r="EF74" s="1353"/>
      <c r="EG74" s="1353"/>
      <c r="EH74" s="1353"/>
      <c r="EI74" s="1353"/>
      <c r="EJ74" s="1353"/>
      <c r="EK74" s="1353"/>
      <c r="EL74" s="1353"/>
      <c r="EM74" s="1353"/>
      <c r="EN74" s="1353"/>
      <c r="EO74" s="1353"/>
      <c r="EP74" s="1353"/>
      <c r="EQ74" s="1353"/>
      <c r="ER74" s="1353"/>
      <c r="ES74" s="1353"/>
      <c r="ET74" s="1353"/>
      <c r="EU74" s="1353"/>
      <c r="EV74" s="1353"/>
      <c r="EW74" s="1353"/>
      <c r="EX74" s="1353"/>
      <c r="EY74" s="1353"/>
      <c r="EZ74" s="1353"/>
      <c r="FA74" s="1353"/>
      <c r="FB74" s="1353"/>
      <c r="FC74" s="1353"/>
      <c r="FD74" s="1353"/>
      <c r="FE74" s="1353"/>
      <c r="FF74" s="1353"/>
      <c r="FG74" s="1353"/>
      <c r="FH74" s="1353"/>
      <c r="FI74" s="1353"/>
      <c r="FJ74" s="1353"/>
      <c r="FK74" s="1353"/>
      <c r="FL74" s="1353"/>
      <c r="FM74" s="1353"/>
      <c r="FN74" s="1353"/>
      <c r="FO74" s="1353"/>
      <c r="FP74" s="1353"/>
      <c r="FQ74" s="1353"/>
      <c r="FR74" s="1353"/>
      <c r="FS74" s="1353"/>
      <c r="FT74" s="1353"/>
      <c r="FU74" s="1353"/>
      <c r="FV74" s="1353"/>
      <c r="FW74" s="1353"/>
      <c r="FX74" s="1353"/>
      <c r="FY74" s="1353"/>
      <c r="FZ74" s="1353"/>
      <c r="GA74" s="1353"/>
      <c r="GB74" s="1353"/>
      <c r="GC74" s="1353"/>
      <c r="GD74" s="1353"/>
      <c r="GE74" s="1353"/>
      <c r="GF74" s="1353"/>
      <c r="GG74" s="1353"/>
      <c r="GH74" s="1353"/>
      <c r="GI74" s="1353"/>
      <c r="GJ74" s="1353"/>
      <c r="GK74" s="1353"/>
      <c r="GL74" s="1353"/>
      <c r="GM74" s="1353"/>
      <c r="GN74" s="1353"/>
      <c r="GO74" s="1353"/>
      <c r="GP74" s="1353" t="str">
        <f>IFERROR(VLOOKUP(#REF!,'[1]BOM2.0'!$O$43:$V$98,8,FALSE),"")</f>
        <v/>
      </c>
      <c r="GQ74" s="1353"/>
      <c r="GR74" s="1353"/>
      <c r="GS74" s="1353"/>
      <c r="GT74" s="1353"/>
      <c r="GU74" s="1353"/>
      <c r="GV74" s="1353"/>
      <c r="GW74" s="1353"/>
      <c r="GX74" s="1353"/>
      <c r="GY74" s="1353"/>
      <c r="GZ74" s="1353"/>
      <c r="HA74" s="1353"/>
      <c r="HB74" s="1353"/>
      <c r="HC74" s="1353"/>
      <c r="HD74" s="1353"/>
      <c r="HE74" s="1353"/>
      <c r="HF74" s="1353"/>
      <c r="HG74" s="1353"/>
      <c r="HH74" s="1353"/>
      <c r="HI74" s="1353"/>
      <c r="HJ74" s="1353"/>
      <c r="HK74" s="1353"/>
      <c r="HL74" s="1353"/>
      <c r="HM74" s="1353"/>
      <c r="HN74" s="1353"/>
      <c r="HO74" s="1353"/>
      <c r="HP74" s="1353"/>
      <c r="HQ74" s="1353"/>
      <c r="HR74" s="1353"/>
      <c r="HS74" s="1353"/>
      <c r="HT74" s="1353"/>
      <c r="HU74" s="1353"/>
      <c r="HV74" s="1353"/>
      <c r="HW74" s="1353"/>
      <c r="HX74" s="1353"/>
      <c r="HY74" s="1353"/>
      <c r="HZ74" s="1353"/>
      <c r="IA74" s="1353"/>
      <c r="IB74" s="1353"/>
      <c r="IC74" s="1353"/>
      <c r="ID74" s="1353"/>
      <c r="IE74" s="1353"/>
      <c r="IF74" s="1353"/>
      <c r="IG74" s="1353"/>
      <c r="IH74" s="1353"/>
      <c r="II74" s="1353"/>
      <c r="IJ74" s="1353"/>
      <c r="IK74" s="1353"/>
      <c r="IL74" s="1353"/>
      <c r="IM74" s="1353"/>
      <c r="IN74" s="1353"/>
      <c r="IO74" s="1353"/>
      <c r="IP74" s="1353"/>
      <c r="IQ74" s="1353"/>
      <c r="IR74" s="1355" t="b">
        <v>0</v>
      </c>
      <c r="IS74" s="1355"/>
      <c r="IT74" s="1355"/>
      <c r="IU74" s="1355"/>
      <c r="IV74" s="566"/>
      <c r="IW74" s="556"/>
      <c r="IX74" s="1338"/>
      <c r="IY74" s="1341"/>
      <c r="IZ74" s="544"/>
      <c r="JA74" s="544"/>
      <c r="JB74" s="544"/>
      <c r="JC74" s="544"/>
      <c r="JD74" s="544"/>
      <c r="JE74" s="544"/>
      <c r="JF74" s="544"/>
      <c r="JG74" s="544"/>
      <c r="JH74" s="545"/>
      <c r="JI74" s="544"/>
      <c r="JJ74" s="544"/>
      <c r="JK74" s="544"/>
      <c r="JL74" s="544"/>
      <c r="JM74" s="544"/>
      <c r="JN74" s="544"/>
      <c r="JO74" s="544"/>
      <c r="JP74" s="544"/>
      <c r="JQ74" s="544"/>
      <c r="JR74" s="544"/>
      <c r="JS74" s="544"/>
      <c r="JT74" s="544"/>
      <c r="JU74" s="544"/>
      <c r="JV74" s="544"/>
      <c r="JW74" s="544"/>
      <c r="JX74" s="544"/>
      <c r="JY74" s="544"/>
      <c r="JZ74" s="544"/>
      <c r="KA74" s="544"/>
      <c r="KB74" s="544"/>
      <c r="KC74" s="544"/>
      <c r="KD74" s="544"/>
      <c r="KE74" s="544"/>
      <c r="KF74" s="544"/>
      <c r="KG74" s="544"/>
      <c r="KH74" s="544"/>
      <c r="KI74" s="544"/>
      <c r="KJ74" s="544"/>
      <c r="KK74" s="544"/>
      <c r="KL74" s="544"/>
      <c r="KM74" s="544"/>
      <c r="KN74" s="544"/>
      <c r="KO74" s="544"/>
      <c r="KP74" s="544"/>
      <c r="KQ74" s="544"/>
      <c r="KR74" s="544"/>
      <c r="KS74" s="544"/>
      <c r="KT74" s="544"/>
      <c r="KU74" s="544"/>
      <c r="KV74" s="544"/>
      <c r="KW74" s="544"/>
      <c r="KX74" s="544"/>
      <c r="KY74" s="544"/>
      <c r="KZ74" s="544"/>
      <c r="LA74" s="544"/>
      <c r="LB74" s="544"/>
      <c r="LC74" s="544"/>
      <c r="LD74" s="544"/>
      <c r="LE74" s="544"/>
      <c r="LF74" s="544"/>
      <c r="LG74" s="544"/>
      <c r="LH74" s="544"/>
      <c r="LI74" s="544"/>
      <c r="LJ74" s="546"/>
    </row>
    <row r="75" spans="2:322" ht="3.65" customHeight="1">
      <c r="B75" s="545"/>
      <c r="C75" s="544"/>
      <c r="D75" s="544"/>
      <c r="E75" s="544"/>
      <c r="F75" s="544"/>
      <c r="G75" s="544"/>
      <c r="H75" s="544"/>
      <c r="I75" s="544"/>
      <c r="J75" s="544"/>
      <c r="K75" s="544"/>
      <c r="L75" s="544"/>
      <c r="M75" s="544"/>
      <c r="N75" s="544"/>
      <c r="O75" s="544"/>
      <c r="P75" s="544"/>
      <c r="Q75" s="544"/>
      <c r="R75" s="544"/>
      <c r="S75" s="544"/>
      <c r="T75" s="544"/>
      <c r="U75" s="544"/>
      <c r="V75" s="544"/>
      <c r="W75" s="544"/>
      <c r="X75" s="544"/>
      <c r="Y75" s="544"/>
      <c r="Z75" s="544"/>
      <c r="AA75" s="544"/>
      <c r="AB75" s="544"/>
      <c r="AC75" s="544"/>
      <c r="AD75" s="544"/>
      <c r="AE75" s="544"/>
      <c r="AF75" s="544"/>
      <c r="AG75" s="544"/>
      <c r="AH75" s="544"/>
      <c r="AI75" s="544"/>
      <c r="AJ75" s="544"/>
      <c r="AK75" s="544"/>
      <c r="AL75" s="544"/>
      <c r="AM75" s="544"/>
      <c r="AN75" s="544"/>
      <c r="AO75" s="546"/>
      <c r="AP75" s="547"/>
      <c r="AQ75" s="548"/>
      <c r="AR75" s="548"/>
      <c r="AS75" s="548"/>
      <c r="AT75" s="548"/>
      <c r="AU75" s="548"/>
      <c r="AV75" s="548"/>
      <c r="AW75" s="548"/>
      <c r="AX75" s="1337"/>
      <c r="AY75" s="1338"/>
      <c r="AZ75" s="1338" t="e" vm="5">
        <v>#VALUE!</v>
      </c>
      <c r="BA75" s="564"/>
      <c r="BB75" s="1353"/>
      <c r="BC75" s="1353"/>
      <c r="BD75" s="1353"/>
      <c r="BE75" s="1353"/>
      <c r="BF75" s="1353"/>
      <c r="BG75" s="1353"/>
      <c r="BH75" s="1353"/>
      <c r="BI75" s="1353"/>
      <c r="BJ75" s="1353"/>
      <c r="BK75" s="1353"/>
      <c r="BL75" s="1353"/>
      <c r="BM75" s="1353"/>
      <c r="BN75" s="1353"/>
      <c r="BO75" s="1353"/>
      <c r="BP75" s="1353"/>
      <c r="BQ75" s="1353"/>
      <c r="BR75" s="1353"/>
      <c r="BS75" s="1353"/>
      <c r="BT75" s="1353"/>
      <c r="BU75" s="1353"/>
      <c r="BV75" s="1353"/>
      <c r="BW75" s="1353"/>
      <c r="BX75" s="1353"/>
      <c r="BY75" s="1353"/>
      <c r="BZ75" s="1353"/>
      <c r="CA75" s="1353"/>
      <c r="CB75" s="1353"/>
      <c r="CC75" s="1353"/>
      <c r="CD75" s="1353"/>
      <c r="CE75" s="1353"/>
      <c r="CF75" s="1353"/>
      <c r="CG75" s="1353"/>
      <c r="CH75" s="1353"/>
      <c r="CI75" s="1353"/>
      <c r="CJ75" s="1353"/>
      <c r="CK75" s="1353"/>
      <c r="CL75" s="1353"/>
      <c r="CM75" s="1353"/>
      <c r="CN75" s="1353"/>
      <c r="CO75" s="1353"/>
      <c r="CP75" s="1353"/>
      <c r="CQ75" s="1353"/>
      <c r="CR75" s="1353"/>
      <c r="CS75" s="1353"/>
      <c r="CT75" s="1353"/>
      <c r="CU75" s="1353"/>
      <c r="CV75" s="1353"/>
      <c r="CW75" s="1353"/>
      <c r="CX75" s="1353"/>
      <c r="CY75" s="1353"/>
      <c r="CZ75" s="1353"/>
      <c r="DA75" s="1353"/>
      <c r="DB75" s="1353"/>
      <c r="DC75" s="1353"/>
      <c r="DD75" s="1353"/>
      <c r="DE75" s="1353"/>
      <c r="DF75" s="1353"/>
      <c r="DG75" s="1353"/>
      <c r="DH75" s="1353"/>
      <c r="DI75" s="1353"/>
      <c r="DJ75" s="1353"/>
      <c r="DK75" s="1353"/>
      <c r="DL75" s="1353"/>
      <c r="DM75" s="1353"/>
      <c r="DN75" s="1353"/>
      <c r="DO75" s="1353"/>
      <c r="DP75" s="1353"/>
      <c r="DQ75" s="1353"/>
      <c r="DR75" s="1353"/>
      <c r="DS75" s="1353"/>
      <c r="DT75" s="1353"/>
      <c r="DU75" s="1353"/>
      <c r="DV75" s="1353"/>
      <c r="DW75" s="1353"/>
      <c r="DX75" s="1353"/>
      <c r="DY75" s="1353"/>
      <c r="DZ75" s="1353"/>
      <c r="EA75" s="1353"/>
      <c r="EB75" s="1353"/>
      <c r="EC75" s="1353"/>
      <c r="ED75" s="1353"/>
      <c r="EE75" s="1353"/>
      <c r="EF75" s="1353"/>
      <c r="EG75" s="1353"/>
      <c r="EH75" s="1353"/>
      <c r="EI75" s="1353"/>
      <c r="EJ75" s="1353"/>
      <c r="EK75" s="1353"/>
      <c r="EL75" s="1353"/>
      <c r="EM75" s="1353"/>
      <c r="EN75" s="1353"/>
      <c r="EO75" s="1353"/>
      <c r="EP75" s="1353"/>
      <c r="EQ75" s="1353"/>
      <c r="ER75" s="1353"/>
      <c r="ES75" s="1353"/>
      <c r="ET75" s="1353"/>
      <c r="EU75" s="1353"/>
      <c r="EV75" s="1353"/>
      <c r="EW75" s="1353"/>
      <c r="EX75" s="1353"/>
      <c r="EY75" s="1353"/>
      <c r="EZ75" s="1353"/>
      <c r="FA75" s="1353"/>
      <c r="FB75" s="1353"/>
      <c r="FC75" s="1353"/>
      <c r="FD75" s="1353"/>
      <c r="FE75" s="1353"/>
      <c r="FF75" s="1353"/>
      <c r="FG75" s="1353"/>
      <c r="FH75" s="1353"/>
      <c r="FI75" s="1353"/>
      <c r="FJ75" s="1353"/>
      <c r="FK75" s="1353"/>
      <c r="FL75" s="1353"/>
      <c r="FM75" s="1353"/>
      <c r="FN75" s="1353"/>
      <c r="FO75" s="1353"/>
      <c r="FP75" s="1353"/>
      <c r="FQ75" s="1353"/>
      <c r="FR75" s="1353"/>
      <c r="FS75" s="1353"/>
      <c r="FT75" s="1353"/>
      <c r="FU75" s="1353"/>
      <c r="FV75" s="1353"/>
      <c r="FW75" s="1353"/>
      <c r="FX75" s="1353"/>
      <c r="FY75" s="1353"/>
      <c r="FZ75" s="1353"/>
      <c r="GA75" s="1353"/>
      <c r="GB75" s="1353"/>
      <c r="GC75" s="1353"/>
      <c r="GD75" s="1353"/>
      <c r="GE75" s="1353"/>
      <c r="GF75" s="1353"/>
      <c r="GG75" s="1353"/>
      <c r="GH75" s="1353"/>
      <c r="GI75" s="1353"/>
      <c r="GJ75" s="1353"/>
      <c r="GK75" s="1353"/>
      <c r="GL75" s="1353"/>
      <c r="GM75" s="1353"/>
      <c r="GN75" s="1353"/>
      <c r="GO75" s="1353"/>
      <c r="GP75" s="1353"/>
      <c r="GQ75" s="1353"/>
      <c r="GR75" s="1353"/>
      <c r="GS75" s="1353"/>
      <c r="GT75" s="1353"/>
      <c r="GU75" s="1353"/>
      <c r="GV75" s="1353"/>
      <c r="GW75" s="1353"/>
      <c r="GX75" s="1353"/>
      <c r="GY75" s="1353"/>
      <c r="GZ75" s="1353"/>
      <c r="HA75" s="1353"/>
      <c r="HB75" s="1353"/>
      <c r="HC75" s="1353"/>
      <c r="HD75" s="1353"/>
      <c r="HE75" s="1353"/>
      <c r="HF75" s="1353"/>
      <c r="HG75" s="1353"/>
      <c r="HH75" s="1353"/>
      <c r="HI75" s="1353"/>
      <c r="HJ75" s="1353"/>
      <c r="HK75" s="1353"/>
      <c r="HL75" s="1353"/>
      <c r="HM75" s="1353"/>
      <c r="HN75" s="1353"/>
      <c r="HO75" s="1353"/>
      <c r="HP75" s="1353"/>
      <c r="HQ75" s="1353"/>
      <c r="HR75" s="1353"/>
      <c r="HS75" s="1353"/>
      <c r="HT75" s="1353"/>
      <c r="HU75" s="1353"/>
      <c r="HV75" s="1353"/>
      <c r="HW75" s="1353"/>
      <c r="HX75" s="1353"/>
      <c r="HY75" s="1353"/>
      <c r="HZ75" s="1353"/>
      <c r="IA75" s="1353"/>
      <c r="IB75" s="1353"/>
      <c r="IC75" s="1353"/>
      <c r="ID75" s="1353"/>
      <c r="IE75" s="1353"/>
      <c r="IF75" s="1353"/>
      <c r="IG75" s="1353"/>
      <c r="IH75" s="1353"/>
      <c r="II75" s="1353"/>
      <c r="IJ75" s="1353"/>
      <c r="IK75" s="1353"/>
      <c r="IL75" s="1353"/>
      <c r="IM75" s="1353"/>
      <c r="IN75" s="1353"/>
      <c r="IO75" s="1353"/>
      <c r="IP75" s="1353"/>
      <c r="IQ75" s="1353"/>
      <c r="IR75" s="1355"/>
      <c r="IS75" s="1355"/>
      <c r="IT75" s="1355"/>
      <c r="IU75" s="1355"/>
      <c r="IV75" s="566"/>
      <c r="IW75" s="1338" t="e" vm="5">
        <v>#VALUE!</v>
      </c>
      <c r="IX75" s="1338"/>
      <c r="IY75" s="1341"/>
      <c r="IZ75" s="544"/>
      <c r="JA75" s="544"/>
      <c r="JB75" s="544"/>
      <c r="JC75" s="544"/>
      <c r="JD75" s="544"/>
      <c r="JE75" s="544"/>
      <c r="JF75" s="544"/>
      <c r="JG75" s="544"/>
      <c r="JH75" s="545"/>
      <c r="JI75" s="544"/>
      <c r="JJ75" s="544"/>
      <c r="JK75" s="544"/>
      <c r="JL75" s="544"/>
      <c r="JM75" s="544"/>
      <c r="JN75" s="544"/>
      <c r="JO75" s="544"/>
      <c r="JP75" s="544"/>
      <c r="JQ75" s="544"/>
      <c r="JR75" s="544"/>
      <c r="JS75" s="544"/>
      <c r="JT75" s="544"/>
      <c r="JU75" s="544"/>
      <c r="JV75" s="544"/>
      <c r="JW75" s="544"/>
      <c r="JX75" s="544"/>
      <c r="JY75" s="544"/>
      <c r="JZ75" s="544"/>
      <c r="KA75" s="544"/>
      <c r="KB75" s="544"/>
      <c r="KC75" s="544"/>
      <c r="KD75" s="544"/>
      <c r="KE75" s="544"/>
      <c r="KF75" s="544"/>
      <c r="KG75" s="544"/>
      <c r="KH75" s="544"/>
      <c r="KI75" s="544"/>
      <c r="KJ75" s="544"/>
      <c r="KK75" s="544"/>
      <c r="KL75" s="544"/>
      <c r="KM75" s="544"/>
      <c r="KN75" s="544"/>
      <c r="KO75" s="544"/>
      <c r="KP75" s="544"/>
      <c r="KQ75" s="544"/>
      <c r="KR75" s="544"/>
      <c r="KS75" s="544"/>
      <c r="KT75" s="544"/>
      <c r="KU75" s="544"/>
      <c r="KV75" s="544"/>
      <c r="KW75" s="544"/>
      <c r="KX75" s="544"/>
      <c r="KY75" s="544"/>
      <c r="KZ75" s="544"/>
      <c r="LA75" s="544"/>
      <c r="LB75" s="544"/>
      <c r="LC75" s="544"/>
      <c r="LD75" s="544"/>
      <c r="LE75" s="544"/>
      <c r="LF75" s="544"/>
      <c r="LG75" s="544"/>
      <c r="LH75" s="544"/>
      <c r="LI75" s="544"/>
      <c r="LJ75" s="546"/>
    </row>
    <row r="76" spans="2:322" ht="3.65" customHeight="1">
      <c r="B76" s="545"/>
      <c r="C76" s="544"/>
      <c r="D76" s="544"/>
      <c r="E76" s="544"/>
      <c r="F76" s="544"/>
      <c r="G76" s="544"/>
      <c r="H76" s="544"/>
      <c r="I76" s="544"/>
      <c r="J76" s="544"/>
      <c r="K76" s="544"/>
      <c r="L76" s="544"/>
      <c r="M76" s="544"/>
      <c r="N76" s="544"/>
      <c r="O76" s="544"/>
      <c r="P76" s="544"/>
      <c r="Q76" s="544"/>
      <c r="R76" s="544"/>
      <c r="S76" s="544"/>
      <c r="T76" s="544"/>
      <c r="U76" s="544"/>
      <c r="V76" s="544"/>
      <c r="W76" s="544"/>
      <c r="X76" s="544"/>
      <c r="Y76" s="544"/>
      <c r="Z76" s="544"/>
      <c r="AA76" s="544"/>
      <c r="AB76" s="544"/>
      <c r="AC76" s="544"/>
      <c r="AD76" s="544"/>
      <c r="AE76" s="544"/>
      <c r="AF76" s="544"/>
      <c r="AG76" s="544"/>
      <c r="AH76" s="544"/>
      <c r="AI76" s="544"/>
      <c r="AJ76" s="544"/>
      <c r="AK76" s="544"/>
      <c r="AL76" s="544"/>
      <c r="AM76" s="544"/>
      <c r="AN76" s="544"/>
      <c r="AO76" s="546"/>
      <c r="AP76" s="547"/>
      <c r="AQ76" s="548"/>
      <c r="AR76" s="548"/>
      <c r="AS76" s="548"/>
      <c r="AT76" s="548"/>
      <c r="AU76" s="548"/>
      <c r="AV76" s="548"/>
      <c r="AW76" s="548"/>
      <c r="AX76" s="1337"/>
      <c r="AY76" s="1338"/>
      <c r="AZ76" s="1338"/>
      <c r="BA76" s="564"/>
      <c r="BB76" s="1353"/>
      <c r="BC76" s="1353"/>
      <c r="BD76" s="1353"/>
      <c r="BE76" s="1353"/>
      <c r="BF76" s="1353"/>
      <c r="BG76" s="1353"/>
      <c r="BH76" s="1353"/>
      <c r="BI76" s="1353"/>
      <c r="BJ76" s="1353"/>
      <c r="BK76" s="1353"/>
      <c r="BL76" s="1353"/>
      <c r="BM76" s="1353"/>
      <c r="BN76" s="1353"/>
      <c r="BO76" s="1353"/>
      <c r="BP76" s="1353"/>
      <c r="BQ76" s="1353"/>
      <c r="BR76" s="1353"/>
      <c r="BS76" s="1353"/>
      <c r="BT76" s="1353"/>
      <c r="BU76" s="1353"/>
      <c r="BV76" s="1353"/>
      <c r="BW76" s="1353"/>
      <c r="BX76" s="1353"/>
      <c r="BY76" s="1353"/>
      <c r="BZ76" s="1353"/>
      <c r="CA76" s="1353"/>
      <c r="CB76" s="1353"/>
      <c r="CC76" s="1353"/>
      <c r="CD76" s="1353"/>
      <c r="CE76" s="1353"/>
      <c r="CF76" s="1353"/>
      <c r="CG76" s="1353"/>
      <c r="CH76" s="1353"/>
      <c r="CI76" s="1353"/>
      <c r="CJ76" s="1353"/>
      <c r="CK76" s="1353"/>
      <c r="CL76" s="1353"/>
      <c r="CM76" s="1353"/>
      <c r="CN76" s="1353"/>
      <c r="CO76" s="1353"/>
      <c r="CP76" s="1353"/>
      <c r="CQ76" s="1353"/>
      <c r="CR76" s="1353"/>
      <c r="CS76" s="1353"/>
      <c r="CT76" s="1353"/>
      <c r="CU76" s="1353"/>
      <c r="CV76" s="1353"/>
      <c r="CW76" s="1353"/>
      <c r="CX76" s="1353"/>
      <c r="CY76" s="1353"/>
      <c r="CZ76" s="1353"/>
      <c r="DA76" s="1353"/>
      <c r="DB76" s="1353"/>
      <c r="DC76" s="1353"/>
      <c r="DD76" s="1353"/>
      <c r="DE76" s="1353"/>
      <c r="DF76" s="1353"/>
      <c r="DG76" s="1353"/>
      <c r="DH76" s="1353"/>
      <c r="DI76" s="1353"/>
      <c r="DJ76" s="1353"/>
      <c r="DK76" s="1353"/>
      <c r="DL76" s="1353"/>
      <c r="DM76" s="1353"/>
      <c r="DN76" s="1353"/>
      <c r="DO76" s="1353"/>
      <c r="DP76" s="1353"/>
      <c r="DQ76" s="1353"/>
      <c r="DR76" s="1353"/>
      <c r="DS76" s="1353"/>
      <c r="DT76" s="1353"/>
      <c r="DU76" s="1353"/>
      <c r="DV76" s="1353"/>
      <c r="DW76" s="1353"/>
      <c r="DX76" s="1353"/>
      <c r="DY76" s="1353"/>
      <c r="DZ76" s="1353"/>
      <c r="EA76" s="1353"/>
      <c r="EB76" s="1353"/>
      <c r="EC76" s="1353"/>
      <c r="ED76" s="1353"/>
      <c r="EE76" s="1353"/>
      <c r="EF76" s="1353"/>
      <c r="EG76" s="1353"/>
      <c r="EH76" s="1353"/>
      <c r="EI76" s="1353"/>
      <c r="EJ76" s="1353"/>
      <c r="EK76" s="1353"/>
      <c r="EL76" s="1353"/>
      <c r="EM76" s="1353"/>
      <c r="EN76" s="1353"/>
      <c r="EO76" s="1353"/>
      <c r="EP76" s="1353"/>
      <c r="EQ76" s="1353"/>
      <c r="ER76" s="1353"/>
      <c r="ES76" s="1353"/>
      <c r="ET76" s="1353"/>
      <c r="EU76" s="1353"/>
      <c r="EV76" s="1353"/>
      <c r="EW76" s="1353"/>
      <c r="EX76" s="1353"/>
      <c r="EY76" s="1353"/>
      <c r="EZ76" s="1353"/>
      <c r="FA76" s="1353"/>
      <c r="FB76" s="1353"/>
      <c r="FC76" s="1353"/>
      <c r="FD76" s="1353"/>
      <c r="FE76" s="1353"/>
      <c r="FF76" s="1353"/>
      <c r="FG76" s="1353"/>
      <c r="FH76" s="1353"/>
      <c r="FI76" s="1353"/>
      <c r="FJ76" s="1353"/>
      <c r="FK76" s="1353"/>
      <c r="FL76" s="1353"/>
      <c r="FM76" s="1353"/>
      <c r="FN76" s="1353"/>
      <c r="FO76" s="1353"/>
      <c r="FP76" s="1353"/>
      <c r="FQ76" s="1353"/>
      <c r="FR76" s="1353"/>
      <c r="FS76" s="1353"/>
      <c r="FT76" s="1353"/>
      <c r="FU76" s="1353"/>
      <c r="FV76" s="1353"/>
      <c r="FW76" s="1353"/>
      <c r="FX76" s="1353"/>
      <c r="FY76" s="1353"/>
      <c r="FZ76" s="1353"/>
      <c r="GA76" s="1353"/>
      <c r="GB76" s="1353"/>
      <c r="GC76" s="1353"/>
      <c r="GD76" s="1353"/>
      <c r="GE76" s="1353"/>
      <c r="GF76" s="1353"/>
      <c r="GG76" s="1353"/>
      <c r="GH76" s="1353"/>
      <c r="GI76" s="1353"/>
      <c r="GJ76" s="1353"/>
      <c r="GK76" s="1353"/>
      <c r="GL76" s="1353"/>
      <c r="GM76" s="1353"/>
      <c r="GN76" s="1353"/>
      <c r="GO76" s="1353"/>
      <c r="GP76" s="1353"/>
      <c r="GQ76" s="1353"/>
      <c r="GR76" s="1353"/>
      <c r="GS76" s="1353"/>
      <c r="GT76" s="1353"/>
      <c r="GU76" s="1353"/>
      <c r="GV76" s="1353"/>
      <c r="GW76" s="1353"/>
      <c r="GX76" s="1353"/>
      <c r="GY76" s="1353"/>
      <c r="GZ76" s="1353"/>
      <c r="HA76" s="1353"/>
      <c r="HB76" s="1353"/>
      <c r="HC76" s="1353"/>
      <c r="HD76" s="1353"/>
      <c r="HE76" s="1353"/>
      <c r="HF76" s="1353"/>
      <c r="HG76" s="1353"/>
      <c r="HH76" s="1353"/>
      <c r="HI76" s="1353"/>
      <c r="HJ76" s="1353"/>
      <c r="HK76" s="1353"/>
      <c r="HL76" s="1353"/>
      <c r="HM76" s="1353"/>
      <c r="HN76" s="1353"/>
      <c r="HO76" s="1353"/>
      <c r="HP76" s="1353"/>
      <c r="HQ76" s="1353"/>
      <c r="HR76" s="1353"/>
      <c r="HS76" s="1353"/>
      <c r="HT76" s="1353"/>
      <c r="HU76" s="1353"/>
      <c r="HV76" s="1353"/>
      <c r="HW76" s="1353"/>
      <c r="HX76" s="1353"/>
      <c r="HY76" s="1353"/>
      <c r="HZ76" s="1353"/>
      <c r="IA76" s="1353"/>
      <c r="IB76" s="1353"/>
      <c r="IC76" s="1353"/>
      <c r="ID76" s="1353"/>
      <c r="IE76" s="1353"/>
      <c r="IF76" s="1353"/>
      <c r="IG76" s="1353"/>
      <c r="IH76" s="1353"/>
      <c r="II76" s="1353"/>
      <c r="IJ76" s="1353"/>
      <c r="IK76" s="1353"/>
      <c r="IL76" s="1353"/>
      <c r="IM76" s="1353"/>
      <c r="IN76" s="1353"/>
      <c r="IO76" s="1353"/>
      <c r="IP76" s="1353"/>
      <c r="IQ76" s="1353"/>
      <c r="IR76" s="1355"/>
      <c r="IS76" s="1355"/>
      <c r="IT76" s="1355"/>
      <c r="IU76" s="1355"/>
      <c r="IV76" s="566"/>
      <c r="IW76" s="1338"/>
      <c r="IX76" s="1338"/>
      <c r="IY76" s="1341"/>
      <c r="IZ76" s="544"/>
      <c r="JA76" s="544"/>
      <c r="JB76" s="544"/>
      <c r="JC76" s="544"/>
      <c r="JD76" s="544"/>
      <c r="JE76" s="544"/>
      <c r="JF76" s="544"/>
      <c r="JG76" s="544"/>
      <c r="JH76" s="545"/>
      <c r="JI76" s="544"/>
      <c r="JJ76" s="544"/>
      <c r="JK76" s="544"/>
      <c r="JL76" s="544"/>
      <c r="JM76" s="544"/>
      <c r="JN76" s="544"/>
      <c r="JO76" s="544"/>
      <c r="JP76" s="544"/>
      <c r="JQ76" s="544"/>
      <c r="JR76" s="544"/>
      <c r="JS76" s="544"/>
      <c r="JT76" s="544"/>
      <c r="JU76" s="544"/>
      <c r="JV76" s="544"/>
      <c r="JW76" s="544"/>
      <c r="JX76" s="544"/>
      <c r="JY76" s="544"/>
      <c r="JZ76" s="544"/>
      <c r="KA76" s="544"/>
      <c r="KB76" s="544"/>
      <c r="KC76" s="544"/>
      <c r="KD76" s="544"/>
      <c r="KE76" s="544"/>
      <c r="KF76" s="544"/>
      <c r="KG76" s="544"/>
      <c r="KH76" s="544"/>
      <c r="KI76" s="544"/>
      <c r="KJ76" s="544"/>
      <c r="KK76" s="544"/>
      <c r="KL76" s="544"/>
      <c r="KM76" s="544"/>
      <c r="KN76" s="544"/>
      <c r="KO76" s="544"/>
      <c r="KP76" s="544"/>
      <c r="KQ76" s="544"/>
      <c r="KR76" s="544"/>
      <c r="KS76" s="544"/>
      <c r="KT76" s="544"/>
      <c r="KU76" s="544"/>
      <c r="KV76" s="544"/>
      <c r="KW76" s="544"/>
      <c r="KX76" s="544"/>
      <c r="KY76" s="544"/>
      <c r="KZ76" s="544"/>
      <c r="LA76" s="544"/>
      <c r="LB76" s="544"/>
      <c r="LC76" s="544"/>
      <c r="LD76" s="544"/>
      <c r="LE76" s="544"/>
      <c r="LF76" s="544"/>
      <c r="LG76" s="544"/>
      <c r="LH76" s="544"/>
      <c r="LI76" s="544"/>
      <c r="LJ76" s="546"/>
    </row>
    <row r="77" spans="2:322" ht="3.65" customHeight="1">
      <c r="B77" s="545"/>
      <c r="C77" s="544"/>
      <c r="D77" s="544"/>
      <c r="E77" s="544"/>
      <c r="F77" s="544"/>
      <c r="G77" s="544"/>
      <c r="H77" s="544"/>
      <c r="I77" s="544"/>
      <c r="J77" s="544"/>
      <c r="K77" s="544"/>
      <c r="L77" s="544"/>
      <c r="M77" s="544"/>
      <c r="N77" s="544"/>
      <c r="O77" s="544"/>
      <c r="P77" s="544"/>
      <c r="Q77" s="544"/>
      <c r="R77" s="544"/>
      <c r="S77" s="544"/>
      <c r="T77" s="544"/>
      <c r="U77" s="544"/>
      <c r="V77" s="544"/>
      <c r="W77" s="544"/>
      <c r="X77" s="544"/>
      <c r="Y77" s="544"/>
      <c r="Z77" s="544"/>
      <c r="AA77" s="544"/>
      <c r="AB77" s="544"/>
      <c r="AC77" s="544"/>
      <c r="AD77" s="544"/>
      <c r="AE77" s="544"/>
      <c r="AF77" s="544"/>
      <c r="AG77" s="544"/>
      <c r="AH77" s="544"/>
      <c r="AI77" s="544"/>
      <c r="AJ77" s="544"/>
      <c r="AK77" s="544"/>
      <c r="AL77" s="544"/>
      <c r="AM77" s="544"/>
      <c r="AN77" s="544"/>
      <c r="AO77" s="546"/>
      <c r="AP77" s="547"/>
      <c r="AQ77" s="548"/>
      <c r="AR77" s="548"/>
      <c r="AS77" s="548"/>
      <c r="AT77" s="548"/>
      <c r="AU77" s="548"/>
      <c r="AV77" s="548"/>
      <c r="AW77" s="548"/>
      <c r="AX77" s="1337"/>
      <c r="AY77" s="1338"/>
      <c r="AZ77" s="556"/>
      <c r="BA77" s="564"/>
      <c r="BB77" s="1348"/>
      <c r="BC77" s="1348"/>
      <c r="BD77" s="1348"/>
      <c r="BE77" s="1348"/>
      <c r="BF77" s="1348"/>
      <c r="BG77" s="1348"/>
      <c r="BH77" s="1348"/>
      <c r="BI77" s="1348"/>
      <c r="BJ77" s="1348"/>
      <c r="BK77" s="1348"/>
      <c r="BL77" s="1348"/>
      <c r="BM77" s="1348"/>
      <c r="BN77" s="1348"/>
      <c r="BO77" s="1348"/>
      <c r="BP77" s="1348"/>
      <c r="BQ77" s="1348"/>
      <c r="BR77" s="1348"/>
      <c r="BS77" s="1348"/>
      <c r="BT77" s="1348"/>
      <c r="BU77" s="1348"/>
      <c r="BV77" s="1348"/>
      <c r="BW77" s="1348"/>
      <c r="BX77" s="1348"/>
      <c r="BY77" s="1348"/>
      <c r="BZ77" s="1349"/>
      <c r="CA77" s="1349"/>
      <c r="CB77" s="1349"/>
      <c r="CC77" s="1349"/>
      <c r="CD77" s="1349"/>
      <c r="CE77" s="1349"/>
      <c r="CF77" s="1349"/>
      <c r="CG77" s="1349"/>
      <c r="CH77" s="1349"/>
      <c r="CI77" s="1349"/>
      <c r="CJ77" s="1349"/>
      <c r="CK77" s="1349"/>
      <c r="CL77" s="1349"/>
      <c r="CM77" s="1349"/>
      <c r="CN77" s="1349"/>
      <c r="CO77" s="1349"/>
      <c r="CP77" s="1349"/>
      <c r="CQ77" s="1349"/>
      <c r="CR77" s="1349"/>
      <c r="CS77" s="1349"/>
      <c r="CT77" s="1349"/>
      <c r="CU77" s="1349"/>
      <c r="CV77" s="1349"/>
      <c r="CW77" s="1349"/>
      <c r="CX77" s="1349"/>
      <c r="CY77" s="1349"/>
      <c r="CZ77" s="1349"/>
      <c r="DA77" s="1349"/>
      <c r="DB77" s="1349"/>
      <c r="DC77" s="1349"/>
      <c r="DD77" s="1349"/>
      <c r="DE77" s="1349"/>
      <c r="DF77" s="1349"/>
      <c r="DG77" s="1349"/>
      <c r="DH77" s="1349"/>
      <c r="DI77" s="1349"/>
      <c r="DJ77" s="1349"/>
      <c r="DK77" s="1349"/>
      <c r="DL77" s="1349"/>
      <c r="DM77" s="1349"/>
      <c r="DN77" s="1349"/>
      <c r="DO77" s="1349"/>
      <c r="DP77" s="1349"/>
      <c r="DQ77" s="1349"/>
      <c r="DR77" s="1349"/>
      <c r="DS77" s="1349"/>
      <c r="DT77" s="1349"/>
      <c r="DU77" s="1349"/>
      <c r="DV77" s="1349"/>
      <c r="DW77" s="1349"/>
      <c r="DX77" s="1349"/>
      <c r="DY77" s="1349"/>
      <c r="DZ77" s="1349"/>
      <c r="EA77" s="1349"/>
      <c r="EB77" s="1349"/>
      <c r="EC77" s="1349"/>
      <c r="ED77" s="1349"/>
      <c r="EE77" s="1349"/>
      <c r="EF77" s="1349"/>
      <c r="EG77" s="1349"/>
      <c r="EH77" s="1349"/>
      <c r="EI77" s="1349"/>
      <c r="EJ77" s="1349"/>
      <c r="EK77" s="1349"/>
      <c r="EL77" s="1349"/>
      <c r="EM77" s="1349"/>
      <c r="EN77" s="1349"/>
      <c r="EO77" s="1349"/>
      <c r="EP77" s="1349"/>
      <c r="EQ77" s="1349"/>
      <c r="ER77" s="1349"/>
      <c r="ES77" s="1349"/>
      <c r="ET77" s="1349"/>
      <c r="EU77" s="1349"/>
      <c r="EV77" s="1349"/>
      <c r="EW77" s="1349"/>
      <c r="EX77" s="1349"/>
      <c r="EY77" s="1349"/>
      <c r="EZ77" s="1349"/>
      <c r="FA77" s="1349"/>
      <c r="FB77" s="1349"/>
      <c r="FC77" s="1349"/>
      <c r="FD77" s="1349"/>
      <c r="FE77" s="1349"/>
      <c r="FF77" s="1349"/>
      <c r="FG77" s="1349"/>
      <c r="FH77" s="1349"/>
      <c r="FI77" s="1349"/>
      <c r="FJ77" s="1349"/>
      <c r="FK77" s="1349"/>
      <c r="FL77" s="1349"/>
      <c r="FM77" s="1349"/>
      <c r="FN77" s="1349"/>
      <c r="FO77" s="1349"/>
      <c r="FP77" s="1349"/>
      <c r="FQ77" s="1349"/>
      <c r="FR77" s="1349"/>
      <c r="FS77" s="1349"/>
      <c r="FT77" s="1349"/>
      <c r="FU77" s="1349"/>
      <c r="FV77" s="1349"/>
      <c r="FW77" s="1349"/>
      <c r="FX77" s="1349"/>
      <c r="FY77" s="1349"/>
      <c r="FZ77" s="1349"/>
      <c r="GA77" s="1349"/>
      <c r="GB77" s="1349"/>
      <c r="GC77" s="1349"/>
      <c r="GD77" s="1349"/>
      <c r="GE77" s="1349"/>
      <c r="GF77" s="1349"/>
      <c r="GG77" s="1349"/>
      <c r="GH77" s="1349"/>
      <c r="GI77" s="1349"/>
      <c r="GJ77" s="1349"/>
      <c r="GK77" s="1349"/>
      <c r="GL77" s="1349"/>
      <c r="GM77" s="1349"/>
      <c r="GN77" s="1349"/>
      <c r="GO77" s="1349"/>
      <c r="GP77" s="1348"/>
      <c r="GQ77" s="1348"/>
      <c r="GR77" s="1348"/>
      <c r="GS77" s="1348"/>
      <c r="GT77" s="1348"/>
      <c r="GU77" s="1348"/>
      <c r="GV77" s="1348"/>
      <c r="GW77" s="1348"/>
      <c r="GX77" s="1348"/>
      <c r="GY77" s="1348"/>
      <c r="GZ77" s="1348"/>
      <c r="HA77" s="1348"/>
      <c r="HB77" s="1348"/>
      <c r="HC77" s="1348"/>
      <c r="HD77" s="1348"/>
      <c r="HE77" s="1348"/>
      <c r="HF77" s="1348"/>
      <c r="HG77" s="1348"/>
      <c r="HH77" s="1348"/>
      <c r="HI77" s="1348"/>
      <c r="HJ77" s="1348"/>
      <c r="HK77" s="1348"/>
      <c r="HL77" s="1348"/>
      <c r="HM77" s="1348"/>
      <c r="HN77" s="1348"/>
      <c r="HO77" s="1348"/>
      <c r="HP77" s="1348"/>
      <c r="HQ77" s="1348"/>
      <c r="HR77" s="1348"/>
      <c r="HS77" s="1348"/>
      <c r="HT77" s="1348"/>
      <c r="HU77" s="1348"/>
      <c r="HV77" s="1348"/>
      <c r="HW77" s="1348"/>
      <c r="HX77" s="1348"/>
      <c r="HY77" s="1348"/>
      <c r="HZ77" s="1348"/>
      <c r="IA77" s="1348"/>
      <c r="IB77" s="1348"/>
      <c r="IC77" s="1348"/>
      <c r="ID77" s="1348"/>
      <c r="IE77" s="1348"/>
      <c r="IF77" s="1348"/>
      <c r="IG77" s="1348"/>
      <c r="IH77" s="1348"/>
      <c r="II77" s="1348"/>
      <c r="IJ77" s="1348"/>
      <c r="IK77" s="1348"/>
      <c r="IL77" s="1348"/>
      <c r="IM77" s="1348"/>
      <c r="IN77" s="1348"/>
      <c r="IO77" s="1348"/>
      <c r="IP77" s="1348"/>
      <c r="IQ77" s="1348"/>
      <c r="IR77" s="1352" t="b">
        <v>0</v>
      </c>
      <c r="IS77" s="1352"/>
      <c r="IT77" s="1352"/>
      <c r="IU77" s="1352"/>
      <c r="IV77" s="566"/>
      <c r="IW77" s="556"/>
      <c r="IX77" s="1338"/>
      <c r="IY77" s="1341"/>
      <c r="IZ77" s="544"/>
      <c r="JA77" s="544"/>
      <c r="JB77" s="544"/>
      <c r="JC77" s="544"/>
      <c r="JD77" s="544"/>
      <c r="JE77" s="544"/>
      <c r="JF77" s="544"/>
      <c r="JG77" s="544"/>
      <c r="JH77" s="545"/>
      <c r="JI77" s="544"/>
      <c r="JJ77" s="544"/>
      <c r="JK77" s="544"/>
      <c r="JL77" s="544"/>
      <c r="JM77" s="544"/>
      <c r="JN77" s="544"/>
      <c r="JO77" s="544"/>
      <c r="JP77" s="544"/>
      <c r="JQ77" s="544"/>
      <c r="JR77" s="544"/>
      <c r="JS77" s="544"/>
      <c r="JT77" s="544"/>
      <c r="JU77" s="544"/>
      <c r="JV77" s="544"/>
      <c r="JW77" s="544"/>
      <c r="JX77" s="544"/>
      <c r="JY77" s="544"/>
      <c r="JZ77" s="544"/>
      <c r="KA77" s="544"/>
      <c r="KB77" s="544"/>
      <c r="KC77" s="544"/>
      <c r="KD77" s="544"/>
      <c r="KE77" s="544"/>
      <c r="KF77" s="544"/>
      <c r="KG77" s="544"/>
      <c r="KH77" s="544"/>
      <c r="KI77" s="544"/>
      <c r="KJ77" s="544"/>
      <c r="KK77" s="544"/>
      <c r="KL77" s="544"/>
      <c r="KM77" s="544"/>
      <c r="KN77" s="544"/>
      <c r="KO77" s="544"/>
      <c r="KP77" s="544"/>
      <c r="KQ77" s="544"/>
      <c r="KR77" s="544"/>
      <c r="KS77" s="544"/>
      <c r="KT77" s="544"/>
      <c r="KU77" s="544"/>
      <c r="KV77" s="544"/>
      <c r="KW77" s="544"/>
      <c r="KX77" s="544"/>
      <c r="KY77" s="544"/>
      <c r="KZ77" s="544"/>
      <c r="LA77" s="544"/>
      <c r="LB77" s="544"/>
      <c r="LC77" s="544"/>
      <c r="LD77" s="544"/>
      <c r="LE77" s="544"/>
      <c r="LF77" s="544"/>
      <c r="LG77" s="544"/>
      <c r="LH77" s="544"/>
      <c r="LI77" s="544"/>
      <c r="LJ77" s="546"/>
    </row>
    <row r="78" spans="2:322" ht="3.65" customHeight="1">
      <c r="B78" s="545"/>
      <c r="C78" s="544"/>
      <c r="D78" s="544"/>
      <c r="E78" s="544"/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44"/>
      <c r="S78" s="544"/>
      <c r="T78" s="544"/>
      <c r="U78" s="544"/>
      <c r="V78" s="544"/>
      <c r="W78" s="544"/>
      <c r="X78" s="544"/>
      <c r="Y78" s="544"/>
      <c r="Z78" s="544"/>
      <c r="AA78" s="544"/>
      <c r="AB78" s="544"/>
      <c r="AC78" s="544"/>
      <c r="AD78" s="544"/>
      <c r="AE78" s="544"/>
      <c r="AF78" s="544"/>
      <c r="AG78" s="544"/>
      <c r="AH78" s="544"/>
      <c r="AI78" s="544"/>
      <c r="AJ78" s="544"/>
      <c r="AK78" s="544"/>
      <c r="AL78" s="544"/>
      <c r="AM78" s="544"/>
      <c r="AN78" s="544"/>
      <c r="AO78" s="546"/>
      <c r="AP78" s="547"/>
      <c r="AQ78" s="548"/>
      <c r="AR78" s="548"/>
      <c r="AS78" s="548"/>
      <c r="AT78" s="548"/>
      <c r="AU78" s="548"/>
      <c r="AV78" s="548"/>
      <c r="AW78" s="548"/>
      <c r="AX78" s="1337"/>
      <c r="AY78" s="1338"/>
      <c r="AZ78" s="556"/>
      <c r="BA78" s="564"/>
      <c r="BB78" s="1348"/>
      <c r="BC78" s="1348"/>
      <c r="BD78" s="1348"/>
      <c r="BE78" s="1348"/>
      <c r="BF78" s="1348"/>
      <c r="BG78" s="1348"/>
      <c r="BH78" s="1348"/>
      <c r="BI78" s="1348"/>
      <c r="BJ78" s="1348"/>
      <c r="BK78" s="1348"/>
      <c r="BL78" s="1348"/>
      <c r="BM78" s="1348"/>
      <c r="BN78" s="1348"/>
      <c r="BO78" s="1348"/>
      <c r="BP78" s="1348"/>
      <c r="BQ78" s="1348"/>
      <c r="BR78" s="1348"/>
      <c r="BS78" s="1348"/>
      <c r="BT78" s="1348"/>
      <c r="BU78" s="1348"/>
      <c r="BV78" s="1348"/>
      <c r="BW78" s="1348"/>
      <c r="BX78" s="1348"/>
      <c r="BY78" s="1348"/>
      <c r="BZ78" s="1349"/>
      <c r="CA78" s="1349"/>
      <c r="CB78" s="1349"/>
      <c r="CC78" s="1349"/>
      <c r="CD78" s="1349"/>
      <c r="CE78" s="1349"/>
      <c r="CF78" s="1349"/>
      <c r="CG78" s="1349"/>
      <c r="CH78" s="1349"/>
      <c r="CI78" s="1349"/>
      <c r="CJ78" s="1349"/>
      <c r="CK78" s="1349"/>
      <c r="CL78" s="1349"/>
      <c r="CM78" s="1349"/>
      <c r="CN78" s="1349"/>
      <c r="CO78" s="1349"/>
      <c r="CP78" s="1349"/>
      <c r="CQ78" s="1349"/>
      <c r="CR78" s="1349"/>
      <c r="CS78" s="1349"/>
      <c r="CT78" s="1349"/>
      <c r="CU78" s="1349"/>
      <c r="CV78" s="1349"/>
      <c r="CW78" s="1349"/>
      <c r="CX78" s="1349"/>
      <c r="CY78" s="1349"/>
      <c r="CZ78" s="1349"/>
      <c r="DA78" s="1349"/>
      <c r="DB78" s="1349"/>
      <c r="DC78" s="1349"/>
      <c r="DD78" s="1349"/>
      <c r="DE78" s="1349"/>
      <c r="DF78" s="1349"/>
      <c r="DG78" s="1349"/>
      <c r="DH78" s="1349"/>
      <c r="DI78" s="1349"/>
      <c r="DJ78" s="1349"/>
      <c r="DK78" s="1349"/>
      <c r="DL78" s="1349"/>
      <c r="DM78" s="1349"/>
      <c r="DN78" s="1349"/>
      <c r="DO78" s="1349"/>
      <c r="DP78" s="1349"/>
      <c r="DQ78" s="1349"/>
      <c r="DR78" s="1349"/>
      <c r="DS78" s="1349"/>
      <c r="DT78" s="1349"/>
      <c r="DU78" s="1349"/>
      <c r="DV78" s="1349"/>
      <c r="DW78" s="1349"/>
      <c r="DX78" s="1349"/>
      <c r="DY78" s="1349"/>
      <c r="DZ78" s="1349"/>
      <c r="EA78" s="1349"/>
      <c r="EB78" s="1349"/>
      <c r="EC78" s="1349"/>
      <c r="ED78" s="1349"/>
      <c r="EE78" s="1349"/>
      <c r="EF78" s="1349"/>
      <c r="EG78" s="1349"/>
      <c r="EH78" s="1349"/>
      <c r="EI78" s="1349"/>
      <c r="EJ78" s="1349"/>
      <c r="EK78" s="1349"/>
      <c r="EL78" s="1349"/>
      <c r="EM78" s="1349"/>
      <c r="EN78" s="1349"/>
      <c r="EO78" s="1349"/>
      <c r="EP78" s="1349"/>
      <c r="EQ78" s="1349"/>
      <c r="ER78" s="1349"/>
      <c r="ES78" s="1349"/>
      <c r="ET78" s="1349"/>
      <c r="EU78" s="1349"/>
      <c r="EV78" s="1349"/>
      <c r="EW78" s="1349"/>
      <c r="EX78" s="1349"/>
      <c r="EY78" s="1349"/>
      <c r="EZ78" s="1349"/>
      <c r="FA78" s="1349"/>
      <c r="FB78" s="1349"/>
      <c r="FC78" s="1349"/>
      <c r="FD78" s="1349"/>
      <c r="FE78" s="1349"/>
      <c r="FF78" s="1349"/>
      <c r="FG78" s="1349"/>
      <c r="FH78" s="1349"/>
      <c r="FI78" s="1349"/>
      <c r="FJ78" s="1349"/>
      <c r="FK78" s="1349"/>
      <c r="FL78" s="1349"/>
      <c r="FM78" s="1349"/>
      <c r="FN78" s="1349"/>
      <c r="FO78" s="1349"/>
      <c r="FP78" s="1349"/>
      <c r="FQ78" s="1349"/>
      <c r="FR78" s="1349"/>
      <c r="FS78" s="1349"/>
      <c r="FT78" s="1349"/>
      <c r="FU78" s="1349"/>
      <c r="FV78" s="1349"/>
      <c r="FW78" s="1349"/>
      <c r="FX78" s="1349"/>
      <c r="FY78" s="1349"/>
      <c r="FZ78" s="1349"/>
      <c r="GA78" s="1349"/>
      <c r="GB78" s="1349"/>
      <c r="GC78" s="1349"/>
      <c r="GD78" s="1349"/>
      <c r="GE78" s="1349"/>
      <c r="GF78" s="1349"/>
      <c r="GG78" s="1349"/>
      <c r="GH78" s="1349"/>
      <c r="GI78" s="1349"/>
      <c r="GJ78" s="1349"/>
      <c r="GK78" s="1349"/>
      <c r="GL78" s="1349"/>
      <c r="GM78" s="1349"/>
      <c r="GN78" s="1349"/>
      <c r="GO78" s="1349"/>
      <c r="GP78" s="1348"/>
      <c r="GQ78" s="1348"/>
      <c r="GR78" s="1348"/>
      <c r="GS78" s="1348"/>
      <c r="GT78" s="1348"/>
      <c r="GU78" s="1348"/>
      <c r="GV78" s="1348"/>
      <c r="GW78" s="1348"/>
      <c r="GX78" s="1348"/>
      <c r="GY78" s="1348"/>
      <c r="GZ78" s="1348"/>
      <c r="HA78" s="1348"/>
      <c r="HB78" s="1348"/>
      <c r="HC78" s="1348"/>
      <c r="HD78" s="1348"/>
      <c r="HE78" s="1348"/>
      <c r="HF78" s="1348"/>
      <c r="HG78" s="1348"/>
      <c r="HH78" s="1348"/>
      <c r="HI78" s="1348"/>
      <c r="HJ78" s="1348"/>
      <c r="HK78" s="1348"/>
      <c r="HL78" s="1348"/>
      <c r="HM78" s="1348"/>
      <c r="HN78" s="1348"/>
      <c r="HO78" s="1348"/>
      <c r="HP78" s="1348"/>
      <c r="HQ78" s="1348"/>
      <c r="HR78" s="1348"/>
      <c r="HS78" s="1348"/>
      <c r="HT78" s="1348"/>
      <c r="HU78" s="1348"/>
      <c r="HV78" s="1348"/>
      <c r="HW78" s="1348"/>
      <c r="HX78" s="1348"/>
      <c r="HY78" s="1348"/>
      <c r="HZ78" s="1348"/>
      <c r="IA78" s="1348"/>
      <c r="IB78" s="1348"/>
      <c r="IC78" s="1348"/>
      <c r="ID78" s="1348"/>
      <c r="IE78" s="1348"/>
      <c r="IF78" s="1348"/>
      <c r="IG78" s="1348"/>
      <c r="IH78" s="1348"/>
      <c r="II78" s="1348"/>
      <c r="IJ78" s="1348"/>
      <c r="IK78" s="1348"/>
      <c r="IL78" s="1348"/>
      <c r="IM78" s="1348"/>
      <c r="IN78" s="1348"/>
      <c r="IO78" s="1348"/>
      <c r="IP78" s="1348"/>
      <c r="IQ78" s="1348"/>
      <c r="IR78" s="1352"/>
      <c r="IS78" s="1352"/>
      <c r="IT78" s="1352"/>
      <c r="IU78" s="1352"/>
      <c r="IV78" s="566"/>
      <c r="IW78" s="556"/>
      <c r="IX78" s="1338"/>
      <c r="IY78" s="1341"/>
      <c r="IZ78" s="544"/>
      <c r="JA78" s="544"/>
      <c r="JB78" s="544"/>
      <c r="JC78" s="544"/>
      <c r="JD78" s="544"/>
      <c r="JE78" s="544"/>
      <c r="JF78" s="544"/>
      <c r="JG78" s="544"/>
      <c r="JH78" s="545"/>
      <c r="JI78" s="544"/>
      <c r="JJ78" s="544"/>
      <c r="JK78" s="544"/>
      <c r="JL78" s="544"/>
      <c r="JM78" s="544"/>
      <c r="JN78" s="544"/>
      <c r="JO78" s="544"/>
      <c r="JP78" s="544"/>
      <c r="JQ78" s="544"/>
      <c r="JR78" s="544"/>
      <c r="JS78" s="544"/>
      <c r="JT78" s="544"/>
      <c r="JU78" s="544"/>
      <c r="JV78" s="544"/>
      <c r="JW78" s="544"/>
      <c r="JX78" s="544"/>
      <c r="JY78" s="544"/>
      <c r="JZ78" s="544"/>
      <c r="KA78" s="544"/>
      <c r="KB78" s="544"/>
      <c r="KC78" s="544"/>
      <c r="KD78" s="544"/>
      <c r="KE78" s="544"/>
      <c r="KF78" s="544"/>
      <c r="KG78" s="544"/>
      <c r="KH78" s="544"/>
      <c r="KI78" s="544"/>
      <c r="KJ78" s="544"/>
      <c r="KK78" s="544"/>
      <c r="KL78" s="544"/>
      <c r="KM78" s="544"/>
      <c r="KN78" s="544"/>
      <c r="KO78" s="544"/>
      <c r="KP78" s="544"/>
      <c r="KQ78" s="544"/>
      <c r="KR78" s="544"/>
      <c r="KS78" s="544"/>
      <c r="KT78" s="544"/>
      <c r="KU78" s="544"/>
      <c r="KV78" s="544"/>
      <c r="KW78" s="544"/>
      <c r="KX78" s="544"/>
      <c r="KY78" s="544"/>
      <c r="KZ78" s="544"/>
      <c r="LA78" s="544"/>
      <c r="LB78" s="544"/>
      <c r="LC78" s="544"/>
      <c r="LD78" s="544"/>
      <c r="LE78" s="544"/>
      <c r="LF78" s="544"/>
      <c r="LG78" s="544"/>
      <c r="LH78" s="544"/>
      <c r="LI78" s="544"/>
      <c r="LJ78" s="546"/>
    </row>
    <row r="79" spans="2:322" ht="3.65" customHeight="1">
      <c r="B79" s="545"/>
      <c r="C79" s="544"/>
      <c r="D79" s="544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44"/>
      <c r="S79" s="544"/>
      <c r="T79" s="544"/>
      <c r="U79" s="544"/>
      <c r="V79" s="544"/>
      <c r="W79" s="544"/>
      <c r="X79" s="544"/>
      <c r="Y79" s="544"/>
      <c r="Z79" s="544"/>
      <c r="AA79" s="544"/>
      <c r="AB79" s="544"/>
      <c r="AC79" s="544"/>
      <c r="AD79" s="544"/>
      <c r="AE79" s="544"/>
      <c r="AF79" s="544"/>
      <c r="AG79" s="544"/>
      <c r="AH79" s="544"/>
      <c r="AI79" s="544"/>
      <c r="AJ79" s="544"/>
      <c r="AK79" s="544"/>
      <c r="AL79" s="544"/>
      <c r="AM79" s="544"/>
      <c r="AN79" s="544"/>
      <c r="AO79" s="546"/>
      <c r="AP79" s="547"/>
      <c r="AQ79" s="548"/>
      <c r="AR79" s="548"/>
      <c r="AS79" s="548"/>
      <c r="AT79" s="548"/>
      <c r="AU79" s="548"/>
      <c r="AV79" s="548"/>
      <c r="AW79" s="548"/>
      <c r="AX79" s="1337"/>
      <c r="AY79" s="1338"/>
      <c r="AZ79" s="556"/>
      <c r="BA79" s="564"/>
      <c r="BB79" s="1348"/>
      <c r="BC79" s="1348"/>
      <c r="BD79" s="1348"/>
      <c r="BE79" s="1348"/>
      <c r="BF79" s="1348"/>
      <c r="BG79" s="1348"/>
      <c r="BH79" s="1348"/>
      <c r="BI79" s="1348"/>
      <c r="BJ79" s="1348"/>
      <c r="BK79" s="1348"/>
      <c r="BL79" s="1348"/>
      <c r="BM79" s="1348"/>
      <c r="BN79" s="1348"/>
      <c r="BO79" s="1348"/>
      <c r="BP79" s="1348"/>
      <c r="BQ79" s="1348"/>
      <c r="BR79" s="1348"/>
      <c r="BS79" s="1348"/>
      <c r="BT79" s="1348"/>
      <c r="BU79" s="1348"/>
      <c r="BV79" s="1348"/>
      <c r="BW79" s="1348"/>
      <c r="BX79" s="1348"/>
      <c r="BY79" s="1348"/>
      <c r="BZ79" s="1349"/>
      <c r="CA79" s="1349"/>
      <c r="CB79" s="1349"/>
      <c r="CC79" s="1349"/>
      <c r="CD79" s="1349"/>
      <c r="CE79" s="1349"/>
      <c r="CF79" s="1349"/>
      <c r="CG79" s="1349"/>
      <c r="CH79" s="1349"/>
      <c r="CI79" s="1349"/>
      <c r="CJ79" s="1349"/>
      <c r="CK79" s="1349"/>
      <c r="CL79" s="1349"/>
      <c r="CM79" s="1349"/>
      <c r="CN79" s="1349"/>
      <c r="CO79" s="1349"/>
      <c r="CP79" s="1349"/>
      <c r="CQ79" s="1349"/>
      <c r="CR79" s="1349"/>
      <c r="CS79" s="1349"/>
      <c r="CT79" s="1349"/>
      <c r="CU79" s="1349"/>
      <c r="CV79" s="1349"/>
      <c r="CW79" s="1349"/>
      <c r="CX79" s="1349"/>
      <c r="CY79" s="1349"/>
      <c r="CZ79" s="1349"/>
      <c r="DA79" s="1349"/>
      <c r="DB79" s="1349"/>
      <c r="DC79" s="1349"/>
      <c r="DD79" s="1349"/>
      <c r="DE79" s="1349"/>
      <c r="DF79" s="1349"/>
      <c r="DG79" s="1349"/>
      <c r="DH79" s="1349"/>
      <c r="DI79" s="1349"/>
      <c r="DJ79" s="1349"/>
      <c r="DK79" s="1349"/>
      <c r="DL79" s="1349"/>
      <c r="DM79" s="1349"/>
      <c r="DN79" s="1349"/>
      <c r="DO79" s="1349"/>
      <c r="DP79" s="1349"/>
      <c r="DQ79" s="1349"/>
      <c r="DR79" s="1349"/>
      <c r="DS79" s="1349"/>
      <c r="DT79" s="1349"/>
      <c r="DU79" s="1349"/>
      <c r="DV79" s="1349"/>
      <c r="DW79" s="1349"/>
      <c r="DX79" s="1349"/>
      <c r="DY79" s="1349"/>
      <c r="DZ79" s="1349"/>
      <c r="EA79" s="1349"/>
      <c r="EB79" s="1349"/>
      <c r="EC79" s="1349"/>
      <c r="ED79" s="1349"/>
      <c r="EE79" s="1349"/>
      <c r="EF79" s="1349"/>
      <c r="EG79" s="1349"/>
      <c r="EH79" s="1349"/>
      <c r="EI79" s="1349"/>
      <c r="EJ79" s="1349"/>
      <c r="EK79" s="1349"/>
      <c r="EL79" s="1349"/>
      <c r="EM79" s="1349"/>
      <c r="EN79" s="1349"/>
      <c r="EO79" s="1349"/>
      <c r="EP79" s="1349"/>
      <c r="EQ79" s="1349"/>
      <c r="ER79" s="1349"/>
      <c r="ES79" s="1349"/>
      <c r="ET79" s="1349"/>
      <c r="EU79" s="1349"/>
      <c r="EV79" s="1349"/>
      <c r="EW79" s="1349"/>
      <c r="EX79" s="1349"/>
      <c r="EY79" s="1349"/>
      <c r="EZ79" s="1349"/>
      <c r="FA79" s="1349"/>
      <c r="FB79" s="1349"/>
      <c r="FC79" s="1349"/>
      <c r="FD79" s="1349"/>
      <c r="FE79" s="1349"/>
      <c r="FF79" s="1349"/>
      <c r="FG79" s="1349"/>
      <c r="FH79" s="1349"/>
      <c r="FI79" s="1349"/>
      <c r="FJ79" s="1349"/>
      <c r="FK79" s="1349"/>
      <c r="FL79" s="1349"/>
      <c r="FM79" s="1349"/>
      <c r="FN79" s="1349"/>
      <c r="FO79" s="1349"/>
      <c r="FP79" s="1349"/>
      <c r="FQ79" s="1349"/>
      <c r="FR79" s="1349"/>
      <c r="FS79" s="1349"/>
      <c r="FT79" s="1349"/>
      <c r="FU79" s="1349"/>
      <c r="FV79" s="1349"/>
      <c r="FW79" s="1349"/>
      <c r="FX79" s="1349"/>
      <c r="FY79" s="1349"/>
      <c r="FZ79" s="1349"/>
      <c r="GA79" s="1349"/>
      <c r="GB79" s="1349"/>
      <c r="GC79" s="1349"/>
      <c r="GD79" s="1349"/>
      <c r="GE79" s="1349"/>
      <c r="GF79" s="1349"/>
      <c r="GG79" s="1349"/>
      <c r="GH79" s="1349"/>
      <c r="GI79" s="1349"/>
      <c r="GJ79" s="1349"/>
      <c r="GK79" s="1349"/>
      <c r="GL79" s="1349"/>
      <c r="GM79" s="1349"/>
      <c r="GN79" s="1349"/>
      <c r="GO79" s="1349"/>
      <c r="GP79" s="1348"/>
      <c r="GQ79" s="1348"/>
      <c r="GR79" s="1348"/>
      <c r="GS79" s="1348"/>
      <c r="GT79" s="1348"/>
      <c r="GU79" s="1348"/>
      <c r="GV79" s="1348"/>
      <c r="GW79" s="1348"/>
      <c r="GX79" s="1348"/>
      <c r="GY79" s="1348"/>
      <c r="GZ79" s="1348"/>
      <c r="HA79" s="1348"/>
      <c r="HB79" s="1348"/>
      <c r="HC79" s="1348"/>
      <c r="HD79" s="1348"/>
      <c r="HE79" s="1348"/>
      <c r="HF79" s="1348"/>
      <c r="HG79" s="1348"/>
      <c r="HH79" s="1348"/>
      <c r="HI79" s="1348"/>
      <c r="HJ79" s="1348"/>
      <c r="HK79" s="1348"/>
      <c r="HL79" s="1348"/>
      <c r="HM79" s="1348"/>
      <c r="HN79" s="1348"/>
      <c r="HO79" s="1348"/>
      <c r="HP79" s="1348"/>
      <c r="HQ79" s="1348"/>
      <c r="HR79" s="1348"/>
      <c r="HS79" s="1348"/>
      <c r="HT79" s="1348"/>
      <c r="HU79" s="1348"/>
      <c r="HV79" s="1348"/>
      <c r="HW79" s="1348"/>
      <c r="HX79" s="1348"/>
      <c r="HY79" s="1348"/>
      <c r="HZ79" s="1348"/>
      <c r="IA79" s="1348"/>
      <c r="IB79" s="1348"/>
      <c r="IC79" s="1348"/>
      <c r="ID79" s="1348"/>
      <c r="IE79" s="1348"/>
      <c r="IF79" s="1348"/>
      <c r="IG79" s="1348"/>
      <c r="IH79" s="1348"/>
      <c r="II79" s="1348"/>
      <c r="IJ79" s="1348"/>
      <c r="IK79" s="1348"/>
      <c r="IL79" s="1348"/>
      <c r="IM79" s="1348"/>
      <c r="IN79" s="1348"/>
      <c r="IO79" s="1348"/>
      <c r="IP79" s="1348"/>
      <c r="IQ79" s="1348"/>
      <c r="IR79" s="1352"/>
      <c r="IS79" s="1352"/>
      <c r="IT79" s="1352"/>
      <c r="IU79" s="1352"/>
      <c r="IV79" s="566"/>
      <c r="IW79" s="556"/>
      <c r="IX79" s="1338"/>
      <c r="IY79" s="1341"/>
      <c r="IZ79" s="544"/>
      <c r="JA79" s="544"/>
      <c r="JB79" s="544"/>
      <c r="JC79" s="544"/>
      <c r="JD79" s="544"/>
      <c r="JE79" s="544"/>
      <c r="JF79" s="544"/>
      <c r="JG79" s="544"/>
      <c r="JH79" s="545"/>
      <c r="JI79" s="544"/>
      <c r="JJ79" s="544"/>
      <c r="JK79" s="544"/>
      <c r="JL79" s="544"/>
      <c r="JM79" s="544"/>
      <c r="JN79" s="544"/>
      <c r="JO79" s="544"/>
      <c r="JP79" s="544"/>
      <c r="JQ79" s="544"/>
      <c r="JR79" s="544"/>
      <c r="JS79" s="544"/>
      <c r="JT79" s="544"/>
      <c r="JU79" s="544"/>
      <c r="JV79" s="544"/>
      <c r="JW79" s="544"/>
      <c r="JX79" s="544"/>
      <c r="JY79" s="544"/>
      <c r="JZ79" s="544"/>
      <c r="KA79" s="544"/>
      <c r="KB79" s="544"/>
      <c r="KC79" s="544"/>
      <c r="KD79" s="544"/>
      <c r="KE79" s="544"/>
      <c r="KF79" s="544"/>
      <c r="KG79" s="544"/>
      <c r="KH79" s="544"/>
      <c r="KI79" s="544"/>
      <c r="KJ79" s="544"/>
      <c r="KK79" s="544"/>
      <c r="KL79" s="544"/>
      <c r="KM79" s="544"/>
      <c r="KN79" s="544"/>
      <c r="KO79" s="544"/>
      <c r="KP79" s="544"/>
      <c r="KQ79" s="544"/>
      <c r="KR79" s="544"/>
      <c r="KS79" s="544"/>
      <c r="KT79" s="544"/>
      <c r="KU79" s="544"/>
      <c r="KV79" s="544"/>
      <c r="KW79" s="544"/>
      <c r="KX79" s="544"/>
      <c r="KY79" s="544"/>
      <c r="KZ79" s="544"/>
      <c r="LA79" s="544"/>
      <c r="LB79" s="544"/>
      <c r="LC79" s="544"/>
      <c r="LD79" s="544"/>
      <c r="LE79" s="544"/>
      <c r="LF79" s="544"/>
      <c r="LG79" s="544"/>
      <c r="LH79" s="544"/>
      <c r="LI79" s="544"/>
      <c r="LJ79" s="546"/>
    </row>
    <row r="80" spans="2:322" ht="3.65" customHeight="1">
      <c r="B80" s="545"/>
      <c r="C80" s="544"/>
      <c r="D80" s="544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44"/>
      <c r="S80" s="544"/>
      <c r="T80" s="544"/>
      <c r="U80" s="544"/>
      <c r="V80" s="544"/>
      <c r="W80" s="544"/>
      <c r="X80" s="544"/>
      <c r="Y80" s="544"/>
      <c r="Z80" s="544"/>
      <c r="AA80" s="544"/>
      <c r="AB80" s="544"/>
      <c r="AC80" s="544"/>
      <c r="AD80" s="544"/>
      <c r="AE80" s="544"/>
      <c r="AF80" s="544"/>
      <c r="AG80" s="544"/>
      <c r="AH80" s="544"/>
      <c r="AI80" s="544"/>
      <c r="AJ80" s="544"/>
      <c r="AK80" s="544"/>
      <c r="AL80" s="544"/>
      <c r="AM80" s="544"/>
      <c r="AN80" s="544"/>
      <c r="AO80" s="546"/>
      <c r="AP80" s="547"/>
      <c r="AQ80" s="548"/>
      <c r="AR80" s="548"/>
      <c r="AS80" s="548"/>
      <c r="AT80" s="548"/>
      <c r="AU80" s="548"/>
      <c r="AV80" s="548"/>
      <c r="AW80" s="548"/>
      <c r="AX80" s="1337"/>
      <c r="AY80" s="1338"/>
      <c r="AZ80" s="556"/>
      <c r="BA80" s="564"/>
      <c r="BB80" s="1353"/>
      <c r="BC80" s="1353"/>
      <c r="BD80" s="1353"/>
      <c r="BE80" s="1353"/>
      <c r="BF80" s="1353"/>
      <c r="BG80" s="1353"/>
      <c r="BH80" s="1353"/>
      <c r="BI80" s="1353"/>
      <c r="BJ80" s="1353"/>
      <c r="BK80" s="1353"/>
      <c r="BL80" s="1353"/>
      <c r="BM80" s="1353"/>
      <c r="BN80" s="1353"/>
      <c r="BO80" s="1353"/>
      <c r="BP80" s="1353"/>
      <c r="BQ80" s="1353"/>
      <c r="BR80" s="1353"/>
      <c r="BS80" s="1353"/>
      <c r="BT80" s="1353"/>
      <c r="BU80" s="1353"/>
      <c r="BV80" s="1353"/>
      <c r="BW80" s="1353"/>
      <c r="BX80" s="1353"/>
      <c r="BY80" s="1353"/>
      <c r="BZ80" s="1353"/>
      <c r="CA80" s="1353"/>
      <c r="CB80" s="1353"/>
      <c r="CC80" s="1353"/>
      <c r="CD80" s="1353"/>
      <c r="CE80" s="1353"/>
      <c r="CF80" s="1353"/>
      <c r="CG80" s="1353"/>
      <c r="CH80" s="1353"/>
      <c r="CI80" s="1353"/>
      <c r="CJ80" s="1353"/>
      <c r="CK80" s="1353"/>
      <c r="CL80" s="1353"/>
      <c r="CM80" s="1353"/>
      <c r="CN80" s="1353"/>
      <c r="CO80" s="1353"/>
      <c r="CP80" s="1353"/>
      <c r="CQ80" s="1353"/>
      <c r="CR80" s="1353"/>
      <c r="CS80" s="1353"/>
      <c r="CT80" s="1353"/>
      <c r="CU80" s="1353"/>
      <c r="CV80" s="1353"/>
      <c r="CW80" s="1353"/>
      <c r="CX80" s="1353"/>
      <c r="CY80" s="1353"/>
      <c r="CZ80" s="1353"/>
      <c r="DA80" s="1353"/>
      <c r="DB80" s="1353"/>
      <c r="DC80" s="1353"/>
      <c r="DD80" s="1353"/>
      <c r="DE80" s="1353"/>
      <c r="DF80" s="1353"/>
      <c r="DG80" s="1353"/>
      <c r="DH80" s="1353"/>
      <c r="DI80" s="1353"/>
      <c r="DJ80" s="1353"/>
      <c r="DK80" s="1353"/>
      <c r="DL80" s="1353"/>
      <c r="DM80" s="1353"/>
      <c r="DN80" s="1353"/>
      <c r="DO80" s="1353"/>
      <c r="DP80" s="1353"/>
      <c r="DQ80" s="1353"/>
      <c r="DR80" s="1353"/>
      <c r="DS80" s="1353"/>
      <c r="DT80" s="1353"/>
      <c r="DU80" s="1353"/>
      <c r="DV80" s="1353"/>
      <c r="DW80" s="1353"/>
      <c r="DX80" s="1353"/>
      <c r="DY80" s="1353"/>
      <c r="DZ80" s="1353"/>
      <c r="EA80" s="1353"/>
      <c r="EB80" s="1353"/>
      <c r="EC80" s="1353"/>
      <c r="ED80" s="1353"/>
      <c r="EE80" s="1353"/>
      <c r="EF80" s="1353"/>
      <c r="EG80" s="1353"/>
      <c r="EH80" s="1353"/>
      <c r="EI80" s="1353"/>
      <c r="EJ80" s="1353"/>
      <c r="EK80" s="1353"/>
      <c r="EL80" s="1353"/>
      <c r="EM80" s="1353"/>
      <c r="EN80" s="1353"/>
      <c r="EO80" s="1353"/>
      <c r="EP80" s="1353"/>
      <c r="EQ80" s="1353"/>
      <c r="ER80" s="1353"/>
      <c r="ES80" s="1353"/>
      <c r="ET80" s="1353"/>
      <c r="EU80" s="1353"/>
      <c r="EV80" s="1353"/>
      <c r="EW80" s="1353"/>
      <c r="EX80" s="1353"/>
      <c r="EY80" s="1353"/>
      <c r="EZ80" s="1353"/>
      <c r="FA80" s="1353"/>
      <c r="FB80" s="1353"/>
      <c r="FC80" s="1353"/>
      <c r="FD80" s="1353"/>
      <c r="FE80" s="1353"/>
      <c r="FF80" s="1353"/>
      <c r="FG80" s="1353"/>
      <c r="FH80" s="1353"/>
      <c r="FI80" s="1353"/>
      <c r="FJ80" s="1353"/>
      <c r="FK80" s="1353"/>
      <c r="FL80" s="1353"/>
      <c r="FM80" s="1353"/>
      <c r="FN80" s="1353"/>
      <c r="FO80" s="1353"/>
      <c r="FP80" s="1353"/>
      <c r="FQ80" s="1353"/>
      <c r="FR80" s="1353"/>
      <c r="FS80" s="1353"/>
      <c r="FT80" s="1353"/>
      <c r="FU80" s="1353"/>
      <c r="FV80" s="1353"/>
      <c r="FW80" s="1353"/>
      <c r="FX80" s="1353"/>
      <c r="FY80" s="1353"/>
      <c r="FZ80" s="1353"/>
      <c r="GA80" s="1353"/>
      <c r="GB80" s="1353"/>
      <c r="GC80" s="1353"/>
      <c r="GD80" s="1353"/>
      <c r="GE80" s="1353"/>
      <c r="GF80" s="1353"/>
      <c r="GG80" s="1353"/>
      <c r="GH80" s="1353"/>
      <c r="GI80" s="1353"/>
      <c r="GJ80" s="1353"/>
      <c r="GK80" s="1353"/>
      <c r="GL80" s="1353"/>
      <c r="GM80" s="1353"/>
      <c r="GN80" s="1353"/>
      <c r="GO80" s="1353"/>
      <c r="GP80" s="1353" t="str">
        <f>IFERROR(VLOOKUP(#REF!,'[1]BOM2.0'!$O$43:$V$98,8,FALSE),"")</f>
        <v/>
      </c>
      <c r="GQ80" s="1353"/>
      <c r="GR80" s="1353"/>
      <c r="GS80" s="1353"/>
      <c r="GT80" s="1353"/>
      <c r="GU80" s="1353"/>
      <c r="GV80" s="1353"/>
      <c r="GW80" s="1353"/>
      <c r="GX80" s="1353"/>
      <c r="GY80" s="1353"/>
      <c r="GZ80" s="1353"/>
      <c r="HA80" s="1353"/>
      <c r="HB80" s="1353"/>
      <c r="HC80" s="1353"/>
      <c r="HD80" s="1353"/>
      <c r="HE80" s="1353"/>
      <c r="HF80" s="1353"/>
      <c r="HG80" s="1353"/>
      <c r="HH80" s="1353"/>
      <c r="HI80" s="1353"/>
      <c r="HJ80" s="1353"/>
      <c r="HK80" s="1353"/>
      <c r="HL80" s="1353"/>
      <c r="HM80" s="1353"/>
      <c r="HN80" s="1353"/>
      <c r="HO80" s="1353"/>
      <c r="HP80" s="1353"/>
      <c r="HQ80" s="1353"/>
      <c r="HR80" s="1353"/>
      <c r="HS80" s="1353"/>
      <c r="HT80" s="1353"/>
      <c r="HU80" s="1353"/>
      <c r="HV80" s="1353"/>
      <c r="HW80" s="1353"/>
      <c r="HX80" s="1353"/>
      <c r="HY80" s="1353"/>
      <c r="HZ80" s="1353"/>
      <c r="IA80" s="1353"/>
      <c r="IB80" s="1353"/>
      <c r="IC80" s="1353"/>
      <c r="ID80" s="1353"/>
      <c r="IE80" s="1353"/>
      <c r="IF80" s="1353"/>
      <c r="IG80" s="1353"/>
      <c r="IH80" s="1353"/>
      <c r="II80" s="1353"/>
      <c r="IJ80" s="1353"/>
      <c r="IK80" s="1353"/>
      <c r="IL80" s="1353"/>
      <c r="IM80" s="1353"/>
      <c r="IN80" s="1353"/>
      <c r="IO80" s="1353"/>
      <c r="IP80" s="1353"/>
      <c r="IQ80" s="1353"/>
      <c r="IR80" s="1355" t="b">
        <v>0</v>
      </c>
      <c r="IS80" s="1355"/>
      <c r="IT80" s="1355"/>
      <c r="IU80" s="1355"/>
      <c r="IV80" s="566"/>
      <c r="IW80" s="556"/>
      <c r="IX80" s="1338"/>
      <c r="IY80" s="1341"/>
      <c r="IZ80" s="544"/>
      <c r="JA80" s="544"/>
      <c r="JB80" s="544"/>
      <c r="JC80" s="544"/>
      <c r="JD80" s="544"/>
      <c r="JE80" s="544"/>
      <c r="JF80" s="544"/>
      <c r="JG80" s="544"/>
      <c r="JH80" s="545"/>
      <c r="JI80" s="544"/>
      <c r="JJ80" s="544"/>
      <c r="JK80" s="544"/>
      <c r="JL80" s="544"/>
      <c r="JM80" s="544"/>
      <c r="JN80" s="544"/>
      <c r="JO80" s="544"/>
      <c r="JP80" s="544"/>
      <c r="JQ80" s="544"/>
      <c r="JR80" s="544"/>
      <c r="JS80" s="544"/>
      <c r="JT80" s="544"/>
      <c r="JU80" s="544"/>
      <c r="JV80" s="544"/>
      <c r="JW80" s="544"/>
      <c r="JX80" s="544"/>
      <c r="JY80" s="544"/>
      <c r="JZ80" s="544"/>
      <c r="KA80" s="544"/>
      <c r="KB80" s="544"/>
      <c r="KC80" s="544"/>
      <c r="KD80" s="544"/>
      <c r="KE80" s="544"/>
      <c r="KF80" s="544"/>
      <c r="KG80" s="544"/>
      <c r="KH80" s="544"/>
      <c r="KI80" s="544"/>
      <c r="KJ80" s="544"/>
      <c r="KK80" s="544"/>
      <c r="KL80" s="544"/>
      <c r="KM80" s="544"/>
      <c r="KN80" s="544"/>
      <c r="KO80" s="544"/>
      <c r="KP80" s="544"/>
      <c r="KQ80" s="544"/>
      <c r="KR80" s="544"/>
      <c r="KS80" s="544"/>
      <c r="KT80" s="544"/>
      <c r="KU80" s="544"/>
      <c r="KV80" s="544"/>
      <c r="KW80" s="544"/>
      <c r="KX80" s="544"/>
      <c r="KY80" s="544"/>
      <c r="KZ80" s="544"/>
      <c r="LA80" s="544"/>
      <c r="LB80" s="544"/>
      <c r="LC80" s="544"/>
      <c r="LD80" s="544"/>
      <c r="LE80" s="544"/>
      <c r="LF80" s="544"/>
      <c r="LG80" s="544"/>
      <c r="LH80" s="544"/>
      <c r="LI80" s="544"/>
      <c r="LJ80" s="546"/>
    </row>
    <row r="81" spans="2:322" ht="3.65" customHeight="1">
      <c r="B81" s="545"/>
      <c r="C81" s="544"/>
      <c r="D81" s="544"/>
      <c r="E81" s="544"/>
      <c r="F81" s="544"/>
      <c r="G81" s="544"/>
      <c r="H81" s="544"/>
      <c r="I81" s="544"/>
      <c r="J81" s="544"/>
      <c r="K81" s="544"/>
      <c r="L81" s="544"/>
      <c r="M81" s="544"/>
      <c r="N81" s="544"/>
      <c r="O81" s="544"/>
      <c r="P81" s="544"/>
      <c r="Q81" s="544"/>
      <c r="R81" s="544"/>
      <c r="S81" s="544"/>
      <c r="T81" s="544"/>
      <c r="U81" s="544"/>
      <c r="V81" s="544"/>
      <c r="W81" s="544"/>
      <c r="X81" s="544"/>
      <c r="Y81" s="544"/>
      <c r="Z81" s="544"/>
      <c r="AA81" s="544"/>
      <c r="AB81" s="544"/>
      <c r="AC81" s="544"/>
      <c r="AD81" s="544"/>
      <c r="AE81" s="544"/>
      <c r="AF81" s="544"/>
      <c r="AG81" s="544"/>
      <c r="AH81" s="544"/>
      <c r="AI81" s="544"/>
      <c r="AJ81" s="544"/>
      <c r="AK81" s="544"/>
      <c r="AL81" s="544"/>
      <c r="AM81" s="544"/>
      <c r="AN81" s="544"/>
      <c r="AO81" s="546"/>
      <c r="AP81" s="547"/>
      <c r="AQ81" s="548"/>
      <c r="AR81" s="548"/>
      <c r="AS81" s="548"/>
      <c r="AT81" s="548"/>
      <c r="AU81" s="548"/>
      <c r="AV81" s="548"/>
      <c r="AW81" s="548"/>
      <c r="AX81" s="1337"/>
      <c r="AY81" s="1338"/>
      <c r="AZ81" s="556"/>
      <c r="BA81" s="564"/>
      <c r="BB81" s="1353"/>
      <c r="BC81" s="1353"/>
      <c r="BD81" s="1353"/>
      <c r="BE81" s="1353"/>
      <c r="BF81" s="1353"/>
      <c r="BG81" s="1353"/>
      <c r="BH81" s="1353"/>
      <c r="BI81" s="1353"/>
      <c r="BJ81" s="1353"/>
      <c r="BK81" s="1353"/>
      <c r="BL81" s="1353"/>
      <c r="BM81" s="1353"/>
      <c r="BN81" s="1353"/>
      <c r="BO81" s="1353"/>
      <c r="BP81" s="1353"/>
      <c r="BQ81" s="1353"/>
      <c r="BR81" s="1353"/>
      <c r="BS81" s="1353"/>
      <c r="BT81" s="1353"/>
      <c r="BU81" s="1353"/>
      <c r="BV81" s="1353"/>
      <c r="BW81" s="1353"/>
      <c r="BX81" s="1353"/>
      <c r="BY81" s="1353"/>
      <c r="BZ81" s="1353"/>
      <c r="CA81" s="1353"/>
      <c r="CB81" s="1353"/>
      <c r="CC81" s="1353"/>
      <c r="CD81" s="1353"/>
      <c r="CE81" s="1353"/>
      <c r="CF81" s="1353"/>
      <c r="CG81" s="1353"/>
      <c r="CH81" s="1353"/>
      <c r="CI81" s="1353"/>
      <c r="CJ81" s="1353"/>
      <c r="CK81" s="1353"/>
      <c r="CL81" s="1353"/>
      <c r="CM81" s="1353"/>
      <c r="CN81" s="1353"/>
      <c r="CO81" s="1353"/>
      <c r="CP81" s="1353"/>
      <c r="CQ81" s="1353"/>
      <c r="CR81" s="1353"/>
      <c r="CS81" s="1353"/>
      <c r="CT81" s="1353"/>
      <c r="CU81" s="1353"/>
      <c r="CV81" s="1353"/>
      <c r="CW81" s="1353"/>
      <c r="CX81" s="1353"/>
      <c r="CY81" s="1353"/>
      <c r="CZ81" s="1353"/>
      <c r="DA81" s="1353"/>
      <c r="DB81" s="1353"/>
      <c r="DC81" s="1353"/>
      <c r="DD81" s="1353"/>
      <c r="DE81" s="1353"/>
      <c r="DF81" s="1353"/>
      <c r="DG81" s="1353"/>
      <c r="DH81" s="1353"/>
      <c r="DI81" s="1353"/>
      <c r="DJ81" s="1353"/>
      <c r="DK81" s="1353"/>
      <c r="DL81" s="1353"/>
      <c r="DM81" s="1353"/>
      <c r="DN81" s="1353"/>
      <c r="DO81" s="1353"/>
      <c r="DP81" s="1353"/>
      <c r="DQ81" s="1353"/>
      <c r="DR81" s="1353"/>
      <c r="DS81" s="1353"/>
      <c r="DT81" s="1353"/>
      <c r="DU81" s="1353"/>
      <c r="DV81" s="1353"/>
      <c r="DW81" s="1353"/>
      <c r="DX81" s="1353"/>
      <c r="DY81" s="1353"/>
      <c r="DZ81" s="1353"/>
      <c r="EA81" s="1353"/>
      <c r="EB81" s="1353"/>
      <c r="EC81" s="1353"/>
      <c r="ED81" s="1353"/>
      <c r="EE81" s="1353"/>
      <c r="EF81" s="1353"/>
      <c r="EG81" s="1353"/>
      <c r="EH81" s="1353"/>
      <c r="EI81" s="1353"/>
      <c r="EJ81" s="1353"/>
      <c r="EK81" s="1353"/>
      <c r="EL81" s="1353"/>
      <c r="EM81" s="1353"/>
      <c r="EN81" s="1353"/>
      <c r="EO81" s="1353"/>
      <c r="EP81" s="1353"/>
      <c r="EQ81" s="1353"/>
      <c r="ER81" s="1353"/>
      <c r="ES81" s="1353"/>
      <c r="ET81" s="1353"/>
      <c r="EU81" s="1353"/>
      <c r="EV81" s="1353"/>
      <c r="EW81" s="1353"/>
      <c r="EX81" s="1353"/>
      <c r="EY81" s="1353"/>
      <c r="EZ81" s="1353"/>
      <c r="FA81" s="1353"/>
      <c r="FB81" s="1353"/>
      <c r="FC81" s="1353"/>
      <c r="FD81" s="1353"/>
      <c r="FE81" s="1353"/>
      <c r="FF81" s="1353"/>
      <c r="FG81" s="1353"/>
      <c r="FH81" s="1353"/>
      <c r="FI81" s="1353"/>
      <c r="FJ81" s="1353"/>
      <c r="FK81" s="1353"/>
      <c r="FL81" s="1353"/>
      <c r="FM81" s="1353"/>
      <c r="FN81" s="1353"/>
      <c r="FO81" s="1353"/>
      <c r="FP81" s="1353"/>
      <c r="FQ81" s="1353"/>
      <c r="FR81" s="1353"/>
      <c r="FS81" s="1353"/>
      <c r="FT81" s="1353"/>
      <c r="FU81" s="1353"/>
      <c r="FV81" s="1353"/>
      <c r="FW81" s="1353"/>
      <c r="FX81" s="1353"/>
      <c r="FY81" s="1353"/>
      <c r="FZ81" s="1353"/>
      <c r="GA81" s="1353"/>
      <c r="GB81" s="1353"/>
      <c r="GC81" s="1353"/>
      <c r="GD81" s="1353"/>
      <c r="GE81" s="1353"/>
      <c r="GF81" s="1353"/>
      <c r="GG81" s="1353"/>
      <c r="GH81" s="1353"/>
      <c r="GI81" s="1353"/>
      <c r="GJ81" s="1353"/>
      <c r="GK81" s="1353"/>
      <c r="GL81" s="1353"/>
      <c r="GM81" s="1353"/>
      <c r="GN81" s="1353"/>
      <c r="GO81" s="1353"/>
      <c r="GP81" s="1353"/>
      <c r="GQ81" s="1353"/>
      <c r="GR81" s="1353"/>
      <c r="GS81" s="1353"/>
      <c r="GT81" s="1353"/>
      <c r="GU81" s="1353"/>
      <c r="GV81" s="1353"/>
      <c r="GW81" s="1353"/>
      <c r="GX81" s="1353"/>
      <c r="GY81" s="1353"/>
      <c r="GZ81" s="1353"/>
      <c r="HA81" s="1353"/>
      <c r="HB81" s="1353"/>
      <c r="HC81" s="1353"/>
      <c r="HD81" s="1353"/>
      <c r="HE81" s="1353"/>
      <c r="HF81" s="1353"/>
      <c r="HG81" s="1353"/>
      <c r="HH81" s="1353"/>
      <c r="HI81" s="1353"/>
      <c r="HJ81" s="1353"/>
      <c r="HK81" s="1353"/>
      <c r="HL81" s="1353"/>
      <c r="HM81" s="1353"/>
      <c r="HN81" s="1353"/>
      <c r="HO81" s="1353"/>
      <c r="HP81" s="1353"/>
      <c r="HQ81" s="1353"/>
      <c r="HR81" s="1353"/>
      <c r="HS81" s="1353"/>
      <c r="HT81" s="1353"/>
      <c r="HU81" s="1353"/>
      <c r="HV81" s="1353"/>
      <c r="HW81" s="1353"/>
      <c r="HX81" s="1353"/>
      <c r="HY81" s="1353"/>
      <c r="HZ81" s="1353"/>
      <c r="IA81" s="1353"/>
      <c r="IB81" s="1353"/>
      <c r="IC81" s="1353"/>
      <c r="ID81" s="1353"/>
      <c r="IE81" s="1353"/>
      <c r="IF81" s="1353"/>
      <c r="IG81" s="1353"/>
      <c r="IH81" s="1353"/>
      <c r="II81" s="1353"/>
      <c r="IJ81" s="1353"/>
      <c r="IK81" s="1353"/>
      <c r="IL81" s="1353"/>
      <c r="IM81" s="1353"/>
      <c r="IN81" s="1353"/>
      <c r="IO81" s="1353"/>
      <c r="IP81" s="1353"/>
      <c r="IQ81" s="1353"/>
      <c r="IR81" s="1355"/>
      <c r="IS81" s="1355"/>
      <c r="IT81" s="1355"/>
      <c r="IU81" s="1355"/>
      <c r="IV81" s="566"/>
      <c r="IW81" s="556"/>
      <c r="IX81" s="1338"/>
      <c r="IY81" s="1341"/>
      <c r="IZ81" s="544"/>
      <c r="JA81" s="544"/>
      <c r="JB81" s="544"/>
      <c r="JC81" s="544"/>
      <c r="JD81" s="544"/>
      <c r="JE81" s="544"/>
      <c r="JF81" s="544"/>
      <c r="JG81" s="544"/>
      <c r="JH81" s="545"/>
      <c r="JI81" s="544"/>
      <c r="JJ81" s="544"/>
      <c r="JK81" s="544"/>
      <c r="JL81" s="544"/>
      <c r="JM81" s="544"/>
      <c r="JN81" s="544"/>
      <c r="JO81" s="544"/>
      <c r="JP81" s="544"/>
      <c r="JQ81" s="544"/>
      <c r="JR81" s="544"/>
      <c r="JS81" s="544"/>
      <c r="JT81" s="544"/>
      <c r="JU81" s="544"/>
      <c r="JV81" s="544"/>
      <c r="JW81" s="544"/>
      <c r="JX81" s="544"/>
      <c r="JY81" s="544"/>
      <c r="JZ81" s="544"/>
      <c r="KA81" s="544"/>
      <c r="KB81" s="544"/>
      <c r="KC81" s="544"/>
      <c r="KD81" s="544"/>
      <c r="KE81" s="544"/>
      <c r="KF81" s="544"/>
      <c r="KG81" s="544"/>
      <c r="KH81" s="544"/>
      <c r="KI81" s="544"/>
      <c r="KJ81" s="544"/>
      <c r="KK81" s="544"/>
      <c r="KL81" s="544"/>
      <c r="KM81" s="544"/>
      <c r="KN81" s="544"/>
      <c r="KO81" s="544"/>
      <c r="KP81" s="544"/>
      <c r="KQ81" s="544"/>
      <c r="KR81" s="544"/>
      <c r="KS81" s="544"/>
      <c r="KT81" s="544"/>
      <c r="KU81" s="544"/>
      <c r="KV81" s="544"/>
      <c r="KW81" s="544"/>
      <c r="KX81" s="544"/>
      <c r="KY81" s="544"/>
      <c r="KZ81" s="544"/>
      <c r="LA81" s="544"/>
      <c r="LB81" s="544"/>
      <c r="LC81" s="544"/>
      <c r="LD81" s="544"/>
      <c r="LE81" s="544"/>
      <c r="LF81" s="544"/>
      <c r="LG81" s="544"/>
      <c r="LH81" s="544"/>
      <c r="LI81" s="544"/>
      <c r="LJ81" s="546"/>
    </row>
    <row r="82" spans="2:322" ht="3.65" customHeight="1">
      <c r="B82" s="545"/>
      <c r="C82" s="544"/>
      <c r="D82" s="544"/>
      <c r="E82" s="544"/>
      <c r="F82" s="544"/>
      <c r="G82" s="544"/>
      <c r="H82" s="544"/>
      <c r="I82" s="544"/>
      <c r="J82" s="544"/>
      <c r="K82" s="544"/>
      <c r="L82" s="544"/>
      <c r="M82" s="544"/>
      <c r="N82" s="544"/>
      <c r="O82" s="544"/>
      <c r="P82" s="544"/>
      <c r="Q82" s="544"/>
      <c r="R82" s="544"/>
      <c r="S82" s="544"/>
      <c r="T82" s="544"/>
      <c r="U82" s="544"/>
      <c r="V82" s="544"/>
      <c r="W82" s="544"/>
      <c r="X82" s="544"/>
      <c r="Y82" s="544"/>
      <c r="Z82" s="544"/>
      <c r="AA82" s="544"/>
      <c r="AB82" s="544"/>
      <c r="AC82" s="544"/>
      <c r="AD82" s="544"/>
      <c r="AE82" s="544"/>
      <c r="AF82" s="544"/>
      <c r="AG82" s="544"/>
      <c r="AH82" s="544"/>
      <c r="AI82" s="544"/>
      <c r="AJ82" s="544"/>
      <c r="AK82" s="544"/>
      <c r="AL82" s="544"/>
      <c r="AM82" s="544"/>
      <c r="AN82" s="544"/>
      <c r="AO82" s="546"/>
      <c r="AP82" s="547"/>
      <c r="AQ82" s="548"/>
      <c r="AR82" s="548"/>
      <c r="AS82" s="548"/>
      <c r="AT82" s="548"/>
      <c r="AU82" s="548"/>
      <c r="AV82" s="548"/>
      <c r="AW82" s="548"/>
      <c r="AX82" s="1339"/>
      <c r="AY82" s="1340"/>
      <c r="AZ82" s="568"/>
      <c r="BA82" s="564"/>
      <c r="BB82" s="1353"/>
      <c r="BC82" s="1353"/>
      <c r="BD82" s="1353"/>
      <c r="BE82" s="1353"/>
      <c r="BF82" s="1353"/>
      <c r="BG82" s="1353"/>
      <c r="BH82" s="1353"/>
      <c r="BI82" s="1353"/>
      <c r="BJ82" s="1353"/>
      <c r="BK82" s="1353"/>
      <c r="BL82" s="1353"/>
      <c r="BM82" s="1353"/>
      <c r="BN82" s="1353"/>
      <c r="BO82" s="1353"/>
      <c r="BP82" s="1353"/>
      <c r="BQ82" s="1353"/>
      <c r="BR82" s="1353"/>
      <c r="BS82" s="1353"/>
      <c r="BT82" s="1353"/>
      <c r="BU82" s="1353"/>
      <c r="BV82" s="1353"/>
      <c r="BW82" s="1353"/>
      <c r="BX82" s="1353"/>
      <c r="BY82" s="1353"/>
      <c r="BZ82" s="1353"/>
      <c r="CA82" s="1353"/>
      <c r="CB82" s="1353"/>
      <c r="CC82" s="1353"/>
      <c r="CD82" s="1353"/>
      <c r="CE82" s="1353"/>
      <c r="CF82" s="1353"/>
      <c r="CG82" s="1353"/>
      <c r="CH82" s="1353"/>
      <c r="CI82" s="1353"/>
      <c r="CJ82" s="1353"/>
      <c r="CK82" s="1353"/>
      <c r="CL82" s="1353"/>
      <c r="CM82" s="1353"/>
      <c r="CN82" s="1353"/>
      <c r="CO82" s="1353"/>
      <c r="CP82" s="1353"/>
      <c r="CQ82" s="1353"/>
      <c r="CR82" s="1353"/>
      <c r="CS82" s="1353"/>
      <c r="CT82" s="1353"/>
      <c r="CU82" s="1353"/>
      <c r="CV82" s="1353"/>
      <c r="CW82" s="1353"/>
      <c r="CX82" s="1353"/>
      <c r="CY82" s="1353"/>
      <c r="CZ82" s="1353"/>
      <c r="DA82" s="1353"/>
      <c r="DB82" s="1353"/>
      <c r="DC82" s="1353"/>
      <c r="DD82" s="1353"/>
      <c r="DE82" s="1353"/>
      <c r="DF82" s="1353"/>
      <c r="DG82" s="1353"/>
      <c r="DH82" s="1353"/>
      <c r="DI82" s="1353"/>
      <c r="DJ82" s="1353"/>
      <c r="DK82" s="1353"/>
      <c r="DL82" s="1353"/>
      <c r="DM82" s="1353"/>
      <c r="DN82" s="1353"/>
      <c r="DO82" s="1353"/>
      <c r="DP82" s="1353"/>
      <c r="DQ82" s="1353"/>
      <c r="DR82" s="1353"/>
      <c r="DS82" s="1353"/>
      <c r="DT82" s="1353"/>
      <c r="DU82" s="1353"/>
      <c r="DV82" s="1353"/>
      <c r="DW82" s="1353"/>
      <c r="DX82" s="1353"/>
      <c r="DY82" s="1353"/>
      <c r="DZ82" s="1353"/>
      <c r="EA82" s="1353"/>
      <c r="EB82" s="1353"/>
      <c r="EC82" s="1353"/>
      <c r="ED82" s="1353"/>
      <c r="EE82" s="1353"/>
      <c r="EF82" s="1353"/>
      <c r="EG82" s="1353"/>
      <c r="EH82" s="1353"/>
      <c r="EI82" s="1353"/>
      <c r="EJ82" s="1353"/>
      <c r="EK82" s="1353"/>
      <c r="EL82" s="1353"/>
      <c r="EM82" s="1353"/>
      <c r="EN82" s="1353"/>
      <c r="EO82" s="1353"/>
      <c r="EP82" s="1353"/>
      <c r="EQ82" s="1353"/>
      <c r="ER82" s="1353"/>
      <c r="ES82" s="1353"/>
      <c r="ET82" s="1353"/>
      <c r="EU82" s="1353"/>
      <c r="EV82" s="1353"/>
      <c r="EW82" s="1353"/>
      <c r="EX82" s="1353"/>
      <c r="EY82" s="1353"/>
      <c r="EZ82" s="1353"/>
      <c r="FA82" s="1353"/>
      <c r="FB82" s="1353"/>
      <c r="FC82" s="1353"/>
      <c r="FD82" s="1353"/>
      <c r="FE82" s="1353"/>
      <c r="FF82" s="1353"/>
      <c r="FG82" s="1353"/>
      <c r="FH82" s="1353"/>
      <c r="FI82" s="1353"/>
      <c r="FJ82" s="1353"/>
      <c r="FK82" s="1353"/>
      <c r="FL82" s="1353"/>
      <c r="FM82" s="1353"/>
      <c r="FN82" s="1353"/>
      <c r="FO82" s="1353"/>
      <c r="FP82" s="1353"/>
      <c r="FQ82" s="1353"/>
      <c r="FR82" s="1353"/>
      <c r="FS82" s="1353"/>
      <c r="FT82" s="1353"/>
      <c r="FU82" s="1353"/>
      <c r="FV82" s="1353"/>
      <c r="FW82" s="1353"/>
      <c r="FX82" s="1353"/>
      <c r="FY82" s="1353"/>
      <c r="FZ82" s="1353"/>
      <c r="GA82" s="1353"/>
      <c r="GB82" s="1353"/>
      <c r="GC82" s="1353"/>
      <c r="GD82" s="1353"/>
      <c r="GE82" s="1353"/>
      <c r="GF82" s="1353"/>
      <c r="GG82" s="1353"/>
      <c r="GH82" s="1353"/>
      <c r="GI82" s="1353"/>
      <c r="GJ82" s="1353"/>
      <c r="GK82" s="1353"/>
      <c r="GL82" s="1353"/>
      <c r="GM82" s="1353"/>
      <c r="GN82" s="1353"/>
      <c r="GO82" s="1353"/>
      <c r="GP82" s="1353"/>
      <c r="GQ82" s="1353"/>
      <c r="GR82" s="1353"/>
      <c r="GS82" s="1353"/>
      <c r="GT82" s="1353"/>
      <c r="GU82" s="1353"/>
      <c r="GV82" s="1353"/>
      <c r="GW82" s="1353"/>
      <c r="GX82" s="1353"/>
      <c r="GY82" s="1353"/>
      <c r="GZ82" s="1353"/>
      <c r="HA82" s="1353"/>
      <c r="HB82" s="1353"/>
      <c r="HC82" s="1353"/>
      <c r="HD82" s="1353"/>
      <c r="HE82" s="1353"/>
      <c r="HF82" s="1353"/>
      <c r="HG82" s="1353"/>
      <c r="HH82" s="1353"/>
      <c r="HI82" s="1353"/>
      <c r="HJ82" s="1353"/>
      <c r="HK82" s="1353"/>
      <c r="HL82" s="1353"/>
      <c r="HM82" s="1353"/>
      <c r="HN82" s="1353"/>
      <c r="HO82" s="1353"/>
      <c r="HP82" s="1353"/>
      <c r="HQ82" s="1353"/>
      <c r="HR82" s="1353"/>
      <c r="HS82" s="1353"/>
      <c r="HT82" s="1353"/>
      <c r="HU82" s="1353"/>
      <c r="HV82" s="1353"/>
      <c r="HW82" s="1353"/>
      <c r="HX82" s="1353"/>
      <c r="HY82" s="1353"/>
      <c r="HZ82" s="1353"/>
      <c r="IA82" s="1353"/>
      <c r="IB82" s="1353"/>
      <c r="IC82" s="1353"/>
      <c r="ID82" s="1353"/>
      <c r="IE82" s="1353"/>
      <c r="IF82" s="1353"/>
      <c r="IG82" s="1353"/>
      <c r="IH82" s="1353"/>
      <c r="II82" s="1353"/>
      <c r="IJ82" s="1353"/>
      <c r="IK82" s="1353"/>
      <c r="IL82" s="1353"/>
      <c r="IM82" s="1353"/>
      <c r="IN82" s="1353"/>
      <c r="IO82" s="1353"/>
      <c r="IP82" s="1353"/>
      <c r="IQ82" s="1353"/>
      <c r="IR82" s="1355"/>
      <c r="IS82" s="1355"/>
      <c r="IT82" s="1355"/>
      <c r="IU82" s="1355"/>
      <c r="IV82" s="566"/>
      <c r="IW82" s="556"/>
      <c r="IX82" s="1338"/>
      <c r="IY82" s="1341"/>
      <c r="IZ82" s="544"/>
      <c r="JA82" s="544"/>
      <c r="JB82" s="544"/>
      <c r="JC82" s="544"/>
      <c r="JD82" s="544"/>
      <c r="JE82" s="544"/>
      <c r="JF82" s="544"/>
      <c r="JG82" s="544"/>
      <c r="JH82" s="545"/>
      <c r="JI82" s="544"/>
      <c r="JJ82" s="544"/>
      <c r="JK82" s="544"/>
      <c r="JL82" s="544"/>
      <c r="JM82" s="544"/>
      <c r="JN82" s="544"/>
      <c r="JO82" s="544"/>
      <c r="JP82" s="544"/>
      <c r="JQ82" s="544"/>
      <c r="JR82" s="544"/>
      <c r="JS82" s="544"/>
      <c r="JT82" s="544"/>
      <c r="JU82" s="544"/>
      <c r="JV82" s="544"/>
      <c r="JW82" s="544"/>
      <c r="JX82" s="544"/>
      <c r="JY82" s="544"/>
      <c r="JZ82" s="544"/>
      <c r="KA82" s="544"/>
      <c r="KB82" s="544"/>
      <c r="KC82" s="544"/>
      <c r="KD82" s="544"/>
      <c r="KE82" s="544"/>
      <c r="KF82" s="544"/>
      <c r="KG82" s="544"/>
      <c r="KH82" s="544"/>
      <c r="KI82" s="544"/>
      <c r="KJ82" s="544"/>
      <c r="KK82" s="544"/>
      <c r="KL82" s="544"/>
      <c r="KM82" s="544"/>
      <c r="KN82" s="544"/>
      <c r="KO82" s="544"/>
      <c r="KP82" s="544"/>
      <c r="KQ82" s="544"/>
      <c r="KR82" s="544"/>
      <c r="KS82" s="544"/>
      <c r="KT82" s="544"/>
      <c r="KU82" s="544"/>
      <c r="KV82" s="544"/>
      <c r="KW82" s="544"/>
      <c r="KX82" s="544"/>
      <c r="KY82" s="544"/>
      <c r="KZ82" s="544"/>
      <c r="LA82" s="544"/>
      <c r="LB82" s="544"/>
      <c r="LC82" s="544"/>
      <c r="LD82" s="544"/>
      <c r="LE82" s="544"/>
      <c r="LF82" s="544"/>
      <c r="LG82" s="544"/>
      <c r="LH82" s="544"/>
      <c r="LI82" s="544"/>
      <c r="LJ82" s="546"/>
    </row>
    <row r="83" spans="2:322" ht="3.65" customHeight="1">
      <c r="B83" s="545"/>
      <c r="C83" s="544"/>
      <c r="D83" s="544"/>
      <c r="E83" s="544"/>
      <c r="F83" s="544"/>
      <c r="G83" s="544"/>
      <c r="H83" s="544"/>
      <c r="I83" s="544"/>
      <c r="J83" s="544"/>
      <c r="K83" s="544"/>
      <c r="L83" s="544"/>
      <c r="M83" s="544"/>
      <c r="N83" s="544"/>
      <c r="O83" s="544"/>
      <c r="P83" s="544"/>
      <c r="Q83" s="544"/>
      <c r="R83" s="544"/>
      <c r="S83" s="544"/>
      <c r="T83" s="544"/>
      <c r="U83" s="544"/>
      <c r="V83" s="544"/>
      <c r="W83" s="544"/>
      <c r="X83" s="544"/>
      <c r="Y83" s="544"/>
      <c r="Z83" s="544"/>
      <c r="AA83" s="544"/>
      <c r="AB83" s="544"/>
      <c r="AC83" s="544"/>
      <c r="AD83" s="544"/>
      <c r="AE83" s="544"/>
      <c r="AF83" s="544"/>
      <c r="AG83" s="544"/>
      <c r="AH83" s="544"/>
      <c r="AI83" s="544"/>
      <c r="AJ83" s="544"/>
      <c r="AK83" s="544"/>
      <c r="AL83" s="544"/>
      <c r="AM83" s="544"/>
      <c r="AN83" s="544"/>
      <c r="AO83" s="546"/>
      <c r="AP83" s="547"/>
      <c r="AQ83" s="548"/>
      <c r="AR83" s="548"/>
      <c r="AS83" s="548"/>
      <c r="AT83" s="548"/>
      <c r="AU83" s="548"/>
      <c r="AV83" s="548"/>
      <c r="AW83" s="548"/>
      <c r="AX83" s="1356" t="s">
        <v>6</v>
      </c>
      <c r="AY83" s="1357"/>
      <c r="AZ83" s="569"/>
      <c r="BA83" s="564"/>
      <c r="BB83" s="1348"/>
      <c r="BC83" s="1348"/>
      <c r="BD83" s="1348"/>
      <c r="BE83" s="1348"/>
      <c r="BF83" s="1348"/>
      <c r="BG83" s="1348"/>
      <c r="BH83" s="1348"/>
      <c r="BI83" s="1348"/>
      <c r="BJ83" s="1348"/>
      <c r="BK83" s="1348"/>
      <c r="BL83" s="1348"/>
      <c r="BM83" s="1348"/>
      <c r="BN83" s="1348"/>
      <c r="BO83" s="1348"/>
      <c r="BP83" s="1348"/>
      <c r="BQ83" s="1348"/>
      <c r="BR83" s="1348"/>
      <c r="BS83" s="1348"/>
      <c r="BT83" s="1348"/>
      <c r="BU83" s="1348"/>
      <c r="BV83" s="1348"/>
      <c r="BW83" s="1348"/>
      <c r="BX83" s="1348"/>
      <c r="BY83" s="1348"/>
      <c r="BZ83" s="1349"/>
      <c r="CA83" s="1349"/>
      <c r="CB83" s="1349"/>
      <c r="CC83" s="1349"/>
      <c r="CD83" s="1349"/>
      <c r="CE83" s="1349"/>
      <c r="CF83" s="1349"/>
      <c r="CG83" s="1349"/>
      <c r="CH83" s="1349"/>
      <c r="CI83" s="1349"/>
      <c r="CJ83" s="1349"/>
      <c r="CK83" s="1349"/>
      <c r="CL83" s="1349"/>
      <c r="CM83" s="1349"/>
      <c r="CN83" s="1349"/>
      <c r="CO83" s="1349"/>
      <c r="CP83" s="1349"/>
      <c r="CQ83" s="1349"/>
      <c r="CR83" s="1349"/>
      <c r="CS83" s="1349"/>
      <c r="CT83" s="1349"/>
      <c r="CU83" s="1349"/>
      <c r="CV83" s="1349"/>
      <c r="CW83" s="1349"/>
      <c r="CX83" s="1349"/>
      <c r="CY83" s="1349"/>
      <c r="CZ83" s="1349"/>
      <c r="DA83" s="1349"/>
      <c r="DB83" s="1349"/>
      <c r="DC83" s="1349"/>
      <c r="DD83" s="1349"/>
      <c r="DE83" s="1349"/>
      <c r="DF83" s="1349"/>
      <c r="DG83" s="1349"/>
      <c r="DH83" s="1349"/>
      <c r="DI83" s="1349"/>
      <c r="DJ83" s="1349"/>
      <c r="DK83" s="1349"/>
      <c r="DL83" s="1349"/>
      <c r="DM83" s="1349"/>
      <c r="DN83" s="1349"/>
      <c r="DO83" s="1349"/>
      <c r="DP83" s="1349"/>
      <c r="DQ83" s="1349"/>
      <c r="DR83" s="1349"/>
      <c r="DS83" s="1349"/>
      <c r="DT83" s="1349"/>
      <c r="DU83" s="1349"/>
      <c r="DV83" s="1349"/>
      <c r="DW83" s="1349"/>
      <c r="DX83" s="1349"/>
      <c r="DY83" s="1349"/>
      <c r="DZ83" s="1349"/>
      <c r="EA83" s="1349"/>
      <c r="EB83" s="1349"/>
      <c r="EC83" s="1349"/>
      <c r="ED83" s="1349"/>
      <c r="EE83" s="1349"/>
      <c r="EF83" s="1349"/>
      <c r="EG83" s="1349"/>
      <c r="EH83" s="1349"/>
      <c r="EI83" s="1349"/>
      <c r="EJ83" s="1349"/>
      <c r="EK83" s="1349"/>
      <c r="EL83" s="1349"/>
      <c r="EM83" s="1349"/>
      <c r="EN83" s="1349"/>
      <c r="EO83" s="1349"/>
      <c r="EP83" s="1349"/>
      <c r="EQ83" s="1349"/>
      <c r="ER83" s="1349"/>
      <c r="ES83" s="1349"/>
      <c r="ET83" s="1349"/>
      <c r="EU83" s="1349"/>
      <c r="EV83" s="1349"/>
      <c r="EW83" s="1349"/>
      <c r="EX83" s="1349"/>
      <c r="EY83" s="1349"/>
      <c r="EZ83" s="1349"/>
      <c r="FA83" s="1349"/>
      <c r="FB83" s="1349"/>
      <c r="FC83" s="1349"/>
      <c r="FD83" s="1349"/>
      <c r="FE83" s="1349"/>
      <c r="FF83" s="1349"/>
      <c r="FG83" s="1349"/>
      <c r="FH83" s="1349"/>
      <c r="FI83" s="1349"/>
      <c r="FJ83" s="1349"/>
      <c r="FK83" s="1349"/>
      <c r="FL83" s="1349"/>
      <c r="FM83" s="1349"/>
      <c r="FN83" s="1349"/>
      <c r="FO83" s="1349"/>
      <c r="FP83" s="1349"/>
      <c r="FQ83" s="1349"/>
      <c r="FR83" s="1349"/>
      <c r="FS83" s="1349"/>
      <c r="FT83" s="1349"/>
      <c r="FU83" s="1349"/>
      <c r="FV83" s="1349"/>
      <c r="FW83" s="1349"/>
      <c r="FX83" s="1349"/>
      <c r="FY83" s="1349"/>
      <c r="FZ83" s="1349"/>
      <c r="GA83" s="1349"/>
      <c r="GB83" s="1349"/>
      <c r="GC83" s="1349"/>
      <c r="GD83" s="1349"/>
      <c r="GE83" s="1349"/>
      <c r="GF83" s="1349"/>
      <c r="GG83" s="1349"/>
      <c r="GH83" s="1349"/>
      <c r="GI83" s="1349"/>
      <c r="GJ83" s="1349"/>
      <c r="GK83" s="1349"/>
      <c r="GL83" s="1349"/>
      <c r="GM83" s="1349"/>
      <c r="GN83" s="1349"/>
      <c r="GO83" s="1349"/>
      <c r="GP83" s="1348"/>
      <c r="GQ83" s="1348"/>
      <c r="GR83" s="1348"/>
      <c r="GS83" s="1348"/>
      <c r="GT83" s="1348"/>
      <c r="GU83" s="1348"/>
      <c r="GV83" s="1348"/>
      <c r="GW83" s="1348"/>
      <c r="GX83" s="1348"/>
      <c r="GY83" s="1348"/>
      <c r="GZ83" s="1348"/>
      <c r="HA83" s="1348"/>
      <c r="HB83" s="1348"/>
      <c r="HC83" s="1348"/>
      <c r="HD83" s="1348"/>
      <c r="HE83" s="1348"/>
      <c r="HF83" s="1348"/>
      <c r="HG83" s="1348"/>
      <c r="HH83" s="1348"/>
      <c r="HI83" s="1348"/>
      <c r="HJ83" s="1348"/>
      <c r="HK83" s="1348"/>
      <c r="HL83" s="1348"/>
      <c r="HM83" s="1348"/>
      <c r="HN83" s="1348"/>
      <c r="HO83" s="1348"/>
      <c r="HP83" s="1348"/>
      <c r="HQ83" s="1348"/>
      <c r="HR83" s="1348"/>
      <c r="HS83" s="1348"/>
      <c r="HT83" s="1348"/>
      <c r="HU83" s="1348"/>
      <c r="HV83" s="1348"/>
      <c r="HW83" s="1348"/>
      <c r="HX83" s="1348"/>
      <c r="HY83" s="1348"/>
      <c r="HZ83" s="1348"/>
      <c r="IA83" s="1348"/>
      <c r="IB83" s="1348"/>
      <c r="IC83" s="1348"/>
      <c r="ID83" s="1348"/>
      <c r="IE83" s="1348"/>
      <c r="IF83" s="1348"/>
      <c r="IG83" s="1348"/>
      <c r="IH83" s="1348"/>
      <c r="II83" s="1348"/>
      <c r="IJ83" s="1348"/>
      <c r="IK83" s="1348"/>
      <c r="IL83" s="1348"/>
      <c r="IM83" s="1348"/>
      <c r="IN83" s="1348"/>
      <c r="IO83" s="1348"/>
      <c r="IP83" s="1348"/>
      <c r="IQ83" s="1348"/>
      <c r="IR83" s="1352" t="b">
        <v>0</v>
      </c>
      <c r="IS83" s="1352"/>
      <c r="IT83" s="1352"/>
      <c r="IU83" s="1352"/>
      <c r="IV83" s="566"/>
      <c r="IW83" s="570"/>
      <c r="IX83" s="1358" t="s">
        <v>6</v>
      </c>
      <c r="IY83" s="1359"/>
      <c r="IZ83" s="544"/>
      <c r="JA83" s="544"/>
      <c r="JB83" s="544"/>
      <c r="JC83" s="544"/>
      <c r="JD83" s="544"/>
      <c r="JE83" s="544"/>
      <c r="JF83" s="544"/>
      <c r="JG83" s="544"/>
      <c r="JH83" s="545"/>
      <c r="JI83" s="544"/>
      <c r="JJ83" s="544"/>
      <c r="JK83" s="544"/>
      <c r="JL83" s="544"/>
      <c r="JM83" s="544"/>
      <c r="JN83" s="544"/>
      <c r="JO83" s="544"/>
      <c r="JP83" s="544"/>
      <c r="JQ83" s="544"/>
      <c r="JR83" s="544"/>
      <c r="JS83" s="544"/>
      <c r="JT83" s="544"/>
      <c r="JU83" s="544"/>
      <c r="JV83" s="544"/>
      <c r="JW83" s="544"/>
      <c r="JX83" s="544"/>
      <c r="JY83" s="544"/>
      <c r="JZ83" s="544"/>
      <c r="KA83" s="544"/>
      <c r="KB83" s="544"/>
      <c r="KC83" s="544"/>
      <c r="KD83" s="544"/>
      <c r="KE83" s="544"/>
      <c r="KF83" s="544"/>
      <c r="KG83" s="544"/>
      <c r="KH83" s="544"/>
      <c r="KI83" s="544"/>
      <c r="KJ83" s="544"/>
      <c r="KK83" s="544"/>
      <c r="KL83" s="544"/>
      <c r="KM83" s="544"/>
      <c r="KN83" s="544"/>
      <c r="KO83" s="544"/>
      <c r="KP83" s="544"/>
      <c r="KQ83" s="544"/>
      <c r="KR83" s="544"/>
      <c r="KS83" s="544"/>
      <c r="KT83" s="544"/>
      <c r="KU83" s="544"/>
      <c r="KV83" s="544"/>
      <c r="KW83" s="544"/>
      <c r="KX83" s="544"/>
      <c r="KY83" s="544"/>
      <c r="KZ83" s="544"/>
      <c r="LA83" s="544"/>
      <c r="LB83" s="544"/>
      <c r="LC83" s="544"/>
      <c r="LD83" s="544"/>
      <c r="LE83" s="544"/>
      <c r="LF83" s="544"/>
      <c r="LG83" s="544"/>
      <c r="LH83" s="544"/>
      <c r="LI83" s="544"/>
      <c r="LJ83" s="546"/>
    </row>
    <row r="84" spans="2:322" ht="3.65" customHeight="1">
      <c r="B84" s="545"/>
      <c r="C84" s="544"/>
      <c r="D84" s="544"/>
      <c r="E84" s="544"/>
      <c r="F84" s="544"/>
      <c r="G84" s="544"/>
      <c r="H84" s="544"/>
      <c r="I84" s="544"/>
      <c r="J84" s="544"/>
      <c r="K84" s="544"/>
      <c r="L84" s="544"/>
      <c r="M84" s="544"/>
      <c r="N84" s="544"/>
      <c r="O84" s="544"/>
      <c r="P84" s="544"/>
      <c r="Q84" s="544"/>
      <c r="R84" s="544"/>
      <c r="S84" s="544"/>
      <c r="T84" s="544"/>
      <c r="U84" s="544"/>
      <c r="V84" s="544"/>
      <c r="W84" s="544"/>
      <c r="X84" s="544"/>
      <c r="Y84" s="544"/>
      <c r="Z84" s="544"/>
      <c r="AA84" s="544"/>
      <c r="AB84" s="544"/>
      <c r="AC84" s="544"/>
      <c r="AD84" s="544"/>
      <c r="AE84" s="544"/>
      <c r="AF84" s="544"/>
      <c r="AG84" s="544"/>
      <c r="AH84" s="544"/>
      <c r="AI84" s="544"/>
      <c r="AJ84" s="544"/>
      <c r="AK84" s="544"/>
      <c r="AL84" s="544"/>
      <c r="AM84" s="544"/>
      <c r="AN84" s="544"/>
      <c r="AO84" s="546"/>
      <c r="AP84" s="547"/>
      <c r="AQ84" s="548"/>
      <c r="AR84" s="548"/>
      <c r="AS84" s="548"/>
      <c r="AT84" s="548"/>
      <c r="AU84" s="548"/>
      <c r="AV84" s="548"/>
      <c r="AW84" s="548"/>
      <c r="AX84" s="1337"/>
      <c r="AY84" s="1338"/>
      <c r="AZ84" s="556"/>
      <c r="BA84" s="564"/>
      <c r="BB84" s="1348"/>
      <c r="BC84" s="1348"/>
      <c r="BD84" s="1348"/>
      <c r="BE84" s="1348"/>
      <c r="BF84" s="1348"/>
      <c r="BG84" s="1348"/>
      <c r="BH84" s="1348"/>
      <c r="BI84" s="1348"/>
      <c r="BJ84" s="1348"/>
      <c r="BK84" s="1348"/>
      <c r="BL84" s="1348"/>
      <c r="BM84" s="1348"/>
      <c r="BN84" s="1348"/>
      <c r="BO84" s="1348"/>
      <c r="BP84" s="1348"/>
      <c r="BQ84" s="1348"/>
      <c r="BR84" s="1348"/>
      <c r="BS84" s="1348"/>
      <c r="BT84" s="1348"/>
      <c r="BU84" s="1348"/>
      <c r="BV84" s="1348"/>
      <c r="BW84" s="1348"/>
      <c r="BX84" s="1348"/>
      <c r="BY84" s="1348"/>
      <c r="BZ84" s="1349"/>
      <c r="CA84" s="1349"/>
      <c r="CB84" s="1349"/>
      <c r="CC84" s="1349"/>
      <c r="CD84" s="1349"/>
      <c r="CE84" s="1349"/>
      <c r="CF84" s="1349"/>
      <c r="CG84" s="1349"/>
      <c r="CH84" s="1349"/>
      <c r="CI84" s="1349"/>
      <c r="CJ84" s="1349"/>
      <c r="CK84" s="1349"/>
      <c r="CL84" s="1349"/>
      <c r="CM84" s="1349"/>
      <c r="CN84" s="1349"/>
      <c r="CO84" s="1349"/>
      <c r="CP84" s="1349"/>
      <c r="CQ84" s="1349"/>
      <c r="CR84" s="1349"/>
      <c r="CS84" s="1349"/>
      <c r="CT84" s="1349"/>
      <c r="CU84" s="1349"/>
      <c r="CV84" s="1349"/>
      <c r="CW84" s="1349"/>
      <c r="CX84" s="1349"/>
      <c r="CY84" s="1349"/>
      <c r="CZ84" s="1349"/>
      <c r="DA84" s="1349"/>
      <c r="DB84" s="1349"/>
      <c r="DC84" s="1349"/>
      <c r="DD84" s="1349"/>
      <c r="DE84" s="1349"/>
      <c r="DF84" s="1349"/>
      <c r="DG84" s="1349"/>
      <c r="DH84" s="1349"/>
      <c r="DI84" s="1349"/>
      <c r="DJ84" s="1349"/>
      <c r="DK84" s="1349"/>
      <c r="DL84" s="1349"/>
      <c r="DM84" s="1349"/>
      <c r="DN84" s="1349"/>
      <c r="DO84" s="1349"/>
      <c r="DP84" s="1349"/>
      <c r="DQ84" s="1349"/>
      <c r="DR84" s="1349"/>
      <c r="DS84" s="1349"/>
      <c r="DT84" s="1349"/>
      <c r="DU84" s="1349"/>
      <c r="DV84" s="1349"/>
      <c r="DW84" s="1349"/>
      <c r="DX84" s="1349"/>
      <c r="DY84" s="1349"/>
      <c r="DZ84" s="1349"/>
      <c r="EA84" s="1349"/>
      <c r="EB84" s="1349"/>
      <c r="EC84" s="1349"/>
      <c r="ED84" s="1349"/>
      <c r="EE84" s="1349"/>
      <c r="EF84" s="1349"/>
      <c r="EG84" s="1349"/>
      <c r="EH84" s="1349"/>
      <c r="EI84" s="1349"/>
      <c r="EJ84" s="1349"/>
      <c r="EK84" s="1349"/>
      <c r="EL84" s="1349"/>
      <c r="EM84" s="1349"/>
      <c r="EN84" s="1349"/>
      <c r="EO84" s="1349"/>
      <c r="EP84" s="1349"/>
      <c r="EQ84" s="1349"/>
      <c r="ER84" s="1349"/>
      <c r="ES84" s="1349"/>
      <c r="ET84" s="1349"/>
      <c r="EU84" s="1349"/>
      <c r="EV84" s="1349"/>
      <c r="EW84" s="1349"/>
      <c r="EX84" s="1349"/>
      <c r="EY84" s="1349"/>
      <c r="EZ84" s="1349"/>
      <c r="FA84" s="1349"/>
      <c r="FB84" s="1349"/>
      <c r="FC84" s="1349"/>
      <c r="FD84" s="1349"/>
      <c r="FE84" s="1349"/>
      <c r="FF84" s="1349"/>
      <c r="FG84" s="1349"/>
      <c r="FH84" s="1349"/>
      <c r="FI84" s="1349"/>
      <c r="FJ84" s="1349"/>
      <c r="FK84" s="1349"/>
      <c r="FL84" s="1349"/>
      <c r="FM84" s="1349"/>
      <c r="FN84" s="1349"/>
      <c r="FO84" s="1349"/>
      <c r="FP84" s="1349"/>
      <c r="FQ84" s="1349"/>
      <c r="FR84" s="1349"/>
      <c r="FS84" s="1349"/>
      <c r="FT84" s="1349"/>
      <c r="FU84" s="1349"/>
      <c r="FV84" s="1349"/>
      <c r="FW84" s="1349"/>
      <c r="FX84" s="1349"/>
      <c r="FY84" s="1349"/>
      <c r="FZ84" s="1349"/>
      <c r="GA84" s="1349"/>
      <c r="GB84" s="1349"/>
      <c r="GC84" s="1349"/>
      <c r="GD84" s="1349"/>
      <c r="GE84" s="1349"/>
      <c r="GF84" s="1349"/>
      <c r="GG84" s="1349"/>
      <c r="GH84" s="1349"/>
      <c r="GI84" s="1349"/>
      <c r="GJ84" s="1349"/>
      <c r="GK84" s="1349"/>
      <c r="GL84" s="1349"/>
      <c r="GM84" s="1349"/>
      <c r="GN84" s="1349"/>
      <c r="GO84" s="1349"/>
      <c r="GP84" s="1348"/>
      <c r="GQ84" s="1348"/>
      <c r="GR84" s="1348"/>
      <c r="GS84" s="1348"/>
      <c r="GT84" s="1348"/>
      <c r="GU84" s="1348"/>
      <c r="GV84" s="1348"/>
      <c r="GW84" s="1348"/>
      <c r="GX84" s="1348"/>
      <c r="GY84" s="1348"/>
      <c r="GZ84" s="1348"/>
      <c r="HA84" s="1348"/>
      <c r="HB84" s="1348"/>
      <c r="HC84" s="1348"/>
      <c r="HD84" s="1348"/>
      <c r="HE84" s="1348"/>
      <c r="HF84" s="1348"/>
      <c r="HG84" s="1348"/>
      <c r="HH84" s="1348"/>
      <c r="HI84" s="1348"/>
      <c r="HJ84" s="1348"/>
      <c r="HK84" s="1348"/>
      <c r="HL84" s="1348"/>
      <c r="HM84" s="1348"/>
      <c r="HN84" s="1348"/>
      <c r="HO84" s="1348"/>
      <c r="HP84" s="1348"/>
      <c r="HQ84" s="1348"/>
      <c r="HR84" s="1348"/>
      <c r="HS84" s="1348"/>
      <c r="HT84" s="1348"/>
      <c r="HU84" s="1348"/>
      <c r="HV84" s="1348"/>
      <c r="HW84" s="1348"/>
      <c r="HX84" s="1348"/>
      <c r="HY84" s="1348"/>
      <c r="HZ84" s="1348"/>
      <c r="IA84" s="1348"/>
      <c r="IB84" s="1348"/>
      <c r="IC84" s="1348"/>
      <c r="ID84" s="1348"/>
      <c r="IE84" s="1348"/>
      <c r="IF84" s="1348"/>
      <c r="IG84" s="1348"/>
      <c r="IH84" s="1348"/>
      <c r="II84" s="1348"/>
      <c r="IJ84" s="1348"/>
      <c r="IK84" s="1348"/>
      <c r="IL84" s="1348"/>
      <c r="IM84" s="1348"/>
      <c r="IN84" s="1348"/>
      <c r="IO84" s="1348"/>
      <c r="IP84" s="1348"/>
      <c r="IQ84" s="1348"/>
      <c r="IR84" s="1352"/>
      <c r="IS84" s="1352"/>
      <c r="IT84" s="1352"/>
      <c r="IU84" s="1352"/>
      <c r="IV84" s="566"/>
      <c r="IW84" s="556"/>
      <c r="IX84" s="1338"/>
      <c r="IY84" s="1360"/>
      <c r="IZ84" s="544"/>
      <c r="JA84" s="544"/>
      <c r="JB84" s="544"/>
      <c r="JC84" s="544"/>
      <c r="JD84" s="544"/>
      <c r="JE84" s="544"/>
      <c r="JF84" s="544"/>
      <c r="JG84" s="544"/>
      <c r="JH84" s="545"/>
      <c r="JI84" s="544"/>
      <c r="JJ84" s="544"/>
      <c r="JK84" s="544"/>
      <c r="JL84" s="544"/>
      <c r="JM84" s="544"/>
      <c r="JN84" s="544"/>
      <c r="JO84" s="544"/>
      <c r="JP84" s="544"/>
      <c r="JQ84" s="544"/>
      <c r="JR84" s="544"/>
      <c r="JS84" s="544"/>
      <c r="JT84" s="544"/>
      <c r="JU84" s="544"/>
      <c r="JV84" s="544"/>
      <c r="JW84" s="544"/>
      <c r="JX84" s="544"/>
      <c r="JY84" s="544"/>
      <c r="JZ84" s="544"/>
      <c r="KA84" s="544"/>
      <c r="KB84" s="544"/>
      <c r="KC84" s="544"/>
      <c r="KD84" s="544"/>
      <c r="KE84" s="544"/>
      <c r="KF84" s="544"/>
      <c r="KG84" s="544"/>
      <c r="KH84" s="544"/>
      <c r="KI84" s="544"/>
      <c r="KJ84" s="544"/>
      <c r="KK84" s="544"/>
      <c r="KL84" s="544"/>
      <c r="KM84" s="544"/>
      <c r="KN84" s="544"/>
      <c r="KO84" s="544"/>
      <c r="KP84" s="544"/>
      <c r="KQ84" s="544"/>
      <c r="KR84" s="544"/>
      <c r="KS84" s="544"/>
      <c r="KT84" s="544"/>
      <c r="KU84" s="544"/>
      <c r="KV84" s="544"/>
      <c r="KW84" s="544"/>
      <c r="KX84" s="544"/>
      <c r="KY84" s="544"/>
      <c r="KZ84" s="544"/>
      <c r="LA84" s="544"/>
      <c r="LB84" s="544"/>
      <c r="LC84" s="544"/>
      <c r="LD84" s="544"/>
      <c r="LE84" s="544"/>
      <c r="LF84" s="544"/>
      <c r="LG84" s="544"/>
      <c r="LH84" s="544"/>
      <c r="LI84" s="544"/>
      <c r="LJ84" s="546"/>
    </row>
    <row r="85" spans="2:322" ht="3.65" customHeight="1">
      <c r="B85" s="545"/>
      <c r="C85" s="544"/>
      <c r="D85" s="544"/>
      <c r="E85" s="544"/>
      <c r="F85" s="544"/>
      <c r="G85" s="544"/>
      <c r="H85" s="544"/>
      <c r="I85" s="544"/>
      <c r="J85" s="544"/>
      <c r="K85" s="544"/>
      <c r="L85" s="544"/>
      <c r="M85" s="544"/>
      <c r="N85" s="544"/>
      <c r="O85" s="544"/>
      <c r="P85" s="544"/>
      <c r="Q85" s="544"/>
      <c r="R85" s="544"/>
      <c r="S85" s="544"/>
      <c r="T85" s="544"/>
      <c r="U85" s="544"/>
      <c r="V85" s="544"/>
      <c r="W85" s="544"/>
      <c r="X85" s="544"/>
      <c r="Y85" s="544"/>
      <c r="Z85" s="544"/>
      <c r="AA85" s="544"/>
      <c r="AB85" s="544"/>
      <c r="AC85" s="544"/>
      <c r="AD85" s="544"/>
      <c r="AE85" s="544"/>
      <c r="AF85" s="544"/>
      <c r="AG85" s="544"/>
      <c r="AH85" s="544"/>
      <c r="AI85" s="544"/>
      <c r="AJ85" s="544"/>
      <c r="AK85" s="544"/>
      <c r="AL85" s="544"/>
      <c r="AM85" s="544"/>
      <c r="AN85" s="544"/>
      <c r="AO85" s="546"/>
      <c r="AP85" s="547"/>
      <c r="AQ85" s="548"/>
      <c r="AR85" s="548"/>
      <c r="AS85" s="548"/>
      <c r="AT85" s="548"/>
      <c r="AU85" s="548"/>
      <c r="AV85" s="548"/>
      <c r="AW85" s="548"/>
      <c r="AX85" s="1337"/>
      <c r="AY85" s="1338"/>
      <c r="AZ85" s="556"/>
      <c r="BA85" s="564"/>
      <c r="BB85" s="1348"/>
      <c r="BC85" s="1348"/>
      <c r="BD85" s="1348"/>
      <c r="BE85" s="1348"/>
      <c r="BF85" s="1348"/>
      <c r="BG85" s="1348"/>
      <c r="BH85" s="1348"/>
      <c r="BI85" s="1348"/>
      <c r="BJ85" s="1348"/>
      <c r="BK85" s="1348"/>
      <c r="BL85" s="1348"/>
      <c r="BM85" s="1348"/>
      <c r="BN85" s="1348"/>
      <c r="BO85" s="1348"/>
      <c r="BP85" s="1348"/>
      <c r="BQ85" s="1348"/>
      <c r="BR85" s="1348"/>
      <c r="BS85" s="1348"/>
      <c r="BT85" s="1348"/>
      <c r="BU85" s="1348"/>
      <c r="BV85" s="1348"/>
      <c r="BW85" s="1348"/>
      <c r="BX85" s="1348"/>
      <c r="BY85" s="1348"/>
      <c r="BZ85" s="1349"/>
      <c r="CA85" s="1349"/>
      <c r="CB85" s="1349"/>
      <c r="CC85" s="1349"/>
      <c r="CD85" s="1349"/>
      <c r="CE85" s="1349"/>
      <c r="CF85" s="1349"/>
      <c r="CG85" s="1349"/>
      <c r="CH85" s="1349"/>
      <c r="CI85" s="1349"/>
      <c r="CJ85" s="1349"/>
      <c r="CK85" s="1349"/>
      <c r="CL85" s="1349"/>
      <c r="CM85" s="1349"/>
      <c r="CN85" s="1349"/>
      <c r="CO85" s="1349"/>
      <c r="CP85" s="1349"/>
      <c r="CQ85" s="1349"/>
      <c r="CR85" s="1349"/>
      <c r="CS85" s="1349"/>
      <c r="CT85" s="1349"/>
      <c r="CU85" s="1349"/>
      <c r="CV85" s="1349"/>
      <c r="CW85" s="1349"/>
      <c r="CX85" s="1349"/>
      <c r="CY85" s="1349"/>
      <c r="CZ85" s="1349"/>
      <c r="DA85" s="1349"/>
      <c r="DB85" s="1349"/>
      <c r="DC85" s="1349"/>
      <c r="DD85" s="1349"/>
      <c r="DE85" s="1349"/>
      <c r="DF85" s="1349"/>
      <c r="DG85" s="1349"/>
      <c r="DH85" s="1349"/>
      <c r="DI85" s="1349"/>
      <c r="DJ85" s="1349"/>
      <c r="DK85" s="1349"/>
      <c r="DL85" s="1349"/>
      <c r="DM85" s="1349"/>
      <c r="DN85" s="1349"/>
      <c r="DO85" s="1349"/>
      <c r="DP85" s="1349"/>
      <c r="DQ85" s="1349"/>
      <c r="DR85" s="1349"/>
      <c r="DS85" s="1349"/>
      <c r="DT85" s="1349"/>
      <c r="DU85" s="1349"/>
      <c r="DV85" s="1349"/>
      <c r="DW85" s="1349"/>
      <c r="DX85" s="1349"/>
      <c r="DY85" s="1349"/>
      <c r="DZ85" s="1349"/>
      <c r="EA85" s="1349"/>
      <c r="EB85" s="1349"/>
      <c r="EC85" s="1349"/>
      <c r="ED85" s="1349"/>
      <c r="EE85" s="1349"/>
      <c r="EF85" s="1349"/>
      <c r="EG85" s="1349"/>
      <c r="EH85" s="1349"/>
      <c r="EI85" s="1349"/>
      <c r="EJ85" s="1349"/>
      <c r="EK85" s="1349"/>
      <c r="EL85" s="1349"/>
      <c r="EM85" s="1349"/>
      <c r="EN85" s="1349"/>
      <c r="EO85" s="1349"/>
      <c r="EP85" s="1349"/>
      <c r="EQ85" s="1349"/>
      <c r="ER85" s="1349"/>
      <c r="ES85" s="1349"/>
      <c r="ET85" s="1349"/>
      <c r="EU85" s="1349"/>
      <c r="EV85" s="1349"/>
      <c r="EW85" s="1349"/>
      <c r="EX85" s="1349"/>
      <c r="EY85" s="1349"/>
      <c r="EZ85" s="1349"/>
      <c r="FA85" s="1349"/>
      <c r="FB85" s="1349"/>
      <c r="FC85" s="1349"/>
      <c r="FD85" s="1349"/>
      <c r="FE85" s="1349"/>
      <c r="FF85" s="1349"/>
      <c r="FG85" s="1349"/>
      <c r="FH85" s="1349"/>
      <c r="FI85" s="1349"/>
      <c r="FJ85" s="1349"/>
      <c r="FK85" s="1349"/>
      <c r="FL85" s="1349"/>
      <c r="FM85" s="1349"/>
      <c r="FN85" s="1349"/>
      <c r="FO85" s="1349"/>
      <c r="FP85" s="1349"/>
      <c r="FQ85" s="1349"/>
      <c r="FR85" s="1349"/>
      <c r="FS85" s="1349"/>
      <c r="FT85" s="1349"/>
      <c r="FU85" s="1349"/>
      <c r="FV85" s="1349"/>
      <c r="FW85" s="1349"/>
      <c r="FX85" s="1349"/>
      <c r="FY85" s="1349"/>
      <c r="FZ85" s="1349"/>
      <c r="GA85" s="1349"/>
      <c r="GB85" s="1349"/>
      <c r="GC85" s="1349"/>
      <c r="GD85" s="1349"/>
      <c r="GE85" s="1349"/>
      <c r="GF85" s="1349"/>
      <c r="GG85" s="1349"/>
      <c r="GH85" s="1349"/>
      <c r="GI85" s="1349"/>
      <c r="GJ85" s="1349"/>
      <c r="GK85" s="1349"/>
      <c r="GL85" s="1349"/>
      <c r="GM85" s="1349"/>
      <c r="GN85" s="1349"/>
      <c r="GO85" s="1349"/>
      <c r="GP85" s="1348"/>
      <c r="GQ85" s="1348"/>
      <c r="GR85" s="1348"/>
      <c r="GS85" s="1348"/>
      <c r="GT85" s="1348"/>
      <c r="GU85" s="1348"/>
      <c r="GV85" s="1348"/>
      <c r="GW85" s="1348"/>
      <c r="GX85" s="1348"/>
      <c r="GY85" s="1348"/>
      <c r="GZ85" s="1348"/>
      <c r="HA85" s="1348"/>
      <c r="HB85" s="1348"/>
      <c r="HC85" s="1348"/>
      <c r="HD85" s="1348"/>
      <c r="HE85" s="1348"/>
      <c r="HF85" s="1348"/>
      <c r="HG85" s="1348"/>
      <c r="HH85" s="1348"/>
      <c r="HI85" s="1348"/>
      <c r="HJ85" s="1348"/>
      <c r="HK85" s="1348"/>
      <c r="HL85" s="1348"/>
      <c r="HM85" s="1348"/>
      <c r="HN85" s="1348"/>
      <c r="HO85" s="1348"/>
      <c r="HP85" s="1348"/>
      <c r="HQ85" s="1348"/>
      <c r="HR85" s="1348"/>
      <c r="HS85" s="1348"/>
      <c r="HT85" s="1348"/>
      <c r="HU85" s="1348"/>
      <c r="HV85" s="1348"/>
      <c r="HW85" s="1348"/>
      <c r="HX85" s="1348"/>
      <c r="HY85" s="1348"/>
      <c r="HZ85" s="1348"/>
      <c r="IA85" s="1348"/>
      <c r="IB85" s="1348"/>
      <c r="IC85" s="1348"/>
      <c r="ID85" s="1348"/>
      <c r="IE85" s="1348"/>
      <c r="IF85" s="1348"/>
      <c r="IG85" s="1348"/>
      <c r="IH85" s="1348"/>
      <c r="II85" s="1348"/>
      <c r="IJ85" s="1348"/>
      <c r="IK85" s="1348"/>
      <c r="IL85" s="1348"/>
      <c r="IM85" s="1348"/>
      <c r="IN85" s="1348"/>
      <c r="IO85" s="1348"/>
      <c r="IP85" s="1348"/>
      <c r="IQ85" s="1348"/>
      <c r="IR85" s="1352"/>
      <c r="IS85" s="1352"/>
      <c r="IT85" s="1352"/>
      <c r="IU85" s="1352"/>
      <c r="IV85" s="566"/>
      <c r="IW85" s="556"/>
      <c r="IX85" s="1338"/>
      <c r="IY85" s="1360"/>
      <c r="IZ85" s="544"/>
      <c r="JA85" s="544"/>
      <c r="JB85" s="544"/>
      <c r="JC85" s="544"/>
      <c r="JD85" s="544"/>
      <c r="JE85" s="544"/>
      <c r="JF85" s="544"/>
      <c r="JG85" s="544"/>
      <c r="JH85" s="545"/>
      <c r="JI85" s="544"/>
      <c r="JJ85" s="544"/>
      <c r="JK85" s="544"/>
      <c r="JL85" s="544"/>
      <c r="JM85" s="544"/>
      <c r="JN85" s="544"/>
      <c r="JO85" s="544"/>
      <c r="JP85" s="544"/>
      <c r="JQ85" s="544"/>
      <c r="JR85" s="544"/>
      <c r="JS85" s="544"/>
      <c r="JT85" s="544"/>
      <c r="JU85" s="544"/>
      <c r="JV85" s="544"/>
      <c r="JW85" s="544"/>
      <c r="JX85" s="544"/>
      <c r="JY85" s="544"/>
      <c r="JZ85" s="544"/>
      <c r="KA85" s="544"/>
      <c r="KB85" s="544"/>
      <c r="KC85" s="544"/>
      <c r="KD85" s="544"/>
      <c r="KE85" s="544"/>
      <c r="KF85" s="544"/>
      <c r="KG85" s="544"/>
      <c r="KH85" s="544"/>
      <c r="KI85" s="544"/>
      <c r="KJ85" s="544"/>
      <c r="KK85" s="544"/>
      <c r="KL85" s="544"/>
      <c r="KM85" s="544"/>
      <c r="KN85" s="544"/>
      <c r="KO85" s="544"/>
      <c r="KP85" s="544"/>
      <c r="KQ85" s="544"/>
      <c r="KR85" s="544"/>
      <c r="KS85" s="544"/>
      <c r="KT85" s="544"/>
      <c r="KU85" s="544"/>
      <c r="KV85" s="544"/>
      <c r="KW85" s="544"/>
      <c r="KX85" s="544"/>
      <c r="KY85" s="544"/>
      <c r="KZ85" s="544"/>
      <c r="LA85" s="544"/>
      <c r="LB85" s="544"/>
      <c r="LC85" s="544"/>
      <c r="LD85" s="544"/>
      <c r="LE85" s="544"/>
      <c r="LF85" s="544"/>
      <c r="LG85" s="544"/>
      <c r="LH85" s="544"/>
      <c r="LI85" s="544"/>
      <c r="LJ85" s="546"/>
    </row>
    <row r="86" spans="2:322" ht="3.65" customHeight="1">
      <c r="B86" s="545"/>
      <c r="C86" s="544"/>
      <c r="D86" s="544"/>
      <c r="E86" s="544"/>
      <c r="F86" s="544"/>
      <c r="G86" s="544"/>
      <c r="H86" s="544"/>
      <c r="I86" s="544"/>
      <c r="J86" s="544"/>
      <c r="K86" s="544"/>
      <c r="L86" s="544"/>
      <c r="M86" s="544"/>
      <c r="N86" s="544"/>
      <c r="O86" s="544"/>
      <c r="P86" s="544"/>
      <c r="Q86" s="544"/>
      <c r="R86" s="544"/>
      <c r="S86" s="544"/>
      <c r="T86" s="544"/>
      <c r="U86" s="544"/>
      <c r="V86" s="544"/>
      <c r="W86" s="544"/>
      <c r="X86" s="544"/>
      <c r="Y86" s="544"/>
      <c r="Z86" s="544"/>
      <c r="AA86" s="544"/>
      <c r="AB86" s="544"/>
      <c r="AC86" s="544"/>
      <c r="AD86" s="544"/>
      <c r="AE86" s="544"/>
      <c r="AF86" s="544"/>
      <c r="AG86" s="544"/>
      <c r="AH86" s="544"/>
      <c r="AI86" s="544"/>
      <c r="AJ86" s="544"/>
      <c r="AK86" s="544"/>
      <c r="AL86" s="544"/>
      <c r="AM86" s="544"/>
      <c r="AN86" s="544"/>
      <c r="AO86" s="546"/>
      <c r="AP86" s="547"/>
      <c r="AQ86" s="548"/>
      <c r="AR86" s="548"/>
      <c r="AS86" s="548"/>
      <c r="AT86" s="548"/>
      <c r="AU86" s="548"/>
      <c r="AV86" s="548"/>
      <c r="AW86" s="548"/>
      <c r="AX86" s="1337"/>
      <c r="AY86" s="1338"/>
      <c r="AZ86" s="556"/>
      <c r="BA86" s="564"/>
      <c r="BB86" s="1353"/>
      <c r="BC86" s="1353"/>
      <c r="BD86" s="1353"/>
      <c r="BE86" s="1353"/>
      <c r="BF86" s="1353"/>
      <c r="BG86" s="1353"/>
      <c r="BH86" s="1353"/>
      <c r="BI86" s="1353"/>
      <c r="BJ86" s="1353"/>
      <c r="BK86" s="1353"/>
      <c r="BL86" s="1353"/>
      <c r="BM86" s="1353"/>
      <c r="BN86" s="1353"/>
      <c r="BO86" s="1353"/>
      <c r="BP86" s="1353"/>
      <c r="BQ86" s="1353"/>
      <c r="BR86" s="1353"/>
      <c r="BS86" s="1353"/>
      <c r="BT86" s="1353"/>
      <c r="BU86" s="1353"/>
      <c r="BV86" s="1353"/>
      <c r="BW86" s="1353"/>
      <c r="BX86" s="1353"/>
      <c r="BY86" s="1353"/>
      <c r="BZ86" s="1353"/>
      <c r="CA86" s="1353"/>
      <c r="CB86" s="1353"/>
      <c r="CC86" s="1353"/>
      <c r="CD86" s="1353"/>
      <c r="CE86" s="1353"/>
      <c r="CF86" s="1353"/>
      <c r="CG86" s="1353"/>
      <c r="CH86" s="1353"/>
      <c r="CI86" s="1353"/>
      <c r="CJ86" s="1353"/>
      <c r="CK86" s="1353"/>
      <c r="CL86" s="1353"/>
      <c r="CM86" s="1353"/>
      <c r="CN86" s="1353"/>
      <c r="CO86" s="1353"/>
      <c r="CP86" s="1353"/>
      <c r="CQ86" s="1353"/>
      <c r="CR86" s="1353"/>
      <c r="CS86" s="1353"/>
      <c r="CT86" s="1353"/>
      <c r="CU86" s="1353"/>
      <c r="CV86" s="1353"/>
      <c r="CW86" s="1353"/>
      <c r="CX86" s="1353"/>
      <c r="CY86" s="1353"/>
      <c r="CZ86" s="1353"/>
      <c r="DA86" s="1353"/>
      <c r="DB86" s="1353"/>
      <c r="DC86" s="1353"/>
      <c r="DD86" s="1353"/>
      <c r="DE86" s="1353"/>
      <c r="DF86" s="1353"/>
      <c r="DG86" s="1353"/>
      <c r="DH86" s="1353"/>
      <c r="DI86" s="1353"/>
      <c r="DJ86" s="1353"/>
      <c r="DK86" s="1353"/>
      <c r="DL86" s="1353"/>
      <c r="DM86" s="1353"/>
      <c r="DN86" s="1353"/>
      <c r="DO86" s="1353"/>
      <c r="DP86" s="1353"/>
      <c r="DQ86" s="1353"/>
      <c r="DR86" s="1353"/>
      <c r="DS86" s="1353"/>
      <c r="DT86" s="1353"/>
      <c r="DU86" s="1353"/>
      <c r="DV86" s="1353"/>
      <c r="DW86" s="1353"/>
      <c r="DX86" s="1353"/>
      <c r="DY86" s="1353"/>
      <c r="DZ86" s="1353"/>
      <c r="EA86" s="1353"/>
      <c r="EB86" s="1353"/>
      <c r="EC86" s="1353"/>
      <c r="ED86" s="1353"/>
      <c r="EE86" s="1353"/>
      <c r="EF86" s="1353"/>
      <c r="EG86" s="1353"/>
      <c r="EH86" s="1353"/>
      <c r="EI86" s="1353"/>
      <c r="EJ86" s="1353"/>
      <c r="EK86" s="1353"/>
      <c r="EL86" s="1353"/>
      <c r="EM86" s="1353"/>
      <c r="EN86" s="1353"/>
      <c r="EO86" s="1353"/>
      <c r="EP86" s="1353"/>
      <c r="EQ86" s="1353"/>
      <c r="ER86" s="1353"/>
      <c r="ES86" s="1353"/>
      <c r="ET86" s="1353"/>
      <c r="EU86" s="1353"/>
      <c r="EV86" s="1353"/>
      <c r="EW86" s="1353"/>
      <c r="EX86" s="1353"/>
      <c r="EY86" s="1353"/>
      <c r="EZ86" s="1353"/>
      <c r="FA86" s="1353"/>
      <c r="FB86" s="1353"/>
      <c r="FC86" s="1353"/>
      <c r="FD86" s="1353"/>
      <c r="FE86" s="1353"/>
      <c r="FF86" s="1353"/>
      <c r="FG86" s="1353"/>
      <c r="FH86" s="1353"/>
      <c r="FI86" s="1353"/>
      <c r="FJ86" s="1353"/>
      <c r="FK86" s="1353"/>
      <c r="FL86" s="1353"/>
      <c r="FM86" s="1353"/>
      <c r="FN86" s="1353"/>
      <c r="FO86" s="1353"/>
      <c r="FP86" s="1353"/>
      <c r="FQ86" s="1353"/>
      <c r="FR86" s="1353"/>
      <c r="FS86" s="1353"/>
      <c r="FT86" s="1353"/>
      <c r="FU86" s="1353"/>
      <c r="FV86" s="1353"/>
      <c r="FW86" s="1353"/>
      <c r="FX86" s="1353"/>
      <c r="FY86" s="1353"/>
      <c r="FZ86" s="1353"/>
      <c r="GA86" s="1353"/>
      <c r="GB86" s="1353"/>
      <c r="GC86" s="1353"/>
      <c r="GD86" s="1353"/>
      <c r="GE86" s="1353"/>
      <c r="GF86" s="1353"/>
      <c r="GG86" s="1353"/>
      <c r="GH86" s="1353"/>
      <c r="GI86" s="1353"/>
      <c r="GJ86" s="1353"/>
      <c r="GK86" s="1353"/>
      <c r="GL86" s="1353"/>
      <c r="GM86" s="1353"/>
      <c r="GN86" s="1353"/>
      <c r="GO86" s="1353"/>
      <c r="GP86" s="1353" t="str">
        <f>IFERROR(VLOOKUP(#REF!,'[1]BOM2.0'!$O$43:$V$98,8,FALSE),"")</f>
        <v/>
      </c>
      <c r="GQ86" s="1353"/>
      <c r="GR86" s="1353"/>
      <c r="GS86" s="1353"/>
      <c r="GT86" s="1353"/>
      <c r="GU86" s="1353"/>
      <c r="GV86" s="1353"/>
      <c r="GW86" s="1353"/>
      <c r="GX86" s="1353"/>
      <c r="GY86" s="1353"/>
      <c r="GZ86" s="1353"/>
      <c r="HA86" s="1353"/>
      <c r="HB86" s="1353"/>
      <c r="HC86" s="1353"/>
      <c r="HD86" s="1353"/>
      <c r="HE86" s="1353"/>
      <c r="HF86" s="1353"/>
      <c r="HG86" s="1353"/>
      <c r="HH86" s="1353"/>
      <c r="HI86" s="1353"/>
      <c r="HJ86" s="1353"/>
      <c r="HK86" s="1353"/>
      <c r="HL86" s="1353"/>
      <c r="HM86" s="1353"/>
      <c r="HN86" s="1353"/>
      <c r="HO86" s="1353"/>
      <c r="HP86" s="1353"/>
      <c r="HQ86" s="1353"/>
      <c r="HR86" s="1353"/>
      <c r="HS86" s="1353"/>
      <c r="HT86" s="1353"/>
      <c r="HU86" s="1353"/>
      <c r="HV86" s="1353"/>
      <c r="HW86" s="1353"/>
      <c r="HX86" s="1353"/>
      <c r="HY86" s="1353"/>
      <c r="HZ86" s="1353"/>
      <c r="IA86" s="1353"/>
      <c r="IB86" s="1353"/>
      <c r="IC86" s="1353"/>
      <c r="ID86" s="1353"/>
      <c r="IE86" s="1353"/>
      <c r="IF86" s="1353"/>
      <c r="IG86" s="1353"/>
      <c r="IH86" s="1353"/>
      <c r="II86" s="1353"/>
      <c r="IJ86" s="1353"/>
      <c r="IK86" s="1353"/>
      <c r="IL86" s="1353"/>
      <c r="IM86" s="1353"/>
      <c r="IN86" s="1353"/>
      <c r="IO86" s="1353"/>
      <c r="IP86" s="1353"/>
      <c r="IQ86" s="1353"/>
      <c r="IR86" s="1355" t="b">
        <v>0</v>
      </c>
      <c r="IS86" s="1355"/>
      <c r="IT86" s="1355"/>
      <c r="IU86" s="1355"/>
      <c r="IV86" s="566"/>
      <c r="IW86" s="556"/>
      <c r="IX86" s="1338"/>
      <c r="IY86" s="1360"/>
      <c r="IZ86" s="544"/>
      <c r="JA86" s="544"/>
      <c r="JB86" s="544"/>
      <c r="JC86" s="544"/>
      <c r="JD86" s="544"/>
      <c r="JE86" s="544"/>
      <c r="JF86" s="544"/>
      <c r="JG86" s="544"/>
      <c r="JH86" s="545"/>
      <c r="JI86" s="544"/>
      <c r="JJ86" s="544"/>
      <c r="JK86" s="544"/>
      <c r="JL86" s="544"/>
      <c r="JM86" s="544"/>
      <c r="JN86" s="544"/>
      <c r="JO86" s="544"/>
      <c r="JP86" s="544"/>
      <c r="JQ86" s="544"/>
      <c r="JR86" s="544"/>
      <c r="JS86" s="544"/>
      <c r="JT86" s="544"/>
      <c r="JU86" s="544"/>
      <c r="JV86" s="544"/>
      <c r="JW86" s="544"/>
      <c r="JX86" s="544"/>
      <c r="JY86" s="544"/>
      <c r="JZ86" s="544"/>
      <c r="KA86" s="544"/>
      <c r="KB86" s="544"/>
      <c r="KC86" s="544"/>
      <c r="KD86" s="544"/>
      <c r="KE86" s="544"/>
      <c r="KF86" s="544"/>
      <c r="KG86" s="544"/>
      <c r="KH86" s="544"/>
      <c r="KI86" s="544"/>
      <c r="KJ86" s="544"/>
      <c r="KK86" s="544"/>
      <c r="KL86" s="544"/>
      <c r="KM86" s="544"/>
      <c r="KN86" s="544"/>
      <c r="KO86" s="544"/>
      <c r="KP86" s="544"/>
      <c r="KQ86" s="544"/>
      <c r="KR86" s="544"/>
      <c r="KS86" s="544"/>
      <c r="KT86" s="544"/>
      <c r="KU86" s="544"/>
      <c r="KV86" s="544"/>
      <c r="KW86" s="544"/>
      <c r="KX86" s="544"/>
      <c r="KY86" s="544"/>
      <c r="KZ86" s="544"/>
      <c r="LA86" s="544"/>
      <c r="LB86" s="544"/>
      <c r="LC86" s="544"/>
      <c r="LD86" s="544"/>
      <c r="LE86" s="544"/>
      <c r="LF86" s="544"/>
      <c r="LG86" s="544"/>
      <c r="LH86" s="544"/>
      <c r="LI86" s="544"/>
      <c r="LJ86" s="546"/>
    </row>
    <row r="87" spans="2:322" ht="3.65" customHeight="1">
      <c r="B87" s="545"/>
      <c r="C87" s="544"/>
      <c r="D87" s="544"/>
      <c r="E87" s="544"/>
      <c r="F87" s="544"/>
      <c r="G87" s="544"/>
      <c r="H87" s="544"/>
      <c r="I87" s="544"/>
      <c r="J87" s="544"/>
      <c r="K87" s="544"/>
      <c r="L87" s="544"/>
      <c r="M87" s="544"/>
      <c r="N87" s="544"/>
      <c r="O87" s="544"/>
      <c r="P87" s="544"/>
      <c r="Q87" s="544"/>
      <c r="R87" s="544"/>
      <c r="S87" s="544"/>
      <c r="T87" s="544"/>
      <c r="U87" s="544"/>
      <c r="V87" s="544"/>
      <c r="W87" s="544"/>
      <c r="X87" s="544"/>
      <c r="Y87" s="544"/>
      <c r="Z87" s="544"/>
      <c r="AA87" s="544"/>
      <c r="AB87" s="544"/>
      <c r="AC87" s="544"/>
      <c r="AD87" s="544"/>
      <c r="AE87" s="544"/>
      <c r="AF87" s="544"/>
      <c r="AG87" s="544"/>
      <c r="AH87" s="544"/>
      <c r="AI87" s="544"/>
      <c r="AJ87" s="544"/>
      <c r="AK87" s="544"/>
      <c r="AL87" s="544"/>
      <c r="AM87" s="544"/>
      <c r="AN87" s="544"/>
      <c r="AO87" s="546"/>
      <c r="AP87" s="547"/>
      <c r="AQ87" s="548"/>
      <c r="AR87" s="548"/>
      <c r="AS87" s="548"/>
      <c r="AT87" s="548"/>
      <c r="AU87" s="548"/>
      <c r="AV87" s="548"/>
      <c r="AW87" s="548"/>
      <c r="AX87" s="1337"/>
      <c r="AY87" s="1338"/>
      <c r="AZ87" s="556"/>
      <c r="BA87" s="564"/>
      <c r="BB87" s="1353"/>
      <c r="BC87" s="1353"/>
      <c r="BD87" s="1353"/>
      <c r="BE87" s="1353"/>
      <c r="BF87" s="1353"/>
      <c r="BG87" s="1353"/>
      <c r="BH87" s="1353"/>
      <c r="BI87" s="1353"/>
      <c r="BJ87" s="1353"/>
      <c r="BK87" s="1353"/>
      <c r="BL87" s="1353"/>
      <c r="BM87" s="1353"/>
      <c r="BN87" s="1353"/>
      <c r="BO87" s="1353"/>
      <c r="BP87" s="1353"/>
      <c r="BQ87" s="1353"/>
      <c r="BR87" s="1353"/>
      <c r="BS87" s="1353"/>
      <c r="BT87" s="1353"/>
      <c r="BU87" s="1353"/>
      <c r="BV87" s="1353"/>
      <c r="BW87" s="1353"/>
      <c r="BX87" s="1353"/>
      <c r="BY87" s="1353"/>
      <c r="BZ87" s="1353"/>
      <c r="CA87" s="1353"/>
      <c r="CB87" s="1353"/>
      <c r="CC87" s="1353"/>
      <c r="CD87" s="1353"/>
      <c r="CE87" s="1353"/>
      <c r="CF87" s="1353"/>
      <c r="CG87" s="1353"/>
      <c r="CH87" s="1353"/>
      <c r="CI87" s="1353"/>
      <c r="CJ87" s="1353"/>
      <c r="CK87" s="1353"/>
      <c r="CL87" s="1353"/>
      <c r="CM87" s="1353"/>
      <c r="CN87" s="1353"/>
      <c r="CO87" s="1353"/>
      <c r="CP87" s="1353"/>
      <c r="CQ87" s="1353"/>
      <c r="CR87" s="1353"/>
      <c r="CS87" s="1353"/>
      <c r="CT87" s="1353"/>
      <c r="CU87" s="1353"/>
      <c r="CV87" s="1353"/>
      <c r="CW87" s="1353"/>
      <c r="CX87" s="1353"/>
      <c r="CY87" s="1353"/>
      <c r="CZ87" s="1353"/>
      <c r="DA87" s="1353"/>
      <c r="DB87" s="1353"/>
      <c r="DC87" s="1353"/>
      <c r="DD87" s="1353"/>
      <c r="DE87" s="1353"/>
      <c r="DF87" s="1353"/>
      <c r="DG87" s="1353"/>
      <c r="DH87" s="1353"/>
      <c r="DI87" s="1353"/>
      <c r="DJ87" s="1353"/>
      <c r="DK87" s="1353"/>
      <c r="DL87" s="1353"/>
      <c r="DM87" s="1353"/>
      <c r="DN87" s="1353"/>
      <c r="DO87" s="1353"/>
      <c r="DP87" s="1353"/>
      <c r="DQ87" s="1353"/>
      <c r="DR87" s="1353"/>
      <c r="DS87" s="1353"/>
      <c r="DT87" s="1353"/>
      <c r="DU87" s="1353"/>
      <c r="DV87" s="1353"/>
      <c r="DW87" s="1353"/>
      <c r="DX87" s="1353"/>
      <c r="DY87" s="1353"/>
      <c r="DZ87" s="1353"/>
      <c r="EA87" s="1353"/>
      <c r="EB87" s="1353"/>
      <c r="EC87" s="1353"/>
      <c r="ED87" s="1353"/>
      <c r="EE87" s="1353"/>
      <c r="EF87" s="1353"/>
      <c r="EG87" s="1353"/>
      <c r="EH87" s="1353"/>
      <c r="EI87" s="1353"/>
      <c r="EJ87" s="1353"/>
      <c r="EK87" s="1353"/>
      <c r="EL87" s="1353"/>
      <c r="EM87" s="1353"/>
      <c r="EN87" s="1353"/>
      <c r="EO87" s="1353"/>
      <c r="EP87" s="1353"/>
      <c r="EQ87" s="1353"/>
      <c r="ER87" s="1353"/>
      <c r="ES87" s="1353"/>
      <c r="ET87" s="1353"/>
      <c r="EU87" s="1353"/>
      <c r="EV87" s="1353"/>
      <c r="EW87" s="1353"/>
      <c r="EX87" s="1353"/>
      <c r="EY87" s="1353"/>
      <c r="EZ87" s="1353"/>
      <c r="FA87" s="1353"/>
      <c r="FB87" s="1353"/>
      <c r="FC87" s="1353"/>
      <c r="FD87" s="1353"/>
      <c r="FE87" s="1353"/>
      <c r="FF87" s="1353"/>
      <c r="FG87" s="1353"/>
      <c r="FH87" s="1353"/>
      <c r="FI87" s="1353"/>
      <c r="FJ87" s="1353"/>
      <c r="FK87" s="1353"/>
      <c r="FL87" s="1353"/>
      <c r="FM87" s="1353"/>
      <c r="FN87" s="1353"/>
      <c r="FO87" s="1353"/>
      <c r="FP87" s="1353"/>
      <c r="FQ87" s="1353"/>
      <c r="FR87" s="1353"/>
      <c r="FS87" s="1353"/>
      <c r="FT87" s="1353"/>
      <c r="FU87" s="1353"/>
      <c r="FV87" s="1353"/>
      <c r="FW87" s="1353"/>
      <c r="FX87" s="1353"/>
      <c r="FY87" s="1353"/>
      <c r="FZ87" s="1353"/>
      <c r="GA87" s="1353"/>
      <c r="GB87" s="1353"/>
      <c r="GC87" s="1353"/>
      <c r="GD87" s="1353"/>
      <c r="GE87" s="1353"/>
      <c r="GF87" s="1353"/>
      <c r="GG87" s="1353"/>
      <c r="GH87" s="1353"/>
      <c r="GI87" s="1353"/>
      <c r="GJ87" s="1353"/>
      <c r="GK87" s="1353"/>
      <c r="GL87" s="1353"/>
      <c r="GM87" s="1353"/>
      <c r="GN87" s="1353"/>
      <c r="GO87" s="1353"/>
      <c r="GP87" s="1353"/>
      <c r="GQ87" s="1353"/>
      <c r="GR87" s="1353"/>
      <c r="GS87" s="1353"/>
      <c r="GT87" s="1353"/>
      <c r="GU87" s="1353"/>
      <c r="GV87" s="1353"/>
      <c r="GW87" s="1353"/>
      <c r="GX87" s="1353"/>
      <c r="GY87" s="1353"/>
      <c r="GZ87" s="1353"/>
      <c r="HA87" s="1353"/>
      <c r="HB87" s="1353"/>
      <c r="HC87" s="1353"/>
      <c r="HD87" s="1353"/>
      <c r="HE87" s="1353"/>
      <c r="HF87" s="1353"/>
      <c r="HG87" s="1353"/>
      <c r="HH87" s="1353"/>
      <c r="HI87" s="1353"/>
      <c r="HJ87" s="1353"/>
      <c r="HK87" s="1353"/>
      <c r="HL87" s="1353"/>
      <c r="HM87" s="1353"/>
      <c r="HN87" s="1353"/>
      <c r="HO87" s="1353"/>
      <c r="HP87" s="1353"/>
      <c r="HQ87" s="1353"/>
      <c r="HR87" s="1353"/>
      <c r="HS87" s="1353"/>
      <c r="HT87" s="1353"/>
      <c r="HU87" s="1353"/>
      <c r="HV87" s="1353"/>
      <c r="HW87" s="1353"/>
      <c r="HX87" s="1353"/>
      <c r="HY87" s="1353"/>
      <c r="HZ87" s="1353"/>
      <c r="IA87" s="1353"/>
      <c r="IB87" s="1353"/>
      <c r="IC87" s="1353"/>
      <c r="ID87" s="1353"/>
      <c r="IE87" s="1353"/>
      <c r="IF87" s="1353"/>
      <c r="IG87" s="1353"/>
      <c r="IH87" s="1353"/>
      <c r="II87" s="1353"/>
      <c r="IJ87" s="1353"/>
      <c r="IK87" s="1353"/>
      <c r="IL87" s="1353"/>
      <c r="IM87" s="1353"/>
      <c r="IN87" s="1353"/>
      <c r="IO87" s="1353"/>
      <c r="IP87" s="1353"/>
      <c r="IQ87" s="1353"/>
      <c r="IR87" s="1355"/>
      <c r="IS87" s="1355"/>
      <c r="IT87" s="1355"/>
      <c r="IU87" s="1355"/>
      <c r="IV87" s="566"/>
      <c r="IW87" s="556"/>
      <c r="IX87" s="1338"/>
      <c r="IY87" s="1360"/>
      <c r="IZ87" s="544"/>
      <c r="JA87" s="544"/>
      <c r="JB87" s="544"/>
      <c r="JC87" s="544"/>
      <c r="JD87" s="544"/>
      <c r="JE87" s="544"/>
      <c r="JF87" s="544"/>
      <c r="JG87" s="544"/>
      <c r="JH87" s="545"/>
      <c r="JI87" s="544"/>
      <c r="JJ87" s="544"/>
      <c r="JK87" s="544"/>
      <c r="JL87" s="544"/>
      <c r="JM87" s="544"/>
      <c r="JN87" s="544"/>
      <c r="JO87" s="544"/>
      <c r="JP87" s="544"/>
      <c r="JQ87" s="544"/>
      <c r="JR87" s="544"/>
      <c r="JS87" s="544"/>
      <c r="JT87" s="544"/>
      <c r="JU87" s="544"/>
      <c r="JV87" s="544"/>
      <c r="JW87" s="544"/>
      <c r="JX87" s="544"/>
      <c r="JY87" s="544"/>
      <c r="JZ87" s="544"/>
      <c r="KA87" s="544"/>
      <c r="KB87" s="544"/>
      <c r="KC87" s="544"/>
      <c r="KD87" s="544"/>
      <c r="KE87" s="544"/>
      <c r="KF87" s="544"/>
      <c r="KG87" s="544"/>
      <c r="KH87" s="544"/>
      <c r="KI87" s="544"/>
      <c r="KJ87" s="544"/>
      <c r="KK87" s="544"/>
      <c r="KL87" s="544"/>
      <c r="KM87" s="544"/>
      <c r="KN87" s="544"/>
      <c r="KO87" s="544"/>
      <c r="KP87" s="544"/>
      <c r="KQ87" s="544"/>
      <c r="KR87" s="544"/>
      <c r="KS87" s="544"/>
      <c r="KT87" s="544"/>
      <c r="KU87" s="544"/>
      <c r="KV87" s="544"/>
      <c r="KW87" s="544"/>
      <c r="KX87" s="544"/>
      <c r="KY87" s="544"/>
      <c r="KZ87" s="544"/>
      <c r="LA87" s="544"/>
      <c r="LB87" s="544"/>
      <c r="LC87" s="544"/>
      <c r="LD87" s="544"/>
      <c r="LE87" s="544"/>
      <c r="LF87" s="544"/>
      <c r="LG87" s="544"/>
      <c r="LH87" s="544"/>
      <c r="LI87" s="544"/>
      <c r="LJ87" s="546"/>
    </row>
    <row r="88" spans="2:322" ht="3.65" customHeight="1">
      <c r="B88" s="545"/>
      <c r="C88" s="544"/>
      <c r="D88" s="544"/>
      <c r="E88" s="544"/>
      <c r="F88" s="544"/>
      <c r="G88" s="544"/>
      <c r="H88" s="544"/>
      <c r="I88" s="544"/>
      <c r="J88" s="544"/>
      <c r="K88" s="544"/>
      <c r="L88" s="544"/>
      <c r="M88" s="544"/>
      <c r="N88" s="544"/>
      <c r="O88" s="544"/>
      <c r="P88" s="544"/>
      <c r="Q88" s="544"/>
      <c r="R88" s="544"/>
      <c r="S88" s="544"/>
      <c r="T88" s="544"/>
      <c r="U88" s="544"/>
      <c r="V88" s="544"/>
      <c r="W88" s="544"/>
      <c r="X88" s="544"/>
      <c r="Y88" s="544"/>
      <c r="Z88" s="544"/>
      <c r="AA88" s="544"/>
      <c r="AB88" s="544"/>
      <c r="AC88" s="544"/>
      <c r="AD88" s="544"/>
      <c r="AE88" s="544"/>
      <c r="AF88" s="544"/>
      <c r="AG88" s="544"/>
      <c r="AH88" s="544"/>
      <c r="AI88" s="544"/>
      <c r="AJ88" s="544"/>
      <c r="AK88" s="544"/>
      <c r="AL88" s="544"/>
      <c r="AM88" s="544"/>
      <c r="AN88" s="544"/>
      <c r="AO88" s="546"/>
      <c r="AP88" s="547"/>
      <c r="AQ88" s="548"/>
      <c r="AR88" s="548"/>
      <c r="AS88" s="548"/>
      <c r="AT88" s="548"/>
      <c r="AU88" s="548"/>
      <c r="AV88" s="548"/>
      <c r="AW88" s="548"/>
      <c r="AX88" s="1337"/>
      <c r="AY88" s="1338"/>
      <c r="AZ88" s="1338" t="e" vm="5">
        <v>#VALUE!</v>
      </c>
      <c r="BA88" s="564"/>
      <c r="BB88" s="1353"/>
      <c r="BC88" s="1353"/>
      <c r="BD88" s="1353"/>
      <c r="BE88" s="1353"/>
      <c r="BF88" s="1353"/>
      <c r="BG88" s="1353"/>
      <c r="BH88" s="1353"/>
      <c r="BI88" s="1353"/>
      <c r="BJ88" s="1353"/>
      <c r="BK88" s="1353"/>
      <c r="BL88" s="1353"/>
      <c r="BM88" s="1353"/>
      <c r="BN88" s="1353"/>
      <c r="BO88" s="1353"/>
      <c r="BP88" s="1353"/>
      <c r="BQ88" s="1353"/>
      <c r="BR88" s="1353"/>
      <c r="BS88" s="1353"/>
      <c r="BT88" s="1353"/>
      <c r="BU88" s="1353"/>
      <c r="BV88" s="1353"/>
      <c r="BW88" s="1353"/>
      <c r="BX88" s="1353"/>
      <c r="BY88" s="1353"/>
      <c r="BZ88" s="1353"/>
      <c r="CA88" s="1353"/>
      <c r="CB88" s="1353"/>
      <c r="CC88" s="1353"/>
      <c r="CD88" s="1353"/>
      <c r="CE88" s="1353"/>
      <c r="CF88" s="1353"/>
      <c r="CG88" s="1353"/>
      <c r="CH88" s="1353"/>
      <c r="CI88" s="1353"/>
      <c r="CJ88" s="1353"/>
      <c r="CK88" s="1353"/>
      <c r="CL88" s="1353"/>
      <c r="CM88" s="1353"/>
      <c r="CN88" s="1353"/>
      <c r="CO88" s="1353"/>
      <c r="CP88" s="1353"/>
      <c r="CQ88" s="1353"/>
      <c r="CR88" s="1353"/>
      <c r="CS88" s="1353"/>
      <c r="CT88" s="1353"/>
      <c r="CU88" s="1353"/>
      <c r="CV88" s="1353"/>
      <c r="CW88" s="1353"/>
      <c r="CX88" s="1353"/>
      <c r="CY88" s="1353"/>
      <c r="CZ88" s="1353"/>
      <c r="DA88" s="1353"/>
      <c r="DB88" s="1353"/>
      <c r="DC88" s="1353"/>
      <c r="DD88" s="1353"/>
      <c r="DE88" s="1353"/>
      <c r="DF88" s="1353"/>
      <c r="DG88" s="1353"/>
      <c r="DH88" s="1353"/>
      <c r="DI88" s="1353"/>
      <c r="DJ88" s="1353"/>
      <c r="DK88" s="1353"/>
      <c r="DL88" s="1353"/>
      <c r="DM88" s="1353"/>
      <c r="DN88" s="1353"/>
      <c r="DO88" s="1353"/>
      <c r="DP88" s="1353"/>
      <c r="DQ88" s="1353"/>
      <c r="DR88" s="1353"/>
      <c r="DS88" s="1353"/>
      <c r="DT88" s="1353"/>
      <c r="DU88" s="1353"/>
      <c r="DV88" s="1353"/>
      <c r="DW88" s="1353"/>
      <c r="DX88" s="1353"/>
      <c r="DY88" s="1353"/>
      <c r="DZ88" s="1353"/>
      <c r="EA88" s="1353"/>
      <c r="EB88" s="1353"/>
      <c r="EC88" s="1353"/>
      <c r="ED88" s="1353"/>
      <c r="EE88" s="1353"/>
      <c r="EF88" s="1353"/>
      <c r="EG88" s="1353"/>
      <c r="EH88" s="1353"/>
      <c r="EI88" s="1353"/>
      <c r="EJ88" s="1353"/>
      <c r="EK88" s="1353"/>
      <c r="EL88" s="1353"/>
      <c r="EM88" s="1353"/>
      <c r="EN88" s="1353"/>
      <c r="EO88" s="1353"/>
      <c r="EP88" s="1353"/>
      <c r="EQ88" s="1353"/>
      <c r="ER88" s="1353"/>
      <c r="ES88" s="1353"/>
      <c r="ET88" s="1353"/>
      <c r="EU88" s="1353"/>
      <c r="EV88" s="1353"/>
      <c r="EW88" s="1353"/>
      <c r="EX88" s="1353"/>
      <c r="EY88" s="1353"/>
      <c r="EZ88" s="1353"/>
      <c r="FA88" s="1353"/>
      <c r="FB88" s="1353"/>
      <c r="FC88" s="1353"/>
      <c r="FD88" s="1353"/>
      <c r="FE88" s="1353"/>
      <c r="FF88" s="1353"/>
      <c r="FG88" s="1353"/>
      <c r="FH88" s="1353"/>
      <c r="FI88" s="1353"/>
      <c r="FJ88" s="1353"/>
      <c r="FK88" s="1353"/>
      <c r="FL88" s="1353"/>
      <c r="FM88" s="1353"/>
      <c r="FN88" s="1353"/>
      <c r="FO88" s="1353"/>
      <c r="FP88" s="1353"/>
      <c r="FQ88" s="1353"/>
      <c r="FR88" s="1353"/>
      <c r="FS88" s="1353"/>
      <c r="FT88" s="1353"/>
      <c r="FU88" s="1353"/>
      <c r="FV88" s="1353"/>
      <c r="FW88" s="1353"/>
      <c r="FX88" s="1353"/>
      <c r="FY88" s="1353"/>
      <c r="FZ88" s="1353"/>
      <c r="GA88" s="1353"/>
      <c r="GB88" s="1353"/>
      <c r="GC88" s="1353"/>
      <c r="GD88" s="1353"/>
      <c r="GE88" s="1353"/>
      <c r="GF88" s="1353"/>
      <c r="GG88" s="1353"/>
      <c r="GH88" s="1353"/>
      <c r="GI88" s="1353"/>
      <c r="GJ88" s="1353"/>
      <c r="GK88" s="1353"/>
      <c r="GL88" s="1353"/>
      <c r="GM88" s="1353"/>
      <c r="GN88" s="1353"/>
      <c r="GO88" s="1353"/>
      <c r="GP88" s="1353"/>
      <c r="GQ88" s="1353"/>
      <c r="GR88" s="1353"/>
      <c r="GS88" s="1353"/>
      <c r="GT88" s="1353"/>
      <c r="GU88" s="1353"/>
      <c r="GV88" s="1353"/>
      <c r="GW88" s="1353"/>
      <c r="GX88" s="1353"/>
      <c r="GY88" s="1353"/>
      <c r="GZ88" s="1353"/>
      <c r="HA88" s="1353"/>
      <c r="HB88" s="1353"/>
      <c r="HC88" s="1353"/>
      <c r="HD88" s="1353"/>
      <c r="HE88" s="1353"/>
      <c r="HF88" s="1353"/>
      <c r="HG88" s="1353"/>
      <c r="HH88" s="1353"/>
      <c r="HI88" s="1353"/>
      <c r="HJ88" s="1353"/>
      <c r="HK88" s="1353"/>
      <c r="HL88" s="1353"/>
      <c r="HM88" s="1353"/>
      <c r="HN88" s="1353"/>
      <c r="HO88" s="1353"/>
      <c r="HP88" s="1353"/>
      <c r="HQ88" s="1353"/>
      <c r="HR88" s="1353"/>
      <c r="HS88" s="1353"/>
      <c r="HT88" s="1353"/>
      <c r="HU88" s="1353"/>
      <c r="HV88" s="1353"/>
      <c r="HW88" s="1353"/>
      <c r="HX88" s="1353"/>
      <c r="HY88" s="1353"/>
      <c r="HZ88" s="1353"/>
      <c r="IA88" s="1353"/>
      <c r="IB88" s="1353"/>
      <c r="IC88" s="1353"/>
      <c r="ID88" s="1353"/>
      <c r="IE88" s="1353"/>
      <c r="IF88" s="1353"/>
      <c r="IG88" s="1353"/>
      <c r="IH88" s="1353"/>
      <c r="II88" s="1353"/>
      <c r="IJ88" s="1353"/>
      <c r="IK88" s="1353"/>
      <c r="IL88" s="1353"/>
      <c r="IM88" s="1353"/>
      <c r="IN88" s="1353"/>
      <c r="IO88" s="1353"/>
      <c r="IP88" s="1353"/>
      <c r="IQ88" s="1353"/>
      <c r="IR88" s="1355"/>
      <c r="IS88" s="1355"/>
      <c r="IT88" s="1355"/>
      <c r="IU88" s="1355"/>
      <c r="IV88" s="566"/>
      <c r="IW88" s="1338" t="e" vm="5">
        <v>#VALUE!</v>
      </c>
      <c r="IX88" s="1338"/>
      <c r="IY88" s="1360"/>
      <c r="IZ88" s="544"/>
      <c r="JA88" s="544"/>
      <c r="JB88" s="544"/>
      <c r="JC88" s="544"/>
      <c r="JD88" s="544"/>
      <c r="JE88" s="544"/>
      <c r="JF88" s="544"/>
      <c r="JG88" s="544"/>
      <c r="JH88" s="545"/>
      <c r="JI88" s="544"/>
      <c r="JJ88" s="544"/>
      <c r="JK88" s="544"/>
      <c r="JL88" s="544"/>
      <c r="JM88" s="544"/>
      <c r="JN88" s="544"/>
      <c r="JO88" s="544"/>
      <c r="JP88" s="544"/>
      <c r="JQ88" s="544"/>
      <c r="JR88" s="544"/>
      <c r="JS88" s="544"/>
      <c r="JT88" s="544"/>
      <c r="JU88" s="544"/>
      <c r="JV88" s="544"/>
      <c r="JW88" s="544"/>
      <c r="JX88" s="544"/>
      <c r="JY88" s="544"/>
      <c r="JZ88" s="544"/>
      <c r="KA88" s="544"/>
      <c r="KB88" s="544"/>
      <c r="KC88" s="544"/>
      <c r="KD88" s="544"/>
      <c r="KE88" s="544"/>
      <c r="KF88" s="544"/>
      <c r="KG88" s="544"/>
      <c r="KH88" s="544"/>
      <c r="KI88" s="544"/>
      <c r="KJ88" s="544"/>
      <c r="KK88" s="544"/>
      <c r="KL88" s="544"/>
      <c r="KM88" s="544"/>
      <c r="KN88" s="544"/>
      <c r="KO88" s="544"/>
      <c r="KP88" s="544"/>
      <c r="KQ88" s="544"/>
      <c r="KR88" s="544"/>
      <c r="KS88" s="544"/>
      <c r="KT88" s="544"/>
      <c r="KU88" s="544"/>
      <c r="KV88" s="544"/>
      <c r="KW88" s="544"/>
      <c r="KX88" s="544"/>
      <c r="KY88" s="544"/>
      <c r="KZ88" s="544"/>
      <c r="LA88" s="544"/>
      <c r="LB88" s="544"/>
      <c r="LC88" s="544"/>
      <c r="LD88" s="544"/>
      <c r="LE88" s="544"/>
      <c r="LF88" s="544"/>
      <c r="LG88" s="544"/>
      <c r="LH88" s="544"/>
      <c r="LI88" s="544"/>
      <c r="LJ88" s="546"/>
    </row>
    <row r="89" spans="2:322" ht="3.65" customHeight="1">
      <c r="B89" s="545"/>
      <c r="C89" s="544"/>
      <c r="D89" s="544"/>
      <c r="E89" s="544"/>
      <c r="F89" s="544"/>
      <c r="G89" s="544"/>
      <c r="H89" s="544"/>
      <c r="I89" s="544"/>
      <c r="J89" s="544"/>
      <c r="K89" s="544"/>
      <c r="L89" s="544"/>
      <c r="M89" s="544"/>
      <c r="N89" s="544"/>
      <c r="O89" s="544"/>
      <c r="P89" s="544"/>
      <c r="Q89" s="544"/>
      <c r="R89" s="544"/>
      <c r="S89" s="544"/>
      <c r="T89" s="544"/>
      <c r="U89" s="544"/>
      <c r="V89" s="544"/>
      <c r="W89" s="544"/>
      <c r="X89" s="544"/>
      <c r="Y89" s="544"/>
      <c r="Z89" s="544"/>
      <c r="AA89" s="544"/>
      <c r="AB89" s="544"/>
      <c r="AC89" s="544"/>
      <c r="AD89" s="544"/>
      <c r="AE89" s="544"/>
      <c r="AF89" s="544"/>
      <c r="AG89" s="544"/>
      <c r="AH89" s="544"/>
      <c r="AI89" s="544"/>
      <c r="AJ89" s="544"/>
      <c r="AK89" s="544"/>
      <c r="AL89" s="544"/>
      <c r="AM89" s="544"/>
      <c r="AN89" s="544"/>
      <c r="AO89" s="546"/>
      <c r="AP89" s="547"/>
      <c r="AQ89" s="548"/>
      <c r="AR89" s="548"/>
      <c r="AS89" s="548"/>
      <c r="AT89" s="548"/>
      <c r="AU89" s="548"/>
      <c r="AV89" s="548"/>
      <c r="AW89" s="548"/>
      <c r="AX89" s="1337"/>
      <c r="AY89" s="1338"/>
      <c r="AZ89" s="1338"/>
      <c r="BA89" s="564"/>
      <c r="BB89" s="1348"/>
      <c r="BC89" s="1348"/>
      <c r="BD89" s="1348"/>
      <c r="BE89" s="1348"/>
      <c r="BF89" s="1348"/>
      <c r="BG89" s="1348"/>
      <c r="BH89" s="1348"/>
      <c r="BI89" s="1348"/>
      <c r="BJ89" s="1348"/>
      <c r="BK89" s="1348"/>
      <c r="BL89" s="1348"/>
      <c r="BM89" s="1348"/>
      <c r="BN89" s="1348"/>
      <c r="BO89" s="1348"/>
      <c r="BP89" s="1348"/>
      <c r="BQ89" s="1348"/>
      <c r="BR89" s="1348"/>
      <c r="BS89" s="1348"/>
      <c r="BT89" s="1348"/>
      <c r="BU89" s="1348"/>
      <c r="BV89" s="1348"/>
      <c r="BW89" s="1348"/>
      <c r="BX89" s="1348"/>
      <c r="BY89" s="1348"/>
      <c r="BZ89" s="1349"/>
      <c r="CA89" s="1349"/>
      <c r="CB89" s="1349"/>
      <c r="CC89" s="1349"/>
      <c r="CD89" s="1349"/>
      <c r="CE89" s="1349"/>
      <c r="CF89" s="1349"/>
      <c r="CG89" s="1349"/>
      <c r="CH89" s="1349"/>
      <c r="CI89" s="1349"/>
      <c r="CJ89" s="1349"/>
      <c r="CK89" s="1349"/>
      <c r="CL89" s="1349"/>
      <c r="CM89" s="1349"/>
      <c r="CN89" s="1349"/>
      <c r="CO89" s="1349"/>
      <c r="CP89" s="1349"/>
      <c r="CQ89" s="1349"/>
      <c r="CR89" s="1349"/>
      <c r="CS89" s="1349"/>
      <c r="CT89" s="1349"/>
      <c r="CU89" s="1349"/>
      <c r="CV89" s="1349"/>
      <c r="CW89" s="1349"/>
      <c r="CX89" s="1349"/>
      <c r="CY89" s="1349"/>
      <c r="CZ89" s="1349"/>
      <c r="DA89" s="1349"/>
      <c r="DB89" s="1349"/>
      <c r="DC89" s="1349"/>
      <c r="DD89" s="1349"/>
      <c r="DE89" s="1349"/>
      <c r="DF89" s="1349"/>
      <c r="DG89" s="1349"/>
      <c r="DH89" s="1349"/>
      <c r="DI89" s="1349"/>
      <c r="DJ89" s="1349"/>
      <c r="DK89" s="1349"/>
      <c r="DL89" s="1349"/>
      <c r="DM89" s="1349"/>
      <c r="DN89" s="1349"/>
      <c r="DO89" s="1349"/>
      <c r="DP89" s="1349"/>
      <c r="DQ89" s="1349"/>
      <c r="DR89" s="1349"/>
      <c r="DS89" s="1349"/>
      <c r="DT89" s="1349"/>
      <c r="DU89" s="1349"/>
      <c r="DV89" s="1349"/>
      <c r="DW89" s="1349"/>
      <c r="DX89" s="1349"/>
      <c r="DY89" s="1349"/>
      <c r="DZ89" s="1349"/>
      <c r="EA89" s="1349"/>
      <c r="EB89" s="1349"/>
      <c r="EC89" s="1349"/>
      <c r="ED89" s="1349"/>
      <c r="EE89" s="1349"/>
      <c r="EF89" s="1349"/>
      <c r="EG89" s="1349"/>
      <c r="EH89" s="1349"/>
      <c r="EI89" s="1349"/>
      <c r="EJ89" s="1349"/>
      <c r="EK89" s="1349"/>
      <c r="EL89" s="1349"/>
      <c r="EM89" s="1349"/>
      <c r="EN89" s="1349"/>
      <c r="EO89" s="1349"/>
      <c r="EP89" s="1349"/>
      <c r="EQ89" s="1349"/>
      <c r="ER89" s="1349"/>
      <c r="ES89" s="1349"/>
      <c r="ET89" s="1349"/>
      <c r="EU89" s="1349"/>
      <c r="EV89" s="1349"/>
      <c r="EW89" s="1349"/>
      <c r="EX89" s="1349"/>
      <c r="EY89" s="1349"/>
      <c r="EZ89" s="1349"/>
      <c r="FA89" s="1349"/>
      <c r="FB89" s="1349"/>
      <c r="FC89" s="1349"/>
      <c r="FD89" s="1349"/>
      <c r="FE89" s="1349"/>
      <c r="FF89" s="1349"/>
      <c r="FG89" s="1349"/>
      <c r="FH89" s="1349"/>
      <c r="FI89" s="1349"/>
      <c r="FJ89" s="1349"/>
      <c r="FK89" s="1349"/>
      <c r="FL89" s="1349"/>
      <c r="FM89" s="1349"/>
      <c r="FN89" s="1349"/>
      <c r="FO89" s="1349"/>
      <c r="FP89" s="1349"/>
      <c r="FQ89" s="1349"/>
      <c r="FR89" s="1349"/>
      <c r="FS89" s="1349"/>
      <c r="FT89" s="1349"/>
      <c r="FU89" s="1349"/>
      <c r="FV89" s="1349"/>
      <c r="FW89" s="1349"/>
      <c r="FX89" s="1349"/>
      <c r="FY89" s="1349"/>
      <c r="FZ89" s="1349"/>
      <c r="GA89" s="1349"/>
      <c r="GB89" s="1349"/>
      <c r="GC89" s="1349"/>
      <c r="GD89" s="1349"/>
      <c r="GE89" s="1349"/>
      <c r="GF89" s="1349"/>
      <c r="GG89" s="1349"/>
      <c r="GH89" s="1349"/>
      <c r="GI89" s="1349"/>
      <c r="GJ89" s="1349"/>
      <c r="GK89" s="1349"/>
      <c r="GL89" s="1349"/>
      <c r="GM89" s="1349"/>
      <c r="GN89" s="1349"/>
      <c r="GO89" s="1349"/>
      <c r="GP89" s="1348"/>
      <c r="GQ89" s="1348"/>
      <c r="GR89" s="1348"/>
      <c r="GS89" s="1348"/>
      <c r="GT89" s="1348"/>
      <c r="GU89" s="1348"/>
      <c r="GV89" s="1348"/>
      <c r="GW89" s="1348"/>
      <c r="GX89" s="1348"/>
      <c r="GY89" s="1348"/>
      <c r="GZ89" s="1348"/>
      <c r="HA89" s="1348"/>
      <c r="HB89" s="1348"/>
      <c r="HC89" s="1348"/>
      <c r="HD89" s="1348"/>
      <c r="HE89" s="1348"/>
      <c r="HF89" s="1348"/>
      <c r="HG89" s="1348"/>
      <c r="HH89" s="1348"/>
      <c r="HI89" s="1348"/>
      <c r="HJ89" s="1348"/>
      <c r="HK89" s="1348"/>
      <c r="HL89" s="1348"/>
      <c r="HM89" s="1348"/>
      <c r="HN89" s="1348"/>
      <c r="HO89" s="1348"/>
      <c r="HP89" s="1348"/>
      <c r="HQ89" s="1348"/>
      <c r="HR89" s="1348"/>
      <c r="HS89" s="1348"/>
      <c r="HT89" s="1348"/>
      <c r="HU89" s="1348"/>
      <c r="HV89" s="1348"/>
      <c r="HW89" s="1348"/>
      <c r="HX89" s="1348"/>
      <c r="HY89" s="1348"/>
      <c r="HZ89" s="1348"/>
      <c r="IA89" s="1348"/>
      <c r="IB89" s="1348"/>
      <c r="IC89" s="1348"/>
      <c r="ID89" s="1348"/>
      <c r="IE89" s="1348"/>
      <c r="IF89" s="1348"/>
      <c r="IG89" s="1348"/>
      <c r="IH89" s="1348"/>
      <c r="II89" s="1348"/>
      <c r="IJ89" s="1348"/>
      <c r="IK89" s="1348"/>
      <c r="IL89" s="1348"/>
      <c r="IM89" s="1348"/>
      <c r="IN89" s="1348"/>
      <c r="IO89" s="1348"/>
      <c r="IP89" s="1348"/>
      <c r="IQ89" s="1348"/>
      <c r="IR89" s="1352" t="b">
        <v>0</v>
      </c>
      <c r="IS89" s="1352"/>
      <c r="IT89" s="1352"/>
      <c r="IU89" s="1352"/>
      <c r="IV89" s="566"/>
      <c r="IW89" s="1338"/>
      <c r="IX89" s="1338"/>
      <c r="IY89" s="1360"/>
      <c r="IZ89" s="544"/>
      <c r="JA89" s="544"/>
      <c r="JB89" s="544"/>
      <c r="JC89" s="544"/>
      <c r="JD89" s="544"/>
      <c r="JE89" s="544"/>
      <c r="JF89" s="544"/>
      <c r="JG89" s="544"/>
      <c r="JH89" s="545"/>
      <c r="JI89" s="544"/>
      <c r="JJ89" s="544"/>
      <c r="JK89" s="544"/>
      <c r="JL89" s="544"/>
      <c r="JM89" s="544"/>
      <c r="JN89" s="544"/>
      <c r="JO89" s="544"/>
      <c r="JP89" s="544"/>
      <c r="JQ89" s="544"/>
      <c r="JR89" s="544"/>
      <c r="JS89" s="544"/>
      <c r="JT89" s="544"/>
      <c r="JU89" s="544"/>
      <c r="JV89" s="544"/>
      <c r="JW89" s="544"/>
      <c r="JX89" s="544"/>
      <c r="JY89" s="544"/>
      <c r="JZ89" s="544"/>
      <c r="KA89" s="544"/>
      <c r="KB89" s="544"/>
      <c r="KC89" s="544"/>
      <c r="KD89" s="544"/>
      <c r="KE89" s="544"/>
      <c r="KF89" s="544"/>
      <c r="KG89" s="544"/>
      <c r="KH89" s="544"/>
      <c r="KI89" s="544"/>
      <c r="KJ89" s="544"/>
      <c r="KK89" s="544"/>
      <c r="KL89" s="544"/>
      <c r="KM89" s="544"/>
      <c r="KN89" s="544"/>
      <c r="KO89" s="544"/>
      <c r="KP89" s="544"/>
      <c r="KQ89" s="544"/>
      <c r="KR89" s="544"/>
      <c r="KS89" s="544"/>
      <c r="KT89" s="544"/>
      <c r="KU89" s="544"/>
      <c r="KV89" s="544"/>
      <c r="KW89" s="544"/>
      <c r="KX89" s="544"/>
      <c r="KY89" s="544"/>
      <c r="KZ89" s="544"/>
      <c r="LA89" s="544"/>
      <c r="LB89" s="544"/>
      <c r="LC89" s="544"/>
      <c r="LD89" s="544"/>
      <c r="LE89" s="544"/>
      <c r="LF89" s="544"/>
      <c r="LG89" s="544"/>
      <c r="LH89" s="544"/>
      <c r="LI89" s="544"/>
      <c r="LJ89" s="546"/>
    </row>
    <row r="90" spans="2:322" ht="3.65" customHeight="1">
      <c r="B90" s="545"/>
      <c r="C90" s="544"/>
      <c r="D90" s="544"/>
      <c r="E90" s="544"/>
      <c r="F90" s="544"/>
      <c r="G90" s="544"/>
      <c r="H90" s="544"/>
      <c r="I90" s="544"/>
      <c r="J90" s="544"/>
      <c r="K90" s="544"/>
      <c r="L90" s="544"/>
      <c r="M90" s="544"/>
      <c r="N90" s="544"/>
      <c r="O90" s="544"/>
      <c r="P90" s="544"/>
      <c r="Q90" s="544"/>
      <c r="R90" s="544"/>
      <c r="S90" s="544"/>
      <c r="T90" s="544"/>
      <c r="U90" s="544"/>
      <c r="V90" s="544"/>
      <c r="W90" s="544"/>
      <c r="X90" s="544"/>
      <c r="Y90" s="544"/>
      <c r="Z90" s="544"/>
      <c r="AA90" s="544"/>
      <c r="AB90" s="544"/>
      <c r="AC90" s="544"/>
      <c r="AD90" s="544"/>
      <c r="AE90" s="544"/>
      <c r="AF90" s="544"/>
      <c r="AG90" s="544"/>
      <c r="AH90" s="544"/>
      <c r="AI90" s="544"/>
      <c r="AJ90" s="544"/>
      <c r="AK90" s="544"/>
      <c r="AL90" s="544"/>
      <c r="AM90" s="544"/>
      <c r="AN90" s="544"/>
      <c r="AO90" s="546"/>
      <c r="AP90" s="547"/>
      <c r="AQ90" s="548"/>
      <c r="AR90" s="548"/>
      <c r="AS90" s="548"/>
      <c r="AT90" s="548"/>
      <c r="AU90" s="548"/>
      <c r="AV90" s="548"/>
      <c r="AW90" s="548"/>
      <c r="AX90" s="1337"/>
      <c r="AY90" s="1338"/>
      <c r="AZ90" s="556"/>
      <c r="BA90" s="564"/>
      <c r="BB90" s="1348"/>
      <c r="BC90" s="1348"/>
      <c r="BD90" s="1348"/>
      <c r="BE90" s="1348"/>
      <c r="BF90" s="1348"/>
      <c r="BG90" s="1348"/>
      <c r="BH90" s="1348"/>
      <c r="BI90" s="1348"/>
      <c r="BJ90" s="1348"/>
      <c r="BK90" s="1348"/>
      <c r="BL90" s="1348"/>
      <c r="BM90" s="1348"/>
      <c r="BN90" s="1348"/>
      <c r="BO90" s="1348"/>
      <c r="BP90" s="1348"/>
      <c r="BQ90" s="1348"/>
      <c r="BR90" s="1348"/>
      <c r="BS90" s="1348"/>
      <c r="BT90" s="1348"/>
      <c r="BU90" s="1348"/>
      <c r="BV90" s="1348"/>
      <c r="BW90" s="1348"/>
      <c r="BX90" s="1348"/>
      <c r="BY90" s="1348"/>
      <c r="BZ90" s="1349"/>
      <c r="CA90" s="1349"/>
      <c r="CB90" s="1349"/>
      <c r="CC90" s="1349"/>
      <c r="CD90" s="1349"/>
      <c r="CE90" s="1349"/>
      <c r="CF90" s="1349"/>
      <c r="CG90" s="1349"/>
      <c r="CH90" s="1349"/>
      <c r="CI90" s="1349"/>
      <c r="CJ90" s="1349"/>
      <c r="CK90" s="1349"/>
      <c r="CL90" s="1349"/>
      <c r="CM90" s="1349"/>
      <c r="CN90" s="1349"/>
      <c r="CO90" s="1349"/>
      <c r="CP90" s="1349"/>
      <c r="CQ90" s="1349"/>
      <c r="CR90" s="1349"/>
      <c r="CS90" s="1349"/>
      <c r="CT90" s="1349"/>
      <c r="CU90" s="1349"/>
      <c r="CV90" s="1349"/>
      <c r="CW90" s="1349"/>
      <c r="CX90" s="1349"/>
      <c r="CY90" s="1349"/>
      <c r="CZ90" s="1349"/>
      <c r="DA90" s="1349"/>
      <c r="DB90" s="1349"/>
      <c r="DC90" s="1349"/>
      <c r="DD90" s="1349"/>
      <c r="DE90" s="1349"/>
      <c r="DF90" s="1349"/>
      <c r="DG90" s="1349"/>
      <c r="DH90" s="1349"/>
      <c r="DI90" s="1349"/>
      <c r="DJ90" s="1349"/>
      <c r="DK90" s="1349"/>
      <c r="DL90" s="1349"/>
      <c r="DM90" s="1349"/>
      <c r="DN90" s="1349"/>
      <c r="DO90" s="1349"/>
      <c r="DP90" s="1349"/>
      <c r="DQ90" s="1349"/>
      <c r="DR90" s="1349"/>
      <c r="DS90" s="1349"/>
      <c r="DT90" s="1349"/>
      <c r="DU90" s="1349"/>
      <c r="DV90" s="1349"/>
      <c r="DW90" s="1349"/>
      <c r="DX90" s="1349"/>
      <c r="DY90" s="1349"/>
      <c r="DZ90" s="1349"/>
      <c r="EA90" s="1349"/>
      <c r="EB90" s="1349"/>
      <c r="EC90" s="1349"/>
      <c r="ED90" s="1349"/>
      <c r="EE90" s="1349"/>
      <c r="EF90" s="1349"/>
      <c r="EG90" s="1349"/>
      <c r="EH90" s="1349"/>
      <c r="EI90" s="1349"/>
      <c r="EJ90" s="1349"/>
      <c r="EK90" s="1349"/>
      <c r="EL90" s="1349"/>
      <c r="EM90" s="1349"/>
      <c r="EN90" s="1349"/>
      <c r="EO90" s="1349"/>
      <c r="EP90" s="1349"/>
      <c r="EQ90" s="1349"/>
      <c r="ER90" s="1349"/>
      <c r="ES90" s="1349"/>
      <c r="ET90" s="1349"/>
      <c r="EU90" s="1349"/>
      <c r="EV90" s="1349"/>
      <c r="EW90" s="1349"/>
      <c r="EX90" s="1349"/>
      <c r="EY90" s="1349"/>
      <c r="EZ90" s="1349"/>
      <c r="FA90" s="1349"/>
      <c r="FB90" s="1349"/>
      <c r="FC90" s="1349"/>
      <c r="FD90" s="1349"/>
      <c r="FE90" s="1349"/>
      <c r="FF90" s="1349"/>
      <c r="FG90" s="1349"/>
      <c r="FH90" s="1349"/>
      <c r="FI90" s="1349"/>
      <c r="FJ90" s="1349"/>
      <c r="FK90" s="1349"/>
      <c r="FL90" s="1349"/>
      <c r="FM90" s="1349"/>
      <c r="FN90" s="1349"/>
      <c r="FO90" s="1349"/>
      <c r="FP90" s="1349"/>
      <c r="FQ90" s="1349"/>
      <c r="FR90" s="1349"/>
      <c r="FS90" s="1349"/>
      <c r="FT90" s="1349"/>
      <c r="FU90" s="1349"/>
      <c r="FV90" s="1349"/>
      <c r="FW90" s="1349"/>
      <c r="FX90" s="1349"/>
      <c r="FY90" s="1349"/>
      <c r="FZ90" s="1349"/>
      <c r="GA90" s="1349"/>
      <c r="GB90" s="1349"/>
      <c r="GC90" s="1349"/>
      <c r="GD90" s="1349"/>
      <c r="GE90" s="1349"/>
      <c r="GF90" s="1349"/>
      <c r="GG90" s="1349"/>
      <c r="GH90" s="1349"/>
      <c r="GI90" s="1349"/>
      <c r="GJ90" s="1349"/>
      <c r="GK90" s="1349"/>
      <c r="GL90" s="1349"/>
      <c r="GM90" s="1349"/>
      <c r="GN90" s="1349"/>
      <c r="GO90" s="1349"/>
      <c r="GP90" s="1348"/>
      <c r="GQ90" s="1348"/>
      <c r="GR90" s="1348"/>
      <c r="GS90" s="1348"/>
      <c r="GT90" s="1348"/>
      <c r="GU90" s="1348"/>
      <c r="GV90" s="1348"/>
      <c r="GW90" s="1348"/>
      <c r="GX90" s="1348"/>
      <c r="GY90" s="1348"/>
      <c r="GZ90" s="1348"/>
      <c r="HA90" s="1348"/>
      <c r="HB90" s="1348"/>
      <c r="HC90" s="1348"/>
      <c r="HD90" s="1348"/>
      <c r="HE90" s="1348"/>
      <c r="HF90" s="1348"/>
      <c r="HG90" s="1348"/>
      <c r="HH90" s="1348"/>
      <c r="HI90" s="1348"/>
      <c r="HJ90" s="1348"/>
      <c r="HK90" s="1348"/>
      <c r="HL90" s="1348"/>
      <c r="HM90" s="1348"/>
      <c r="HN90" s="1348"/>
      <c r="HO90" s="1348"/>
      <c r="HP90" s="1348"/>
      <c r="HQ90" s="1348"/>
      <c r="HR90" s="1348"/>
      <c r="HS90" s="1348"/>
      <c r="HT90" s="1348"/>
      <c r="HU90" s="1348"/>
      <c r="HV90" s="1348"/>
      <c r="HW90" s="1348"/>
      <c r="HX90" s="1348"/>
      <c r="HY90" s="1348"/>
      <c r="HZ90" s="1348"/>
      <c r="IA90" s="1348"/>
      <c r="IB90" s="1348"/>
      <c r="IC90" s="1348"/>
      <c r="ID90" s="1348"/>
      <c r="IE90" s="1348"/>
      <c r="IF90" s="1348"/>
      <c r="IG90" s="1348"/>
      <c r="IH90" s="1348"/>
      <c r="II90" s="1348"/>
      <c r="IJ90" s="1348"/>
      <c r="IK90" s="1348"/>
      <c r="IL90" s="1348"/>
      <c r="IM90" s="1348"/>
      <c r="IN90" s="1348"/>
      <c r="IO90" s="1348"/>
      <c r="IP90" s="1348"/>
      <c r="IQ90" s="1348"/>
      <c r="IR90" s="1352"/>
      <c r="IS90" s="1352"/>
      <c r="IT90" s="1352"/>
      <c r="IU90" s="1352"/>
      <c r="IV90" s="566"/>
      <c r="IW90" s="556"/>
      <c r="IX90" s="1338"/>
      <c r="IY90" s="1360"/>
      <c r="IZ90" s="544"/>
      <c r="JA90" s="544"/>
      <c r="JB90" s="544"/>
      <c r="JC90" s="544"/>
      <c r="JD90" s="544"/>
      <c r="JE90" s="544"/>
      <c r="JF90" s="544"/>
      <c r="JG90" s="544"/>
      <c r="JH90" s="545"/>
      <c r="JI90" s="544"/>
      <c r="JJ90" s="544"/>
      <c r="JK90" s="544"/>
      <c r="JL90" s="544"/>
      <c r="JM90" s="544"/>
      <c r="JN90" s="544"/>
      <c r="JO90" s="544"/>
      <c r="JP90" s="544"/>
      <c r="JQ90" s="544"/>
      <c r="JR90" s="544"/>
      <c r="JS90" s="544"/>
      <c r="JT90" s="544"/>
      <c r="JU90" s="544"/>
      <c r="JV90" s="544"/>
      <c r="JW90" s="544"/>
      <c r="JX90" s="544"/>
      <c r="JY90" s="544"/>
      <c r="JZ90" s="544"/>
      <c r="KA90" s="544"/>
      <c r="KB90" s="544"/>
      <c r="KC90" s="544"/>
      <c r="KD90" s="544"/>
      <c r="KE90" s="544"/>
      <c r="KF90" s="544"/>
      <c r="KG90" s="544"/>
      <c r="KH90" s="544"/>
      <c r="KI90" s="544"/>
      <c r="KJ90" s="544"/>
      <c r="KK90" s="544"/>
      <c r="KL90" s="544"/>
      <c r="KM90" s="544"/>
      <c r="KN90" s="544"/>
      <c r="KO90" s="544"/>
      <c r="KP90" s="544"/>
      <c r="KQ90" s="544"/>
      <c r="KR90" s="544"/>
      <c r="KS90" s="544"/>
      <c r="KT90" s="544"/>
      <c r="KU90" s="544"/>
      <c r="KV90" s="544"/>
      <c r="KW90" s="544"/>
      <c r="KX90" s="544"/>
      <c r="KY90" s="544"/>
      <c r="KZ90" s="544"/>
      <c r="LA90" s="544"/>
      <c r="LB90" s="544"/>
      <c r="LC90" s="544"/>
      <c r="LD90" s="544"/>
      <c r="LE90" s="544"/>
      <c r="LF90" s="544"/>
      <c r="LG90" s="544"/>
      <c r="LH90" s="544"/>
      <c r="LI90" s="544"/>
      <c r="LJ90" s="546"/>
    </row>
    <row r="91" spans="2:322" ht="3.65" customHeight="1">
      <c r="B91" s="545"/>
      <c r="C91" s="544"/>
      <c r="D91" s="544"/>
      <c r="E91" s="544"/>
      <c r="F91" s="544"/>
      <c r="G91" s="544"/>
      <c r="H91" s="544"/>
      <c r="I91" s="544"/>
      <c r="J91" s="544"/>
      <c r="K91" s="544"/>
      <c r="L91" s="544"/>
      <c r="M91" s="544"/>
      <c r="N91" s="544"/>
      <c r="O91" s="544"/>
      <c r="P91" s="544"/>
      <c r="Q91" s="544"/>
      <c r="R91" s="544"/>
      <c r="S91" s="544"/>
      <c r="T91" s="544"/>
      <c r="U91" s="544"/>
      <c r="V91" s="544"/>
      <c r="W91" s="544"/>
      <c r="X91" s="544"/>
      <c r="Y91" s="544"/>
      <c r="Z91" s="544"/>
      <c r="AA91" s="544"/>
      <c r="AB91" s="544"/>
      <c r="AC91" s="544"/>
      <c r="AD91" s="544"/>
      <c r="AE91" s="544"/>
      <c r="AF91" s="544"/>
      <c r="AG91" s="544"/>
      <c r="AH91" s="544"/>
      <c r="AI91" s="544"/>
      <c r="AJ91" s="544"/>
      <c r="AK91" s="544"/>
      <c r="AL91" s="544"/>
      <c r="AM91" s="544"/>
      <c r="AN91" s="544"/>
      <c r="AO91" s="546"/>
      <c r="AP91" s="547"/>
      <c r="AQ91" s="548"/>
      <c r="AR91" s="548"/>
      <c r="AS91" s="548"/>
      <c r="AT91" s="548"/>
      <c r="AU91" s="548"/>
      <c r="AV91" s="548"/>
      <c r="AW91" s="548"/>
      <c r="AX91" s="1337"/>
      <c r="AY91" s="1338"/>
      <c r="AZ91" s="556"/>
      <c r="BA91" s="564"/>
      <c r="BB91" s="1348"/>
      <c r="BC91" s="1348"/>
      <c r="BD91" s="1348"/>
      <c r="BE91" s="1348"/>
      <c r="BF91" s="1348"/>
      <c r="BG91" s="1348"/>
      <c r="BH91" s="1348"/>
      <c r="BI91" s="1348"/>
      <c r="BJ91" s="1348"/>
      <c r="BK91" s="1348"/>
      <c r="BL91" s="1348"/>
      <c r="BM91" s="1348"/>
      <c r="BN91" s="1348"/>
      <c r="BO91" s="1348"/>
      <c r="BP91" s="1348"/>
      <c r="BQ91" s="1348"/>
      <c r="BR91" s="1348"/>
      <c r="BS91" s="1348"/>
      <c r="BT91" s="1348"/>
      <c r="BU91" s="1348"/>
      <c r="BV91" s="1348"/>
      <c r="BW91" s="1348"/>
      <c r="BX91" s="1348"/>
      <c r="BY91" s="1348"/>
      <c r="BZ91" s="1349"/>
      <c r="CA91" s="1349"/>
      <c r="CB91" s="1349"/>
      <c r="CC91" s="1349"/>
      <c r="CD91" s="1349"/>
      <c r="CE91" s="1349"/>
      <c r="CF91" s="1349"/>
      <c r="CG91" s="1349"/>
      <c r="CH91" s="1349"/>
      <c r="CI91" s="1349"/>
      <c r="CJ91" s="1349"/>
      <c r="CK91" s="1349"/>
      <c r="CL91" s="1349"/>
      <c r="CM91" s="1349"/>
      <c r="CN91" s="1349"/>
      <c r="CO91" s="1349"/>
      <c r="CP91" s="1349"/>
      <c r="CQ91" s="1349"/>
      <c r="CR91" s="1349"/>
      <c r="CS91" s="1349"/>
      <c r="CT91" s="1349"/>
      <c r="CU91" s="1349"/>
      <c r="CV91" s="1349"/>
      <c r="CW91" s="1349"/>
      <c r="CX91" s="1349"/>
      <c r="CY91" s="1349"/>
      <c r="CZ91" s="1349"/>
      <c r="DA91" s="1349"/>
      <c r="DB91" s="1349"/>
      <c r="DC91" s="1349"/>
      <c r="DD91" s="1349"/>
      <c r="DE91" s="1349"/>
      <c r="DF91" s="1349"/>
      <c r="DG91" s="1349"/>
      <c r="DH91" s="1349"/>
      <c r="DI91" s="1349"/>
      <c r="DJ91" s="1349"/>
      <c r="DK91" s="1349"/>
      <c r="DL91" s="1349"/>
      <c r="DM91" s="1349"/>
      <c r="DN91" s="1349"/>
      <c r="DO91" s="1349"/>
      <c r="DP91" s="1349"/>
      <c r="DQ91" s="1349"/>
      <c r="DR91" s="1349"/>
      <c r="DS91" s="1349"/>
      <c r="DT91" s="1349"/>
      <c r="DU91" s="1349"/>
      <c r="DV91" s="1349"/>
      <c r="DW91" s="1349"/>
      <c r="DX91" s="1349"/>
      <c r="DY91" s="1349"/>
      <c r="DZ91" s="1349"/>
      <c r="EA91" s="1349"/>
      <c r="EB91" s="1349"/>
      <c r="EC91" s="1349"/>
      <c r="ED91" s="1349"/>
      <c r="EE91" s="1349"/>
      <c r="EF91" s="1349"/>
      <c r="EG91" s="1349"/>
      <c r="EH91" s="1349"/>
      <c r="EI91" s="1349"/>
      <c r="EJ91" s="1349"/>
      <c r="EK91" s="1349"/>
      <c r="EL91" s="1349"/>
      <c r="EM91" s="1349"/>
      <c r="EN91" s="1349"/>
      <c r="EO91" s="1349"/>
      <c r="EP91" s="1349"/>
      <c r="EQ91" s="1349"/>
      <c r="ER91" s="1349"/>
      <c r="ES91" s="1349"/>
      <c r="ET91" s="1349"/>
      <c r="EU91" s="1349"/>
      <c r="EV91" s="1349"/>
      <c r="EW91" s="1349"/>
      <c r="EX91" s="1349"/>
      <c r="EY91" s="1349"/>
      <c r="EZ91" s="1349"/>
      <c r="FA91" s="1349"/>
      <c r="FB91" s="1349"/>
      <c r="FC91" s="1349"/>
      <c r="FD91" s="1349"/>
      <c r="FE91" s="1349"/>
      <c r="FF91" s="1349"/>
      <c r="FG91" s="1349"/>
      <c r="FH91" s="1349"/>
      <c r="FI91" s="1349"/>
      <c r="FJ91" s="1349"/>
      <c r="FK91" s="1349"/>
      <c r="FL91" s="1349"/>
      <c r="FM91" s="1349"/>
      <c r="FN91" s="1349"/>
      <c r="FO91" s="1349"/>
      <c r="FP91" s="1349"/>
      <c r="FQ91" s="1349"/>
      <c r="FR91" s="1349"/>
      <c r="FS91" s="1349"/>
      <c r="FT91" s="1349"/>
      <c r="FU91" s="1349"/>
      <c r="FV91" s="1349"/>
      <c r="FW91" s="1349"/>
      <c r="FX91" s="1349"/>
      <c r="FY91" s="1349"/>
      <c r="FZ91" s="1349"/>
      <c r="GA91" s="1349"/>
      <c r="GB91" s="1349"/>
      <c r="GC91" s="1349"/>
      <c r="GD91" s="1349"/>
      <c r="GE91" s="1349"/>
      <c r="GF91" s="1349"/>
      <c r="GG91" s="1349"/>
      <c r="GH91" s="1349"/>
      <c r="GI91" s="1349"/>
      <c r="GJ91" s="1349"/>
      <c r="GK91" s="1349"/>
      <c r="GL91" s="1349"/>
      <c r="GM91" s="1349"/>
      <c r="GN91" s="1349"/>
      <c r="GO91" s="1349"/>
      <c r="GP91" s="1348"/>
      <c r="GQ91" s="1348"/>
      <c r="GR91" s="1348"/>
      <c r="GS91" s="1348"/>
      <c r="GT91" s="1348"/>
      <c r="GU91" s="1348"/>
      <c r="GV91" s="1348"/>
      <c r="GW91" s="1348"/>
      <c r="GX91" s="1348"/>
      <c r="GY91" s="1348"/>
      <c r="GZ91" s="1348"/>
      <c r="HA91" s="1348"/>
      <c r="HB91" s="1348"/>
      <c r="HC91" s="1348"/>
      <c r="HD91" s="1348"/>
      <c r="HE91" s="1348"/>
      <c r="HF91" s="1348"/>
      <c r="HG91" s="1348"/>
      <c r="HH91" s="1348"/>
      <c r="HI91" s="1348"/>
      <c r="HJ91" s="1348"/>
      <c r="HK91" s="1348"/>
      <c r="HL91" s="1348"/>
      <c r="HM91" s="1348"/>
      <c r="HN91" s="1348"/>
      <c r="HO91" s="1348"/>
      <c r="HP91" s="1348"/>
      <c r="HQ91" s="1348"/>
      <c r="HR91" s="1348"/>
      <c r="HS91" s="1348"/>
      <c r="HT91" s="1348"/>
      <c r="HU91" s="1348"/>
      <c r="HV91" s="1348"/>
      <c r="HW91" s="1348"/>
      <c r="HX91" s="1348"/>
      <c r="HY91" s="1348"/>
      <c r="HZ91" s="1348"/>
      <c r="IA91" s="1348"/>
      <c r="IB91" s="1348"/>
      <c r="IC91" s="1348"/>
      <c r="ID91" s="1348"/>
      <c r="IE91" s="1348"/>
      <c r="IF91" s="1348"/>
      <c r="IG91" s="1348"/>
      <c r="IH91" s="1348"/>
      <c r="II91" s="1348"/>
      <c r="IJ91" s="1348"/>
      <c r="IK91" s="1348"/>
      <c r="IL91" s="1348"/>
      <c r="IM91" s="1348"/>
      <c r="IN91" s="1348"/>
      <c r="IO91" s="1348"/>
      <c r="IP91" s="1348"/>
      <c r="IQ91" s="1348"/>
      <c r="IR91" s="1352"/>
      <c r="IS91" s="1352"/>
      <c r="IT91" s="1352"/>
      <c r="IU91" s="1352"/>
      <c r="IV91" s="566"/>
      <c r="IW91" s="556"/>
      <c r="IX91" s="1338"/>
      <c r="IY91" s="1360"/>
      <c r="IZ91" s="544"/>
      <c r="JA91" s="544"/>
      <c r="JB91" s="544"/>
      <c r="JC91" s="544"/>
      <c r="JD91" s="544"/>
      <c r="JE91" s="544"/>
      <c r="JF91" s="544"/>
      <c r="JG91" s="544"/>
      <c r="JH91" s="545"/>
      <c r="JI91" s="544"/>
      <c r="JJ91" s="544"/>
      <c r="JK91" s="544"/>
      <c r="JL91" s="544"/>
      <c r="JM91" s="544"/>
      <c r="JN91" s="544"/>
      <c r="JO91" s="544"/>
      <c r="JP91" s="544"/>
      <c r="JQ91" s="544"/>
      <c r="JR91" s="544"/>
      <c r="JS91" s="544"/>
      <c r="JT91" s="544"/>
      <c r="JU91" s="544"/>
      <c r="JV91" s="544"/>
      <c r="JW91" s="544"/>
      <c r="JX91" s="544"/>
      <c r="JY91" s="544"/>
      <c r="JZ91" s="544"/>
      <c r="KA91" s="544"/>
      <c r="KB91" s="544"/>
      <c r="KC91" s="544"/>
      <c r="KD91" s="544"/>
      <c r="KE91" s="544"/>
      <c r="KF91" s="544"/>
      <c r="KG91" s="544"/>
      <c r="KH91" s="544"/>
      <c r="KI91" s="544"/>
      <c r="KJ91" s="544"/>
      <c r="KK91" s="544"/>
      <c r="KL91" s="544"/>
      <c r="KM91" s="544"/>
      <c r="KN91" s="544"/>
      <c r="KO91" s="544"/>
      <c r="KP91" s="544"/>
      <c r="KQ91" s="544"/>
      <c r="KR91" s="544"/>
      <c r="KS91" s="544"/>
      <c r="KT91" s="544"/>
      <c r="KU91" s="544"/>
      <c r="KV91" s="544"/>
      <c r="KW91" s="544"/>
      <c r="KX91" s="544"/>
      <c r="KY91" s="544"/>
      <c r="KZ91" s="544"/>
      <c r="LA91" s="544"/>
      <c r="LB91" s="544"/>
      <c r="LC91" s="544"/>
      <c r="LD91" s="544"/>
      <c r="LE91" s="544"/>
      <c r="LF91" s="544"/>
      <c r="LG91" s="544"/>
      <c r="LH91" s="544"/>
      <c r="LI91" s="544"/>
      <c r="LJ91" s="546"/>
    </row>
    <row r="92" spans="2:322" ht="3.65" customHeight="1">
      <c r="B92" s="545"/>
      <c r="C92" s="544"/>
      <c r="D92" s="544"/>
      <c r="E92" s="544"/>
      <c r="F92" s="544"/>
      <c r="G92" s="544"/>
      <c r="H92" s="544"/>
      <c r="I92" s="544"/>
      <c r="J92" s="544"/>
      <c r="K92" s="544"/>
      <c r="L92" s="544"/>
      <c r="M92" s="544"/>
      <c r="N92" s="544"/>
      <c r="O92" s="544"/>
      <c r="P92" s="544"/>
      <c r="Q92" s="544"/>
      <c r="R92" s="544"/>
      <c r="S92" s="544"/>
      <c r="T92" s="544"/>
      <c r="U92" s="544"/>
      <c r="V92" s="544"/>
      <c r="W92" s="544"/>
      <c r="X92" s="544"/>
      <c r="Y92" s="544"/>
      <c r="Z92" s="544"/>
      <c r="AA92" s="544"/>
      <c r="AB92" s="544"/>
      <c r="AC92" s="544"/>
      <c r="AD92" s="544"/>
      <c r="AE92" s="544"/>
      <c r="AF92" s="544"/>
      <c r="AG92" s="544"/>
      <c r="AH92" s="544"/>
      <c r="AI92" s="544"/>
      <c r="AJ92" s="544"/>
      <c r="AK92" s="544"/>
      <c r="AL92" s="544"/>
      <c r="AM92" s="544"/>
      <c r="AN92" s="544"/>
      <c r="AO92" s="546"/>
      <c r="AP92" s="547"/>
      <c r="AQ92" s="548"/>
      <c r="AR92" s="548"/>
      <c r="AS92" s="548"/>
      <c r="AT92" s="548"/>
      <c r="AU92" s="548"/>
      <c r="AV92" s="548"/>
      <c r="AW92" s="548"/>
      <c r="AX92" s="1337"/>
      <c r="AY92" s="1338"/>
      <c r="AZ92" s="556"/>
      <c r="BA92" s="564"/>
      <c r="BB92" s="1353"/>
      <c r="BC92" s="1353"/>
      <c r="BD92" s="1353"/>
      <c r="BE92" s="1353"/>
      <c r="BF92" s="1353"/>
      <c r="BG92" s="1353"/>
      <c r="BH92" s="1353"/>
      <c r="BI92" s="1353"/>
      <c r="BJ92" s="1353"/>
      <c r="BK92" s="1353"/>
      <c r="BL92" s="1353"/>
      <c r="BM92" s="1353"/>
      <c r="BN92" s="1353"/>
      <c r="BO92" s="1353"/>
      <c r="BP92" s="1353"/>
      <c r="BQ92" s="1353"/>
      <c r="BR92" s="1353"/>
      <c r="BS92" s="1353"/>
      <c r="BT92" s="1353"/>
      <c r="BU92" s="1353"/>
      <c r="BV92" s="1353"/>
      <c r="BW92" s="1353"/>
      <c r="BX92" s="1353"/>
      <c r="BY92" s="1353"/>
      <c r="BZ92" s="1353"/>
      <c r="CA92" s="1353"/>
      <c r="CB92" s="1353"/>
      <c r="CC92" s="1353"/>
      <c r="CD92" s="1353"/>
      <c r="CE92" s="1353"/>
      <c r="CF92" s="1353"/>
      <c r="CG92" s="1353"/>
      <c r="CH92" s="1353"/>
      <c r="CI92" s="1353"/>
      <c r="CJ92" s="1353"/>
      <c r="CK92" s="1353"/>
      <c r="CL92" s="1353"/>
      <c r="CM92" s="1353"/>
      <c r="CN92" s="1353"/>
      <c r="CO92" s="1353"/>
      <c r="CP92" s="1353"/>
      <c r="CQ92" s="1353"/>
      <c r="CR92" s="1353"/>
      <c r="CS92" s="1353"/>
      <c r="CT92" s="1353"/>
      <c r="CU92" s="1353"/>
      <c r="CV92" s="1353"/>
      <c r="CW92" s="1353"/>
      <c r="CX92" s="1353"/>
      <c r="CY92" s="1353"/>
      <c r="CZ92" s="1353"/>
      <c r="DA92" s="1353"/>
      <c r="DB92" s="1353"/>
      <c r="DC92" s="1353"/>
      <c r="DD92" s="1353"/>
      <c r="DE92" s="1353"/>
      <c r="DF92" s="1353"/>
      <c r="DG92" s="1353"/>
      <c r="DH92" s="1353"/>
      <c r="DI92" s="1353"/>
      <c r="DJ92" s="1353"/>
      <c r="DK92" s="1353"/>
      <c r="DL92" s="1353"/>
      <c r="DM92" s="1353"/>
      <c r="DN92" s="1353"/>
      <c r="DO92" s="1353"/>
      <c r="DP92" s="1353"/>
      <c r="DQ92" s="1353"/>
      <c r="DR92" s="1353"/>
      <c r="DS92" s="1353"/>
      <c r="DT92" s="1353"/>
      <c r="DU92" s="1353"/>
      <c r="DV92" s="1353"/>
      <c r="DW92" s="1353"/>
      <c r="DX92" s="1353"/>
      <c r="DY92" s="1353"/>
      <c r="DZ92" s="1353"/>
      <c r="EA92" s="1353"/>
      <c r="EB92" s="1353"/>
      <c r="EC92" s="1353"/>
      <c r="ED92" s="1353"/>
      <c r="EE92" s="1353"/>
      <c r="EF92" s="1353"/>
      <c r="EG92" s="1353"/>
      <c r="EH92" s="1353"/>
      <c r="EI92" s="1353"/>
      <c r="EJ92" s="1353"/>
      <c r="EK92" s="1353"/>
      <c r="EL92" s="1353"/>
      <c r="EM92" s="1353"/>
      <c r="EN92" s="1353"/>
      <c r="EO92" s="1353"/>
      <c r="EP92" s="1353"/>
      <c r="EQ92" s="1353"/>
      <c r="ER92" s="1353"/>
      <c r="ES92" s="1353"/>
      <c r="ET92" s="1353"/>
      <c r="EU92" s="1353"/>
      <c r="EV92" s="1353"/>
      <c r="EW92" s="1353"/>
      <c r="EX92" s="1353"/>
      <c r="EY92" s="1353"/>
      <c r="EZ92" s="1353"/>
      <c r="FA92" s="1353"/>
      <c r="FB92" s="1353"/>
      <c r="FC92" s="1353"/>
      <c r="FD92" s="1353"/>
      <c r="FE92" s="1353"/>
      <c r="FF92" s="1353"/>
      <c r="FG92" s="1353"/>
      <c r="FH92" s="1353"/>
      <c r="FI92" s="1353"/>
      <c r="FJ92" s="1353"/>
      <c r="FK92" s="1353"/>
      <c r="FL92" s="1353"/>
      <c r="FM92" s="1353"/>
      <c r="FN92" s="1353"/>
      <c r="FO92" s="1353"/>
      <c r="FP92" s="1353"/>
      <c r="FQ92" s="1353"/>
      <c r="FR92" s="1353"/>
      <c r="FS92" s="1353"/>
      <c r="FT92" s="1353"/>
      <c r="FU92" s="1353"/>
      <c r="FV92" s="1353"/>
      <c r="FW92" s="1353"/>
      <c r="FX92" s="1353"/>
      <c r="FY92" s="1353"/>
      <c r="FZ92" s="1353"/>
      <c r="GA92" s="1353"/>
      <c r="GB92" s="1353"/>
      <c r="GC92" s="1353"/>
      <c r="GD92" s="1353"/>
      <c r="GE92" s="1353"/>
      <c r="GF92" s="1353"/>
      <c r="GG92" s="1353"/>
      <c r="GH92" s="1353"/>
      <c r="GI92" s="1353"/>
      <c r="GJ92" s="1353"/>
      <c r="GK92" s="1353"/>
      <c r="GL92" s="1353"/>
      <c r="GM92" s="1353"/>
      <c r="GN92" s="1353"/>
      <c r="GO92" s="1353"/>
      <c r="GP92" s="1353" t="str">
        <f>IFERROR(VLOOKUP(#REF!,'[1]BOM2.0'!$O$43:$V$98,8,FALSE),"")</f>
        <v/>
      </c>
      <c r="GQ92" s="1353"/>
      <c r="GR92" s="1353"/>
      <c r="GS92" s="1353"/>
      <c r="GT92" s="1353"/>
      <c r="GU92" s="1353"/>
      <c r="GV92" s="1353"/>
      <c r="GW92" s="1353"/>
      <c r="GX92" s="1353"/>
      <c r="GY92" s="1353"/>
      <c r="GZ92" s="1353"/>
      <c r="HA92" s="1353"/>
      <c r="HB92" s="1353"/>
      <c r="HC92" s="1353"/>
      <c r="HD92" s="1353"/>
      <c r="HE92" s="1353"/>
      <c r="HF92" s="1353"/>
      <c r="HG92" s="1353"/>
      <c r="HH92" s="1353"/>
      <c r="HI92" s="1353"/>
      <c r="HJ92" s="1353"/>
      <c r="HK92" s="1353"/>
      <c r="HL92" s="1353"/>
      <c r="HM92" s="1353"/>
      <c r="HN92" s="1353"/>
      <c r="HO92" s="1353"/>
      <c r="HP92" s="1353"/>
      <c r="HQ92" s="1353"/>
      <c r="HR92" s="1353"/>
      <c r="HS92" s="1353"/>
      <c r="HT92" s="1353"/>
      <c r="HU92" s="1353"/>
      <c r="HV92" s="1353"/>
      <c r="HW92" s="1353"/>
      <c r="HX92" s="1353"/>
      <c r="HY92" s="1353"/>
      <c r="HZ92" s="1353"/>
      <c r="IA92" s="1353"/>
      <c r="IB92" s="1353"/>
      <c r="IC92" s="1353"/>
      <c r="ID92" s="1353"/>
      <c r="IE92" s="1353"/>
      <c r="IF92" s="1353"/>
      <c r="IG92" s="1353"/>
      <c r="IH92" s="1353"/>
      <c r="II92" s="1353"/>
      <c r="IJ92" s="1353"/>
      <c r="IK92" s="1353"/>
      <c r="IL92" s="1353"/>
      <c r="IM92" s="1353"/>
      <c r="IN92" s="1353"/>
      <c r="IO92" s="1353"/>
      <c r="IP92" s="1353"/>
      <c r="IQ92" s="1353"/>
      <c r="IR92" s="1355" t="b">
        <v>0</v>
      </c>
      <c r="IS92" s="1355"/>
      <c r="IT92" s="1355"/>
      <c r="IU92" s="1355"/>
      <c r="IV92" s="566"/>
      <c r="IW92" s="556"/>
      <c r="IX92" s="1338"/>
      <c r="IY92" s="1360"/>
      <c r="IZ92" s="544"/>
      <c r="JA92" s="544"/>
      <c r="JB92" s="544"/>
      <c r="JC92" s="544"/>
      <c r="JD92" s="544"/>
      <c r="JE92" s="544"/>
      <c r="JF92" s="544"/>
      <c r="JG92" s="544"/>
      <c r="JH92" s="545"/>
      <c r="JI92" s="544"/>
      <c r="JJ92" s="544"/>
      <c r="JK92" s="544"/>
      <c r="JL92" s="544"/>
      <c r="JM92" s="544"/>
      <c r="JN92" s="544"/>
      <c r="JO92" s="544"/>
      <c r="JP92" s="544"/>
      <c r="JQ92" s="544"/>
      <c r="JR92" s="544"/>
      <c r="JS92" s="544"/>
      <c r="JT92" s="544"/>
      <c r="JU92" s="544"/>
      <c r="JV92" s="544"/>
      <c r="JW92" s="544"/>
      <c r="JX92" s="544"/>
      <c r="JY92" s="544"/>
      <c r="JZ92" s="544"/>
      <c r="KA92" s="544"/>
      <c r="KB92" s="544"/>
      <c r="KC92" s="544"/>
      <c r="KD92" s="544"/>
      <c r="KE92" s="544"/>
      <c r="KF92" s="544"/>
      <c r="KG92" s="544"/>
      <c r="KH92" s="544"/>
      <c r="KI92" s="544"/>
      <c r="KJ92" s="544"/>
      <c r="KK92" s="544"/>
      <c r="KL92" s="544"/>
      <c r="KM92" s="544"/>
      <c r="KN92" s="544"/>
      <c r="KO92" s="544"/>
      <c r="KP92" s="544"/>
      <c r="KQ92" s="544"/>
      <c r="KR92" s="544"/>
      <c r="KS92" s="544"/>
      <c r="KT92" s="544"/>
      <c r="KU92" s="544"/>
      <c r="KV92" s="544"/>
      <c r="KW92" s="544"/>
      <c r="KX92" s="544"/>
      <c r="KY92" s="544"/>
      <c r="KZ92" s="544"/>
      <c r="LA92" s="544"/>
      <c r="LB92" s="544"/>
      <c r="LC92" s="544"/>
      <c r="LD92" s="544"/>
      <c r="LE92" s="544"/>
      <c r="LF92" s="544"/>
      <c r="LG92" s="544"/>
      <c r="LH92" s="544"/>
      <c r="LI92" s="544"/>
      <c r="LJ92" s="546"/>
    </row>
    <row r="93" spans="2:322" ht="3.65" customHeight="1">
      <c r="B93" s="545"/>
      <c r="C93" s="544"/>
      <c r="D93" s="544"/>
      <c r="E93" s="544"/>
      <c r="F93" s="544"/>
      <c r="G93" s="544"/>
      <c r="H93" s="544"/>
      <c r="I93" s="544"/>
      <c r="J93" s="544"/>
      <c r="K93" s="544"/>
      <c r="L93" s="544"/>
      <c r="M93" s="544"/>
      <c r="N93" s="544"/>
      <c r="O93" s="544"/>
      <c r="P93" s="544"/>
      <c r="Q93" s="544"/>
      <c r="R93" s="544"/>
      <c r="S93" s="544"/>
      <c r="T93" s="544"/>
      <c r="U93" s="544"/>
      <c r="V93" s="544"/>
      <c r="W93" s="544"/>
      <c r="X93" s="544"/>
      <c r="Y93" s="544"/>
      <c r="Z93" s="544"/>
      <c r="AA93" s="544"/>
      <c r="AB93" s="544"/>
      <c r="AC93" s="544"/>
      <c r="AD93" s="544"/>
      <c r="AE93" s="544"/>
      <c r="AF93" s="544"/>
      <c r="AG93" s="544"/>
      <c r="AH93" s="544"/>
      <c r="AI93" s="544"/>
      <c r="AJ93" s="544"/>
      <c r="AK93" s="544"/>
      <c r="AL93" s="544"/>
      <c r="AM93" s="544"/>
      <c r="AN93" s="544"/>
      <c r="AO93" s="546"/>
      <c r="AP93" s="547"/>
      <c r="AQ93" s="548"/>
      <c r="AR93" s="548"/>
      <c r="AS93" s="548"/>
      <c r="AT93" s="548"/>
      <c r="AU93" s="548"/>
      <c r="AV93" s="548"/>
      <c r="AW93" s="548"/>
      <c r="AX93" s="1337"/>
      <c r="AY93" s="1338"/>
      <c r="AZ93" s="556"/>
      <c r="BA93" s="564"/>
      <c r="BB93" s="1353"/>
      <c r="BC93" s="1353"/>
      <c r="BD93" s="1353"/>
      <c r="BE93" s="1353"/>
      <c r="BF93" s="1353"/>
      <c r="BG93" s="1353"/>
      <c r="BH93" s="1353"/>
      <c r="BI93" s="1353"/>
      <c r="BJ93" s="1353"/>
      <c r="BK93" s="1353"/>
      <c r="BL93" s="1353"/>
      <c r="BM93" s="1353"/>
      <c r="BN93" s="1353"/>
      <c r="BO93" s="1353"/>
      <c r="BP93" s="1353"/>
      <c r="BQ93" s="1353"/>
      <c r="BR93" s="1353"/>
      <c r="BS93" s="1353"/>
      <c r="BT93" s="1353"/>
      <c r="BU93" s="1353"/>
      <c r="BV93" s="1353"/>
      <c r="BW93" s="1353"/>
      <c r="BX93" s="1353"/>
      <c r="BY93" s="1353"/>
      <c r="BZ93" s="1353"/>
      <c r="CA93" s="1353"/>
      <c r="CB93" s="1353"/>
      <c r="CC93" s="1353"/>
      <c r="CD93" s="1353"/>
      <c r="CE93" s="1353"/>
      <c r="CF93" s="1353"/>
      <c r="CG93" s="1353"/>
      <c r="CH93" s="1353"/>
      <c r="CI93" s="1353"/>
      <c r="CJ93" s="1353"/>
      <c r="CK93" s="1353"/>
      <c r="CL93" s="1353"/>
      <c r="CM93" s="1353"/>
      <c r="CN93" s="1353"/>
      <c r="CO93" s="1353"/>
      <c r="CP93" s="1353"/>
      <c r="CQ93" s="1353"/>
      <c r="CR93" s="1353"/>
      <c r="CS93" s="1353"/>
      <c r="CT93" s="1353"/>
      <c r="CU93" s="1353"/>
      <c r="CV93" s="1353"/>
      <c r="CW93" s="1353"/>
      <c r="CX93" s="1353"/>
      <c r="CY93" s="1353"/>
      <c r="CZ93" s="1353"/>
      <c r="DA93" s="1353"/>
      <c r="DB93" s="1353"/>
      <c r="DC93" s="1353"/>
      <c r="DD93" s="1353"/>
      <c r="DE93" s="1353"/>
      <c r="DF93" s="1353"/>
      <c r="DG93" s="1353"/>
      <c r="DH93" s="1353"/>
      <c r="DI93" s="1353"/>
      <c r="DJ93" s="1353"/>
      <c r="DK93" s="1353"/>
      <c r="DL93" s="1353"/>
      <c r="DM93" s="1353"/>
      <c r="DN93" s="1353"/>
      <c r="DO93" s="1353"/>
      <c r="DP93" s="1353"/>
      <c r="DQ93" s="1353"/>
      <c r="DR93" s="1353"/>
      <c r="DS93" s="1353"/>
      <c r="DT93" s="1353"/>
      <c r="DU93" s="1353"/>
      <c r="DV93" s="1353"/>
      <c r="DW93" s="1353"/>
      <c r="DX93" s="1353"/>
      <c r="DY93" s="1353"/>
      <c r="DZ93" s="1353"/>
      <c r="EA93" s="1353"/>
      <c r="EB93" s="1353"/>
      <c r="EC93" s="1353"/>
      <c r="ED93" s="1353"/>
      <c r="EE93" s="1353"/>
      <c r="EF93" s="1353"/>
      <c r="EG93" s="1353"/>
      <c r="EH93" s="1353"/>
      <c r="EI93" s="1353"/>
      <c r="EJ93" s="1353"/>
      <c r="EK93" s="1353"/>
      <c r="EL93" s="1353"/>
      <c r="EM93" s="1353"/>
      <c r="EN93" s="1353"/>
      <c r="EO93" s="1353"/>
      <c r="EP93" s="1353"/>
      <c r="EQ93" s="1353"/>
      <c r="ER93" s="1353"/>
      <c r="ES93" s="1353"/>
      <c r="ET93" s="1353"/>
      <c r="EU93" s="1353"/>
      <c r="EV93" s="1353"/>
      <c r="EW93" s="1353"/>
      <c r="EX93" s="1353"/>
      <c r="EY93" s="1353"/>
      <c r="EZ93" s="1353"/>
      <c r="FA93" s="1353"/>
      <c r="FB93" s="1353"/>
      <c r="FC93" s="1353"/>
      <c r="FD93" s="1353"/>
      <c r="FE93" s="1353"/>
      <c r="FF93" s="1353"/>
      <c r="FG93" s="1353"/>
      <c r="FH93" s="1353"/>
      <c r="FI93" s="1353"/>
      <c r="FJ93" s="1353"/>
      <c r="FK93" s="1353"/>
      <c r="FL93" s="1353"/>
      <c r="FM93" s="1353"/>
      <c r="FN93" s="1353"/>
      <c r="FO93" s="1353"/>
      <c r="FP93" s="1353"/>
      <c r="FQ93" s="1353"/>
      <c r="FR93" s="1353"/>
      <c r="FS93" s="1353"/>
      <c r="FT93" s="1353"/>
      <c r="FU93" s="1353"/>
      <c r="FV93" s="1353"/>
      <c r="FW93" s="1353"/>
      <c r="FX93" s="1353"/>
      <c r="FY93" s="1353"/>
      <c r="FZ93" s="1353"/>
      <c r="GA93" s="1353"/>
      <c r="GB93" s="1353"/>
      <c r="GC93" s="1353"/>
      <c r="GD93" s="1353"/>
      <c r="GE93" s="1353"/>
      <c r="GF93" s="1353"/>
      <c r="GG93" s="1353"/>
      <c r="GH93" s="1353"/>
      <c r="GI93" s="1353"/>
      <c r="GJ93" s="1353"/>
      <c r="GK93" s="1353"/>
      <c r="GL93" s="1353"/>
      <c r="GM93" s="1353"/>
      <c r="GN93" s="1353"/>
      <c r="GO93" s="1353"/>
      <c r="GP93" s="1353"/>
      <c r="GQ93" s="1353"/>
      <c r="GR93" s="1353"/>
      <c r="GS93" s="1353"/>
      <c r="GT93" s="1353"/>
      <c r="GU93" s="1353"/>
      <c r="GV93" s="1353"/>
      <c r="GW93" s="1353"/>
      <c r="GX93" s="1353"/>
      <c r="GY93" s="1353"/>
      <c r="GZ93" s="1353"/>
      <c r="HA93" s="1353"/>
      <c r="HB93" s="1353"/>
      <c r="HC93" s="1353"/>
      <c r="HD93" s="1353"/>
      <c r="HE93" s="1353"/>
      <c r="HF93" s="1353"/>
      <c r="HG93" s="1353"/>
      <c r="HH93" s="1353"/>
      <c r="HI93" s="1353"/>
      <c r="HJ93" s="1353"/>
      <c r="HK93" s="1353"/>
      <c r="HL93" s="1353"/>
      <c r="HM93" s="1353"/>
      <c r="HN93" s="1353"/>
      <c r="HO93" s="1353"/>
      <c r="HP93" s="1353"/>
      <c r="HQ93" s="1353"/>
      <c r="HR93" s="1353"/>
      <c r="HS93" s="1353"/>
      <c r="HT93" s="1353"/>
      <c r="HU93" s="1353"/>
      <c r="HV93" s="1353"/>
      <c r="HW93" s="1353"/>
      <c r="HX93" s="1353"/>
      <c r="HY93" s="1353"/>
      <c r="HZ93" s="1353"/>
      <c r="IA93" s="1353"/>
      <c r="IB93" s="1353"/>
      <c r="IC93" s="1353"/>
      <c r="ID93" s="1353"/>
      <c r="IE93" s="1353"/>
      <c r="IF93" s="1353"/>
      <c r="IG93" s="1353"/>
      <c r="IH93" s="1353"/>
      <c r="II93" s="1353"/>
      <c r="IJ93" s="1353"/>
      <c r="IK93" s="1353"/>
      <c r="IL93" s="1353"/>
      <c r="IM93" s="1353"/>
      <c r="IN93" s="1353"/>
      <c r="IO93" s="1353"/>
      <c r="IP93" s="1353"/>
      <c r="IQ93" s="1353"/>
      <c r="IR93" s="1355"/>
      <c r="IS93" s="1355"/>
      <c r="IT93" s="1355"/>
      <c r="IU93" s="1355"/>
      <c r="IV93" s="566"/>
      <c r="IW93" s="556"/>
      <c r="IX93" s="1338"/>
      <c r="IY93" s="1360"/>
      <c r="IZ93" s="544"/>
      <c r="JA93" s="544"/>
      <c r="JB93" s="544"/>
      <c r="JC93" s="544"/>
      <c r="JD93" s="544"/>
      <c r="JE93" s="544"/>
      <c r="JF93" s="544"/>
      <c r="JG93" s="544"/>
      <c r="JH93" s="545"/>
      <c r="JI93" s="544"/>
      <c r="JJ93" s="544"/>
      <c r="JK93" s="544"/>
      <c r="JL93" s="544"/>
      <c r="JM93" s="544"/>
      <c r="JN93" s="544"/>
      <c r="JO93" s="544"/>
      <c r="JP93" s="544"/>
      <c r="JQ93" s="544"/>
      <c r="JR93" s="544"/>
      <c r="JS93" s="544"/>
      <c r="JT93" s="544"/>
      <c r="JU93" s="544"/>
      <c r="JV93" s="544"/>
      <c r="JW93" s="544"/>
      <c r="JX93" s="544"/>
      <c r="JY93" s="544"/>
      <c r="JZ93" s="544"/>
      <c r="KA93" s="544"/>
      <c r="KB93" s="544"/>
      <c r="KC93" s="544"/>
      <c r="KD93" s="544"/>
      <c r="KE93" s="544"/>
      <c r="KF93" s="544"/>
      <c r="KG93" s="544"/>
      <c r="KH93" s="544"/>
      <c r="KI93" s="544"/>
      <c r="KJ93" s="544"/>
      <c r="KK93" s="544"/>
      <c r="KL93" s="544"/>
      <c r="KM93" s="544"/>
      <c r="KN93" s="544"/>
      <c r="KO93" s="544"/>
      <c r="KP93" s="544"/>
      <c r="KQ93" s="544"/>
      <c r="KR93" s="544"/>
      <c r="KS93" s="544"/>
      <c r="KT93" s="544"/>
      <c r="KU93" s="544"/>
      <c r="KV93" s="544"/>
      <c r="KW93" s="544"/>
      <c r="KX93" s="544"/>
      <c r="KY93" s="544"/>
      <c r="KZ93" s="544"/>
      <c r="LA93" s="544"/>
      <c r="LB93" s="544"/>
      <c r="LC93" s="544"/>
      <c r="LD93" s="544"/>
      <c r="LE93" s="544"/>
      <c r="LF93" s="544"/>
      <c r="LG93" s="544"/>
      <c r="LH93" s="544"/>
      <c r="LI93" s="544"/>
      <c r="LJ93" s="546"/>
    </row>
    <row r="94" spans="2:322" ht="3.65" customHeight="1">
      <c r="B94" s="545"/>
      <c r="C94" s="544"/>
      <c r="D94" s="544"/>
      <c r="E94" s="544"/>
      <c r="F94" s="544"/>
      <c r="G94" s="544"/>
      <c r="H94" s="544"/>
      <c r="I94" s="544"/>
      <c r="J94" s="544"/>
      <c r="K94" s="544"/>
      <c r="L94" s="544"/>
      <c r="M94" s="544"/>
      <c r="N94" s="544"/>
      <c r="O94" s="544"/>
      <c r="P94" s="544"/>
      <c r="Q94" s="544"/>
      <c r="R94" s="544"/>
      <c r="S94" s="544"/>
      <c r="T94" s="544"/>
      <c r="U94" s="544"/>
      <c r="V94" s="544"/>
      <c r="W94" s="544"/>
      <c r="X94" s="544"/>
      <c r="Y94" s="544"/>
      <c r="Z94" s="544"/>
      <c r="AA94" s="544"/>
      <c r="AB94" s="544"/>
      <c r="AC94" s="544"/>
      <c r="AD94" s="544"/>
      <c r="AE94" s="544"/>
      <c r="AF94" s="544"/>
      <c r="AG94" s="544"/>
      <c r="AH94" s="544"/>
      <c r="AI94" s="544"/>
      <c r="AJ94" s="544"/>
      <c r="AK94" s="544"/>
      <c r="AL94" s="544"/>
      <c r="AM94" s="544"/>
      <c r="AN94" s="544"/>
      <c r="AO94" s="546"/>
      <c r="AP94" s="547"/>
      <c r="AQ94" s="548"/>
      <c r="AR94" s="548"/>
      <c r="AS94" s="548"/>
      <c r="AT94" s="548"/>
      <c r="AU94" s="548"/>
      <c r="AV94" s="548"/>
      <c r="AW94" s="548"/>
      <c r="AX94" s="1337"/>
      <c r="AY94" s="1338"/>
      <c r="AZ94" s="556"/>
      <c r="BA94" s="564"/>
      <c r="BB94" s="1353"/>
      <c r="BC94" s="1353"/>
      <c r="BD94" s="1353"/>
      <c r="BE94" s="1353"/>
      <c r="BF94" s="1353"/>
      <c r="BG94" s="1353"/>
      <c r="BH94" s="1353"/>
      <c r="BI94" s="1353"/>
      <c r="BJ94" s="1353"/>
      <c r="BK94" s="1353"/>
      <c r="BL94" s="1353"/>
      <c r="BM94" s="1353"/>
      <c r="BN94" s="1353"/>
      <c r="BO94" s="1353"/>
      <c r="BP94" s="1353"/>
      <c r="BQ94" s="1353"/>
      <c r="BR94" s="1353"/>
      <c r="BS94" s="1353"/>
      <c r="BT94" s="1353"/>
      <c r="BU94" s="1353"/>
      <c r="BV94" s="1353"/>
      <c r="BW94" s="1353"/>
      <c r="BX94" s="1353"/>
      <c r="BY94" s="1353"/>
      <c r="BZ94" s="1353"/>
      <c r="CA94" s="1353"/>
      <c r="CB94" s="1353"/>
      <c r="CC94" s="1353"/>
      <c r="CD94" s="1353"/>
      <c r="CE94" s="1353"/>
      <c r="CF94" s="1353"/>
      <c r="CG94" s="1353"/>
      <c r="CH94" s="1353"/>
      <c r="CI94" s="1353"/>
      <c r="CJ94" s="1353"/>
      <c r="CK94" s="1353"/>
      <c r="CL94" s="1353"/>
      <c r="CM94" s="1353"/>
      <c r="CN94" s="1353"/>
      <c r="CO94" s="1353"/>
      <c r="CP94" s="1353"/>
      <c r="CQ94" s="1353"/>
      <c r="CR94" s="1353"/>
      <c r="CS94" s="1353"/>
      <c r="CT94" s="1353"/>
      <c r="CU94" s="1353"/>
      <c r="CV94" s="1353"/>
      <c r="CW94" s="1353"/>
      <c r="CX94" s="1353"/>
      <c r="CY94" s="1353"/>
      <c r="CZ94" s="1353"/>
      <c r="DA94" s="1353"/>
      <c r="DB94" s="1353"/>
      <c r="DC94" s="1353"/>
      <c r="DD94" s="1353"/>
      <c r="DE94" s="1353"/>
      <c r="DF94" s="1353"/>
      <c r="DG94" s="1353"/>
      <c r="DH94" s="1353"/>
      <c r="DI94" s="1353"/>
      <c r="DJ94" s="1353"/>
      <c r="DK94" s="1353"/>
      <c r="DL94" s="1353"/>
      <c r="DM94" s="1353"/>
      <c r="DN94" s="1353"/>
      <c r="DO94" s="1353"/>
      <c r="DP94" s="1353"/>
      <c r="DQ94" s="1353"/>
      <c r="DR94" s="1353"/>
      <c r="DS94" s="1353"/>
      <c r="DT94" s="1353"/>
      <c r="DU94" s="1353"/>
      <c r="DV94" s="1353"/>
      <c r="DW94" s="1353"/>
      <c r="DX94" s="1353"/>
      <c r="DY94" s="1353"/>
      <c r="DZ94" s="1353"/>
      <c r="EA94" s="1353"/>
      <c r="EB94" s="1353"/>
      <c r="EC94" s="1353"/>
      <c r="ED94" s="1353"/>
      <c r="EE94" s="1353"/>
      <c r="EF94" s="1353"/>
      <c r="EG94" s="1353"/>
      <c r="EH94" s="1353"/>
      <c r="EI94" s="1353"/>
      <c r="EJ94" s="1353"/>
      <c r="EK94" s="1353"/>
      <c r="EL94" s="1353"/>
      <c r="EM94" s="1353"/>
      <c r="EN94" s="1353"/>
      <c r="EO94" s="1353"/>
      <c r="EP94" s="1353"/>
      <c r="EQ94" s="1353"/>
      <c r="ER94" s="1353"/>
      <c r="ES94" s="1353"/>
      <c r="ET94" s="1353"/>
      <c r="EU94" s="1353"/>
      <c r="EV94" s="1353"/>
      <c r="EW94" s="1353"/>
      <c r="EX94" s="1353"/>
      <c r="EY94" s="1353"/>
      <c r="EZ94" s="1353"/>
      <c r="FA94" s="1353"/>
      <c r="FB94" s="1353"/>
      <c r="FC94" s="1353"/>
      <c r="FD94" s="1353"/>
      <c r="FE94" s="1353"/>
      <c r="FF94" s="1353"/>
      <c r="FG94" s="1353"/>
      <c r="FH94" s="1353"/>
      <c r="FI94" s="1353"/>
      <c r="FJ94" s="1353"/>
      <c r="FK94" s="1353"/>
      <c r="FL94" s="1353"/>
      <c r="FM94" s="1353"/>
      <c r="FN94" s="1353"/>
      <c r="FO94" s="1353"/>
      <c r="FP94" s="1353"/>
      <c r="FQ94" s="1353"/>
      <c r="FR94" s="1353"/>
      <c r="FS94" s="1353"/>
      <c r="FT94" s="1353"/>
      <c r="FU94" s="1353"/>
      <c r="FV94" s="1353"/>
      <c r="FW94" s="1353"/>
      <c r="FX94" s="1353"/>
      <c r="FY94" s="1353"/>
      <c r="FZ94" s="1353"/>
      <c r="GA94" s="1353"/>
      <c r="GB94" s="1353"/>
      <c r="GC94" s="1353"/>
      <c r="GD94" s="1353"/>
      <c r="GE94" s="1353"/>
      <c r="GF94" s="1353"/>
      <c r="GG94" s="1353"/>
      <c r="GH94" s="1353"/>
      <c r="GI94" s="1353"/>
      <c r="GJ94" s="1353"/>
      <c r="GK94" s="1353"/>
      <c r="GL94" s="1353"/>
      <c r="GM94" s="1353"/>
      <c r="GN94" s="1353"/>
      <c r="GO94" s="1353"/>
      <c r="GP94" s="1353"/>
      <c r="GQ94" s="1353"/>
      <c r="GR94" s="1353"/>
      <c r="GS94" s="1353"/>
      <c r="GT94" s="1353"/>
      <c r="GU94" s="1353"/>
      <c r="GV94" s="1353"/>
      <c r="GW94" s="1353"/>
      <c r="GX94" s="1353"/>
      <c r="GY94" s="1353"/>
      <c r="GZ94" s="1353"/>
      <c r="HA94" s="1353"/>
      <c r="HB94" s="1353"/>
      <c r="HC94" s="1353"/>
      <c r="HD94" s="1353"/>
      <c r="HE94" s="1353"/>
      <c r="HF94" s="1353"/>
      <c r="HG94" s="1353"/>
      <c r="HH94" s="1353"/>
      <c r="HI94" s="1353"/>
      <c r="HJ94" s="1353"/>
      <c r="HK94" s="1353"/>
      <c r="HL94" s="1353"/>
      <c r="HM94" s="1353"/>
      <c r="HN94" s="1353"/>
      <c r="HO94" s="1353"/>
      <c r="HP94" s="1353"/>
      <c r="HQ94" s="1353"/>
      <c r="HR94" s="1353"/>
      <c r="HS94" s="1353"/>
      <c r="HT94" s="1353"/>
      <c r="HU94" s="1353"/>
      <c r="HV94" s="1353"/>
      <c r="HW94" s="1353"/>
      <c r="HX94" s="1353"/>
      <c r="HY94" s="1353"/>
      <c r="HZ94" s="1353"/>
      <c r="IA94" s="1353"/>
      <c r="IB94" s="1353"/>
      <c r="IC94" s="1353"/>
      <c r="ID94" s="1353"/>
      <c r="IE94" s="1353"/>
      <c r="IF94" s="1353"/>
      <c r="IG94" s="1353"/>
      <c r="IH94" s="1353"/>
      <c r="II94" s="1353"/>
      <c r="IJ94" s="1353"/>
      <c r="IK94" s="1353"/>
      <c r="IL94" s="1353"/>
      <c r="IM94" s="1353"/>
      <c r="IN94" s="1353"/>
      <c r="IO94" s="1353"/>
      <c r="IP94" s="1353"/>
      <c r="IQ94" s="1353"/>
      <c r="IR94" s="1355"/>
      <c r="IS94" s="1355"/>
      <c r="IT94" s="1355"/>
      <c r="IU94" s="1355"/>
      <c r="IV94" s="566"/>
      <c r="IW94" s="556"/>
      <c r="IX94" s="1338"/>
      <c r="IY94" s="1360"/>
      <c r="IZ94" s="544"/>
      <c r="JA94" s="544"/>
      <c r="JB94" s="544"/>
      <c r="JC94" s="544"/>
      <c r="JD94" s="544"/>
      <c r="JE94" s="544"/>
      <c r="JF94" s="544"/>
      <c r="JG94" s="544"/>
      <c r="JH94" s="545"/>
      <c r="JI94" s="544"/>
      <c r="JJ94" s="544"/>
      <c r="JK94" s="544"/>
      <c r="JL94" s="544"/>
      <c r="JM94" s="544"/>
      <c r="JN94" s="544"/>
      <c r="JO94" s="544"/>
      <c r="JP94" s="544"/>
      <c r="JQ94" s="544"/>
      <c r="JR94" s="544"/>
      <c r="JS94" s="544"/>
      <c r="JT94" s="544"/>
      <c r="JU94" s="544"/>
      <c r="JV94" s="544"/>
      <c r="JW94" s="544"/>
      <c r="JX94" s="544"/>
      <c r="JY94" s="544"/>
      <c r="JZ94" s="544"/>
      <c r="KA94" s="544"/>
      <c r="KB94" s="544"/>
      <c r="KC94" s="544"/>
      <c r="KD94" s="544"/>
      <c r="KE94" s="544"/>
      <c r="KF94" s="544"/>
      <c r="KG94" s="544"/>
      <c r="KH94" s="544"/>
      <c r="KI94" s="544"/>
      <c r="KJ94" s="544"/>
      <c r="KK94" s="544"/>
      <c r="KL94" s="544"/>
      <c r="KM94" s="544"/>
      <c r="KN94" s="544"/>
      <c r="KO94" s="544"/>
      <c r="KP94" s="544"/>
      <c r="KQ94" s="544"/>
      <c r="KR94" s="544"/>
      <c r="KS94" s="544"/>
      <c r="KT94" s="544"/>
      <c r="KU94" s="544"/>
      <c r="KV94" s="544"/>
      <c r="KW94" s="544"/>
      <c r="KX94" s="544"/>
      <c r="KY94" s="544"/>
      <c r="KZ94" s="544"/>
      <c r="LA94" s="544"/>
      <c r="LB94" s="544"/>
      <c r="LC94" s="544"/>
      <c r="LD94" s="544"/>
      <c r="LE94" s="544"/>
      <c r="LF94" s="544"/>
      <c r="LG94" s="544"/>
      <c r="LH94" s="544"/>
      <c r="LI94" s="544"/>
      <c r="LJ94" s="546"/>
    </row>
    <row r="95" spans="2:322" ht="3.65" customHeight="1">
      <c r="B95" s="545"/>
      <c r="C95" s="544"/>
      <c r="D95" s="544"/>
      <c r="E95" s="544"/>
      <c r="F95" s="544"/>
      <c r="G95" s="544"/>
      <c r="H95" s="544"/>
      <c r="I95" s="544"/>
      <c r="J95" s="544"/>
      <c r="K95" s="544"/>
      <c r="L95" s="544"/>
      <c r="M95" s="544"/>
      <c r="N95" s="544"/>
      <c r="O95" s="544"/>
      <c r="P95" s="544"/>
      <c r="Q95" s="544"/>
      <c r="R95" s="544"/>
      <c r="S95" s="544"/>
      <c r="T95" s="544"/>
      <c r="U95" s="544"/>
      <c r="V95" s="544"/>
      <c r="W95" s="544"/>
      <c r="X95" s="544"/>
      <c r="Y95" s="544"/>
      <c r="Z95" s="544"/>
      <c r="AA95" s="544"/>
      <c r="AB95" s="544"/>
      <c r="AC95" s="544"/>
      <c r="AD95" s="544"/>
      <c r="AE95" s="544"/>
      <c r="AF95" s="544"/>
      <c r="AG95" s="544"/>
      <c r="AH95" s="544"/>
      <c r="AI95" s="544"/>
      <c r="AJ95" s="544"/>
      <c r="AK95" s="544"/>
      <c r="AL95" s="544"/>
      <c r="AM95" s="544"/>
      <c r="AN95" s="544"/>
      <c r="AO95" s="546"/>
      <c r="AP95" s="547"/>
      <c r="AQ95" s="548"/>
      <c r="AR95" s="548"/>
      <c r="AS95" s="548"/>
      <c r="AT95" s="548"/>
      <c r="AU95" s="548"/>
      <c r="AV95" s="548"/>
      <c r="AW95" s="548"/>
      <c r="AX95" s="1339"/>
      <c r="AY95" s="1340"/>
      <c r="AZ95" s="568"/>
      <c r="BA95" s="564"/>
      <c r="BB95" s="1348"/>
      <c r="BC95" s="1348"/>
      <c r="BD95" s="1348"/>
      <c r="BE95" s="1348"/>
      <c r="BF95" s="1348"/>
      <c r="BG95" s="1348"/>
      <c r="BH95" s="1348"/>
      <c r="BI95" s="1348"/>
      <c r="BJ95" s="1348"/>
      <c r="BK95" s="1348"/>
      <c r="BL95" s="1348"/>
      <c r="BM95" s="1348"/>
      <c r="BN95" s="1348"/>
      <c r="BO95" s="1348"/>
      <c r="BP95" s="1348"/>
      <c r="BQ95" s="1348"/>
      <c r="BR95" s="1348"/>
      <c r="BS95" s="1348"/>
      <c r="BT95" s="1348"/>
      <c r="BU95" s="1348"/>
      <c r="BV95" s="1348"/>
      <c r="BW95" s="1348"/>
      <c r="BX95" s="1348"/>
      <c r="BY95" s="1348"/>
      <c r="BZ95" s="1349"/>
      <c r="CA95" s="1349"/>
      <c r="CB95" s="1349"/>
      <c r="CC95" s="1349"/>
      <c r="CD95" s="1349"/>
      <c r="CE95" s="1349"/>
      <c r="CF95" s="1349"/>
      <c r="CG95" s="1349"/>
      <c r="CH95" s="1349"/>
      <c r="CI95" s="1349"/>
      <c r="CJ95" s="1349"/>
      <c r="CK95" s="1349"/>
      <c r="CL95" s="1349"/>
      <c r="CM95" s="1349"/>
      <c r="CN95" s="1349"/>
      <c r="CO95" s="1349"/>
      <c r="CP95" s="1349"/>
      <c r="CQ95" s="1349"/>
      <c r="CR95" s="1349"/>
      <c r="CS95" s="1349"/>
      <c r="CT95" s="1349"/>
      <c r="CU95" s="1349"/>
      <c r="CV95" s="1349"/>
      <c r="CW95" s="1349"/>
      <c r="CX95" s="1349"/>
      <c r="CY95" s="1349"/>
      <c r="CZ95" s="1349"/>
      <c r="DA95" s="1349"/>
      <c r="DB95" s="1349"/>
      <c r="DC95" s="1349"/>
      <c r="DD95" s="1349"/>
      <c r="DE95" s="1349"/>
      <c r="DF95" s="1349"/>
      <c r="DG95" s="1349"/>
      <c r="DH95" s="1349"/>
      <c r="DI95" s="1349"/>
      <c r="DJ95" s="1349"/>
      <c r="DK95" s="1349"/>
      <c r="DL95" s="1349"/>
      <c r="DM95" s="1349"/>
      <c r="DN95" s="1349"/>
      <c r="DO95" s="1349"/>
      <c r="DP95" s="1349"/>
      <c r="DQ95" s="1349"/>
      <c r="DR95" s="1349"/>
      <c r="DS95" s="1349"/>
      <c r="DT95" s="1349"/>
      <c r="DU95" s="1349"/>
      <c r="DV95" s="1349"/>
      <c r="DW95" s="1349"/>
      <c r="DX95" s="1349"/>
      <c r="DY95" s="1349"/>
      <c r="DZ95" s="1349"/>
      <c r="EA95" s="1349"/>
      <c r="EB95" s="1349"/>
      <c r="EC95" s="1349"/>
      <c r="ED95" s="1349"/>
      <c r="EE95" s="1349"/>
      <c r="EF95" s="1349"/>
      <c r="EG95" s="1349"/>
      <c r="EH95" s="1349"/>
      <c r="EI95" s="1349"/>
      <c r="EJ95" s="1349"/>
      <c r="EK95" s="1349"/>
      <c r="EL95" s="1349"/>
      <c r="EM95" s="1349"/>
      <c r="EN95" s="1349"/>
      <c r="EO95" s="1349"/>
      <c r="EP95" s="1349"/>
      <c r="EQ95" s="1349"/>
      <c r="ER95" s="1349"/>
      <c r="ES95" s="1349"/>
      <c r="ET95" s="1349"/>
      <c r="EU95" s="1349"/>
      <c r="EV95" s="1349"/>
      <c r="EW95" s="1349"/>
      <c r="EX95" s="1349"/>
      <c r="EY95" s="1349"/>
      <c r="EZ95" s="1349"/>
      <c r="FA95" s="1349"/>
      <c r="FB95" s="1349"/>
      <c r="FC95" s="1349"/>
      <c r="FD95" s="1349"/>
      <c r="FE95" s="1349"/>
      <c r="FF95" s="1349"/>
      <c r="FG95" s="1349"/>
      <c r="FH95" s="1349"/>
      <c r="FI95" s="1349"/>
      <c r="FJ95" s="1349"/>
      <c r="FK95" s="1349"/>
      <c r="FL95" s="1349"/>
      <c r="FM95" s="1349"/>
      <c r="FN95" s="1349"/>
      <c r="FO95" s="1349"/>
      <c r="FP95" s="1349"/>
      <c r="FQ95" s="1349"/>
      <c r="FR95" s="1349"/>
      <c r="FS95" s="1349"/>
      <c r="FT95" s="1349"/>
      <c r="FU95" s="1349"/>
      <c r="FV95" s="1349"/>
      <c r="FW95" s="1349"/>
      <c r="FX95" s="1349"/>
      <c r="FY95" s="1349"/>
      <c r="FZ95" s="1349"/>
      <c r="GA95" s="1349"/>
      <c r="GB95" s="1349"/>
      <c r="GC95" s="1349"/>
      <c r="GD95" s="1349"/>
      <c r="GE95" s="1349"/>
      <c r="GF95" s="1349"/>
      <c r="GG95" s="1349"/>
      <c r="GH95" s="1349"/>
      <c r="GI95" s="1349"/>
      <c r="GJ95" s="1349"/>
      <c r="GK95" s="1349"/>
      <c r="GL95" s="1349"/>
      <c r="GM95" s="1349"/>
      <c r="GN95" s="1349"/>
      <c r="GO95" s="1349"/>
      <c r="GP95" s="1348"/>
      <c r="GQ95" s="1348"/>
      <c r="GR95" s="1348"/>
      <c r="GS95" s="1348"/>
      <c r="GT95" s="1348"/>
      <c r="GU95" s="1348"/>
      <c r="GV95" s="1348"/>
      <c r="GW95" s="1348"/>
      <c r="GX95" s="1348"/>
      <c r="GY95" s="1348"/>
      <c r="GZ95" s="1348"/>
      <c r="HA95" s="1348"/>
      <c r="HB95" s="1348"/>
      <c r="HC95" s="1348"/>
      <c r="HD95" s="1348"/>
      <c r="HE95" s="1348"/>
      <c r="HF95" s="1348"/>
      <c r="HG95" s="1348"/>
      <c r="HH95" s="1348"/>
      <c r="HI95" s="1348"/>
      <c r="HJ95" s="1348"/>
      <c r="HK95" s="1348"/>
      <c r="HL95" s="1348"/>
      <c r="HM95" s="1348"/>
      <c r="HN95" s="1348"/>
      <c r="HO95" s="1348"/>
      <c r="HP95" s="1348"/>
      <c r="HQ95" s="1348"/>
      <c r="HR95" s="1348"/>
      <c r="HS95" s="1348"/>
      <c r="HT95" s="1348"/>
      <c r="HU95" s="1348"/>
      <c r="HV95" s="1348"/>
      <c r="HW95" s="1348"/>
      <c r="HX95" s="1348"/>
      <c r="HY95" s="1348"/>
      <c r="HZ95" s="1348"/>
      <c r="IA95" s="1348"/>
      <c r="IB95" s="1348"/>
      <c r="IC95" s="1348"/>
      <c r="ID95" s="1348"/>
      <c r="IE95" s="1348"/>
      <c r="IF95" s="1348"/>
      <c r="IG95" s="1348"/>
      <c r="IH95" s="1348"/>
      <c r="II95" s="1348"/>
      <c r="IJ95" s="1348"/>
      <c r="IK95" s="1348"/>
      <c r="IL95" s="1348"/>
      <c r="IM95" s="1348"/>
      <c r="IN95" s="1348"/>
      <c r="IO95" s="1348"/>
      <c r="IP95" s="1348"/>
      <c r="IQ95" s="1348"/>
      <c r="IR95" s="1352" t="b">
        <v>0</v>
      </c>
      <c r="IS95" s="1352"/>
      <c r="IT95" s="1352"/>
      <c r="IU95" s="1352"/>
      <c r="IV95" s="566"/>
      <c r="IW95" s="571"/>
      <c r="IX95" s="1361"/>
      <c r="IY95" s="1362"/>
      <c r="IZ95" s="544"/>
      <c r="JA95" s="544"/>
      <c r="JB95" s="544"/>
      <c r="JC95" s="544"/>
      <c r="JD95" s="544"/>
      <c r="JE95" s="544"/>
      <c r="JF95" s="544"/>
      <c r="JG95" s="544"/>
      <c r="JH95" s="545"/>
      <c r="JI95" s="544"/>
      <c r="JJ95" s="544"/>
      <c r="JK95" s="544"/>
      <c r="JL95" s="544"/>
      <c r="JM95" s="544"/>
      <c r="JN95" s="544"/>
      <c r="JO95" s="544"/>
      <c r="JP95" s="544"/>
      <c r="JQ95" s="544"/>
      <c r="JR95" s="544"/>
      <c r="JS95" s="544"/>
      <c r="JT95" s="544"/>
      <c r="JU95" s="544"/>
      <c r="JV95" s="544"/>
      <c r="JW95" s="544"/>
      <c r="JX95" s="544"/>
      <c r="JY95" s="544"/>
      <c r="JZ95" s="544"/>
      <c r="KA95" s="544"/>
      <c r="KB95" s="544"/>
      <c r="KC95" s="544"/>
      <c r="KD95" s="544"/>
      <c r="KE95" s="544"/>
      <c r="KF95" s="544"/>
      <c r="KG95" s="544"/>
      <c r="KH95" s="544"/>
      <c r="KI95" s="544"/>
      <c r="KJ95" s="544"/>
      <c r="KK95" s="544"/>
      <c r="KL95" s="544"/>
      <c r="KM95" s="544"/>
      <c r="KN95" s="544"/>
      <c r="KO95" s="544"/>
      <c r="KP95" s="544"/>
      <c r="KQ95" s="544"/>
      <c r="KR95" s="544"/>
      <c r="KS95" s="544"/>
      <c r="KT95" s="544"/>
      <c r="KU95" s="544"/>
      <c r="KV95" s="544"/>
      <c r="KW95" s="544"/>
      <c r="KX95" s="544"/>
      <c r="KY95" s="544"/>
      <c r="KZ95" s="544"/>
      <c r="LA95" s="544"/>
      <c r="LB95" s="544"/>
      <c r="LC95" s="544"/>
      <c r="LD95" s="544"/>
      <c r="LE95" s="544"/>
      <c r="LF95" s="544"/>
      <c r="LG95" s="544"/>
      <c r="LH95" s="544"/>
      <c r="LI95" s="544"/>
      <c r="LJ95" s="546"/>
    </row>
    <row r="96" spans="2:322" ht="3.65" customHeight="1">
      <c r="B96" s="545"/>
      <c r="C96" s="544"/>
      <c r="D96" s="544"/>
      <c r="E96" s="544"/>
      <c r="F96" s="544"/>
      <c r="G96" s="544"/>
      <c r="H96" s="544"/>
      <c r="I96" s="544"/>
      <c r="J96" s="544"/>
      <c r="K96" s="544"/>
      <c r="L96" s="544"/>
      <c r="M96" s="544"/>
      <c r="N96" s="544"/>
      <c r="O96" s="544"/>
      <c r="P96" s="544"/>
      <c r="Q96" s="544"/>
      <c r="R96" s="544"/>
      <c r="S96" s="544"/>
      <c r="T96" s="544"/>
      <c r="U96" s="544"/>
      <c r="V96" s="544"/>
      <c r="W96" s="544"/>
      <c r="X96" s="544"/>
      <c r="Y96" s="544"/>
      <c r="Z96" s="544"/>
      <c r="AA96" s="544"/>
      <c r="AB96" s="544"/>
      <c r="AC96" s="544"/>
      <c r="AD96" s="544"/>
      <c r="AE96" s="544"/>
      <c r="AF96" s="544"/>
      <c r="AG96" s="544"/>
      <c r="AH96" s="544"/>
      <c r="AI96" s="544"/>
      <c r="AJ96" s="544"/>
      <c r="AK96" s="544"/>
      <c r="AL96" s="544"/>
      <c r="AM96" s="544"/>
      <c r="AN96" s="544"/>
      <c r="AO96" s="546"/>
      <c r="AP96" s="547"/>
      <c r="AQ96" s="548"/>
      <c r="AR96" s="548"/>
      <c r="AS96" s="548"/>
      <c r="AT96" s="548"/>
      <c r="AU96" s="548"/>
      <c r="AV96" s="548"/>
      <c r="AW96" s="548"/>
      <c r="AX96" s="1356" t="s">
        <v>7</v>
      </c>
      <c r="AY96" s="1357"/>
      <c r="AZ96" s="569"/>
      <c r="BA96" s="564"/>
      <c r="BB96" s="1348"/>
      <c r="BC96" s="1348"/>
      <c r="BD96" s="1348"/>
      <c r="BE96" s="1348"/>
      <c r="BF96" s="1348"/>
      <c r="BG96" s="1348"/>
      <c r="BH96" s="1348"/>
      <c r="BI96" s="1348"/>
      <c r="BJ96" s="1348"/>
      <c r="BK96" s="1348"/>
      <c r="BL96" s="1348"/>
      <c r="BM96" s="1348"/>
      <c r="BN96" s="1348"/>
      <c r="BO96" s="1348"/>
      <c r="BP96" s="1348"/>
      <c r="BQ96" s="1348"/>
      <c r="BR96" s="1348"/>
      <c r="BS96" s="1348"/>
      <c r="BT96" s="1348"/>
      <c r="BU96" s="1348"/>
      <c r="BV96" s="1348"/>
      <c r="BW96" s="1348"/>
      <c r="BX96" s="1348"/>
      <c r="BY96" s="1348"/>
      <c r="BZ96" s="1349"/>
      <c r="CA96" s="1349"/>
      <c r="CB96" s="1349"/>
      <c r="CC96" s="1349"/>
      <c r="CD96" s="1349"/>
      <c r="CE96" s="1349"/>
      <c r="CF96" s="1349"/>
      <c r="CG96" s="1349"/>
      <c r="CH96" s="1349"/>
      <c r="CI96" s="1349"/>
      <c r="CJ96" s="1349"/>
      <c r="CK96" s="1349"/>
      <c r="CL96" s="1349"/>
      <c r="CM96" s="1349"/>
      <c r="CN96" s="1349"/>
      <c r="CO96" s="1349"/>
      <c r="CP96" s="1349"/>
      <c r="CQ96" s="1349"/>
      <c r="CR96" s="1349"/>
      <c r="CS96" s="1349"/>
      <c r="CT96" s="1349"/>
      <c r="CU96" s="1349"/>
      <c r="CV96" s="1349"/>
      <c r="CW96" s="1349"/>
      <c r="CX96" s="1349"/>
      <c r="CY96" s="1349"/>
      <c r="CZ96" s="1349"/>
      <c r="DA96" s="1349"/>
      <c r="DB96" s="1349"/>
      <c r="DC96" s="1349"/>
      <c r="DD96" s="1349"/>
      <c r="DE96" s="1349"/>
      <c r="DF96" s="1349"/>
      <c r="DG96" s="1349"/>
      <c r="DH96" s="1349"/>
      <c r="DI96" s="1349"/>
      <c r="DJ96" s="1349"/>
      <c r="DK96" s="1349"/>
      <c r="DL96" s="1349"/>
      <c r="DM96" s="1349"/>
      <c r="DN96" s="1349"/>
      <c r="DO96" s="1349"/>
      <c r="DP96" s="1349"/>
      <c r="DQ96" s="1349"/>
      <c r="DR96" s="1349"/>
      <c r="DS96" s="1349"/>
      <c r="DT96" s="1349"/>
      <c r="DU96" s="1349"/>
      <c r="DV96" s="1349"/>
      <c r="DW96" s="1349"/>
      <c r="DX96" s="1349"/>
      <c r="DY96" s="1349"/>
      <c r="DZ96" s="1349"/>
      <c r="EA96" s="1349"/>
      <c r="EB96" s="1349"/>
      <c r="EC96" s="1349"/>
      <c r="ED96" s="1349"/>
      <c r="EE96" s="1349"/>
      <c r="EF96" s="1349"/>
      <c r="EG96" s="1349"/>
      <c r="EH96" s="1349"/>
      <c r="EI96" s="1349"/>
      <c r="EJ96" s="1349"/>
      <c r="EK96" s="1349"/>
      <c r="EL96" s="1349"/>
      <c r="EM96" s="1349"/>
      <c r="EN96" s="1349"/>
      <c r="EO96" s="1349"/>
      <c r="EP96" s="1349"/>
      <c r="EQ96" s="1349"/>
      <c r="ER96" s="1349"/>
      <c r="ES96" s="1349"/>
      <c r="ET96" s="1349"/>
      <c r="EU96" s="1349"/>
      <c r="EV96" s="1349"/>
      <c r="EW96" s="1349"/>
      <c r="EX96" s="1349"/>
      <c r="EY96" s="1349"/>
      <c r="EZ96" s="1349"/>
      <c r="FA96" s="1349"/>
      <c r="FB96" s="1349"/>
      <c r="FC96" s="1349"/>
      <c r="FD96" s="1349"/>
      <c r="FE96" s="1349"/>
      <c r="FF96" s="1349"/>
      <c r="FG96" s="1349"/>
      <c r="FH96" s="1349"/>
      <c r="FI96" s="1349"/>
      <c r="FJ96" s="1349"/>
      <c r="FK96" s="1349"/>
      <c r="FL96" s="1349"/>
      <c r="FM96" s="1349"/>
      <c r="FN96" s="1349"/>
      <c r="FO96" s="1349"/>
      <c r="FP96" s="1349"/>
      <c r="FQ96" s="1349"/>
      <c r="FR96" s="1349"/>
      <c r="FS96" s="1349"/>
      <c r="FT96" s="1349"/>
      <c r="FU96" s="1349"/>
      <c r="FV96" s="1349"/>
      <c r="FW96" s="1349"/>
      <c r="FX96" s="1349"/>
      <c r="FY96" s="1349"/>
      <c r="FZ96" s="1349"/>
      <c r="GA96" s="1349"/>
      <c r="GB96" s="1349"/>
      <c r="GC96" s="1349"/>
      <c r="GD96" s="1349"/>
      <c r="GE96" s="1349"/>
      <c r="GF96" s="1349"/>
      <c r="GG96" s="1349"/>
      <c r="GH96" s="1349"/>
      <c r="GI96" s="1349"/>
      <c r="GJ96" s="1349"/>
      <c r="GK96" s="1349"/>
      <c r="GL96" s="1349"/>
      <c r="GM96" s="1349"/>
      <c r="GN96" s="1349"/>
      <c r="GO96" s="1349"/>
      <c r="GP96" s="1348"/>
      <c r="GQ96" s="1348"/>
      <c r="GR96" s="1348"/>
      <c r="GS96" s="1348"/>
      <c r="GT96" s="1348"/>
      <c r="GU96" s="1348"/>
      <c r="GV96" s="1348"/>
      <c r="GW96" s="1348"/>
      <c r="GX96" s="1348"/>
      <c r="GY96" s="1348"/>
      <c r="GZ96" s="1348"/>
      <c r="HA96" s="1348"/>
      <c r="HB96" s="1348"/>
      <c r="HC96" s="1348"/>
      <c r="HD96" s="1348"/>
      <c r="HE96" s="1348"/>
      <c r="HF96" s="1348"/>
      <c r="HG96" s="1348"/>
      <c r="HH96" s="1348"/>
      <c r="HI96" s="1348"/>
      <c r="HJ96" s="1348"/>
      <c r="HK96" s="1348"/>
      <c r="HL96" s="1348"/>
      <c r="HM96" s="1348"/>
      <c r="HN96" s="1348"/>
      <c r="HO96" s="1348"/>
      <c r="HP96" s="1348"/>
      <c r="HQ96" s="1348"/>
      <c r="HR96" s="1348"/>
      <c r="HS96" s="1348"/>
      <c r="HT96" s="1348"/>
      <c r="HU96" s="1348"/>
      <c r="HV96" s="1348"/>
      <c r="HW96" s="1348"/>
      <c r="HX96" s="1348"/>
      <c r="HY96" s="1348"/>
      <c r="HZ96" s="1348"/>
      <c r="IA96" s="1348"/>
      <c r="IB96" s="1348"/>
      <c r="IC96" s="1348"/>
      <c r="ID96" s="1348"/>
      <c r="IE96" s="1348"/>
      <c r="IF96" s="1348"/>
      <c r="IG96" s="1348"/>
      <c r="IH96" s="1348"/>
      <c r="II96" s="1348"/>
      <c r="IJ96" s="1348"/>
      <c r="IK96" s="1348"/>
      <c r="IL96" s="1348"/>
      <c r="IM96" s="1348"/>
      <c r="IN96" s="1348"/>
      <c r="IO96" s="1348"/>
      <c r="IP96" s="1348"/>
      <c r="IQ96" s="1348"/>
      <c r="IR96" s="1352"/>
      <c r="IS96" s="1352"/>
      <c r="IT96" s="1352"/>
      <c r="IU96" s="1352"/>
      <c r="IV96" s="566"/>
      <c r="IW96" s="556"/>
      <c r="IX96" s="1338" t="s">
        <v>7</v>
      </c>
      <c r="IY96" s="1341"/>
      <c r="IZ96" s="544"/>
      <c r="JA96" s="544"/>
      <c r="JB96" s="544"/>
      <c r="JC96" s="544"/>
      <c r="JD96" s="544"/>
      <c r="JE96" s="544"/>
      <c r="JF96" s="544"/>
      <c r="JG96" s="544"/>
      <c r="JH96" s="545"/>
      <c r="JI96" s="544"/>
      <c r="JJ96" s="544"/>
      <c r="JK96" s="544"/>
      <c r="JL96" s="544"/>
      <c r="JM96" s="544"/>
      <c r="JN96" s="544"/>
      <c r="JO96" s="544"/>
      <c r="JP96" s="544"/>
      <c r="JQ96" s="544"/>
      <c r="JR96" s="544"/>
      <c r="JS96" s="544"/>
      <c r="JT96" s="544"/>
      <c r="JU96" s="544"/>
      <c r="JV96" s="544"/>
      <c r="JW96" s="544"/>
      <c r="JX96" s="544"/>
      <c r="JY96" s="544"/>
      <c r="JZ96" s="544"/>
      <c r="KA96" s="544"/>
      <c r="KB96" s="544"/>
      <c r="KC96" s="544"/>
      <c r="KD96" s="544"/>
      <c r="KE96" s="544"/>
      <c r="KF96" s="544"/>
      <c r="KG96" s="544"/>
      <c r="KH96" s="544"/>
      <c r="KI96" s="544"/>
      <c r="KJ96" s="544"/>
      <c r="KK96" s="544"/>
      <c r="KL96" s="544"/>
      <c r="KM96" s="544"/>
      <c r="KN96" s="544"/>
      <c r="KO96" s="544"/>
      <c r="KP96" s="544"/>
      <c r="KQ96" s="544"/>
      <c r="KR96" s="544"/>
      <c r="KS96" s="544"/>
      <c r="KT96" s="544"/>
      <c r="KU96" s="544"/>
      <c r="KV96" s="544"/>
      <c r="KW96" s="544"/>
      <c r="KX96" s="544"/>
      <c r="KY96" s="544"/>
      <c r="KZ96" s="544"/>
      <c r="LA96" s="544"/>
      <c r="LB96" s="544"/>
      <c r="LC96" s="544"/>
      <c r="LD96" s="544"/>
      <c r="LE96" s="544"/>
      <c r="LF96" s="544"/>
      <c r="LG96" s="544"/>
      <c r="LH96" s="544"/>
      <c r="LI96" s="544"/>
      <c r="LJ96" s="546"/>
    </row>
    <row r="97" spans="2:322" ht="3.65" customHeight="1">
      <c r="B97" s="545"/>
      <c r="C97" s="544"/>
      <c r="D97" s="544"/>
      <c r="E97" s="544"/>
      <c r="F97" s="544"/>
      <c r="G97" s="544"/>
      <c r="H97" s="544"/>
      <c r="I97" s="544"/>
      <c r="J97" s="544"/>
      <c r="K97" s="544"/>
      <c r="L97" s="544"/>
      <c r="M97" s="544"/>
      <c r="N97" s="544"/>
      <c r="O97" s="544"/>
      <c r="P97" s="544"/>
      <c r="Q97" s="544"/>
      <c r="R97" s="544"/>
      <c r="S97" s="544"/>
      <c r="T97" s="544"/>
      <c r="U97" s="544"/>
      <c r="V97" s="544"/>
      <c r="W97" s="544"/>
      <c r="X97" s="544"/>
      <c r="Y97" s="544"/>
      <c r="Z97" s="544"/>
      <c r="AA97" s="544"/>
      <c r="AB97" s="544"/>
      <c r="AC97" s="544"/>
      <c r="AD97" s="544"/>
      <c r="AE97" s="544"/>
      <c r="AF97" s="544"/>
      <c r="AG97" s="544"/>
      <c r="AH97" s="544"/>
      <c r="AI97" s="544"/>
      <c r="AJ97" s="544"/>
      <c r="AK97" s="544"/>
      <c r="AL97" s="544"/>
      <c r="AM97" s="544"/>
      <c r="AN97" s="544"/>
      <c r="AO97" s="546"/>
      <c r="AP97" s="547"/>
      <c r="AQ97" s="548"/>
      <c r="AR97" s="548"/>
      <c r="AS97" s="548"/>
      <c r="AT97" s="548"/>
      <c r="AU97" s="548"/>
      <c r="AV97" s="548"/>
      <c r="AW97" s="548"/>
      <c r="AX97" s="1337"/>
      <c r="AY97" s="1338"/>
      <c r="AZ97" s="556"/>
      <c r="BA97" s="564"/>
      <c r="BB97" s="1348"/>
      <c r="BC97" s="1348"/>
      <c r="BD97" s="1348"/>
      <c r="BE97" s="1348"/>
      <c r="BF97" s="1348"/>
      <c r="BG97" s="1348"/>
      <c r="BH97" s="1348"/>
      <c r="BI97" s="1348"/>
      <c r="BJ97" s="1348"/>
      <c r="BK97" s="1348"/>
      <c r="BL97" s="1348"/>
      <c r="BM97" s="1348"/>
      <c r="BN97" s="1348"/>
      <c r="BO97" s="1348"/>
      <c r="BP97" s="1348"/>
      <c r="BQ97" s="1348"/>
      <c r="BR97" s="1348"/>
      <c r="BS97" s="1348"/>
      <c r="BT97" s="1348"/>
      <c r="BU97" s="1348"/>
      <c r="BV97" s="1348"/>
      <c r="BW97" s="1348"/>
      <c r="BX97" s="1348"/>
      <c r="BY97" s="1348"/>
      <c r="BZ97" s="1349"/>
      <c r="CA97" s="1349"/>
      <c r="CB97" s="1349"/>
      <c r="CC97" s="1349"/>
      <c r="CD97" s="1349"/>
      <c r="CE97" s="1349"/>
      <c r="CF97" s="1349"/>
      <c r="CG97" s="1349"/>
      <c r="CH97" s="1349"/>
      <c r="CI97" s="1349"/>
      <c r="CJ97" s="1349"/>
      <c r="CK97" s="1349"/>
      <c r="CL97" s="1349"/>
      <c r="CM97" s="1349"/>
      <c r="CN97" s="1349"/>
      <c r="CO97" s="1349"/>
      <c r="CP97" s="1349"/>
      <c r="CQ97" s="1349"/>
      <c r="CR97" s="1349"/>
      <c r="CS97" s="1349"/>
      <c r="CT97" s="1349"/>
      <c r="CU97" s="1349"/>
      <c r="CV97" s="1349"/>
      <c r="CW97" s="1349"/>
      <c r="CX97" s="1349"/>
      <c r="CY97" s="1349"/>
      <c r="CZ97" s="1349"/>
      <c r="DA97" s="1349"/>
      <c r="DB97" s="1349"/>
      <c r="DC97" s="1349"/>
      <c r="DD97" s="1349"/>
      <c r="DE97" s="1349"/>
      <c r="DF97" s="1349"/>
      <c r="DG97" s="1349"/>
      <c r="DH97" s="1349"/>
      <c r="DI97" s="1349"/>
      <c r="DJ97" s="1349"/>
      <c r="DK97" s="1349"/>
      <c r="DL97" s="1349"/>
      <c r="DM97" s="1349"/>
      <c r="DN97" s="1349"/>
      <c r="DO97" s="1349"/>
      <c r="DP97" s="1349"/>
      <c r="DQ97" s="1349"/>
      <c r="DR97" s="1349"/>
      <c r="DS97" s="1349"/>
      <c r="DT97" s="1349"/>
      <c r="DU97" s="1349"/>
      <c r="DV97" s="1349"/>
      <c r="DW97" s="1349"/>
      <c r="DX97" s="1349"/>
      <c r="DY97" s="1349"/>
      <c r="DZ97" s="1349"/>
      <c r="EA97" s="1349"/>
      <c r="EB97" s="1349"/>
      <c r="EC97" s="1349"/>
      <c r="ED97" s="1349"/>
      <c r="EE97" s="1349"/>
      <c r="EF97" s="1349"/>
      <c r="EG97" s="1349"/>
      <c r="EH97" s="1349"/>
      <c r="EI97" s="1349"/>
      <c r="EJ97" s="1349"/>
      <c r="EK97" s="1349"/>
      <c r="EL97" s="1349"/>
      <c r="EM97" s="1349"/>
      <c r="EN97" s="1349"/>
      <c r="EO97" s="1349"/>
      <c r="EP97" s="1349"/>
      <c r="EQ97" s="1349"/>
      <c r="ER97" s="1349"/>
      <c r="ES97" s="1349"/>
      <c r="ET97" s="1349"/>
      <c r="EU97" s="1349"/>
      <c r="EV97" s="1349"/>
      <c r="EW97" s="1349"/>
      <c r="EX97" s="1349"/>
      <c r="EY97" s="1349"/>
      <c r="EZ97" s="1349"/>
      <c r="FA97" s="1349"/>
      <c r="FB97" s="1349"/>
      <c r="FC97" s="1349"/>
      <c r="FD97" s="1349"/>
      <c r="FE97" s="1349"/>
      <c r="FF97" s="1349"/>
      <c r="FG97" s="1349"/>
      <c r="FH97" s="1349"/>
      <c r="FI97" s="1349"/>
      <c r="FJ97" s="1349"/>
      <c r="FK97" s="1349"/>
      <c r="FL97" s="1349"/>
      <c r="FM97" s="1349"/>
      <c r="FN97" s="1349"/>
      <c r="FO97" s="1349"/>
      <c r="FP97" s="1349"/>
      <c r="FQ97" s="1349"/>
      <c r="FR97" s="1349"/>
      <c r="FS97" s="1349"/>
      <c r="FT97" s="1349"/>
      <c r="FU97" s="1349"/>
      <c r="FV97" s="1349"/>
      <c r="FW97" s="1349"/>
      <c r="FX97" s="1349"/>
      <c r="FY97" s="1349"/>
      <c r="FZ97" s="1349"/>
      <c r="GA97" s="1349"/>
      <c r="GB97" s="1349"/>
      <c r="GC97" s="1349"/>
      <c r="GD97" s="1349"/>
      <c r="GE97" s="1349"/>
      <c r="GF97" s="1349"/>
      <c r="GG97" s="1349"/>
      <c r="GH97" s="1349"/>
      <c r="GI97" s="1349"/>
      <c r="GJ97" s="1349"/>
      <c r="GK97" s="1349"/>
      <c r="GL97" s="1349"/>
      <c r="GM97" s="1349"/>
      <c r="GN97" s="1349"/>
      <c r="GO97" s="1349"/>
      <c r="GP97" s="1348"/>
      <c r="GQ97" s="1348"/>
      <c r="GR97" s="1348"/>
      <c r="GS97" s="1348"/>
      <c r="GT97" s="1348"/>
      <c r="GU97" s="1348"/>
      <c r="GV97" s="1348"/>
      <c r="GW97" s="1348"/>
      <c r="GX97" s="1348"/>
      <c r="GY97" s="1348"/>
      <c r="GZ97" s="1348"/>
      <c r="HA97" s="1348"/>
      <c r="HB97" s="1348"/>
      <c r="HC97" s="1348"/>
      <c r="HD97" s="1348"/>
      <c r="HE97" s="1348"/>
      <c r="HF97" s="1348"/>
      <c r="HG97" s="1348"/>
      <c r="HH97" s="1348"/>
      <c r="HI97" s="1348"/>
      <c r="HJ97" s="1348"/>
      <c r="HK97" s="1348"/>
      <c r="HL97" s="1348"/>
      <c r="HM97" s="1348"/>
      <c r="HN97" s="1348"/>
      <c r="HO97" s="1348"/>
      <c r="HP97" s="1348"/>
      <c r="HQ97" s="1348"/>
      <c r="HR97" s="1348"/>
      <c r="HS97" s="1348"/>
      <c r="HT97" s="1348"/>
      <c r="HU97" s="1348"/>
      <c r="HV97" s="1348"/>
      <c r="HW97" s="1348"/>
      <c r="HX97" s="1348"/>
      <c r="HY97" s="1348"/>
      <c r="HZ97" s="1348"/>
      <c r="IA97" s="1348"/>
      <c r="IB97" s="1348"/>
      <c r="IC97" s="1348"/>
      <c r="ID97" s="1348"/>
      <c r="IE97" s="1348"/>
      <c r="IF97" s="1348"/>
      <c r="IG97" s="1348"/>
      <c r="IH97" s="1348"/>
      <c r="II97" s="1348"/>
      <c r="IJ97" s="1348"/>
      <c r="IK97" s="1348"/>
      <c r="IL97" s="1348"/>
      <c r="IM97" s="1348"/>
      <c r="IN97" s="1348"/>
      <c r="IO97" s="1348"/>
      <c r="IP97" s="1348"/>
      <c r="IQ97" s="1348"/>
      <c r="IR97" s="1352"/>
      <c r="IS97" s="1352"/>
      <c r="IT97" s="1352"/>
      <c r="IU97" s="1352"/>
      <c r="IV97" s="566"/>
      <c r="IW97" s="572"/>
      <c r="IX97" s="1338"/>
      <c r="IY97" s="1341"/>
      <c r="IZ97" s="544"/>
      <c r="JA97" s="544"/>
      <c r="JB97" s="544"/>
      <c r="JC97" s="544"/>
      <c r="JD97" s="544"/>
      <c r="JE97" s="544"/>
      <c r="JF97" s="544"/>
      <c r="JG97" s="544"/>
      <c r="JH97" s="545"/>
      <c r="JI97" s="544"/>
      <c r="JJ97" s="544"/>
      <c r="JK97" s="544"/>
      <c r="JL97" s="544"/>
      <c r="JM97" s="544"/>
      <c r="JN97" s="544"/>
      <c r="JO97" s="544"/>
      <c r="JP97" s="544"/>
      <c r="JQ97" s="544"/>
      <c r="JR97" s="544"/>
      <c r="JS97" s="544"/>
      <c r="JT97" s="544"/>
      <c r="JU97" s="544"/>
      <c r="JV97" s="544"/>
      <c r="JW97" s="544"/>
      <c r="JX97" s="544"/>
      <c r="JY97" s="544"/>
      <c r="JZ97" s="544"/>
      <c r="KA97" s="544"/>
      <c r="KB97" s="544"/>
      <c r="KC97" s="544"/>
      <c r="KD97" s="544"/>
      <c r="KE97" s="544"/>
      <c r="KF97" s="544"/>
      <c r="KG97" s="544"/>
      <c r="KH97" s="544"/>
      <c r="KI97" s="544"/>
      <c r="KJ97" s="544"/>
      <c r="KK97" s="544"/>
      <c r="KL97" s="544"/>
      <c r="KM97" s="544"/>
      <c r="KN97" s="544"/>
      <c r="KO97" s="544"/>
      <c r="KP97" s="544"/>
      <c r="KQ97" s="544"/>
      <c r="KR97" s="544"/>
      <c r="KS97" s="544"/>
      <c r="KT97" s="544"/>
      <c r="KU97" s="544"/>
      <c r="KV97" s="544"/>
      <c r="KW97" s="544"/>
      <c r="KX97" s="544"/>
      <c r="KY97" s="544"/>
      <c r="KZ97" s="544"/>
      <c r="LA97" s="544"/>
      <c r="LB97" s="544"/>
      <c r="LC97" s="544"/>
      <c r="LD97" s="544"/>
      <c r="LE97" s="544"/>
      <c r="LF97" s="544"/>
      <c r="LG97" s="544"/>
      <c r="LH97" s="544"/>
      <c r="LI97" s="544"/>
      <c r="LJ97" s="546"/>
    </row>
    <row r="98" spans="2:322" ht="3.65" customHeight="1">
      <c r="B98" s="545"/>
      <c r="C98" s="544"/>
      <c r="D98" s="544"/>
      <c r="E98" s="544"/>
      <c r="F98" s="544"/>
      <c r="G98" s="544"/>
      <c r="H98" s="544"/>
      <c r="I98" s="544"/>
      <c r="J98" s="544"/>
      <c r="K98" s="544"/>
      <c r="L98" s="544"/>
      <c r="M98" s="544"/>
      <c r="N98" s="544"/>
      <c r="O98" s="544"/>
      <c r="P98" s="544"/>
      <c r="Q98" s="544"/>
      <c r="R98" s="544"/>
      <c r="S98" s="544"/>
      <c r="T98" s="544"/>
      <c r="U98" s="544"/>
      <c r="V98" s="544"/>
      <c r="W98" s="544"/>
      <c r="X98" s="544"/>
      <c r="Y98" s="544"/>
      <c r="Z98" s="544"/>
      <c r="AA98" s="544"/>
      <c r="AB98" s="544"/>
      <c r="AC98" s="544"/>
      <c r="AD98" s="544"/>
      <c r="AE98" s="544"/>
      <c r="AF98" s="544"/>
      <c r="AG98" s="544"/>
      <c r="AH98" s="544"/>
      <c r="AI98" s="544"/>
      <c r="AJ98" s="544"/>
      <c r="AK98" s="544"/>
      <c r="AL98" s="544"/>
      <c r="AM98" s="544"/>
      <c r="AN98" s="544"/>
      <c r="AO98" s="546"/>
      <c r="AP98" s="547"/>
      <c r="AQ98" s="548"/>
      <c r="AR98" s="548"/>
      <c r="AS98" s="548"/>
      <c r="AT98" s="548"/>
      <c r="AU98" s="548"/>
      <c r="AV98" s="548"/>
      <c r="AW98" s="548"/>
      <c r="AX98" s="1337"/>
      <c r="AY98" s="1338"/>
      <c r="AZ98" s="556"/>
      <c r="BA98" s="564"/>
      <c r="BB98" s="1353"/>
      <c r="BC98" s="1353"/>
      <c r="BD98" s="1353"/>
      <c r="BE98" s="1353"/>
      <c r="BF98" s="1353"/>
      <c r="BG98" s="1353"/>
      <c r="BH98" s="1353"/>
      <c r="BI98" s="1353"/>
      <c r="BJ98" s="1353"/>
      <c r="BK98" s="1353"/>
      <c r="BL98" s="1353"/>
      <c r="BM98" s="1353"/>
      <c r="BN98" s="1353"/>
      <c r="BO98" s="1353"/>
      <c r="BP98" s="1353"/>
      <c r="BQ98" s="1353"/>
      <c r="BR98" s="1353"/>
      <c r="BS98" s="1353"/>
      <c r="BT98" s="1353"/>
      <c r="BU98" s="1353"/>
      <c r="BV98" s="1353"/>
      <c r="BW98" s="1353"/>
      <c r="BX98" s="1353"/>
      <c r="BY98" s="1353"/>
      <c r="BZ98" s="1353"/>
      <c r="CA98" s="1353"/>
      <c r="CB98" s="1353"/>
      <c r="CC98" s="1353"/>
      <c r="CD98" s="1353"/>
      <c r="CE98" s="1353"/>
      <c r="CF98" s="1353"/>
      <c r="CG98" s="1353"/>
      <c r="CH98" s="1353"/>
      <c r="CI98" s="1353"/>
      <c r="CJ98" s="1353"/>
      <c r="CK98" s="1353"/>
      <c r="CL98" s="1353"/>
      <c r="CM98" s="1353"/>
      <c r="CN98" s="1353"/>
      <c r="CO98" s="1353"/>
      <c r="CP98" s="1353"/>
      <c r="CQ98" s="1353"/>
      <c r="CR98" s="1353"/>
      <c r="CS98" s="1353"/>
      <c r="CT98" s="1353"/>
      <c r="CU98" s="1353"/>
      <c r="CV98" s="1353"/>
      <c r="CW98" s="1353"/>
      <c r="CX98" s="1353"/>
      <c r="CY98" s="1353"/>
      <c r="CZ98" s="1353"/>
      <c r="DA98" s="1353"/>
      <c r="DB98" s="1353"/>
      <c r="DC98" s="1353"/>
      <c r="DD98" s="1353"/>
      <c r="DE98" s="1353"/>
      <c r="DF98" s="1353"/>
      <c r="DG98" s="1353"/>
      <c r="DH98" s="1353"/>
      <c r="DI98" s="1353"/>
      <c r="DJ98" s="1353"/>
      <c r="DK98" s="1353"/>
      <c r="DL98" s="1353"/>
      <c r="DM98" s="1353"/>
      <c r="DN98" s="1353"/>
      <c r="DO98" s="1353"/>
      <c r="DP98" s="1353"/>
      <c r="DQ98" s="1353"/>
      <c r="DR98" s="1353"/>
      <c r="DS98" s="1353"/>
      <c r="DT98" s="1353"/>
      <c r="DU98" s="1353"/>
      <c r="DV98" s="1353"/>
      <c r="DW98" s="1353"/>
      <c r="DX98" s="1353"/>
      <c r="DY98" s="1353"/>
      <c r="DZ98" s="1353"/>
      <c r="EA98" s="1353"/>
      <c r="EB98" s="1353"/>
      <c r="EC98" s="1353"/>
      <c r="ED98" s="1353"/>
      <c r="EE98" s="1353"/>
      <c r="EF98" s="1353"/>
      <c r="EG98" s="1353"/>
      <c r="EH98" s="1353"/>
      <c r="EI98" s="1353"/>
      <c r="EJ98" s="1353"/>
      <c r="EK98" s="1353"/>
      <c r="EL98" s="1353"/>
      <c r="EM98" s="1353"/>
      <c r="EN98" s="1353"/>
      <c r="EO98" s="1353"/>
      <c r="EP98" s="1353"/>
      <c r="EQ98" s="1353"/>
      <c r="ER98" s="1353"/>
      <c r="ES98" s="1353"/>
      <c r="ET98" s="1353"/>
      <c r="EU98" s="1353"/>
      <c r="EV98" s="1353"/>
      <c r="EW98" s="1353"/>
      <c r="EX98" s="1353"/>
      <c r="EY98" s="1353"/>
      <c r="EZ98" s="1353"/>
      <c r="FA98" s="1353"/>
      <c r="FB98" s="1353"/>
      <c r="FC98" s="1353"/>
      <c r="FD98" s="1353"/>
      <c r="FE98" s="1353"/>
      <c r="FF98" s="1353"/>
      <c r="FG98" s="1353"/>
      <c r="FH98" s="1353"/>
      <c r="FI98" s="1353"/>
      <c r="FJ98" s="1353"/>
      <c r="FK98" s="1353"/>
      <c r="FL98" s="1353"/>
      <c r="FM98" s="1353"/>
      <c r="FN98" s="1353"/>
      <c r="FO98" s="1353"/>
      <c r="FP98" s="1353"/>
      <c r="FQ98" s="1353"/>
      <c r="FR98" s="1353"/>
      <c r="FS98" s="1353"/>
      <c r="FT98" s="1353"/>
      <c r="FU98" s="1353"/>
      <c r="FV98" s="1353"/>
      <c r="FW98" s="1353"/>
      <c r="FX98" s="1353"/>
      <c r="FY98" s="1353"/>
      <c r="FZ98" s="1353"/>
      <c r="GA98" s="1353"/>
      <c r="GB98" s="1353"/>
      <c r="GC98" s="1353"/>
      <c r="GD98" s="1353"/>
      <c r="GE98" s="1353"/>
      <c r="GF98" s="1353"/>
      <c r="GG98" s="1353"/>
      <c r="GH98" s="1353"/>
      <c r="GI98" s="1353"/>
      <c r="GJ98" s="1353"/>
      <c r="GK98" s="1353"/>
      <c r="GL98" s="1353"/>
      <c r="GM98" s="1353"/>
      <c r="GN98" s="1353"/>
      <c r="GO98" s="1353"/>
      <c r="GP98" s="1353" t="str">
        <f>IFERROR(VLOOKUP(#REF!,'[1]BOM2.0'!$O$43:$V$98,8,FALSE),"")</f>
        <v/>
      </c>
      <c r="GQ98" s="1353"/>
      <c r="GR98" s="1353"/>
      <c r="GS98" s="1353"/>
      <c r="GT98" s="1353"/>
      <c r="GU98" s="1353"/>
      <c r="GV98" s="1353"/>
      <c r="GW98" s="1353"/>
      <c r="GX98" s="1353"/>
      <c r="GY98" s="1353"/>
      <c r="GZ98" s="1353"/>
      <c r="HA98" s="1353"/>
      <c r="HB98" s="1353"/>
      <c r="HC98" s="1353"/>
      <c r="HD98" s="1353"/>
      <c r="HE98" s="1353"/>
      <c r="HF98" s="1353"/>
      <c r="HG98" s="1353"/>
      <c r="HH98" s="1353"/>
      <c r="HI98" s="1353"/>
      <c r="HJ98" s="1353"/>
      <c r="HK98" s="1353"/>
      <c r="HL98" s="1353"/>
      <c r="HM98" s="1353"/>
      <c r="HN98" s="1353"/>
      <c r="HO98" s="1353"/>
      <c r="HP98" s="1353"/>
      <c r="HQ98" s="1353"/>
      <c r="HR98" s="1353"/>
      <c r="HS98" s="1353"/>
      <c r="HT98" s="1353"/>
      <c r="HU98" s="1353"/>
      <c r="HV98" s="1353"/>
      <c r="HW98" s="1353"/>
      <c r="HX98" s="1353"/>
      <c r="HY98" s="1353"/>
      <c r="HZ98" s="1353"/>
      <c r="IA98" s="1353"/>
      <c r="IB98" s="1353"/>
      <c r="IC98" s="1353"/>
      <c r="ID98" s="1353"/>
      <c r="IE98" s="1353"/>
      <c r="IF98" s="1353"/>
      <c r="IG98" s="1353"/>
      <c r="IH98" s="1353"/>
      <c r="II98" s="1353"/>
      <c r="IJ98" s="1353"/>
      <c r="IK98" s="1353"/>
      <c r="IL98" s="1353"/>
      <c r="IM98" s="1353"/>
      <c r="IN98" s="1353"/>
      <c r="IO98" s="1353"/>
      <c r="IP98" s="1353"/>
      <c r="IQ98" s="1353"/>
      <c r="IR98" s="1355" t="b">
        <v>0</v>
      </c>
      <c r="IS98" s="1355"/>
      <c r="IT98" s="1355"/>
      <c r="IU98" s="1355"/>
      <c r="IV98" s="566"/>
      <c r="IW98" s="572"/>
      <c r="IX98" s="1338"/>
      <c r="IY98" s="1341"/>
      <c r="IZ98" s="544"/>
      <c r="JA98" s="544"/>
      <c r="JB98" s="544"/>
      <c r="JC98" s="544"/>
      <c r="JD98" s="544"/>
      <c r="JE98" s="544"/>
      <c r="JF98" s="544"/>
      <c r="JG98" s="544"/>
      <c r="JH98" s="545"/>
      <c r="JI98" s="544"/>
      <c r="JJ98" s="544"/>
      <c r="JK98" s="544"/>
      <c r="JL98" s="544"/>
      <c r="JM98" s="544"/>
      <c r="JN98" s="544"/>
      <c r="JO98" s="544"/>
      <c r="JP98" s="544"/>
      <c r="JQ98" s="544"/>
      <c r="JR98" s="544"/>
      <c r="JS98" s="544"/>
      <c r="JT98" s="544"/>
      <c r="JU98" s="544"/>
      <c r="JV98" s="544"/>
      <c r="JW98" s="544"/>
      <c r="JX98" s="544"/>
      <c r="JY98" s="544"/>
      <c r="JZ98" s="544"/>
      <c r="KA98" s="544"/>
      <c r="KB98" s="544"/>
      <c r="KC98" s="544"/>
      <c r="KD98" s="544"/>
      <c r="KE98" s="544"/>
      <c r="KF98" s="544"/>
      <c r="KG98" s="544"/>
      <c r="KH98" s="544"/>
      <c r="KI98" s="544"/>
      <c r="KJ98" s="544"/>
      <c r="KK98" s="544"/>
      <c r="KL98" s="544"/>
      <c r="KM98" s="544"/>
      <c r="KN98" s="544"/>
      <c r="KO98" s="544"/>
      <c r="KP98" s="544"/>
      <c r="KQ98" s="544"/>
      <c r="KR98" s="544"/>
      <c r="KS98" s="544"/>
      <c r="KT98" s="544"/>
      <c r="KU98" s="544"/>
      <c r="KV98" s="544"/>
      <c r="KW98" s="544"/>
      <c r="KX98" s="544"/>
      <c r="KY98" s="544"/>
      <c r="KZ98" s="544"/>
      <c r="LA98" s="544"/>
      <c r="LB98" s="544"/>
      <c r="LC98" s="544"/>
      <c r="LD98" s="544"/>
      <c r="LE98" s="544"/>
      <c r="LF98" s="544"/>
      <c r="LG98" s="544"/>
      <c r="LH98" s="544"/>
      <c r="LI98" s="544"/>
      <c r="LJ98" s="546"/>
    </row>
    <row r="99" spans="2:322" ht="3.65" customHeight="1">
      <c r="B99" s="545"/>
      <c r="C99" s="544"/>
      <c r="D99" s="544"/>
      <c r="E99" s="544"/>
      <c r="F99" s="544"/>
      <c r="G99" s="544"/>
      <c r="H99" s="544"/>
      <c r="I99" s="544"/>
      <c r="J99" s="544"/>
      <c r="K99" s="544"/>
      <c r="L99" s="544"/>
      <c r="M99" s="544"/>
      <c r="N99" s="544"/>
      <c r="O99" s="544"/>
      <c r="P99" s="544"/>
      <c r="Q99" s="544"/>
      <c r="R99" s="544"/>
      <c r="S99" s="544"/>
      <c r="T99" s="544"/>
      <c r="U99" s="544"/>
      <c r="V99" s="544"/>
      <c r="W99" s="544"/>
      <c r="X99" s="544"/>
      <c r="Y99" s="544"/>
      <c r="Z99" s="544"/>
      <c r="AA99" s="544"/>
      <c r="AB99" s="544"/>
      <c r="AC99" s="544"/>
      <c r="AD99" s="544"/>
      <c r="AE99" s="544"/>
      <c r="AF99" s="544"/>
      <c r="AG99" s="544"/>
      <c r="AH99" s="544"/>
      <c r="AI99" s="544"/>
      <c r="AJ99" s="544"/>
      <c r="AK99" s="544"/>
      <c r="AL99" s="544"/>
      <c r="AM99" s="544"/>
      <c r="AN99" s="544"/>
      <c r="AO99" s="546"/>
      <c r="AP99" s="547"/>
      <c r="AQ99" s="548"/>
      <c r="AR99" s="548"/>
      <c r="AS99" s="548"/>
      <c r="AT99" s="548"/>
      <c r="AU99" s="548"/>
      <c r="AV99" s="548"/>
      <c r="AW99" s="548"/>
      <c r="AX99" s="1337"/>
      <c r="AY99" s="1338"/>
      <c r="AZ99" s="556"/>
      <c r="BA99" s="564"/>
      <c r="BB99" s="1353"/>
      <c r="BC99" s="1353"/>
      <c r="BD99" s="1353"/>
      <c r="BE99" s="1353"/>
      <c r="BF99" s="1353"/>
      <c r="BG99" s="1353"/>
      <c r="BH99" s="1353"/>
      <c r="BI99" s="1353"/>
      <c r="BJ99" s="1353"/>
      <c r="BK99" s="1353"/>
      <c r="BL99" s="1353"/>
      <c r="BM99" s="1353"/>
      <c r="BN99" s="1353"/>
      <c r="BO99" s="1353"/>
      <c r="BP99" s="1353"/>
      <c r="BQ99" s="1353"/>
      <c r="BR99" s="1353"/>
      <c r="BS99" s="1353"/>
      <c r="BT99" s="1353"/>
      <c r="BU99" s="1353"/>
      <c r="BV99" s="1353"/>
      <c r="BW99" s="1353"/>
      <c r="BX99" s="1353"/>
      <c r="BY99" s="1353"/>
      <c r="BZ99" s="1353"/>
      <c r="CA99" s="1353"/>
      <c r="CB99" s="1353"/>
      <c r="CC99" s="1353"/>
      <c r="CD99" s="1353"/>
      <c r="CE99" s="1353"/>
      <c r="CF99" s="1353"/>
      <c r="CG99" s="1353"/>
      <c r="CH99" s="1353"/>
      <c r="CI99" s="1353"/>
      <c r="CJ99" s="1353"/>
      <c r="CK99" s="1353"/>
      <c r="CL99" s="1353"/>
      <c r="CM99" s="1353"/>
      <c r="CN99" s="1353"/>
      <c r="CO99" s="1353"/>
      <c r="CP99" s="1353"/>
      <c r="CQ99" s="1353"/>
      <c r="CR99" s="1353"/>
      <c r="CS99" s="1353"/>
      <c r="CT99" s="1353"/>
      <c r="CU99" s="1353"/>
      <c r="CV99" s="1353"/>
      <c r="CW99" s="1353"/>
      <c r="CX99" s="1353"/>
      <c r="CY99" s="1353"/>
      <c r="CZ99" s="1353"/>
      <c r="DA99" s="1353"/>
      <c r="DB99" s="1353"/>
      <c r="DC99" s="1353"/>
      <c r="DD99" s="1353"/>
      <c r="DE99" s="1353"/>
      <c r="DF99" s="1353"/>
      <c r="DG99" s="1353"/>
      <c r="DH99" s="1353"/>
      <c r="DI99" s="1353"/>
      <c r="DJ99" s="1353"/>
      <c r="DK99" s="1353"/>
      <c r="DL99" s="1353"/>
      <c r="DM99" s="1353"/>
      <c r="DN99" s="1353"/>
      <c r="DO99" s="1353"/>
      <c r="DP99" s="1353"/>
      <c r="DQ99" s="1353"/>
      <c r="DR99" s="1353"/>
      <c r="DS99" s="1353"/>
      <c r="DT99" s="1353"/>
      <c r="DU99" s="1353"/>
      <c r="DV99" s="1353"/>
      <c r="DW99" s="1353"/>
      <c r="DX99" s="1353"/>
      <c r="DY99" s="1353"/>
      <c r="DZ99" s="1353"/>
      <c r="EA99" s="1353"/>
      <c r="EB99" s="1353"/>
      <c r="EC99" s="1353"/>
      <c r="ED99" s="1353"/>
      <c r="EE99" s="1353"/>
      <c r="EF99" s="1353"/>
      <c r="EG99" s="1353"/>
      <c r="EH99" s="1353"/>
      <c r="EI99" s="1353"/>
      <c r="EJ99" s="1353"/>
      <c r="EK99" s="1353"/>
      <c r="EL99" s="1353"/>
      <c r="EM99" s="1353"/>
      <c r="EN99" s="1353"/>
      <c r="EO99" s="1353"/>
      <c r="EP99" s="1353"/>
      <c r="EQ99" s="1353"/>
      <c r="ER99" s="1353"/>
      <c r="ES99" s="1353"/>
      <c r="ET99" s="1353"/>
      <c r="EU99" s="1353"/>
      <c r="EV99" s="1353"/>
      <c r="EW99" s="1353"/>
      <c r="EX99" s="1353"/>
      <c r="EY99" s="1353"/>
      <c r="EZ99" s="1353"/>
      <c r="FA99" s="1353"/>
      <c r="FB99" s="1353"/>
      <c r="FC99" s="1353"/>
      <c r="FD99" s="1353"/>
      <c r="FE99" s="1353"/>
      <c r="FF99" s="1353"/>
      <c r="FG99" s="1353"/>
      <c r="FH99" s="1353"/>
      <c r="FI99" s="1353"/>
      <c r="FJ99" s="1353"/>
      <c r="FK99" s="1353"/>
      <c r="FL99" s="1353"/>
      <c r="FM99" s="1353"/>
      <c r="FN99" s="1353"/>
      <c r="FO99" s="1353"/>
      <c r="FP99" s="1353"/>
      <c r="FQ99" s="1353"/>
      <c r="FR99" s="1353"/>
      <c r="FS99" s="1353"/>
      <c r="FT99" s="1353"/>
      <c r="FU99" s="1353"/>
      <c r="FV99" s="1353"/>
      <c r="FW99" s="1353"/>
      <c r="FX99" s="1353"/>
      <c r="FY99" s="1353"/>
      <c r="FZ99" s="1353"/>
      <c r="GA99" s="1353"/>
      <c r="GB99" s="1353"/>
      <c r="GC99" s="1353"/>
      <c r="GD99" s="1353"/>
      <c r="GE99" s="1353"/>
      <c r="GF99" s="1353"/>
      <c r="GG99" s="1353"/>
      <c r="GH99" s="1353"/>
      <c r="GI99" s="1353"/>
      <c r="GJ99" s="1353"/>
      <c r="GK99" s="1353"/>
      <c r="GL99" s="1353"/>
      <c r="GM99" s="1353"/>
      <c r="GN99" s="1353"/>
      <c r="GO99" s="1353"/>
      <c r="GP99" s="1353"/>
      <c r="GQ99" s="1353"/>
      <c r="GR99" s="1353"/>
      <c r="GS99" s="1353"/>
      <c r="GT99" s="1353"/>
      <c r="GU99" s="1353"/>
      <c r="GV99" s="1353"/>
      <c r="GW99" s="1353"/>
      <c r="GX99" s="1353"/>
      <c r="GY99" s="1353"/>
      <c r="GZ99" s="1353"/>
      <c r="HA99" s="1353"/>
      <c r="HB99" s="1353"/>
      <c r="HC99" s="1353"/>
      <c r="HD99" s="1353"/>
      <c r="HE99" s="1353"/>
      <c r="HF99" s="1353"/>
      <c r="HG99" s="1353"/>
      <c r="HH99" s="1353"/>
      <c r="HI99" s="1353"/>
      <c r="HJ99" s="1353"/>
      <c r="HK99" s="1353"/>
      <c r="HL99" s="1353"/>
      <c r="HM99" s="1353"/>
      <c r="HN99" s="1353"/>
      <c r="HO99" s="1353"/>
      <c r="HP99" s="1353"/>
      <c r="HQ99" s="1353"/>
      <c r="HR99" s="1353"/>
      <c r="HS99" s="1353"/>
      <c r="HT99" s="1353"/>
      <c r="HU99" s="1353"/>
      <c r="HV99" s="1353"/>
      <c r="HW99" s="1353"/>
      <c r="HX99" s="1353"/>
      <c r="HY99" s="1353"/>
      <c r="HZ99" s="1353"/>
      <c r="IA99" s="1353"/>
      <c r="IB99" s="1353"/>
      <c r="IC99" s="1353"/>
      <c r="ID99" s="1353"/>
      <c r="IE99" s="1353"/>
      <c r="IF99" s="1353"/>
      <c r="IG99" s="1353"/>
      <c r="IH99" s="1353"/>
      <c r="II99" s="1353"/>
      <c r="IJ99" s="1353"/>
      <c r="IK99" s="1353"/>
      <c r="IL99" s="1353"/>
      <c r="IM99" s="1353"/>
      <c r="IN99" s="1353"/>
      <c r="IO99" s="1353"/>
      <c r="IP99" s="1353"/>
      <c r="IQ99" s="1353"/>
      <c r="IR99" s="1355"/>
      <c r="IS99" s="1355"/>
      <c r="IT99" s="1355"/>
      <c r="IU99" s="1355"/>
      <c r="IV99" s="566"/>
      <c r="IW99" s="572"/>
      <c r="IX99" s="1338"/>
      <c r="IY99" s="1341"/>
      <c r="IZ99" s="544"/>
      <c r="JA99" s="544"/>
      <c r="JB99" s="544"/>
      <c r="JC99" s="544"/>
      <c r="JD99" s="544"/>
      <c r="JE99" s="544"/>
      <c r="JF99" s="544"/>
      <c r="JG99" s="544"/>
      <c r="JH99" s="545"/>
      <c r="JI99" s="544"/>
      <c r="JJ99" s="544"/>
      <c r="JK99" s="544"/>
      <c r="JL99" s="544"/>
      <c r="JM99" s="544"/>
      <c r="JN99" s="544"/>
      <c r="JO99" s="544"/>
      <c r="JP99" s="544"/>
      <c r="JQ99" s="544"/>
      <c r="JR99" s="544"/>
      <c r="JS99" s="544"/>
      <c r="JT99" s="544"/>
      <c r="JU99" s="544"/>
      <c r="JV99" s="544"/>
      <c r="JW99" s="544"/>
      <c r="JX99" s="544"/>
      <c r="JY99" s="544"/>
      <c r="JZ99" s="544"/>
      <c r="KA99" s="544"/>
      <c r="KB99" s="544"/>
      <c r="KC99" s="544"/>
      <c r="KD99" s="544"/>
      <c r="KE99" s="544"/>
      <c r="KF99" s="544"/>
      <c r="KG99" s="544"/>
      <c r="KH99" s="544"/>
      <c r="KI99" s="544"/>
      <c r="KJ99" s="544"/>
      <c r="KK99" s="544"/>
      <c r="KL99" s="544"/>
      <c r="KM99" s="544"/>
      <c r="KN99" s="544"/>
      <c r="KO99" s="544"/>
      <c r="KP99" s="544"/>
      <c r="KQ99" s="544"/>
      <c r="KR99" s="544"/>
      <c r="KS99" s="544"/>
      <c r="KT99" s="544"/>
      <c r="KU99" s="544"/>
      <c r="KV99" s="544"/>
      <c r="KW99" s="544"/>
      <c r="KX99" s="544"/>
      <c r="KY99" s="544"/>
      <c r="KZ99" s="544"/>
      <c r="LA99" s="544"/>
      <c r="LB99" s="544"/>
      <c r="LC99" s="544"/>
      <c r="LD99" s="544"/>
      <c r="LE99" s="544"/>
      <c r="LF99" s="544"/>
      <c r="LG99" s="544"/>
      <c r="LH99" s="544"/>
      <c r="LI99" s="544"/>
      <c r="LJ99" s="546"/>
    </row>
    <row r="100" spans="2:322" ht="3.65" customHeight="1">
      <c r="B100" s="545"/>
      <c r="C100" s="544"/>
      <c r="D100" s="544"/>
      <c r="E100" s="544"/>
      <c r="F100" s="544"/>
      <c r="G100" s="544"/>
      <c r="H100" s="544"/>
      <c r="I100" s="544"/>
      <c r="J100" s="544"/>
      <c r="K100" s="544"/>
      <c r="L100" s="544"/>
      <c r="M100" s="544"/>
      <c r="N100" s="544"/>
      <c r="O100" s="544"/>
      <c r="P100" s="544"/>
      <c r="Q100" s="544"/>
      <c r="R100" s="544"/>
      <c r="S100" s="544"/>
      <c r="T100" s="544"/>
      <c r="U100" s="544"/>
      <c r="V100" s="544"/>
      <c r="W100" s="544"/>
      <c r="X100" s="544"/>
      <c r="Y100" s="544"/>
      <c r="Z100" s="544"/>
      <c r="AA100" s="544"/>
      <c r="AB100" s="544"/>
      <c r="AC100" s="544"/>
      <c r="AD100" s="544"/>
      <c r="AE100" s="544"/>
      <c r="AF100" s="544"/>
      <c r="AG100" s="544"/>
      <c r="AH100" s="544"/>
      <c r="AI100" s="544"/>
      <c r="AJ100" s="544"/>
      <c r="AK100" s="544"/>
      <c r="AL100" s="544"/>
      <c r="AM100" s="544"/>
      <c r="AN100" s="544"/>
      <c r="AO100" s="546"/>
      <c r="AP100" s="547"/>
      <c r="AQ100" s="548"/>
      <c r="AR100" s="548"/>
      <c r="AS100" s="548"/>
      <c r="AT100" s="548"/>
      <c r="AU100" s="548"/>
      <c r="AV100" s="548"/>
      <c r="AW100" s="548"/>
      <c r="AX100" s="1337"/>
      <c r="AY100" s="1338"/>
      <c r="AZ100" s="556"/>
      <c r="BA100" s="564"/>
      <c r="BB100" s="1353"/>
      <c r="BC100" s="1353"/>
      <c r="BD100" s="1353"/>
      <c r="BE100" s="1353"/>
      <c r="BF100" s="1353"/>
      <c r="BG100" s="1353"/>
      <c r="BH100" s="1353"/>
      <c r="BI100" s="1353"/>
      <c r="BJ100" s="1353"/>
      <c r="BK100" s="1353"/>
      <c r="BL100" s="1353"/>
      <c r="BM100" s="1353"/>
      <c r="BN100" s="1353"/>
      <c r="BO100" s="1353"/>
      <c r="BP100" s="1353"/>
      <c r="BQ100" s="1353"/>
      <c r="BR100" s="1353"/>
      <c r="BS100" s="1353"/>
      <c r="BT100" s="1353"/>
      <c r="BU100" s="1353"/>
      <c r="BV100" s="1353"/>
      <c r="BW100" s="1353"/>
      <c r="BX100" s="1353"/>
      <c r="BY100" s="1353"/>
      <c r="BZ100" s="1353"/>
      <c r="CA100" s="1353"/>
      <c r="CB100" s="1353"/>
      <c r="CC100" s="1353"/>
      <c r="CD100" s="1353"/>
      <c r="CE100" s="1353"/>
      <c r="CF100" s="1353"/>
      <c r="CG100" s="1353"/>
      <c r="CH100" s="1353"/>
      <c r="CI100" s="1353"/>
      <c r="CJ100" s="1353"/>
      <c r="CK100" s="1353"/>
      <c r="CL100" s="1353"/>
      <c r="CM100" s="1353"/>
      <c r="CN100" s="1353"/>
      <c r="CO100" s="1353"/>
      <c r="CP100" s="1353"/>
      <c r="CQ100" s="1353"/>
      <c r="CR100" s="1353"/>
      <c r="CS100" s="1353"/>
      <c r="CT100" s="1353"/>
      <c r="CU100" s="1353"/>
      <c r="CV100" s="1353"/>
      <c r="CW100" s="1353"/>
      <c r="CX100" s="1353"/>
      <c r="CY100" s="1353"/>
      <c r="CZ100" s="1353"/>
      <c r="DA100" s="1353"/>
      <c r="DB100" s="1353"/>
      <c r="DC100" s="1353"/>
      <c r="DD100" s="1353"/>
      <c r="DE100" s="1353"/>
      <c r="DF100" s="1353"/>
      <c r="DG100" s="1353"/>
      <c r="DH100" s="1353"/>
      <c r="DI100" s="1353"/>
      <c r="DJ100" s="1353"/>
      <c r="DK100" s="1353"/>
      <c r="DL100" s="1353"/>
      <c r="DM100" s="1353"/>
      <c r="DN100" s="1353"/>
      <c r="DO100" s="1353"/>
      <c r="DP100" s="1353"/>
      <c r="DQ100" s="1353"/>
      <c r="DR100" s="1353"/>
      <c r="DS100" s="1353"/>
      <c r="DT100" s="1353"/>
      <c r="DU100" s="1353"/>
      <c r="DV100" s="1353"/>
      <c r="DW100" s="1353"/>
      <c r="DX100" s="1353"/>
      <c r="DY100" s="1353"/>
      <c r="DZ100" s="1353"/>
      <c r="EA100" s="1353"/>
      <c r="EB100" s="1353"/>
      <c r="EC100" s="1353"/>
      <c r="ED100" s="1353"/>
      <c r="EE100" s="1353"/>
      <c r="EF100" s="1353"/>
      <c r="EG100" s="1353"/>
      <c r="EH100" s="1353"/>
      <c r="EI100" s="1353"/>
      <c r="EJ100" s="1353"/>
      <c r="EK100" s="1353"/>
      <c r="EL100" s="1353"/>
      <c r="EM100" s="1353"/>
      <c r="EN100" s="1353"/>
      <c r="EO100" s="1353"/>
      <c r="EP100" s="1353"/>
      <c r="EQ100" s="1353"/>
      <c r="ER100" s="1353"/>
      <c r="ES100" s="1353"/>
      <c r="ET100" s="1353"/>
      <c r="EU100" s="1353"/>
      <c r="EV100" s="1353"/>
      <c r="EW100" s="1353"/>
      <c r="EX100" s="1353"/>
      <c r="EY100" s="1353"/>
      <c r="EZ100" s="1353"/>
      <c r="FA100" s="1353"/>
      <c r="FB100" s="1353"/>
      <c r="FC100" s="1353"/>
      <c r="FD100" s="1353"/>
      <c r="FE100" s="1353"/>
      <c r="FF100" s="1353"/>
      <c r="FG100" s="1353"/>
      <c r="FH100" s="1353"/>
      <c r="FI100" s="1353"/>
      <c r="FJ100" s="1353"/>
      <c r="FK100" s="1353"/>
      <c r="FL100" s="1353"/>
      <c r="FM100" s="1353"/>
      <c r="FN100" s="1353"/>
      <c r="FO100" s="1353"/>
      <c r="FP100" s="1353"/>
      <c r="FQ100" s="1353"/>
      <c r="FR100" s="1353"/>
      <c r="FS100" s="1353"/>
      <c r="FT100" s="1353"/>
      <c r="FU100" s="1353"/>
      <c r="FV100" s="1353"/>
      <c r="FW100" s="1353"/>
      <c r="FX100" s="1353"/>
      <c r="FY100" s="1353"/>
      <c r="FZ100" s="1353"/>
      <c r="GA100" s="1353"/>
      <c r="GB100" s="1353"/>
      <c r="GC100" s="1353"/>
      <c r="GD100" s="1353"/>
      <c r="GE100" s="1353"/>
      <c r="GF100" s="1353"/>
      <c r="GG100" s="1353"/>
      <c r="GH100" s="1353"/>
      <c r="GI100" s="1353"/>
      <c r="GJ100" s="1353"/>
      <c r="GK100" s="1353"/>
      <c r="GL100" s="1353"/>
      <c r="GM100" s="1353"/>
      <c r="GN100" s="1353"/>
      <c r="GO100" s="1353"/>
      <c r="GP100" s="1353"/>
      <c r="GQ100" s="1353"/>
      <c r="GR100" s="1353"/>
      <c r="GS100" s="1353"/>
      <c r="GT100" s="1353"/>
      <c r="GU100" s="1353"/>
      <c r="GV100" s="1353"/>
      <c r="GW100" s="1353"/>
      <c r="GX100" s="1353"/>
      <c r="GY100" s="1353"/>
      <c r="GZ100" s="1353"/>
      <c r="HA100" s="1353"/>
      <c r="HB100" s="1353"/>
      <c r="HC100" s="1353"/>
      <c r="HD100" s="1353"/>
      <c r="HE100" s="1353"/>
      <c r="HF100" s="1353"/>
      <c r="HG100" s="1353"/>
      <c r="HH100" s="1353"/>
      <c r="HI100" s="1353"/>
      <c r="HJ100" s="1353"/>
      <c r="HK100" s="1353"/>
      <c r="HL100" s="1353"/>
      <c r="HM100" s="1353"/>
      <c r="HN100" s="1353"/>
      <c r="HO100" s="1353"/>
      <c r="HP100" s="1353"/>
      <c r="HQ100" s="1353"/>
      <c r="HR100" s="1353"/>
      <c r="HS100" s="1353"/>
      <c r="HT100" s="1353"/>
      <c r="HU100" s="1353"/>
      <c r="HV100" s="1353"/>
      <c r="HW100" s="1353"/>
      <c r="HX100" s="1353"/>
      <c r="HY100" s="1353"/>
      <c r="HZ100" s="1353"/>
      <c r="IA100" s="1353"/>
      <c r="IB100" s="1353"/>
      <c r="IC100" s="1353"/>
      <c r="ID100" s="1353"/>
      <c r="IE100" s="1353"/>
      <c r="IF100" s="1353"/>
      <c r="IG100" s="1353"/>
      <c r="IH100" s="1353"/>
      <c r="II100" s="1353"/>
      <c r="IJ100" s="1353"/>
      <c r="IK100" s="1353"/>
      <c r="IL100" s="1353"/>
      <c r="IM100" s="1353"/>
      <c r="IN100" s="1353"/>
      <c r="IO100" s="1353"/>
      <c r="IP100" s="1353"/>
      <c r="IQ100" s="1353"/>
      <c r="IR100" s="1355"/>
      <c r="IS100" s="1355"/>
      <c r="IT100" s="1355"/>
      <c r="IU100" s="1355"/>
      <c r="IV100" s="566"/>
      <c r="IW100" s="572"/>
      <c r="IX100" s="1338"/>
      <c r="IY100" s="1341"/>
      <c r="IZ100" s="544"/>
      <c r="JA100" s="544"/>
      <c r="JB100" s="544"/>
      <c r="JC100" s="544"/>
      <c r="JD100" s="544"/>
      <c r="JE100" s="544"/>
      <c r="JF100" s="544"/>
      <c r="JG100" s="544"/>
      <c r="JH100" s="545"/>
      <c r="JI100" s="544"/>
      <c r="JJ100" s="544"/>
      <c r="JK100" s="544"/>
      <c r="JL100" s="544"/>
      <c r="JM100" s="544"/>
      <c r="JN100" s="544"/>
      <c r="JO100" s="544"/>
      <c r="JP100" s="544"/>
      <c r="JQ100" s="544"/>
      <c r="JR100" s="544"/>
      <c r="JS100" s="544"/>
      <c r="JT100" s="544"/>
      <c r="JU100" s="544"/>
      <c r="JV100" s="544"/>
      <c r="JW100" s="544"/>
      <c r="JX100" s="544"/>
      <c r="JY100" s="544"/>
      <c r="JZ100" s="544"/>
      <c r="KA100" s="544"/>
      <c r="KB100" s="544"/>
      <c r="KC100" s="544"/>
      <c r="KD100" s="544"/>
      <c r="KE100" s="544"/>
      <c r="KF100" s="544"/>
      <c r="KG100" s="544"/>
      <c r="KH100" s="544"/>
      <c r="KI100" s="544"/>
      <c r="KJ100" s="544"/>
      <c r="KK100" s="544"/>
      <c r="KL100" s="544"/>
      <c r="KM100" s="544"/>
      <c r="KN100" s="544"/>
      <c r="KO100" s="544"/>
      <c r="KP100" s="544"/>
      <c r="KQ100" s="544"/>
      <c r="KR100" s="544"/>
      <c r="KS100" s="544"/>
      <c r="KT100" s="544"/>
      <c r="KU100" s="544"/>
      <c r="KV100" s="544"/>
      <c r="KW100" s="544"/>
      <c r="KX100" s="544"/>
      <c r="KY100" s="544"/>
      <c r="KZ100" s="544"/>
      <c r="LA100" s="544"/>
      <c r="LB100" s="544"/>
      <c r="LC100" s="544"/>
      <c r="LD100" s="544"/>
      <c r="LE100" s="544"/>
      <c r="LF100" s="544"/>
      <c r="LG100" s="544"/>
      <c r="LH100" s="544"/>
      <c r="LI100" s="544"/>
      <c r="LJ100" s="546"/>
    </row>
    <row r="101" spans="2:322" ht="3.65" customHeight="1">
      <c r="B101" s="545"/>
      <c r="C101" s="544"/>
      <c r="D101" s="544"/>
      <c r="E101" s="544"/>
      <c r="F101" s="544"/>
      <c r="G101" s="544"/>
      <c r="H101" s="544"/>
      <c r="I101" s="544"/>
      <c r="J101" s="544"/>
      <c r="K101" s="544"/>
      <c r="L101" s="544"/>
      <c r="M101" s="544"/>
      <c r="N101" s="544"/>
      <c r="O101" s="544"/>
      <c r="P101" s="544"/>
      <c r="Q101" s="544"/>
      <c r="R101" s="544"/>
      <c r="S101" s="544"/>
      <c r="T101" s="544"/>
      <c r="U101" s="544"/>
      <c r="V101" s="544"/>
      <c r="W101" s="544"/>
      <c r="X101" s="544"/>
      <c r="Y101" s="544"/>
      <c r="Z101" s="544"/>
      <c r="AA101" s="544"/>
      <c r="AB101" s="544"/>
      <c r="AC101" s="544"/>
      <c r="AD101" s="544"/>
      <c r="AE101" s="544"/>
      <c r="AF101" s="544"/>
      <c r="AG101" s="544"/>
      <c r="AH101" s="544"/>
      <c r="AI101" s="544"/>
      <c r="AJ101" s="544"/>
      <c r="AK101" s="544"/>
      <c r="AL101" s="544"/>
      <c r="AM101" s="544"/>
      <c r="AN101" s="544"/>
      <c r="AO101" s="546"/>
      <c r="AP101" s="547"/>
      <c r="AQ101" s="548"/>
      <c r="AR101" s="548"/>
      <c r="AS101" s="548"/>
      <c r="AT101" s="548"/>
      <c r="AU101" s="548"/>
      <c r="AV101" s="548"/>
      <c r="AW101" s="548"/>
      <c r="AX101" s="1337"/>
      <c r="AY101" s="1338"/>
      <c r="AZ101" s="1338" t="e" vm="5">
        <v>#VALUE!</v>
      </c>
      <c r="BA101" s="564"/>
      <c r="BB101" s="1348"/>
      <c r="BC101" s="1348"/>
      <c r="BD101" s="1348"/>
      <c r="BE101" s="1348"/>
      <c r="BF101" s="1348"/>
      <c r="BG101" s="1348"/>
      <c r="BH101" s="1348"/>
      <c r="BI101" s="1348"/>
      <c r="BJ101" s="1348"/>
      <c r="BK101" s="1348"/>
      <c r="BL101" s="1348"/>
      <c r="BM101" s="1348"/>
      <c r="BN101" s="1348"/>
      <c r="BO101" s="1348"/>
      <c r="BP101" s="1348"/>
      <c r="BQ101" s="1348"/>
      <c r="BR101" s="1348"/>
      <c r="BS101" s="1348"/>
      <c r="BT101" s="1348"/>
      <c r="BU101" s="1348"/>
      <c r="BV101" s="1348"/>
      <c r="BW101" s="1348"/>
      <c r="BX101" s="1348"/>
      <c r="BY101" s="1348"/>
      <c r="BZ101" s="1349"/>
      <c r="CA101" s="1349"/>
      <c r="CB101" s="1349"/>
      <c r="CC101" s="1349"/>
      <c r="CD101" s="1349"/>
      <c r="CE101" s="1349"/>
      <c r="CF101" s="1349"/>
      <c r="CG101" s="1349"/>
      <c r="CH101" s="1349"/>
      <c r="CI101" s="1349"/>
      <c r="CJ101" s="1349"/>
      <c r="CK101" s="1349"/>
      <c r="CL101" s="1349"/>
      <c r="CM101" s="1349"/>
      <c r="CN101" s="1349"/>
      <c r="CO101" s="1349"/>
      <c r="CP101" s="1349"/>
      <c r="CQ101" s="1349"/>
      <c r="CR101" s="1349"/>
      <c r="CS101" s="1349"/>
      <c r="CT101" s="1349"/>
      <c r="CU101" s="1349"/>
      <c r="CV101" s="1349"/>
      <c r="CW101" s="1349"/>
      <c r="CX101" s="1349"/>
      <c r="CY101" s="1349"/>
      <c r="CZ101" s="1349"/>
      <c r="DA101" s="1349"/>
      <c r="DB101" s="1349"/>
      <c r="DC101" s="1349"/>
      <c r="DD101" s="1349"/>
      <c r="DE101" s="1349"/>
      <c r="DF101" s="1349"/>
      <c r="DG101" s="1349"/>
      <c r="DH101" s="1349"/>
      <c r="DI101" s="1349"/>
      <c r="DJ101" s="1349"/>
      <c r="DK101" s="1349"/>
      <c r="DL101" s="1349"/>
      <c r="DM101" s="1349"/>
      <c r="DN101" s="1349"/>
      <c r="DO101" s="1349"/>
      <c r="DP101" s="1349"/>
      <c r="DQ101" s="1349"/>
      <c r="DR101" s="1349"/>
      <c r="DS101" s="1349"/>
      <c r="DT101" s="1349"/>
      <c r="DU101" s="1349"/>
      <c r="DV101" s="1349"/>
      <c r="DW101" s="1349"/>
      <c r="DX101" s="1349"/>
      <c r="DY101" s="1349"/>
      <c r="DZ101" s="1349"/>
      <c r="EA101" s="1349"/>
      <c r="EB101" s="1349"/>
      <c r="EC101" s="1349"/>
      <c r="ED101" s="1349"/>
      <c r="EE101" s="1349"/>
      <c r="EF101" s="1349"/>
      <c r="EG101" s="1349"/>
      <c r="EH101" s="1349"/>
      <c r="EI101" s="1349"/>
      <c r="EJ101" s="1349"/>
      <c r="EK101" s="1349"/>
      <c r="EL101" s="1349"/>
      <c r="EM101" s="1349"/>
      <c r="EN101" s="1349"/>
      <c r="EO101" s="1349"/>
      <c r="EP101" s="1349"/>
      <c r="EQ101" s="1349"/>
      <c r="ER101" s="1349"/>
      <c r="ES101" s="1349"/>
      <c r="ET101" s="1349"/>
      <c r="EU101" s="1349"/>
      <c r="EV101" s="1349"/>
      <c r="EW101" s="1349"/>
      <c r="EX101" s="1349"/>
      <c r="EY101" s="1349"/>
      <c r="EZ101" s="1349"/>
      <c r="FA101" s="1349"/>
      <c r="FB101" s="1349"/>
      <c r="FC101" s="1349"/>
      <c r="FD101" s="1349"/>
      <c r="FE101" s="1349"/>
      <c r="FF101" s="1349"/>
      <c r="FG101" s="1349"/>
      <c r="FH101" s="1349"/>
      <c r="FI101" s="1349"/>
      <c r="FJ101" s="1349"/>
      <c r="FK101" s="1349"/>
      <c r="FL101" s="1349"/>
      <c r="FM101" s="1349"/>
      <c r="FN101" s="1349"/>
      <c r="FO101" s="1349"/>
      <c r="FP101" s="1349"/>
      <c r="FQ101" s="1349"/>
      <c r="FR101" s="1349"/>
      <c r="FS101" s="1349"/>
      <c r="FT101" s="1349"/>
      <c r="FU101" s="1349"/>
      <c r="FV101" s="1349"/>
      <c r="FW101" s="1349"/>
      <c r="FX101" s="1349"/>
      <c r="FY101" s="1349"/>
      <c r="FZ101" s="1349"/>
      <c r="GA101" s="1349"/>
      <c r="GB101" s="1349"/>
      <c r="GC101" s="1349"/>
      <c r="GD101" s="1349"/>
      <c r="GE101" s="1349"/>
      <c r="GF101" s="1349"/>
      <c r="GG101" s="1349"/>
      <c r="GH101" s="1349"/>
      <c r="GI101" s="1349"/>
      <c r="GJ101" s="1349"/>
      <c r="GK101" s="1349"/>
      <c r="GL101" s="1349"/>
      <c r="GM101" s="1349"/>
      <c r="GN101" s="1349"/>
      <c r="GO101" s="1349"/>
      <c r="GP101" s="1348"/>
      <c r="GQ101" s="1348"/>
      <c r="GR101" s="1348"/>
      <c r="GS101" s="1348"/>
      <c r="GT101" s="1348"/>
      <c r="GU101" s="1348"/>
      <c r="GV101" s="1348"/>
      <c r="GW101" s="1348"/>
      <c r="GX101" s="1348"/>
      <c r="GY101" s="1348"/>
      <c r="GZ101" s="1348"/>
      <c r="HA101" s="1348"/>
      <c r="HB101" s="1348"/>
      <c r="HC101" s="1348"/>
      <c r="HD101" s="1348"/>
      <c r="HE101" s="1348"/>
      <c r="HF101" s="1348"/>
      <c r="HG101" s="1348"/>
      <c r="HH101" s="1348"/>
      <c r="HI101" s="1348"/>
      <c r="HJ101" s="1348"/>
      <c r="HK101" s="1348"/>
      <c r="HL101" s="1348"/>
      <c r="HM101" s="1348"/>
      <c r="HN101" s="1348"/>
      <c r="HO101" s="1348"/>
      <c r="HP101" s="1348"/>
      <c r="HQ101" s="1348"/>
      <c r="HR101" s="1348"/>
      <c r="HS101" s="1348"/>
      <c r="HT101" s="1348"/>
      <c r="HU101" s="1348"/>
      <c r="HV101" s="1348"/>
      <c r="HW101" s="1348"/>
      <c r="HX101" s="1348"/>
      <c r="HY101" s="1348"/>
      <c r="HZ101" s="1348"/>
      <c r="IA101" s="1348"/>
      <c r="IB101" s="1348"/>
      <c r="IC101" s="1348"/>
      <c r="ID101" s="1348"/>
      <c r="IE101" s="1348"/>
      <c r="IF101" s="1348"/>
      <c r="IG101" s="1348"/>
      <c r="IH101" s="1348"/>
      <c r="II101" s="1348"/>
      <c r="IJ101" s="1348"/>
      <c r="IK101" s="1348"/>
      <c r="IL101" s="1348"/>
      <c r="IM101" s="1348"/>
      <c r="IN101" s="1348"/>
      <c r="IO101" s="1348"/>
      <c r="IP101" s="1348"/>
      <c r="IQ101" s="1348"/>
      <c r="IR101" s="1352" t="b">
        <v>0</v>
      </c>
      <c r="IS101" s="1352"/>
      <c r="IT101" s="1352"/>
      <c r="IU101" s="1352"/>
      <c r="IV101" s="566"/>
      <c r="IW101" s="1338" t="e" vm="5">
        <v>#VALUE!</v>
      </c>
      <c r="IX101" s="1338"/>
      <c r="IY101" s="1341"/>
      <c r="IZ101" s="544"/>
      <c r="JA101" s="544"/>
      <c r="JB101" s="544"/>
      <c r="JC101" s="544"/>
      <c r="JD101" s="544"/>
      <c r="JE101" s="544"/>
      <c r="JF101" s="544"/>
      <c r="JG101" s="544"/>
      <c r="JH101" s="545"/>
      <c r="JI101" s="544"/>
      <c r="JJ101" s="544"/>
      <c r="JK101" s="544"/>
      <c r="JL101" s="544"/>
      <c r="JM101" s="544"/>
      <c r="JN101" s="544"/>
      <c r="JO101" s="544"/>
      <c r="JP101" s="544"/>
      <c r="JQ101" s="544"/>
      <c r="JR101" s="544"/>
      <c r="JS101" s="544"/>
      <c r="JT101" s="544"/>
      <c r="JU101" s="544"/>
      <c r="JV101" s="544"/>
      <c r="JW101" s="544"/>
      <c r="JX101" s="544"/>
      <c r="JY101" s="544"/>
      <c r="JZ101" s="544"/>
      <c r="KA101" s="544"/>
      <c r="KB101" s="544"/>
      <c r="KC101" s="544"/>
      <c r="KD101" s="544"/>
      <c r="KE101" s="544"/>
      <c r="KF101" s="544"/>
      <c r="KG101" s="544"/>
      <c r="KH101" s="544"/>
      <c r="KI101" s="544"/>
      <c r="KJ101" s="544"/>
      <c r="KK101" s="544"/>
      <c r="KL101" s="544"/>
      <c r="KM101" s="544"/>
      <c r="KN101" s="544"/>
      <c r="KO101" s="544"/>
      <c r="KP101" s="544"/>
      <c r="KQ101" s="544"/>
      <c r="KR101" s="544"/>
      <c r="KS101" s="544"/>
      <c r="KT101" s="544"/>
      <c r="KU101" s="544"/>
      <c r="KV101" s="544"/>
      <c r="KW101" s="544"/>
      <c r="KX101" s="544"/>
      <c r="KY101" s="544"/>
      <c r="KZ101" s="544"/>
      <c r="LA101" s="544"/>
      <c r="LB101" s="544"/>
      <c r="LC101" s="544"/>
      <c r="LD101" s="544"/>
      <c r="LE101" s="544"/>
      <c r="LF101" s="544"/>
      <c r="LG101" s="544"/>
      <c r="LH101" s="544"/>
      <c r="LI101" s="544"/>
      <c r="LJ101" s="546"/>
    </row>
    <row r="102" spans="2:322" ht="3.65" customHeight="1">
      <c r="B102" s="545"/>
      <c r="C102" s="544"/>
      <c r="D102" s="544"/>
      <c r="E102" s="544"/>
      <c r="F102" s="544"/>
      <c r="G102" s="544"/>
      <c r="H102" s="544"/>
      <c r="I102" s="544"/>
      <c r="J102" s="544"/>
      <c r="K102" s="544"/>
      <c r="L102" s="544"/>
      <c r="M102" s="544"/>
      <c r="N102" s="544"/>
      <c r="O102" s="544"/>
      <c r="P102" s="544"/>
      <c r="Q102" s="544"/>
      <c r="R102" s="544"/>
      <c r="S102" s="544"/>
      <c r="T102" s="544"/>
      <c r="U102" s="544"/>
      <c r="V102" s="544"/>
      <c r="W102" s="544"/>
      <c r="X102" s="544"/>
      <c r="Y102" s="544"/>
      <c r="Z102" s="544"/>
      <c r="AA102" s="544"/>
      <c r="AB102" s="544"/>
      <c r="AC102" s="544"/>
      <c r="AD102" s="544"/>
      <c r="AE102" s="544"/>
      <c r="AF102" s="544"/>
      <c r="AG102" s="544"/>
      <c r="AH102" s="544"/>
      <c r="AI102" s="544"/>
      <c r="AJ102" s="544"/>
      <c r="AK102" s="544"/>
      <c r="AL102" s="544"/>
      <c r="AM102" s="544"/>
      <c r="AN102" s="544"/>
      <c r="AO102" s="546"/>
      <c r="AP102" s="547"/>
      <c r="AQ102" s="548"/>
      <c r="AR102" s="548"/>
      <c r="AS102" s="548"/>
      <c r="AT102" s="548"/>
      <c r="AU102" s="548"/>
      <c r="AV102" s="548"/>
      <c r="AW102" s="548"/>
      <c r="AX102" s="1337"/>
      <c r="AY102" s="1338"/>
      <c r="AZ102" s="1338"/>
      <c r="BA102" s="564"/>
      <c r="BB102" s="1348"/>
      <c r="BC102" s="1348"/>
      <c r="BD102" s="1348"/>
      <c r="BE102" s="1348"/>
      <c r="BF102" s="1348"/>
      <c r="BG102" s="1348"/>
      <c r="BH102" s="1348"/>
      <c r="BI102" s="1348"/>
      <c r="BJ102" s="1348"/>
      <c r="BK102" s="1348"/>
      <c r="BL102" s="1348"/>
      <c r="BM102" s="1348"/>
      <c r="BN102" s="1348"/>
      <c r="BO102" s="1348"/>
      <c r="BP102" s="1348"/>
      <c r="BQ102" s="1348"/>
      <c r="BR102" s="1348"/>
      <c r="BS102" s="1348"/>
      <c r="BT102" s="1348"/>
      <c r="BU102" s="1348"/>
      <c r="BV102" s="1348"/>
      <c r="BW102" s="1348"/>
      <c r="BX102" s="1348"/>
      <c r="BY102" s="1348"/>
      <c r="BZ102" s="1349"/>
      <c r="CA102" s="1349"/>
      <c r="CB102" s="1349"/>
      <c r="CC102" s="1349"/>
      <c r="CD102" s="1349"/>
      <c r="CE102" s="1349"/>
      <c r="CF102" s="1349"/>
      <c r="CG102" s="1349"/>
      <c r="CH102" s="1349"/>
      <c r="CI102" s="1349"/>
      <c r="CJ102" s="1349"/>
      <c r="CK102" s="1349"/>
      <c r="CL102" s="1349"/>
      <c r="CM102" s="1349"/>
      <c r="CN102" s="1349"/>
      <c r="CO102" s="1349"/>
      <c r="CP102" s="1349"/>
      <c r="CQ102" s="1349"/>
      <c r="CR102" s="1349"/>
      <c r="CS102" s="1349"/>
      <c r="CT102" s="1349"/>
      <c r="CU102" s="1349"/>
      <c r="CV102" s="1349"/>
      <c r="CW102" s="1349"/>
      <c r="CX102" s="1349"/>
      <c r="CY102" s="1349"/>
      <c r="CZ102" s="1349"/>
      <c r="DA102" s="1349"/>
      <c r="DB102" s="1349"/>
      <c r="DC102" s="1349"/>
      <c r="DD102" s="1349"/>
      <c r="DE102" s="1349"/>
      <c r="DF102" s="1349"/>
      <c r="DG102" s="1349"/>
      <c r="DH102" s="1349"/>
      <c r="DI102" s="1349"/>
      <c r="DJ102" s="1349"/>
      <c r="DK102" s="1349"/>
      <c r="DL102" s="1349"/>
      <c r="DM102" s="1349"/>
      <c r="DN102" s="1349"/>
      <c r="DO102" s="1349"/>
      <c r="DP102" s="1349"/>
      <c r="DQ102" s="1349"/>
      <c r="DR102" s="1349"/>
      <c r="DS102" s="1349"/>
      <c r="DT102" s="1349"/>
      <c r="DU102" s="1349"/>
      <c r="DV102" s="1349"/>
      <c r="DW102" s="1349"/>
      <c r="DX102" s="1349"/>
      <c r="DY102" s="1349"/>
      <c r="DZ102" s="1349"/>
      <c r="EA102" s="1349"/>
      <c r="EB102" s="1349"/>
      <c r="EC102" s="1349"/>
      <c r="ED102" s="1349"/>
      <c r="EE102" s="1349"/>
      <c r="EF102" s="1349"/>
      <c r="EG102" s="1349"/>
      <c r="EH102" s="1349"/>
      <c r="EI102" s="1349"/>
      <c r="EJ102" s="1349"/>
      <c r="EK102" s="1349"/>
      <c r="EL102" s="1349"/>
      <c r="EM102" s="1349"/>
      <c r="EN102" s="1349"/>
      <c r="EO102" s="1349"/>
      <c r="EP102" s="1349"/>
      <c r="EQ102" s="1349"/>
      <c r="ER102" s="1349"/>
      <c r="ES102" s="1349"/>
      <c r="ET102" s="1349"/>
      <c r="EU102" s="1349"/>
      <c r="EV102" s="1349"/>
      <c r="EW102" s="1349"/>
      <c r="EX102" s="1349"/>
      <c r="EY102" s="1349"/>
      <c r="EZ102" s="1349"/>
      <c r="FA102" s="1349"/>
      <c r="FB102" s="1349"/>
      <c r="FC102" s="1349"/>
      <c r="FD102" s="1349"/>
      <c r="FE102" s="1349"/>
      <c r="FF102" s="1349"/>
      <c r="FG102" s="1349"/>
      <c r="FH102" s="1349"/>
      <c r="FI102" s="1349"/>
      <c r="FJ102" s="1349"/>
      <c r="FK102" s="1349"/>
      <c r="FL102" s="1349"/>
      <c r="FM102" s="1349"/>
      <c r="FN102" s="1349"/>
      <c r="FO102" s="1349"/>
      <c r="FP102" s="1349"/>
      <c r="FQ102" s="1349"/>
      <c r="FR102" s="1349"/>
      <c r="FS102" s="1349"/>
      <c r="FT102" s="1349"/>
      <c r="FU102" s="1349"/>
      <c r="FV102" s="1349"/>
      <c r="FW102" s="1349"/>
      <c r="FX102" s="1349"/>
      <c r="FY102" s="1349"/>
      <c r="FZ102" s="1349"/>
      <c r="GA102" s="1349"/>
      <c r="GB102" s="1349"/>
      <c r="GC102" s="1349"/>
      <c r="GD102" s="1349"/>
      <c r="GE102" s="1349"/>
      <c r="GF102" s="1349"/>
      <c r="GG102" s="1349"/>
      <c r="GH102" s="1349"/>
      <c r="GI102" s="1349"/>
      <c r="GJ102" s="1349"/>
      <c r="GK102" s="1349"/>
      <c r="GL102" s="1349"/>
      <c r="GM102" s="1349"/>
      <c r="GN102" s="1349"/>
      <c r="GO102" s="1349"/>
      <c r="GP102" s="1348"/>
      <c r="GQ102" s="1348"/>
      <c r="GR102" s="1348"/>
      <c r="GS102" s="1348"/>
      <c r="GT102" s="1348"/>
      <c r="GU102" s="1348"/>
      <c r="GV102" s="1348"/>
      <c r="GW102" s="1348"/>
      <c r="GX102" s="1348"/>
      <c r="GY102" s="1348"/>
      <c r="GZ102" s="1348"/>
      <c r="HA102" s="1348"/>
      <c r="HB102" s="1348"/>
      <c r="HC102" s="1348"/>
      <c r="HD102" s="1348"/>
      <c r="HE102" s="1348"/>
      <c r="HF102" s="1348"/>
      <c r="HG102" s="1348"/>
      <c r="HH102" s="1348"/>
      <c r="HI102" s="1348"/>
      <c r="HJ102" s="1348"/>
      <c r="HK102" s="1348"/>
      <c r="HL102" s="1348"/>
      <c r="HM102" s="1348"/>
      <c r="HN102" s="1348"/>
      <c r="HO102" s="1348"/>
      <c r="HP102" s="1348"/>
      <c r="HQ102" s="1348"/>
      <c r="HR102" s="1348"/>
      <c r="HS102" s="1348"/>
      <c r="HT102" s="1348"/>
      <c r="HU102" s="1348"/>
      <c r="HV102" s="1348"/>
      <c r="HW102" s="1348"/>
      <c r="HX102" s="1348"/>
      <c r="HY102" s="1348"/>
      <c r="HZ102" s="1348"/>
      <c r="IA102" s="1348"/>
      <c r="IB102" s="1348"/>
      <c r="IC102" s="1348"/>
      <c r="ID102" s="1348"/>
      <c r="IE102" s="1348"/>
      <c r="IF102" s="1348"/>
      <c r="IG102" s="1348"/>
      <c r="IH102" s="1348"/>
      <c r="II102" s="1348"/>
      <c r="IJ102" s="1348"/>
      <c r="IK102" s="1348"/>
      <c r="IL102" s="1348"/>
      <c r="IM102" s="1348"/>
      <c r="IN102" s="1348"/>
      <c r="IO102" s="1348"/>
      <c r="IP102" s="1348"/>
      <c r="IQ102" s="1348"/>
      <c r="IR102" s="1352"/>
      <c r="IS102" s="1352"/>
      <c r="IT102" s="1352"/>
      <c r="IU102" s="1352"/>
      <c r="IV102" s="566"/>
      <c r="IW102" s="1338"/>
      <c r="IX102" s="1338"/>
      <c r="IY102" s="1341"/>
      <c r="IZ102" s="544"/>
      <c r="JA102" s="544"/>
      <c r="JB102" s="544"/>
      <c r="JC102" s="544"/>
      <c r="JD102" s="544"/>
      <c r="JE102" s="544"/>
      <c r="JF102" s="544"/>
      <c r="JG102" s="544"/>
      <c r="JH102" s="545"/>
      <c r="JI102" s="544"/>
      <c r="JJ102" s="544"/>
      <c r="JK102" s="544"/>
      <c r="JL102" s="544"/>
      <c r="JM102" s="544"/>
      <c r="JN102" s="544"/>
      <c r="JO102" s="544"/>
      <c r="JP102" s="544"/>
      <c r="JQ102" s="544"/>
      <c r="JR102" s="544"/>
      <c r="JS102" s="544"/>
      <c r="JT102" s="544"/>
      <c r="JU102" s="544"/>
      <c r="JV102" s="544"/>
      <c r="JW102" s="544"/>
      <c r="JX102" s="544"/>
      <c r="JY102" s="544"/>
      <c r="JZ102" s="544"/>
      <c r="KA102" s="544"/>
      <c r="KB102" s="544"/>
      <c r="KC102" s="544"/>
      <c r="KD102" s="544"/>
      <c r="KE102" s="544"/>
      <c r="KF102" s="544"/>
      <c r="KG102" s="544"/>
      <c r="KH102" s="544"/>
      <c r="KI102" s="544"/>
      <c r="KJ102" s="544"/>
      <c r="KK102" s="544"/>
      <c r="KL102" s="544"/>
      <c r="KM102" s="544"/>
      <c r="KN102" s="544"/>
      <c r="KO102" s="544"/>
      <c r="KP102" s="544"/>
      <c r="KQ102" s="544"/>
      <c r="KR102" s="544"/>
      <c r="KS102" s="544"/>
      <c r="KT102" s="544"/>
      <c r="KU102" s="544"/>
      <c r="KV102" s="544"/>
      <c r="KW102" s="544"/>
      <c r="KX102" s="544"/>
      <c r="KY102" s="544"/>
      <c r="KZ102" s="544"/>
      <c r="LA102" s="544"/>
      <c r="LB102" s="544"/>
      <c r="LC102" s="544"/>
      <c r="LD102" s="544"/>
      <c r="LE102" s="544"/>
      <c r="LF102" s="544"/>
      <c r="LG102" s="544"/>
      <c r="LH102" s="544"/>
      <c r="LI102" s="544"/>
      <c r="LJ102" s="546"/>
    </row>
    <row r="103" spans="2:322" ht="3.65" customHeight="1">
      <c r="B103" s="545"/>
      <c r="C103" s="544"/>
      <c r="D103" s="544"/>
      <c r="E103" s="544"/>
      <c r="F103" s="544"/>
      <c r="G103" s="544"/>
      <c r="H103" s="544"/>
      <c r="I103" s="544"/>
      <c r="J103" s="544"/>
      <c r="K103" s="544"/>
      <c r="L103" s="544"/>
      <c r="M103" s="544"/>
      <c r="N103" s="544"/>
      <c r="O103" s="544"/>
      <c r="P103" s="544"/>
      <c r="Q103" s="544"/>
      <c r="R103" s="544"/>
      <c r="S103" s="544"/>
      <c r="T103" s="544"/>
      <c r="U103" s="544"/>
      <c r="V103" s="544"/>
      <c r="W103" s="544"/>
      <c r="X103" s="544"/>
      <c r="Y103" s="544"/>
      <c r="Z103" s="544"/>
      <c r="AA103" s="544"/>
      <c r="AB103" s="544"/>
      <c r="AC103" s="544"/>
      <c r="AD103" s="544"/>
      <c r="AE103" s="544"/>
      <c r="AF103" s="544"/>
      <c r="AG103" s="544"/>
      <c r="AH103" s="544"/>
      <c r="AI103" s="544"/>
      <c r="AJ103" s="544"/>
      <c r="AK103" s="544"/>
      <c r="AL103" s="544"/>
      <c r="AM103" s="544"/>
      <c r="AN103" s="544"/>
      <c r="AO103" s="546"/>
      <c r="AP103" s="547"/>
      <c r="AQ103" s="548"/>
      <c r="AR103" s="548"/>
      <c r="AS103" s="548"/>
      <c r="AT103" s="548"/>
      <c r="AU103" s="548"/>
      <c r="AV103" s="548"/>
      <c r="AW103" s="548"/>
      <c r="AX103" s="1337"/>
      <c r="AY103" s="1338"/>
      <c r="AZ103" s="556"/>
      <c r="BA103" s="564"/>
      <c r="BB103" s="1348"/>
      <c r="BC103" s="1348"/>
      <c r="BD103" s="1348"/>
      <c r="BE103" s="1348"/>
      <c r="BF103" s="1348"/>
      <c r="BG103" s="1348"/>
      <c r="BH103" s="1348"/>
      <c r="BI103" s="1348"/>
      <c r="BJ103" s="1348"/>
      <c r="BK103" s="1348"/>
      <c r="BL103" s="1348"/>
      <c r="BM103" s="1348"/>
      <c r="BN103" s="1348"/>
      <c r="BO103" s="1348"/>
      <c r="BP103" s="1348"/>
      <c r="BQ103" s="1348"/>
      <c r="BR103" s="1348"/>
      <c r="BS103" s="1348"/>
      <c r="BT103" s="1348"/>
      <c r="BU103" s="1348"/>
      <c r="BV103" s="1348"/>
      <c r="BW103" s="1348"/>
      <c r="BX103" s="1348"/>
      <c r="BY103" s="1348"/>
      <c r="BZ103" s="1349"/>
      <c r="CA103" s="1349"/>
      <c r="CB103" s="1349"/>
      <c r="CC103" s="1349"/>
      <c r="CD103" s="1349"/>
      <c r="CE103" s="1349"/>
      <c r="CF103" s="1349"/>
      <c r="CG103" s="1349"/>
      <c r="CH103" s="1349"/>
      <c r="CI103" s="1349"/>
      <c r="CJ103" s="1349"/>
      <c r="CK103" s="1349"/>
      <c r="CL103" s="1349"/>
      <c r="CM103" s="1349"/>
      <c r="CN103" s="1349"/>
      <c r="CO103" s="1349"/>
      <c r="CP103" s="1349"/>
      <c r="CQ103" s="1349"/>
      <c r="CR103" s="1349"/>
      <c r="CS103" s="1349"/>
      <c r="CT103" s="1349"/>
      <c r="CU103" s="1349"/>
      <c r="CV103" s="1349"/>
      <c r="CW103" s="1349"/>
      <c r="CX103" s="1349"/>
      <c r="CY103" s="1349"/>
      <c r="CZ103" s="1349"/>
      <c r="DA103" s="1349"/>
      <c r="DB103" s="1349"/>
      <c r="DC103" s="1349"/>
      <c r="DD103" s="1349"/>
      <c r="DE103" s="1349"/>
      <c r="DF103" s="1349"/>
      <c r="DG103" s="1349"/>
      <c r="DH103" s="1349"/>
      <c r="DI103" s="1349"/>
      <c r="DJ103" s="1349"/>
      <c r="DK103" s="1349"/>
      <c r="DL103" s="1349"/>
      <c r="DM103" s="1349"/>
      <c r="DN103" s="1349"/>
      <c r="DO103" s="1349"/>
      <c r="DP103" s="1349"/>
      <c r="DQ103" s="1349"/>
      <c r="DR103" s="1349"/>
      <c r="DS103" s="1349"/>
      <c r="DT103" s="1349"/>
      <c r="DU103" s="1349"/>
      <c r="DV103" s="1349"/>
      <c r="DW103" s="1349"/>
      <c r="DX103" s="1349"/>
      <c r="DY103" s="1349"/>
      <c r="DZ103" s="1349"/>
      <c r="EA103" s="1349"/>
      <c r="EB103" s="1349"/>
      <c r="EC103" s="1349"/>
      <c r="ED103" s="1349"/>
      <c r="EE103" s="1349"/>
      <c r="EF103" s="1349"/>
      <c r="EG103" s="1349"/>
      <c r="EH103" s="1349"/>
      <c r="EI103" s="1349"/>
      <c r="EJ103" s="1349"/>
      <c r="EK103" s="1349"/>
      <c r="EL103" s="1349"/>
      <c r="EM103" s="1349"/>
      <c r="EN103" s="1349"/>
      <c r="EO103" s="1349"/>
      <c r="EP103" s="1349"/>
      <c r="EQ103" s="1349"/>
      <c r="ER103" s="1349"/>
      <c r="ES103" s="1349"/>
      <c r="ET103" s="1349"/>
      <c r="EU103" s="1349"/>
      <c r="EV103" s="1349"/>
      <c r="EW103" s="1349"/>
      <c r="EX103" s="1349"/>
      <c r="EY103" s="1349"/>
      <c r="EZ103" s="1349"/>
      <c r="FA103" s="1349"/>
      <c r="FB103" s="1349"/>
      <c r="FC103" s="1349"/>
      <c r="FD103" s="1349"/>
      <c r="FE103" s="1349"/>
      <c r="FF103" s="1349"/>
      <c r="FG103" s="1349"/>
      <c r="FH103" s="1349"/>
      <c r="FI103" s="1349"/>
      <c r="FJ103" s="1349"/>
      <c r="FK103" s="1349"/>
      <c r="FL103" s="1349"/>
      <c r="FM103" s="1349"/>
      <c r="FN103" s="1349"/>
      <c r="FO103" s="1349"/>
      <c r="FP103" s="1349"/>
      <c r="FQ103" s="1349"/>
      <c r="FR103" s="1349"/>
      <c r="FS103" s="1349"/>
      <c r="FT103" s="1349"/>
      <c r="FU103" s="1349"/>
      <c r="FV103" s="1349"/>
      <c r="FW103" s="1349"/>
      <c r="FX103" s="1349"/>
      <c r="FY103" s="1349"/>
      <c r="FZ103" s="1349"/>
      <c r="GA103" s="1349"/>
      <c r="GB103" s="1349"/>
      <c r="GC103" s="1349"/>
      <c r="GD103" s="1349"/>
      <c r="GE103" s="1349"/>
      <c r="GF103" s="1349"/>
      <c r="GG103" s="1349"/>
      <c r="GH103" s="1349"/>
      <c r="GI103" s="1349"/>
      <c r="GJ103" s="1349"/>
      <c r="GK103" s="1349"/>
      <c r="GL103" s="1349"/>
      <c r="GM103" s="1349"/>
      <c r="GN103" s="1349"/>
      <c r="GO103" s="1349"/>
      <c r="GP103" s="1348"/>
      <c r="GQ103" s="1348"/>
      <c r="GR103" s="1348"/>
      <c r="GS103" s="1348"/>
      <c r="GT103" s="1348"/>
      <c r="GU103" s="1348"/>
      <c r="GV103" s="1348"/>
      <c r="GW103" s="1348"/>
      <c r="GX103" s="1348"/>
      <c r="GY103" s="1348"/>
      <c r="GZ103" s="1348"/>
      <c r="HA103" s="1348"/>
      <c r="HB103" s="1348"/>
      <c r="HC103" s="1348"/>
      <c r="HD103" s="1348"/>
      <c r="HE103" s="1348"/>
      <c r="HF103" s="1348"/>
      <c r="HG103" s="1348"/>
      <c r="HH103" s="1348"/>
      <c r="HI103" s="1348"/>
      <c r="HJ103" s="1348"/>
      <c r="HK103" s="1348"/>
      <c r="HL103" s="1348"/>
      <c r="HM103" s="1348"/>
      <c r="HN103" s="1348"/>
      <c r="HO103" s="1348"/>
      <c r="HP103" s="1348"/>
      <c r="HQ103" s="1348"/>
      <c r="HR103" s="1348"/>
      <c r="HS103" s="1348"/>
      <c r="HT103" s="1348"/>
      <c r="HU103" s="1348"/>
      <c r="HV103" s="1348"/>
      <c r="HW103" s="1348"/>
      <c r="HX103" s="1348"/>
      <c r="HY103" s="1348"/>
      <c r="HZ103" s="1348"/>
      <c r="IA103" s="1348"/>
      <c r="IB103" s="1348"/>
      <c r="IC103" s="1348"/>
      <c r="ID103" s="1348"/>
      <c r="IE103" s="1348"/>
      <c r="IF103" s="1348"/>
      <c r="IG103" s="1348"/>
      <c r="IH103" s="1348"/>
      <c r="II103" s="1348"/>
      <c r="IJ103" s="1348"/>
      <c r="IK103" s="1348"/>
      <c r="IL103" s="1348"/>
      <c r="IM103" s="1348"/>
      <c r="IN103" s="1348"/>
      <c r="IO103" s="1348"/>
      <c r="IP103" s="1348"/>
      <c r="IQ103" s="1348"/>
      <c r="IR103" s="1352"/>
      <c r="IS103" s="1352"/>
      <c r="IT103" s="1352"/>
      <c r="IU103" s="1352"/>
      <c r="IV103" s="566"/>
      <c r="IW103" s="556"/>
      <c r="IX103" s="1338"/>
      <c r="IY103" s="1341"/>
      <c r="IZ103" s="544"/>
      <c r="JA103" s="544"/>
      <c r="JB103" s="544"/>
      <c r="JC103" s="544"/>
      <c r="JD103" s="544"/>
      <c r="JE103" s="544"/>
      <c r="JF103" s="544"/>
      <c r="JG103" s="544"/>
      <c r="JH103" s="545"/>
      <c r="JI103" s="544"/>
      <c r="JJ103" s="544"/>
      <c r="JK103" s="544"/>
      <c r="JL103" s="544"/>
      <c r="JM103" s="544"/>
      <c r="JN103" s="544"/>
      <c r="JO103" s="544"/>
      <c r="JP103" s="544"/>
      <c r="JQ103" s="544"/>
      <c r="JR103" s="544"/>
      <c r="JS103" s="544"/>
      <c r="JT103" s="544"/>
      <c r="JU103" s="544"/>
      <c r="JV103" s="544"/>
      <c r="JW103" s="544"/>
      <c r="JX103" s="544"/>
      <c r="JY103" s="544"/>
      <c r="JZ103" s="544"/>
      <c r="KA103" s="544"/>
      <c r="KB103" s="544"/>
      <c r="KC103" s="544"/>
      <c r="KD103" s="544"/>
      <c r="KE103" s="544"/>
      <c r="KF103" s="544"/>
      <c r="KG103" s="544"/>
      <c r="KH103" s="544"/>
      <c r="KI103" s="544"/>
      <c r="KJ103" s="544"/>
      <c r="KK103" s="544"/>
      <c r="KL103" s="544"/>
      <c r="KM103" s="544"/>
      <c r="KN103" s="544"/>
      <c r="KO103" s="544"/>
      <c r="KP103" s="544"/>
      <c r="KQ103" s="544"/>
      <c r="KR103" s="544"/>
      <c r="KS103" s="544"/>
      <c r="KT103" s="544"/>
      <c r="KU103" s="544"/>
      <c r="KV103" s="544"/>
      <c r="KW103" s="544"/>
      <c r="KX103" s="544"/>
      <c r="KY103" s="544"/>
      <c r="KZ103" s="544"/>
      <c r="LA103" s="544"/>
      <c r="LB103" s="544"/>
      <c r="LC103" s="544"/>
      <c r="LD103" s="544"/>
      <c r="LE103" s="544"/>
      <c r="LF103" s="544"/>
      <c r="LG103" s="544"/>
      <c r="LH103" s="544"/>
      <c r="LI103" s="544"/>
      <c r="LJ103" s="546"/>
    </row>
    <row r="104" spans="2:322" ht="3.65" customHeight="1">
      <c r="B104" s="545"/>
      <c r="C104" s="544"/>
      <c r="D104" s="544"/>
      <c r="E104" s="544"/>
      <c r="F104" s="544"/>
      <c r="G104" s="544"/>
      <c r="H104" s="544"/>
      <c r="I104" s="544"/>
      <c r="J104" s="544"/>
      <c r="K104" s="544"/>
      <c r="L104" s="544"/>
      <c r="M104" s="544"/>
      <c r="N104" s="544"/>
      <c r="O104" s="544"/>
      <c r="P104" s="544"/>
      <c r="Q104" s="544"/>
      <c r="R104" s="544"/>
      <c r="S104" s="544"/>
      <c r="T104" s="544"/>
      <c r="U104" s="544"/>
      <c r="V104" s="544"/>
      <c r="W104" s="544"/>
      <c r="X104" s="544"/>
      <c r="Y104" s="544"/>
      <c r="Z104" s="544"/>
      <c r="AA104" s="544"/>
      <c r="AB104" s="544"/>
      <c r="AC104" s="544"/>
      <c r="AD104" s="544"/>
      <c r="AE104" s="544"/>
      <c r="AF104" s="544"/>
      <c r="AG104" s="544"/>
      <c r="AH104" s="544"/>
      <c r="AI104" s="544"/>
      <c r="AJ104" s="544"/>
      <c r="AK104" s="544"/>
      <c r="AL104" s="544"/>
      <c r="AM104" s="544"/>
      <c r="AN104" s="544"/>
      <c r="AO104" s="546"/>
      <c r="AP104" s="547"/>
      <c r="AQ104" s="548"/>
      <c r="AR104" s="548"/>
      <c r="AS104" s="548"/>
      <c r="AT104" s="548"/>
      <c r="AU104" s="548"/>
      <c r="AV104" s="548"/>
      <c r="AW104" s="548"/>
      <c r="AX104" s="1337"/>
      <c r="AY104" s="1338"/>
      <c r="AZ104" s="556"/>
      <c r="BA104" s="564"/>
      <c r="BB104" s="1353"/>
      <c r="BC104" s="1353"/>
      <c r="BD104" s="1353"/>
      <c r="BE104" s="1353"/>
      <c r="BF104" s="1353"/>
      <c r="BG104" s="1353"/>
      <c r="BH104" s="1353"/>
      <c r="BI104" s="1353"/>
      <c r="BJ104" s="1353"/>
      <c r="BK104" s="1353"/>
      <c r="BL104" s="1353"/>
      <c r="BM104" s="1353"/>
      <c r="BN104" s="1353"/>
      <c r="BO104" s="1353"/>
      <c r="BP104" s="1353"/>
      <c r="BQ104" s="1353"/>
      <c r="BR104" s="1353"/>
      <c r="BS104" s="1353"/>
      <c r="BT104" s="1353"/>
      <c r="BU104" s="1353"/>
      <c r="BV104" s="1353"/>
      <c r="BW104" s="1353"/>
      <c r="BX104" s="1353"/>
      <c r="BY104" s="1353"/>
      <c r="BZ104" s="1353"/>
      <c r="CA104" s="1353"/>
      <c r="CB104" s="1353"/>
      <c r="CC104" s="1353"/>
      <c r="CD104" s="1353"/>
      <c r="CE104" s="1353"/>
      <c r="CF104" s="1353"/>
      <c r="CG104" s="1353"/>
      <c r="CH104" s="1353"/>
      <c r="CI104" s="1353"/>
      <c r="CJ104" s="1353"/>
      <c r="CK104" s="1353"/>
      <c r="CL104" s="1353"/>
      <c r="CM104" s="1353"/>
      <c r="CN104" s="1353"/>
      <c r="CO104" s="1353"/>
      <c r="CP104" s="1353"/>
      <c r="CQ104" s="1353"/>
      <c r="CR104" s="1353"/>
      <c r="CS104" s="1353"/>
      <c r="CT104" s="1353"/>
      <c r="CU104" s="1353"/>
      <c r="CV104" s="1353"/>
      <c r="CW104" s="1353"/>
      <c r="CX104" s="1353"/>
      <c r="CY104" s="1353"/>
      <c r="CZ104" s="1353"/>
      <c r="DA104" s="1353"/>
      <c r="DB104" s="1353"/>
      <c r="DC104" s="1353"/>
      <c r="DD104" s="1353"/>
      <c r="DE104" s="1353"/>
      <c r="DF104" s="1353"/>
      <c r="DG104" s="1353"/>
      <c r="DH104" s="1353"/>
      <c r="DI104" s="1353"/>
      <c r="DJ104" s="1353"/>
      <c r="DK104" s="1353"/>
      <c r="DL104" s="1353"/>
      <c r="DM104" s="1353"/>
      <c r="DN104" s="1353"/>
      <c r="DO104" s="1353"/>
      <c r="DP104" s="1353"/>
      <c r="DQ104" s="1353"/>
      <c r="DR104" s="1353"/>
      <c r="DS104" s="1353"/>
      <c r="DT104" s="1353"/>
      <c r="DU104" s="1353"/>
      <c r="DV104" s="1353"/>
      <c r="DW104" s="1353"/>
      <c r="DX104" s="1353"/>
      <c r="DY104" s="1353"/>
      <c r="DZ104" s="1353"/>
      <c r="EA104" s="1353"/>
      <c r="EB104" s="1353"/>
      <c r="EC104" s="1353"/>
      <c r="ED104" s="1353"/>
      <c r="EE104" s="1353"/>
      <c r="EF104" s="1353"/>
      <c r="EG104" s="1353"/>
      <c r="EH104" s="1353"/>
      <c r="EI104" s="1353"/>
      <c r="EJ104" s="1353"/>
      <c r="EK104" s="1353"/>
      <c r="EL104" s="1353"/>
      <c r="EM104" s="1353"/>
      <c r="EN104" s="1353"/>
      <c r="EO104" s="1353"/>
      <c r="EP104" s="1353"/>
      <c r="EQ104" s="1353"/>
      <c r="ER104" s="1353"/>
      <c r="ES104" s="1353"/>
      <c r="ET104" s="1353"/>
      <c r="EU104" s="1353"/>
      <c r="EV104" s="1353"/>
      <c r="EW104" s="1353"/>
      <c r="EX104" s="1353"/>
      <c r="EY104" s="1353"/>
      <c r="EZ104" s="1353"/>
      <c r="FA104" s="1353"/>
      <c r="FB104" s="1353"/>
      <c r="FC104" s="1353"/>
      <c r="FD104" s="1353"/>
      <c r="FE104" s="1353"/>
      <c r="FF104" s="1353"/>
      <c r="FG104" s="1353"/>
      <c r="FH104" s="1353"/>
      <c r="FI104" s="1353"/>
      <c r="FJ104" s="1353"/>
      <c r="FK104" s="1353"/>
      <c r="FL104" s="1353"/>
      <c r="FM104" s="1353"/>
      <c r="FN104" s="1353"/>
      <c r="FO104" s="1353"/>
      <c r="FP104" s="1353"/>
      <c r="FQ104" s="1353"/>
      <c r="FR104" s="1353"/>
      <c r="FS104" s="1353"/>
      <c r="FT104" s="1353"/>
      <c r="FU104" s="1353"/>
      <c r="FV104" s="1353"/>
      <c r="FW104" s="1353"/>
      <c r="FX104" s="1353"/>
      <c r="FY104" s="1353"/>
      <c r="FZ104" s="1353"/>
      <c r="GA104" s="1353"/>
      <c r="GB104" s="1353"/>
      <c r="GC104" s="1353"/>
      <c r="GD104" s="1353"/>
      <c r="GE104" s="1353"/>
      <c r="GF104" s="1353"/>
      <c r="GG104" s="1353"/>
      <c r="GH104" s="1353"/>
      <c r="GI104" s="1353"/>
      <c r="GJ104" s="1353"/>
      <c r="GK104" s="1353"/>
      <c r="GL104" s="1353"/>
      <c r="GM104" s="1353"/>
      <c r="GN104" s="1353"/>
      <c r="GO104" s="1353"/>
      <c r="GP104" s="1353" t="str">
        <f>IFERROR(VLOOKUP(#REF!,'[1]BOM2.0'!$O$43:$V$98,8,FALSE),"")</f>
        <v/>
      </c>
      <c r="GQ104" s="1353"/>
      <c r="GR104" s="1353"/>
      <c r="GS104" s="1353"/>
      <c r="GT104" s="1353"/>
      <c r="GU104" s="1353"/>
      <c r="GV104" s="1353"/>
      <c r="GW104" s="1353"/>
      <c r="GX104" s="1353"/>
      <c r="GY104" s="1353"/>
      <c r="GZ104" s="1353"/>
      <c r="HA104" s="1353"/>
      <c r="HB104" s="1353"/>
      <c r="HC104" s="1353"/>
      <c r="HD104" s="1353"/>
      <c r="HE104" s="1353"/>
      <c r="HF104" s="1353"/>
      <c r="HG104" s="1353"/>
      <c r="HH104" s="1353"/>
      <c r="HI104" s="1353"/>
      <c r="HJ104" s="1353"/>
      <c r="HK104" s="1353"/>
      <c r="HL104" s="1353"/>
      <c r="HM104" s="1353"/>
      <c r="HN104" s="1353"/>
      <c r="HO104" s="1353"/>
      <c r="HP104" s="1353"/>
      <c r="HQ104" s="1353"/>
      <c r="HR104" s="1353"/>
      <c r="HS104" s="1353"/>
      <c r="HT104" s="1353"/>
      <c r="HU104" s="1353"/>
      <c r="HV104" s="1353"/>
      <c r="HW104" s="1353"/>
      <c r="HX104" s="1353"/>
      <c r="HY104" s="1353"/>
      <c r="HZ104" s="1353"/>
      <c r="IA104" s="1353"/>
      <c r="IB104" s="1353"/>
      <c r="IC104" s="1353"/>
      <c r="ID104" s="1353"/>
      <c r="IE104" s="1353"/>
      <c r="IF104" s="1353"/>
      <c r="IG104" s="1353"/>
      <c r="IH104" s="1353"/>
      <c r="II104" s="1353"/>
      <c r="IJ104" s="1353"/>
      <c r="IK104" s="1353"/>
      <c r="IL104" s="1353"/>
      <c r="IM104" s="1353"/>
      <c r="IN104" s="1353"/>
      <c r="IO104" s="1353"/>
      <c r="IP104" s="1353"/>
      <c r="IQ104" s="1353"/>
      <c r="IR104" s="1355" t="b">
        <v>0</v>
      </c>
      <c r="IS104" s="1355"/>
      <c r="IT104" s="1355"/>
      <c r="IU104" s="1355"/>
      <c r="IV104" s="566"/>
      <c r="IW104" s="556"/>
      <c r="IX104" s="1338"/>
      <c r="IY104" s="1341"/>
      <c r="IZ104" s="544"/>
      <c r="JA104" s="544"/>
      <c r="JB104" s="544"/>
      <c r="JC104" s="544"/>
      <c r="JD104" s="544"/>
      <c r="JE104" s="544"/>
      <c r="JF104" s="544"/>
      <c r="JG104" s="544"/>
      <c r="JH104" s="545"/>
      <c r="JI104" s="544"/>
      <c r="JJ104" s="544"/>
      <c r="JK104" s="544"/>
      <c r="JL104" s="544"/>
      <c r="JM104" s="544"/>
      <c r="JN104" s="544"/>
      <c r="JO104" s="544"/>
      <c r="JP104" s="544"/>
      <c r="JQ104" s="544"/>
      <c r="JR104" s="544"/>
      <c r="JS104" s="544"/>
      <c r="JT104" s="544"/>
      <c r="JU104" s="544"/>
      <c r="JV104" s="544"/>
      <c r="JW104" s="544"/>
      <c r="JX104" s="544"/>
      <c r="JY104" s="544"/>
      <c r="JZ104" s="544"/>
      <c r="KA104" s="544"/>
      <c r="KB104" s="544"/>
      <c r="KC104" s="544"/>
      <c r="KD104" s="544"/>
      <c r="KE104" s="544"/>
      <c r="KF104" s="544"/>
      <c r="KG104" s="544"/>
      <c r="KH104" s="544"/>
      <c r="KI104" s="544"/>
      <c r="KJ104" s="544"/>
      <c r="KK104" s="544"/>
      <c r="KL104" s="544"/>
      <c r="KM104" s="544"/>
      <c r="KN104" s="544"/>
      <c r="KO104" s="544"/>
      <c r="KP104" s="544"/>
      <c r="KQ104" s="544"/>
      <c r="KR104" s="544"/>
      <c r="KS104" s="544"/>
      <c r="KT104" s="544"/>
      <c r="KU104" s="544"/>
      <c r="KV104" s="544"/>
      <c r="KW104" s="544"/>
      <c r="KX104" s="544"/>
      <c r="KY104" s="544"/>
      <c r="KZ104" s="544"/>
      <c r="LA104" s="544"/>
      <c r="LB104" s="544"/>
      <c r="LC104" s="544"/>
      <c r="LD104" s="544"/>
      <c r="LE104" s="544"/>
      <c r="LF104" s="544"/>
      <c r="LG104" s="544"/>
      <c r="LH104" s="544"/>
      <c r="LI104" s="544"/>
      <c r="LJ104" s="546"/>
    </row>
    <row r="105" spans="2:322" ht="3.65" customHeight="1">
      <c r="B105" s="545"/>
      <c r="C105" s="544"/>
      <c r="D105" s="544"/>
      <c r="E105" s="544"/>
      <c r="F105" s="544"/>
      <c r="G105" s="544"/>
      <c r="H105" s="544"/>
      <c r="I105" s="544"/>
      <c r="J105" s="544"/>
      <c r="K105" s="544"/>
      <c r="L105" s="544"/>
      <c r="M105" s="544"/>
      <c r="N105" s="544"/>
      <c r="O105" s="544"/>
      <c r="P105" s="544"/>
      <c r="Q105" s="544"/>
      <c r="R105" s="544"/>
      <c r="S105" s="544"/>
      <c r="T105" s="544"/>
      <c r="U105" s="544"/>
      <c r="V105" s="544"/>
      <c r="W105" s="544"/>
      <c r="X105" s="544"/>
      <c r="Y105" s="544"/>
      <c r="Z105" s="544"/>
      <c r="AA105" s="544"/>
      <c r="AB105" s="544"/>
      <c r="AC105" s="544"/>
      <c r="AD105" s="544"/>
      <c r="AE105" s="544"/>
      <c r="AF105" s="544"/>
      <c r="AG105" s="544"/>
      <c r="AH105" s="544"/>
      <c r="AI105" s="544"/>
      <c r="AJ105" s="544"/>
      <c r="AK105" s="544"/>
      <c r="AL105" s="544"/>
      <c r="AM105" s="544"/>
      <c r="AN105" s="544"/>
      <c r="AO105" s="546"/>
      <c r="AP105" s="547"/>
      <c r="AQ105" s="548"/>
      <c r="AR105" s="548"/>
      <c r="AS105" s="548"/>
      <c r="AT105" s="548"/>
      <c r="AU105" s="548"/>
      <c r="AV105" s="548"/>
      <c r="AW105" s="548"/>
      <c r="AX105" s="1337"/>
      <c r="AY105" s="1338"/>
      <c r="AZ105" s="556"/>
      <c r="BA105" s="564"/>
      <c r="BB105" s="1353"/>
      <c r="BC105" s="1353"/>
      <c r="BD105" s="1353"/>
      <c r="BE105" s="1353"/>
      <c r="BF105" s="1353"/>
      <c r="BG105" s="1353"/>
      <c r="BH105" s="1353"/>
      <c r="BI105" s="1353"/>
      <c r="BJ105" s="1353"/>
      <c r="BK105" s="1353"/>
      <c r="BL105" s="1353"/>
      <c r="BM105" s="1353"/>
      <c r="BN105" s="1353"/>
      <c r="BO105" s="1353"/>
      <c r="BP105" s="1353"/>
      <c r="BQ105" s="1353"/>
      <c r="BR105" s="1353"/>
      <c r="BS105" s="1353"/>
      <c r="BT105" s="1353"/>
      <c r="BU105" s="1353"/>
      <c r="BV105" s="1353"/>
      <c r="BW105" s="1353"/>
      <c r="BX105" s="1353"/>
      <c r="BY105" s="1353"/>
      <c r="BZ105" s="1353"/>
      <c r="CA105" s="1353"/>
      <c r="CB105" s="1353"/>
      <c r="CC105" s="1353"/>
      <c r="CD105" s="1353"/>
      <c r="CE105" s="1353"/>
      <c r="CF105" s="1353"/>
      <c r="CG105" s="1353"/>
      <c r="CH105" s="1353"/>
      <c r="CI105" s="1353"/>
      <c r="CJ105" s="1353"/>
      <c r="CK105" s="1353"/>
      <c r="CL105" s="1353"/>
      <c r="CM105" s="1353"/>
      <c r="CN105" s="1353"/>
      <c r="CO105" s="1353"/>
      <c r="CP105" s="1353"/>
      <c r="CQ105" s="1353"/>
      <c r="CR105" s="1353"/>
      <c r="CS105" s="1353"/>
      <c r="CT105" s="1353"/>
      <c r="CU105" s="1353"/>
      <c r="CV105" s="1353"/>
      <c r="CW105" s="1353"/>
      <c r="CX105" s="1353"/>
      <c r="CY105" s="1353"/>
      <c r="CZ105" s="1353"/>
      <c r="DA105" s="1353"/>
      <c r="DB105" s="1353"/>
      <c r="DC105" s="1353"/>
      <c r="DD105" s="1353"/>
      <c r="DE105" s="1353"/>
      <c r="DF105" s="1353"/>
      <c r="DG105" s="1353"/>
      <c r="DH105" s="1353"/>
      <c r="DI105" s="1353"/>
      <c r="DJ105" s="1353"/>
      <c r="DK105" s="1353"/>
      <c r="DL105" s="1353"/>
      <c r="DM105" s="1353"/>
      <c r="DN105" s="1353"/>
      <c r="DO105" s="1353"/>
      <c r="DP105" s="1353"/>
      <c r="DQ105" s="1353"/>
      <c r="DR105" s="1353"/>
      <c r="DS105" s="1353"/>
      <c r="DT105" s="1353"/>
      <c r="DU105" s="1353"/>
      <c r="DV105" s="1353"/>
      <c r="DW105" s="1353"/>
      <c r="DX105" s="1353"/>
      <c r="DY105" s="1353"/>
      <c r="DZ105" s="1353"/>
      <c r="EA105" s="1353"/>
      <c r="EB105" s="1353"/>
      <c r="EC105" s="1353"/>
      <c r="ED105" s="1353"/>
      <c r="EE105" s="1353"/>
      <c r="EF105" s="1353"/>
      <c r="EG105" s="1353"/>
      <c r="EH105" s="1353"/>
      <c r="EI105" s="1353"/>
      <c r="EJ105" s="1353"/>
      <c r="EK105" s="1353"/>
      <c r="EL105" s="1353"/>
      <c r="EM105" s="1353"/>
      <c r="EN105" s="1353"/>
      <c r="EO105" s="1353"/>
      <c r="EP105" s="1353"/>
      <c r="EQ105" s="1353"/>
      <c r="ER105" s="1353"/>
      <c r="ES105" s="1353"/>
      <c r="ET105" s="1353"/>
      <c r="EU105" s="1353"/>
      <c r="EV105" s="1353"/>
      <c r="EW105" s="1353"/>
      <c r="EX105" s="1353"/>
      <c r="EY105" s="1353"/>
      <c r="EZ105" s="1353"/>
      <c r="FA105" s="1353"/>
      <c r="FB105" s="1353"/>
      <c r="FC105" s="1353"/>
      <c r="FD105" s="1353"/>
      <c r="FE105" s="1353"/>
      <c r="FF105" s="1353"/>
      <c r="FG105" s="1353"/>
      <c r="FH105" s="1353"/>
      <c r="FI105" s="1353"/>
      <c r="FJ105" s="1353"/>
      <c r="FK105" s="1353"/>
      <c r="FL105" s="1353"/>
      <c r="FM105" s="1353"/>
      <c r="FN105" s="1353"/>
      <c r="FO105" s="1353"/>
      <c r="FP105" s="1353"/>
      <c r="FQ105" s="1353"/>
      <c r="FR105" s="1353"/>
      <c r="FS105" s="1353"/>
      <c r="FT105" s="1353"/>
      <c r="FU105" s="1353"/>
      <c r="FV105" s="1353"/>
      <c r="FW105" s="1353"/>
      <c r="FX105" s="1353"/>
      <c r="FY105" s="1353"/>
      <c r="FZ105" s="1353"/>
      <c r="GA105" s="1353"/>
      <c r="GB105" s="1353"/>
      <c r="GC105" s="1353"/>
      <c r="GD105" s="1353"/>
      <c r="GE105" s="1353"/>
      <c r="GF105" s="1353"/>
      <c r="GG105" s="1353"/>
      <c r="GH105" s="1353"/>
      <c r="GI105" s="1353"/>
      <c r="GJ105" s="1353"/>
      <c r="GK105" s="1353"/>
      <c r="GL105" s="1353"/>
      <c r="GM105" s="1353"/>
      <c r="GN105" s="1353"/>
      <c r="GO105" s="1353"/>
      <c r="GP105" s="1353"/>
      <c r="GQ105" s="1353"/>
      <c r="GR105" s="1353"/>
      <c r="GS105" s="1353"/>
      <c r="GT105" s="1353"/>
      <c r="GU105" s="1353"/>
      <c r="GV105" s="1353"/>
      <c r="GW105" s="1353"/>
      <c r="GX105" s="1353"/>
      <c r="GY105" s="1353"/>
      <c r="GZ105" s="1353"/>
      <c r="HA105" s="1353"/>
      <c r="HB105" s="1353"/>
      <c r="HC105" s="1353"/>
      <c r="HD105" s="1353"/>
      <c r="HE105" s="1353"/>
      <c r="HF105" s="1353"/>
      <c r="HG105" s="1353"/>
      <c r="HH105" s="1353"/>
      <c r="HI105" s="1353"/>
      <c r="HJ105" s="1353"/>
      <c r="HK105" s="1353"/>
      <c r="HL105" s="1353"/>
      <c r="HM105" s="1353"/>
      <c r="HN105" s="1353"/>
      <c r="HO105" s="1353"/>
      <c r="HP105" s="1353"/>
      <c r="HQ105" s="1353"/>
      <c r="HR105" s="1353"/>
      <c r="HS105" s="1353"/>
      <c r="HT105" s="1353"/>
      <c r="HU105" s="1353"/>
      <c r="HV105" s="1353"/>
      <c r="HW105" s="1353"/>
      <c r="HX105" s="1353"/>
      <c r="HY105" s="1353"/>
      <c r="HZ105" s="1353"/>
      <c r="IA105" s="1353"/>
      <c r="IB105" s="1353"/>
      <c r="IC105" s="1353"/>
      <c r="ID105" s="1353"/>
      <c r="IE105" s="1353"/>
      <c r="IF105" s="1353"/>
      <c r="IG105" s="1353"/>
      <c r="IH105" s="1353"/>
      <c r="II105" s="1353"/>
      <c r="IJ105" s="1353"/>
      <c r="IK105" s="1353"/>
      <c r="IL105" s="1353"/>
      <c r="IM105" s="1353"/>
      <c r="IN105" s="1353"/>
      <c r="IO105" s="1353"/>
      <c r="IP105" s="1353"/>
      <c r="IQ105" s="1353"/>
      <c r="IR105" s="1355"/>
      <c r="IS105" s="1355"/>
      <c r="IT105" s="1355"/>
      <c r="IU105" s="1355"/>
      <c r="IV105" s="566"/>
      <c r="IW105" s="556"/>
      <c r="IX105" s="1338"/>
      <c r="IY105" s="1341"/>
      <c r="IZ105" s="544"/>
      <c r="JA105" s="544"/>
      <c r="JB105" s="544"/>
      <c r="JC105" s="544"/>
      <c r="JD105" s="544"/>
      <c r="JE105" s="544"/>
      <c r="JF105" s="544"/>
      <c r="JG105" s="544"/>
      <c r="JH105" s="545"/>
      <c r="JI105" s="544"/>
      <c r="JJ105" s="544"/>
      <c r="JK105" s="544"/>
      <c r="JL105" s="544"/>
      <c r="JM105" s="544"/>
      <c r="JN105" s="544"/>
      <c r="JO105" s="544"/>
      <c r="JP105" s="544"/>
      <c r="JQ105" s="544"/>
      <c r="JR105" s="544"/>
      <c r="JS105" s="544"/>
      <c r="JT105" s="544"/>
      <c r="JU105" s="544"/>
      <c r="JV105" s="544"/>
      <c r="JW105" s="544"/>
      <c r="JX105" s="544"/>
      <c r="JY105" s="544"/>
      <c r="JZ105" s="544"/>
      <c r="KA105" s="544"/>
      <c r="KB105" s="544"/>
      <c r="KC105" s="544"/>
      <c r="KD105" s="544"/>
      <c r="KE105" s="544"/>
      <c r="KF105" s="544"/>
      <c r="KG105" s="544"/>
      <c r="KH105" s="544"/>
      <c r="KI105" s="544"/>
      <c r="KJ105" s="544"/>
      <c r="KK105" s="544"/>
      <c r="KL105" s="544"/>
      <c r="KM105" s="544"/>
      <c r="KN105" s="544"/>
      <c r="KO105" s="544"/>
      <c r="KP105" s="544"/>
      <c r="KQ105" s="544"/>
      <c r="KR105" s="544"/>
      <c r="KS105" s="544"/>
      <c r="KT105" s="544"/>
      <c r="KU105" s="544"/>
      <c r="KV105" s="544"/>
      <c r="KW105" s="544"/>
      <c r="KX105" s="544"/>
      <c r="KY105" s="544"/>
      <c r="KZ105" s="544"/>
      <c r="LA105" s="544"/>
      <c r="LB105" s="544"/>
      <c r="LC105" s="544"/>
      <c r="LD105" s="544"/>
      <c r="LE105" s="544"/>
      <c r="LF105" s="544"/>
      <c r="LG105" s="544"/>
      <c r="LH105" s="544"/>
      <c r="LI105" s="544"/>
      <c r="LJ105" s="546"/>
    </row>
    <row r="106" spans="2:322" ht="3.65" customHeight="1">
      <c r="B106" s="545"/>
      <c r="C106" s="544"/>
      <c r="D106" s="544"/>
      <c r="E106" s="544"/>
      <c r="F106" s="544"/>
      <c r="G106" s="544"/>
      <c r="H106" s="544"/>
      <c r="I106" s="544"/>
      <c r="J106" s="544"/>
      <c r="K106" s="544"/>
      <c r="L106" s="544"/>
      <c r="M106" s="544"/>
      <c r="N106" s="544"/>
      <c r="O106" s="544"/>
      <c r="P106" s="544"/>
      <c r="Q106" s="544"/>
      <c r="R106" s="544"/>
      <c r="S106" s="544"/>
      <c r="T106" s="544"/>
      <c r="U106" s="544"/>
      <c r="V106" s="544"/>
      <c r="W106" s="544"/>
      <c r="X106" s="544"/>
      <c r="Y106" s="544"/>
      <c r="Z106" s="544"/>
      <c r="AA106" s="544"/>
      <c r="AB106" s="544"/>
      <c r="AC106" s="544"/>
      <c r="AD106" s="544"/>
      <c r="AE106" s="544"/>
      <c r="AF106" s="544"/>
      <c r="AG106" s="544"/>
      <c r="AH106" s="544"/>
      <c r="AI106" s="544"/>
      <c r="AJ106" s="544"/>
      <c r="AK106" s="544"/>
      <c r="AL106" s="544"/>
      <c r="AM106" s="544"/>
      <c r="AN106" s="544"/>
      <c r="AO106" s="546"/>
      <c r="AP106" s="547"/>
      <c r="AQ106" s="548"/>
      <c r="AR106" s="548"/>
      <c r="AS106" s="548"/>
      <c r="AT106" s="548"/>
      <c r="AU106" s="548"/>
      <c r="AV106" s="548"/>
      <c r="AW106" s="548"/>
      <c r="AX106" s="1337"/>
      <c r="AY106" s="1338"/>
      <c r="AZ106" s="556"/>
      <c r="BA106" s="564"/>
      <c r="BB106" s="1353"/>
      <c r="BC106" s="1353"/>
      <c r="BD106" s="1353"/>
      <c r="BE106" s="1353"/>
      <c r="BF106" s="1353"/>
      <c r="BG106" s="1353"/>
      <c r="BH106" s="1353"/>
      <c r="BI106" s="1353"/>
      <c r="BJ106" s="1353"/>
      <c r="BK106" s="1353"/>
      <c r="BL106" s="1353"/>
      <c r="BM106" s="1353"/>
      <c r="BN106" s="1353"/>
      <c r="BO106" s="1353"/>
      <c r="BP106" s="1353"/>
      <c r="BQ106" s="1353"/>
      <c r="BR106" s="1353"/>
      <c r="BS106" s="1353"/>
      <c r="BT106" s="1353"/>
      <c r="BU106" s="1353"/>
      <c r="BV106" s="1353"/>
      <c r="BW106" s="1353"/>
      <c r="BX106" s="1353"/>
      <c r="BY106" s="1353"/>
      <c r="BZ106" s="1353"/>
      <c r="CA106" s="1353"/>
      <c r="CB106" s="1353"/>
      <c r="CC106" s="1353"/>
      <c r="CD106" s="1353"/>
      <c r="CE106" s="1353"/>
      <c r="CF106" s="1353"/>
      <c r="CG106" s="1353"/>
      <c r="CH106" s="1353"/>
      <c r="CI106" s="1353"/>
      <c r="CJ106" s="1353"/>
      <c r="CK106" s="1353"/>
      <c r="CL106" s="1353"/>
      <c r="CM106" s="1353"/>
      <c r="CN106" s="1353"/>
      <c r="CO106" s="1353"/>
      <c r="CP106" s="1353"/>
      <c r="CQ106" s="1353"/>
      <c r="CR106" s="1353"/>
      <c r="CS106" s="1353"/>
      <c r="CT106" s="1353"/>
      <c r="CU106" s="1353"/>
      <c r="CV106" s="1353"/>
      <c r="CW106" s="1353"/>
      <c r="CX106" s="1353"/>
      <c r="CY106" s="1353"/>
      <c r="CZ106" s="1353"/>
      <c r="DA106" s="1353"/>
      <c r="DB106" s="1353"/>
      <c r="DC106" s="1353"/>
      <c r="DD106" s="1353"/>
      <c r="DE106" s="1353"/>
      <c r="DF106" s="1353"/>
      <c r="DG106" s="1353"/>
      <c r="DH106" s="1353"/>
      <c r="DI106" s="1353"/>
      <c r="DJ106" s="1353"/>
      <c r="DK106" s="1353"/>
      <c r="DL106" s="1353"/>
      <c r="DM106" s="1353"/>
      <c r="DN106" s="1353"/>
      <c r="DO106" s="1353"/>
      <c r="DP106" s="1353"/>
      <c r="DQ106" s="1353"/>
      <c r="DR106" s="1353"/>
      <c r="DS106" s="1353"/>
      <c r="DT106" s="1353"/>
      <c r="DU106" s="1353"/>
      <c r="DV106" s="1353"/>
      <c r="DW106" s="1353"/>
      <c r="DX106" s="1353"/>
      <c r="DY106" s="1353"/>
      <c r="DZ106" s="1353"/>
      <c r="EA106" s="1353"/>
      <c r="EB106" s="1353"/>
      <c r="EC106" s="1353"/>
      <c r="ED106" s="1353"/>
      <c r="EE106" s="1353"/>
      <c r="EF106" s="1353"/>
      <c r="EG106" s="1353"/>
      <c r="EH106" s="1353"/>
      <c r="EI106" s="1353"/>
      <c r="EJ106" s="1353"/>
      <c r="EK106" s="1353"/>
      <c r="EL106" s="1353"/>
      <c r="EM106" s="1353"/>
      <c r="EN106" s="1353"/>
      <c r="EO106" s="1353"/>
      <c r="EP106" s="1353"/>
      <c r="EQ106" s="1353"/>
      <c r="ER106" s="1353"/>
      <c r="ES106" s="1353"/>
      <c r="ET106" s="1353"/>
      <c r="EU106" s="1353"/>
      <c r="EV106" s="1353"/>
      <c r="EW106" s="1353"/>
      <c r="EX106" s="1353"/>
      <c r="EY106" s="1353"/>
      <c r="EZ106" s="1353"/>
      <c r="FA106" s="1353"/>
      <c r="FB106" s="1353"/>
      <c r="FC106" s="1353"/>
      <c r="FD106" s="1353"/>
      <c r="FE106" s="1353"/>
      <c r="FF106" s="1353"/>
      <c r="FG106" s="1353"/>
      <c r="FH106" s="1353"/>
      <c r="FI106" s="1353"/>
      <c r="FJ106" s="1353"/>
      <c r="FK106" s="1353"/>
      <c r="FL106" s="1353"/>
      <c r="FM106" s="1353"/>
      <c r="FN106" s="1353"/>
      <c r="FO106" s="1353"/>
      <c r="FP106" s="1353"/>
      <c r="FQ106" s="1353"/>
      <c r="FR106" s="1353"/>
      <c r="FS106" s="1353"/>
      <c r="FT106" s="1353"/>
      <c r="FU106" s="1353"/>
      <c r="FV106" s="1353"/>
      <c r="FW106" s="1353"/>
      <c r="FX106" s="1353"/>
      <c r="FY106" s="1353"/>
      <c r="FZ106" s="1353"/>
      <c r="GA106" s="1353"/>
      <c r="GB106" s="1353"/>
      <c r="GC106" s="1353"/>
      <c r="GD106" s="1353"/>
      <c r="GE106" s="1353"/>
      <c r="GF106" s="1353"/>
      <c r="GG106" s="1353"/>
      <c r="GH106" s="1353"/>
      <c r="GI106" s="1353"/>
      <c r="GJ106" s="1353"/>
      <c r="GK106" s="1353"/>
      <c r="GL106" s="1353"/>
      <c r="GM106" s="1353"/>
      <c r="GN106" s="1353"/>
      <c r="GO106" s="1353"/>
      <c r="GP106" s="1353"/>
      <c r="GQ106" s="1353"/>
      <c r="GR106" s="1353"/>
      <c r="GS106" s="1353"/>
      <c r="GT106" s="1353"/>
      <c r="GU106" s="1353"/>
      <c r="GV106" s="1353"/>
      <c r="GW106" s="1353"/>
      <c r="GX106" s="1353"/>
      <c r="GY106" s="1353"/>
      <c r="GZ106" s="1353"/>
      <c r="HA106" s="1353"/>
      <c r="HB106" s="1353"/>
      <c r="HC106" s="1353"/>
      <c r="HD106" s="1353"/>
      <c r="HE106" s="1353"/>
      <c r="HF106" s="1353"/>
      <c r="HG106" s="1353"/>
      <c r="HH106" s="1353"/>
      <c r="HI106" s="1353"/>
      <c r="HJ106" s="1353"/>
      <c r="HK106" s="1353"/>
      <c r="HL106" s="1353"/>
      <c r="HM106" s="1353"/>
      <c r="HN106" s="1353"/>
      <c r="HO106" s="1353"/>
      <c r="HP106" s="1353"/>
      <c r="HQ106" s="1353"/>
      <c r="HR106" s="1353"/>
      <c r="HS106" s="1353"/>
      <c r="HT106" s="1353"/>
      <c r="HU106" s="1353"/>
      <c r="HV106" s="1353"/>
      <c r="HW106" s="1353"/>
      <c r="HX106" s="1353"/>
      <c r="HY106" s="1353"/>
      <c r="HZ106" s="1353"/>
      <c r="IA106" s="1353"/>
      <c r="IB106" s="1353"/>
      <c r="IC106" s="1353"/>
      <c r="ID106" s="1353"/>
      <c r="IE106" s="1353"/>
      <c r="IF106" s="1353"/>
      <c r="IG106" s="1353"/>
      <c r="IH106" s="1353"/>
      <c r="II106" s="1353"/>
      <c r="IJ106" s="1353"/>
      <c r="IK106" s="1353"/>
      <c r="IL106" s="1353"/>
      <c r="IM106" s="1353"/>
      <c r="IN106" s="1353"/>
      <c r="IO106" s="1353"/>
      <c r="IP106" s="1353"/>
      <c r="IQ106" s="1353"/>
      <c r="IR106" s="1355"/>
      <c r="IS106" s="1355"/>
      <c r="IT106" s="1355"/>
      <c r="IU106" s="1355"/>
      <c r="IV106" s="566"/>
      <c r="IW106" s="556"/>
      <c r="IX106" s="1338"/>
      <c r="IY106" s="1341"/>
      <c r="IZ106" s="544"/>
      <c r="JA106" s="544"/>
      <c r="JB106" s="544"/>
      <c r="JC106" s="544"/>
      <c r="JD106" s="544"/>
      <c r="JE106" s="544"/>
      <c r="JF106" s="544"/>
      <c r="JG106" s="544"/>
      <c r="JH106" s="545"/>
      <c r="JI106" s="544"/>
      <c r="JJ106" s="544"/>
      <c r="JK106" s="544"/>
      <c r="JL106" s="544"/>
      <c r="JM106" s="544"/>
      <c r="JN106" s="544"/>
      <c r="JO106" s="544"/>
      <c r="JP106" s="544"/>
      <c r="JQ106" s="544"/>
      <c r="JR106" s="544"/>
      <c r="JS106" s="544"/>
      <c r="JT106" s="544"/>
      <c r="JU106" s="544"/>
      <c r="JV106" s="544"/>
      <c r="JW106" s="544"/>
      <c r="JX106" s="544"/>
      <c r="JY106" s="544"/>
      <c r="JZ106" s="544"/>
      <c r="KA106" s="544"/>
      <c r="KB106" s="544"/>
      <c r="KC106" s="544"/>
      <c r="KD106" s="544"/>
      <c r="KE106" s="544"/>
      <c r="KF106" s="544"/>
      <c r="KG106" s="544"/>
      <c r="KH106" s="544"/>
      <c r="KI106" s="544"/>
      <c r="KJ106" s="544"/>
      <c r="KK106" s="544"/>
      <c r="KL106" s="544"/>
      <c r="KM106" s="544"/>
      <c r="KN106" s="544"/>
      <c r="KO106" s="544"/>
      <c r="KP106" s="544"/>
      <c r="KQ106" s="544"/>
      <c r="KR106" s="544"/>
      <c r="KS106" s="544"/>
      <c r="KT106" s="544"/>
      <c r="KU106" s="544"/>
      <c r="KV106" s="544"/>
      <c r="KW106" s="544"/>
      <c r="KX106" s="544"/>
      <c r="KY106" s="544"/>
      <c r="KZ106" s="544"/>
      <c r="LA106" s="544"/>
      <c r="LB106" s="544"/>
      <c r="LC106" s="544"/>
      <c r="LD106" s="544"/>
      <c r="LE106" s="544"/>
      <c r="LF106" s="544"/>
      <c r="LG106" s="544"/>
      <c r="LH106" s="544"/>
      <c r="LI106" s="544"/>
      <c r="LJ106" s="546"/>
    </row>
    <row r="107" spans="2:322" ht="3.65" customHeight="1">
      <c r="B107" s="545"/>
      <c r="C107" s="544"/>
      <c r="D107" s="544"/>
      <c r="E107" s="544"/>
      <c r="F107" s="544"/>
      <c r="G107" s="544"/>
      <c r="H107" s="544"/>
      <c r="I107" s="544"/>
      <c r="J107" s="544"/>
      <c r="K107" s="544"/>
      <c r="L107" s="544"/>
      <c r="M107" s="544"/>
      <c r="N107" s="544"/>
      <c r="O107" s="544"/>
      <c r="P107" s="544"/>
      <c r="Q107" s="544"/>
      <c r="R107" s="544"/>
      <c r="S107" s="544"/>
      <c r="T107" s="544"/>
      <c r="U107" s="544"/>
      <c r="V107" s="544"/>
      <c r="W107" s="544"/>
      <c r="X107" s="544"/>
      <c r="Y107" s="544"/>
      <c r="Z107" s="544"/>
      <c r="AA107" s="544"/>
      <c r="AB107" s="544"/>
      <c r="AC107" s="544"/>
      <c r="AD107" s="544"/>
      <c r="AE107" s="544"/>
      <c r="AF107" s="544"/>
      <c r="AG107" s="544"/>
      <c r="AH107" s="544"/>
      <c r="AI107" s="544"/>
      <c r="AJ107" s="544"/>
      <c r="AK107" s="544"/>
      <c r="AL107" s="544"/>
      <c r="AM107" s="544"/>
      <c r="AN107" s="544"/>
      <c r="AO107" s="546"/>
      <c r="AP107" s="547"/>
      <c r="AQ107" s="548"/>
      <c r="AR107" s="548"/>
      <c r="AS107" s="548"/>
      <c r="AT107" s="548"/>
      <c r="AU107" s="548"/>
      <c r="AV107" s="548"/>
      <c r="AW107" s="548"/>
      <c r="AX107" s="1337"/>
      <c r="AY107" s="1338"/>
      <c r="AZ107" s="556"/>
      <c r="BA107" s="564"/>
      <c r="BB107" s="1348"/>
      <c r="BC107" s="1348"/>
      <c r="BD107" s="1348"/>
      <c r="BE107" s="1348"/>
      <c r="BF107" s="1348"/>
      <c r="BG107" s="1348"/>
      <c r="BH107" s="1348"/>
      <c r="BI107" s="1348"/>
      <c r="BJ107" s="1348"/>
      <c r="BK107" s="1348"/>
      <c r="BL107" s="1348"/>
      <c r="BM107" s="1348"/>
      <c r="BN107" s="1348"/>
      <c r="BO107" s="1348"/>
      <c r="BP107" s="1348"/>
      <c r="BQ107" s="1348"/>
      <c r="BR107" s="1348"/>
      <c r="BS107" s="1348"/>
      <c r="BT107" s="1348"/>
      <c r="BU107" s="1348"/>
      <c r="BV107" s="1348"/>
      <c r="BW107" s="1348"/>
      <c r="BX107" s="1348"/>
      <c r="BY107" s="1348"/>
      <c r="BZ107" s="1349"/>
      <c r="CA107" s="1349"/>
      <c r="CB107" s="1349"/>
      <c r="CC107" s="1349"/>
      <c r="CD107" s="1349"/>
      <c r="CE107" s="1349"/>
      <c r="CF107" s="1349"/>
      <c r="CG107" s="1349"/>
      <c r="CH107" s="1349"/>
      <c r="CI107" s="1349"/>
      <c r="CJ107" s="1349"/>
      <c r="CK107" s="1349"/>
      <c r="CL107" s="1349"/>
      <c r="CM107" s="1349"/>
      <c r="CN107" s="1349"/>
      <c r="CO107" s="1349"/>
      <c r="CP107" s="1349"/>
      <c r="CQ107" s="1349"/>
      <c r="CR107" s="1349"/>
      <c r="CS107" s="1349"/>
      <c r="CT107" s="1349"/>
      <c r="CU107" s="1349"/>
      <c r="CV107" s="1349"/>
      <c r="CW107" s="1349"/>
      <c r="CX107" s="1349"/>
      <c r="CY107" s="1349"/>
      <c r="CZ107" s="1349"/>
      <c r="DA107" s="1349"/>
      <c r="DB107" s="1349"/>
      <c r="DC107" s="1349"/>
      <c r="DD107" s="1349"/>
      <c r="DE107" s="1349"/>
      <c r="DF107" s="1349"/>
      <c r="DG107" s="1349"/>
      <c r="DH107" s="1349"/>
      <c r="DI107" s="1349"/>
      <c r="DJ107" s="1349"/>
      <c r="DK107" s="1349"/>
      <c r="DL107" s="1349"/>
      <c r="DM107" s="1349"/>
      <c r="DN107" s="1349"/>
      <c r="DO107" s="1349"/>
      <c r="DP107" s="1349"/>
      <c r="DQ107" s="1349"/>
      <c r="DR107" s="1349"/>
      <c r="DS107" s="1349"/>
      <c r="DT107" s="1349"/>
      <c r="DU107" s="1349"/>
      <c r="DV107" s="1349"/>
      <c r="DW107" s="1349"/>
      <c r="DX107" s="1349"/>
      <c r="DY107" s="1349"/>
      <c r="DZ107" s="1349"/>
      <c r="EA107" s="1349"/>
      <c r="EB107" s="1349"/>
      <c r="EC107" s="1349"/>
      <c r="ED107" s="1349"/>
      <c r="EE107" s="1349"/>
      <c r="EF107" s="1349"/>
      <c r="EG107" s="1349"/>
      <c r="EH107" s="1349"/>
      <c r="EI107" s="1349"/>
      <c r="EJ107" s="1349"/>
      <c r="EK107" s="1349"/>
      <c r="EL107" s="1349"/>
      <c r="EM107" s="1349"/>
      <c r="EN107" s="1349"/>
      <c r="EO107" s="1349"/>
      <c r="EP107" s="1349"/>
      <c r="EQ107" s="1349"/>
      <c r="ER107" s="1349"/>
      <c r="ES107" s="1349"/>
      <c r="ET107" s="1349"/>
      <c r="EU107" s="1349"/>
      <c r="EV107" s="1349"/>
      <c r="EW107" s="1349"/>
      <c r="EX107" s="1349"/>
      <c r="EY107" s="1349"/>
      <c r="EZ107" s="1349"/>
      <c r="FA107" s="1349"/>
      <c r="FB107" s="1349"/>
      <c r="FC107" s="1349"/>
      <c r="FD107" s="1349"/>
      <c r="FE107" s="1349"/>
      <c r="FF107" s="1349"/>
      <c r="FG107" s="1349"/>
      <c r="FH107" s="1349"/>
      <c r="FI107" s="1349"/>
      <c r="FJ107" s="1349"/>
      <c r="FK107" s="1349"/>
      <c r="FL107" s="1349"/>
      <c r="FM107" s="1349"/>
      <c r="FN107" s="1349"/>
      <c r="FO107" s="1349"/>
      <c r="FP107" s="1349"/>
      <c r="FQ107" s="1349"/>
      <c r="FR107" s="1349"/>
      <c r="FS107" s="1349"/>
      <c r="FT107" s="1349"/>
      <c r="FU107" s="1349"/>
      <c r="FV107" s="1349"/>
      <c r="FW107" s="1349"/>
      <c r="FX107" s="1349"/>
      <c r="FY107" s="1349"/>
      <c r="FZ107" s="1349"/>
      <c r="GA107" s="1349"/>
      <c r="GB107" s="1349"/>
      <c r="GC107" s="1349"/>
      <c r="GD107" s="1349"/>
      <c r="GE107" s="1349"/>
      <c r="GF107" s="1349"/>
      <c r="GG107" s="1349"/>
      <c r="GH107" s="1349"/>
      <c r="GI107" s="1349"/>
      <c r="GJ107" s="1349"/>
      <c r="GK107" s="1349"/>
      <c r="GL107" s="1349"/>
      <c r="GM107" s="1349"/>
      <c r="GN107" s="1349"/>
      <c r="GO107" s="1349"/>
      <c r="GP107" s="1348"/>
      <c r="GQ107" s="1348"/>
      <c r="GR107" s="1348"/>
      <c r="GS107" s="1348"/>
      <c r="GT107" s="1348"/>
      <c r="GU107" s="1348"/>
      <c r="GV107" s="1348"/>
      <c r="GW107" s="1348"/>
      <c r="GX107" s="1348"/>
      <c r="GY107" s="1348"/>
      <c r="GZ107" s="1348"/>
      <c r="HA107" s="1348"/>
      <c r="HB107" s="1348"/>
      <c r="HC107" s="1348"/>
      <c r="HD107" s="1348"/>
      <c r="HE107" s="1348"/>
      <c r="HF107" s="1348"/>
      <c r="HG107" s="1348"/>
      <c r="HH107" s="1348"/>
      <c r="HI107" s="1348"/>
      <c r="HJ107" s="1348"/>
      <c r="HK107" s="1348"/>
      <c r="HL107" s="1348"/>
      <c r="HM107" s="1348"/>
      <c r="HN107" s="1348"/>
      <c r="HO107" s="1348"/>
      <c r="HP107" s="1348"/>
      <c r="HQ107" s="1348"/>
      <c r="HR107" s="1348"/>
      <c r="HS107" s="1348"/>
      <c r="HT107" s="1348"/>
      <c r="HU107" s="1348"/>
      <c r="HV107" s="1348"/>
      <c r="HW107" s="1348"/>
      <c r="HX107" s="1348"/>
      <c r="HY107" s="1348"/>
      <c r="HZ107" s="1348"/>
      <c r="IA107" s="1348"/>
      <c r="IB107" s="1348"/>
      <c r="IC107" s="1348"/>
      <c r="ID107" s="1348"/>
      <c r="IE107" s="1348"/>
      <c r="IF107" s="1348"/>
      <c r="IG107" s="1348"/>
      <c r="IH107" s="1348"/>
      <c r="II107" s="1348"/>
      <c r="IJ107" s="1348"/>
      <c r="IK107" s="1348"/>
      <c r="IL107" s="1348"/>
      <c r="IM107" s="1348"/>
      <c r="IN107" s="1348"/>
      <c r="IO107" s="1348"/>
      <c r="IP107" s="1348"/>
      <c r="IQ107" s="1348"/>
      <c r="IR107" s="1352" t="b">
        <v>0</v>
      </c>
      <c r="IS107" s="1352"/>
      <c r="IT107" s="1352"/>
      <c r="IU107" s="1352"/>
      <c r="IV107" s="566"/>
      <c r="IW107" s="556"/>
      <c r="IX107" s="1338"/>
      <c r="IY107" s="1341"/>
      <c r="IZ107" s="544"/>
      <c r="JA107" s="544"/>
      <c r="JB107" s="544"/>
      <c r="JC107" s="544"/>
      <c r="JD107" s="544"/>
      <c r="JE107" s="544"/>
      <c r="JF107" s="544"/>
      <c r="JG107" s="544"/>
      <c r="JH107" s="545"/>
      <c r="JI107" s="544"/>
      <c r="JJ107" s="544"/>
      <c r="JK107" s="544"/>
      <c r="JL107" s="544"/>
      <c r="JM107" s="544"/>
      <c r="JN107" s="544"/>
      <c r="JO107" s="544"/>
      <c r="JP107" s="544"/>
      <c r="JQ107" s="544"/>
      <c r="JR107" s="544"/>
      <c r="JS107" s="544"/>
      <c r="JT107" s="544"/>
      <c r="JU107" s="544"/>
      <c r="JV107" s="544"/>
      <c r="JW107" s="544"/>
      <c r="JX107" s="544"/>
      <c r="JY107" s="544"/>
      <c r="JZ107" s="544"/>
      <c r="KA107" s="544"/>
      <c r="KB107" s="544"/>
      <c r="KC107" s="544"/>
      <c r="KD107" s="544"/>
      <c r="KE107" s="544"/>
      <c r="KF107" s="544"/>
      <c r="KG107" s="544"/>
      <c r="KH107" s="544"/>
      <c r="KI107" s="544"/>
      <c r="KJ107" s="544"/>
      <c r="KK107" s="544"/>
      <c r="KL107" s="544"/>
      <c r="KM107" s="544"/>
      <c r="KN107" s="544"/>
      <c r="KO107" s="544"/>
      <c r="KP107" s="544"/>
      <c r="KQ107" s="544"/>
      <c r="KR107" s="544"/>
      <c r="KS107" s="544"/>
      <c r="KT107" s="544"/>
      <c r="KU107" s="544"/>
      <c r="KV107" s="544"/>
      <c r="KW107" s="544"/>
      <c r="KX107" s="544"/>
      <c r="KY107" s="544"/>
      <c r="KZ107" s="544"/>
      <c r="LA107" s="544"/>
      <c r="LB107" s="544"/>
      <c r="LC107" s="544"/>
      <c r="LD107" s="544"/>
      <c r="LE107" s="544"/>
      <c r="LF107" s="544"/>
      <c r="LG107" s="544"/>
      <c r="LH107" s="544"/>
      <c r="LI107" s="544"/>
      <c r="LJ107" s="546"/>
    </row>
    <row r="108" spans="2:322" ht="3.65" customHeight="1">
      <c r="B108" s="545"/>
      <c r="C108" s="544"/>
      <c r="D108" s="544"/>
      <c r="E108" s="544"/>
      <c r="F108" s="544"/>
      <c r="G108" s="544"/>
      <c r="H108" s="544"/>
      <c r="I108" s="544"/>
      <c r="J108" s="544"/>
      <c r="K108" s="544"/>
      <c r="L108" s="544"/>
      <c r="M108" s="544"/>
      <c r="N108" s="544"/>
      <c r="O108" s="544"/>
      <c r="P108" s="544"/>
      <c r="Q108" s="544"/>
      <c r="R108" s="544"/>
      <c r="S108" s="544"/>
      <c r="T108" s="544"/>
      <c r="U108" s="544"/>
      <c r="V108" s="544"/>
      <c r="W108" s="544"/>
      <c r="X108" s="544"/>
      <c r="Y108" s="544"/>
      <c r="Z108" s="544"/>
      <c r="AA108" s="544"/>
      <c r="AB108" s="544"/>
      <c r="AC108" s="544"/>
      <c r="AD108" s="544"/>
      <c r="AE108" s="544"/>
      <c r="AF108" s="544"/>
      <c r="AG108" s="544"/>
      <c r="AH108" s="544"/>
      <c r="AI108" s="544"/>
      <c r="AJ108" s="544"/>
      <c r="AK108" s="544"/>
      <c r="AL108" s="544"/>
      <c r="AM108" s="544"/>
      <c r="AN108" s="544"/>
      <c r="AO108" s="546"/>
      <c r="AP108" s="547"/>
      <c r="AQ108" s="548"/>
      <c r="AR108" s="548"/>
      <c r="AS108" s="548"/>
      <c r="AT108" s="548"/>
      <c r="AU108" s="548"/>
      <c r="AV108" s="548"/>
      <c r="AW108" s="548"/>
      <c r="AX108" s="1339"/>
      <c r="AY108" s="1340"/>
      <c r="AZ108" s="568"/>
      <c r="BA108" s="564"/>
      <c r="BB108" s="1348"/>
      <c r="BC108" s="1348"/>
      <c r="BD108" s="1348"/>
      <c r="BE108" s="1348"/>
      <c r="BF108" s="1348"/>
      <c r="BG108" s="1348"/>
      <c r="BH108" s="1348"/>
      <c r="BI108" s="1348"/>
      <c r="BJ108" s="1348"/>
      <c r="BK108" s="1348"/>
      <c r="BL108" s="1348"/>
      <c r="BM108" s="1348"/>
      <c r="BN108" s="1348"/>
      <c r="BO108" s="1348"/>
      <c r="BP108" s="1348"/>
      <c r="BQ108" s="1348"/>
      <c r="BR108" s="1348"/>
      <c r="BS108" s="1348"/>
      <c r="BT108" s="1348"/>
      <c r="BU108" s="1348"/>
      <c r="BV108" s="1348"/>
      <c r="BW108" s="1348"/>
      <c r="BX108" s="1348"/>
      <c r="BY108" s="1348"/>
      <c r="BZ108" s="1349"/>
      <c r="CA108" s="1349"/>
      <c r="CB108" s="1349"/>
      <c r="CC108" s="1349"/>
      <c r="CD108" s="1349"/>
      <c r="CE108" s="1349"/>
      <c r="CF108" s="1349"/>
      <c r="CG108" s="1349"/>
      <c r="CH108" s="1349"/>
      <c r="CI108" s="1349"/>
      <c r="CJ108" s="1349"/>
      <c r="CK108" s="1349"/>
      <c r="CL108" s="1349"/>
      <c r="CM108" s="1349"/>
      <c r="CN108" s="1349"/>
      <c r="CO108" s="1349"/>
      <c r="CP108" s="1349"/>
      <c r="CQ108" s="1349"/>
      <c r="CR108" s="1349"/>
      <c r="CS108" s="1349"/>
      <c r="CT108" s="1349"/>
      <c r="CU108" s="1349"/>
      <c r="CV108" s="1349"/>
      <c r="CW108" s="1349"/>
      <c r="CX108" s="1349"/>
      <c r="CY108" s="1349"/>
      <c r="CZ108" s="1349"/>
      <c r="DA108" s="1349"/>
      <c r="DB108" s="1349"/>
      <c r="DC108" s="1349"/>
      <c r="DD108" s="1349"/>
      <c r="DE108" s="1349"/>
      <c r="DF108" s="1349"/>
      <c r="DG108" s="1349"/>
      <c r="DH108" s="1349"/>
      <c r="DI108" s="1349"/>
      <c r="DJ108" s="1349"/>
      <c r="DK108" s="1349"/>
      <c r="DL108" s="1349"/>
      <c r="DM108" s="1349"/>
      <c r="DN108" s="1349"/>
      <c r="DO108" s="1349"/>
      <c r="DP108" s="1349"/>
      <c r="DQ108" s="1349"/>
      <c r="DR108" s="1349"/>
      <c r="DS108" s="1349"/>
      <c r="DT108" s="1349"/>
      <c r="DU108" s="1349"/>
      <c r="DV108" s="1349"/>
      <c r="DW108" s="1349"/>
      <c r="DX108" s="1349"/>
      <c r="DY108" s="1349"/>
      <c r="DZ108" s="1349"/>
      <c r="EA108" s="1349"/>
      <c r="EB108" s="1349"/>
      <c r="EC108" s="1349"/>
      <c r="ED108" s="1349"/>
      <c r="EE108" s="1349"/>
      <c r="EF108" s="1349"/>
      <c r="EG108" s="1349"/>
      <c r="EH108" s="1349"/>
      <c r="EI108" s="1349"/>
      <c r="EJ108" s="1349"/>
      <c r="EK108" s="1349"/>
      <c r="EL108" s="1349"/>
      <c r="EM108" s="1349"/>
      <c r="EN108" s="1349"/>
      <c r="EO108" s="1349"/>
      <c r="EP108" s="1349"/>
      <c r="EQ108" s="1349"/>
      <c r="ER108" s="1349"/>
      <c r="ES108" s="1349"/>
      <c r="ET108" s="1349"/>
      <c r="EU108" s="1349"/>
      <c r="EV108" s="1349"/>
      <c r="EW108" s="1349"/>
      <c r="EX108" s="1349"/>
      <c r="EY108" s="1349"/>
      <c r="EZ108" s="1349"/>
      <c r="FA108" s="1349"/>
      <c r="FB108" s="1349"/>
      <c r="FC108" s="1349"/>
      <c r="FD108" s="1349"/>
      <c r="FE108" s="1349"/>
      <c r="FF108" s="1349"/>
      <c r="FG108" s="1349"/>
      <c r="FH108" s="1349"/>
      <c r="FI108" s="1349"/>
      <c r="FJ108" s="1349"/>
      <c r="FK108" s="1349"/>
      <c r="FL108" s="1349"/>
      <c r="FM108" s="1349"/>
      <c r="FN108" s="1349"/>
      <c r="FO108" s="1349"/>
      <c r="FP108" s="1349"/>
      <c r="FQ108" s="1349"/>
      <c r="FR108" s="1349"/>
      <c r="FS108" s="1349"/>
      <c r="FT108" s="1349"/>
      <c r="FU108" s="1349"/>
      <c r="FV108" s="1349"/>
      <c r="FW108" s="1349"/>
      <c r="FX108" s="1349"/>
      <c r="FY108" s="1349"/>
      <c r="FZ108" s="1349"/>
      <c r="GA108" s="1349"/>
      <c r="GB108" s="1349"/>
      <c r="GC108" s="1349"/>
      <c r="GD108" s="1349"/>
      <c r="GE108" s="1349"/>
      <c r="GF108" s="1349"/>
      <c r="GG108" s="1349"/>
      <c r="GH108" s="1349"/>
      <c r="GI108" s="1349"/>
      <c r="GJ108" s="1349"/>
      <c r="GK108" s="1349"/>
      <c r="GL108" s="1349"/>
      <c r="GM108" s="1349"/>
      <c r="GN108" s="1349"/>
      <c r="GO108" s="1349"/>
      <c r="GP108" s="1348"/>
      <c r="GQ108" s="1348"/>
      <c r="GR108" s="1348"/>
      <c r="GS108" s="1348"/>
      <c r="GT108" s="1348"/>
      <c r="GU108" s="1348"/>
      <c r="GV108" s="1348"/>
      <c r="GW108" s="1348"/>
      <c r="GX108" s="1348"/>
      <c r="GY108" s="1348"/>
      <c r="GZ108" s="1348"/>
      <c r="HA108" s="1348"/>
      <c r="HB108" s="1348"/>
      <c r="HC108" s="1348"/>
      <c r="HD108" s="1348"/>
      <c r="HE108" s="1348"/>
      <c r="HF108" s="1348"/>
      <c r="HG108" s="1348"/>
      <c r="HH108" s="1348"/>
      <c r="HI108" s="1348"/>
      <c r="HJ108" s="1348"/>
      <c r="HK108" s="1348"/>
      <c r="HL108" s="1348"/>
      <c r="HM108" s="1348"/>
      <c r="HN108" s="1348"/>
      <c r="HO108" s="1348"/>
      <c r="HP108" s="1348"/>
      <c r="HQ108" s="1348"/>
      <c r="HR108" s="1348"/>
      <c r="HS108" s="1348"/>
      <c r="HT108" s="1348"/>
      <c r="HU108" s="1348"/>
      <c r="HV108" s="1348"/>
      <c r="HW108" s="1348"/>
      <c r="HX108" s="1348"/>
      <c r="HY108" s="1348"/>
      <c r="HZ108" s="1348"/>
      <c r="IA108" s="1348"/>
      <c r="IB108" s="1348"/>
      <c r="IC108" s="1348"/>
      <c r="ID108" s="1348"/>
      <c r="IE108" s="1348"/>
      <c r="IF108" s="1348"/>
      <c r="IG108" s="1348"/>
      <c r="IH108" s="1348"/>
      <c r="II108" s="1348"/>
      <c r="IJ108" s="1348"/>
      <c r="IK108" s="1348"/>
      <c r="IL108" s="1348"/>
      <c r="IM108" s="1348"/>
      <c r="IN108" s="1348"/>
      <c r="IO108" s="1348"/>
      <c r="IP108" s="1348"/>
      <c r="IQ108" s="1348"/>
      <c r="IR108" s="1352"/>
      <c r="IS108" s="1352"/>
      <c r="IT108" s="1352"/>
      <c r="IU108" s="1352"/>
      <c r="IV108" s="566"/>
      <c r="IW108" s="568"/>
      <c r="IX108" s="1340"/>
      <c r="IY108" s="1342"/>
      <c r="IZ108" s="544"/>
      <c r="JA108" s="544"/>
      <c r="JB108" s="544"/>
      <c r="JC108" s="544"/>
      <c r="JD108" s="544"/>
      <c r="JE108" s="544"/>
      <c r="JF108" s="544"/>
      <c r="JG108" s="544"/>
      <c r="JH108" s="545"/>
      <c r="JI108" s="544"/>
      <c r="JJ108" s="544"/>
      <c r="JK108" s="544"/>
      <c r="JL108" s="544"/>
      <c r="JM108" s="544"/>
      <c r="JN108" s="544"/>
      <c r="JO108" s="544"/>
      <c r="JP108" s="544"/>
      <c r="JQ108" s="544"/>
      <c r="JR108" s="544"/>
      <c r="JS108" s="544"/>
      <c r="JT108" s="544"/>
      <c r="JU108" s="544"/>
      <c r="JV108" s="544"/>
      <c r="JW108" s="544"/>
      <c r="JX108" s="544"/>
      <c r="JY108" s="544"/>
      <c r="JZ108" s="544"/>
      <c r="KA108" s="544"/>
      <c r="KB108" s="544"/>
      <c r="KC108" s="544"/>
      <c r="KD108" s="544"/>
      <c r="KE108" s="544"/>
      <c r="KF108" s="544"/>
      <c r="KG108" s="544"/>
      <c r="KH108" s="544"/>
      <c r="KI108" s="544"/>
      <c r="KJ108" s="544"/>
      <c r="KK108" s="544"/>
      <c r="KL108" s="544"/>
      <c r="KM108" s="544"/>
      <c r="KN108" s="544"/>
      <c r="KO108" s="544"/>
      <c r="KP108" s="544"/>
      <c r="KQ108" s="544"/>
      <c r="KR108" s="544"/>
      <c r="KS108" s="544"/>
      <c r="KT108" s="544"/>
      <c r="KU108" s="544"/>
      <c r="KV108" s="544"/>
      <c r="KW108" s="544"/>
      <c r="KX108" s="544"/>
      <c r="KY108" s="544"/>
      <c r="KZ108" s="544"/>
      <c r="LA108" s="544"/>
      <c r="LB108" s="544"/>
      <c r="LC108" s="544"/>
      <c r="LD108" s="544"/>
      <c r="LE108" s="544"/>
      <c r="LF108" s="544"/>
      <c r="LG108" s="544"/>
      <c r="LH108" s="544"/>
      <c r="LI108" s="544"/>
      <c r="LJ108" s="546"/>
    </row>
    <row r="109" spans="2:322" ht="3.65" customHeight="1">
      <c r="B109" s="545"/>
      <c r="C109" s="544"/>
      <c r="D109" s="544"/>
      <c r="E109" s="544"/>
      <c r="F109" s="544"/>
      <c r="G109" s="544"/>
      <c r="H109" s="544"/>
      <c r="I109" s="544"/>
      <c r="J109" s="544"/>
      <c r="K109" s="544"/>
      <c r="L109" s="544"/>
      <c r="M109" s="544"/>
      <c r="N109" s="544"/>
      <c r="O109" s="544"/>
      <c r="P109" s="544"/>
      <c r="Q109" s="544"/>
      <c r="R109" s="544"/>
      <c r="S109" s="544"/>
      <c r="T109" s="544"/>
      <c r="U109" s="544"/>
      <c r="V109" s="544"/>
      <c r="W109" s="544"/>
      <c r="X109" s="544"/>
      <c r="Y109" s="544"/>
      <c r="Z109" s="544"/>
      <c r="AA109" s="544"/>
      <c r="AB109" s="544"/>
      <c r="AC109" s="544"/>
      <c r="AD109" s="544"/>
      <c r="AE109" s="544"/>
      <c r="AF109" s="544"/>
      <c r="AG109" s="544"/>
      <c r="AH109" s="544"/>
      <c r="AI109" s="544"/>
      <c r="AJ109" s="544"/>
      <c r="AK109" s="544"/>
      <c r="AL109" s="544"/>
      <c r="AM109" s="544"/>
      <c r="AN109" s="544"/>
      <c r="AO109" s="546"/>
      <c r="AP109" s="547"/>
      <c r="AQ109" s="548"/>
      <c r="AR109" s="548"/>
      <c r="AS109" s="548"/>
      <c r="AT109" s="548"/>
      <c r="AU109" s="548"/>
      <c r="AV109" s="548"/>
      <c r="AW109" s="548"/>
      <c r="AX109" s="1337" t="s">
        <v>8</v>
      </c>
      <c r="AY109" s="1338"/>
      <c r="AZ109" s="556"/>
      <c r="BA109" s="564"/>
      <c r="BB109" s="1348"/>
      <c r="BC109" s="1348"/>
      <c r="BD109" s="1348"/>
      <c r="BE109" s="1348"/>
      <c r="BF109" s="1348"/>
      <c r="BG109" s="1348"/>
      <c r="BH109" s="1348"/>
      <c r="BI109" s="1348"/>
      <c r="BJ109" s="1348"/>
      <c r="BK109" s="1348"/>
      <c r="BL109" s="1348"/>
      <c r="BM109" s="1348"/>
      <c r="BN109" s="1348"/>
      <c r="BO109" s="1348"/>
      <c r="BP109" s="1348"/>
      <c r="BQ109" s="1348"/>
      <c r="BR109" s="1348"/>
      <c r="BS109" s="1348"/>
      <c r="BT109" s="1348"/>
      <c r="BU109" s="1348"/>
      <c r="BV109" s="1348"/>
      <c r="BW109" s="1348"/>
      <c r="BX109" s="1348"/>
      <c r="BY109" s="1348"/>
      <c r="BZ109" s="1349"/>
      <c r="CA109" s="1349"/>
      <c r="CB109" s="1349"/>
      <c r="CC109" s="1349"/>
      <c r="CD109" s="1349"/>
      <c r="CE109" s="1349"/>
      <c r="CF109" s="1349"/>
      <c r="CG109" s="1349"/>
      <c r="CH109" s="1349"/>
      <c r="CI109" s="1349"/>
      <c r="CJ109" s="1349"/>
      <c r="CK109" s="1349"/>
      <c r="CL109" s="1349"/>
      <c r="CM109" s="1349"/>
      <c r="CN109" s="1349"/>
      <c r="CO109" s="1349"/>
      <c r="CP109" s="1349"/>
      <c r="CQ109" s="1349"/>
      <c r="CR109" s="1349"/>
      <c r="CS109" s="1349"/>
      <c r="CT109" s="1349"/>
      <c r="CU109" s="1349"/>
      <c r="CV109" s="1349"/>
      <c r="CW109" s="1349"/>
      <c r="CX109" s="1349"/>
      <c r="CY109" s="1349"/>
      <c r="CZ109" s="1349"/>
      <c r="DA109" s="1349"/>
      <c r="DB109" s="1349"/>
      <c r="DC109" s="1349"/>
      <c r="DD109" s="1349"/>
      <c r="DE109" s="1349"/>
      <c r="DF109" s="1349"/>
      <c r="DG109" s="1349"/>
      <c r="DH109" s="1349"/>
      <c r="DI109" s="1349"/>
      <c r="DJ109" s="1349"/>
      <c r="DK109" s="1349"/>
      <c r="DL109" s="1349"/>
      <c r="DM109" s="1349"/>
      <c r="DN109" s="1349"/>
      <c r="DO109" s="1349"/>
      <c r="DP109" s="1349"/>
      <c r="DQ109" s="1349"/>
      <c r="DR109" s="1349"/>
      <c r="DS109" s="1349"/>
      <c r="DT109" s="1349"/>
      <c r="DU109" s="1349"/>
      <c r="DV109" s="1349"/>
      <c r="DW109" s="1349"/>
      <c r="DX109" s="1349"/>
      <c r="DY109" s="1349"/>
      <c r="DZ109" s="1349"/>
      <c r="EA109" s="1349"/>
      <c r="EB109" s="1349"/>
      <c r="EC109" s="1349"/>
      <c r="ED109" s="1349"/>
      <c r="EE109" s="1349"/>
      <c r="EF109" s="1349"/>
      <c r="EG109" s="1349"/>
      <c r="EH109" s="1349"/>
      <c r="EI109" s="1349"/>
      <c r="EJ109" s="1349"/>
      <c r="EK109" s="1349"/>
      <c r="EL109" s="1349"/>
      <c r="EM109" s="1349"/>
      <c r="EN109" s="1349"/>
      <c r="EO109" s="1349"/>
      <c r="EP109" s="1349"/>
      <c r="EQ109" s="1349"/>
      <c r="ER109" s="1349"/>
      <c r="ES109" s="1349"/>
      <c r="ET109" s="1349"/>
      <c r="EU109" s="1349"/>
      <c r="EV109" s="1349"/>
      <c r="EW109" s="1349"/>
      <c r="EX109" s="1349"/>
      <c r="EY109" s="1349"/>
      <c r="EZ109" s="1349"/>
      <c r="FA109" s="1349"/>
      <c r="FB109" s="1349"/>
      <c r="FC109" s="1349"/>
      <c r="FD109" s="1349"/>
      <c r="FE109" s="1349"/>
      <c r="FF109" s="1349"/>
      <c r="FG109" s="1349"/>
      <c r="FH109" s="1349"/>
      <c r="FI109" s="1349"/>
      <c r="FJ109" s="1349"/>
      <c r="FK109" s="1349"/>
      <c r="FL109" s="1349"/>
      <c r="FM109" s="1349"/>
      <c r="FN109" s="1349"/>
      <c r="FO109" s="1349"/>
      <c r="FP109" s="1349"/>
      <c r="FQ109" s="1349"/>
      <c r="FR109" s="1349"/>
      <c r="FS109" s="1349"/>
      <c r="FT109" s="1349"/>
      <c r="FU109" s="1349"/>
      <c r="FV109" s="1349"/>
      <c r="FW109" s="1349"/>
      <c r="FX109" s="1349"/>
      <c r="FY109" s="1349"/>
      <c r="FZ109" s="1349"/>
      <c r="GA109" s="1349"/>
      <c r="GB109" s="1349"/>
      <c r="GC109" s="1349"/>
      <c r="GD109" s="1349"/>
      <c r="GE109" s="1349"/>
      <c r="GF109" s="1349"/>
      <c r="GG109" s="1349"/>
      <c r="GH109" s="1349"/>
      <c r="GI109" s="1349"/>
      <c r="GJ109" s="1349"/>
      <c r="GK109" s="1349"/>
      <c r="GL109" s="1349"/>
      <c r="GM109" s="1349"/>
      <c r="GN109" s="1349"/>
      <c r="GO109" s="1349"/>
      <c r="GP109" s="1348"/>
      <c r="GQ109" s="1348"/>
      <c r="GR109" s="1348"/>
      <c r="GS109" s="1348"/>
      <c r="GT109" s="1348"/>
      <c r="GU109" s="1348"/>
      <c r="GV109" s="1348"/>
      <c r="GW109" s="1348"/>
      <c r="GX109" s="1348"/>
      <c r="GY109" s="1348"/>
      <c r="GZ109" s="1348"/>
      <c r="HA109" s="1348"/>
      <c r="HB109" s="1348"/>
      <c r="HC109" s="1348"/>
      <c r="HD109" s="1348"/>
      <c r="HE109" s="1348"/>
      <c r="HF109" s="1348"/>
      <c r="HG109" s="1348"/>
      <c r="HH109" s="1348"/>
      <c r="HI109" s="1348"/>
      <c r="HJ109" s="1348"/>
      <c r="HK109" s="1348"/>
      <c r="HL109" s="1348"/>
      <c r="HM109" s="1348"/>
      <c r="HN109" s="1348"/>
      <c r="HO109" s="1348"/>
      <c r="HP109" s="1348"/>
      <c r="HQ109" s="1348"/>
      <c r="HR109" s="1348"/>
      <c r="HS109" s="1348"/>
      <c r="HT109" s="1348"/>
      <c r="HU109" s="1348"/>
      <c r="HV109" s="1348"/>
      <c r="HW109" s="1348"/>
      <c r="HX109" s="1348"/>
      <c r="HY109" s="1348"/>
      <c r="HZ109" s="1348"/>
      <c r="IA109" s="1348"/>
      <c r="IB109" s="1348"/>
      <c r="IC109" s="1348"/>
      <c r="ID109" s="1348"/>
      <c r="IE109" s="1348"/>
      <c r="IF109" s="1348"/>
      <c r="IG109" s="1348"/>
      <c r="IH109" s="1348"/>
      <c r="II109" s="1348"/>
      <c r="IJ109" s="1348"/>
      <c r="IK109" s="1348"/>
      <c r="IL109" s="1348"/>
      <c r="IM109" s="1348"/>
      <c r="IN109" s="1348"/>
      <c r="IO109" s="1348"/>
      <c r="IP109" s="1348"/>
      <c r="IQ109" s="1348"/>
      <c r="IR109" s="1352"/>
      <c r="IS109" s="1352"/>
      <c r="IT109" s="1352"/>
      <c r="IU109" s="1352"/>
      <c r="IV109" s="566"/>
      <c r="IW109" s="556"/>
      <c r="IX109" s="1338" t="s">
        <v>8</v>
      </c>
      <c r="IY109" s="1341"/>
      <c r="IZ109" s="544"/>
      <c r="JA109" s="544"/>
      <c r="JB109" s="544"/>
      <c r="JC109" s="544"/>
      <c r="JD109" s="544"/>
      <c r="JE109" s="544"/>
      <c r="JF109" s="544"/>
      <c r="JG109" s="544"/>
      <c r="JH109" s="545"/>
      <c r="JI109" s="544"/>
      <c r="JJ109" s="544"/>
      <c r="JK109" s="544"/>
      <c r="JL109" s="544"/>
      <c r="JM109" s="544"/>
      <c r="JN109" s="544"/>
      <c r="JO109" s="544"/>
      <c r="JP109" s="544"/>
      <c r="JQ109" s="544"/>
      <c r="JR109" s="544"/>
      <c r="JS109" s="544"/>
      <c r="JT109" s="544"/>
      <c r="JU109" s="544"/>
      <c r="JV109" s="544"/>
      <c r="JW109" s="544"/>
      <c r="JX109" s="544"/>
      <c r="JY109" s="544"/>
      <c r="JZ109" s="544"/>
      <c r="KA109" s="544"/>
      <c r="KB109" s="544"/>
      <c r="KC109" s="544"/>
      <c r="KD109" s="544"/>
      <c r="KE109" s="544"/>
      <c r="KF109" s="544"/>
      <c r="KG109" s="544"/>
      <c r="KH109" s="544"/>
      <c r="KI109" s="544"/>
      <c r="KJ109" s="544"/>
      <c r="KK109" s="544"/>
      <c r="KL109" s="544"/>
      <c r="KM109" s="544"/>
      <c r="KN109" s="544"/>
      <c r="KO109" s="544"/>
      <c r="KP109" s="544"/>
      <c r="KQ109" s="544"/>
      <c r="KR109" s="544"/>
      <c r="KS109" s="544"/>
      <c r="KT109" s="544"/>
      <c r="KU109" s="544"/>
      <c r="KV109" s="544"/>
      <c r="KW109" s="544"/>
      <c r="KX109" s="544"/>
      <c r="KY109" s="544"/>
      <c r="KZ109" s="544"/>
      <c r="LA109" s="544"/>
      <c r="LB109" s="544"/>
      <c r="LC109" s="544"/>
      <c r="LD109" s="544"/>
      <c r="LE109" s="544"/>
      <c r="LF109" s="544"/>
      <c r="LG109" s="544"/>
      <c r="LH109" s="544"/>
      <c r="LI109" s="544"/>
      <c r="LJ109" s="546"/>
    </row>
    <row r="110" spans="2:322" ht="3.65" customHeight="1">
      <c r="B110" s="545"/>
      <c r="C110" s="544"/>
      <c r="D110" s="544"/>
      <c r="E110" s="544"/>
      <c r="F110" s="544"/>
      <c r="G110" s="544"/>
      <c r="H110" s="544"/>
      <c r="I110" s="544"/>
      <c r="J110" s="544"/>
      <c r="K110" s="544"/>
      <c r="L110" s="544"/>
      <c r="M110" s="544"/>
      <c r="N110" s="544"/>
      <c r="O110" s="544"/>
      <c r="P110" s="544"/>
      <c r="Q110" s="544"/>
      <c r="R110" s="544"/>
      <c r="S110" s="544"/>
      <c r="T110" s="544"/>
      <c r="U110" s="544"/>
      <c r="V110" s="544"/>
      <c r="W110" s="544"/>
      <c r="X110" s="544"/>
      <c r="Y110" s="544"/>
      <c r="Z110" s="544"/>
      <c r="AA110" s="544"/>
      <c r="AB110" s="544"/>
      <c r="AC110" s="544"/>
      <c r="AD110" s="544"/>
      <c r="AE110" s="544"/>
      <c r="AF110" s="544"/>
      <c r="AG110" s="544"/>
      <c r="AH110" s="544"/>
      <c r="AI110" s="544"/>
      <c r="AJ110" s="544"/>
      <c r="AK110" s="544"/>
      <c r="AL110" s="544"/>
      <c r="AM110" s="544"/>
      <c r="AN110" s="544"/>
      <c r="AO110" s="546"/>
      <c r="AP110" s="547"/>
      <c r="AQ110" s="548"/>
      <c r="AR110" s="548"/>
      <c r="AS110" s="548"/>
      <c r="AT110" s="548"/>
      <c r="AU110" s="548"/>
      <c r="AV110" s="548"/>
      <c r="AW110" s="548"/>
      <c r="AX110" s="1337"/>
      <c r="AY110" s="1338"/>
      <c r="AZ110" s="556"/>
      <c r="BA110" s="564"/>
      <c r="BB110" s="1353"/>
      <c r="BC110" s="1353"/>
      <c r="BD110" s="1353"/>
      <c r="BE110" s="1353"/>
      <c r="BF110" s="1353"/>
      <c r="BG110" s="1353"/>
      <c r="BH110" s="1353"/>
      <c r="BI110" s="1353"/>
      <c r="BJ110" s="1353"/>
      <c r="BK110" s="1353"/>
      <c r="BL110" s="1353"/>
      <c r="BM110" s="1353"/>
      <c r="BN110" s="1353"/>
      <c r="BO110" s="1353"/>
      <c r="BP110" s="1353"/>
      <c r="BQ110" s="1353"/>
      <c r="BR110" s="1353"/>
      <c r="BS110" s="1353"/>
      <c r="BT110" s="1353"/>
      <c r="BU110" s="1353"/>
      <c r="BV110" s="1353"/>
      <c r="BW110" s="1353"/>
      <c r="BX110" s="1353"/>
      <c r="BY110" s="1353"/>
      <c r="BZ110" s="1353"/>
      <c r="CA110" s="1353"/>
      <c r="CB110" s="1353"/>
      <c r="CC110" s="1353"/>
      <c r="CD110" s="1353"/>
      <c r="CE110" s="1353"/>
      <c r="CF110" s="1353"/>
      <c r="CG110" s="1353"/>
      <c r="CH110" s="1353"/>
      <c r="CI110" s="1353"/>
      <c r="CJ110" s="1353"/>
      <c r="CK110" s="1353"/>
      <c r="CL110" s="1353"/>
      <c r="CM110" s="1353"/>
      <c r="CN110" s="1353"/>
      <c r="CO110" s="1353"/>
      <c r="CP110" s="1353"/>
      <c r="CQ110" s="1353"/>
      <c r="CR110" s="1353"/>
      <c r="CS110" s="1353"/>
      <c r="CT110" s="1353"/>
      <c r="CU110" s="1353"/>
      <c r="CV110" s="1353"/>
      <c r="CW110" s="1353"/>
      <c r="CX110" s="1353"/>
      <c r="CY110" s="1353"/>
      <c r="CZ110" s="1353"/>
      <c r="DA110" s="1353"/>
      <c r="DB110" s="1353"/>
      <c r="DC110" s="1353"/>
      <c r="DD110" s="1353"/>
      <c r="DE110" s="1353"/>
      <c r="DF110" s="1353"/>
      <c r="DG110" s="1353"/>
      <c r="DH110" s="1353"/>
      <c r="DI110" s="1353"/>
      <c r="DJ110" s="1353"/>
      <c r="DK110" s="1353"/>
      <c r="DL110" s="1353"/>
      <c r="DM110" s="1353"/>
      <c r="DN110" s="1353"/>
      <c r="DO110" s="1353"/>
      <c r="DP110" s="1353"/>
      <c r="DQ110" s="1353"/>
      <c r="DR110" s="1353"/>
      <c r="DS110" s="1353"/>
      <c r="DT110" s="1353"/>
      <c r="DU110" s="1353"/>
      <c r="DV110" s="1353"/>
      <c r="DW110" s="1353"/>
      <c r="DX110" s="1353"/>
      <c r="DY110" s="1353"/>
      <c r="DZ110" s="1353"/>
      <c r="EA110" s="1353"/>
      <c r="EB110" s="1353"/>
      <c r="EC110" s="1353"/>
      <c r="ED110" s="1353"/>
      <c r="EE110" s="1353"/>
      <c r="EF110" s="1353"/>
      <c r="EG110" s="1353"/>
      <c r="EH110" s="1353"/>
      <c r="EI110" s="1353"/>
      <c r="EJ110" s="1353"/>
      <c r="EK110" s="1353"/>
      <c r="EL110" s="1353"/>
      <c r="EM110" s="1353"/>
      <c r="EN110" s="1353"/>
      <c r="EO110" s="1353"/>
      <c r="EP110" s="1353"/>
      <c r="EQ110" s="1353"/>
      <c r="ER110" s="1353"/>
      <c r="ES110" s="1353"/>
      <c r="ET110" s="1353"/>
      <c r="EU110" s="1353"/>
      <c r="EV110" s="1353"/>
      <c r="EW110" s="1353"/>
      <c r="EX110" s="1353"/>
      <c r="EY110" s="1353"/>
      <c r="EZ110" s="1353"/>
      <c r="FA110" s="1353"/>
      <c r="FB110" s="1353"/>
      <c r="FC110" s="1353"/>
      <c r="FD110" s="1353"/>
      <c r="FE110" s="1353"/>
      <c r="FF110" s="1353"/>
      <c r="FG110" s="1353"/>
      <c r="FH110" s="1353"/>
      <c r="FI110" s="1353"/>
      <c r="FJ110" s="1353"/>
      <c r="FK110" s="1353"/>
      <c r="FL110" s="1353"/>
      <c r="FM110" s="1353"/>
      <c r="FN110" s="1353"/>
      <c r="FO110" s="1353"/>
      <c r="FP110" s="1353"/>
      <c r="FQ110" s="1353"/>
      <c r="FR110" s="1353"/>
      <c r="FS110" s="1353"/>
      <c r="FT110" s="1353"/>
      <c r="FU110" s="1353"/>
      <c r="FV110" s="1353"/>
      <c r="FW110" s="1353"/>
      <c r="FX110" s="1353"/>
      <c r="FY110" s="1353"/>
      <c r="FZ110" s="1353"/>
      <c r="GA110" s="1353"/>
      <c r="GB110" s="1353"/>
      <c r="GC110" s="1353"/>
      <c r="GD110" s="1353"/>
      <c r="GE110" s="1353"/>
      <c r="GF110" s="1353"/>
      <c r="GG110" s="1353"/>
      <c r="GH110" s="1353"/>
      <c r="GI110" s="1353"/>
      <c r="GJ110" s="1353"/>
      <c r="GK110" s="1353"/>
      <c r="GL110" s="1353"/>
      <c r="GM110" s="1353"/>
      <c r="GN110" s="1353"/>
      <c r="GO110" s="1353"/>
      <c r="GP110" s="1353" t="str">
        <f>IFERROR(VLOOKUP(#REF!,'[1]BOM2.0'!$O$43:$V$98,8,FALSE),"")</f>
        <v/>
      </c>
      <c r="GQ110" s="1353"/>
      <c r="GR110" s="1353"/>
      <c r="GS110" s="1353"/>
      <c r="GT110" s="1353"/>
      <c r="GU110" s="1353"/>
      <c r="GV110" s="1353"/>
      <c r="GW110" s="1353"/>
      <c r="GX110" s="1353"/>
      <c r="GY110" s="1353"/>
      <c r="GZ110" s="1353"/>
      <c r="HA110" s="1353"/>
      <c r="HB110" s="1353"/>
      <c r="HC110" s="1353"/>
      <c r="HD110" s="1353"/>
      <c r="HE110" s="1353"/>
      <c r="HF110" s="1353"/>
      <c r="HG110" s="1353"/>
      <c r="HH110" s="1353"/>
      <c r="HI110" s="1353"/>
      <c r="HJ110" s="1353"/>
      <c r="HK110" s="1353"/>
      <c r="HL110" s="1353"/>
      <c r="HM110" s="1353"/>
      <c r="HN110" s="1353"/>
      <c r="HO110" s="1353"/>
      <c r="HP110" s="1353"/>
      <c r="HQ110" s="1353"/>
      <c r="HR110" s="1353"/>
      <c r="HS110" s="1353"/>
      <c r="HT110" s="1353"/>
      <c r="HU110" s="1353"/>
      <c r="HV110" s="1353"/>
      <c r="HW110" s="1353"/>
      <c r="HX110" s="1353"/>
      <c r="HY110" s="1353"/>
      <c r="HZ110" s="1353"/>
      <c r="IA110" s="1353"/>
      <c r="IB110" s="1353"/>
      <c r="IC110" s="1353"/>
      <c r="ID110" s="1353"/>
      <c r="IE110" s="1353"/>
      <c r="IF110" s="1353"/>
      <c r="IG110" s="1353"/>
      <c r="IH110" s="1353"/>
      <c r="II110" s="1353"/>
      <c r="IJ110" s="1353"/>
      <c r="IK110" s="1353"/>
      <c r="IL110" s="1353"/>
      <c r="IM110" s="1353"/>
      <c r="IN110" s="1353"/>
      <c r="IO110" s="1353"/>
      <c r="IP110" s="1353"/>
      <c r="IQ110" s="1353"/>
      <c r="IR110" s="1355" t="b">
        <v>0</v>
      </c>
      <c r="IS110" s="1355"/>
      <c r="IT110" s="1355"/>
      <c r="IU110" s="1355"/>
      <c r="IV110" s="566"/>
      <c r="IW110" s="556"/>
      <c r="IX110" s="1338"/>
      <c r="IY110" s="1341"/>
      <c r="IZ110" s="544"/>
      <c r="JA110" s="544"/>
      <c r="JB110" s="544"/>
      <c r="JC110" s="544"/>
      <c r="JD110" s="544"/>
      <c r="JE110" s="544"/>
      <c r="JF110" s="544"/>
      <c r="JG110" s="544"/>
      <c r="JH110" s="545"/>
      <c r="JI110" s="544"/>
      <c r="JJ110" s="544"/>
      <c r="JK110" s="544"/>
      <c r="JL110" s="544"/>
      <c r="JM110" s="544"/>
      <c r="JN110" s="544"/>
      <c r="JO110" s="544"/>
      <c r="JP110" s="544"/>
      <c r="JQ110" s="544"/>
      <c r="JR110" s="544"/>
      <c r="JS110" s="544"/>
      <c r="JT110" s="544"/>
      <c r="JU110" s="544"/>
      <c r="JV110" s="544"/>
      <c r="JW110" s="544"/>
      <c r="JX110" s="544"/>
      <c r="JY110" s="544"/>
      <c r="JZ110" s="544"/>
      <c r="KA110" s="544"/>
      <c r="KB110" s="544"/>
      <c r="KC110" s="544"/>
      <c r="KD110" s="544"/>
      <c r="KE110" s="544"/>
      <c r="KF110" s="544"/>
      <c r="KG110" s="544"/>
      <c r="KH110" s="544"/>
      <c r="KI110" s="544"/>
      <c r="KJ110" s="544"/>
      <c r="KK110" s="544"/>
      <c r="KL110" s="544"/>
      <c r="KM110" s="544"/>
      <c r="KN110" s="544"/>
      <c r="KO110" s="544"/>
      <c r="KP110" s="544"/>
      <c r="KQ110" s="544"/>
      <c r="KR110" s="544"/>
      <c r="KS110" s="544"/>
      <c r="KT110" s="544"/>
      <c r="KU110" s="544"/>
      <c r="KV110" s="544"/>
      <c r="KW110" s="544"/>
      <c r="KX110" s="544"/>
      <c r="KY110" s="544"/>
      <c r="KZ110" s="544"/>
      <c r="LA110" s="544"/>
      <c r="LB110" s="544"/>
      <c r="LC110" s="544"/>
      <c r="LD110" s="544"/>
      <c r="LE110" s="544"/>
      <c r="LF110" s="544"/>
      <c r="LG110" s="544"/>
      <c r="LH110" s="544"/>
      <c r="LI110" s="544"/>
      <c r="LJ110" s="546"/>
    </row>
    <row r="111" spans="2:322" ht="3.65" customHeight="1">
      <c r="B111" s="545"/>
      <c r="C111" s="544"/>
      <c r="D111" s="544"/>
      <c r="E111" s="544"/>
      <c r="F111" s="544"/>
      <c r="G111" s="544"/>
      <c r="H111" s="544"/>
      <c r="I111" s="544"/>
      <c r="J111" s="544"/>
      <c r="K111" s="544"/>
      <c r="L111" s="544"/>
      <c r="M111" s="544"/>
      <c r="N111" s="544"/>
      <c r="O111" s="544"/>
      <c r="P111" s="544"/>
      <c r="Q111" s="544"/>
      <c r="R111" s="544"/>
      <c r="S111" s="544"/>
      <c r="T111" s="544"/>
      <c r="U111" s="544"/>
      <c r="V111" s="544"/>
      <c r="W111" s="544"/>
      <c r="X111" s="544"/>
      <c r="Y111" s="544"/>
      <c r="Z111" s="544"/>
      <c r="AA111" s="544"/>
      <c r="AB111" s="544"/>
      <c r="AC111" s="544"/>
      <c r="AD111" s="544"/>
      <c r="AE111" s="544"/>
      <c r="AF111" s="544"/>
      <c r="AG111" s="544"/>
      <c r="AH111" s="544"/>
      <c r="AI111" s="544"/>
      <c r="AJ111" s="544"/>
      <c r="AK111" s="544"/>
      <c r="AL111" s="544"/>
      <c r="AM111" s="544"/>
      <c r="AN111" s="544"/>
      <c r="AO111" s="546"/>
      <c r="AP111" s="547"/>
      <c r="AQ111" s="548"/>
      <c r="AR111" s="548"/>
      <c r="AS111" s="548"/>
      <c r="AT111" s="548"/>
      <c r="AU111" s="548"/>
      <c r="AV111" s="548"/>
      <c r="AW111" s="548"/>
      <c r="AX111" s="1337"/>
      <c r="AY111" s="1338"/>
      <c r="AZ111" s="556"/>
      <c r="BA111" s="564"/>
      <c r="BB111" s="1353"/>
      <c r="BC111" s="1353"/>
      <c r="BD111" s="1353"/>
      <c r="BE111" s="1353"/>
      <c r="BF111" s="1353"/>
      <c r="BG111" s="1353"/>
      <c r="BH111" s="1353"/>
      <c r="BI111" s="1353"/>
      <c r="BJ111" s="1353"/>
      <c r="BK111" s="1353"/>
      <c r="BL111" s="1353"/>
      <c r="BM111" s="1353"/>
      <c r="BN111" s="1353"/>
      <c r="BO111" s="1353"/>
      <c r="BP111" s="1353"/>
      <c r="BQ111" s="1353"/>
      <c r="BR111" s="1353"/>
      <c r="BS111" s="1353"/>
      <c r="BT111" s="1353"/>
      <c r="BU111" s="1353"/>
      <c r="BV111" s="1353"/>
      <c r="BW111" s="1353"/>
      <c r="BX111" s="1353"/>
      <c r="BY111" s="1353"/>
      <c r="BZ111" s="1353"/>
      <c r="CA111" s="1353"/>
      <c r="CB111" s="1353"/>
      <c r="CC111" s="1353"/>
      <c r="CD111" s="1353"/>
      <c r="CE111" s="1353"/>
      <c r="CF111" s="1353"/>
      <c r="CG111" s="1353"/>
      <c r="CH111" s="1353"/>
      <c r="CI111" s="1353"/>
      <c r="CJ111" s="1353"/>
      <c r="CK111" s="1353"/>
      <c r="CL111" s="1353"/>
      <c r="CM111" s="1353"/>
      <c r="CN111" s="1353"/>
      <c r="CO111" s="1353"/>
      <c r="CP111" s="1353"/>
      <c r="CQ111" s="1353"/>
      <c r="CR111" s="1353"/>
      <c r="CS111" s="1353"/>
      <c r="CT111" s="1353"/>
      <c r="CU111" s="1353"/>
      <c r="CV111" s="1353"/>
      <c r="CW111" s="1353"/>
      <c r="CX111" s="1353"/>
      <c r="CY111" s="1353"/>
      <c r="CZ111" s="1353"/>
      <c r="DA111" s="1353"/>
      <c r="DB111" s="1353"/>
      <c r="DC111" s="1353"/>
      <c r="DD111" s="1353"/>
      <c r="DE111" s="1353"/>
      <c r="DF111" s="1353"/>
      <c r="DG111" s="1353"/>
      <c r="DH111" s="1353"/>
      <c r="DI111" s="1353"/>
      <c r="DJ111" s="1353"/>
      <c r="DK111" s="1353"/>
      <c r="DL111" s="1353"/>
      <c r="DM111" s="1353"/>
      <c r="DN111" s="1353"/>
      <c r="DO111" s="1353"/>
      <c r="DP111" s="1353"/>
      <c r="DQ111" s="1353"/>
      <c r="DR111" s="1353"/>
      <c r="DS111" s="1353"/>
      <c r="DT111" s="1353"/>
      <c r="DU111" s="1353"/>
      <c r="DV111" s="1353"/>
      <c r="DW111" s="1353"/>
      <c r="DX111" s="1353"/>
      <c r="DY111" s="1353"/>
      <c r="DZ111" s="1353"/>
      <c r="EA111" s="1353"/>
      <c r="EB111" s="1353"/>
      <c r="EC111" s="1353"/>
      <c r="ED111" s="1353"/>
      <c r="EE111" s="1353"/>
      <c r="EF111" s="1353"/>
      <c r="EG111" s="1353"/>
      <c r="EH111" s="1353"/>
      <c r="EI111" s="1353"/>
      <c r="EJ111" s="1353"/>
      <c r="EK111" s="1353"/>
      <c r="EL111" s="1353"/>
      <c r="EM111" s="1353"/>
      <c r="EN111" s="1353"/>
      <c r="EO111" s="1353"/>
      <c r="EP111" s="1353"/>
      <c r="EQ111" s="1353"/>
      <c r="ER111" s="1353"/>
      <c r="ES111" s="1353"/>
      <c r="ET111" s="1353"/>
      <c r="EU111" s="1353"/>
      <c r="EV111" s="1353"/>
      <c r="EW111" s="1353"/>
      <c r="EX111" s="1353"/>
      <c r="EY111" s="1353"/>
      <c r="EZ111" s="1353"/>
      <c r="FA111" s="1353"/>
      <c r="FB111" s="1353"/>
      <c r="FC111" s="1353"/>
      <c r="FD111" s="1353"/>
      <c r="FE111" s="1353"/>
      <c r="FF111" s="1353"/>
      <c r="FG111" s="1353"/>
      <c r="FH111" s="1353"/>
      <c r="FI111" s="1353"/>
      <c r="FJ111" s="1353"/>
      <c r="FK111" s="1353"/>
      <c r="FL111" s="1353"/>
      <c r="FM111" s="1353"/>
      <c r="FN111" s="1353"/>
      <c r="FO111" s="1353"/>
      <c r="FP111" s="1353"/>
      <c r="FQ111" s="1353"/>
      <c r="FR111" s="1353"/>
      <c r="FS111" s="1353"/>
      <c r="FT111" s="1353"/>
      <c r="FU111" s="1353"/>
      <c r="FV111" s="1353"/>
      <c r="FW111" s="1353"/>
      <c r="FX111" s="1353"/>
      <c r="FY111" s="1353"/>
      <c r="FZ111" s="1353"/>
      <c r="GA111" s="1353"/>
      <c r="GB111" s="1353"/>
      <c r="GC111" s="1353"/>
      <c r="GD111" s="1353"/>
      <c r="GE111" s="1353"/>
      <c r="GF111" s="1353"/>
      <c r="GG111" s="1353"/>
      <c r="GH111" s="1353"/>
      <c r="GI111" s="1353"/>
      <c r="GJ111" s="1353"/>
      <c r="GK111" s="1353"/>
      <c r="GL111" s="1353"/>
      <c r="GM111" s="1353"/>
      <c r="GN111" s="1353"/>
      <c r="GO111" s="1353"/>
      <c r="GP111" s="1353"/>
      <c r="GQ111" s="1353"/>
      <c r="GR111" s="1353"/>
      <c r="GS111" s="1353"/>
      <c r="GT111" s="1353"/>
      <c r="GU111" s="1353"/>
      <c r="GV111" s="1353"/>
      <c r="GW111" s="1353"/>
      <c r="GX111" s="1353"/>
      <c r="GY111" s="1353"/>
      <c r="GZ111" s="1353"/>
      <c r="HA111" s="1353"/>
      <c r="HB111" s="1353"/>
      <c r="HC111" s="1353"/>
      <c r="HD111" s="1353"/>
      <c r="HE111" s="1353"/>
      <c r="HF111" s="1353"/>
      <c r="HG111" s="1353"/>
      <c r="HH111" s="1353"/>
      <c r="HI111" s="1353"/>
      <c r="HJ111" s="1353"/>
      <c r="HK111" s="1353"/>
      <c r="HL111" s="1353"/>
      <c r="HM111" s="1353"/>
      <c r="HN111" s="1353"/>
      <c r="HO111" s="1353"/>
      <c r="HP111" s="1353"/>
      <c r="HQ111" s="1353"/>
      <c r="HR111" s="1353"/>
      <c r="HS111" s="1353"/>
      <c r="HT111" s="1353"/>
      <c r="HU111" s="1353"/>
      <c r="HV111" s="1353"/>
      <c r="HW111" s="1353"/>
      <c r="HX111" s="1353"/>
      <c r="HY111" s="1353"/>
      <c r="HZ111" s="1353"/>
      <c r="IA111" s="1353"/>
      <c r="IB111" s="1353"/>
      <c r="IC111" s="1353"/>
      <c r="ID111" s="1353"/>
      <c r="IE111" s="1353"/>
      <c r="IF111" s="1353"/>
      <c r="IG111" s="1353"/>
      <c r="IH111" s="1353"/>
      <c r="II111" s="1353"/>
      <c r="IJ111" s="1353"/>
      <c r="IK111" s="1353"/>
      <c r="IL111" s="1353"/>
      <c r="IM111" s="1353"/>
      <c r="IN111" s="1353"/>
      <c r="IO111" s="1353"/>
      <c r="IP111" s="1353"/>
      <c r="IQ111" s="1353"/>
      <c r="IR111" s="1355"/>
      <c r="IS111" s="1355"/>
      <c r="IT111" s="1355"/>
      <c r="IU111" s="1355"/>
      <c r="IV111" s="566"/>
      <c r="IW111" s="556"/>
      <c r="IX111" s="1338"/>
      <c r="IY111" s="1341"/>
      <c r="IZ111" s="544"/>
      <c r="JA111" s="544"/>
      <c r="JB111" s="544"/>
      <c r="JC111" s="544"/>
      <c r="JD111" s="544"/>
      <c r="JE111" s="544"/>
      <c r="JF111" s="544"/>
      <c r="JG111" s="544"/>
      <c r="JH111" s="545"/>
      <c r="JI111" s="544"/>
      <c r="JJ111" s="544"/>
      <c r="JK111" s="544"/>
      <c r="JL111" s="544"/>
      <c r="JM111" s="544"/>
      <c r="JN111" s="544"/>
      <c r="JO111" s="544"/>
      <c r="JP111" s="544"/>
      <c r="JQ111" s="544"/>
      <c r="JR111" s="544"/>
      <c r="JS111" s="544"/>
      <c r="JT111" s="544"/>
      <c r="JU111" s="544"/>
      <c r="JV111" s="544"/>
      <c r="JW111" s="544"/>
      <c r="JX111" s="544"/>
      <c r="JY111" s="544"/>
      <c r="JZ111" s="544"/>
      <c r="KA111" s="544"/>
      <c r="KB111" s="544"/>
      <c r="KC111" s="544"/>
      <c r="KD111" s="544"/>
      <c r="KE111" s="544"/>
      <c r="KF111" s="544"/>
      <c r="KG111" s="544"/>
      <c r="KH111" s="544"/>
      <c r="KI111" s="544"/>
      <c r="KJ111" s="544"/>
      <c r="KK111" s="544"/>
      <c r="KL111" s="544"/>
      <c r="KM111" s="544"/>
      <c r="KN111" s="544"/>
      <c r="KO111" s="544"/>
      <c r="KP111" s="544"/>
      <c r="KQ111" s="544"/>
      <c r="KR111" s="544"/>
      <c r="KS111" s="544"/>
      <c r="KT111" s="544"/>
      <c r="KU111" s="544"/>
      <c r="KV111" s="544"/>
      <c r="KW111" s="544"/>
      <c r="KX111" s="544"/>
      <c r="KY111" s="544"/>
      <c r="KZ111" s="544"/>
      <c r="LA111" s="544"/>
      <c r="LB111" s="544"/>
      <c r="LC111" s="544"/>
      <c r="LD111" s="544"/>
      <c r="LE111" s="544"/>
      <c r="LF111" s="544"/>
      <c r="LG111" s="544"/>
      <c r="LH111" s="544"/>
      <c r="LI111" s="544"/>
      <c r="LJ111" s="546"/>
    </row>
    <row r="112" spans="2:322" ht="3.65" customHeight="1">
      <c r="B112" s="545"/>
      <c r="C112" s="544"/>
      <c r="D112" s="544"/>
      <c r="E112" s="544"/>
      <c r="F112" s="544"/>
      <c r="G112" s="544"/>
      <c r="H112" s="544"/>
      <c r="I112" s="544"/>
      <c r="J112" s="544"/>
      <c r="K112" s="544"/>
      <c r="L112" s="544"/>
      <c r="M112" s="544"/>
      <c r="N112" s="544"/>
      <c r="O112" s="544"/>
      <c r="P112" s="544"/>
      <c r="Q112" s="544"/>
      <c r="R112" s="544"/>
      <c r="S112" s="544"/>
      <c r="T112" s="544"/>
      <c r="U112" s="544"/>
      <c r="V112" s="544"/>
      <c r="W112" s="544"/>
      <c r="X112" s="544"/>
      <c r="Y112" s="544"/>
      <c r="Z112" s="544"/>
      <c r="AA112" s="544"/>
      <c r="AB112" s="544"/>
      <c r="AC112" s="544"/>
      <c r="AD112" s="544"/>
      <c r="AE112" s="544"/>
      <c r="AF112" s="544"/>
      <c r="AG112" s="544"/>
      <c r="AH112" s="544"/>
      <c r="AI112" s="544"/>
      <c r="AJ112" s="544"/>
      <c r="AK112" s="544"/>
      <c r="AL112" s="544"/>
      <c r="AM112" s="544"/>
      <c r="AN112" s="544"/>
      <c r="AO112" s="546"/>
      <c r="AP112" s="547"/>
      <c r="AQ112" s="548"/>
      <c r="AR112" s="548"/>
      <c r="AS112" s="548"/>
      <c r="AT112" s="548"/>
      <c r="AU112" s="548"/>
      <c r="AV112" s="548"/>
      <c r="AW112" s="548"/>
      <c r="AX112" s="1337"/>
      <c r="AY112" s="1338"/>
      <c r="AZ112" s="556"/>
      <c r="BA112" s="564"/>
      <c r="BB112" s="1353"/>
      <c r="BC112" s="1353"/>
      <c r="BD112" s="1353"/>
      <c r="BE112" s="1353"/>
      <c r="BF112" s="1353"/>
      <c r="BG112" s="1353"/>
      <c r="BH112" s="1353"/>
      <c r="BI112" s="1353"/>
      <c r="BJ112" s="1353"/>
      <c r="BK112" s="1353"/>
      <c r="BL112" s="1353"/>
      <c r="BM112" s="1353"/>
      <c r="BN112" s="1353"/>
      <c r="BO112" s="1353"/>
      <c r="BP112" s="1353"/>
      <c r="BQ112" s="1353"/>
      <c r="BR112" s="1353"/>
      <c r="BS112" s="1353"/>
      <c r="BT112" s="1353"/>
      <c r="BU112" s="1353"/>
      <c r="BV112" s="1353"/>
      <c r="BW112" s="1353"/>
      <c r="BX112" s="1353"/>
      <c r="BY112" s="1353"/>
      <c r="BZ112" s="1353"/>
      <c r="CA112" s="1353"/>
      <c r="CB112" s="1353"/>
      <c r="CC112" s="1353"/>
      <c r="CD112" s="1353"/>
      <c r="CE112" s="1353"/>
      <c r="CF112" s="1353"/>
      <c r="CG112" s="1353"/>
      <c r="CH112" s="1353"/>
      <c r="CI112" s="1353"/>
      <c r="CJ112" s="1353"/>
      <c r="CK112" s="1353"/>
      <c r="CL112" s="1353"/>
      <c r="CM112" s="1353"/>
      <c r="CN112" s="1353"/>
      <c r="CO112" s="1353"/>
      <c r="CP112" s="1353"/>
      <c r="CQ112" s="1353"/>
      <c r="CR112" s="1353"/>
      <c r="CS112" s="1353"/>
      <c r="CT112" s="1353"/>
      <c r="CU112" s="1353"/>
      <c r="CV112" s="1353"/>
      <c r="CW112" s="1353"/>
      <c r="CX112" s="1353"/>
      <c r="CY112" s="1353"/>
      <c r="CZ112" s="1353"/>
      <c r="DA112" s="1353"/>
      <c r="DB112" s="1353"/>
      <c r="DC112" s="1353"/>
      <c r="DD112" s="1353"/>
      <c r="DE112" s="1353"/>
      <c r="DF112" s="1353"/>
      <c r="DG112" s="1353"/>
      <c r="DH112" s="1353"/>
      <c r="DI112" s="1353"/>
      <c r="DJ112" s="1353"/>
      <c r="DK112" s="1353"/>
      <c r="DL112" s="1353"/>
      <c r="DM112" s="1353"/>
      <c r="DN112" s="1353"/>
      <c r="DO112" s="1353"/>
      <c r="DP112" s="1353"/>
      <c r="DQ112" s="1353"/>
      <c r="DR112" s="1353"/>
      <c r="DS112" s="1353"/>
      <c r="DT112" s="1353"/>
      <c r="DU112" s="1353"/>
      <c r="DV112" s="1353"/>
      <c r="DW112" s="1353"/>
      <c r="DX112" s="1353"/>
      <c r="DY112" s="1353"/>
      <c r="DZ112" s="1353"/>
      <c r="EA112" s="1353"/>
      <c r="EB112" s="1353"/>
      <c r="EC112" s="1353"/>
      <c r="ED112" s="1353"/>
      <c r="EE112" s="1353"/>
      <c r="EF112" s="1353"/>
      <c r="EG112" s="1353"/>
      <c r="EH112" s="1353"/>
      <c r="EI112" s="1353"/>
      <c r="EJ112" s="1353"/>
      <c r="EK112" s="1353"/>
      <c r="EL112" s="1353"/>
      <c r="EM112" s="1353"/>
      <c r="EN112" s="1353"/>
      <c r="EO112" s="1353"/>
      <c r="EP112" s="1353"/>
      <c r="EQ112" s="1353"/>
      <c r="ER112" s="1353"/>
      <c r="ES112" s="1353"/>
      <c r="ET112" s="1353"/>
      <c r="EU112" s="1353"/>
      <c r="EV112" s="1353"/>
      <c r="EW112" s="1353"/>
      <c r="EX112" s="1353"/>
      <c r="EY112" s="1353"/>
      <c r="EZ112" s="1353"/>
      <c r="FA112" s="1353"/>
      <c r="FB112" s="1353"/>
      <c r="FC112" s="1353"/>
      <c r="FD112" s="1353"/>
      <c r="FE112" s="1353"/>
      <c r="FF112" s="1353"/>
      <c r="FG112" s="1353"/>
      <c r="FH112" s="1353"/>
      <c r="FI112" s="1353"/>
      <c r="FJ112" s="1353"/>
      <c r="FK112" s="1353"/>
      <c r="FL112" s="1353"/>
      <c r="FM112" s="1353"/>
      <c r="FN112" s="1353"/>
      <c r="FO112" s="1353"/>
      <c r="FP112" s="1353"/>
      <c r="FQ112" s="1353"/>
      <c r="FR112" s="1353"/>
      <c r="FS112" s="1353"/>
      <c r="FT112" s="1353"/>
      <c r="FU112" s="1353"/>
      <c r="FV112" s="1353"/>
      <c r="FW112" s="1353"/>
      <c r="FX112" s="1353"/>
      <c r="FY112" s="1353"/>
      <c r="FZ112" s="1353"/>
      <c r="GA112" s="1353"/>
      <c r="GB112" s="1353"/>
      <c r="GC112" s="1353"/>
      <c r="GD112" s="1353"/>
      <c r="GE112" s="1353"/>
      <c r="GF112" s="1353"/>
      <c r="GG112" s="1353"/>
      <c r="GH112" s="1353"/>
      <c r="GI112" s="1353"/>
      <c r="GJ112" s="1353"/>
      <c r="GK112" s="1353"/>
      <c r="GL112" s="1353"/>
      <c r="GM112" s="1353"/>
      <c r="GN112" s="1353"/>
      <c r="GO112" s="1353"/>
      <c r="GP112" s="1353"/>
      <c r="GQ112" s="1353"/>
      <c r="GR112" s="1353"/>
      <c r="GS112" s="1353"/>
      <c r="GT112" s="1353"/>
      <c r="GU112" s="1353"/>
      <c r="GV112" s="1353"/>
      <c r="GW112" s="1353"/>
      <c r="GX112" s="1353"/>
      <c r="GY112" s="1353"/>
      <c r="GZ112" s="1353"/>
      <c r="HA112" s="1353"/>
      <c r="HB112" s="1353"/>
      <c r="HC112" s="1353"/>
      <c r="HD112" s="1353"/>
      <c r="HE112" s="1353"/>
      <c r="HF112" s="1353"/>
      <c r="HG112" s="1353"/>
      <c r="HH112" s="1353"/>
      <c r="HI112" s="1353"/>
      <c r="HJ112" s="1353"/>
      <c r="HK112" s="1353"/>
      <c r="HL112" s="1353"/>
      <c r="HM112" s="1353"/>
      <c r="HN112" s="1353"/>
      <c r="HO112" s="1353"/>
      <c r="HP112" s="1353"/>
      <c r="HQ112" s="1353"/>
      <c r="HR112" s="1353"/>
      <c r="HS112" s="1353"/>
      <c r="HT112" s="1353"/>
      <c r="HU112" s="1353"/>
      <c r="HV112" s="1353"/>
      <c r="HW112" s="1353"/>
      <c r="HX112" s="1353"/>
      <c r="HY112" s="1353"/>
      <c r="HZ112" s="1353"/>
      <c r="IA112" s="1353"/>
      <c r="IB112" s="1353"/>
      <c r="IC112" s="1353"/>
      <c r="ID112" s="1353"/>
      <c r="IE112" s="1353"/>
      <c r="IF112" s="1353"/>
      <c r="IG112" s="1353"/>
      <c r="IH112" s="1353"/>
      <c r="II112" s="1353"/>
      <c r="IJ112" s="1353"/>
      <c r="IK112" s="1353"/>
      <c r="IL112" s="1353"/>
      <c r="IM112" s="1353"/>
      <c r="IN112" s="1353"/>
      <c r="IO112" s="1353"/>
      <c r="IP112" s="1353"/>
      <c r="IQ112" s="1353"/>
      <c r="IR112" s="1355"/>
      <c r="IS112" s="1355"/>
      <c r="IT112" s="1355"/>
      <c r="IU112" s="1355"/>
      <c r="IV112" s="566"/>
      <c r="IW112" s="556"/>
      <c r="IX112" s="1338"/>
      <c r="IY112" s="1341"/>
      <c r="IZ112" s="544"/>
      <c r="JA112" s="544"/>
      <c r="JB112" s="544"/>
      <c r="JC112" s="544"/>
      <c r="JD112" s="544"/>
      <c r="JE112" s="544"/>
      <c r="JF112" s="544"/>
      <c r="JG112" s="544"/>
      <c r="JH112" s="545"/>
      <c r="JI112" s="544"/>
      <c r="JJ112" s="544"/>
      <c r="JK112" s="544"/>
      <c r="JL112" s="544"/>
      <c r="JM112" s="544"/>
      <c r="JN112" s="544"/>
      <c r="JO112" s="544"/>
      <c r="JP112" s="544"/>
      <c r="JQ112" s="544"/>
      <c r="JR112" s="544"/>
      <c r="JS112" s="544"/>
      <c r="JT112" s="544"/>
      <c r="JU112" s="544"/>
      <c r="JV112" s="544"/>
      <c r="JW112" s="544"/>
      <c r="JX112" s="544"/>
      <c r="JY112" s="544"/>
      <c r="JZ112" s="544"/>
      <c r="KA112" s="544"/>
      <c r="KB112" s="544"/>
      <c r="KC112" s="544"/>
      <c r="KD112" s="544"/>
      <c r="KE112" s="544"/>
      <c r="KF112" s="544"/>
      <c r="KG112" s="544"/>
      <c r="KH112" s="544"/>
      <c r="KI112" s="544"/>
      <c r="KJ112" s="544"/>
      <c r="KK112" s="544"/>
      <c r="KL112" s="544"/>
      <c r="KM112" s="544"/>
      <c r="KN112" s="544"/>
      <c r="KO112" s="544"/>
      <c r="KP112" s="544"/>
      <c r="KQ112" s="544"/>
      <c r="KR112" s="544"/>
      <c r="KS112" s="544"/>
      <c r="KT112" s="544"/>
      <c r="KU112" s="544"/>
      <c r="KV112" s="544"/>
      <c r="KW112" s="544"/>
      <c r="KX112" s="544"/>
      <c r="KY112" s="544"/>
      <c r="KZ112" s="544"/>
      <c r="LA112" s="544"/>
      <c r="LB112" s="544"/>
      <c r="LC112" s="544"/>
      <c r="LD112" s="544"/>
      <c r="LE112" s="544"/>
      <c r="LF112" s="544"/>
      <c r="LG112" s="544"/>
      <c r="LH112" s="544"/>
      <c r="LI112" s="544"/>
      <c r="LJ112" s="546"/>
    </row>
    <row r="113" spans="2:322" ht="3.65" customHeight="1">
      <c r="B113" s="545"/>
      <c r="C113" s="544"/>
      <c r="D113" s="544"/>
      <c r="E113" s="544"/>
      <c r="F113" s="544"/>
      <c r="G113" s="544"/>
      <c r="H113" s="544"/>
      <c r="I113" s="544"/>
      <c r="J113" s="544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544"/>
      <c r="AE113" s="544"/>
      <c r="AF113" s="544"/>
      <c r="AG113" s="544"/>
      <c r="AH113" s="544"/>
      <c r="AI113" s="544"/>
      <c r="AJ113" s="544"/>
      <c r="AK113" s="544"/>
      <c r="AL113" s="544"/>
      <c r="AM113" s="544"/>
      <c r="AN113" s="544"/>
      <c r="AO113" s="546"/>
      <c r="AP113" s="547"/>
      <c r="AQ113" s="548"/>
      <c r="AR113" s="548"/>
      <c r="AS113" s="548"/>
      <c r="AT113" s="548"/>
      <c r="AU113" s="548"/>
      <c r="AV113" s="548"/>
      <c r="AW113" s="548"/>
      <c r="AX113" s="1337"/>
      <c r="AY113" s="1338"/>
      <c r="AZ113" s="556"/>
      <c r="BA113" s="564"/>
      <c r="BB113" s="1348"/>
      <c r="BC113" s="1348"/>
      <c r="BD113" s="1348"/>
      <c r="BE113" s="1348"/>
      <c r="BF113" s="1348"/>
      <c r="BG113" s="1348"/>
      <c r="BH113" s="1348"/>
      <c r="BI113" s="1348"/>
      <c r="BJ113" s="1348"/>
      <c r="BK113" s="1348"/>
      <c r="BL113" s="1348"/>
      <c r="BM113" s="1348"/>
      <c r="BN113" s="1348"/>
      <c r="BO113" s="1348"/>
      <c r="BP113" s="1348"/>
      <c r="BQ113" s="1348"/>
      <c r="BR113" s="1348"/>
      <c r="BS113" s="1348"/>
      <c r="BT113" s="1348"/>
      <c r="BU113" s="1348"/>
      <c r="BV113" s="1348"/>
      <c r="BW113" s="1348"/>
      <c r="BX113" s="1348"/>
      <c r="BY113" s="1348"/>
      <c r="BZ113" s="1349"/>
      <c r="CA113" s="1349"/>
      <c r="CB113" s="1349"/>
      <c r="CC113" s="1349"/>
      <c r="CD113" s="1349"/>
      <c r="CE113" s="1349"/>
      <c r="CF113" s="1349"/>
      <c r="CG113" s="1349"/>
      <c r="CH113" s="1349"/>
      <c r="CI113" s="1349"/>
      <c r="CJ113" s="1349"/>
      <c r="CK113" s="1349"/>
      <c r="CL113" s="1349"/>
      <c r="CM113" s="1349"/>
      <c r="CN113" s="1349"/>
      <c r="CO113" s="1349"/>
      <c r="CP113" s="1349"/>
      <c r="CQ113" s="1349"/>
      <c r="CR113" s="1349"/>
      <c r="CS113" s="1349"/>
      <c r="CT113" s="1349"/>
      <c r="CU113" s="1349"/>
      <c r="CV113" s="1349"/>
      <c r="CW113" s="1349"/>
      <c r="CX113" s="1349"/>
      <c r="CY113" s="1349"/>
      <c r="CZ113" s="1349"/>
      <c r="DA113" s="1349"/>
      <c r="DB113" s="1349"/>
      <c r="DC113" s="1349"/>
      <c r="DD113" s="1349"/>
      <c r="DE113" s="1349"/>
      <c r="DF113" s="1349"/>
      <c r="DG113" s="1349"/>
      <c r="DH113" s="1349"/>
      <c r="DI113" s="1349"/>
      <c r="DJ113" s="1349"/>
      <c r="DK113" s="1349"/>
      <c r="DL113" s="1349"/>
      <c r="DM113" s="1349"/>
      <c r="DN113" s="1349"/>
      <c r="DO113" s="1349"/>
      <c r="DP113" s="1349"/>
      <c r="DQ113" s="1349"/>
      <c r="DR113" s="1349"/>
      <c r="DS113" s="1349"/>
      <c r="DT113" s="1349"/>
      <c r="DU113" s="1349"/>
      <c r="DV113" s="1349"/>
      <c r="DW113" s="1349"/>
      <c r="DX113" s="1349"/>
      <c r="DY113" s="1349"/>
      <c r="DZ113" s="1349"/>
      <c r="EA113" s="1349"/>
      <c r="EB113" s="1349"/>
      <c r="EC113" s="1349"/>
      <c r="ED113" s="1349"/>
      <c r="EE113" s="1349"/>
      <c r="EF113" s="1349"/>
      <c r="EG113" s="1349"/>
      <c r="EH113" s="1349"/>
      <c r="EI113" s="1349"/>
      <c r="EJ113" s="1349"/>
      <c r="EK113" s="1349"/>
      <c r="EL113" s="1349"/>
      <c r="EM113" s="1349"/>
      <c r="EN113" s="1349"/>
      <c r="EO113" s="1349"/>
      <c r="EP113" s="1349"/>
      <c r="EQ113" s="1349"/>
      <c r="ER113" s="1349"/>
      <c r="ES113" s="1349"/>
      <c r="ET113" s="1349"/>
      <c r="EU113" s="1349"/>
      <c r="EV113" s="1349"/>
      <c r="EW113" s="1349"/>
      <c r="EX113" s="1349"/>
      <c r="EY113" s="1349"/>
      <c r="EZ113" s="1349"/>
      <c r="FA113" s="1349"/>
      <c r="FB113" s="1349"/>
      <c r="FC113" s="1349"/>
      <c r="FD113" s="1349"/>
      <c r="FE113" s="1349"/>
      <c r="FF113" s="1349"/>
      <c r="FG113" s="1349"/>
      <c r="FH113" s="1349"/>
      <c r="FI113" s="1349"/>
      <c r="FJ113" s="1349"/>
      <c r="FK113" s="1349"/>
      <c r="FL113" s="1349"/>
      <c r="FM113" s="1349"/>
      <c r="FN113" s="1349"/>
      <c r="FO113" s="1349"/>
      <c r="FP113" s="1349"/>
      <c r="FQ113" s="1349"/>
      <c r="FR113" s="1349"/>
      <c r="FS113" s="1349"/>
      <c r="FT113" s="1349"/>
      <c r="FU113" s="1349"/>
      <c r="FV113" s="1349"/>
      <c r="FW113" s="1349"/>
      <c r="FX113" s="1349"/>
      <c r="FY113" s="1349"/>
      <c r="FZ113" s="1349"/>
      <c r="GA113" s="1349"/>
      <c r="GB113" s="1349"/>
      <c r="GC113" s="1349"/>
      <c r="GD113" s="1349"/>
      <c r="GE113" s="1349"/>
      <c r="GF113" s="1349"/>
      <c r="GG113" s="1349"/>
      <c r="GH113" s="1349"/>
      <c r="GI113" s="1349"/>
      <c r="GJ113" s="1349"/>
      <c r="GK113" s="1349"/>
      <c r="GL113" s="1349"/>
      <c r="GM113" s="1349"/>
      <c r="GN113" s="1349"/>
      <c r="GO113" s="1349"/>
      <c r="GP113" s="1348"/>
      <c r="GQ113" s="1348"/>
      <c r="GR113" s="1348"/>
      <c r="GS113" s="1348"/>
      <c r="GT113" s="1348"/>
      <c r="GU113" s="1348"/>
      <c r="GV113" s="1348"/>
      <c r="GW113" s="1348"/>
      <c r="GX113" s="1348"/>
      <c r="GY113" s="1348"/>
      <c r="GZ113" s="1348"/>
      <c r="HA113" s="1348"/>
      <c r="HB113" s="1348"/>
      <c r="HC113" s="1348"/>
      <c r="HD113" s="1348"/>
      <c r="HE113" s="1348"/>
      <c r="HF113" s="1348"/>
      <c r="HG113" s="1348"/>
      <c r="HH113" s="1348"/>
      <c r="HI113" s="1348"/>
      <c r="HJ113" s="1348"/>
      <c r="HK113" s="1348"/>
      <c r="HL113" s="1348"/>
      <c r="HM113" s="1348"/>
      <c r="HN113" s="1348"/>
      <c r="HO113" s="1348"/>
      <c r="HP113" s="1348"/>
      <c r="HQ113" s="1348"/>
      <c r="HR113" s="1348"/>
      <c r="HS113" s="1348"/>
      <c r="HT113" s="1348"/>
      <c r="HU113" s="1348"/>
      <c r="HV113" s="1348"/>
      <c r="HW113" s="1348"/>
      <c r="HX113" s="1348"/>
      <c r="HY113" s="1348"/>
      <c r="HZ113" s="1348"/>
      <c r="IA113" s="1348"/>
      <c r="IB113" s="1348"/>
      <c r="IC113" s="1348"/>
      <c r="ID113" s="1348"/>
      <c r="IE113" s="1348"/>
      <c r="IF113" s="1348"/>
      <c r="IG113" s="1348"/>
      <c r="IH113" s="1348"/>
      <c r="II113" s="1348"/>
      <c r="IJ113" s="1348"/>
      <c r="IK113" s="1348"/>
      <c r="IL113" s="1348"/>
      <c r="IM113" s="1348"/>
      <c r="IN113" s="1348"/>
      <c r="IO113" s="1348"/>
      <c r="IP113" s="1348"/>
      <c r="IQ113" s="1348"/>
      <c r="IR113" s="1352" t="b">
        <v>0</v>
      </c>
      <c r="IS113" s="1352"/>
      <c r="IT113" s="1352"/>
      <c r="IU113" s="1352"/>
      <c r="IV113" s="566"/>
      <c r="IW113" s="556"/>
      <c r="IX113" s="1338"/>
      <c r="IY113" s="1341"/>
      <c r="IZ113" s="544"/>
      <c r="JA113" s="544"/>
      <c r="JB113" s="544"/>
      <c r="JC113" s="544"/>
      <c r="JD113" s="544"/>
      <c r="JE113" s="544"/>
      <c r="JF113" s="544"/>
      <c r="JG113" s="544"/>
      <c r="JH113" s="545"/>
      <c r="JI113" s="544"/>
      <c r="JJ113" s="544"/>
      <c r="JK113" s="544"/>
      <c r="JL113" s="544"/>
      <c r="JM113" s="544"/>
      <c r="JN113" s="544"/>
      <c r="JO113" s="544"/>
      <c r="JP113" s="544"/>
      <c r="JQ113" s="544"/>
      <c r="JR113" s="544"/>
      <c r="JS113" s="544"/>
      <c r="JT113" s="544"/>
      <c r="JU113" s="544"/>
      <c r="JV113" s="544"/>
      <c r="JW113" s="544"/>
      <c r="JX113" s="544"/>
      <c r="JY113" s="544"/>
      <c r="JZ113" s="544"/>
      <c r="KA113" s="544"/>
      <c r="KB113" s="544"/>
      <c r="KC113" s="544"/>
      <c r="KD113" s="544"/>
      <c r="KE113" s="544"/>
      <c r="KF113" s="544"/>
      <c r="KG113" s="544"/>
      <c r="KH113" s="544"/>
      <c r="KI113" s="544"/>
      <c r="KJ113" s="544"/>
      <c r="KK113" s="544"/>
      <c r="KL113" s="544"/>
      <c r="KM113" s="544"/>
      <c r="KN113" s="544"/>
      <c r="KO113" s="544"/>
      <c r="KP113" s="544"/>
      <c r="KQ113" s="544"/>
      <c r="KR113" s="544"/>
      <c r="KS113" s="544"/>
      <c r="KT113" s="544"/>
      <c r="KU113" s="544"/>
      <c r="KV113" s="544"/>
      <c r="KW113" s="544"/>
      <c r="KX113" s="544"/>
      <c r="KY113" s="544"/>
      <c r="KZ113" s="544"/>
      <c r="LA113" s="544"/>
      <c r="LB113" s="544"/>
      <c r="LC113" s="544"/>
      <c r="LD113" s="544"/>
      <c r="LE113" s="544"/>
      <c r="LF113" s="544"/>
      <c r="LG113" s="544"/>
      <c r="LH113" s="544"/>
      <c r="LI113" s="544"/>
      <c r="LJ113" s="546"/>
    </row>
    <row r="114" spans="2:322" ht="3.65" customHeight="1">
      <c r="B114" s="545"/>
      <c r="C114" s="544"/>
      <c r="D114" s="544"/>
      <c r="E114" s="544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544"/>
      <c r="AD114" s="544"/>
      <c r="AE114" s="544"/>
      <c r="AF114" s="544"/>
      <c r="AG114" s="544"/>
      <c r="AH114" s="544"/>
      <c r="AI114" s="544"/>
      <c r="AJ114" s="544"/>
      <c r="AK114" s="544"/>
      <c r="AL114" s="544"/>
      <c r="AM114" s="544"/>
      <c r="AN114" s="544"/>
      <c r="AO114" s="546"/>
      <c r="AP114" s="547"/>
      <c r="AQ114" s="548"/>
      <c r="AR114" s="548"/>
      <c r="AS114" s="548"/>
      <c r="AT114" s="548"/>
      <c r="AU114" s="548"/>
      <c r="AV114" s="548"/>
      <c r="AW114" s="548"/>
      <c r="AX114" s="1337"/>
      <c r="AY114" s="1338"/>
      <c r="AZ114" s="1338" t="e" vm="5">
        <v>#VALUE!</v>
      </c>
      <c r="BA114" s="564"/>
      <c r="BB114" s="1348"/>
      <c r="BC114" s="1348"/>
      <c r="BD114" s="1348"/>
      <c r="BE114" s="1348"/>
      <c r="BF114" s="1348"/>
      <c r="BG114" s="1348"/>
      <c r="BH114" s="1348"/>
      <c r="BI114" s="1348"/>
      <c r="BJ114" s="1348"/>
      <c r="BK114" s="1348"/>
      <c r="BL114" s="1348"/>
      <c r="BM114" s="1348"/>
      <c r="BN114" s="1348"/>
      <c r="BO114" s="1348"/>
      <c r="BP114" s="1348"/>
      <c r="BQ114" s="1348"/>
      <c r="BR114" s="1348"/>
      <c r="BS114" s="1348"/>
      <c r="BT114" s="1348"/>
      <c r="BU114" s="1348"/>
      <c r="BV114" s="1348"/>
      <c r="BW114" s="1348"/>
      <c r="BX114" s="1348"/>
      <c r="BY114" s="1348"/>
      <c r="BZ114" s="1349"/>
      <c r="CA114" s="1349"/>
      <c r="CB114" s="1349"/>
      <c r="CC114" s="1349"/>
      <c r="CD114" s="1349"/>
      <c r="CE114" s="1349"/>
      <c r="CF114" s="1349"/>
      <c r="CG114" s="1349"/>
      <c r="CH114" s="1349"/>
      <c r="CI114" s="1349"/>
      <c r="CJ114" s="1349"/>
      <c r="CK114" s="1349"/>
      <c r="CL114" s="1349"/>
      <c r="CM114" s="1349"/>
      <c r="CN114" s="1349"/>
      <c r="CO114" s="1349"/>
      <c r="CP114" s="1349"/>
      <c r="CQ114" s="1349"/>
      <c r="CR114" s="1349"/>
      <c r="CS114" s="1349"/>
      <c r="CT114" s="1349"/>
      <c r="CU114" s="1349"/>
      <c r="CV114" s="1349"/>
      <c r="CW114" s="1349"/>
      <c r="CX114" s="1349"/>
      <c r="CY114" s="1349"/>
      <c r="CZ114" s="1349"/>
      <c r="DA114" s="1349"/>
      <c r="DB114" s="1349"/>
      <c r="DC114" s="1349"/>
      <c r="DD114" s="1349"/>
      <c r="DE114" s="1349"/>
      <c r="DF114" s="1349"/>
      <c r="DG114" s="1349"/>
      <c r="DH114" s="1349"/>
      <c r="DI114" s="1349"/>
      <c r="DJ114" s="1349"/>
      <c r="DK114" s="1349"/>
      <c r="DL114" s="1349"/>
      <c r="DM114" s="1349"/>
      <c r="DN114" s="1349"/>
      <c r="DO114" s="1349"/>
      <c r="DP114" s="1349"/>
      <c r="DQ114" s="1349"/>
      <c r="DR114" s="1349"/>
      <c r="DS114" s="1349"/>
      <c r="DT114" s="1349"/>
      <c r="DU114" s="1349"/>
      <c r="DV114" s="1349"/>
      <c r="DW114" s="1349"/>
      <c r="DX114" s="1349"/>
      <c r="DY114" s="1349"/>
      <c r="DZ114" s="1349"/>
      <c r="EA114" s="1349"/>
      <c r="EB114" s="1349"/>
      <c r="EC114" s="1349"/>
      <c r="ED114" s="1349"/>
      <c r="EE114" s="1349"/>
      <c r="EF114" s="1349"/>
      <c r="EG114" s="1349"/>
      <c r="EH114" s="1349"/>
      <c r="EI114" s="1349"/>
      <c r="EJ114" s="1349"/>
      <c r="EK114" s="1349"/>
      <c r="EL114" s="1349"/>
      <c r="EM114" s="1349"/>
      <c r="EN114" s="1349"/>
      <c r="EO114" s="1349"/>
      <c r="EP114" s="1349"/>
      <c r="EQ114" s="1349"/>
      <c r="ER114" s="1349"/>
      <c r="ES114" s="1349"/>
      <c r="ET114" s="1349"/>
      <c r="EU114" s="1349"/>
      <c r="EV114" s="1349"/>
      <c r="EW114" s="1349"/>
      <c r="EX114" s="1349"/>
      <c r="EY114" s="1349"/>
      <c r="EZ114" s="1349"/>
      <c r="FA114" s="1349"/>
      <c r="FB114" s="1349"/>
      <c r="FC114" s="1349"/>
      <c r="FD114" s="1349"/>
      <c r="FE114" s="1349"/>
      <c r="FF114" s="1349"/>
      <c r="FG114" s="1349"/>
      <c r="FH114" s="1349"/>
      <c r="FI114" s="1349"/>
      <c r="FJ114" s="1349"/>
      <c r="FK114" s="1349"/>
      <c r="FL114" s="1349"/>
      <c r="FM114" s="1349"/>
      <c r="FN114" s="1349"/>
      <c r="FO114" s="1349"/>
      <c r="FP114" s="1349"/>
      <c r="FQ114" s="1349"/>
      <c r="FR114" s="1349"/>
      <c r="FS114" s="1349"/>
      <c r="FT114" s="1349"/>
      <c r="FU114" s="1349"/>
      <c r="FV114" s="1349"/>
      <c r="FW114" s="1349"/>
      <c r="FX114" s="1349"/>
      <c r="FY114" s="1349"/>
      <c r="FZ114" s="1349"/>
      <c r="GA114" s="1349"/>
      <c r="GB114" s="1349"/>
      <c r="GC114" s="1349"/>
      <c r="GD114" s="1349"/>
      <c r="GE114" s="1349"/>
      <c r="GF114" s="1349"/>
      <c r="GG114" s="1349"/>
      <c r="GH114" s="1349"/>
      <c r="GI114" s="1349"/>
      <c r="GJ114" s="1349"/>
      <c r="GK114" s="1349"/>
      <c r="GL114" s="1349"/>
      <c r="GM114" s="1349"/>
      <c r="GN114" s="1349"/>
      <c r="GO114" s="1349"/>
      <c r="GP114" s="1348"/>
      <c r="GQ114" s="1348"/>
      <c r="GR114" s="1348"/>
      <c r="GS114" s="1348"/>
      <c r="GT114" s="1348"/>
      <c r="GU114" s="1348"/>
      <c r="GV114" s="1348"/>
      <c r="GW114" s="1348"/>
      <c r="GX114" s="1348"/>
      <c r="GY114" s="1348"/>
      <c r="GZ114" s="1348"/>
      <c r="HA114" s="1348"/>
      <c r="HB114" s="1348"/>
      <c r="HC114" s="1348"/>
      <c r="HD114" s="1348"/>
      <c r="HE114" s="1348"/>
      <c r="HF114" s="1348"/>
      <c r="HG114" s="1348"/>
      <c r="HH114" s="1348"/>
      <c r="HI114" s="1348"/>
      <c r="HJ114" s="1348"/>
      <c r="HK114" s="1348"/>
      <c r="HL114" s="1348"/>
      <c r="HM114" s="1348"/>
      <c r="HN114" s="1348"/>
      <c r="HO114" s="1348"/>
      <c r="HP114" s="1348"/>
      <c r="HQ114" s="1348"/>
      <c r="HR114" s="1348"/>
      <c r="HS114" s="1348"/>
      <c r="HT114" s="1348"/>
      <c r="HU114" s="1348"/>
      <c r="HV114" s="1348"/>
      <c r="HW114" s="1348"/>
      <c r="HX114" s="1348"/>
      <c r="HY114" s="1348"/>
      <c r="HZ114" s="1348"/>
      <c r="IA114" s="1348"/>
      <c r="IB114" s="1348"/>
      <c r="IC114" s="1348"/>
      <c r="ID114" s="1348"/>
      <c r="IE114" s="1348"/>
      <c r="IF114" s="1348"/>
      <c r="IG114" s="1348"/>
      <c r="IH114" s="1348"/>
      <c r="II114" s="1348"/>
      <c r="IJ114" s="1348"/>
      <c r="IK114" s="1348"/>
      <c r="IL114" s="1348"/>
      <c r="IM114" s="1348"/>
      <c r="IN114" s="1348"/>
      <c r="IO114" s="1348"/>
      <c r="IP114" s="1348"/>
      <c r="IQ114" s="1348"/>
      <c r="IR114" s="1352"/>
      <c r="IS114" s="1352"/>
      <c r="IT114" s="1352"/>
      <c r="IU114" s="1352"/>
      <c r="IV114" s="566"/>
      <c r="IW114" s="1338" t="e" vm="5">
        <v>#VALUE!</v>
      </c>
      <c r="IX114" s="1338"/>
      <c r="IY114" s="1341"/>
      <c r="IZ114" s="544"/>
      <c r="JA114" s="544"/>
      <c r="JB114" s="544"/>
      <c r="JC114" s="544"/>
      <c r="JD114" s="544"/>
      <c r="JE114" s="544"/>
      <c r="JF114" s="544"/>
      <c r="JG114" s="544"/>
      <c r="JH114" s="545"/>
      <c r="JI114" s="544"/>
      <c r="JJ114" s="544"/>
      <c r="JK114" s="544"/>
      <c r="JL114" s="544"/>
      <c r="JM114" s="544"/>
      <c r="JN114" s="544"/>
      <c r="JO114" s="544"/>
      <c r="JP114" s="544"/>
      <c r="JQ114" s="544"/>
      <c r="JR114" s="544"/>
      <c r="JS114" s="544"/>
      <c r="JT114" s="544"/>
      <c r="JU114" s="544"/>
      <c r="JV114" s="544"/>
      <c r="JW114" s="544"/>
      <c r="JX114" s="544"/>
      <c r="JY114" s="544"/>
      <c r="JZ114" s="544"/>
      <c r="KA114" s="544"/>
      <c r="KB114" s="544"/>
      <c r="KC114" s="544"/>
      <c r="KD114" s="544"/>
      <c r="KE114" s="544"/>
      <c r="KF114" s="544"/>
      <c r="KG114" s="544"/>
      <c r="KH114" s="544"/>
      <c r="KI114" s="544"/>
      <c r="KJ114" s="544"/>
      <c r="KK114" s="544"/>
      <c r="KL114" s="544"/>
      <c r="KM114" s="544"/>
      <c r="KN114" s="544"/>
      <c r="KO114" s="544"/>
      <c r="KP114" s="544"/>
      <c r="KQ114" s="544"/>
      <c r="KR114" s="544"/>
      <c r="KS114" s="544"/>
      <c r="KT114" s="544"/>
      <c r="KU114" s="544"/>
      <c r="KV114" s="544"/>
      <c r="KW114" s="544"/>
      <c r="KX114" s="544"/>
      <c r="KY114" s="544"/>
      <c r="KZ114" s="544"/>
      <c r="LA114" s="544"/>
      <c r="LB114" s="544"/>
      <c r="LC114" s="544"/>
      <c r="LD114" s="544"/>
      <c r="LE114" s="544"/>
      <c r="LF114" s="544"/>
      <c r="LG114" s="544"/>
      <c r="LH114" s="544"/>
      <c r="LI114" s="544"/>
      <c r="LJ114" s="546"/>
    </row>
    <row r="115" spans="2:322" ht="3.65" customHeight="1">
      <c r="B115" s="545"/>
      <c r="C115" s="544"/>
      <c r="D115" s="544"/>
      <c r="E115" s="544"/>
      <c r="F115" s="544"/>
      <c r="G115" s="544"/>
      <c r="H115" s="544"/>
      <c r="I115" s="544"/>
      <c r="J115" s="544"/>
      <c r="K115" s="544"/>
      <c r="L115" s="544"/>
      <c r="M115" s="544"/>
      <c r="N115" s="544"/>
      <c r="O115" s="544"/>
      <c r="P115" s="544"/>
      <c r="Q115" s="544"/>
      <c r="R115" s="544"/>
      <c r="S115" s="544"/>
      <c r="T115" s="544"/>
      <c r="U115" s="544"/>
      <c r="V115" s="544"/>
      <c r="W115" s="544"/>
      <c r="X115" s="544"/>
      <c r="Y115" s="544"/>
      <c r="Z115" s="544"/>
      <c r="AA115" s="544"/>
      <c r="AB115" s="544"/>
      <c r="AC115" s="544"/>
      <c r="AD115" s="544"/>
      <c r="AE115" s="544"/>
      <c r="AF115" s="544"/>
      <c r="AG115" s="544"/>
      <c r="AH115" s="544"/>
      <c r="AI115" s="544"/>
      <c r="AJ115" s="544"/>
      <c r="AK115" s="544"/>
      <c r="AL115" s="544"/>
      <c r="AM115" s="544"/>
      <c r="AN115" s="544"/>
      <c r="AO115" s="546"/>
      <c r="AP115" s="547"/>
      <c r="AQ115" s="548"/>
      <c r="AR115" s="548"/>
      <c r="AS115" s="548"/>
      <c r="AT115" s="548"/>
      <c r="AU115" s="548"/>
      <c r="AV115" s="548"/>
      <c r="AW115" s="548"/>
      <c r="AX115" s="1337"/>
      <c r="AY115" s="1338"/>
      <c r="AZ115" s="1338"/>
      <c r="BA115" s="564"/>
      <c r="BB115" s="1348"/>
      <c r="BC115" s="1348"/>
      <c r="BD115" s="1348"/>
      <c r="BE115" s="1348"/>
      <c r="BF115" s="1348"/>
      <c r="BG115" s="1348"/>
      <c r="BH115" s="1348"/>
      <c r="BI115" s="1348"/>
      <c r="BJ115" s="1348"/>
      <c r="BK115" s="1348"/>
      <c r="BL115" s="1348"/>
      <c r="BM115" s="1348"/>
      <c r="BN115" s="1348"/>
      <c r="BO115" s="1348"/>
      <c r="BP115" s="1348"/>
      <c r="BQ115" s="1348"/>
      <c r="BR115" s="1348"/>
      <c r="BS115" s="1348"/>
      <c r="BT115" s="1348"/>
      <c r="BU115" s="1348"/>
      <c r="BV115" s="1348"/>
      <c r="BW115" s="1348"/>
      <c r="BX115" s="1348"/>
      <c r="BY115" s="1348"/>
      <c r="BZ115" s="1349"/>
      <c r="CA115" s="1349"/>
      <c r="CB115" s="1349"/>
      <c r="CC115" s="1349"/>
      <c r="CD115" s="1349"/>
      <c r="CE115" s="1349"/>
      <c r="CF115" s="1349"/>
      <c r="CG115" s="1349"/>
      <c r="CH115" s="1349"/>
      <c r="CI115" s="1349"/>
      <c r="CJ115" s="1349"/>
      <c r="CK115" s="1349"/>
      <c r="CL115" s="1349"/>
      <c r="CM115" s="1349"/>
      <c r="CN115" s="1349"/>
      <c r="CO115" s="1349"/>
      <c r="CP115" s="1349"/>
      <c r="CQ115" s="1349"/>
      <c r="CR115" s="1349"/>
      <c r="CS115" s="1349"/>
      <c r="CT115" s="1349"/>
      <c r="CU115" s="1349"/>
      <c r="CV115" s="1349"/>
      <c r="CW115" s="1349"/>
      <c r="CX115" s="1349"/>
      <c r="CY115" s="1349"/>
      <c r="CZ115" s="1349"/>
      <c r="DA115" s="1349"/>
      <c r="DB115" s="1349"/>
      <c r="DC115" s="1349"/>
      <c r="DD115" s="1349"/>
      <c r="DE115" s="1349"/>
      <c r="DF115" s="1349"/>
      <c r="DG115" s="1349"/>
      <c r="DH115" s="1349"/>
      <c r="DI115" s="1349"/>
      <c r="DJ115" s="1349"/>
      <c r="DK115" s="1349"/>
      <c r="DL115" s="1349"/>
      <c r="DM115" s="1349"/>
      <c r="DN115" s="1349"/>
      <c r="DO115" s="1349"/>
      <c r="DP115" s="1349"/>
      <c r="DQ115" s="1349"/>
      <c r="DR115" s="1349"/>
      <c r="DS115" s="1349"/>
      <c r="DT115" s="1349"/>
      <c r="DU115" s="1349"/>
      <c r="DV115" s="1349"/>
      <c r="DW115" s="1349"/>
      <c r="DX115" s="1349"/>
      <c r="DY115" s="1349"/>
      <c r="DZ115" s="1349"/>
      <c r="EA115" s="1349"/>
      <c r="EB115" s="1349"/>
      <c r="EC115" s="1349"/>
      <c r="ED115" s="1349"/>
      <c r="EE115" s="1349"/>
      <c r="EF115" s="1349"/>
      <c r="EG115" s="1349"/>
      <c r="EH115" s="1349"/>
      <c r="EI115" s="1349"/>
      <c r="EJ115" s="1349"/>
      <c r="EK115" s="1349"/>
      <c r="EL115" s="1349"/>
      <c r="EM115" s="1349"/>
      <c r="EN115" s="1349"/>
      <c r="EO115" s="1349"/>
      <c r="EP115" s="1349"/>
      <c r="EQ115" s="1349"/>
      <c r="ER115" s="1349"/>
      <c r="ES115" s="1349"/>
      <c r="ET115" s="1349"/>
      <c r="EU115" s="1349"/>
      <c r="EV115" s="1349"/>
      <c r="EW115" s="1349"/>
      <c r="EX115" s="1349"/>
      <c r="EY115" s="1349"/>
      <c r="EZ115" s="1349"/>
      <c r="FA115" s="1349"/>
      <c r="FB115" s="1349"/>
      <c r="FC115" s="1349"/>
      <c r="FD115" s="1349"/>
      <c r="FE115" s="1349"/>
      <c r="FF115" s="1349"/>
      <c r="FG115" s="1349"/>
      <c r="FH115" s="1349"/>
      <c r="FI115" s="1349"/>
      <c r="FJ115" s="1349"/>
      <c r="FK115" s="1349"/>
      <c r="FL115" s="1349"/>
      <c r="FM115" s="1349"/>
      <c r="FN115" s="1349"/>
      <c r="FO115" s="1349"/>
      <c r="FP115" s="1349"/>
      <c r="FQ115" s="1349"/>
      <c r="FR115" s="1349"/>
      <c r="FS115" s="1349"/>
      <c r="FT115" s="1349"/>
      <c r="FU115" s="1349"/>
      <c r="FV115" s="1349"/>
      <c r="FW115" s="1349"/>
      <c r="FX115" s="1349"/>
      <c r="FY115" s="1349"/>
      <c r="FZ115" s="1349"/>
      <c r="GA115" s="1349"/>
      <c r="GB115" s="1349"/>
      <c r="GC115" s="1349"/>
      <c r="GD115" s="1349"/>
      <c r="GE115" s="1349"/>
      <c r="GF115" s="1349"/>
      <c r="GG115" s="1349"/>
      <c r="GH115" s="1349"/>
      <c r="GI115" s="1349"/>
      <c r="GJ115" s="1349"/>
      <c r="GK115" s="1349"/>
      <c r="GL115" s="1349"/>
      <c r="GM115" s="1349"/>
      <c r="GN115" s="1349"/>
      <c r="GO115" s="1349"/>
      <c r="GP115" s="1348"/>
      <c r="GQ115" s="1348"/>
      <c r="GR115" s="1348"/>
      <c r="GS115" s="1348"/>
      <c r="GT115" s="1348"/>
      <c r="GU115" s="1348"/>
      <c r="GV115" s="1348"/>
      <c r="GW115" s="1348"/>
      <c r="GX115" s="1348"/>
      <c r="GY115" s="1348"/>
      <c r="GZ115" s="1348"/>
      <c r="HA115" s="1348"/>
      <c r="HB115" s="1348"/>
      <c r="HC115" s="1348"/>
      <c r="HD115" s="1348"/>
      <c r="HE115" s="1348"/>
      <c r="HF115" s="1348"/>
      <c r="HG115" s="1348"/>
      <c r="HH115" s="1348"/>
      <c r="HI115" s="1348"/>
      <c r="HJ115" s="1348"/>
      <c r="HK115" s="1348"/>
      <c r="HL115" s="1348"/>
      <c r="HM115" s="1348"/>
      <c r="HN115" s="1348"/>
      <c r="HO115" s="1348"/>
      <c r="HP115" s="1348"/>
      <c r="HQ115" s="1348"/>
      <c r="HR115" s="1348"/>
      <c r="HS115" s="1348"/>
      <c r="HT115" s="1348"/>
      <c r="HU115" s="1348"/>
      <c r="HV115" s="1348"/>
      <c r="HW115" s="1348"/>
      <c r="HX115" s="1348"/>
      <c r="HY115" s="1348"/>
      <c r="HZ115" s="1348"/>
      <c r="IA115" s="1348"/>
      <c r="IB115" s="1348"/>
      <c r="IC115" s="1348"/>
      <c r="ID115" s="1348"/>
      <c r="IE115" s="1348"/>
      <c r="IF115" s="1348"/>
      <c r="IG115" s="1348"/>
      <c r="IH115" s="1348"/>
      <c r="II115" s="1348"/>
      <c r="IJ115" s="1348"/>
      <c r="IK115" s="1348"/>
      <c r="IL115" s="1348"/>
      <c r="IM115" s="1348"/>
      <c r="IN115" s="1348"/>
      <c r="IO115" s="1348"/>
      <c r="IP115" s="1348"/>
      <c r="IQ115" s="1348"/>
      <c r="IR115" s="1352"/>
      <c r="IS115" s="1352"/>
      <c r="IT115" s="1352"/>
      <c r="IU115" s="1352"/>
      <c r="IV115" s="566"/>
      <c r="IW115" s="1338"/>
      <c r="IX115" s="1338"/>
      <c r="IY115" s="1341"/>
      <c r="IZ115" s="544"/>
      <c r="JA115" s="544"/>
      <c r="JB115" s="544"/>
      <c r="JC115" s="544"/>
      <c r="JD115" s="544"/>
      <c r="JE115" s="544"/>
      <c r="JF115" s="544"/>
      <c r="JG115" s="544"/>
      <c r="JH115" s="545"/>
      <c r="JI115" s="544"/>
      <c r="JJ115" s="544"/>
      <c r="JK115" s="544"/>
      <c r="JL115" s="544"/>
      <c r="JM115" s="544"/>
      <c r="JN115" s="544"/>
      <c r="JO115" s="544"/>
      <c r="JP115" s="544"/>
      <c r="JQ115" s="544"/>
      <c r="JR115" s="544"/>
      <c r="JS115" s="544"/>
      <c r="JT115" s="544"/>
      <c r="JU115" s="544"/>
      <c r="JV115" s="544"/>
      <c r="JW115" s="544"/>
      <c r="JX115" s="544"/>
      <c r="JY115" s="544"/>
      <c r="JZ115" s="544"/>
      <c r="KA115" s="544"/>
      <c r="KB115" s="544"/>
      <c r="KC115" s="544"/>
      <c r="KD115" s="544"/>
      <c r="KE115" s="544"/>
      <c r="KF115" s="544"/>
      <c r="KG115" s="544"/>
      <c r="KH115" s="544"/>
      <c r="KI115" s="544"/>
      <c r="KJ115" s="544"/>
      <c r="KK115" s="544"/>
      <c r="KL115" s="544"/>
      <c r="KM115" s="544"/>
      <c r="KN115" s="544"/>
      <c r="KO115" s="544"/>
      <c r="KP115" s="544"/>
      <c r="KQ115" s="544"/>
      <c r="KR115" s="544"/>
      <c r="KS115" s="544"/>
      <c r="KT115" s="544"/>
      <c r="KU115" s="544"/>
      <c r="KV115" s="544"/>
      <c r="KW115" s="544"/>
      <c r="KX115" s="544"/>
      <c r="KY115" s="544"/>
      <c r="KZ115" s="544"/>
      <c r="LA115" s="544"/>
      <c r="LB115" s="544"/>
      <c r="LC115" s="544"/>
      <c r="LD115" s="544"/>
      <c r="LE115" s="544"/>
      <c r="LF115" s="544"/>
      <c r="LG115" s="544"/>
      <c r="LH115" s="544"/>
      <c r="LI115" s="544"/>
      <c r="LJ115" s="546"/>
    </row>
    <row r="116" spans="2:322" ht="3.65" customHeight="1">
      <c r="B116" s="545"/>
      <c r="C116" s="544"/>
      <c r="D116" s="544"/>
      <c r="E116" s="544"/>
      <c r="F116" s="544"/>
      <c r="G116" s="544"/>
      <c r="H116" s="544"/>
      <c r="I116" s="544"/>
      <c r="J116" s="544"/>
      <c r="K116" s="544"/>
      <c r="L116" s="544"/>
      <c r="M116" s="544"/>
      <c r="N116" s="544"/>
      <c r="O116" s="544"/>
      <c r="P116" s="544"/>
      <c r="Q116" s="544"/>
      <c r="R116" s="544"/>
      <c r="S116" s="544"/>
      <c r="T116" s="544"/>
      <c r="U116" s="544"/>
      <c r="V116" s="544"/>
      <c r="W116" s="544"/>
      <c r="X116" s="544"/>
      <c r="Y116" s="544"/>
      <c r="Z116" s="544"/>
      <c r="AA116" s="544"/>
      <c r="AB116" s="544"/>
      <c r="AC116" s="544"/>
      <c r="AD116" s="544"/>
      <c r="AE116" s="544"/>
      <c r="AF116" s="544"/>
      <c r="AG116" s="544"/>
      <c r="AH116" s="544"/>
      <c r="AI116" s="544"/>
      <c r="AJ116" s="544"/>
      <c r="AK116" s="544"/>
      <c r="AL116" s="544"/>
      <c r="AM116" s="544"/>
      <c r="AN116" s="544"/>
      <c r="AO116" s="546"/>
      <c r="AP116" s="547"/>
      <c r="AQ116" s="548"/>
      <c r="AR116" s="548"/>
      <c r="AS116" s="548"/>
      <c r="AT116" s="548"/>
      <c r="AU116" s="548"/>
      <c r="AV116" s="548"/>
      <c r="AW116" s="548"/>
      <c r="AX116" s="1337"/>
      <c r="AY116" s="1338"/>
      <c r="AZ116" s="556"/>
      <c r="BA116" s="564"/>
      <c r="BB116" s="1353"/>
      <c r="BC116" s="1353"/>
      <c r="BD116" s="1353"/>
      <c r="BE116" s="1353"/>
      <c r="BF116" s="1353"/>
      <c r="BG116" s="1353"/>
      <c r="BH116" s="1353"/>
      <c r="BI116" s="1353"/>
      <c r="BJ116" s="1353"/>
      <c r="BK116" s="1353"/>
      <c r="BL116" s="1353"/>
      <c r="BM116" s="1353"/>
      <c r="BN116" s="1353"/>
      <c r="BO116" s="1353"/>
      <c r="BP116" s="1353"/>
      <c r="BQ116" s="1353"/>
      <c r="BR116" s="1353"/>
      <c r="BS116" s="1353"/>
      <c r="BT116" s="1353"/>
      <c r="BU116" s="1353"/>
      <c r="BV116" s="1353"/>
      <c r="BW116" s="1353"/>
      <c r="BX116" s="1353"/>
      <c r="BY116" s="1353"/>
      <c r="BZ116" s="1353"/>
      <c r="CA116" s="1353"/>
      <c r="CB116" s="1353"/>
      <c r="CC116" s="1353"/>
      <c r="CD116" s="1353"/>
      <c r="CE116" s="1353"/>
      <c r="CF116" s="1353"/>
      <c r="CG116" s="1353"/>
      <c r="CH116" s="1353"/>
      <c r="CI116" s="1353"/>
      <c r="CJ116" s="1353"/>
      <c r="CK116" s="1353"/>
      <c r="CL116" s="1353"/>
      <c r="CM116" s="1353"/>
      <c r="CN116" s="1353"/>
      <c r="CO116" s="1353"/>
      <c r="CP116" s="1353"/>
      <c r="CQ116" s="1353"/>
      <c r="CR116" s="1353"/>
      <c r="CS116" s="1353"/>
      <c r="CT116" s="1353"/>
      <c r="CU116" s="1353"/>
      <c r="CV116" s="1353"/>
      <c r="CW116" s="1353"/>
      <c r="CX116" s="1353"/>
      <c r="CY116" s="1353"/>
      <c r="CZ116" s="1353"/>
      <c r="DA116" s="1353"/>
      <c r="DB116" s="1353"/>
      <c r="DC116" s="1353"/>
      <c r="DD116" s="1353"/>
      <c r="DE116" s="1353"/>
      <c r="DF116" s="1353"/>
      <c r="DG116" s="1353"/>
      <c r="DH116" s="1353"/>
      <c r="DI116" s="1353"/>
      <c r="DJ116" s="1353"/>
      <c r="DK116" s="1353"/>
      <c r="DL116" s="1353"/>
      <c r="DM116" s="1353"/>
      <c r="DN116" s="1353"/>
      <c r="DO116" s="1353"/>
      <c r="DP116" s="1353"/>
      <c r="DQ116" s="1353"/>
      <c r="DR116" s="1353"/>
      <c r="DS116" s="1353"/>
      <c r="DT116" s="1353"/>
      <c r="DU116" s="1353"/>
      <c r="DV116" s="1353"/>
      <c r="DW116" s="1353"/>
      <c r="DX116" s="1353"/>
      <c r="DY116" s="1353"/>
      <c r="DZ116" s="1353"/>
      <c r="EA116" s="1353"/>
      <c r="EB116" s="1353"/>
      <c r="EC116" s="1353"/>
      <c r="ED116" s="1353"/>
      <c r="EE116" s="1353"/>
      <c r="EF116" s="1353"/>
      <c r="EG116" s="1353"/>
      <c r="EH116" s="1353"/>
      <c r="EI116" s="1353"/>
      <c r="EJ116" s="1353"/>
      <c r="EK116" s="1353"/>
      <c r="EL116" s="1353"/>
      <c r="EM116" s="1353"/>
      <c r="EN116" s="1353"/>
      <c r="EO116" s="1353"/>
      <c r="EP116" s="1353"/>
      <c r="EQ116" s="1353"/>
      <c r="ER116" s="1353"/>
      <c r="ES116" s="1353"/>
      <c r="ET116" s="1353"/>
      <c r="EU116" s="1353"/>
      <c r="EV116" s="1353"/>
      <c r="EW116" s="1353"/>
      <c r="EX116" s="1353"/>
      <c r="EY116" s="1353"/>
      <c r="EZ116" s="1353"/>
      <c r="FA116" s="1353"/>
      <c r="FB116" s="1353"/>
      <c r="FC116" s="1353"/>
      <c r="FD116" s="1353"/>
      <c r="FE116" s="1353"/>
      <c r="FF116" s="1353"/>
      <c r="FG116" s="1353"/>
      <c r="FH116" s="1353"/>
      <c r="FI116" s="1353"/>
      <c r="FJ116" s="1353"/>
      <c r="FK116" s="1353"/>
      <c r="FL116" s="1353"/>
      <c r="FM116" s="1353"/>
      <c r="FN116" s="1353"/>
      <c r="FO116" s="1353"/>
      <c r="FP116" s="1353"/>
      <c r="FQ116" s="1353"/>
      <c r="FR116" s="1353"/>
      <c r="FS116" s="1353"/>
      <c r="FT116" s="1353"/>
      <c r="FU116" s="1353"/>
      <c r="FV116" s="1353"/>
      <c r="FW116" s="1353"/>
      <c r="FX116" s="1353"/>
      <c r="FY116" s="1353"/>
      <c r="FZ116" s="1353"/>
      <c r="GA116" s="1353"/>
      <c r="GB116" s="1353"/>
      <c r="GC116" s="1353"/>
      <c r="GD116" s="1353"/>
      <c r="GE116" s="1353"/>
      <c r="GF116" s="1353"/>
      <c r="GG116" s="1353"/>
      <c r="GH116" s="1353"/>
      <c r="GI116" s="1353"/>
      <c r="GJ116" s="1353"/>
      <c r="GK116" s="1353"/>
      <c r="GL116" s="1353"/>
      <c r="GM116" s="1353"/>
      <c r="GN116" s="1353"/>
      <c r="GO116" s="1353"/>
      <c r="GP116" s="1353" t="str">
        <f>IFERROR(VLOOKUP(#REF!,'[1]BOM2.0'!$O$43:$V$98,8,FALSE),"")</f>
        <v/>
      </c>
      <c r="GQ116" s="1353"/>
      <c r="GR116" s="1353"/>
      <c r="GS116" s="1353"/>
      <c r="GT116" s="1353"/>
      <c r="GU116" s="1353"/>
      <c r="GV116" s="1353"/>
      <c r="GW116" s="1353"/>
      <c r="GX116" s="1353"/>
      <c r="GY116" s="1353"/>
      <c r="GZ116" s="1353"/>
      <c r="HA116" s="1353"/>
      <c r="HB116" s="1353"/>
      <c r="HC116" s="1353"/>
      <c r="HD116" s="1353"/>
      <c r="HE116" s="1353"/>
      <c r="HF116" s="1353"/>
      <c r="HG116" s="1353"/>
      <c r="HH116" s="1353"/>
      <c r="HI116" s="1353"/>
      <c r="HJ116" s="1353"/>
      <c r="HK116" s="1353"/>
      <c r="HL116" s="1353"/>
      <c r="HM116" s="1353"/>
      <c r="HN116" s="1353"/>
      <c r="HO116" s="1353"/>
      <c r="HP116" s="1353"/>
      <c r="HQ116" s="1353"/>
      <c r="HR116" s="1353"/>
      <c r="HS116" s="1353"/>
      <c r="HT116" s="1353"/>
      <c r="HU116" s="1353"/>
      <c r="HV116" s="1353"/>
      <c r="HW116" s="1353"/>
      <c r="HX116" s="1353"/>
      <c r="HY116" s="1353"/>
      <c r="HZ116" s="1353"/>
      <c r="IA116" s="1353"/>
      <c r="IB116" s="1353"/>
      <c r="IC116" s="1353"/>
      <c r="ID116" s="1353"/>
      <c r="IE116" s="1353"/>
      <c r="IF116" s="1353"/>
      <c r="IG116" s="1353"/>
      <c r="IH116" s="1353"/>
      <c r="II116" s="1353"/>
      <c r="IJ116" s="1353"/>
      <c r="IK116" s="1353"/>
      <c r="IL116" s="1353"/>
      <c r="IM116" s="1353"/>
      <c r="IN116" s="1353"/>
      <c r="IO116" s="1353"/>
      <c r="IP116" s="1353"/>
      <c r="IQ116" s="1353"/>
      <c r="IR116" s="1355" t="b">
        <v>0</v>
      </c>
      <c r="IS116" s="1355"/>
      <c r="IT116" s="1355"/>
      <c r="IU116" s="1355"/>
      <c r="IV116" s="566"/>
      <c r="IW116" s="556"/>
      <c r="IX116" s="1338"/>
      <c r="IY116" s="1341"/>
      <c r="IZ116" s="544"/>
      <c r="JA116" s="544"/>
      <c r="JB116" s="544"/>
      <c r="JC116" s="544"/>
      <c r="JD116" s="544"/>
      <c r="JE116" s="544"/>
      <c r="JF116" s="544"/>
      <c r="JG116" s="544"/>
      <c r="JH116" s="545"/>
      <c r="JI116" s="544"/>
      <c r="JJ116" s="544"/>
      <c r="JK116" s="544"/>
      <c r="JL116" s="544"/>
      <c r="JM116" s="544"/>
      <c r="JN116" s="544"/>
      <c r="JO116" s="544"/>
      <c r="JP116" s="544"/>
      <c r="JQ116" s="544"/>
      <c r="JR116" s="544"/>
      <c r="JS116" s="544"/>
      <c r="JT116" s="544"/>
      <c r="JU116" s="544"/>
      <c r="JV116" s="544"/>
      <c r="JW116" s="544"/>
      <c r="JX116" s="544"/>
      <c r="JY116" s="544"/>
      <c r="JZ116" s="544"/>
      <c r="KA116" s="544"/>
      <c r="KB116" s="544"/>
      <c r="KC116" s="544"/>
      <c r="KD116" s="544"/>
      <c r="KE116" s="544"/>
      <c r="KF116" s="544"/>
      <c r="KG116" s="544"/>
      <c r="KH116" s="544"/>
      <c r="KI116" s="544"/>
      <c r="KJ116" s="544"/>
      <c r="KK116" s="544"/>
      <c r="KL116" s="544"/>
      <c r="KM116" s="544"/>
      <c r="KN116" s="544"/>
      <c r="KO116" s="544"/>
      <c r="KP116" s="544"/>
      <c r="KQ116" s="544"/>
      <c r="KR116" s="544"/>
      <c r="KS116" s="544"/>
      <c r="KT116" s="544"/>
      <c r="KU116" s="544"/>
      <c r="KV116" s="544"/>
      <c r="KW116" s="544"/>
      <c r="KX116" s="544"/>
      <c r="KY116" s="544"/>
      <c r="KZ116" s="544"/>
      <c r="LA116" s="544"/>
      <c r="LB116" s="544"/>
      <c r="LC116" s="544"/>
      <c r="LD116" s="544"/>
      <c r="LE116" s="544"/>
      <c r="LF116" s="544"/>
      <c r="LG116" s="544"/>
      <c r="LH116" s="544"/>
      <c r="LI116" s="544"/>
      <c r="LJ116" s="546"/>
    </row>
    <row r="117" spans="2:322" ht="3.65" customHeight="1">
      <c r="B117" s="545"/>
      <c r="C117" s="544"/>
      <c r="D117" s="544"/>
      <c r="E117" s="544"/>
      <c r="F117" s="544"/>
      <c r="G117" s="544"/>
      <c r="H117" s="544"/>
      <c r="I117" s="544"/>
      <c r="J117" s="544"/>
      <c r="K117" s="544"/>
      <c r="L117" s="544"/>
      <c r="M117" s="544"/>
      <c r="N117" s="544"/>
      <c r="O117" s="544"/>
      <c r="P117" s="544"/>
      <c r="Q117" s="544"/>
      <c r="R117" s="544"/>
      <c r="S117" s="544"/>
      <c r="T117" s="544"/>
      <c r="U117" s="544"/>
      <c r="V117" s="544"/>
      <c r="W117" s="544"/>
      <c r="X117" s="544"/>
      <c r="Y117" s="544"/>
      <c r="Z117" s="544"/>
      <c r="AA117" s="544"/>
      <c r="AB117" s="544"/>
      <c r="AC117" s="544"/>
      <c r="AD117" s="544"/>
      <c r="AE117" s="544"/>
      <c r="AF117" s="544"/>
      <c r="AG117" s="544"/>
      <c r="AH117" s="544"/>
      <c r="AI117" s="544"/>
      <c r="AJ117" s="544"/>
      <c r="AK117" s="544"/>
      <c r="AL117" s="544"/>
      <c r="AM117" s="544"/>
      <c r="AN117" s="544"/>
      <c r="AO117" s="546"/>
      <c r="AP117" s="547"/>
      <c r="AQ117" s="548"/>
      <c r="AR117" s="548"/>
      <c r="AS117" s="548"/>
      <c r="AT117" s="548"/>
      <c r="AU117" s="548"/>
      <c r="AV117" s="548"/>
      <c r="AW117" s="548"/>
      <c r="AX117" s="1337"/>
      <c r="AY117" s="1338"/>
      <c r="AZ117" s="556"/>
      <c r="BA117" s="564"/>
      <c r="BB117" s="1353"/>
      <c r="BC117" s="1353"/>
      <c r="BD117" s="1353"/>
      <c r="BE117" s="1353"/>
      <c r="BF117" s="1353"/>
      <c r="BG117" s="1353"/>
      <c r="BH117" s="1353"/>
      <c r="BI117" s="1353"/>
      <c r="BJ117" s="1353"/>
      <c r="BK117" s="1353"/>
      <c r="BL117" s="1353"/>
      <c r="BM117" s="1353"/>
      <c r="BN117" s="1353"/>
      <c r="BO117" s="1353"/>
      <c r="BP117" s="1353"/>
      <c r="BQ117" s="1353"/>
      <c r="BR117" s="1353"/>
      <c r="BS117" s="1353"/>
      <c r="BT117" s="1353"/>
      <c r="BU117" s="1353"/>
      <c r="BV117" s="1353"/>
      <c r="BW117" s="1353"/>
      <c r="BX117" s="1353"/>
      <c r="BY117" s="1353"/>
      <c r="BZ117" s="1353"/>
      <c r="CA117" s="1353"/>
      <c r="CB117" s="1353"/>
      <c r="CC117" s="1353"/>
      <c r="CD117" s="1353"/>
      <c r="CE117" s="1353"/>
      <c r="CF117" s="1353"/>
      <c r="CG117" s="1353"/>
      <c r="CH117" s="1353"/>
      <c r="CI117" s="1353"/>
      <c r="CJ117" s="1353"/>
      <c r="CK117" s="1353"/>
      <c r="CL117" s="1353"/>
      <c r="CM117" s="1353"/>
      <c r="CN117" s="1353"/>
      <c r="CO117" s="1353"/>
      <c r="CP117" s="1353"/>
      <c r="CQ117" s="1353"/>
      <c r="CR117" s="1353"/>
      <c r="CS117" s="1353"/>
      <c r="CT117" s="1353"/>
      <c r="CU117" s="1353"/>
      <c r="CV117" s="1353"/>
      <c r="CW117" s="1353"/>
      <c r="CX117" s="1353"/>
      <c r="CY117" s="1353"/>
      <c r="CZ117" s="1353"/>
      <c r="DA117" s="1353"/>
      <c r="DB117" s="1353"/>
      <c r="DC117" s="1353"/>
      <c r="DD117" s="1353"/>
      <c r="DE117" s="1353"/>
      <c r="DF117" s="1353"/>
      <c r="DG117" s="1353"/>
      <c r="DH117" s="1353"/>
      <c r="DI117" s="1353"/>
      <c r="DJ117" s="1353"/>
      <c r="DK117" s="1353"/>
      <c r="DL117" s="1353"/>
      <c r="DM117" s="1353"/>
      <c r="DN117" s="1353"/>
      <c r="DO117" s="1353"/>
      <c r="DP117" s="1353"/>
      <c r="DQ117" s="1353"/>
      <c r="DR117" s="1353"/>
      <c r="DS117" s="1353"/>
      <c r="DT117" s="1353"/>
      <c r="DU117" s="1353"/>
      <c r="DV117" s="1353"/>
      <c r="DW117" s="1353"/>
      <c r="DX117" s="1353"/>
      <c r="DY117" s="1353"/>
      <c r="DZ117" s="1353"/>
      <c r="EA117" s="1353"/>
      <c r="EB117" s="1353"/>
      <c r="EC117" s="1353"/>
      <c r="ED117" s="1353"/>
      <c r="EE117" s="1353"/>
      <c r="EF117" s="1353"/>
      <c r="EG117" s="1353"/>
      <c r="EH117" s="1353"/>
      <c r="EI117" s="1353"/>
      <c r="EJ117" s="1353"/>
      <c r="EK117" s="1353"/>
      <c r="EL117" s="1353"/>
      <c r="EM117" s="1353"/>
      <c r="EN117" s="1353"/>
      <c r="EO117" s="1353"/>
      <c r="EP117" s="1353"/>
      <c r="EQ117" s="1353"/>
      <c r="ER117" s="1353"/>
      <c r="ES117" s="1353"/>
      <c r="ET117" s="1353"/>
      <c r="EU117" s="1353"/>
      <c r="EV117" s="1353"/>
      <c r="EW117" s="1353"/>
      <c r="EX117" s="1353"/>
      <c r="EY117" s="1353"/>
      <c r="EZ117" s="1353"/>
      <c r="FA117" s="1353"/>
      <c r="FB117" s="1353"/>
      <c r="FC117" s="1353"/>
      <c r="FD117" s="1353"/>
      <c r="FE117" s="1353"/>
      <c r="FF117" s="1353"/>
      <c r="FG117" s="1353"/>
      <c r="FH117" s="1353"/>
      <c r="FI117" s="1353"/>
      <c r="FJ117" s="1353"/>
      <c r="FK117" s="1353"/>
      <c r="FL117" s="1353"/>
      <c r="FM117" s="1353"/>
      <c r="FN117" s="1353"/>
      <c r="FO117" s="1353"/>
      <c r="FP117" s="1353"/>
      <c r="FQ117" s="1353"/>
      <c r="FR117" s="1353"/>
      <c r="FS117" s="1353"/>
      <c r="FT117" s="1353"/>
      <c r="FU117" s="1353"/>
      <c r="FV117" s="1353"/>
      <c r="FW117" s="1353"/>
      <c r="FX117" s="1353"/>
      <c r="FY117" s="1353"/>
      <c r="FZ117" s="1353"/>
      <c r="GA117" s="1353"/>
      <c r="GB117" s="1353"/>
      <c r="GC117" s="1353"/>
      <c r="GD117" s="1353"/>
      <c r="GE117" s="1353"/>
      <c r="GF117" s="1353"/>
      <c r="GG117" s="1353"/>
      <c r="GH117" s="1353"/>
      <c r="GI117" s="1353"/>
      <c r="GJ117" s="1353"/>
      <c r="GK117" s="1353"/>
      <c r="GL117" s="1353"/>
      <c r="GM117" s="1353"/>
      <c r="GN117" s="1353"/>
      <c r="GO117" s="1353"/>
      <c r="GP117" s="1353"/>
      <c r="GQ117" s="1353"/>
      <c r="GR117" s="1353"/>
      <c r="GS117" s="1353"/>
      <c r="GT117" s="1353"/>
      <c r="GU117" s="1353"/>
      <c r="GV117" s="1353"/>
      <c r="GW117" s="1353"/>
      <c r="GX117" s="1353"/>
      <c r="GY117" s="1353"/>
      <c r="GZ117" s="1353"/>
      <c r="HA117" s="1353"/>
      <c r="HB117" s="1353"/>
      <c r="HC117" s="1353"/>
      <c r="HD117" s="1353"/>
      <c r="HE117" s="1353"/>
      <c r="HF117" s="1353"/>
      <c r="HG117" s="1353"/>
      <c r="HH117" s="1353"/>
      <c r="HI117" s="1353"/>
      <c r="HJ117" s="1353"/>
      <c r="HK117" s="1353"/>
      <c r="HL117" s="1353"/>
      <c r="HM117" s="1353"/>
      <c r="HN117" s="1353"/>
      <c r="HO117" s="1353"/>
      <c r="HP117" s="1353"/>
      <c r="HQ117" s="1353"/>
      <c r="HR117" s="1353"/>
      <c r="HS117" s="1353"/>
      <c r="HT117" s="1353"/>
      <c r="HU117" s="1353"/>
      <c r="HV117" s="1353"/>
      <c r="HW117" s="1353"/>
      <c r="HX117" s="1353"/>
      <c r="HY117" s="1353"/>
      <c r="HZ117" s="1353"/>
      <c r="IA117" s="1353"/>
      <c r="IB117" s="1353"/>
      <c r="IC117" s="1353"/>
      <c r="ID117" s="1353"/>
      <c r="IE117" s="1353"/>
      <c r="IF117" s="1353"/>
      <c r="IG117" s="1353"/>
      <c r="IH117" s="1353"/>
      <c r="II117" s="1353"/>
      <c r="IJ117" s="1353"/>
      <c r="IK117" s="1353"/>
      <c r="IL117" s="1353"/>
      <c r="IM117" s="1353"/>
      <c r="IN117" s="1353"/>
      <c r="IO117" s="1353"/>
      <c r="IP117" s="1353"/>
      <c r="IQ117" s="1353"/>
      <c r="IR117" s="1355"/>
      <c r="IS117" s="1355"/>
      <c r="IT117" s="1355"/>
      <c r="IU117" s="1355"/>
      <c r="IV117" s="566"/>
      <c r="IW117" s="556"/>
      <c r="IX117" s="1338"/>
      <c r="IY117" s="1341"/>
      <c r="IZ117" s="544"/>
      <c r="JA117" s="544"/>
      <c r="JB117" s="544"/>
      <c r="JC117" s="544"/>
      <c r="JD117" s="544"/>
      <c r="JE117" s="544"/>
      <c r="JF117" s="544"/>
      <c r="JG117" s="544"/>
      <c r="JH117" s="545"/>
      <c r="JI117" s="544"/>
      <c r="JJ117" s="544"/>
      <c r="JK117" s="544"/>
      <c r="JL117" s="544"/>
      <c r="JM117" s="544"/>
      <c r="JN117" s="544"/>
      <c r="JO117" s="544"/>
      <c r="JP117" s="544"/>
      <c r="JQ117" s="544"/>
      <c r="JR117" s="544"/>
      <c r="JS117" s="544"/>
      <c r="JT117" s="544"/>
      <c r="JU117" s="544"/>
      <c r="JV117" s="544"/>
      <c r="JW117" s="544"/>
      <c r="JX117" s="544"/>
      <c r="JY117" s="544"/>
      <c r="JZ117" s="544"/>
      <c r="KA117" s="544"/>
      <c r="KB117" s="544"/>
      <c r="KC117" s="544"/>
      <c r="KD117" s="544"/>
      <c r="KE117" s="544"/>
      <c r="KF117" s="544"/>
      <c r="KG117" s="544"/>
      <c r="KH117" s="544"/>
      <c r="KI117" s="544"/>
      <c r="KJ117" s="544"/>
      <c r="KK117" s="544"/>
      <c r="KL117" s="544"/>
      <c r="KM117" s="544"/>
      <c r="KN117" s="544"/>
      <c r="KO117" s="544"/>
      <c r="KP117" s="544"/>
      <c r="KQ117" s="544"/>
      <c r="KR117" s="544"/>
      <c r="KS117" s="544"/>
      <c r="KT117" s="544"/>
      <c r="KU117" s="544"/>
      <c r="KV117" s="544"/>
      <c r="KW117" s="544"/>
      <c r="KX117" s="544"/>
      <c r="KY117" s="544"/>
      <c r="KZ117" s="544"/>
      <c r="LA117" s="544"/>
      <c r="LB117" s="544"/>
      <c r="LC117" s="544"/>
      <c r="LD117" s="544"/>
      <c r="LE117" s="544"/>
      <c r="LF117" s="544"/>
      <c r="LG117" s="544"/>
      <c r="LH117" s="544"/>
      <c r="LI117" s="544"/>
      <c r="LJ117" s="546"/>
    </row>
    <row r="118" spans="2:322" ht="3.65" customHeight="1">
      <c r="B118" s="545"/>
      <c r="C118" s="544"/>
      <c r="D118" s="544"/>
      <c r="E118" s="544"/>
      <c r="F118" s="544"/>
      <c r="G118" s="544"/>
      <c r="H118" s="544"/>
      <c r="I118" s="544"/>
      <c r="J118" s="544"/>
      <c r="K118" s="544"/>
      <c r="L118" s="544"/>
      <c r="M118" s="544"/>
      <c r="N118" s="544"/>
      <c r="O118" s="544"/>
      <c r="P118" s="544"/>
      <c r="Q118" s="544"/>
      <c r="R118" s="544"/>
      <c r="S118" s="544"/>
      <c r="T118" s="544"/>
      <c r="U118" s="544"/>
      <c r="V118" s="544"/>
      <c r="W118" s="544"/>
      <c r="X118" s="544"/>
      <c r="Y118" s="544"/>
      <c r="Z118" s="544"/>
      <c r="AA118" s="544"/>
      <c r="AB118" s="544"/>
      <c r="AC118" s="544"/>
      <c r="AD118" s="544"/>
      <c r="AE118" s="544"/>
      <c r="AF118" s="544"/>
      <c r="AG118" s="544"/>
      <c r="AH118" s="544"/>
      <c r="AI118" s="544"/>
      <c r="AJ118" s="544"/>
      <c r="AK118" s="544"/>
      <c r="AL118" s="544"/>
      <c r="AM118" s="544"/>
      <c r="AN118" s="544"/>
      <c r="AO118" s="546"/>
      <c r="AP118" s="547"/>
      <c r="AQ118" s="548"/>
      <c r="AR118" s="548"/>
      <c r="AS118" s="548"/>
      <c r="AT118" s="548"/>
      <c r="AU118" s="548"/>
      <c r="AV118" s="548"/>
      <c r="AW118" s="548"/>
      <c r="AX118" s="1337"/>
      <c r="AY118" s="1338"/>
      <c r="AZ118" s="556"/>
      <c r="BA118" s="564"/>
      <c r="BB118" s="1353"/>
      <c r="BC118" s="1353"/>
      <c r="BD118" s="1353"/>
      <c r="BE118" s="1353"/>
      <c r="BF118" s="1353"/>
      <c r="BG118" s="1353"/>
      <c r="BH118" s="1353"/>
      <c r="BI118" s="1353"/>
      <c r="BJ118" s="1353"/>
      <c r="BK118" s="1353"/>
      <c r="BL118" s="1353"/>
      <c r="BM118" s="1353"/>
      <c r="BN118" s="1353"/>
      <c r="BO118" s="1353"/>
      <c r="BP118" s="1353"/>
      <c r="BQ118" s="1353"/>
      <c r="BR118" s="1353"/>
      <c r="BS118" s="1353"/>
      <c r="BT118" s="1353"/>
      <c r="BU118" s="1353"/>
      <c r="BV118" s="1353"/>
      <c r="BW118" s="1353"/>
      <c r="BX118" s="1353"/>
      <c r="BY118" s="1353"/>
      <c r="BZ118" s="1353"/>
      <c r="CA118" s="1353"/>
      <c r="CB118" s="1353"/>
      <c r="CC118" s="1353"/>
      <c r="CD118" s="1353"/>
      <c r="CE118" s="1353"/>
      <c r="CF118" s="1353"/>
      <c r="CG118" s="1353"/>
      <c r="CH118" s="1353"/>
      <c r="CI118" s="1353"/>
      <c r="CJ118" s="1353"/>
      <c r="CK118" s="1353"/>
      <c r="CL118" s="1353"/>
      <c r="CM118" s="1353"/>
      <c r="CN118" s="1353"/>
      <c r="CO118" s="1353"/>
      <c r="CP118" s="1353"/>
      <c r="CQ118" s="1353"/>
      <c r="CR118" s="1353"/>
      <c r="CS118" s="1353"/>
      <c r="CT118" s="1353"/>
      <c r="CU118" s="1353"/>
      <c r="CV118" s="1353"/>
      <c r="CW118" s="1353"/>
      <c r="CX118" s="1353"/>
      <c r="CY118" s="1353"/>
      <c r="CZ118" s="1353"/>
      <c r="DA118" s="1353"/>
      <c r="DB118" s="1353"/>
      <c r="DC118" s="1353"/>
      <c r="DD118" s="1353"/>
      <c r="DE118" s="1353"/>
      <c r="DF118" s="1353"/>
      <c r="DG118" s="1353"/>
      <c r="DH118" s="1353"/>
      <c r="DI118" s="1353"/>
      <c r="DJ118" s="1353"/>
      <c r="DK118" s="1353"/>
      <c r="DL118" s="1353"/>
      <c r="DM118" s="1353"/>
      <c r="DN118" s="1353"/>
      <c r="DO118" s="1353"/>
      <c r="DP118" s="1353"/>
      <c r="DQ118" s="1353"/>
      <c r="DR118" s="1353"/>
      <c r="DS118" s="1353"/>
      <c r="DT118" s="1353"/>
      <c r="DU118" s="1353"/>
      <c r="DV118" s="1353"/>
      <c r="DW118" s="1353"/>
      <c r="DX118" s="1353"/>
      <c r="DY118" s="1353"/>
      <c r="DZ118" s="1353"/>
      <c r="EA118" s="1353"/>
      <c r="EB118" s="1353"/>
      <c r="EC118" s="1353"/>
      <c r="ED118" s="1353"/>
      <c r="EE118" s="1353"/>
      <c r="EF118" s="1353"/>
      <c r="EG118" s="1353"/>
      <c r="EH118" s="1353"/>
      <c r="EI118" s="1353"/>
      <c r="EJ118" s="1353"/>
      <c r="EK118" s="1353"/>
      <c r="EL118" s="1353"/>
      <c r="EM118" s="1353"/>
      <c r="EN118" s="1353"/>
      <c r="EO118" s="1353"/>
      <c r="EP118" s="1353"/>
      <c r="EQ118" s="1353"/>
      <c r="ER118" s="1353"/>
      <c r="ES118" s="1353"/>
      <c r="ET118" s="1353"/>
      <c r="EU118" s="1353"/>
      <c r="EV118" s="1353"/>
      <c r="EW118" s="1353"/>
      <c r="EX118" s="1353"/>
      <c r="EY118" s="1353"/>
      <c r="EZ118" s="1353"/>
      <c r="FA118" s="1353"/>
      <c r="FB118" s="1353"/>
      <c r="FC118" s="1353"/>
      <c r="FD118" s="1353"/>
      <c r="FE118" s="1353"/>
      <c r="FF118" s="1353"/>
      <c r="FG118" s="1353"/>
      <c r="FH118" s="1353"/>
      <c r="FI118" s="1353"/>
      <c r="FJ118" s="1353"/>
      <c r="FK118" s="1353"/>
      <c r="FL118" s="1353"/>
      <c r="FM118" s="1353"/>
      <c r="FN118" s="1353"/>
      <c r="FO118" s="1353"/>
      <c r="FP118" s="1353"/>
      <c r="FQ118" s="1353"/>
      <c r="FR118" s="1353"/>
      <c r="FS118" s="1353"/>
      <c r="FT118" s="1353"/>
      <c r="FU118" s="1353"/>
      <c r="FV118" s="1353"/>
      <c r="FW118" s="1353"/>
      <c r="FX118" s="1353"/>
      <c r="FY118" s="1353"/>
      <c r="FZ118" s="1353"/>
      <c r="GA118" s="1353"/>
      <c r="GB118" s="1353"/>
      <c r="GC118" s="1353"/>
      <c r="GD118" s="1353"/>
      <c r="GE118" s="1353"/>
      <c r="GF118" s="1353"/>
      <c r="GG118" s="1353"/>
      <c r="GH118" s="1353"/>
      <c r="GI118" s="1353"/>
      <c r="GJ118" s="1353"/>
      <c r="GK118" s="1353"/>
      <c r="GL118" s="1353"/>
      <c r="GM118" s="1353"/>
      <c r="GN118" s="1353"/>
      <c r="GO118" s="1353"/>
      <c r="GP118" s="1353"/>
      <c r="GQ118" s="1353"/>
      <c r="GR118" s="1353"/>
      <c r="GS118" s="1353"/>
      <c r="GT118" s="1353"/>
      <c r="GU118" s="1353"/>
      <c r="GV118" s="1353"/>
      <c r="GW118" s="1353"/>
      <c r="GX118" s="1353"/>
      <c r="GY118" s="1353"/>
      <c r="GZ118" s="1353"/>
      <c r="HA118" s="1353"/>
      <c r="HB118" s="1353"/>
      <c r="HC118" s="1353"/>
      <c r="HD118" s="1353"/>
      <c r="HE118" s="1353"/>
      <c r="HF118" s="1353"/>
      <c r="HG118" s="1353"/>
      <c r="HH118" s="1353"/>
      <c r="HI118" s="1353"/>
      <c r="HJ118" s="1353"/>
      <c r="HK118" s="1353"/>
      <c r="HL118" s="1353"/>
      <c r="HM118" s="1353"/>
      <c r="HN118" s="1353"/>
      <c r="HO118" s="1353"/>
      <c r="HP118" s="1353"/>
      <c r="HQ118" s="1353"/>
      <c r="HR118" s="1353"/>
      <c r="HS118" s="1353"/>
      <c r="HT118" s="1353"/>
      <c r="HU118" s="1353"/>
      <c r="HV118" s="1353"/>
      <c r="HW118" s="1353"/>
      <c r="HX118" s="1353"/>
      <c r="HY118" s="1353"/>
      <c r="HZ118" s="1353"/>
      <c r="IA118" s="1353"/>
      <c r="IB118" s="1353"/>
      <c r="IC118" s="1353"/>
      <c r="ID118" s="1353"/>
      <c r="IE118" s="1353"/>
      <c r="IF118" s="1353"/>
      <c r="IG118" s="1353"/>
      <c r="IH118" s="1353"/>
      <c r="II118" s="1353"/>
      <c r="IJ118" s="1353"/>
      <c r="IK118" s="1353"/>
      <c r="IL118" s="1353"/>
      <c r="IM118" s="1353"/>
      <c r="IN118" s="1353"/>
      <c r="IO118" s="1353"/>
      <c r="IP118" s="1353"/>
      <c r="IQ118" s="1353"/>
      <c r="IR118" s="1355"/>
      <c r="IS118" s="1355"/>
      <c r="IT118" s="1355"/>
      <c r="IU118" s="1355"/>
      <c r="IV118" s="566"/>
      <c r="IW118" s="556"/>
      <c r="IX118" s="1338"/>
      <c r="IY118" s="1341"/>
      <c r="IZ118" s="544"/>
      <c r="JA118" s="544"/>
      <c r="JB118" s="544"/>
      <c r="JC118" s="544"/>
      <c r="JD118" s="544"/>
      <c r="JE118" s="544"/>
      <c r="JF118" s="544"/>
      <c r="JG118" s="544"/>
      <c r="JH118" s="545"/>
      <c r="JI118" s="544"/>
      <c r="JJ118" s="544"/>
      <c r="JK118" s="544"/>
      <c r="JL118" s="544"/>
      <c r="JM118" s="544"/>
      <c r="JN118" s="544"/>
      <c r="JO118" s="544"/>
      <c r="JP118" s="544"/>
      <c r="JQ118" s="544"/>
      <c r="JR118" s="544"/>
      <c r="JS118" s="544"/>
      <c r="JT118" s="544"/>
      <c r="JU118" s="544"/>
      <c r="JV118" s="544"/>
      <c r="JW118" s="544"/>
      <c r="JX118" s="544"/>
      <c r="JY118" s="544"/>
      <c r="JZ118" s="544"/>
      <c r="KA118" s="544"/>
      <c r="KB118" s="544"/>
      <c r="KC118" s="544"/>
      <c r="KD118" s="544"/>
      <c r="KE118" s="544"/>
      <c r="KF118" s="544"/>
      <c r="KG118" s="544"/>
      <c r="KH118" s="544"/>
      <c r="KI118" s="544"/>
      <c r="KJ118" s="544"/>
      <c r="KK118" s="544"/>
      <c r="KL118" s="544"/>
      <c r="KM118" s="544"/>
      <c r="KN118" s="544"/>
      <c r="KO118" s="544"/>
      <c r="KP118" s="544"/>
      <c r="KQ118" s="544"/>
      <c r="KR118" s="544"/>
      <c r="KS118" s="544"/>
      <c r="KT118" s="544"/>
      <c r="KU118" s="544"/>
      <c r="KV118" s="544"/>
      <c r="KW118" s="544"/>
      <c r="KX118" s="544"/>
      <c r="KY118" s="544"/>
      <c r="KZ118" s="544"/>
      <c r="LA118" s="544"/>
      <c r="LB118" s="544"/>
      <c r="LC118" s="544"/>
      <c r="LD118" s="544"/>
      <c r="LE118" s="544"/>
      <c r="LF118" s="544"/>
      <c r="LG118" s="544"/>
      <c r="LH118" s="544"/>
      <c r="LI118" s="544"/>
      <c r="LJ118" s="546"/>
    </row>
    <row r="119" spans="2:322" ht="3.65" customHeight="1">
      <c r="B119" s="545"/>
      <c r="C119" s="544"/>
      <c r="D119" s="544"/>
      <c r="E119" s="544"/>
      <c r="F119" s="544"/>
      <c r="G119" s="544"/>
      <c r="H119" s="544"/>
      <c r="I119" s="544"/>
      <c r="J119" s="544"/>
      <c r="K119" s="544"/>
      <c r="L119" s="544"/>
      <c r="M119" s="544"/>
      <c r="N119" s="544"/>
      <c r="O119" s="544"/>
      <c r="P119" s="544"/>
      <c r="Q119" s="544"/>
      <c r="R119" s="544"/>
      <c r="S119" s="544"/>
      <c r="T119" s="544"/>
      <c r="U119" s="544"/>
      <c r="V119" s="544"/>
      <c r="W119" s="544"/>
      <c r="X119" s="544"/>
      <c r="Y119" s="544"/>
      <c r="Z119" s="544"/>
      <c r="AA119" s="544"/>
      <c r="AB119" s="544"/>
      <c r="AC119" s="544"/>
      <c r="AD119" s="544"/>
      <c r="AE119" s="544"/>
      <c r="AF119" s="544"/>
      <c r="AG119" s="544"/>
      <c r="AH119" s="544"/>
      <c r="AI119" s="544"/>
      <c r="AJ119" s="544"/>
      <c r="AK119" s="544"/>
      <c r="AL119" s="544"/>
      <c r="AM119" s="544"/>
      <c r="AN119" s="544"/>
      <c r="AO119" s="546"/>
      <c r="AP119" s="547"/>
      <c r="AQ119" s="548"/>
      <c r="AR119" s="548"/>
      <c r="AS119" s="548"/>
      <c r="AT119" s="548"/>
      <c r="AU119" s="548"/>
      <c r="AV119" s="548"/>
      <c r="AW119" s="548"/>
      <c r="AX119" s="1337"/>
      <c r="AY119" s="1338"/>
      <c r="AZ119" s="556"/>
      <c r="BA119" s="564"/>
      <c r="BB119" s="1348"/>
      <c r="BC119" s="1348"/>
      <c r="BD119" s="1348"/>
      <c r="BE119" s="1348"/>
      <c r="BF119" s="1348"/>
      <c r="BG119" s="1348"/>
      <c r="BH119" s="1348"/>
      <c r="BI119" s="1348"/>
      <c r="BJ119" s="1348"/>
      <c r="BK119" s="1348"/>
      <c r="BL119" s="1348"/>
      <c r="BM119" s="1348"/>
      <c r="BN119" s="1348"/>
      <c r="BO119" s="1348"/>
      <c r="BP119" s="1348"/>
      <c r="BQ119" s="1348"/>
      <c r="BR119" s="1348"/>
      <c r="BS119" s="1348"/>
      <c r="BT119" s="1348"/>
      <c r="BU119" s="1348"/>
      <c r="BV119" s="1348"/>
      <c r="BW119" s="1348"/>
      <c r="BX119" s="1348"/>
      <c r="BY119" s="1348"/>
      <c r="BZ119" s="1349"/>
      <c r="CA119" s="1349"/>
      <c r="CB119" s="1349"/>
      <c r="CC119" s="1349"/>
      <c r="CD119" s="1349"/>
      <c r="CE119" s="1349"/>
      <c r="CF119" s="1349"/>
      <c r="CG119" s="1349"/>
      <c r="CH119" s="1349"/>
      <c r="CI119" s="1349"/>
      <c r="CJ119" s="1349"/>
      <c r="CK119" s="1349"/>
      <c r="CL119" s="1349"/>
      <c r="CM119" s="1349"/>
      <c r="CN119" s="1349"/>
      <c r="CO119" s="1349"/>
      <c r="CP119" s="1349"/>
      <c r="CQ119" s="1349"/>
      <c r="CR119" s="1349"/>
      <c r="CS119" s="1349"/>
      <c r="CT119" s="1349"/>
      <c r="CU119" s="1349"/>
      <c r="CV119" s="1349"/>
      <c r="CW119" s="1349"/>
      <c r="CX119" s="1349"/>
      <c r="CY119" s="1349"/>
      <c r="CZ119" s="1349"/>
      <c r="DA119" s="1349"/>
      <c r="DB119" s="1349"/>
      <c r="DC119" s="1349"/>
      <c r="DD119" s="1349"/>
      <c r="DE119" s="1349"/>
      <c r="DF119" s="1349"/>
      <c r="DG119" s="1349"/>
      <c r="DH119" s="1349"/>
      <c r="DI119" s="1349"/>
      <c r="DJ119" s="1349"/>
      <c r="DK119" s="1349"/>
      <c r="DL119" s="1349"/>
      <c r="DM119" s="1349"/>
      <c r="DN119" s="1349"/>
      <c r="DO119" s="1349"/>
      <c r="DP119" s="1349"/>
      <c r="DQ119" s="1349"/>
      <c r="DR119" s="1349"/>
      <c r="DS119" s="1349"/>
      <c r="DT119" s="1349"/>
      <c r="DU119" s="1349"/>
      <c r="DV119" s="1349"/>
      <c r="DW119" s="1349"/>
      <c r="DX119" s="1349"/>
      <c r="DY119" s="1349"/>
      <c r="DZ119" s="1349"/>
      <c r="EA119" s="1349"/>
      <c r="EB119" s="1349"/>
      <c r="EC119" s="1349"/>
      <c r="ED119" s="1349"/>
      <c r="EE119" s="1349"/>
      <c r="EF119" s="1349"/>
      <c r="EG119" s="1349"/>
      <c r="EH119" s="1349"/>
      <c r="EI119" s="1349"/>
      <c r="EJ119" s="1349"/>
      <c r="EK119" s="1349"/>
      <c r="EL119" s="1349"/>
      <c r="EM119" s="1349"/>
      <c r="EN119" s="1349"/>
      <c r="EO119" s="1349"/>
      <c r="EP119" s="1349"/>
      <c r="EQ119" s="1349"/>
      <c r="ER119" s="1349"/>
      <c r="ES119" s="1349"/>
      <c r="ET119" s="1349"/>
      <c r="EU119" s="1349"/>
      <c r="EV119" s="1349"/>
      <c r="EW119" s="1349"/>
      <c r="EX119" s="1349"/>
      <c r="EY119" s="1349"/>
      <c r="EZ119" s="1349"/>
      <c r="FA119" s="1349"/>
      <c r="FB119" s="1349"/>
      <c r="FC119" s="1349"/>
      <c r="FD119" s="1349"/>
      <c r="FE119" s="1349"/>
      <c r="FF119" s="1349"/>
      <c r="FG119" s="1349"/>
      <c r="FH119" s="1349"/>
      <c r="FI119" s="1349"/>
      <c r="FJ119" s="1349"/>
      <c r="FK119" s="1349"/>
      <c r="FL119" s="1349"/>
      <c r="FM119" s="1349"/>
      <c r="FN119" s="1349"/>
      <c r="FO119" s="1349"/>
      <c r="FP119" s="1349"/>
      <c r="FQ119" s="1349"/>
      <c r="FR119" s="1349"/>
      <c r="FS119" s="1349"/>
      <c r="FT119" s="1349"/>
      <c r="FU119" s="1349"/>
      <c r="FV119" s="1349"/>
      <c r="FW119" s="1349"/>
      <c r="FX119" s="1349"/>
      <c r="FY119" s="1349"/>
      <c r="FZ119" s="1349"/>
      <c r="GA119" s="1349"/>
      <c r="GB119" s="1349"/>
      <c r="GC119" s="1349"/>
      <c r="GD119" s="1349"/>
      <c r="GE119" s="1349"/>
      <c r="GF119" s="1349"/>
      <c r="GG119" s="1349"/>
      <c r="GH119" s="1349"/>
      <c r="GI119" s="1349"/>
      <c r="GJ119" s="1349"/>
      <c r="GK119" s="1349"/>
      <c r="GL119" s="1349"/>
      <c r="GM119" s="1349"/>
      <c r="GN119" s="1349"/>
      <c r="GO119" s="1349"/>
      <c r="GP119" s="1348"/>
      <c r="GQ119" s="1348"/>
      <c r="GR119" s="1348"/>
      <c r="GS119" s="1348"/>
      <c r="GT119" s="1348"/>
      <c r="GU119" s="1348"/>
      <c r="GV119" s="1348"/>
      <c r="GW119" s="1348"/>
      <c r="GX119" s="1348"/>
      <c r="GY119" s="1348"/>
      <c r="GZ119" s="1348"/>
      <c r="HA119" s="1348"/>
      <c r="HB119" s="1348"/>
      <c r="HC119" s="1348"/>
      <c r="HD119" s="1348"/>
      <c r="HE119" s="1348"/>
      <c r="HF119" s="1348"/>
      <c r="HG119" s="1348"/>
      <c r="HH119" s="1348"/>
      <c r="HI119" s="1348"/>
      <c r="HJ119" s="1348"/>
      <c r="HK119" s="1348"/>
      <c r="HL119" s="1348"/>
      <c r="HM119" s="1348"/>
      <c r="HN119" s="1348"/>
      <c r="HO119" s="1348"/>
      <c r="HP119" s="1348"/>
      <c r="HQ119" s="1348"/>
      <c r="HR119" s="1348"/>
      <c r="HS119" s="1348"/>
      <c r="HT119" s="1348"/>
      <c r="HU119" s="1348"/>
      <c r="HV119" s="1348"/>
      <c r="HW119" s="1348"/>
      <c r="HX119" s="1348"/>
      <c r="HY119" s="1348"/>
      <c r="HZ119" s="1348"/>
      <c r="IA119" s="1348"/>
      <c r="IB119" s="1348"/>
      <c r="IC119" s="1348"/>
      <c r="ID119" s="1348"/>
      <c r="IE119" s="1348"/>
      <c r="IF119" s="1348"/>
      <c r="IG119" s="1348"/>
      <c r="IH119" s="1348"/>
      <c r="II119" s="1348"/>
      <c r="IJ119" s="1348"/>
      <c r="IK119" s="1348"/>
      <c r="IL119" s="1348"/>
      <c r="IM119" s="1348"/>
      <c r="IN119" s="1348"/>
      <c r="IO119" s="1348"/>
      <c r="IP119" s="1348"/>
      <c r="IQ119" s="1348"/>
      <c r="IR119" s="1352" t="b">
        <v>0</v>
      </c>
      <c r="IS119" s="1352"/>
      <c r="IT119" s="1352"/>
      <c r="IU119" s="1352"/>
      <c r="IV119" s="566"/>
      <c r="IW119" s="556"/>
      <c r="IX119" s="1338"/>
      <c r="IY119" s="1341"/>
      <c r="IZ119" s="544"/>
      <c r="JA119" s="544"/>
      <c r="JB119" s="544"/>
      <c r="JC119" s="544"/>
      <c r="JD119" s="544"/>
      <c r="JE119" s="544"/>
      <c r="JF119" s="544"/>
      <c r="JG119" s="544"/>
      <c r="JH119" s="545"/>
      <c r="JI119" s="544"/>
      <c r="JJ119" s="544"/>
      <c r="JK119" s="544"/>
      <c r="JL119" s="544"/>
      <c r="JM119" s="544"/>
      <c r="JN119" s="544"/>
      <c r="JO119" s="544"/>
      <c r="JP119" s="544"/>
      <c r="JQ119" s="544"/>
      <c r="JR119" s="544"/>
      <c r="JS119" s="544"/>
      <c r="JT119" s="544"/>
      <c r="JU119" s="544"/>
      <c r="JV119" s="544"/>
      <c r="JW119" s="544"/>
      <c r="JX119" s="544"/>
      <c r="JY119" s="544"/>
      <c r="JZ119" s="544"/>
      <c r="KA119" s="544"/>
      <c r="KB119" s="544"/>
      <c r="KC119" s="544"/>
      <c r="KD119" s="544"/>
      <c r="KE119" s="544"/>
      <c r="KF119" s="544"/>
      <c r="KG119" s="544"/>
      <c r="KH119" s="544"/>
      <c r="KI119" s="544"/>
      <c r="KJ119" s="544"/>
      <c r="KK119" s="544"/>
      <c r="KL119" s="544"/>
      <c r="KM119" s="544"/>
      <c r="KN119" s="544"/>
      <c r="KO119" s="544"/>
      <c r="KP119" s="544"/>
      <c r="KQ119" s="544"/>
      <c r="KR119" s="544"/>
      <c r="KS119" s="544"/>
      <c r="KT119" s="544"/>
      <c r="KU119" s="544"/>
      <c r="KV119" s="544"/>
      <c r="KW119" s="544"/>
      <c r="KX119" s="544"/>
      <c r="KY119" s="544"/>
      <c r="KZ119" s="544"/>
      <c r="LA119" s="544"/>
      <c r="LB119" s="544"/>
      <c r="LC119" s="544"/>
      <c r="LD119" s="544"/>
      <c r="LE119" s="544"/>
      <c r="LF119" s="544"/>
      <c r="LG119" s="544"/>
      <c r="LH119" s="544"/>
      <c r="LI119" s="544"/>
      <c r="LJ119" s="546"/>
    </row>
    <row r="120" spans="2:322" ht="3.65" customHeight="1">
      <c r="B120" s="545"/>
      <c r="C120" s="544"/>
      <c r="D120" s="544"/>
      <c r="E120" s="544"/>
      <c r="F120" s="544"/>
      <c r="G120" s="544"/>
      <c r="H120" s="544"/>
      <c r="I120" s="544"/>
      <c r="J120" s="544"/>
      <c r="K120" s="544"/>
      <c r="L120" s="544"/>
      <c r="M120" s="544"/>
      <c r="N120" s="544"/>
      <c r="O120" s="544"/>
      <c r="P120" s="544"/>
      <c r="Q120" s="544"/>
      <c r="R120" s="544"/>
      <c r="S120" s="544"/>
      <c r="T120" s="544"/>
      <c r="U120" s="544"/>
      <c r="V120" s="544"/>
      <c r="W120" s="544"/>
      <c r="X120" s="544"/>
      <c r="Y120" s="544"/>
      <c r="Z120" s="544"/>
      <c r="AA120" s="544"/>
      <c r="AB120" s="544"/>
      <c r="AC120" s="544"/>
      <c r="AD120" s="544"/>
      <c r="AE120" s="544"/>
      <c r="AF120" s="544"/>
      <c r="AG120" s="544"/>
      <c r="AH120" s="544"/>
      <c r="AI120" s="544"/>
      <c r="AJ120" s="544"/>
      <c r="AK120" s="544"/>
      <c r="AL120" s="544"/>
      <c r="AM120" s="544"/>
      <c r="AN120" s="544"/>
      <c r="AO120" s="546"/>
      <c r="AP120" s="547"/>
      <c r="AQ120" s="548"/>
      <c r="AR120" s="548"/>
      <c r="AS120" s="548"/>
      <c r="AT120" s="548"/>
      <c r="AU120" s="548"/>
      <c r="AV120" s="548"/>
      <c r="AW120" s="548"/>
      <c r="AX120" s="1337"/>
      <c r="AY120" s="1338"/>
      <c r="AZ120" s="556"/>
      <c r="BA120" s="564"/>
      <c r="BB120" s="1348"/>
      <c r="BC120" s="1348"/>
      <c r="BD120" s="1348"/>
      <c r="BE120" s="1348"/>
      <c r="BF120" s="1348"/>
      <c r="BG120" s="1348"/>
      <c r="BH120" s="1348"/>
      <c r="BI120" s="1348"/>
      <c r="BJ120" s="1348"/>
      <c r="BK120" s="1348"/>
      <c r="BL120" s="1348"/>
      <c r="BM120" s="1348"/>
      <c r="BN120" s="1348"/>
      <c r="BO120" s="1348"/>
      <c r="BP120" s="1348"/>
      <c r="BQ120" s="1348"/>
      <c r="BR120" s="1348"/>
      <c r="BS120" s="1348"/>
      <c r="BT120" s="1348"/>
      <c r="BU120" s="1348"/>
      <c r="BV120" s="1348"/>
      <c r="BW120" s="1348"/>
      <c r="BX120" s="1348"/>
      <c r="BY120" s="1348"/>
      <c r="BZ120" s="1349"/>
      <c r="CA120" s="1349"/>
      <c r="CB120" s="1349"/>
      <c r="CC120" s="1349"/>
      <c r="CD120" s="1349"/>
      <c r="CE120" s="1349"/>
      <c r="CF120" s="1349"/>
      <c r="CG120" s="1349"/>
      <c r="CH120" s="1349"/>
      <c r="CI120" s="1349"/>
      <c r="CJ120" s="1349"/>
      <c r="CK120" s="1349"/>
      <c r="CL120" s="1349"/>
      <c r="CM120" s="1349"/>
      <c r="CN120" s="1349"/>
      <c r="CO120" s="1349"/>
      <c r="CP120" s="1349"/>
      <c r="CQ120" s="1349"/>
      <c r="CR120" s="1349"/>
      <c r="CS120" s="1349"/>
      <c r="CT120" s="1349"/>
      <c r="CU120" s="1349"/>
      <c r="CV120" s="1349"/>
      <c r="CW120" s="1349"/>
      <c r="CX120" s="1349"/>
      <c r="CY120" s="1349"/>
      <c r="CZ120" s="1349"/>
      <c r="DA120" s="1349"/>
      <c r="DB120" s="1349"/>
      <c r="DC120" s="1349"/>
      <c r="DD120" s="1349"/>
      <c r="DE120" s="1349"/>
      <c r="DF120" s="1349"/>
      <c r="DG120" s="1349"/>
      <c r="DH120" s="1349"/>
      <c r="DI120" s="1349"/>
      <c r="DJ120" s="1349"/>
      <c r="DK120" s="1349"/>
      <c r="DL120" s="1349"/>
      <c r="DM120" s="1349"/>
      <c r="DN120" s="1349"/>
      <c r="DO120" s="1349"/>
      <c r="DP120" s="1349"/>
      <c r="DQ120" s="1349"/>
      <c r="DR120" s="1349"/>
      <c r="DS120" s="1349"/>
      <c r="DT120" s="1349"/>
      <c r="DU120" s="1349"/>
      <c r="DV120" s="1349"/>
      <c r="DW120" s="1349"/>
      <c r="DX120" s="1349"/>
      <c r="DY120" s="1349"/>
      <c r="DZ120" s="1349"/>
      <c r="EA120" s="1349"/>
      <c r="EB120" s="1349"/>
      <c r="EC120" s="1349"/>
      <c r="ED120" s="1349"/>
      <c r="EE120" s="1349"/>
      <c r="EF120" s="1349"/>
      <c r="EG120" s="1349"/>
      <c r="EH120" s="1349"/>
      <c r="EI120" s="1349"/>
      <c r="EJ120" s="1349"/>
      <c r="EK120" s="1349"/>
      <c r="EL120" s="1349"/>
      <c r="EM120" s="1349"/>
      <c r="EN120" s="1349"/>
      <c r="EO120" s="1349"/>
      <c r="EP120" s="1349"/>
      <c r="EQ120" s="1349"/>
      <c r="ER120" s="1349"/>
      <c r="ES120" s="1349"/>
      <c r="ET120" s="1349"/>
      <c r="EU120" s="1349"/>
      <c r="EV120" s="1349"/>
      <c r="EW120" s="1349"/>
      <c r="EX120" s="1349"/>
      <c r="EY120" s="1349"/>
      <c r="EZ120" s="1349"/>
      <c r="FA120" s="1349"/>
      <c r="FB120" s="1349"/>
      <c r="FC120" s="1349"/>
      <c r="FD120" s="1349"/>
      <c r="FE120" s="1349"/>
      <c r="FF120" s="1349"/>
      <c r="FG120" s="1349"/>
      <c r="FH120" s="1349"/>
      <c r="FI120" s="1349"/>
      <c r="FJ120" s="1349"/>
      <c r="FK120" s="1349"/>
      <c r="FL120" s="1349"/>
      <c r="FM120" s="1349"/>
      <c r="FN120" s="1349"/>
      <c r="FO120" s="1349"/>
      <c r="FP120" s="1349"/>
      <c r="FQ120" s="1349"/>
      <c r="FR120" s="1349"/>
      <c r="FS120" s="1349"/>
      <c r="FT120" s="1349"/>
      <c r="FU120" s="1349"/>
      <c r="FV120" s="1349"/>
      <c r="FW120" s="1349"/>
      <c r="FX120" s="1349"/>
      <c r="FY120" s="1349"/>
      <c r="FZ120" s="1349"/>
      <c r="GA120" s="1349"/>
      <c r="GB120" s="1349"/>
      <c r="GC120" s="1349"/>
      <c r="GD120" s="1349"/>
      <c r="GE120" s="1349"/>
      <c r="GF120" s="1349"/>
      <c r="GG120" s="1349"/>
      <c r="GH120" s="1349"/>
      <c r="GI120" s="1349"/>
      <c r="GJ120" s="1349"/>
      <c r="GK120" s="1349"/>
      <c r="GL120" s="1349"/>
      <c r="GM120" s="1349"/>
      <c r="GN120" s="1349"/>
      <c r="GO120" s="1349"/>
      <c r="GP120" s="1348"/>
      <c r="GQ120" s="1348"/>
      <c r="GR120" s="1348"/>
      <c r="GS120" s="1348"/>
      <c r="GT120" s="1348"/>
      <c r="GU120" s="1348"/>
      <c r="GV120" s="1348"/>
      <c r="GW120" s="1348"/>
      <c r="GX120" s="1348"/>
      <c r="GY120" s="1348"/>
      <c r="GZ120" s="1348"/>
      <c r="HA120" s="1348"/>
      <c r="HB120" s="1348"/>
      <c r="HC120" s="1348"/>
      <c r="HD120" s="1348"/>
      <c r="HE120" s="1348"/>
      <c r="HF120" s="1348"/>
      <c r="HG120" s="1348"/>
      <c r="HH120" s="1348"/>
      <c r="HI120" s="1348"/>
      <c r="HJ120" s="1348"/>
      <c r="HK120" s="1348"/>
      <c r="HL120" s="1348"/>
      <c r="HM120" s="1348"/>
      <c r="HN120" s="1348"/>
      <c r="HO120" s="1348"/>
      <c r="HP120" s="1348"/>
      <c r="HQ120" s="1348"/>
      <c r="HR120" s="1348"/>
      <c r="HS120" s="1348"/>
      <c r="HT120" s="1348"/>
      <c r="HU120" s="1348"/>
      <c r="HV120" s="1348"/>
      <c r="HW120" s="1348"/>
      <c r="HX120" s="1348"/>
      <c r="HY120" s="1348"/>
      <c r="HZ120" s="1348"/>
      <c r="IA120" s="1348"/>
      <c r="IB120" s="1348"/>
      <c r="IC120" s="1348"/>
      <c r="ID120" s="1348"/>
      <c r="IE120" s="1348"/>
      <c r="IF120" s="1348"/>
      <c r="IG120" s="1348"/>
      <c r="IH120" s="1348"/>
      <c r="II120" s="1348"/>
      <c r="IJ120" s="1348"/>
      <c r="IK120" s="1348"/>
      <c r="IL120" s="1348"/>
      <c r="IM120" s="1348"/>
      <c r="IN120" s="1348"/>
      <c r="IO120" s="1348"/>
      <c r="IP120" s="1348"/>
      <c r="IQ120" s="1348"/>
      <c r="IR120" s="1352"/>
      <c r="IS120" s="1352"/>
      <c r="IT120" s="1352"/>
      <c r="IU120" s="1352"/>
      <c r="IV120" s="566"/>
      <c r="IW120" s="556"/>
      <c r="IX120" s="1338"/>
      <c r="IY120" s="1341"/>
      <c r="IZ120" s="544"/>
      <c r="JA120" s="544"/>
      <c r="JB120" s="544"/>
      <c r="JC120" s="544"/>
      <c r="JD120" s="544"/>
      <c r="JE120" s="544"/>
      <c r="JF120" s="544"/>
      <c r="JG120" s="544"/>
      <c r="JH120" s="545"/>
      <c r="JI120" s="544"/>
      <c r="JJ120" s="544"/>
      <c r="JK120" s="544"/>
      <c r="JL120" s="544"/>
      <c r="JM120" s="544"/>
      <c r="JN120" s="544"/>
      <c r="JO120" s="544"/>
      <c r="JP120" s="544"/>
      <c r="JQ120" s="544"/>
      <c r="JR120" s="544"/>
      <c r="JS120" s="544"/>
      <c r="JT120" s="544"/>
      <c r="JU120" s="544"/>
      <c r="JV120" s="544"/>
      <c r="JW120" s="544"/>
      <c r="JX120" s="544"/>
      <c r="JY120" s="544"/>
      <c r="JZ120" s="544"/>
      <c r="KA120" s="544"/>
      <c r="KB120" s="544"/>
      <c r="KC120" s="544"/>
      <c r="KD120" s="544"/>
      <c r="KE120" s="544"/>
      <c r="KF120" s="544"/>
      <c r="KG120" s="544"/>
      <c r="KH120" s="544"/>
      <c r="KI120" s="544"/>
      <c r="KJ120" s="544"/>
      <c r="KK120" s="544"/>
      <c r="KL120" s="544"/>
      <c r="KM120" s="544"/>
      <c r="KN120" s="544"/>
      <c r="KO120" s="544"/>
      <c r="KP120" s="544"/>
      <c r="KQ120" s="544"/>
      <c r="KR120" s="544"/>
      <c r="KS120" s="544"/>
      <c r="KT120" s="544"/>
      <c r="KU120" s="544"/>
      <c r="KV120" s="544"/>
      <c r="KW120" s="544"/>
      <c r="KX120" s="544"/>
      <c r="KY120" s="544"/>
      <c r="KZ120" s="544"/>
      <c r="LA120" s="544"/>
      <c r="LB120" s="544"/>
      <c r="LC120" s="544"/>
      <c r="LD120" s="544"/>
      <c r="LE120" s="544"/>
      <c r="LF120" s="544"/>
      <c r="LG120" s="544"/>
      <c r="LH120" s="544"/>
      <c r="LI120" s="544"/>
      <c r="LJ120" s="546"/>
    </row>
    <row r="121" spans="2:322" ht="3.65" customHeight="1">
      <c r="B121" s="545"/>
      <c r="C121" s="544"/>
      <c r="D121" s="544"/>
      <c r="E121" s="544"/>
      <c r="F121" s="544"/>
      <c r="G121" s="544"/>
      <c r="H121" s="544"/>
      <c r="I121" s="544"/>
      <c r="J121" s="544"/>
      <c r="K121" s="544"/>
      <c r="L121" s="544"/>
      <c r="M121" s="544"/>
      <c r="N121" s="544"/>
      <c r="O121" s="544"/>
      <c r="P121" s="544"/>
      <c r="Q121" s="544"/>
      <c r="R121" s="544"/>
      <c r="S121" s="544"/>
      <c r="T121" s="544"/>
      <c r="U121" s="544"/>
      <c r="V121" s="544"/>
      <c r="W121" s="544"/>
      <c r="X121" s="544"/>
      <c r="Y121" s="544"/>
      <c r="Z121" s="544"/>
      <c r="AA121" s="544"/>
      <c r="AB121" s="544"/>
      <c r="AC121" s="544"/>
      <c r="AD121" s="544"/>
      <c r="AE121" s="544"/>
      <c r="AF121" s="544"/>
      <c r="AG121" s="544"/>
      <c r="AH121" s="544"/>
      <c r="AI121" s="544"/>
      <c r="AJ121" s="544"/>
      <c r="AK121" s="544"/>
      <c r="AL121" s="544"/>
      <c r="AM121" s="544"/>
      <c r="AN121" s="544"/>
      <c r="AO121" s="546"/>
      <c r="AP121" s="547"/>
      <c r="AQ121" s="548"/>
      <c r="AR121" s="548"/>
      <c r="AS121" s="548"/>
      <c r="AT121" s="548"/>
      <c r="AU121" s="548"/>
      <c r="AV121" s="548"/>
      <c r="AW121" s="548"/>
      <c r="AX121" s="1339"/>
      <c r="AY121" s="1340"/>
      <c r="AZ121" s="568"/>
      <c r="BA121" s="564"/>
      <c r="BB121" s="1348"/>
      <c r="BC121" s="1348"/>
      <c r="BD121" s="1348"/>
      <c r="BE121" s="1348"/>
      <c r="BF121" s="1348"/>
      <c r="BG121" s="1348"/>
      <c r="BH121" s="1348"/>
      <c r="BI121" s="1348"/>
      <c r="BJ121" s="1348"/>
      <c r="BK121" s="1348"/>
      <c r="BL121" s="1348"/>
      <c r="BM121" s="1348"/>
      <c r="BN121" s="1348"/>
      <c r="BO121" s="1348"/>
      <c r="BP121" s="1348"/>
      <c r="BQ121" s="1348"/>
      <c r="BR121" s="1348"/>
      <c r="BS121" s="1348"/>
      <c r="BT121" s="1348"/>
      <c r="BU121" s="1348"/>
      <c r="BV121" s="1348"/>
      <c r="BW121" s="1348"/>
      <c r="BX121" s="1348"/>
      <c r="BY121" s="1348"/>
      <c r="BZ121" s="1349"/>
      <c r="CA121" s="1349"/>
      <c r="CB121" s="1349"/>
      <c r="CC121" s="1349"/>
      <c r="CD121" s="1349"/>
      <c r="CE121" s="1349"/>
      <c r="CF121" s="1349"/>
      <c r="CG121" s="1349"/>
      <c r="CH121" s="1349"/>
      <c r="CI121" s="1349"/>
      <c r="CJ121" s="1349"/>
      <c r="CK121" s="1349"/>
      <c r="CL121" s="1349"/>
      <c r="CM121" s="1349"/>
      <c r="CN121" s="1349"/>
      <c r="CO121" s="1349"/>
      <c r="CP121" s="1349"/>
      <c r="CQ121" s="1349"/>
      <c r="CR121" s="1349"/>
      <c r="CS121" s="1349"/>
      <c r="CT121" s="1349"/>
      <c r="CU121" s="1349"/>
      <c r="CV121" s="1349"/>
      <c r="CW121" s="1349"/>
      <c r="CX121" s="1349"/>
      <c r="CY121" s="1349"/>
      <c r="CZ121" s="1349"/>
      <c r="DA121" s="1349"/>
      <c r="DB121" s="1349"/>
      <c r="DC121" s="1349"/>
      <c r="DD121" s="1349"/>
      <c r="DE121" s="1349"/>
      <c r="DF121" s="1349"/>
      <c r="DG121" s="1349"/>
      <c r="DH121" s="1349"/>
      <c r="DI121" s="1349"/>
      <c r="DJ121" s="1349"/>
      <c r="DK121" s="1349"/>
      <c r="DL121" s="1349"/>
      <c r="DM121" s="1349"/>
      <c r="DN121" s="1349"/>
      <c r="DO121" s="1349"/>
      <c r="DP121" s="1349"/>
      <c r="DQ121" s="1349"/>
      <c r="DR121" s="1349"/>
      <c r="DS121" s="1349"/>
      <c r="DT121" s="1349"/>
      <c r="DU121" s="1349"/>
      <c r="DV121" s="1349"/>
      <c r="DW121" s="1349"/>
      <c r="DX121" s="1349"/>
      <c r="DY121" s="1349"/>
      <c r="DZ121" s="1349"/>
      <c r="EA121" s="1349"/>
      <c r="EB121" s="1349"/>
      <c r="EC121" s="1349"/>
      <c r="ED121" s="1349"/>
      <c r="EE121" s="1349"/>
      <c r="EF121" s="1349"/>
      <c r="EG121" s="1349"/>
      <c r="EH121" s="1349"/>
      <c r="EI121" s="1349"/>
      <c r="EJ121" s="1349"/>
      <c r="EK121" s="1349"/>
      <c r="EL121" s="1349"/>
      <c r="EM121" s="1349"/>
      <c r="EN121" s="1349"/>
      <c r="EO121" s="1349"/>
      <c r="EP121" s="1349"/>
      <c r="EQ121" s="1349"/>
      <c r="ER121" s="1349"/>
      <c r="ES121" s="1349"/>
      <c r="ET121" s="1349"/>
      <c r="EU121" s="1349"/>
      <c r="EV121" s="1349"/>
      <c r="EW121" s="1349"/>
      <c r="EX121" s="1349"/>
      <c r="EY121" s="1349"/>
      <c r="EZ121" s="1349"/>
      <c r="FA121" s="1349"/>
      <c r="FB121" s="1349"/>
      <c r="FC121" s="1349"/>
      <c r="FD121" s="1349"/>
      <c r="FE121" s="1349"/>
      <c r="FF121" s="1349"/>
      <c r="FG121" s="1349"/>
      <c r="FH121" s="1349"/>
      <c r="FI121" s="1349"/>
      <c r="FJ121" s="1349"/>
      <c r="FK121" s="1349"/>
      <c r="FL121" s="1349"/>
      <c r="FM121" s="1349"/>
      <c r="FN121" s="1349"/>
      <c r="FO121" s="1349"/>
      <c r="FP121" s="1349"/>
      <c r="FQ121" s="1349"/>
      <c r="FR121" s="1349"/>
      <c r="FS121" s="1349"/>
      <c r="FT121" s="1349"/>
      <c r="FU121" s="1349"/>
      <c r="FV121" s="1349"/>
      <c r="FW121" s="1349"/>
      <c r="FX121" s="1349"/>
      <c r="FY121" s="1349"/>
      <c r="FZ121" s="1349"/>
      <c r="GA121" s="1349"/>
      <c r="GB121" s="1349"/>
      <c r="GC121" s="1349"/>
      <c r="GD121" s="1349"/>
      <c r="GE121" s="1349"/>
      <c r="GF121" s="1349"/>
      <c r="GG121" s="1349"/>
      <c r="GH121" s="1349"/>
      <c r="GI121" s="1349"/>
      <c r="GJ121" s="1349"/>
      <c r="GK121" s="1349"/>
      <c r="GL121" s="1349"/>
      <c r="GM121" s="1349"/>
      <c r="GN121" s="1349"/>
      <c r="GO121" s="1349"/>
      <c r="GP121" s="1348"/>
      <c r="GQ121" s="1348"/>
      <c r="GR121" s="1348"/>
      <c r="GS121" s="1348"/>
      <c r="GT121" s="1348"/>
      <c r="GU121" s="1348"/>
      <c r="GV121" s="1348"/>
      <c r="GW121" s="1348"/>
      <c r="GX121" s="1348"/>
      <c r="GY121" s="1348"/>
      <c r="GZ121" s="1348"/>
      <c r="HA121" s="1348"/>
      <c r="HB121" s="1348"/>
      <c r="HC121" s="1348"/>
      <c r="HD121" s="1348"/>
      <c r="HE121" s="1348"/>
      <c r="HF121" s="1348"/>
      <c r="HG121" s="1348"/>
      <c r="HH121" s="1348"/>
      <c r="HI121" s="1348"/>
      <c r="HJ121" s="1348"/>
      <c r="HK121" s="1348"/>
      <c r="HL121" s="1348"/>
      <c r="HM121" s="1348"/>
      <c r="HN121" s="1348"/>
      <c r="HO121" s="1348"/>
      <c r="HP121" s="1348"/>
      <c r="HQ121" s="1348"/>
      <c r="HR121" s="1348"/>
      <c r="HS121" s="1348"/>
      <c r="HT121" s="1348"/>
      <c r="HU121" s="1348"/>
      <c r="HV121" s="1348"/>
      <c r="HW121" s="1348"/>
      <c r="HX121" s="1348"/>
      <c r="HY121" s="1348"/>
      <c r="HZ121" s="1348"/>
      <c r="IA121" s="1348"/>
      <c r="IB121" s="1348"/>
      <c r="IC121" s="1348"/>
      <c r="ID121" s="1348"/>
      <c r="IE121" s="1348"/>
      <c r="IF121" s="1348"/>
      <c r="IG121" s="1348"/>
      <c r="IH121" s="1348"/>
      <c r="II121" s="1348"/>
      <c r="IJ121" s="1348"/>
      <c r="IK121" s="1348"/>
      <c r="IL121" s="1348"/>
      <c r="IM121" s="1348"/>
      <c r="IN121" s="1348"/>
      <c r="IO121" s="1348"/>
      <c r="IP121" s="1348"/>
      <c r="IQ121" s="1348"/>
      <c r="IR121" s="1352"/>
      <c r="IS121" s="1352"/>
      <c r="IT121" s="1352"/>
      <c r="IU121" s="1352"/>
      <c r="IV121" s="566"/>
      <c r="IW121" s="568"/>
      <c r="IX121" s="1340"/>
      <c r="IY121" s="1342"/>
      <c r="IZ121" s="544"/>
      <c r="JA121" s="544"/>
      <c r="JB121" s="544"/>
      <c r="JC121" s="544"/>
      <c r="JD121" s="544"/>
      <c r="JE121" s="544"/>
      <c r="JF121" s="544"/>
      <c r="JG121" s="544"/>
      <c r="JH121" s="545"/>
      <c r="JI121" s="544"/>
      <c r="JJ121" s="544"/>
      <c r="JK121" s="544"/>
      <c r="JL121" s="544"/>
      <c r="JM121" s="544"/>
      <c r="JN121" s="544"/>
      <c r="JO121" s="544"/>
      <c r="JP121" s="544"/>
      <c r="JQ121" s="544"/>
      <c r="JR121" s="544"/>
      <c r="JS121" s="544"/>
      <c r="JT121" s="544"/>
      <c r="JU121" s="544"/>
      <c r="JV121" s="544"/>
      <c r="JW121" s="544"/>
      <c r="JX121" s="544"/>
      <c r="JY121" s="544"/>
      <c r="JZ121" s="544"/>
      <c r="KA121" s="544"/>
      <c r="KB121" s="544"/>
      <c r="KC121" s="544"/>
      <c r="KD121" s="544"/>
      <c r="KE121" s="544"/>
      <c r="KF121" s="544"/>
      <c r="KG121" s="544"/>
      <c r="KH121" s="544"/>
      <c r="KI121" s="544"/>
      <c r="KJ121" s="544"/>
      <c r="KK121" s="544"/>
      <c r="KL121" s="544"/>
      <c r="KM121" s="544"/>
      <c r="KN121" s="544"/>
      <c r="KO121" s="544"/>
      <c r="KP121" s="544"/>
      <c r="KQ121" s="544"/>
      <c r="KR121" s="544"/>
      <c r="KS121" s="544"/>
      <c r="KT121" s="544"/>
      <c r="KU121" s="544"/>
      <c r="KV121" s="544"/>
      <c r="KW121" s="544"/>
      <c r="KX121" s="544"/>
      <c r="KY121" s="544"/>
      <c r="KZ121" s="544"/>
      <c r="LA121" s="544"/>
      <c r="LB121" s="544"/>
      <c r="LC121" s="544"/>
      <c r="LD121" s="544"/>
      <c r="LE121" s="544"/>
      <c r="LF121" s="544"/>
      <c r="LG121" s="544"/>
      <c r="LH121" s="544"/>
      <c r="LI121" s="544"/>
      <c r="LJ121" s="546"/>
    </row>
    <row r="122" spans="2:322" ht="3.65" customHeight="1">
      <c r="B122" s="545"/>
      <c r="C122" s="544"/>
      <c r="D122" s="544"/>
      <c r="E122" s="544"/>
      <c r="F122" s="544"/>
      <c r="G122" s="544"/>
      <c r="H122" s="544"/>
      <c r="I122" s="544"/>
      <c r="J122" s="544"/>
      <c r="K122" s="544"/>
      <c r="L122" s="544"/>
      <c r="M122" s="544"/>
      <c r="N122" s="544"/>
      <c r="O122" s="544"/>
      <c r="P122" s="544"/>
      <c r="Q122" s="544"/>
      <c r="R122" s="544"/>
      <c r="S122" s="544"/>
      <c r="T122" s="544"/>
      <c r="U122" s="544"/>
      <c r="V122" s="544"/>
      <c r="W122" s="544"/>
      <c r="X122" s="544"/>
      <c r="Y122" s="544"/>
      <c r="Z122" s="544"/>
      <c r="AA122" s="544"/>
      <c r="AB122" s="544"/>
      <c r="AC122" s="544"/>
      <c r="AD122" s="544"/>
      <c r="AE122" s="544"/>
      <c r="AF122" s="544"/>
      <c r="AG122" s="544"/>
      <c r="AH122" s="544"/>
      <c r="AI122" s="544"/>
      <c r="AJ122" s="544"/>
      <c r="AK122" s="544"/>
      <c r="AL122" s="544"/>
      <c r="AM122" s="544"/>
      <c r="AN122" s="544"/>
      <c r="AO122" s="546"/>
      <c r="AP122" s="547"/>
      <c r="AQ122" s="548"/>
      <c r="AR122" s="548"/>
      <c r="AS122" s="548"/>
      <c r="AT122" s="548"/>
      <c r="AU122" s="548"/>
      <c r="AV122" s="548"/>
      <c r="AW122" s="548"/>
      <c r="AX122" s="1337" t="s">
        <v>9</v>
      </c>
      <c r="AY122" s="1338"/>
      <c r="AZ122" s="556"/>
      <c r="BA122" s="564"/>
      <c r="BB122" s="1353"/>
      <c r="BC122" s="1353"/>
      <c r="BD122" s="1353"/>
      <c r="BE122" s="1353"/>
      <c r="BF122" s="1353"/>
      <c r="BG122" s="1353"/>
      <c r="BH122" s="1353"/>
      <c r="BI122" s="1353"/>
      <c r="BJ122" s="1353"/>
      <c r="BK122" s="1353"/>
      <c r="BL122" s="1353"/>
      <c r="BM122" s="1353"/>
      <c r="BN122" s="1353"/>
      <c r="BO122" s="1353"/>
      <c r="BP122" s="1353"/>
      <c r="BQ122" s="1353"/>
      <c r="BR122" s="1353"/>
      <c r="BS122" s="1353"/>
      <c r="BT122" s="1353"/>
      <c r="BU122" s="1353"/>
      <c r="BV122" s="1353"/>
      <c r="BW122" s="1353"/>
      <c r="BX122" s="1353"/>
      <c r="BY122" s="1353"/>
      <c r="BZ122" s="1353"/>
      <c r="CA122" s="1353"/>
      <c r="CB122" s="1353"/>
      <c r="CC122" s="1353"/>
      <c r="CD122" s="1353"/>
      <c r="CE122" s="1353"/>
      <c r="CF122" s="1353"/>
      <c r="CG122" s="1353"/>
      <c r="CH122" s="1353"/>
      <c r="CI122" s="1353"/>
      <c r="CJ122" s="1353"/>
      <c r="CK122" s="1353"/>
      <c r="CL122" s="1353"/>
      <c r="CM122" s="1353"/>
      <c r="CN122" s="1353"/>
      <c r="CO122" s="1353"/>
      <c r="CP122" s="1353"/>
      <c r="CQ122" s="1353"/>
      <c r="CR122" s="1353"/>
      <c r="CS122" s="1353"/>
      <c r="CT122" s="1353"/>
      <c r="CU122" s="1353"/>
      <c r="CV122" s="1353"/>
      <c r="CW122" s="1353"/>
      <c r="CX122" s="1353"/>
      <c r="CY122" s="1353"/>
      <c r="CZ122" s="1353"/>
      <c r="DA122" s="1353"/>
      <c r="DB122" s="1353"/>
      <c r="DC122" s="1353"/>
      <c r="DD122" s="1353"/>
      <c r="DE122" s="1353"/>
      <c r="DF122" s="1353"/>
      <c r="DG122" s="1353"/>
      <c r="DH122" s="1353"/>
      <c r="DI122" s="1353"/>
      <c r="DJ122" s="1353"/>
      <c r="DK122" s="1353"/>
      <c r="DL122" s="1353"/>
      <c r="DM122" s="1353"/>
      <c r="DN122" s="1353"/>
      <c r="DO122" s="1353"/>
      <c r="DP122" s="1353"/>
      <c r="DQ122" s="1353"/>
      <c r="DR122" s="1353"/>
      <c r="DS122" s="1353"/>
      <c r="DT122" s="1353"/>
      <c r="DU122" s="1353"/>
      <c r="DV122" s="1353"/>
      <c r="DW122" s="1353"/>
      <c r="DX122" s="1353"/>
      <c r="DY122" s="1353"/>
      <c r="DZ122" s="1353"/>
      <c r="EA122" s="1353"/>
      <c r="EB122" s="1353"/>
      <c r="EC122" s="1353"/>
      <c r="ED122" s="1353"/>
      <c r="EE122" s="1353"/>
      <c r="EF122" s="1353"/>
      <c r="EG122" s="1353"/>
      <c r="EH122" s="1353"/>
      <c r="EI122" s="1353"/>
      <c r="EJ122" s="1353"/>
      <c r="EK122" s="1353"/>
      <c r="EL122" s="1353"/>
      <c r="EM122" s="1353"/>
      <c r="EN122" s="1353"/>
      <c r="EO122" s="1353"/>
      <c r="EP122" s="1353"/>
      <c r="EQ122" s="1353"/>
      <c r="ER122" s="1353"/>
      <c r="ES122" s="1353"/>
      <c r="ET122" s="1353"/>
      <c r="EU122" s="1353"/>
      <c r="EV122" s="1353"/>
      <c r="EW122" s="1353"/>
      <c r="EX122" s="1353"/>
      <c r="EY122" s="1353"/>
      <c r="EZ122" s="1353"/>
      <c r="FA122" s="1353"/>
      <c r="FB122" s="1353"/>
      <c r="FC122" s="1353"/>
      <c r="FD122" s="1353"/>
      <c r="FE122" s="1353"/>
      <c r="FF122" s="1353"/>
      <c r="FG122" s="1353"/>
      <c r="FH122" s="1353"/>
      <c r="FI122" s="1353"/>
      <c r="FJ122" s="1353"/>
      <c r="FK122" s="1353"/>
      <c r="FL122" s="1353"/>
      <c r="FM122" s="1353"/>
      <c r="FN122" s="1353"/>
      <c r="FO122" s="1353"/>
      <c r="FP122" s="1353"/>
      <c r="FQ122" s="1353"/>
      <c r="FR122" s="1353"/>
      <c r="FS122" s="1353"/>
      <c r="FT122" s="1353"/>
      <c r="FU122" s="1353"/>
      <c r="FV122" s="1353"/>
      <c r="FW122" s="1353"/>
      <c r="FX122" s="1353"/>
      <c r="FY122" s="1353"/>
      <c r="FZ122" s="1353"/>
      <c r="GA122" s="1353"/>
      <c r="GB122" s="1353"/>
      <c r="GC122" s="1353"/>
      <c r="GD122" s="1353"/>
      <c r="GE122" s="1353"/>
      <c r="GF122" s="1353"/>
      <c r="GG122" s="1353"/>
      <c r="GH122" s="1353"/>
      <c r="GI122" s="1353"/>
      <c r="GJ122" s="1353"/>
      <c r="GK122" s="1353"/>
      <c r="GL122" s="1353"/>
      <c r="GM122" s="1353"/>
      <c r="GN122" s="1353"/>
      <c r="GO122" s="1353"/>
      <c r="GP122" s="1353" t="str">
        <f>IFERROR(VLOOKUP(#REF!,'[1]BOM2.0'!$O$43:$V$98,8,FALSE),"")</f>
        <v/>
      </c>
      <c r="GQ122" s="1353"/>
      <c r="GR122" s="1353"/>
      <c r="GS122" s="1353"/>
      <c r="GT122" s="1353"/>
      <c r="GU122" s="1353"/>
      <c r="GV122" s="1353"/>
      <c r="GW122" s="1353"/>
      <c r="GX122" s="1353"/>
      <c r="GY122" s="1353"/>
      <c r="GZ122" s="1353"/>
      <c r="HA122" s="1353"/>
      <c r="HB122" s="1353"/>
      <c r="HC122" s="1353"/>
      <c r="HD122" s="1353"/>
      <c r="HE122" s="1353"/>
      <c r="HF122" s="1353"/>
      <c r="HG122" s="1353"/>
      <c r="HH122" s="1353"/>
      <c r="HI122" s="1353"/>
      <c r="HJ122" s="1353"/>
      <c r="HK122" s="1353"/>
      <c r="HL122" s="1353"/>
      <c r="HM122" s="1353"/>
      <c r="HN122" s="1353"/>
      <c r="HO122" s="1353"/>
      <c r="HP122" s="1353"/>
      <c r="HQ122" s="1353"/>
      <c r="HR122" s="1353"/>
      <c r="HS122" s="1353"/>
      <c r="HT122" s="1353"/>
      <c r="HU122" s="1353"/>
      <c r="HV122" s="1353"/>
      <c r="HW122" s="1353"/>
      <c r="HX122" s="1353"/>
      <c r="HY122" s="1353"/>
      <c r="HZ122" s="1353"/>
      <c r="IA122" s="1353"/>
      <c r="IB122" s="1353"/>
      <c r="IC122" s="1353"/>
      <c r="ID122" s="1353"/>
      <c r="IE122" s="1353"/>
      <c r="IF122" s="1353"/>
      <c r="IG122" s="1353"/>
      <c r="IH122" s="1353"/>
      <c r="II122" s="1353"/>
      <c r="IJ122" s="1353"/>
      <c r="IK122" s="1353"/>
      <c r="IL122" s="1353"/>
      <c r="IM122" s="1353"/>
      <c r="IN122" s="1353"/>
      <c r="IO122" s="1353"/>
      <c r="IP122" s="1353"/>
      <c r="IQ122" s="1353"/>
      <c r="IR122" s="1355" t="b">
        <v>0</v>
      </c>
      <c r="IS122" s="1355"/>
      <c r="IT122" s="1355"/>
      <c r="IU122" s="1355"/>
      <c r="IV122" s="566"/>
      <c r="IW122" s="556"/>
      <c r="IX122" s="1338" t="s">
        <v>9</v>
      </c>
      <c r="IY122" s="1341"/>
      <c r="IZ122" s="544"/>
      <c r="JA122" s="544"/>
      <c r="JB122" s="544"/>
      <c r="JC122" s="544"/>
      <c r="JD122" s="544"/>
      <c r="JE122" s="544"/>
      <c r="JF122" s="544"/>
      <c r="JG122" s="544"/>
      <c r="JH122" s="545"/>
      <c r="JI122" s="544"/>
      <c r="JJ122" s="544"/>
      <c r="JK122" s="544"/>
      <c r="JL122" s="544"/>
      <c r="JM122" s="544"/>
      <c r="JN122" s="544"/>
      <c r="JO122" s="544"/>
      <c r="JP122" s="544"/>
      <c r="JQ122" s="544"/>
      <c r="JR122" s="544"/>
      <c r="JS122" s="544"/>
      <c r="JT122" s="544"/>
      <c r="JU122" s="544"/>
      <c r="JV122" s="544"/>
      <c r="JW122" s="544"/>
      <c r="JX122" s="544"/>
      <c r="JY122" s="544"/>
      <c r="JZ122" s="544"/>
      <c r="KA122" s="544"/>
      <c r="KB122" s="544"/>
      <c r="KC122" s="544"/>
      <c r="KD122" s="544"/>
      <c r="KE122" s="544"/>
      <c r="KF122" s="544"/>
      <c r="KG122" s="544"/>
      <c r="KH122" s="544"/>
      <c r="KI122" s="544"/>
      <c r="KJ122" s="544"/>
      <c r="KK122" s="544"/>
      <c r="KL122" s="544"/>
      <c r="KM122" s="544"/>
      <c r="KN122" s="544"/>
      <c r="KO122" s="544"/>
      <c r="KP122" s="544"/>
      <c r="KQ122" s="544"/>
      <c r="KR122" s="544"/>
      <c r="KS122" s="544"/>
      <c r="KT122" s="544"/>
      <c r="KU122" s="544"/>
      <c r="KV122" s="544"/>
      <c r="KW122" s="544"/>
      <c r="KX122" s="544"/>
      <c r="KY122" s="544"/>
      <c r="KZ122" s="544"/>
      <c r="LA122" s="544"/>
      <c r="LB122" s="544"/>
      <c r="LC122" s="544"/>
      <c r="LD122" s="544"/>
      <c r="LE122" s="544"/>
      <c r="LF122" s="544"/>
      <c r="LG122" s="544"/>
      <c r="LH122" s="544"/>
      <c r="LI122" s="544"/>
      <c r="LJ122" s="546"/>
    </row>
    <row r="123" spans="2:322" ht="3.65" customHeight="1">
      <c r="B123" s="545"/>
      <c r="C123" s="544"/>
      <c r="D123" s="544"/>
      <c r="E123" s="544"/>
      <c r="F123" s="544"/>
      <c r="G123" s="544"/>
      <c r="H123" s="544"/>
      <c r="I123" s="544"/>
      <c r="J123" s="544"/>
      <c r="K123" s="544"/>
      <c r="L123" s="544"/>
      <c r="M123" s="544"/>
      <c r="N123" s="544"/>
      <c r="O123" s="544"/>
      <c r="P123" s="544"/>
      <c r="Q123" s="544"/>
      <c r="R123" s="544"/>
      <c r="S123" s="544"/>
      <c r="T123" s="544"/>
      <c r="U123" s="544"/>
      <c r="V123" s="544"/>
      <c r="W123" s="544"/>
      <c r="X123" s="544"/>
      <c r="Y123" s="544"/>
      <c r="Z123" s="544"/>
      <c r="AA123" s="544"/>
      <c r="AB123" s="544"/>
      <c r="AC123" s="544"/>
      <c r="AD123" s="544"/>
      <c r="AE123" s="544"/>
      <c r="AF123" s="544"/>
      <c r="AG123" s="544"/>
      <c r="AH123" s="544"/>
      <c r="AI123" s="544"/>
      <c r="AJ123" s="544"/>
      <c r="AK123" s="544"/>
      <c r="AL123" s="544"/>
      <c r="AM123" s="544"/>
      <c r="AN123" s="544"/>
      <c r="AO123" s="546"/>
      <c r="AP123" s="547"/>
      <c r="AQ123" s="548"/>
      <c r="AR123" s="548"/>
      <c r="AS123" s="548"/>
      <c r="AT123" s="548"/>
      <c r="AU123" s="548"/>
      <c r="AV123" s="548"/>
      <c r="AW123" s="548"/>
      <c r="AX123" s="1337"/>
      <c r="AY123" s="1338"/>
      <c r="AZ123" s="556"/>
      <c r="BA123" s="564"/>
      <c r="BB123" s="1353"/>
      <c r="BC123" s="1353"/>
      <c r="BD123" s="1353"/>
      <c r="BE123" s="1353"/>
      <c r="BF123" s="1353"/>
      <c r="BG123" s="1353"/>
      <c r="BH123" s="1353"/>
      <c r="BI123" s="1353"/>
      <c r="BJ123" s="1353"/>
      <c r="BK123" s="1353"/>
      <c r="BL123" s="1353"/>
      <c r="BM123" s="1353"/>
      <c r="BN123" s="1353"/>
      <c r="BO123" s="1353"/>
      <c r="BP123" s="1353"/>
      <c r="BQ123" s="1353"/>
      <c r="BR123" s="1353"/>
      <c r="BS123" s="1353"/>
      <c r="BT123" s="1353"/>
      <c r="BU123" s="1353"/>
      <c r="BV123" s="1353"/>
      <c r="BW123" s="1353"/>
      <c r="BX123" s="1353"/>
      <c r="BY123" s="1353"/>
      <c r="BZ123" s="1353"/>
      <c r="CA123" s="1353"/>
      <c r="CB123" s="1353"/>
      <c r="CC123" s="1353"/>
      <c r="CD123" s="1353"/>
      <c r="CE123" s="1353"/>
      <c r="CF123" s="1353"/>
      <c r="CG123" s="1353"/>
      <c r="CH123" s="1353"/>
      <c r="CI123" s="1353"/>
      <c r="CJ123" s="1353"/>
      <c r="CK123" s="1353"/>
      <c r="CL123" s="1353"/>
      <c r="CM123" s="1353"/>
      <c r="CN123" s="1353"/>
      <c r="CO123" s="1353"/>
      <c r="CP123" s="1353"/>
      <c r="CQ123" s="1353"/>
      <c r="CR123" s="1353"/>
      <c r="CS123" s="1353"/>
      <c r="CT123" s="1353"/>
      <c r="CU123" s="1353"/>
      <c r="CV123" s="1353"/>
      <c r="CW123" s="1353"/>
      <c r="CX123" s="1353"/>
      <c r="CY123" s="1353"/>
      <c r="CZ123" s="1353"/>
      <c r="DA123" s="1353"/>
      <c r="DB123" s="1353"/>
      <c r="DC123" s="1353"/>
      <c r="DD123" s="1353"/>
      <c r="DE123" s="1353"/>
      <c r="DF123" s="1353"/>
      <c r="DG123" s="1353"/>
      <c r="DH123" s="1353"/>
      <c r="DI123" s="1353"/>
      <c r="DJ123" s="1353"/>
      <c r="DK123" s="1353"/>
      <c r="DL123" s="1353"/>
      <c r="DM123" s="1353"/>
      <c r="DN123" s="1353"/>
      <c r="DO123" s="1353"/>
      <c r="DP123" s="1353"/>
      <c r="DQ123" s="1353"/>
      <c r="DR123" s="1353"/>
      <c r="DS123" s="1353"/>
      <c r="DT123" s="1353"/>
      <c r="DU123" s="1353"/>
      <c r="DV123" s="1353"/>
      <c r="DW123" s="1353"/>
      <c r="DX123" s="1353"/>
      <c r="DY123" s="1353"/>
      <c r="DZ123" s="1353"/>
      <c r="EA123" s="1353"/>
      <c r="EB123" s="1353"/>
      <c r="EC123" s="1353"/>
      <c r="ED123" s="1353"/>
      <c r="EE123" s="1353"/>
      <c r="EF123" s="1353"/>
      <c r="EG123" s="1353"/>
      <c r="EH123" s="1353"/>
      <c r="EI123" s="1353"/>
      <c r="EJ123" s="1353"/>
      <c r="EK123" s="1353"/>
      <c r="EL123" s="1353"/>
      <c r="EM123" s="1353"/>
      <c r="EN123" s="1353"/>
      <c r="EO123" s="1353"/>
      <c r="EP123" s="1353"/>
      <c r="EQ123" s="1353"/>
      <c r="ER123" s="1353"/>
      <c r="ES123" s="1353"/>
      <c r="ET123" s="1353"/>
      <c r="EU123" s="1353"/>
      <c r="EV123" s="1353"/>
      <c r="EW123" s="1353"/>
      <c r="EX123" s="1353"/>
      <c r="EY123" s="1353"/>
      <c r="EZ123" s="1353"/>
      <c r="FA123" s="1353"/>
      <c r="FB123" s="1353"/>
      <c r="FC123" s="1353"/>
      <c r="FD123" s="1353"/>
      <c r="FE123" s="1353"/>
      <c r="FF123" s="1353"/>
      <c r="FG123" s="1353"/>
      <c r="FH123" s="1353"/>
      <c r="FI123" s="1353"/>
      <c r="FJ123" s="1353"/>
      <c r="FK123" s="1353"/>
      <c r="FL123" s="1353"/>
      <c r="FM123" s="1353"/>
      <c r="FN123" s="1353"/>
      <c r="FO123" s="1353"/>
      <c r="FP123" s="1353"/>
      <c r="FQ123" s="1353"/>
      <c r="FR123" s="1353"/>
      <c r="FS123" s="1353"/>
      <c r="FT123" s="1353"/>
      <c r="FU123" s="1353"/>
      <c r="FV123" s="1353"/>
      <c r="FW123" s="1353"/>
      <c r="FX123" s="1353"/>
      <c r="FY123" s="1353"/>
      <c r="FZ123" s="1353"/>
      <c r="GA123" s="1353"/>
      <c r="GB123" s="1353"/>
      <c r="GC123" s="1353"/>
      <c r="GD123" s="1353"/>
      <c r="GE123" s="1353"/>
      <c r="GF123" s="1353"/>
      <c r="GG123" s="1353"/>
      <c r="GH123" s="1353"/>
      <c r="GI123" s="1353"/>
      <c r="GJ123" s="1353"/>
      <c r="GK123" s="1353"/>
      <c r="GL123" s="1353"/>
      <c r="GM123" s="1353"/>
      <c r="GN123" s="1353"/>
      <c r="GO123" s="1353"/>
      <c r="GP123" s="1353"/>
      <c r="GQ123" s="1353"/>
      <c r="GR123" s="1353"/>
      <c r="GS123" s="1353"/>
      <c r="GT123" s="1353"/>
      <c r="GU123" s="1353"/>
      <c r="GV123" s="1353"/>
      <c r="GW123" s="1353"/>
      <c r="GX123" s="1353"/>
      <c r="GY123" s="1353"/>
      <c r="GZ123" s="1353"/>
      <c r="HA123" s="1353"/>
      <c r="HB123" s="1353"/>
      <c r="HC123" s="1353"/>
      <c r="HD123" s="1353"/>
      <c r="HE123" s="1353"/>
      <c r="HF123" s="1353"/>
      <c r="HG123" s="1353"/>
      <c r="HH123" s="1353"/>
      <c r="HI123" s="1353"/>
      <c r="HJ123" s="1353"/>
      <c r="HK123" s="1353"/>
      <c r="HL123" s="1353"/>
      <c r="HM123" s="1353"/>
      <c r="HN123" s="1353"/>
      <c r="HO123" s="1353"/>
      <c r="HP123" s="1353"/>
      <c r="HQ123" s="1353"/>
      <c r="HR123" s="1353"/>
      <c r="HS123" s="1353"/>
      <c r="HT123" s="1353"/>
      <c r="HU123" s="1353"/>
      <c r="HV123" s="1353"/>
      <c r="HW123" s="1353"/>
      <c r="HX123" s="1353"/>
      <c r="HY123" s="1353"/>
      <c r="HZ123" s="1353"/>
      <c r="IA123" s="1353"/>
      <c r="IB123" s="1353"/>
      <c r="IC123" s="1353"/>
      <c r="ID123" s="1353"/>
      <c r="IE123" s="1353"/>
      <c r="IF123" s="1353"/>
      <c r="IG123" s="1353"/>
      <c r="IH123" s="1353"/>
      <c r="II123" s="1353"/>
      <c r="IJ123" s="1353"/>
      <c r="IK123" s="1353"/>
      <c r="IL123" s="1353"/>
      <c r="IM123" s="1353"/>
      <c r="IN123" s="1353"/>
      <c r="IO123" s="1353"/>
      <c r="IP123" s="1353"/>
      <c r="IQ123" s="1353"/>
      <c r="IR123" s="1355"/>
      <c r="IS123" s="1355"/>
      <c r="IT123" s="1355"/>
      <c r="IU123" s="1355"/>
      <c r="IV123" s="566"/>
      <c r="IW123" s="556"/>
      <c r="IX123" s="1338"/>
      <c r="IY123" s="1341"/>
      <c r="IZ123" s="544"/>
      <c r="JA123" s="544"/>
      <c r="JB123" s="544"/>
      <c r="JC123" s="544"/>
      <c r="JD123" s="544"/>
      <c r="JE123" s="544"/>
      <c r="JF123" s="544"/>
      <c r="JG123" s="544"/>
      <c r="JH123" s="545"/>
      <c r="JI123" s="544"/>
      <c r="JJ123" s="544"/>
      <c r="JK123" s="544"/>
      <c r="JL123" s="544"/>
      <c r="JM123" s="544"/>
      <c r="JN123" s="544"/>
      <c r="JO123" s="544"/>
      <c r="JP123" s="544"/>
      <c r="JQ123" s="544"/>
      <c r="JR123" s="544"/>
      <c r="JS123" s="544"/>
      <c r="JT123" s="544"/>
      <c r="JU123" s="544"/>
      <c r="JV123" s="544"/>
      <c r="JW123" s="544"/>
      <c r="JX123" s="544"/>
      <c r="JY123" s="544"/>
      <c r="JZ123" s="544"/>
      <c r="KA123" s="544"/>
      <c r="KB123" s="544"/>
      <c r="KC123" s="544"/>
      <c r="KD123" s="544"/>
      <c r="KE123" s="544"/>
      <c r="KF123" s="544"/>
      <c r="KG123" s="544"/>
      <c r="KH123" s="544"/>
      <c r="KI123" s="544"/>
      <c r="KJ123" s="544"/>
      <c r="KK123" s="544"/>
      <c r="KL123" s="544"/>
      <c r="KM123" s="544"/>
      <c r="KN123" s="544"/>
      <c r="KO123" s="544"/>
      <c r="KP123" s="544"/>
      <c r="KQ123" s="544"/>
      <c r="KR123" s="544"/>
      <c r="KS123" s="544"/>
      <c r="KT123" s="544"/>
      <c r="KU123" s="544"/>
      <c r="KV123" s="544"/>
      <c r="KW123" s="544"/>
      <c r="KX123" s="544"/>
      <c r="KY123" s="544"/>
      <c r="KZ123" s="544"/>
      <c r="LA123" s="544"/>
      <c r="LB123" s="544"/>
      <c r="LC123" s="544"/>
      <c r="LD123" s="544"/>
      <c r="LE123" s="544"/>
      <c r="LF123" s="544"/>
      <c r="LG123" s="544"/>
      <c r="LH123" s="544"/>
      <c r="LI123" s="544"/>
      <c r="LJ123" s="546"/>
    </row>
    <row r="124" spans="2:322" ht="3.65" customHeight="1">
      <c r="B124" s="545"/>
      <c r="C124" s="544"/>
      <c r="D124" s="544"/>
      <c r="E124" s="544"/>
      <c r="F124" s="544"/>
      <c r="G124" s="544"/>
      <c r="H124" s="544"/>
      <c r="I124" s="544"/>
      <c r="J124" s="544"/>
      <c r="K124" s="544"/>
      <c r="L124" s="544"/>
      <c r="M124" s="544"/>
      <c r="N124" s="544"/>
      <c r="O124" s="544"/>
      <c r="P124" s="544"/>
      <c r="Q124" s="544"/>
      <c r="R124" s="544"/>
      <c r="S124" s="544"/>
      <c r="T124" s="544"/>
      <c r="U124" s="544"/>
      <c r="V124" s="544"/>
      <c r="W124" s="544"/>
      <c r="X124" s="544"/>
      <c r="Y124" s="544"/>
      <c r="Z124" s="544"/>
      <c r="AA124" s="544"/>
      <c r="AB124" s="544"/>
      <c r="AC124" s="544"/>
      <c r="AD124" s="544"/>
      <c r="AE124" s="544"/>
      <c r="AF124" s="544"/>
      <c r="AG124" s="544"/>
      <c r="AH124" s="544"/>
      <c r="AI124" s="544"/>
      <c r="AJ124" s="544"/>
      <c r="AK124" s="544"/>
      <c r="AL124" s="544"/>
      <c r="AM124" s="544"/>
      <c r="AN124" s="544"/>
      <c r="AO124" s="546"/>
      <c r="AP124" s="547"/>
      <c r="AQ124" s="548"/>
      <c r="AR124" s="548"/>
      <c r="AS124" s="548"/>
      <c r="AT124" s="548"/>
      <c r="AU124" s="548"/>
      <c r="AV124" s="548"/>
      <c r="AW124" s="548"/>
      <c r="AX124" s="1337"/>
      <c r="AY124" s="1338"/>
      <c r="AZ124" s="556"/>
      <c r="BA124" s="564"/>
      <c r="BB124" s="1353"/>
      <c r="BC124" s="1353"/>
      <c r="BD124" s="1353"/>
      <c r="BE124" s="1353"/>
      <c r="BF124" s="1353"/>
      <c r="BG124" s="1353"/>
      <c r="BH124" s="1353"/>
      <c r="BI124" s="1353"/>
      <c r="BJ124" s="1353"/>
      <c r="BK124" s="1353"/>
      <c r="BL124" s="1353"/>
      <c r="BM124" s="1353"/>
      <c r="BN124" s="1353"/>
      <c r="BO124" s="1353"/>
      <c r="BP124" s="1353"/>
      <c r="BQ124" s="1353"/>
      <c r="BR124" s="1353"/>
      <c r="BS124" s="1353"/>
      <c r="BT124" s="1353"/>
      <c r="BU124" s="1353"/>
      <c r="BV124" s="1353"/>
      <c r="BW124" s="1353"/>
      <c r="BX124" s="1353"/>
      <c r="BY124" s="1353"/>
      <c r="BZ124" s="1353"/>
      <c r="CA124" s="1353"/>
      <c r="CB124" s="1353"/>
      <c r="CC124" s="1353"/>
      <c r="CD124" s="1353"/>
      <c r="CE124" s="1353"/>
      <c r="CF124" s="1353"/>
      <c r="CG124" s="1353"/>
      <c r="CH124" s="1353"/>
      <c r="CI124" s="1353"/>
      <c r="CJ124" s="1353"/>
      <c r="CK124" s="1353"/>
      <c r="CL124" s="1353"/>
      <c r="CM124" s="1353"/>
      <c r="CN124" s="1353"/>
      <c r="CO124" s="1353"/>
      <c r="CP124" s="1353"/>
      <c r="CQ124" s="1353"/>
      <c r="CR124" s="1353"/>
      <c r="CS124" s="1353"/>
      <c r="CT124" s="1353"/>
      <c r="CU124" s="1353"/>
      <c r="CV124" s="1353"/>
      <c r="CW124" s="1353"/>
      <c r="CX124" s="1353"/>
      <c r="CY124" s="1353"/>
      <c r="CZ124" s="1353"/>
      <c r="DA124" s="1353"/>
      <c r="DB124" s="1353"/>
      <c r="DC124" s="1353"/>
      <c r="DD124" s="1353"/>
      <c r="DE124" s="1353"/>
      <c r="DF124" s="1353"/>
      <c r="DG124" s="1353"/>
      <c r="DH124" s="1353"/>
      <c r="DI124" s="1353"/>
      <c r="DJ124" s="1353"/>
      <c r="DK124" s="1353"/>
      <c r="DL124" s="1353"/>
      <c r="DM124" s="1353"/>
      <c r="DN124" s="1353"/>
      <c r="DO124" s="1353"/>
      <c r="DP124" s="1353"/>
      <c r="DQ124" s="1353"/>
      <c r="DR124" s="1353"/>
      <c r="DS124" s="1353"/>
      <c r="DT124" s="1353"/>
      <c r="DU124" s="1353"/>
      <c r="DV124" s="1353"/>
      <c r="DW124" s="1353"/>
      <c r="DX124" s="1353"/>
      <c r="DY124" s="1353"/>
      <c r="DZ124" s="1353"/>
      <c r="EA124" s="1353"/>
      <c r="EB124" s="1353"/>
      <c r="EC124" s="1353"/>
      <c r="ED124" s="1353"/>
      <c r="EE124" s="1353"/>
      <c r="EF124" s="1353"/>
      <c r="EG124" s="1353"/>
      <c r="EH124" s="1353"/>
      <c r="EI124" s="1353"/>
      <c r="EJ124" s="1353"/>
      <c r="EK124" s="1353"/>
      <c r="EL124" s="1353"/>
      <c r="EM124" s="1353"/>
      <c r="EN124" s="1353"/>
      <c r="EO124" s="1353"/>
      <c r="EP124" s="1353"/>
      <c r="EQ124" s="1353"/>
      <c r="ER124" s="1353"/>
      <c r="ES124" s="1353"/>
      <c r="ET124" s="1353"/>
      <c r="EU124" s="1353"/>
      <c r="EV124" s="1353"/>
      <c r="EW124" s="1353"/>
      <c r="EX124" s="1353"/>
      <c r="EY124" s="1353"/>
      <c r="EZ124" s="1353"/>
      <c r="FA124" s="1353"/>
      <c r="FB124" s="1353"/>
      <c r="FC124" s="1353"/>
      <c r="FD124" s="1353"/>
      <c r="FE124" s="1353"/>
      <c r="FF124" s="1353"/>
      <c r="FG124" s="1353"/>
      <c r="FH124" s="1353"/>
      <c r="FI124" s="1353"/>
      <c r="FJ124" s="1353"/>
      <c r="FK124" s="1353"/>
      <c r="FL124" s="1353"/>
      <c r="FM124" s="1353"/>
      <c r="FN124" s="1353"/>
      <c r="FO124" s="1353"/>
      <c r="FP124" s="1353"/>
      <c r="FQ124" s="1353"/>
      <c r="FR124" s="1353"/>
      <c r="FS124" s="1353"/>
      <c r="FT124" s="1353"/>
      <c r="FU124" s="1353"/>
      <c r="FV124" s="1353"/>
      <c r="FW124" s="1353"/>
      <c r="FX124" s="1353"/>
      <c r="FY124" s="1353"/>
      <c r="FZ124" s="1353"/>
      <c r="GA124" s="1353"/>
      <c r="GB124" s="1353"/>
      <c r="GC124" s="1353"/>
      <c r="GD124" s="1353"/>
      <c r="GE124" s="1353"/>
      <c r="GF124" s="1353"/>
      <c r="GG124" s="1353"/>
      <c r="GH124" s="1353"/>
      <c r="GI124" s="1353"/>
      <c r="GJ124" s="1353"/>
      <c r="GK124" s="1353"/>
      <c r="GL124" s="1353"/>
      <c r="GM124" s="1353"/>
      <c r="GN124" s="1353"/>
      <c r="GO124" s="1353"/>
      <c r="GP124" s="1353"/>
      <c r="GQ124" s="1353"/>
      <c r="GR124" s="1353"/>
      <c r="GS124" s="1353"/>
      <c r="GT124" s="1353"/>
      <c r="GU124" s="1353"/>
      <c r="GV124" s="1353"/>
      <c r="GW124" s="1353"/>
      <c r="GX124" s="1353"/>
      <c r="GY124" s="1353"/>
      <c r="GZ124" s="1353"/>
      <c r="HA124" s="1353"/>
      <c r="HB124" s="1353"/>
      <c r="HC124" s="1353"/>
      <c r="HD124" s="1353"/>
      <c r="HE124" s="1353"/>
      <c r="HF124" s="1353"/>
      <c r="HG124" s="1353"/>
      <c r="HH124" s="1353"/>
      <c r="HI124" s="1353"/>
      <c r="HJ124" s="1353"/>
      <c r="HK124" s="1353"/>
      <c r="HL124" s="1353"/>
      <c r="HM124" s="1353"/>
      <c r="HN124" s="1353"/>
      <c r="HO124" s="1353"/>
      <c r="HP124" s="1353"/>
      <c r="HQ124" s="1353"/>
      <c r="HR124" s="1353"/>
      <c r="HS124" s="1353"/>
      <c r="HT124" s="1353"/>
      <c r="HU124" s="1353"/>
      <c r="HV124" s="1353"/>
      <c r="HW124" s="1353"/>
      <c r="HX124" s="1353"/>
      <c r="HY124" s="1353"/>
      <c r="HZ124" s="1353"/>
      <c r="IA124" s="1353"/>
      <c r="IB124" s="1353"/>
      <c r="IC124" s="1353"/>
      <c r="ID124" s="1353"/>
      <c r="IE124" s="1353"/>
      <c r="IF124" s="1353"/>
      <c r="IG124" s="1353"/>
      <c r="IH124" s="1353"/>
      <c r="II124" s="1353"/>
      <c r="IJ124" s="1353"/>
      <c r="IK124" s="1353"/>
      <c r="IL124" s="1353"/>
      <c r="IM124" s="1353"/>
      <c r="IN124" s="1353"/>
      <c r="IO124" s="1353"/>
      <c r="IP124" s="1353"/>
      <c r="IQ124" s="1353"/>
      <c r="IR124" s="1355"/>
      <c r="IS124" s="1355"/>
      <c r="IT124" s="1355"/>
      <c r="IU124" s="1355"/>
      <c r="IV124" s="566"/>
      <c r="IW124" s="556"/>
      <c r="IX124" s="1338"/>
      <c r="IY124" s="1341"/>
      <c r="IZ124" s="544"/>
      <c r="JA124" s="544"/>
      <c r="JB124" s="544"/>
      <c r="JC124" s="544"/>
      <c r="JD124" s="544"/>
      <c r="JE124" s="544"/>
      <c r="JF124" s="544"/>
      <c r="JG124" s="544"/>
      <c r="JH124" s="545"/>
      <c r="JI124" s="544"/>
      <c r="JJ124" s="544"/>
      <c r="JK124" s="544"/>
      <c r="JL124" s="544"/>
      <c r="JM124" s="544"/>
      <c r="JN124" s="544"/>
      <c r="JO124" s="544"/>
      <c r="JP124" s="544"/>
      <c r="JQ124" s="544"/>
      <c r="JR124" s="544"/>
      <c r="JS124" s="544"/>
      <c r="JT124" s="544"/>
      <c r="JU124" s="544"/>
      <c r="JV124" s="544"/>
      <c r="JW124" s="544"/>
      <c r="JX124" s="544"/>
      <c r="JY124" s="544"/>
      <c r="JZ124" s="544"/>
      <c r="KA124" s="544"/>
      <c r="KB124" s="544"/>
      <c r="KC124" s="544"/>
      <c r="KD124" s="544"/>
      <c r="KE124" s="544"/>
      <c r="KF124" s="544"/>
      <c r="KG124" s="544"/>
      <c r="KH124" s="544"/>
      <c r="KI124" s="544"/>
      <c r="KJ124" s="544"/>
      <c r="KK124" s="544"/>
      <c r="KL124" s="544"/>
      <c r="KM124" s="544"/>
      <c r="KN124" s="544"/>
      <c r="KO124" s="544"/>
      <c r="KP124" s="544"/>
      <c r="KQ124" s="544"/>
      <c r="KR124" s="544"/>
      <c r="KS124" s="544"/>
      <c r="KT124" s="544"/>
      <c r="KU124" s="544"/>
      <c r="KV124" s="544"/>
      <c r="KW124" s="544"/>
      <c r="KX124" s="544"/>
      <c r="KY124" s="544"/>
      <c r="KZ124" s="544"/>
      <c r="LA124" s="544"/>
      <c r="LB124" s="544"/>
      <c r="LC124" s="544"/>
      <c r="LD124" s="544"/>
      <c r="LE124" s="544"/>
      <c r="LF124" s="544"/>
      <c r="LG124" s="544"/>
      <c r="LH124" s="544"/>
      <c r="LI124" s="544"/>
      <c r="LJ124" s="546"/>
    </row>
    <row r="125" spans="2:322" ht="3.65" customHeight="1">
      <c r="B125" s="545"/>
      <c r="C125" s="544"/>
      <c r="D125" s="544"/>
      <c r="E125" s="544"/>
      <c r="F125" s="544"/>
      <c r="G125" s="544"/>
      <c r="H125" s="544"/>
      <c r="I125" s="544"/>
      <c r="J125" s="544"/>
      <c r="K125" s="544"/>
      <c r="L125" s="544"/>
      <c r="M125" s="544"/>
      <c r="N125" s="544"/>
      <c r="O125" s="544"/>
      <c r="P125" s="544"/>
      <c r="Q125" s="544"/>
      <c r="R125" s="544"/>
      <c r="S125" s="544"/>
      <c r="T125" s="544"/>
      <c r="U125" s="544"/>
      <c r="V125" s="544"/>
      <c r="W125" s="544"/>
      <c r="X125" s="544"/>
      <c r="Y125" s="544"/>
      <c r="Z125" s="544"/>
      <c r="AA125" s="544"/>
      <c r="AB125" s="544"/>
      <c r="AC125" s="544"/>
      <c r="AD125" s="544"/>
      <c r="AE125" s="544"/>
      <c r="AF125" s="544"/>
      <c r="AG125" s="544"/>
      <c r="AH125" s="544"/>
      <c r="AI125" s="544"/>
      <c r="AJ125" s="544"/>
      <c r="AK125" s="544"/>
      <c r="AL125" s="544"/>
      <c r="AM125" s="544"/>
      <c r="AN125" s="544"/>
      <c r="AO125" s="546"/>
      <c r="AP125" s="547"/>
      <c r="AQ125" s="548"/>
      <c r="AR125" s="548"/>
      <c r="AS125" s="548"/>
      <c r="AT125" s="548"/>
      <c r="AU125" s="548"/>
      <c r="AV125" s="548"/>
      <c r="AW125" s="548"/>
      <c r="AX125" s="1337"/>
      <c r="AY125" s="1338"/>
      <c r="AZ125" s="556"/>
      <c r="BA125" s="564"/>
      <c r="BB125" s="1348"/>
      <c r="BC125" s="1348"/>
      <c r="BD125" s="1348"/>
      <c r="BE125" s="1348"/>
      <c r="BF125" s="1348"/>
      <c r="BG125" s="1348"/>
      <c r="BH125" s="1348"/>
      <c r="BI125" s="1348"/>
      <c r="BJ125" s="1348"/>
      <c r="BK125" s="1348"/>
      <c r="BL125" s="1348"/>
      <c r="BM125" s="1348"/>
      <c r="BN125" s="1348"/>
      <c r="BO125" s="1348"/>
      <c r="BP125" s="1348"/>
      <c r="BQ125" s="1348"/>
      <c r="BR125" s="1348"/>
      <c r="BS125" s="1348"/>
      <c r="BT125" s="1348"/>
      <c r="BU125" s="1348"/>
      <c r="BV125" s="1348"/>
      <c r="BW125" s="1348"/>
      <c r="BX125" s="1348"/>
      <c r="BY125" s="1348"/>
      <c r="BZ125" s="1349"/>
      <c r="CA125" s="1349"/>
      <c r="CB125" s="1349"/>
      <c r="CC125" s="1349"/>
      <c r="CD125" s="1349"/>
      <c r="CE125" s="1349"/>
      <c r="CF125" s="1349"/>
      <c r="CG125" s="1349"/>
      <c r="CH125" s="1349"/>
      <c r="CI125" s="1349"/>
      <c r="CJ125" s="1349"/>
      <c r="CK125" s="1349"/>
      <c r="CL125" s="1349"/>
      <c r="CM125" s="1349"/>
      <c r="CN125" s="1349"/>
      <c r="CO125" s="1349"/>
      <c r="CP125" s="1349"/>
      <c r="CQ125" s="1349"/>
      <c r="CR125" s="1349"/>
      <c r="CS125" s="1349"/>
      <c r="CT125" s="1349"/>
      <c r="CU125" s="1349"/>
      <c r="CV125" s="1349"/>
      <c r="CW125" s="1349"/>
      <c r="CX125" s="1349"/>
      <c r="CY125" s="1349"/>
      <c r="CZ125" s="1349"/>
      <c r="DA125" s="1349"/>
      <c r="DB125" s="1349"/>
      <c r="DC125" s="1349"/>
      <c r="DD125" s="1349"/>
      <c r="DE125" s="1349"/>
      <c r="DF125" s="1349"/>
      <c r="DG125" s="1349"/>
      <c r="DH125" s="1349"/>
      <c r="DI125" s="1349"/>
      <c r="DJ125" s="1349"/>
      <c r="DK125" s="1349"/>
      <c r="DL125" s="1349"/>
      <c r="DM125" s="1349"/>
      <c r="DN125" s="1349"/>
      <c r="DO125" s="1349"/>
      <c r="DP125" s="1349"/>
      <c r="DQ125" s="1349"/>
      <c r="DR125" s="1349"/>
      <c r="DS125" s="1349"/>
      <c r="DT125" s="1349"/>
      <c r="DU125" s="1349"/>
      <c r="DV125" s="1349"/>
      <c r="DW125" s="1349"/>
      <c r="DX125" s="1349"/>
      <c r="DY125" s="1349"/>
      <c r="DZ125" s="1349"/>
      <c r="EA125" s="1349"/>
      <c r="EB125" s="1349"/>
      <c r="EC125" s="1349"/>
      <c r="ED125" s="1349"/>
      <c r="EE125" s="1349"/>
      <c r="EF125" s="1349"/>
      <c r="EG125" s="1349"/>
      <c r="EH125" s="1349"/>
      <c r="EI125" s="1349"/>
      <c r="EJ125" s="1349"/>
      <c r="EK125" s="1349"/>
      <c r="EL125" s="1349"/>
      <c r="EM125" s="1349"/>
      <c r="EN125" s="1349"/>
      <c r="EO125" s="1349"/>
      <c r="EP125" s="1349"/>
      <c r="EQ125" s="1349"/>
      <c r="ER125" s="1349"/>
      <c r="ES125" s="1349"/>
      <c r="ET125" s="1349"/>
      <c r="EU125" s="1349"/>
      <c r="EV125" s="1349"/>
      <c r="EW125" s="1349"/>
      <c r="EX125" s="1349"/>
      <c r="EY125" s="1349"/>
      <c r="EZ125" s="1349"/>
      <c r="FA125" s="1349"/>
      <c r="FB125" s="1349"/>
      <c r="FC125" s="1349"/>
      <c r="FD125" s="1349"/>
      <c r="FE125" s="1349"/>
      <c r="FF125" s="1349"/>
      <c r="FG125" s="1349"/>
      <c r="FH125" s="1349"/>
      <c r="FI125" s="1349"/>
      <c r="FJ125" s="1349"/>
      <c r="FK125" s="1349"/>
      <c r="FL125" s="1349"/>
      <c r="FM125" s="1349"/>
      <c r="FN125" s="1349"/>
      <c r="FO125" s="1349"/>
      <c r="FP125" s="1349"/>
      <c r="FQ125" s="1349"/>
      <c r="FR125" s="1349"/>
      <c r="FS125" s="1349"/>
      <c r="FT125" s="1349"/>
      <c r="FU125" s="1349"/>
      <c r="FV125" s="1349"/>
      <c r="FW125" s="1349"/>
      <c r="FX125" s="1349"/>
      <c r="FY125" s="1349"/>
      <c r="FZ125" s="1349"/>
      <c r="GA125" s="1349"/>
      <c r="GB125" s="1349"/>
      <c r="GC125" s="1349"/>
      <c r="GD125" s="1349"/>
      <c r="GE125" s="1349"/>
      <c r="GF125" s="1349"/>
      <c r="GG125" s="1349"/>
      <c r="GH125" s="1349"/>
      <c r="GI125" s="1349"/>
      <c r="GJ125" s="1349"/>
      <c r="GK125" s="1349"/>
      <c r="GL125" s="1349"/>
      <c r="GM125" s="1349"/>
      <c r="GN125" s="1349"/>
      <c r="GO125" s="1349"/>
      <c r="GP125" s="1348"/>
      <c r="GQ125" s="1348"/>
      <c r="GR125" s="1348"/>
      <c r="GS125" s="1348"/>
      <c r="GT125" s="1348"/>
      <c r="GU125" s="1348"/>
      <c r="GV125" s="1348"/>
      <c r="GW125" s="1348"/>
      <c r="GX125" s="1348"/>
      <c r="GY125" s="1348"/>
      <c r="GZ125" s="1348"/>
      <c r="HA125" s="1348"/>
      <c r="HB125" s="1348"/>
      <c r="HC125" s="1348"/>
      <c r="HD125" s="1348"/>
      <c r="HE125" s="1348"/>
      <c r="HF125" s="1348"/>
      <c r="HG125" s="1348"/>
      <c r="HH125" s="1348"/>
      <c r="HI125" s="1348"/>
      <c r="HJ125" s="1348"/>
      <c r="HK125" s="1348"/>
      <c r="HL125" s="1348"/>
      <c r="HM125" s="1348"/>
      <c r="HN125" s="1348"/>
      <c r="HO125" s="1348"/>
      <c r="HP125" s="1348"/>
      <c r="HQ125" s="1348"/>
      <c r="HR125" s="1348"/>
      <c r="HS125" s="1348"/>
      <c r="HT125" s="1348"/>
      <c r="HU125" s="1348"/>
      <c r="HV125" s="1348"/>
      <c r="HW125" s="1348"/>
      <c r="HX125" s="1348"/>
      <c r="HY125" s="1348"/>
      <c r="HZ125" s="1348"/>
      <c r="IA125" s="1348"/>
      <c r="IB125" s="1348"/>
      <c r="IC125" s="1348"/>
      <c r="ID125" s="1348"/>
      <c r="IE125" s="1348"/>
      <c r="IF125" s="1348"/>
      <c r="IG125" s="1348"/>
      <c r="IH125" s="1348"/>
      <c r="II125" s="1348"/>
      <c r="IJ125" s="1348"/>
      <c r="IK125" s="1348"/>
      <c r="IL125" s="1348"/>
      <c r="IM125" s="1348"/>
      <c r="IN125" s="1348"/>
      <c r="IO125" s="1348"/>
      <c r="IP125" s="1348"/>
      <c r="IQ125" s="1348"/>
      <c r="IR125" s="1352" t="b">
        <v>0</v>
      </c>
      <c r="IS125" s="1352"/>
      <c r="IT125" s="1352"/>
      <c r="IU125" s="1352"/>
      <c r="IV125" s="566"/>
      <c r="IW125" s="556"/>
      <c r="IX125" s="1338"/>
      <c r="IY125" s="1341"/>
      <c r="IZ125" s="544"/>
      <c r="JA125" s="544"/>
      <c r="JB125" s="544"/>
      <c r="JC125" s="544"/>
      <c r="JD125" s="544"/>
      <c r="JE125" s="544"/>
      <c r="JF125" s="544"/>
      <c r="JG125" s="544"/>
      <c r="JH125" s="545"/>
      <c r="JI125" s="544"/>
      <c r="JJ125" s="544"/>
      <c r="JK125" s="544"/>
      <c r="JL125" s="544"/>
      <c r="JM125" s="544"/>
      <c r="JN125" s="544"/>
      <c r="JO125" s="544"/>
      <c r="JP125" s="544"/>
      <c r="JQ125" s="544"/>
      <c r="JR125" s="544"/>
      <c r="JS125" s="544"/>
      <c r="JT125" s="544"/>
      <c r="JU125" s="544"/>
      <c r="JV125" s="544"/>
      <c r="JW125" s="544"/>
      <c r="JX125" s="544"/>
      <c r="JY125" s="544"/>
      <c r="JZ125" s="544"/>
      <c r="KA125" s="544"/>
      <c r="KB125" s="544"/>
      <c r="KC125" s="544"/>
      <c r="KD125" s="544"/>
      <c r="KE125" s="544"/>
      <c r="KF125" s="544"/>
      <c r="KG125" s="544"/>
      <c r="KH125" s="544"/>
      <c r="KI125" s="544"/>
      <c r="KJ125" s="544"/>
      <c r="KK125" s="544"/>
      <c r="KL125" s="544"/>
      <c r="KM125" s="544"/>
      <c r="KN125" s="544"/>
      <c r="KO125" s="544"/>
      <c r="KP125" s="544"/>
      <c r="KQ125" s="544"/>
      <c r="KR125" s="544"/>
      <c r="KS125" s="544"/>
      <c r="KT125" s="544"/>
      <c r="KU125" s="544"/>
      <c r="KV125" s="544"/>
      <c r="KW125" s="544"/>
      <c r="KX125" s="544"/>
      <c r="KY125" s="544"/>
      <c r="KZ125" s="544"/>
      <c r="LA125" s="544"/>
      <c r="LB125" s="544"/>
      <c r="LC125" s="544"/>
      <c r="LD125" s="544"/>
      <c r="LE125" s="544"/>
      <c r="LF125" s="544"/>
      <c r="LG125" s="544"/>
      <c r="LH125" s="544"/>
      <c r="LI125" s="544"/>
      <c r="LJ125" s="546"/>
    </row>
    <row r="126" spans="2:322" ht="3.65" customHeight="1">
      <c r="B126" s="545"/>
      <c r="C126" s="544"/>
      <c r="D126" s="544"/>
      <c r="E126" s="544"/>
      <c r="F126" s="544"/>
      <c r="G126" s="544"/>
      <c r="H126" s="544"/>
      <c r="I126" s="544"/>
      <c r="J126" s="544"/>
      <c r="K126" s="544"/>
      <c r="L126" s="544"/>
      <c r="M126" s="544"/>
      <c r="N126" s="544"/>
      <c r="O126" s="544"/>
      <c r="P126" s="544"/>
      <c r="Q126" s="544"/>
      <c r="R126" s="544"/>
      <c r="S126" s="544"/>
      <c r="T126" s="544"/>
      <c r="U126" s="544"/>
      <c r="V126" s="544"/>
      <c r="W126" s="544"/>
      <c r="X126" s="544"/>
      <c r="Y126" s="544"/>
      <c r="Z126" s="544"/>
      <c r="AA126" s="544"/>
      <c r="AB126" s="544"/>
      <c r="AC126" s="544"/>
      <c r="AD126" s="544"/>
      <c r="AE126" s="544"/>
      <c r="AF126" s="544"/>
      <c r="AG126" s="544"/>
      <c r="AH126" s="544"/>
      <c r="AI126" s="544"/>
      <c r="AJ126" s="544"/>
      <c r="AK126" s="544"/>
      <c r="AL126" s="544"/>
      <c r="AM126" s="544"/>
      <c r="AN126" s="544"/>
      <c r="AO126" s="546"/>
      <c r="AP126" s="547"/>
      <c r="AQ126" s="548"/>
      <c r="AR126" s="548"/>
      <c r="AS126" s="548"/>
      <c r="AT126" s="548"/>
      <c r="AU126" s="548"/>
      <c r="AV126" s="548"/>
      <c r="AW126" s="548"/>
      <c r="AX126" s="1337"/>
      <c r="AY126" s="1338"/>
      <c r="AZ126" s="556"/>
      <c r="BA126" s="564"/>
      <c r="BB126" s="1348"/>
      <c r="BC126" s="1348"/>
      <c r="BD126" s="1348"/>
      <c r="BE126" s="1348"/>
      <c r="BF126" s="1348"/>
      <c r="BG126" s="1348"/>
      <c r="BH126" s="1348"/>
      <c r="BI126" s="1348"/>
      <c r="BJ126" s="1348"/>
      <c r="BK126" s="1348"/>
      <c r="BL126" s="1348"/>
      <c r="BM126" s="1348"/>
      <c r="BN126" s="1348"/>
      <c r="BO126" s="1348"/>
      <c r="BP126" s="1348"/>
      <c r="BQ126" s="1348"/>
      <c r="BR126" s="1348"/>
      <c r="BS126" s="1348"/>
      <c r="BT126" s="1348"/>
      <c r="BU126" s="1348"/>
      <c r="BV126" s="1348"/>
      <c r="BW126" s="1348"/>
      <c r="BX126" s="1348"/>
      <c r="BY126" s="1348"/>
      <c r="BZ126" s="1349"/>
      <c r="CA126" s="1349"/>
      <c r="CB126" s="1349"/>
      <c r="CC126" s="1349"/>
      <c r="CD126" s="1349"/>
      <c r="CE126" s="1349"/>
      <c r="CF126" s="1349"/>
      <c r="CG126" s="1349"/>
      <c r="CH126" s="1349"/>
      <c r="CI126" s="1349"/>
      <c r="CJ126" s="1349"/>
      <c r="CK126" s="1349"/>
      <c r="CL126" s="1349"/>
      <c r="CM126" s="1349"/>
      <c r="CN126" s="1349"/>
      <c r="CO126" s="1349"/>
      <c r="CP126" s="1349"/>
      <c r="CQ126" s="1349"/>
      <c r="CR126" s="1349"/>
      <c r="CS126" s="1349"/>
      <c r="CT126" s="1349"/>
      <c r="CU126" s="1349"/>
      <c r="CV126" s="1349"/>
      <c r="CW126" s="1349"/>
      <c r="CX126" s="1349"/>
      <c r="CY126" s="1349"/>
      <c r="CZ126" s="1349"/>
      <c r="DA126" s="1349"/>
      <c r="DB126" s="1349"/>
      <c r="DC126" s="1349"/>
      <c r="DD126" s="1349"/>
      <c r="DE126" s="1349"/>
      <c r="DF126" s="1349"/>
      <c r="DG126" s="1349"/>
      <c r="DH126" s="1349"/>
      <c r="DI126" s="1349"/>
      <c r="DJ126" s="1349"/>
      <c r="DK126" s="1349"/>
      <c r="DL126" s="1349"/>
      <c r="DM126" s="1349"/>
      <c r="DN126" s="1349"/>
      <c r="DO126" s="1349"/>
      <c r="DP126" s="1349"/>
      <c r="DQ126" s="1349"/>
      <c r="DR126" s="1349"/>
      <c r="DS126" s="1349"/>
      <c r="DT126" s="1349"/>
      <c r="DU126" s="1349"/>
      <c r="DV126" s="1349"/>
      <c r="DW126" s="1349"/>
      <c r="DX126" s="1349"/>
      <c r="DY126" s="1349"/>
      <c r="DZ126" s="1349"/>
      <c r="EA126" s="1349"/>
      <c r="EB126" s="1349"/>
      <c r="EC126" s="1349"/>
      <c r="ED126" s="1349"/>
      <c r="EE126" s="1349"/>
      <c r="EF126" s="1349"/>
      <c r="EG126" s="1349"/>
      <c r="EH126" s="1349"/>
      <c r="EI126" s="1349"/>
      <c r="EJ126" s="1349"/>
      <c r="EK126" s="1349"/>
      <c r="EL126" s="1349"/>
      <c r="EM126" s="1349"/>
      <c r="EN126" s="1349"/>
      <c r="EO126" s="1349"/>
      <c r="EP126" s="1349"/>
      <c r="EQ126" s="1349"/>
      <c r="ER126" s="1349"/>
      <c r="ES126" s="1349"/>
      <c r="ET126" s="1349"/>
      <c r="EU126" s="1349"/>
      <c r="EV126" s="1349"/>
      <c r="EW126" s="1349"/>
      <c r="EX126" s="1349"/>
      <c r="EY126" s="1349"/>
      <c r="EZ126" s="1349"/>
      <c r="FA126" s="1349"/>
      <c r="FB126" s="1349"/>
      <c r="FC126" s="1349"/>
      <c r="FD126" s="1349"/>
      <c r="FE126" s="1349"/>
      <c r="FF126" s="1349"/>
      <c r="FG126" s="1349"/>
      <c r="FH126" s="1349"/>
      <c r="FI126" s="1349"/>
      <c r="FJ126" s="1349"/>
      <c r="FK126" s="1349"/>
      <c r="FL126" s="1349"/>
      <c r="FM126" s="1349"/>
      <c r="FN126" s="1349"/>
      <c r="FO126" s="1349"/>
      <c r="FP126" s="1349"/>
      <c r="FQ126" s="1349"/>
      <c r="FR126" s="1349"/>
      <c r="FS126" s="1349"/>
      <c r="FT126" s="1349"/>
      <c r="FU126" s="1349"/>
      <c r="FV126" s="1349"/>
      <c r="FW126" s="1349"/>
      <c r="FX126" s="1349"/>
      <c r="FY126" s="1349"/>
      <c r="FZ126" s="1349"/>
      <c r="GA126" s="1349"/>
      <c r="GB126" s="1349"/>
      <c r="GC126" s="1349"/>
      <c r="GD126" s="1349"/>
      <c r="GE126" s="1349"/>
      <c r="GF126" s="1349"/>
      <c r="GG126" s="1349"/>
      <c r="GH126" s="1349"/>
      <c r="GI126" s="1349"/>
      <c r="GJ126" s="1349"/>
      <c r="GK126" s="1349"/>
      <c r="GL126" s="1349"/>
      <c r="GM126" s="1349"/>
      <c r="GN126" s="1349"/>
      <c r="GO126" s="1349"/>
      <c r="GP126" s="1348"/>
      <c r="GQ126" s="1348"/>
      <c r="GR126" s="1348"/>
      <c r="GS126" s="1348"/>
      <c r="GT126" s="1348"/>
      <c r="GU126" s="1348"/>
      <c r="GV126" s="1348"/>
      <c r="GW126" s="1348"/>
      <c r="GX126" s="1348"/>
      <c r="GY126" s="1348"/>
      <c r="GZ126" s="1348"/>
      <c r="HA126" s="1348"/>
      <c r="HB126" s="1348"/>
      <c r="HC126" s="1348"/>
      <c r="HD126" s="1348"/>
      <c r="HE126" s="1348"/>
      <c r="HF126" s="1348"/>
      <c r="HG126" s="1348"/>
      <c r="HH126" s="1348"/>
      <c r="HI126" s="1348"/>
      <c r="HJ126" s="1348"/>
      <c r="HK126" s="1348"/>
      <c r="HL126" s="1348"/>
      <c r="HM126" s="1348"/>
      <c r="HN126" s="1348"/>
      <c r="HO126" s="1348"/>
      <c r="HP126" s="1348"/>
      <c r="HQ126" s="1348"/>
      <c r="HR126" s="1348"/>
      <c r="HS126" s="1348"/>
      <c r="HT126" s="1348"/>
      <c r="HU126" s="1348"/>
      <c r="HV126" s="1348"/>
      <c r="HW126" s="1348"/>
      <c r="HX126" s="1348"/>
      <c r="HY126" s="1348"/>
      <c r="HZ126" s="1348"/>
      <c r="IA126" s="1348"/>
      <c r="IB126" s="1348"/>
      <c r="IC126" s="1348"/>
      <c r="ID126" s="1348"/>
      <c r="IE126" s="1348"/>
      <c r="IF126" s="1348"/>
      <c r="IG126" s="1348"/>
      <c r="IH126" s="1348"/>
      <c r="II126" s="1348"/>
      <c r="IJ126" s="1348"/>
      <c r="IK126" s="1348"/>
      <c r="IL126" s="1348"/>
      <c r="IM126" s="1348"/>
      <c r="IN126" s="1348"/>
      <c r="IO126" s="1348"/>
      <c r="IP126" s="1348"/>
      <c r="IQ126" s="1348"/>
      <c r="IR126" s="1352"/>
      <c r="IS126" s="1352"/>
      <c r="IT126" s="1352"/>
      <c r="IU126" s="1352"/>
      <c r="IV126" s="566"/>
      <c r="IW126" s="556"/>
      <c r="IX126" s="1338"/>
      <c r="IY126" s="1341"/>
      <c r="IZ126" s="544"/>
      <c r="JA126" s="544"/>
      <c r="JB126" s="544"/>
      <c r="JC126" s="544"/>
      <c r="JD126" s="544"/>
      <c r="JE126" s="544"/>
      <c r="JF126" s="544"/>
      <c r="JG126" s="544"/>
      <c r="JH126" s="545"/>
      <c r="JI126" s="544"/>
      <c r="JJ126" s="544"/>
      <c r="JK126" s="544"/>
      <c r="JL126" s="544"/>
      <c r="JM126" s="544"/>
      <c r="JN126" s="544"/>
      <c r="JO126" s="544"/>
      <c r="JP126" s="544"/>
      <c r="JQ126" s="544"/>
      <c r="JR126" s="544"/>
      <c r="JS126" s="544"/>
      <c r="JT126" s="544"/>
      <c r="JU126" s="544"/>
      <c r="JV126" s="544"/>
      <c r="JW126" s="544"/>
      <c r="JX126" s="544"/>
      <c r="JY126" s="544"/>
      <c r="JZ126" s="544"/>
      <c r="KA126" s="544"/>
      <c r="KB126" s="544"/>
      <c r="KC126" s="544"/>
      <c r="KD126" s="544"/>
      <c r="KE126" s="544"/>
      <c r="KF126" s="544"/>
      <c r="KG126" s="544"/>
      <c r="KH126" s="544"/>
      <c r="KI126" s="544"/>
      <c r="KJ126" s="544"/>
      <c r="KK126" s="544"/>
      <c r="KL126" s="544"/>
      <c r="KM126" s="544"/>
      <c r="KN126" s="544"/>
      <c r="KO126" s="544"/>
      <c r="KP126" s="544"/>
      <c r="KQ126" s="544"/>
      <c r="KR126" s="544"/>
      <c r="KS126" s="544"/>
      <c r="KT126" s="544"/>
      <c r="KU126" s="544"/>
      <c r="KV126" s="544"/>
      <c r="KW126" s="544"/>
      <c r="KX126" s="544"/>
      <c r="KY126" s="544"/>
      <c r="KZ126" s="544"/>
      <c r="LA126" s="544"/>
      <c r="LB126" s="544"/>
      <c r="LC126" s="544"/>
      <c r="LD126" s="544"/>
      <c r="LE126" s="544"/>
      <c r="LF126" s="544"/>
      <c r="LG126" s="544"/>
      <c r="LH126" s="544"/>
      <c r="LI126" s="544"/>
      <c r="LJ126" s="546"/>
    </row>
    <row r="127" spans="2:322" ht="3.65" customHeight="1">
      <c r="B127" s="545"/>
      <c r="C127" s="544"/>
      <c r="D127" s="544"/>
      <c r="E127" s="544"/>
      <c r="F127" s="544"/>
      <c r="G127" s="544"/>
      <c r="H127" s="544"/>
      <c r="I127" s="544"/>
      <c r="J127" s="544"/>
      <c r="K127" s="544"/>
      <c r="L127" s="544"/>
      <c r="M127" s="544"/>
      <c r="N127" s="544"/>
      <c r="O127" s="544"/>
      <c r="P127" s="544"/>
      <c r="Q127" s="544"/>
      <c r="R127" s="544"/>
      <c r="S127" s="544"/>
      <c r="T127" s="544"/>
      <c r="U127" s="544"/>
      <c r="V127" s="544"/>
      <c r="W127" s="544"/>
      <c r="X127" s="544"/>
      <c r="Y127" s="544"/>
      <c r="Z127" s="544"/>
      <c r="AA127" s="544"/>
      <c r="AB127" s="544"/>
      <c r="AC127" s="544"/>
      <c r="AD127" s="544"/>
      <c r="AE127" s="544"/>
      <c r="AF127" s="544"/>
      <c r="AG127" s="544"/>
      <c r="AH127" s="544"/>
      <c r="AI127" s="544"/>
      <c r="AJ127" s="544"/>
      <c r="AK127" s="544"/>
      <c r="AL127" s="544"/>
      <c r="AM127" s="544"/>
      <c r="AN127" s="544"/>
      <c r="AO127" s="546"/>
      <c r="AP127" s="547"/>
      <c r="AQ127" s="548"/>
      <c r="AR127" s="548"/>
      <c r="AS127" s="548"/>
      <c r="AT127" s="548"/>
      <c r="AU127" s="548"/>
      <c r="AV127" s="548"/>
      <c r="AW127" s="548"/>
      <c r="AX127" s="1337"/>
      <c r="AY127" s="1338"/>
      <c r="AZ127" s="1338" t="e" vm="5">
        <v>#VALUE!</v>
      </c>
      <c r="BA127" s="564"/>
      <c r="BB127" s="1348"/>
      <c r="BC127" s="1348"/>
      <c r="BD127" s="1348"/>
      <c r="BE127" s="1348"/>
      <c r="BF127" s="1348"/>
      <c r="BG127" s="1348"/>
      <c r="BH127" s="1348"/>
      <c r="BI127" s="1348"/>
      <c r="BJ127" s="1348"/>
      <c r="BK127" s="1348"/>
      <c r="BL127" s="1348"/>
      <c r="BM127" s="1348"/>
      <c r="BN127" s="1348"/>
      <c r="BO127" s="1348"/>
      <c r="BP127" s="1348"/>
      <c r="BQ127" s="1348"/>
      <c r="BR127" s="1348"/>
      <c r="BS127" s="1348"/>
      <c r="BT127" s="1348"/>
      <c r="BU127" s="1348"/>
      <c r="BV127" s="1348"/>
      <c r="BW127" s="1348"/>
      <c r="BX127" s="1348"/>
      <c r="BY127" s="1348"/>
      <c r="BZ127" s="1349"/>
      <c r="CA127" s="1349"/>
      <c r="CB127" s="1349"/>
      <c r="CC127" s="1349"/>
      <c r="CD127" s="1349"/>
      <c r="CE127" s="1349"/>
      <c r="CF127" s="1349"/>
      <c r="CG127" s="1349"/>
      <c r="CH127" s="1349"/>
      <c r="CI127" s="1349"/>
      <c r="CJ127" s="1349"/>
      <c r="CK127" s="1349"/>
      <c r="CL127" s="1349"/>
      <c r="CM127" s="1349"/>
      <c r="CN127" s="1349"/>
      <c r="CO127" s="1349"/>
      <c r="CP127" s="1349"/>
      <c r="CQ127" s="1349"/>
      <c r="CR127" s="1349"/>
      <c r="CS127" s="1349"/>
      <c r="CT127" s="1349"/>
      <c r="CU127" s="1349"/>
      <c r="CV127" s="1349"/>
      <c r="CW127" s="1349"/>
      <c r="CX127" s="1349"/>
      <c r="CY127" s="1349"/>
      <c r="CZ127" s="1349"/>
      <c r="DA127" s="1349"/>
      <c r="DB127" s="1349"/>
      <c r="DC127" s="1349"/>
      <c r="DD127" s="1349"/>
      <c r="DE127" s="1349"/>
      <c r="DF127" s="1349"/>
      <c r="DG127" s="1349"/>
      <c r="DH127" s="1349"/>
      <c r="DI127" s="1349"/>
      <c r="DJ127" s="1349"/>
      <c r="DK127" s="1349"/>
      <c r="DL127" s="1349"/>
      <c r="DM127" s="1349"/>
      <c r="DN127" s="1349"/>
      <c r="DO127" s="1349"/>
      <c r="DP127" s="1349"/>
      <c r="DQ127" s="1349"/>
      <c r="DR127" s="1349"/>
      <c r="DS127" s="1349"/>
      <c r="DT127" s="1349"/>
      <c r="DU127" s="1349"/>
      <c r="DV127" s="1349"/>
      <c r="DW127" s="1349"/>
      <c r="DX127" s="1349"/>
      <c r="DY127" s="1349"/>
      <c r="DZ127" s="1349"/>
      <c r="EA127" s="1349"/>
      <c r="EB127" s="1349"/>
      <c r="EC127" s="1349"/>
      <c r="ED127" s="1349"/>
      <c r="EE127" s="1349"/>
      <c r="EF127" s="1349"/>
      <c r="EG127" s="1349"/>
      <c r="EH127" s="1349"/>
      <c r="EI127" s="1349"/>
      <c r="EJ127" s="1349"/>
      <c r="EK127" s="1349"/>
      <c r="EL127" s="1349"/>
      <c r="EM127" s="1349"/>
      <c r="EN127" s="1349"/>
      <c r="EO127" s="1349"/>
      <c r="EP127" s="1349"/>
      <c r="EQ127" s="1349"/>
      <c r="ER127" s="1349"/>
      <c r="ES127" s="1349"/>
      <c r="ET127" s="1349"/>
      <c r="EU127" s="1349"/>
      <c r="EV127" s="1349"/>
      <c r="EW127" s="1349"/>
      <c r="EX127" s="1349"/>
      <c r="EY127" s="1349"/>
      <c r="EZ127" s="1349"/>
      <c r="FA127" s="1349"/>
      <c r="FB127" s="1349"/>
      <c r="FC127" s="1349"/>
      <c r="FD127" s="1349"/>
      <c r="FE127" s="1349"/>
      <c r="FF127" s="1349"/>
      <c r="FG127" s="1349"/>
      <c r="FH127" s="1349"/>
      <c r="FI127" s="1349"/>
      <c r="FJ127" s="1349"/>
      <c r="FK127" s="1349"/>
      <c r="FL127" s="1349"/>
      <c r="FM127" s="1349"/>
      <c r="FN127" s="1349"/>
      <c r="FO127" s="1349"/>
      <c r="FP127" s="1349"/>
      <c r="FQ127" s="1349"/>
      <c r="FR127" s="1349"/>
      <c r="FS127" s="1349"/>
      <c r="FT127" s="1349"/>
      <c r="FU127" s="1349"/>
      <c r="FV127" s="1349"/>
      <c r="FW127" s="1349"/>
      <c r="FX127" s="1349"/>
      <c r="FY127" s="1349"/>
      <c r="FZ127" s="1349"/>
      <c r="GA127" s="1349"/>
      <c r="GB127" s="1349"/>
      <c r="GC127" s="1349"/>
      <c r="GD127" s="1349"/>
      <c r="GE127" s="1349"/>
      <c r="GF127" s="1349"/>
      <c r="GG127" s="1349"/>
      <c r="GH127" s="1349"/>
      <c r="GI127" s="1349"/>
      <c r="GJ127" s="1349"/>
      <c r="GK127" s="1349"/>
      <c r="GL127" s="1349"/>
      <c r="GM127" s="1349"/>
      <c r="GN127" s="1349"/>
      <c r="GO127" s="1349"/>
      <c r="GP127" s="1348"/>
      <c r="GQ127" s="1348"/>
      <c r="GR127" s="1348"/>
      <c r="GS127" s="1348"/>
      <c r="GT127" s="1348"/>
      <c r="GU127" s="1348"/>
      <c r="GV127" s="1348"/>
      <c r="GW127" s="1348"/>
      <c r="GX127" s="1348"/>
      <c r="GY127" s="1348"/>
      <c r="GZ127" s="1348"/>
      <c r="HA127" s="1348"/>
      <c r="HB127" s="1348"/>
      <c r="HC127" s="1348"/>
      <c r="HD127" s="1348"/>
      <c r="HE127" s="1348"/>
      <c r="HF127" s="1348"/>
      <c r="HG127" s="1348"/>
      <c r="HH127" s="1348"/>
      <c r="HI127" s="1348"/>
      <c r="HJ127" s="1348"/>
      <c r="HK127" s="1348"/>
      <c r="HL127" s="1348"/>
      <c r="HM127" s="1348"/>
      <c r="HN127" s="1348"/>
      <c r="HO127" s="1348"/>
      <c r="HP127" s="1348"/>
      <c r="HQ127" s="1348"/>
      <c r="HR127" s="1348"/>
      <c r="HS127" s="1348"/>
      <c r="HT127" s="1348"/>
      <c r="HU127" s="1348"/>
      <c r="HV127" s="1348"/>
      <c r="HW127" s="1348"/>
      <c r="HX127" s="1348"/>
      <c r="HY127" s="1348"/>
      <c r="HZ127" s="1348"/>
      <c r="IA127" s="1348"/>
      <c r="IB127" s="1348"/>
      <c r="IC127" s="1348"/>
      <c r="ID127" s="1348"/>
      <c r="IE127" s="1348"/>
      <c r="IF127" s="1348"/>
      <c r="IG127" s="1348"/>
      <c r="IH127" s="1348"/>
      <c r="II127" s="1348"/>
      <c r="IJ127" s="1348"/>
      <c r="IK127" s="1348"/>
      <c r="IL127" s="1348"/>
      <c r="IM127" s="1348"/>
      <c r="IN127" s="1348"/>
      <c r="IO127" s="1348"/>
      <c r="IP127" s="1348"/>
      <c r="IQ127" s="1348"/>
      <c r="IR127" s="1352"/>
      <c r="IS127" s="1352"/>
      <c r="IT127" s="1352"/>
      <c r="IU127" s="1352"/>
      <c r="IV127" s="566"/>
      <c r="IW127" s="1338" t="e" vm="5">
        <v>#VALUE!</v>
      </c>
      <c r="IX127" s="1338"/>
      <c r="IY127" s="1341"/>
      <c r="IZ127" s="544"/>
      <c r="JA127" s="544"/>
      <c r="JB127" s="544"/>
      <c r="JC127" s="544"/>
      <c r="JD127" s="544"/>
      <c r="JE127" s="544"/>
      <c r="JF127" s="544"/>
      <c r="JG127" s="544"/>
      <c r="JH127" s="545"/>
      <c r="JI127" s="544"/>
      <c r="JJ127" s="544"/>
      <c r="JK127" s="544"/>
      <c r="JL127" s="544"/>
      <c r="JM127" s="544"/>
      <c r="JN127" s="544"/>
      <c r="JO127" s="544"/>
      <c r="JP127" s="544"/>
      <c r="JQ127" s="544"/>
      <c r="JR127" s="544"/>
      <c r="JS127" s="544"/>
      <c r="JT127" s="544"/>
      <c r="JU127" s="544"/>
      <c r="JV127" s="544"/>
      <c r="JW127" s="544"/>
      <c r="JX127" s="544"/>
      <c r="JY127" s="544"/>
      <c r="JZ127" s="544"/>
      <c r="KA127" s="544"/>
      <c r="KB127" s="544"/>
      <c r="KC127" s="544"/>
      <c r="KD127" s="544"/>
      <c r="KE127" s="544"/>
      <c r="KF127" s="544"/>
      <c r="KG127" s="544"/>
      <c r="KH127" s="544"/>
      <c r="KI127" s="544"/>
      <c r="KJ127" s="544"/>
      <c r="KK127" s="544"/>
      <c r="KL127" s="544"/>
      <c r="KM127" s="544"/>
      <c r="KN127" s="544"/>
      <c r="KO127" s="544"/>
      <c r="KP127" s="544"/>
      <c r="KQ127" s="544"/>
      <c r="KR127" s="544"/>
      <c r="KS127" s="544"/>
      <c r="KT127" s="544"/>
      <c r="KU127" s="544"/>
      <c r="KV127" s="544"/>
      <c r="KW127" s="544"/>
      <c r="KX127" s="544"/>
      <c r="KY127" s="544"/>
      <c r="KZ127" s="544"/>
      <c r="LA127" s="544"/>
      <c r="LB127" s="544"/>
      <c r="LC127" s="544"/>
      <c r="LD127" s="544"/>
      <c r="LE127" s="544"/>
      <c r="LF127" s="544"/>
      <c r="LG127" s="544"/>
      <c r="LH127" s="544"/>
      <c r="LI127" s="544"/>
      <c r="LJ127" s="546"/>
    </row>
    <row r="128" spans="2:322" ht="3.65" customHeight="1">
      <c r="B128" s="545"/>
      <c r="C128" s="544"/>
      <c r="D128" s="544"/>
      <c r="E128" s="544"/>
      <c r="F128" s="544"/>
      <c r="G128" s="544"/>
      <c r="H128" s="544"/>
      <c r="I128" s="544"/>
      <c r="J128" s="544"/>
      <c r="K128" s="544"/>
      <c r="L128" s="544"/>
      <c r="M128" s="544"/>
      <c r="N128" s="544"/>
      <c r="O128" s="544"/>
      <c r="P128" s="544"/>
      <c r="Q128" s="544"/>
      <c r="R128" s="544"/>
      <c r="S128" s="544"/>
      <c r="T128" s="544"/>
      <c r="U128" s="544"/>
      <c r="V128" s="544"/>
      <c r="W128" s="544"/>
      <c r="X128" s="544"/>
      <c r="Y128" s="544"/>
      <c r="Z128" s="544"/>
      <c r="AA128" s="544"/>
      <c r="AB128" s="544"/>
      <c r="AC128" s="544"/>
      <c r="AD128" s="544"/>
      <c r="AE128" s="544"/>
      <c r="AF128" s="544"/>
      <c r="AG128" s="544"/>
      <c r="AH128" s="544"/>
      <c r="AI128" s="544"/>
      <c r="AJ128" s="544"/>
      <c r="AK128" s="544"/>
      <c r="AL128" s="544"/>
      <c r="AM128" s="544"/>
      <c r="AN128" s="544"/>
      <c r="AO128" s="546"/>
      <c r="AP128" s="547"/>
      <c r="AQ128" s="548"/>
      <c r="AR128" s="548"/>
      <c r="AS128" s="548"/>
      <c r="AT128" s="548"/>
      <c r="AU128" s="548"/>
      <c r="AV128" s="548"/>
      <c r="AW128" s="548"/>
      <c r="AX128" s="1337"/>
      <c r="AY128" s="1338"/>
      <c r="AZ128" s="1338"/>
      <c r="BA128" s="564"/>
      <c r="BB128" s="1353"/>
      <c r="BC128" s="1353"/>
      <c r="BD128" s="1353"/>
      <c r="BE128" s="1353"/>
      <c r="BF128" s="1353"/>
      <c r="BG128" s="1353"/>
      <c r="BH128" s="1353"/>
      <c r="BI128" s="1353"/>
      <c r="BJ128" s="1353"/>
      <c r="BK128" s="1353"/>
      <c r="BL128" s="1353"/>
      <c r="BM128" s="1353"/>
      <c r="BN128" s="1353"/>
      <c r="BO128" s="1353"/>
      <c r="BP128" s="1353"/>
      <c r="BQ128" s="1353"/>
      <c r="BR128" s="1353"/>
      <c r="BS128" s="1353"/>
      <c r="BT128" s="1353"/>
      <c r="BU128" s="1353"/>
      <c r="BV128" s="1353"/>
      <c r="BW128" s="1353"/>
      <c r="BX128" s="1353"/>
      <c r="BY128" s="1353"/>
      <c r="BZ128" s="1353"/>
      <c r="CA128" s="1353"/>
      <c r="CB128" s="1353"/>
      <c r="CC128" s="1353"/>
      <c r="CD128" s="1353"/>
      <c r="CE128" s="1353"/>
      <c r="CF128" s="1353"/>
      <c r="CG128" s="1353"/>
      <c r="CH128" s="1353"/>
      <c r="CI128" s="1353"/>
      <c r="CJ128" s="1353"/>
      <c r="CK128" s="1353"/>
      <c r="CL128" s="1353"/>
      <c r="CM128" s="1353"/>
      <c r="CN128" s="1353"/>
      <c r="CO128" s="1353"/>
      <c r="CP128" s="1353"/>
      <c r="CQ128" s="1353"/>
      <c r="CR128" s="1353"/>
      <c r="CS128" s="1353"/>
      <c r="CT128" s="1353"/>
      <c r="CU128" s="1353"/>
      <c r="CV128" s="1353"/>
      <c r="CW128" s="1353"/>
      <c r="CX128" s="1353"/>
      <c r="CY128" s="1353"/>
      <c r="CZ128" s="1353"/>
      <c r="DA128" s="1353"/>
      <c r="DB128" s="1353"/>
      <c r="DC128" s="1353"/>
      <c r="DD128" s="1353"/>
      <c r="DE128" s="1353"/>
      <c r="DF128" s="1353"/>
      <c r="DG128" s="1353"/>
      <c r="DH128" s="1353"/>
      <c r="DI128" s="1353"/>
      <c r="DJ128" s="1353"/>
      <c r="DK128" s="1353"/>
      <c r="DL128" s="1353"/>
      <c r="DM128" s="1353"/>
      <c r="DN128" s="1353"/>
      <c r="DO128" s="1353"/>
      <c r="DP128" s="1353"/>
      <c r="DQ128" s="1353"/>
      <c r="DR128" s="1353"/>
      <c r="DS128" s="1353"/>
      <c r="DT128" s="1353"/>
      <c r="DU128" s="1353"/>
      <c r="DV128" s="1353"/>
      <c r="DW128" s="1353"/>
      <c r="DX128" s="1353"/>
      <c r="DY128" s="1353"/>
      <c r="DZ128" s="1353"/>
      <c r="EA128" s="1353"/>
      <c r="EB128" s="1353"/>
      <c r="EC128" s="1353"/>
      <c r="ED128" s="1353"/>
      <c r="EE128" s="1353"/>
      <c r="EF128" s="1353"/>
      <c r="EG128" s="1353"/>
      <c r="EH128" s="1353"/>
      <c r="EI128" s="1353"/>
      <c r="EJ128" s="1353"/>
      <c r="EK128" s="1353"/>
      <c r="EL128" s="1353"/>
      <c r="EM128" s="1353"/>
      <c r="EN128" s="1353"/>
      <c r="EO128" s="1353"/>
      <c r="EP128" s="1353"/>
      <c r="EQ128" s="1353"/>
      <c r="ER128" s="1353"/>
      <c r="ES128" s="1353"/>
      <c r="ET128" s="1353"/>
      <c r="EU128" s="1353"/>
      <c r="EV128" s="1353"/>
      <c r="EW128" s="1353"/>
      <c r="EX128" s="1353"/>
      <c r="EY128" s="1353"/>
      <c r="EZ128" s="1353"/>
      <c r="FA128" s="1353"/>
      <c r="FB128" s="1353"/>
      <c r="FC128" s="1353"/>
      <c r="FD128" s="1353"/>
      <c r="FE128" s="1353"/>
      <c r="FF128" s="1353"/>
      <c r="FG128" s="1353"/>
      <c r="FH128" s="1353"/>
      <c r="FI128" s="1353"/>
      <c r="FJ128" s="1353"/>
      <c r="FK128" s="1353"/>
      <c r="FL128" s="1353"/>
      <c r="FM128" s="1353"/>
      <c r="FN128" s="1353"/>
      <c r="FO128" s="1353"/>
      <c r="FP128" s="1353"/>
      <c r="FQ128" s="1353"/>
      <c r="FR128" s="1353"/>
      <c r="FS128" s="1353"/>
      <c r="FT128" s="1353"/>
      <c r="FU128" s="1353"/>
      <c r="FV128" s="1353"/>
      <c r="FW128" s="1353"/>
      <c r="FX128" s="1353"/>
      <c r="FY128" s="1353"/>
      <c r="FZ128" s="1353"/>
      <c r="GA128" s="1353"/>
      <c r="GB128" s="1353"/>
      <c r="GC128" s="1353"/>
      <c r="GD128" s="1353"/>
      <c r="GE128" s="1353"/>
      <c r="GF128" s="1353"/>
      <c r="GG128" s="1353"/>
      <c r="GH128" s="1353"/>
      <c r="GI128" s="1353"/>
      <c r="GJ128" s="1353"/>
      <c r="GK128" s="1353"/>
      <c r="GL128" s="1353"/>
      <c r="GM128" s="1353"/>
      <c r="GN128" s="1353"/>
      <c r="GO128" s="1353"/>
      <c r="GP128" s="1353" t="str">
        <f>IFERROR(VLOOKUP(#REF!,'[1]BOM2.0'!$O$43:$V$98,8,FALSE),"")</f>
        <v/>
      </c>
      <c r="GQ128" s="1353"/>
      <c r="GR128" s="1353"/>
      <c r="GS128" s="1353"/>
      <c r="GT128" s="1353"/>
      <c r="GU128" s="1353"/>
      <c r="GV128" s="1353"/>
      <c r="GW128" s="1353"/>
      <c r="GX128" s="1353"/>
      <c r="GY128" s="1353"/>
      <c r="GZ128" s="1353"/>
      <c r="HA128" s="1353"/>
      <c r="HB128" s="1353"/>
      <c r="HC128" s="1353"/>
      <c r="HD128" s="1353"/>
      <c r="HE128" s="1353"/>
      <c r="HF128" s="1353"/>
      <c r="HG128" s="1353"/>
      <c r="HH128" s="1353"/>
      <c r="HI128" s="1353"/>
      <c r="HJ128" s="1353"/>
      <c r="HK128" s="1353"/>
      <c r="HL128" s="1353"/>
      <c r="HM128" s="1353"/>
      <c r="HN128" s="1353"/>
      <c r="HO128" s="1353"/>
      <c r="HP128" s="1353"/>
      <c r="HQ128" s="1353"/>
      <c r="HR128" s="1353"/>
      <c r="HS128" s="1353"/>
      <c r="HT128" s="1353"/>
      <c r="HU128" s="1353"/>
      <c r="HV128" s="1353"/>
      <c r="HW128" s="1353"/>
      <c r="HX128" s="1353"/>
      <c r="HY128" s="1353"/>
      <c r="HZ128" s="1353"/>
      <c r="IA128" s="1353"/>
      <c r="IB128" s="1353"/>
      <c r="IC128" s="1353"/>
      <c r="ID128" s="1353"/>
      <c r="IE128" s="1353"/>
      <c r="IF128" s="1353"/>
      <c r="IG128" s="1353"/>
      <c r="IH128" s="1353"/>
      <c r="II128" s="1353"/>
      <c r="IJ128" s="1353"/>
      <c r="IK128" s="1353"/>
      <c r="IL128" s="1353"/>
      <c r="IM128" s="1353"/>
      <c r="IN128" s="1353"/>
      <c r="IO128" s="1353"/>
      <c r="IP128" s="1353"/>
      <c r="IQ128" s="1353"/>
      <c r="IR128" s="1355" t="b">
        <v>0</v>
      </c>
      <c r="IS128" s="1355"/>
      <c r="IT128" s="1355"/>
      <c r="IU128" s="1355"/>
      <c r="IV128" s="566"/>
      <c r="IW128" s="1338"/>
      <c r="IX128" s="1338"/>
      <c r="IY128" s="1341"/>
      <c r="IZ128" s="544"/>
      <c r="JA128" s="544"/>
      <c r="JB128" s="544"/>
      <c r="JC128" s="544"/>
      <c r="JD128" s="544"/>
      <c r="JE128" s="544"/>
      <c r="JF128" s="544"/>
      <c r="JG128" s="544"/>
      <c r="JH128" s="545"/>
      <c r="JI128" s="544"/>
      <c r="JJ128" s="544"/>
      <c r="JK128" s="544"/>
      <c r="JL128" s="544"/>
      <c r="JM128" s="544"/>
      <c r="JN128" s="544"/>
      <c r="JO128" s="544"/>
      <c r="JP128" s="544"/>
      <c r="JQ128" s="544"/>
      <c r="JR128" s="544"/>
      <c r="JS128" s="544"/>
      <c r="JT128" s="544"/>
      <c r="JU128" s="544"/>
      <c r="JV128" s="544"/>
      <c r="JW128" s="544"/>
      <c r="JX128" s="544"/>
      <c r="JY128" s="544"/>
      <c r="JZ128" s="544"/>
      <c r="KA128" s="544"/>
      <c r="KB128" s="544"/>
      <c r="KC128" s="544"/>
      <c r="KD128" s="544"/>
      <c r="KE128" s="544"/>
      <c r="KF128" s="544"/>
      <c r="KG128" s="544"/>
      <c r="KH128" s="544"/>
      <c r="KI128" s="544"/>
      <c r="KJ128" s="544"/>
      <c r="KK128" s="544"/>
      <c r="KL128" s="544"/>
      <c r="KM128" s="544"/>
      <c r="KN128" s="544"/>
      <c r="KO128" s="544"/>
      <c r="KP128" s="544"/>
      <c r="KQ128" s="544"/>
      <c r="KR128" s="544"/>
      <c r="KS128" s="544"/>
      <c r="KT128" s="544"/>
      <c r="KU128" s="544"/>
      <c r="KV128" s="544"/>
      <c r="KW128" s="544"/>
      <c r="KX128" s="544"/>
      <c r="KY128" s="544"/>
      <c r="KZ128" s="544"/>
      <c r="LA128" s="544"/>
      <c r="LB128" s="544"/>
      <c r="LC128" s="544"/>
      <c r="LD128" s="544"/>
      <c r="LE128" s="544"/>
      <c r="LF128" s="544"/>
      <c r="LG128" s="544"/>
      <c r="LH128" s="544"/>
      <c r="LI128" s="544"/>
      <c r="LJ128" s="546"/>
    </row>
    <row r="129" spans="2:322" ht="3.65" customHeight="1">
      <c r="B129" s="545"/>
      <c r="C129" s="544"/>
      <c r="D129" s="544"/>
      <c r="E129" s="544"/>
      <c r="F129" s="544"/>
      <c r="G129" s="544"/>
      <c r="H129" s="544"/>
      <c r="I129" s="544"/>
      <c r="J129" s="544"/>
      <c r="K129" s="544"/>
      <c r="L129" s="544"/>
      <c r="M129" s="544"/>
      <c r="N129" s="544"/>
      <c r="O129" s="544"/>
      <c r="P129" s="544"/>
      <c r="Q129" s="544"/>
      <c r="R129" s="544"/>
      <c r="S129" s="544"/>
      <c r="T129" s="544"/>
      <c r="U129" s="544"/>
      <c r="V129" s="544"/>
      <c r="W129" s="544"/>
      <c r="X129" s="544"/>
      <c r="Y129" s="544"/>
      <c r="Z129" s="544"/>
      <c r="AA129" s="544"/>
      <c r="AB129" s="544"/>
      <c r="AC129" s="544"/>
      <c r="AD129" s="544"/>
      <c r="AE129" s="544"/>
      <c r="AF129" s="544"/>
      <c r="AG129" s="544"/>
      <c r="AH129" s="544"/>
      <c r="AI129" s="544"/>
      <c r="AJ129" s="544"/>
      <c r="AK129" s="544"/>
      <c r="AL129" s="544"/>
      <c r="AM129" s="544"/>
      <c r="AN129" s="544"/>
      <c r="AO129" s="546"/>
      <c r="AP129" s="547"/>
      <c r="AQ129" s="548"/>
      <c r="AR129" s="548"/>
      <c r="AS129" s="548"/>
      <c r="AT129" s="548"/>
      <c r="AU129" s="548"/>
      <c r="AV129" s="548"/>
      <c r="AW129" s="548"/>
      <c r="AX129" s="1337"/>
      <c r="AY129" s="1338"/>
      <c r="AZ129" s="556"/>
      <c r="BA129" s="564"/>
      <c r="BB129" s="1353"/>
      <c r="BC129" s="1353"/>
      <c r="BD129" s="1353"/>
      <c r="BE129" s="1353"/>
      <c r="BF129" s="1353"/>
      <c r="BG129" s="1353"/>
      <c r="BH129" s="1353"/>
      <c r="BI129" s="1353"/>
      <c r="BJ129" s="1353"/>
      <c r="BK129" s="1353"/>
      <c r="BL129" s="1353"/>
      <c r="BM129" s="1353"/>
      <c r="BN129" s="1353"/>
      <c r="BO129" s="1353"/>
      <c r="BP129" s="1353"/>
      <c r="BQ129" s="1353"/>
      <c r="BR129" s="1353"/>
      <c r="BS129" s="1353"/>
      <c r="BT129" s="1353"/>
      <c r="BU129" s="1353"/>
      <c r="BV129" s="1353"/>
      <c r="BW129" s="1353"/>
      <c r="BX129" s="1353"/>
      <c r="BY129" s="1353"/>
      <c r="BZ129" s="1353"/>
      <c r="CA129" s="1353"/>
      <c r="CB129" s="1353"/>
      <c r="CC129" s="1353"/>
      <c r="CD129" s="1353"/>
      <c r="CE129" s="1353"/>
      <c r="CF129" s="1353"/>
      <c r="CG129" s="1353"/>
      <c r="CH129" s="1353"/>
      <c r="CI129" s="1353"/>
      <c r="CJ129" s="1353"/>
      <c r="CK129" s="1353"/>
      <c r="CL129" s="1353"/>
      <c r="CM129" s="1353"/>
      <c r="CN129" s="1353"/>
      <c r="CO129" s="1353"/>
      <c r="CP129" s="1353"/>
      <c r="CQ129" s="1353"/>
      <c r="CR129" s="1353"/>
      <c r="CS129" s="1353"/>
      <c r="CT129" s="1353"/>
      <c r="CU129" s="1353"/>
      <c r="CV129" s="1353"/>
      <c r="CW129" s="1353"/>
      <c r="CX129" s="1353"/>
      <c r="CY129" s="1353"/>
      <c r="CZ129" s="1353"/>
      <c r="DA129" s="1353"/>
      <c r="DB129" s="1353"/>
      <c r="DC129" s="1353"/>
      <c r="DD129" s="1353"/>
      <c r="DE129" s="1353"/>
      <c r="DF129" s="1353"/>
      <c r="DG129" s="1353"/>
      <c r="DH129" s="1353"/>
      <c r="DI129" s="1353"/>
      <c r="DJ129" s="1353"/>
      <c r="DK129" s="1353"/>
      <c r="DL129" s="1353"/>
      <c r="DM129" s="1353"/>
      <c r="DN129" s="1353"/>
      <c r="DO129" s="1353"/>
      <c r="DP129" s="1353"/>
      <c r="DQ129" s="1353"/>
      <c r="DR129" s="1353"/>
      <c r="DS129" s="1353"/>
      <c r="DT129" s="1353"/>
      <c r="DU129" s="1353"/>
      <c r="DV129" s="1353"/>
      <c r="DW129" s="1353"/>
      <c r="DX129" s="1353"/>
      <c r="DY129" s="1353"/>
      <c r="DZ129" s="1353"/>
      <c r="EA129" s="1353"/>
      <c r="EB129" s="1353"/>
      <c r="EC129" s="1353"/>
      <c r="ED129" s="1353"/>
      <c r="EE129" s="1353"/>
      <c r="EF129" s="1353"/>
      <c r="EG129" s="1353"/>
      <c r="EH129" s="1353"/>
      <c r="EI129" s="1353"/>
      <c r="EJ129" s="1353"/>
      <c r="EK129" s="1353"/>
      <c r="EL129" s="1353"/>
      <c r="EM129" s="1353"/>
      <c r="EN129" s="1353"/>
      <c r="EO129" s="1353"/>
      <c r="EP129" s="1353"/>
      <c r="EQ129" s="1353"/>
      <c r="ER129" s="1353"/>
      <c r="ES129" s="1353"/>
      <c r="ET129" s="1353"/>
      <c r="EU129" s="1353"/>
      <c r="EV129" s="1353"/>
      <c r="EW129" s="1353"/>
      <c r="EX129" s="1353"/>
      <c r="EY129" s="1353"/>
      <c r="EZ129" s="1353"/>
      <c r="FA129" s="1353"/>
      <c r="FB129" s="1353"/>
      <c r="FC129" s="1353"/>
      <c r="FD129" s="1353"/>
      <c r="FE129" s="1353"/>
      <c r="FF129" s="1353"/>
      <c r="FG129" s="1353"/>
      <c r="FH129" s="1353"/>
      <c r="FI129" s="1353"/>
      <c r="FJ129" s="1353"/>
      <c r="FK129" s="1353"/>
      <c r="FL129" s="1353"/>
      <c r="FM129" s="1353"/>
      <c r="FN129" s="1353"/>
      <c r="FO129" s="1353"/>
      <c r="FP129" s="1353"/>
      <c r="FQ129" s="1353"/>
      <c r="FR129" s="1353"/>
      <c r="FS129" s="1353"/>
      <c r="FT129" s="1353"/>
      <c r="FU129" s="1353"/>
      <c r="FV129" s="1353"/>
      <c r="FW129" s="1353"/>
      <c r="FX129" s="1353"/>
      <c r="FY129" s="1353"/>
      <c r="FZ129" s="1353"/>
      <c r="GA129" s="1353"/>
      <c r="GB129" s="1353"/>
      <c r="GC129" s="1353"/>
      <c r="GD129" s="1353"/>
      <c r="GE129" s="1353"/>
      <c r="GF129" s="1353"/>
      <c r="GG129" s="1353"/>
      <c r="GH129" s="1353"/>
      <c r="GI129" s="1353"/>
      <c r="GJ129" s="1353"/>
      <c r="GK129" s="1353"/>
      <c r="GL129" s="1353"/>
      <c r="GM129" s="1353"/>
      <c r="GN129" s="1353"/>
      <c r="GO129" s="1353"/>
      <c r="GP129" s="1353"/>
      <c r="GQ129" s="1353"/>
      <c r="GR129" s="1353"/>
      <c r="GS129" s="1353"/>
      <c r="GT129" s="1353"/>
      <c r="GU129" s="1353"/>
      <c r="GV129" s="1353"/>
      <c r="GW129" s="1353"/>
      <c r="GX129" s="1353"/>
      <c r="GY129" s="1353"/>
      <c r="GZ129" s="1353"/>
      <c r="HA129" s="1353"/>
      <c r="HB129" s="1353"/>
      <c r="HC129" s="1353"/>
      <c r="HD129" s="1353"/>
      <c r="HE129" s="1353"/>
      <c r="HF129" s="1353"/>
      <c r="HG129" s="1353"/>
      <c r="HH129" s="1353"/>
      <c r="HI129" s="1353"/>
      <c r="HJ129" s="1353"/>
      <c r="HK129" s="1353"/>
      <c r="HL129" s="1353"/>
      <c r="HM129" s="1353"/>
      <c r="HN129" s="1353"/>
      <c r="HO129" s="1353"/>
      <c r="HP129" s="1353"/>
      <c r="HQ129" s="1353"/>
      <c r="HR129" s="1353"/>
      <c r="HS129" s="1353"/>
      <c r="HT129" s="1353"/>
      <c r="HU129" s="1353"/>
      <c r="HV129" s="1353"/>
      <c r="HW129" s="1353"/>
      <c r="HX129" s="1353"/>
      <c r="HY129" s="1353"/>
      <c r="HZ129" s="1353"/>
      <c r="IA129" s="1353"/>
      <c r="IB129" s="1353"/>
      <c r="IC129" s="1353"/>
      <c r="ID129" s="1353"/>
      <c r="IE129" s="1353"/>
      <c r="IF129" s="1353"/>
      <c r="IG129" s="1353"/>
      <c r="IH129" s="1353"/>
      <c r="II129" s="1353"/>
      <c r="IJ129" s="1353"/>
      <c r="IK129" s="1353"/>
      <c r="IL129" s="1353"/>
      <c r="IM129" s="1353"/>
      <c r="IN129" s="1353"/>
      <c r="IO129" s="1353"/>
      <c r="IP129" s="1353"/>
      <c r="IQ129" s="1353"/>
      <c r="IR129" s="1355"/>
      <c r="IS129" s="1355"/>
      <c r="IT129" s="1355"/>
      <c r="IU129" s="1355"/>
      <c r="IV129" s="566"/>
      <c r="IW129" s="556"/>
      <c r="IX129" s="1338"/>
      <c r="IY129" s="1341"/>
      <c r="IZ129" s="544"/>
      <c r="JA129" s="544"/>
      <c r="JB129" s="544"/>
      <c r="JC129" s="544"/>
      <c r="JD129" s="544"/>
      <c r="JE129" s="544"/>
      <c r="JF129" s="544"/>
      <c r="JG129" s="544"/>
      <c r="JH129" s="545"/>
      <c r="JI129" s="544"/>
      <c r="JJ129" s="544"/>
      <c r="JK129" s="544"/>
      <c r="JL129" s="544"/>
      <c r="JM129" s="544"/>
      <c r="JN129" s="544"/>
      <c r="JO129" s="544"/>
      <c r="JP129" s="544"/>
      <c r="JQ129" s="544"/>
      <c r="JR129" s="544"/>
      <c r="JS129" s="544"/>
      <c r="JT129" s="544"/>
      <c r="JU129" s="544"/>
      <c r="JV129" s="544"/>
      <c r="JW129" s="544"/>
      <c r="JX129" s="544"/>
      <c r="JY129" s="544"/>
      <c r="JZ129" s="544"/>
      <c r="KA129" s="544"/>
      <c r="KB129" s="544"/>
      <c r="KC129" s="544"/>
      <c r="KD129" s="544"/>
      <c r="KE129" s="544"/>
      <c r="KF129" s="544"/>
      <c r="KG129" s="544"/>
      <c r="KH129" s="544"/>
      <c r="KI129" s="544"/>
      <c r="KJ129" s="544"/>
      <c r="KK129" s="544"/>
      <c r="KL129" s="544"/>
      <c r="KM129" s="544"/>
      <c r="KN129" s="544"/>
      <c r="KO129" s="544"/>
      <c r="KP129" s="544"/>
      <c r="KQ129" s="544"/>
      <c r="KR129" s="544"/>
      <c r="KS129" s="544"/>
      <c r="KT129" s="544"/>
      <c r="KU129" s="544"/>
      <c r="KV129" s="544"/>
      <c r="KW129" s="544"/>
      <c r="KX129" s="544"/>
      <c r="KY129" s="544"/>
      <c r="KZ129" s="544"/>
      <c r="LA129" s="544"/>
      <c r="LB129" s="544"/>
      <c r="LC129" s="544"/>
      <c r="LD129" s="544"/>
      <c r="LE129" s="544"/>
      <c r="LF129" s="544"/>
      <c r="LG129" s="544"/>
      <c r="LH129" s="544"/>
      <c r="LI129" s="544"/>
      <c r="LJ129" s="546"/>
    </row>
    <row r="130" spans="2:322" ht="3.65" customHeight="1">
      <c r="B130" s="545"/>
      <c r="C130" s="544"/>
      <c r="D130" s="544"/>
      <c r="E130" s="544"/>
      <c r="F130" s="544"/>
      <c r="G130" s="544"/>
      <c r="H130" s="544"/>
      <c r="I130" s="544"/>
      <c r="J130" s="544"/>
      <c r="K130" s="544"/>
      <c r="L130" s="544"/>
      <c r="M130" s="544"/>
      <c r="N130" s="544"/>
      <c r="O130" s="544"/>
      <c r="P130" s="544"/>
      <c r="Q130" s="544"/>
      <c r="R130" s="544"/>
      <c r="S130" s="544"/>
      <c r="T130" s="544"/>
      <c r="U130" s="544"/>
      <c r="V130" s="544"/>
      <c r="W130" s="544"/>
      <c r="X130" s="544"/>
      <c r="Y130" s="544"/>
      <c r="Z130" s="544"/>
      <c r="AA130" s="544"/>
      <c r="AB130" s="544"/>
      <c r="AC130" s="544"/>
      <c r="AD130" s="544"/>
      <c r="AE130" s="544"/>
      <c r="AF130" s="544"/>
      <c r="AG130" s="544"/>
      <c r="AH130" s="544"/>
      <c r="AI130" s="544"/>
      <c r="AJ130" s="544"/>
      <c r="AK130" s="544"/>
      <c r="AL130" s="544"/>
      <c r="AM130" s="544"/>
      <c r="AN130" s="544"/>
      <c r="AO130" s="546"/>
      <c r="AP130" s="547"/>
      <c r="AQ130" s="548"/>
      <c r="AR130" s="548"/>
      <c r="AS130" s="548"/>
      <c r="AT130" s="548"/>
      <c r="AU130" s="548"/>
      <c r="AV130" s="548"/>
      <c r="AW130" s="548"/>
      <c r="AX130" s="1337"/>
      <c r="AY130" s="1338"/>
      <c r="AZ130" s="556"/>
      <c r="BA130" s="564"/>
      <c r="BB130" s="1353"/>
      <c r="BC130" s="1353"/>
      <c r="BD130" s="1353"/>
      <c r="BE130" s="1353"/>
      <c r="BF130" s="1353"/>
      <c r="BG130" s="1353"/>
      <c r="BH130" s="1353"/>
      <c r="BI130" s="1353"/>
      <c r="BJ130" s="1353"/>
      <c r="BK130" s="1353"/>
      <c r="BL130" s="1353"/>
      <c r="BM130" s="1353"/>
      <c r="BN130" s="1353"/>
      <c r="BO130" s="1353"/>
      <c r="BP130" s="1353"/>
      <c r="BQ130" s="1353"/>
      <c r="BR130" s="1353"/>
      <c r="BS130" s="1353"/>
      <c r="BT130" s="1353"/>
      <c r="BU130" s="1353"/>
      <c r="BV130" s="1353"/>
      <c r="BW130" s="1353"/>
      <c r="BX130" s="1353"/>
      <c r="BY130" s="1353"/>
      <c r="BZ130" s="1353"/>
      <c r="CA130" s="1353"/>
      <c r="CB130" s="1353"/>
      <c r="CC130" s="1353"/>
      <c r="CD130" s="1353"/>
      <c r="CE130" s="1353"/>
      <c r="CF130" s="1353"/>
      <c r="CG130" s="1353"/>
      <c r="CH130" s="1353"/>
      <c r="CI130" s="1353"/>
      <c r="CJ130" s="1353"/>
      <c r="CK130" s="1353"/>
      <c r="CL130" s="1353"/>
      <c r="CM130" s="1353"/>
      <c r="CN130" s="1353"/>
      <c r="CO130" s="1353"/>
      <c r="CP130" s="1353"/>
      <c r="CQ130" s="1353"/>
      <c r="CR130" s="1353"/>
      <c r="CS130" s="1353"/>
      <c r="CT130" s="1353"/>
      <c r="CU130" s="1353"/>
      <c r="CV130" s="1353"/>
      <c r="CW130" s="1353"/>
      <c r="CX130" s="1353"/>
      <c r="CY130" s="1353"/>
      <c r="CZ130" s="1353"/>
      <c r="DA130" s="1353"/>
      <c r="DB130" s="1353"/>
      <c r="DC130" s="1353"/>
      <c r="DD130" s="1353"/>
      <c r="DE130" s="1353"/>
      <c r="DF130" s="1353"/>
      <c r="DG130" s="1353"/>
      <c r="DH130" s="1353"/>
      <c r="DI130" s="1353"/>
      <c r="DJ130" s="1353"/>
      <c r="DK130" s="1353"/>
      <c r="DL130" s="1353"/>
      <c r="DM130" s="1353"/>
      <c r="DN130" s="1353"/>
      <c r="DO130" s="1353"/>
      <c r="DP130" s="1353"/>
      <c r="DQ130" s="1353"/>
      <c r="DR130" s="1353"/>
      <c r="DS130" s="1353"/>
      <c r="DT130" s="1353"/>
      <c r="DU130" s="1353"/>
      <c r="DV130" s="1353"/>
      <c r="DW130" s="1353"/>
      <c r="DX130" s="1353"/>
      <c r="DY130" s="1353"/>
      <c r="DZ130" s="1353"/>
      <c r="EA130" s="1353"/>
      <c r="EB130" s="1353"/>
      <c r="EC130" s="1353"/>
      <c r="ED130" s="1353"/>
      <c r="EE130" s="1353"/>
      <c r="EF130" s="1353"/>
      <c r="EG130" s="1353"/>
      <c r="EH130" s="1353"/>
      <c r="EI130" s="1353"/>
      <c r="EJ130" s="1353"/>
      <c r="EK130" s="1353"/>
      <c r="EL130" s="1353"/>
      <c r="EM130" s="1353"/>
      <c r="EN130" s="1353"/>
      <c r="EO130" s="1353"/>
      <c r="EP130" s="1353"/>
      <c r="EQ130" s="1353"/>
      <c r="ER130" s="1353"/>
      <c r="ES130" s="1353"/>
      <c r="ET130" s="1353"/>
      <c r="EU130" s="1353"/>
      <c r="EV130" s="1353"/>
      <c r="EW130" s="1353"/>
      <c r="EX130" s="1353"/>
      <c r="EY130" s="1353"/>
      <c r="EZ130" s="1353"/>
      <c r="FA130" s="1353"/>
      <c r="FB130" s="1353"/>
      <c r="FC130" s="1353"/>
      <c r="FD130" s="1353"/>
      <c r="FE130" s="1353"/>
      <c r="FF130" s="1353"/>
      <c r="FG130" s="1353"/>
      <c r="FH130" s="1353"/>
      <c r="FI130" s="1353"/>
      <c r="FJ130" s="1353"/>
      <c r="FK130" s="1353"/>
      <c r="FL130" s="1353"/>
      <c r="FM130" s="1353"/>
      <c r="FN130" s="1353"/>
      <c r="FO130" s="1353"/>
      <c r="FP130" s="1353"/>
      <c r="FQ130" s="1353"/>
      <c r="FR130" s="1353"/>
      <c r="FS130" s="1353"/>
      <c r="FT130" s="1353"/>
      <c r="FU130" s="1353"/>
      <c r="FV130" s="1353"/>
      <c r="FW130" s="1353"/>
      <c r="FX130" s="1353"/>
      <c r="FY130" s="1353"/>
      <c r="FZ130" s="1353"/>
      <c r="GA130" s="1353"/>
      <c r="GB130" s="1353"/>
      <c r="GC130" s="1353"/>
      <c r="GD130" s="1353"/>
      <c r="GE130" s="1353"/>
      <c r="GF130" s="1353"/>
      <c r="GG130" s="1353"/>
      <c r="GH130" s="1353"/>
      <c r="GI130" s="1353"/>
      <c r="GJ130" s="1353"/>
      <c r="GK130" s="1353"/>
      <c r="GL130" s="1353"/>
      <c r="GM130" s="1353"/>
      <c r="GN130" s="1353"/>
      <c r="GO130" s="1353"/>
      <c r="GP130" s="1353"/>
      <c r="GQ130" s="1353"/>
      <c r="GR130" s="1353"/>
      <c r="GS130" s="1353"/>
      <c r="GT130" s="1353"/>
      <c r="GU130" s="1353"/>
      <c r="GV130" s="1353"/>
      <c r="GW130" s="1353"/>
      <c r="GX130" s="1353"/>
      <c r="GY130" s="1353"/>
      <c r="GZ130" s="1353"/>
      <c r="HA130" s="1353"/>
      <c r="HB130" s="1353"/>
      <c r="HC130" s="1353"/>
      <c r="HD130" s="1353"/>
      <c r="HE130" s="1353"/>
      <c r="HF130" s="1353"/>
      <c r="HG130" s="1353"/>
      <c r="HH130" s="1353"/>
      <c r="HI130" s="1353"/>
      <c r="HJ130" s="1353"/>
      <c r="HK130" s="1353"/>
      <c r="HL130" s="1353"/>
      <c r="HM130" s="1353"/>
      <c r="HN130" s="1353"/>
      <c r="HO130" s="1353"/>
      <c r="HP130" s="1353"/>
      <c r="HQ130" s="1353"/>
      <c r="HR130" s="1353"/>
      <c r="HS130" s="1353"/>
      <c r="HT130" s="1353"/>
      <c r="HU130" s="1353"/>
      <c r="HV130" s="1353"/>
      <c r="HW130" s="1353"/>
      <c r="HX130" s="1353"/>
      <c r="HY130" s="1353"/>
      <c r="HZ130" s="1353"/>
      <c r="IA130" s="1353"/>
      <c r="IB130" s="1353"/>
      <c r="IC130" s="1353"/>
      <c r="ID130" s="1353"/>
      <c r="IE130" s="1353"/>
      <c r="IF130" s="1353"/>
      <c r="IG130" s="1353"/>
      <c r="IH130" s="1353"/>
      <c r="II130" s="1353"/>
      <c r="IJ130" s="1353"/>
      <c r="IK130" s="1353"/>
      <c r="IL130" s="1353"/>
      <c r="IM130" s="1353"/>
      <c r="IN130" s="1353"/>
      <c r="IO130" s="1353"/>
      <c r="IP130" s="1353"/>
      <c r="IQ130" s="1353"/>
      <c r="IR130" s="1355"/>
      <c r="IS130" s="1355"/>
      <c r="IT130" s="1355"/>
      <c r="IU130" s="1355"/>
      <c r="IV130" s="566"/>
      <c r="IW130" s="556"/>
      <c r="IX130" s="1338"/>
      <c r="IY130" s="1341"/>
      <c r="IZ130" s="544"/>
      <c r="JA130" s="544"/>
      <c r="JB130" s="544"/>
      <c r="JC130" s="544"/>
      <c r="JD130" s="544"/>
      <c r="JE130" s="544"/>
      <c r="JF130" s="544"/>
      <c r="JG130" s="544"/>
      <c r="JH130" s="545"/>
      <c r="JI130" s="544"/>
      <c r="JJ130" s="544"/>
      <c r="JK130" s="544"/>
      <c r="JL130" s="544"/>
      <c r="JM130" s="544"/>
      <c r="JN130" s="544"/>
      <c r="JO130" s="544"/>
      <c r="JP130" s="544"/>
      <c r="JQ130" s="544"/>
      <c r="JR130" s="544"/>
      <c r="JS130" s="544"/>
      <c r="JT130" s="544"/>
      <c r="JU130" s="544"/>
      <c r="JV130" s="544"/>
      <c r="JW130" s="544"/>
      <c r="JX130" s="544"/>
      <c r="JY130" s="544"/>
      <c r="JZ130" s="544"/>
      <c r="KA130" s="544"/>
      <c r="KB130" s="544"/>
      <c r="KC130" s="544"/>
      <c r="KD130" s="544"/>
      <c r="KE130" s="544"/>
      <c r="KF130" s="544"/>
      <c r="KG130" s="544"/>
      <c r="KH130" s="544"/>
      <c r="KI130" s="544"/>
      <c r="KJ130" s="544"/>
      <c r="KK130" s="544"/>
      <c r="KL130" s="544"/>
      <c r="KM130" s="544"/>
      <c r="KN130" s="544"/>
      <c r="KO130" s="544"/>
      <c r="KP130" s="544"/>
      <c r="KQ130" s="544"/>
      <c r="KR130" s="544"/>
      <c r="KS130" s="544"/>
      <c r="KT130" s="544"/>
      <c r="KU130" s="544"/>
      <c r="KV130" s="544"/>
      <c r="KW130" s="544"/>
      <c r="KX130" s="544"/>
      <c r="KY130" s="544"/>
      <c r="KZ130" s="544"/>
      <c r="LA130" s="544"/>
      <c r="LB130" s="544"/>
      <c r="LC130" s="544"/>
      <c r="LD130" s="544"/>
      <c r="LE130" s="544"/>
      <c r="LF130" s="544"/>
      <c r="LG130" s="544"/>
      <c r="LH130" s="544"/>
      <c r="LI130" s="544"/>
      <c r="LJ130" s="546"/>
    </row>
    <row r="131" spans="2:322" ht="3.65" customHeight="1">
      <c r="B131" s="545"/>
      <c r="C131" s="544"/>
      <c r="D131" s="544"/>
      <c r="E131" s="544"/>
      <c r="F131" s="544"/>
      <c r="G131" s="544"/>
      <c r="H131" s="544"/>
      <c r="I131" s="544"/>
      <c r="J131" s="544"/>
      <c r="K131" s="544"/>
      <c r="L131" s="544"/>
      <c r="M131" s="544"/>
      <c r="N131" s="544"/>
      <c r="O131" s="544"/>
      <c r="P131" s="544"/>
      <c r="Q131" s="544"/>
      <c r="R131" s="544"/>
      <c r="S131" s="544"/>
      <c r="T131" s="544"/>
      <c r="U131" s="544"/>
      <c r="V131" s="544"/>
      <c r="W131" s="544"/>
      <c r="X131" s="544"/>
      <c r="Y131" s="544"/>
      <c r="Z131" s="544"/>
      <c r="AA131" s="544"/>
      <c r="AB131" s="544"/>
      <c r="AC131" s="544"/>
      <c r="AD131" s="544"/>
      <c r="AE131" s="544"/>
      <c r="AF131" s="544"/>
      <c r="AG131" s="544"/>
      <c r="AH131" s="544"/>
      <c r="AI131" s="544"/>
      <c r="AJ131" s="544"/>
      <c r="AK131" s="544"/>
      <c r="AL131" s="544"/>
      <c r="AM131" s="544"/>
      <c r="AN131" s="544"/>
      <c r="AO131" s="546"/>
      <c r="AP131" s="547"/>
      <c r="AQ131" s="548"/>
      <c r="AR131" s="548"/>
      <c r="AS131" s="548"/>
      <c r="AT131" s="548"/>
      <c r="AU131" s="548"/>
      <c r="AV131" s="548"/>
      <c r="AW131" s="548"/>
      <c r="AX131" s="1337"/>
      <c r="AY131" s="1338"/>
      <c r="AZ131" s="556"/>
      <c r="BA131" s="564"/>
      <c r="BB131" s="1348"/>
      <c r="BC131" s="1348"/>
      <c r="BD131" s="1348"/>
      <c r="BE131" s="1348"/>
      <c r="BF131" s="1348"/>
      <c r="BG131" s="1348"/>
      <c r="BH131" s="1348"/>
      <c r="BI131" s="1348"/>
      <c r="BJ131" s="1348"/>
      <c r="BK131" s="1348"/>
      <c r="BL131" s="1348"/>
      <c r="BM131" s="1348"/>
      <c r="BN131" s="1348"/>
      <c r="BO131" s="1348"/>
      <c r="BP131" s="1348"/>
      <c r="BQ131" s="1348"/>
      <c r="BR131" s="1348"/>
      <c r="BS131" s="1348"/>
      <c r="BT131" s="1348"/>
      <c r="BU131" s="1348"/>
      <c r="BV131" s="1348"/>
      <c r="BW131" s="1348"/>
      <c r="BX131" s="1348"/>
      <c r="BY131" s="1348"/>
      <c r="BZ131" s="1349"/>
      <c r="CA131" s="1349"/>
      <c r="CB131" s="1349"/>
      <c r="CC131" s="1349"/>
      <c r="CD131" s="1349"/>
      <c r="CE131" s="1349"/>
      <c r="CF131" s="1349"/>
      <c r="CG131" s="1349"/>
      <c r="CH131" s="1349"/>
      <c r="CI131" s="1349"/>
      <c r="CJ131" s="1349"/>
      <c r="CK131" s="1349"/>
      <c r="CL131" s="1349"/>
      <c r="CM131" s="1349"/>
      <c r="CN131" s="1349"/>
      <c r="CO131" s="1349"/>
      <c r="CP131" s="1349"/>
      <c r="CQ131" s="1349"/>
      <c r="CR131" s="1349"/>
      <c r="CS131" s="1349"/>
      <c r="CT131" s="1349"/>
      <c r="CU131" s="1349"/>
      <c r="CV131" s="1349"/>
      <c r="CW131" s="1349"/>
      <c r="CX131" s="1349"/>
      <c r="CY131" s="1349"/>
      <c r="CZ131" s="1349"/>
      <c r="DA131" s="1349"/>
      <c r="DB131" s="1349"/>
      <c r="DC131" s="1349"/>
      <c r="DD131" s="1349"/>
      <c r="DE131" s="1349"/>
      <c r="DF131" s="1349"/>
      <c r="DG131" s="1349"/>
      <c r="DH131" s="1349"/>
      <c r="DI131" s="1349"/>
      <c r="DJ131" s="1349"/>
      <c r="DK131" s="1349"/>
      <c r="DL131" s="1349"/>
      <c r="DM131" s="1349"/>
      <c r="DN131" s="1349"/>
      <c r="DO131" s="1349"/>
      <c r="DP131" s="1349"/>
      <c r="DQ131" s="1349"/>
      <c r="DR131" s="1349"/>
      <c r="DS131" s="1349"/>
      <c r="DT131" s="1349"/>
      <c r="DU131" s="1349"/>
      <c r="DV131" s="1349"/>
      <c r="DW131" s="1349"/>
      <c r="DX131" s="1349"/>
      <c r="DY131" s="1349"/>
      <c r="DZ131" s="1349"/>
      <c r="EA131" s="1349"/>
      <c r="EB131" s="1349"/>
      <c r="EC131" s="1349"/>
      <c r="ED131" s="1349"/>
      <c r="EE131" s="1349"/>
      <c r="EF131" s="1349"/>
      <c r="EG131" s="1349"/>
      <c r="EH131" s="1349"/>
      <c r="EI131" s="1349"/>
      <c r="EJ131" s="1349"/>
      <c r="EK131" s="1349"/>
      <c r="EL131" s="1349"/>
      <c r="EM131" s="1349"/>
      <c r="EN131" s="1349"/>
      <c r="EO131" s="1349"/>
      <c r="EP131" s="1349"/>
      <c r="EQ131" s="1349"/>
      <c r="ER131" s="1349"/>
      <c r="ES131" s="1349"/>
      <c r="ET131" s="1349"/>
      <c r="EU131" s="1349"/>
      <c r="EV131" s="1349"/>
      <c r="EW131" s="1349"/>
      <c r="EX131" s="1349"/>
      <c r="EY131" s="1349"/>
      <c r="EZ131" s="1349"/>
      <c r="FA131" s="1349"/>
      <c r="FB131" s="1349"/>
      <c r="FC131" s="1349"/>
      <c r="FD131" s="1349"/>
      <c r="FE131" s="1349"/>
      <c r="FF131" s="1349"/>
      <c r="FG131" s="1349"/>
      <c r="FH131" s="1349"/>
      <c r="FI131" s="1349"/>
      <c r="FJ131" s="1349"/>
      <c r="FK131" s="1349"/>
      <c r="FL131" s="1349"/>
      <c r="FM131" s="1349"/>
      <c r="FN131" s="1349"/>
      <c r="FO131" s="1349"/>
      <c r="FP131" s="1349"/>
      <c r="FQ131" s="1349"/>
      <c r="FR131" s="1349"/>
      <c r="FS131" s="1349"/>
      <c r="FT131" s="1349"/>
      <c r="FU131" s="1349"/>
      <c r="FV131" s="1349"/>
      <c r="FW131" s="1349"/>
      <c r="FX131" s="1349"/>
      <c r="FY131" s="1349"/>
      <c r="FZ131" s="1349"/>
      <c r="GA131" s="1349"/>
      <c r="GB131" s="1349"/>
      <c r="GC131" s="1349"/>
      <c r="GD131" s="1349"/>
      <c r="GE131" s="1349"/>
      <c r="GF131" s="1349"/>
      <c r="GG131" s="1349"/>
      <c r="GH131" s="1349"/>
      <c r="GI131" s="1349"/>
      <c r="GJ131" s="1349"/>
      <c r="GK131" s="1349"/>
      <c r="GL131" s="1349"/>
      <c r="GM131" s="1349"/>
      <c r="GN131" s="1349"/>
      <c r="GO131" s="1349"/>
      <c r="GP131" s="1348"/>
      <c r="GQ131" s="1348"/>
      <c r="GR131" s="1348"/>
      <c r="GS131" s="1348"/>
      <c r="GT131" s="1348"/>
      <c r="GU131" s="1348"/>
      <c r="GV131" s="1348"/>
      <c r="GW131" s="1348"/>
      <c r="GX131" s="1348"/>
      <c r="GY131" s="1348"/>
      <c r="GZ131" s="1348"/>
      <c r="HA131" s="1348"/>
      <c r="HB131" s="1348"/>
      <c r="HC131" s="1348"/>
      <c r="HD131" s="1348"/>
      <c r="HE131" s="1348"/>
      <c r="HF131" s="1348"/>
      <c r="HG131" s="1348"/>
      <c r="HH131" s="1348"/>
      <c r="HI131" s="1348"/>
      <c r="HJ131" s="1348"/>
      <c r="HK131" s="1348"/>
      <c r="HL131" s="1348"/>
      <c r="HM131" s="1348"/>
      <c r="HN131" s="1348"/>
      <c r="HO131" s="1348"/>
      <c r="HP131" s="1348"/>
      <c r="HQ131" s="1348"/>
      <c r="HR131" s="1348"/>
      <c r="HS131" s="1348"/>
      <c r="HT131" s="1348"/>
      <c r="HU131" s="1348"/>
      <c r="HV131" s="1348"/>
      <c r="HW131" s="1348"/>
      <c r="HX131" s="1348"/>
      <c r="HY131" s="1348"/>
      <c r="HZ131" s="1348"/>
      <c r="IA131" s="1348"/>
      <c r="IB131" s="1348"/>
      <c r="IC131" s="1348"/>
      <c r="ID131" s="1348"/>
      <c r="IE131" s="1348"/>
      <c r="IF131" s="1348"/>
      <c r="IG131" s="1348"/>
      <c r="IH131" s="1348"/>
      <c r="II131" s="1348"/>
      <c r="IJ131" s="1348"/>
      <c r="IK131" s="1348"/>
      <c r="IL131" s="1348"/>
      <c r="IM131" s="1348"/>
      <c r="IN131" s="1348"/>
      <c r="IO131" s="1348"/>
      <c r="IP131" s="1348"/>
      <c r="IQ131" s="1348"/>
      <c r="IR131" s="1352" t="b">
        <v>0</v>
      </c>
      <c r="IS131" s="1352"/>
      <c r="IT131" s="1352"/>
      <c r="IU131" s="1352"/>
      <c r="IV131" s="566"/>
      <c r="IW131" s="556"/>
      <c r="IX131" s="1338"/>
      <c r="IY131" s="1341"/>
      <c r="IZ131" s="544"/>
      <c r="JA131" s="544"/>
      <c r="JB131" s="544"/>
      <c r="JC131" s="544"/>
      <c r="JD131" s="544"/>
      <c r="JE131" s="544"/>
      <c r="JF131" s="544"/>
      <c r="JG131" s="544"/>
      <c r="JH131" s="545"/>
      <c r="JI131" s="544"/>
      <c r="JJ131" s="544"/>
      <c r="JK131" s="544"/>
      <c r="JL131" s="544"/>
      <c r="JM131" s="544"/>
      <c r="JN131" s="544"/>
      <c r="JO131" s="544"/>
      <c r="JP131" s="544"/>
      <c r="JQ131" s="544"/>
      <c r="JR131" s="544"/>
      <c r="JS131" s="544"/>
      <c r="JT131" s="544"/>
      <c r="JU131" s="544"/>
      <c r="JV131" s="544"/>
      <c r="JW131" s="544"/>
      <c r="JX131" s="544"/>
      <c r="JY131" s="544"/>
      <c r="JZ131" s="544"/>
      <c r="KA131" s="544"/>
      <c r="KB131" s="544"/>
      <c r="KC131" s="544"/>
      <c r="KD131" s="544"/>
      <c r="KE131" s="544"/>
      <c r="KF131" s="544"/>
      <c r="KG131" s="544"/>
      <c r="KH131" s="544"/>
      <c r="KI131" s="544"/>
      <c r="KJ131" s="544"/>
      <c r="KK131" s="544"/>
      <c r="KL131" s="544"/>
      <c r="KM131" s="544"/>
      <c r="KN131" s="544"/>
      <c r="KO131" s="544"/>
      <c r="KP131" s="544"/>
      <c r="KQ131" s="544"/>
      <c r="KR131" s="544"/>
      <c r="KS131" s="544"/>
      <c r="KT131" s="544"/>
      <c r="KU131" s="544"/>
      <c r="KV131" s="544"/>
      <c r="KW131" s="544"/>
      <c r="KX131" s="544"/>
      <c r="KY131" s="544"/>
      <c r="KZ131" s="544"/>
      <c r="LA131" s="544"/>
      <c r="LB131" s="544"/>
      <c r="LC131" s="544"/>
      <c r="LD131" s="544"/>
      <c r="LE131" s="544"/>
      <c r="LF131" s="544"/>
      <c r="LG131" s="544"/>
      <c r="LH131" s="544"/>
      <c r="LI131" s="544"/>
      <c r="LJ131" s="546"/>
    </row>
    <row r="132" spans="2:322" ht="3.65" customHeight="1">
      <c r="B132" s="545"/>
      <c r="C132" s="544"/>
      <c r="D132" s="544"/>
      <c r="E132" s="544"/>
      <c r="F132" s="544"/>
      <c r="G132" s="544"/>
      <c r="H132" s="544"/>
      <c r="I132" s="544"/>
      <c r="J132" s="544"/>
      <c r="K132" s="544"/>
      <c r="L132" s="544"/>
      <c r="M132" s="544"/>
      <c r="N132" s="544"/>
      <c r="O132" s="544"/>
      <c r="P132" s="544"/>
      <c r="Q132" s="544"/>
      <c r="R132" s="544"/>
      <c r="S132" s="544"/>
      <c r="T132" s="544"/>
      <c r="U132" s="544"/>
      <c r="V132" s="544"/>
      <c r="W132" s="544"/>
      <c r="X132" s="544"/>
      <c r="Y132" s="544"/>
      <c r="Z132" s="544"/>
      <c r="AA132" s="544"/>
      <c r="AB132" s="544"/>
      <c r="AC132" s="544"/>
      <c r="AD132" s="544"/>
      <c r="AE132" s="544"/>
      <c r="AF132" s="544"/>
      <c r="AG132" s="544"/>
      <c r="AH132" s="544"/>
      <c r="AI132" s="544"/>
      <c r="AJ132" s="544"/>
      <c r="AK132" s="544"/>
      <c r="AL132" s="544"/>
      <c r="AM132" s="544"/>
      <c r="AN132" s="544"/>
      <c r="AO132" s="546"/>
      <c r="AP132" s="547"/>
      <c r="AQ132" s="548"/>
      <c r="AR132" s="548"/>
      <c r="AS132" s="548"/>
      <c r="AT132" s="548"/>
      <c r="AU132" s="548"/>
      <c r="AV132" s="548"/>
      <c r="AW132" s="548"/>
      <c r="AX132" s="1337"/>
      <c r="AY132" s="1338"/>
      <c r="AZ132" s="556"/>
      <c r="BA132" s="564"/>
      <c r="BB132" s="1348"/>
      <c r="BC132" s="1348"/>
      <c r="BD132" s="1348"/>
      <c r="BE132" s="1348"/>
      <c r="BF132" s="1348"/>
      <c r="BG132" s="1348"/>
      <c r="BH132" s="1348"/>
      <c r="BI132" s="1348"/>
      <c r="BJ132" s="1348"/>
      <c r="BK132" s="1348"/>
      <c r="BL132" s="1348"/>
      <c r="BM132" s="1348"/>
      <c r="BN132" s="1348"/>
      <c r="BO132" s="1348"/>
      <c r="BP132" s="1348"/>
      <c r="BQ132" s="1348"/>
      <c r="BR132" s="1348"/>
      <c r="BS132" s="1348"/>
      <c r="BT132" s="1348"/>
      <c r="BU132" s="1348"/>
      <c r="BV132" s="1348"/>
      <c r="BW132" s="1348"/>
      <c r="BX132" s="1348"/>
      <c r="BY132" s="1348"/>
      <c r="BZ132" s="1349"/>
      <c r="CA132" s="1349"/>
      <c r="CB132" s="1349"/>
      <c r="CC132" s="1349"/>
      <c r="CD132" s="1349"/>
      <c r="CE132" s="1349"/>
      <c r="CF132" s="1349"/>
      <c r="CG132" s="1349"/>
      <c r="CH132" s="1349"/>
      <c r="CI132" s="1349"/>
      <c r="CJ132" s="1349"/>
      <c r="CK132" s="1349"/>
      <c r="CL132" s="1349"/>
      <c r="CM132" s="1349"/>
      <c r="CN132" s="1349"/>
      <c r="CO132" s="1349"/>
      <c r="CP132" s="1349"/>
      <c r="CQ132" s="1349"/>
      <c r="CR132" s="1349"/>
      <c r="CS132" s="1349"/>
      <c r="CT132" s="1349"/>
      <c r="CU132" s="1349"/>
      <c r="CV132" s="1349"/>
      <c r="CW132" s="1349"/>
      <c r="CX132" s="1349"/>
      <c r="CY132" s="1349"/>
      <c r="CZ132" s="1349"/>
      <c r="DA132" s="1349"/>
      <c r="DB132" s="1349"/>
      <c r="DC132" s="1349"/>
      <c r="DD132" s="1349"/>
      <c r="DE132" s="1349"/>
      <c r="DF132" s="1349"/>
      <c r="DG132" s="1349"/>
      <c r="DH132" s="1349"/>
      <c r="DI132" s="1349"/>
      <c r="DJ132" s="1349"/>
      <c r="DK132" s="1349"/>
      <c r="DL132" s="1349"/>
      <c r="DM132" s="1349"/>
      <c r="DN132" s="1349"/>
      <c r="DO132" s="1349"/>
      <c r="DP132" s="1349"/>
      <c r="DQ132" s="1349"/>
      <c r="DR132" s="1349"/>
      <c r="DS132" s="1349"/>
      <c r="DT132" s="1349"/>
      <c r="DU132" s="1349"/>
      <c r="DV132" s="1349"/>
      <c r="DW132" s="1349"/>
      <c r="DX132" s="1349"/>
      <c r="DY132" s="1349"/>
      <c r="DZ132" s="1349"/>
      <c r="EA132" s="1349"/>
      <c r="EB132" s="1349"/>
      <c r="EC132" s="1349"/>
      <c r="ED132" s="1349"/>
      <c r="EE132" s="1349"/>
      <c r="EF132" s="1349"/>
      <c r="EG132" s="1349"/>
      <c r="EH132" s="1349"/>
      <c r="EI132" s="1349"/>
      <c r="EJ132" s="1349"/>
      <c r="EK132" s="1349"/>
      <c r="EL132" s="1349"/>
      <c r="EM132" s="1349"/>
      <c r="EN132" s="1349"/>
      <c r="EO132" s="1349"/>
      <c r="EP132" s="1349"/>
      <c r="EQ132" s="1349"/>
      <c r="ER132" s="1349"/>
      <c r="ES132" s="1349"/>
      <c r="ET132" s="1349"/>
      <c r="EU132" s="1349"/>
      <c r="EV132" s="1349"/>
      <c r="EW132" s="1349"/>
      <c r="EX132" s="1349"/>
      <c r="EY132" s="1349"/>
      <c r="EZ132" s="1349"/>
      <c r="FA132" s="1349"/>
      <c r="FB132" s="1349"/>
      <c r="FC132" s="1349"/>
      <c r="FD132" s="1349"/>
      <c r="FE132" s="1349"/>
      <c r="FF132" s="1349"/>
      <c r="FG132" s="1349"/>
      <c r="FH132" s="1349"/>
      <c r="FI132" s="1349"/>
      <c r="FJ132" s="1349"/>
      <c r="FK132" s="1349"/>
      <c r="FL132" s="1349"/>
      <c r="FM132" s="1349"/>
      <c r="FN132" s="1349"/>
      <c r="FO132" s="1349"/>
      <c r="FP132" s="1349"/>
      <c r="FQ132" s="1349"/>
      <c r="FR132" s="1349"/>
      <c r="FS132" s="1349"/>
      <c r="FT132" s="1349"/>
      <c r="FU132" s="1349"/>
      <c r="FV132" s="1349"/>
      <c r="FW132" s="1349"/>
      <c r="FX132" s="1349"/>
      <c r="FY132" s="1349"/>
      <c r="FZ132" s="1349"/>
      <c r="GA132" s="1349"/>
      <c r="GB132" s="1349"/>
      <c r="GC132" s="1349"/>
      <c r="GD132" s="1349"/>
      <c r="GE132" s="1349"/>
      <c r="GF132" s="1349"/>
      <c r="GG132" s="1349"/>
      <c r="GH132" s="1349"/>
      <c r="GI132" s="1349"/>
      <c r="GJ132" s="1349"/>
      <c r="GK132" s="1349"/>
      <c r="GL132" s="1349"/>
      <c r="GM132" s="1349"/>
      <c r="GN132" s="1349"/>
      <c r="GO132" s="1349"/>
      <c r="GP132" s="1348"/>
      <c r="GQ132" s="1348"/>
      <c r="GR132" s="1348"/>
      <c r="GS132" s="1348"/>
      <c r="GT132" s="1348"/>
      <c r="GU132" s="1348"/>
      <c r="GV132" s="1348"/>
      <c r="GW132" s="1348"/>
      <c r="GX132" s="1348"/>
      <c r="GY132" s="1348"/>
      <c r="GZ132" s="1348"/>
      <c r="HA132" s="1348"/>
      <c r="HB132" s="1348"/>
      <c r="HC132" s="1348"/>
      <c r="HD132" s="1348"/>
      <c r="HE132" s="1348"/>
      <c r="HF132" s="1348"/>
      <c r="HG132" s="1348"/>
      <c r="HH132" s="1348"/>
      <c r="HI132" s="1348"/>
      <c r="HJ132" s="1348"/>
      <c r="HK132" s="1348"/>
      <c r="HL132" s="1348"/>
      <c r="HM132" s="1348"/>
      <c r="HN132" s="1348"/>
      <c r="HO132" s="1348"/>
      <c r="HP132" s="1348"/>
      <c r="HQ132" s="1348"/>
      <c r="HR132" s="1348"/>
      <c r="HS132" s="1348"/>
      <c r="HT132" s="1348"/>
      <c r="HU132" s="1348"/>
      <c r="HV132" s="1348"/>
      <c r="HW132" s="1348"/>
      <c r="HX132" s="1348"/>
      <c r="HY132" s="1348"/>
      <c r="HZ132" s="1348"/>
      <c r="IA132" s="1348"/>
      <c r="IB132" s="1348"/>
      <c r="IC132" s="1348"/>
      <c r="ID132" s="1348"/>
      <c r="IE132" s="1348"/>
      <c r="IF132" s="1348"/>
      <c r="IG132" s="1348"/>
      <c r="IH132" s="1348"/>
      <c r="II132" s="1348"/>
      <c r="IJ132" s="1348"/>
      <c r="IK132" s="1348"/>
      <c r="IL132" s="1348"/>
      <c r="IM132" s="1348"/>
      <c r="IN132" s="1348"/>
      <c r="IO132" s="1348"/>
      <c r="IP132" s="1348"/>
      <c r="IQ132" s="1348"/>
      <c r="IR132" s="1352"/>
      <c r="IS132" s="1352"/>
      <c r="IT132" s="1352"/>
      <c r="IU132" s="1352"/>
      <c r="IV132" s="566"/>
      <c r="IW132" s="556"/>
      <c r="IX132" s="1338"/>
      <c r="IY132" s="1341"/>
      <c r="IZ132" s="544"/>
      <c r="JA132" s="544"/>
      <c r="JB132" s="544"/>
      <c r="JC132" s="544"/>
      <c r="JD132" s="544"/>
      <c r="JE132" s="544"/>
      <c r="JF132" s="544"/>
      <c r="JG132" s="544"/>
      <c r="JH132" s="545"/>
      <c r="JI132" s="544"/>
      <c r="JJ132" s="544"/>
      <c r="JK132" s="544"/>
      <c r="JL132" s="544"/>
      <c r="JM132" s="544"/>
      <c r="JN132" s="544"/>
      <c r="JO132" s="544"/>
      <c r="JP132" s="544"/>
      <c r="JQ132" s="544"/>
      <c r="JR132" s="544"/>
      <c r="JS132" s="544"/>
      <c r="JT132" s="544"/>
      <c r="JU132" s="544"/>
      <c r="JV132" s="544"/>
      <c r="JW132" s="544"/>
      <c r="JX132" s="544"/>
      <c r="JY132" s="544"/>
      <c r="JZ132" s="544"/>
      <c r="KA132" s="544"/>
      <c r="KB132" s="544"/>
      <c r="KC132" s="544"/>
      <c r="KD132" s="544"/>
      <c r="KE132" s="544"/>
      <c r="KF132" s="544"/>
      <c r="KG132" s="544"/>
      <c r="KH132" s="544"/>
      <c r="KI132" s="544"/>
      <c r="KJ132" s="544"/>
      <c r="KK132" s="544"/>
      <c r="KL132" s="544"/>
      <c r="KM132" s="544"/>
      <c r="KN132" s="544"/>
      <c r="KO132" s="544"/>
      <c r="KP132" s="544"/>
      <c r="KQ132" s="544"/>
      <c r="KR132" s="544"/>
      <c r="KS132" s="544"/>
      <c r="KT132" s="544"/>
      <c r="KU132" s="544"/>
      <c r="KV132" s="544"/>
      <c r="KW132" s="544"/>
      <c r="KX132" s="544"/>
      <c r="KY132" s="544"/>
      <c r="KZ132" s="544"/>
      <c r="LA132" s="544"/>
      <c r="LB132" s="544"/>
      <c r="LC132" s="544"/>
      <c r="LD132" s="544"/>
      <c r="LE132" s="544"/>
      <c r="LF132" s="544"/>
      <c r="LG132" s="544"/>
      <c r="LH132" s="544"/>
      <c r="LI132" s="544"/>
      <c r="LJ132" s="546"/>
    </row>
    <row r="133" spans="2:322" ht="3.65" customHeight="1">
      <c r="B133" s="545"/>
      <c r="C133" s="544"/>
      <c r="D133" s="544"/>
      <c r="E133" s="544"/>
      <c r="F133" s="544"/>
      <c r="G133" s="544"/>
      <c r="H133" s="544"/>
      <c r="I133" s="544"/>
      <c r="J133" s="544"/>
      <c r="K133" s="544"/>
      <c r="L133" s="544"/>
      <c r="M133" s="544"/>
      <c r="N133" s="544"/>
      <c r="O133" s="544"/>
      <c r="P133" s="544"/>
      <c r="Q133" s="544"/>
      <c r="R133" s="544"/>
      <c r="S133" s="544"/>
      <c r="T133" s="544"/>
      <c r="U133" s="544"/>
      <c r="V133" s="544"/>
      <c r="W133" s="544"/>
      <c r="X133" s="544"/>
      <c r="Y133" s="544"/>
      <c r="Z133" s="544"/>
      <c r="AA133" s="544"/>
      <c r="AB133" s="544"/>
      <c r="AC133" s="544"/>
      <c r="AD133" s="544"/>
      <c r="AE133" s="544"/>
      <c r="AF133" s="544"/>
      <c r="AG133" s="544"/>
      <c r="AH133" s="544"/>
      <c r="AI133" s="544"/>
      <c r="AJ133" s="544"/>
      <c r="AK133" s="544"/>
      <c r="AL133" s="544"/>
      <c r="AM133" s="544"/>
      <c r="AN133" s="544"/>
      <c r="AO133" s="546"/>
      <c r="AP133" s="547"/>
      <c r="AQ133" s="548"/>
      <c r="AR133" s="548"/>
      <c r="AS133" s="548"/>
      <c r="AT133" s="548"/>
      <c r="AU133" s="548"/>
      <c r="AV133" s="548"/>
      <c r="AW133" s="548"/>
      <c r="AX133" s="1337"/>
      <c r="AY133" s="1338"/>
      <c r="AZ133" s="556"/>
      <c r="BA133" s="564"/>
      <c r="BB133" s="1348"/>
      <c r="BC133" s="1348"/>
      <c r="BD133" s="1348"/>
      <c r="BE133" s="1348"/>
      <c r="BF133" s="1348"/>
      <c r="BG133" s="1348"/>
      <c r="BH133" s="1348"/>
      <c r="BI133" s="1348"/>
      <c r="BJ133" s="1348"/>
      <c r="BK133" s="1348"/>
      <c r="BL133" s="1348"/>
      <c r="BM133" s="1348"/>
      <c r="BN133" s="1348"/>
      <c r="BO133" s="1348"/>
      <c r="BP133" s="1348"/>
      <c r="BQ133" s="1348"/>
      <c r="BR133" s="1348"/>
      <c r="BS133" s="1348"/>
      <c r="BT133" s="1348"/>
      <c r="BU133" s="1348"/>
      <c r="BV133" s="1348"/>
      <c r="BW133" s="1348"/>
      <c r="BX133" s="1348"/>
      <c r="BY133" s="1348"/>
      <c r="BZ133" s="1349"/>
      <c r="CA133" s="1349"/>
      <c r="CB133" s="1349"/>
      <c r="CC133" s="1349"/>
      <c r="CD133" s="1349"/>
      <c r="CE133" s="1349"/>
      <c r="CF133" s="1349"/>
      <c r="CG133" s="1349"/>
      <c r="CH133" s="1349"/>
      <c r="CI133" s="1349"/>
      <c r="CJ133" s="1349"/>
      <c r="CK133" s="1349"/>
      <c r="CL133" s="1349"/>
      <c r="CM133" s="1349"/>
      <c r="CN133" s="1349"/>
      <c r="CO133" s="1349"/>
      <c r="CP133" s="1349"/>
      <c r="CQ133" s="1349"/>
      <c r="CR133" s="1349"/>
      <c r="CS133" s="1349"/>
      <c r="CT133" s="1349"/>
      <c r="CU133" s="1349"/>
      <c r="CV133" s="1349"/>
      <c r="CW133" s="1349"/>
      <c r="CX133" s="1349"/>
      <c r="CY133" s="1349"/>
      <c r="CZ133" s="1349"/>
      <c r="DA133" s="1349"/>
      <c r="DB133" s="1349"/>
      <c r="DC133" s="1349"/>
      <c r="DD133" s="1349"/>
      <c r="DE133" s="1349"/>
      <c r="DF133" s="1349"/>
      <c r="DG133" s="1349"/>
      <c r="DH133" s="1349"/>
      <c r="DI133" s="1349"/>
      <c r="DJ133" s="1349"/>
      <c r="DK133" s="1349"/>
      <c r="DL133" s="1349"/>
      <c r="DM133" s="1349"/>
      <c r="DN133" s="1349"/>
      <c r="DO133" s="1349"/>
      <c r="DP133" s="1349"/>
      <c r="DQ133" s="1349"/>
      <c r="DR133" s="1349"/>
      <c r="DS133" s="1349"/>
      <c r="DT133" s="1349"/>
      <c r="DU133" s="1349"/>
      <c r="DV133" s="1349"/>
      <c r="DW133" s="1349"/>
      <c r="DX133" s="1349"/>
      <c r="DY133" s="1349"/>
      <c r="DZ133" s="1349"/>
      <c r="EA133" s="1349"/>
      <c r="EB133" s="1349"/>
      <c r="EC133" s="1349"/>
      <c r="ED133" s="1349"/>
      <c r="EE133" s="1349"/>
      <c r="EF133" s="1349"/>
      <c r="EG133" s="1349"/>
      <c r="EH133" s="1349"/>
      <c r="EI133" s="1349"/>
      <c r="EJ133" s="1349"/>
      <c r="EK133" s="1349"/>
      <c r="EL133" s="1349"/>
      <c r="EM133" s="1349"/>
      <c r="EN133" s="1349"/>
      <c r="EO133" s="1349"/>
      <c r="EP133" s="1349"/>
      <c r="EQ133" s="1349"/>
      <c r="ER133" s="1349"/>
      <c r="ES133" s="1349"/>
      <c r="ET133" s="1349"/>
      <c r="EU133" s="1349"/>
      <c r="EV133" s="1349"/>
      <c r="EW133" s="1349"/>
      <c r="EX133" s="1349"/>
      <c r="EY133" s="1349"/>
      <c r="EZ133" s="1349"/>
      <c r="FA133" s="1349"/>
      <c r="FB133" s="1349"/>
      <c r="FC133" s="1349"/>
      <c r="FD133" s="1349"/>
      <c r="FE133" s="1349"/>
      <c r="FF133" s="1349"/>
      <c r="FG133" s="1349"/>
      <c r="FH133" s="1349"/>
      <c r="FI133" s="1349"/>
      <c r="FJ133" s="1349"/>
      <c r="FK133" s="1349"/>
      <c r="FL133" s="1349"/>
      <c r="FM133" s="1349"/>
      <c r="FN133" s="1349"/>
      <c r="FO133" s="1349"/>
      <c r="FP133" s="1349"/>
      <c r="FQ133" s="1349"/>
      <c r="FR133" s="1349"/>
      <c r="FS133" s="1349"/>
      <c r="FT133" s="1349"/>
      <c r="FU133" s="1349"/>
      <c r="FV133" s="1349"/>
      <c r="FW133" s="1349"/>
      <c r="FX133" s="1349"/>
      <c r="FY133" s="1349"/>
      <c r="FZ133" s="1349"/>
      <c r="GA133" s="1349"/>
      <c r="GB133" s="1349"/>
      <c r="GC133" s="1349"/>
      <c r="GD133" s="1349"/>
      <c r="GE133" s="1349"/>
      <c r="GF133" s="1349"/>
      <c r="GG133" s="1349"/>
      <c r="GH133" s="1349"/>
      <c r="GI133" s="1349"/>
      <c r="GJ133" s="1349"/>
      <c r="GK133" s="1349"/>
      <c r="GL133" s="1349"/>
      <c r="GM133" s="1349"/>
      <c r="GN133" s="1349"/>
      <c r="GO133" s="1349"/>
      <c r="GP133" s="1348"/>
      <c r="GQ133" s="1348"/>
      <c r="GR133" s="1348"/>
      <c r="GS133" s="1348"/>
      <c r="GT133" s="1348"/>
      <c r="GU133" s="1348"/>
      <c r="GV133" s="1348"/>
      <c r="GW133" s="1348"/>
      <c r="GX133" s="1348"/>
      <c r="GY133" s="1348"/>
      <c r="GZ133" s="1348"/>
      <c r="HA133" s="1348"/>
      <c r="HB133" s="1348"/>
      <c r="HC133" s="1348"/>
      <c r="HD133" s="1348"/>
      <c r="HE133" s="1348"/>
      <c r="HF133" s="1348"/>
      <c r="HG133" s="1348"/>
      <c r="HH133" s="1348"/>
      <c r="HI133" s="1348"/>
      <c r="HJ133" s="1348"/>
      <c r="HK133" s="1348"/>
      <c r="HL133" s="1348"/>
      <c r="HM133" s="1348"/>
      <c r="HN133" s="1348"/>
      <c r="HO133" s="1348"/>
      <c r="HP133" s="1348"/>
      <c r="HQ133" s="1348"/>
      <c r="HR133" s="1348"/>
      <c r="HS133" s="1348"/>
      <c r="HT133" s="1348"/>
      <c r="HU133" s="1348"/>
      <c r="HV133" s="1348"/>
      <c r="HW133" s="1348"/>
      <c r="HX133" s="1348"/>
      <c r="HY133" s="1348"/>
      <c r="HZ133" s="1348"/>
      <c r="IA133" s="1348"/>
      <c r="IB133" s="1348"/>
      <c r="IC133" s="1348"/>
      <c r="ID133" s="1348"/>
      <c r="IE133" s="1348"/>
      <c r="IF133" s="1348"/>
      <c r="IG133" s="1348"/>
      <c r="IH133" s="1348"/>
      <c r="II133" s="1348"/>
      <c r="IJ133" s="1348"/>
      <c r="IK133" s="1348"/>
      <c r="IL133" s="1348"/>
      <c r="IM133" s="1348"/>
      <c r="IN133" s="1348"/>
      <c r="IO133" s="1348"/>
      <c r="IP133" s="1348"/>
      <c r="IQ133" s="1348"/>
      <c r="IR133" s="1352"/>
      <c r="IS133" s="1352"/>
      <c r="IT133" s="1352"/>
      <c r="IU133" s="1352"/>
      <c r="IV133" s="566"/>
      <c r="IW133" s="556"/>
      <c r="IX133" s="1338"/>
      <c r="IY133" s="1341"/>
      <c r="IZ133" s="544"/>
      <c r="JA133" s="544"/>
      <c r="JB133" s="544"/>
      <c r="JC133" s="544"/>
      <c r="JD133" s="544"/>
      <c r="JE133" s="544"/>
      <c r="JF133" s="544"/>
      <c r="JG133" s="544"/>
      <c r="JH133" s="545"/>
      <c r="JI133" s="544"/>
      <c r="JJ133" s="544"/>
      <c r="JK133" s="544"/>
      <c r="JL133" s="544"/>
      <c r="JM133" s="544"/>
      <c r="JN133" s="544"/>
      <c r="JO133" s="544"/>
      <c r="JP133" s="544"/>
      <c r="JQ133" s="544"/>
      <c r="JR133" s="544"/>
      <c r="JS133" s="544"/>
      <c r="JT133" s="544"/>
      <c r="JU133" s="544"/>
      <c r="JV133" s="544"/>
      <c r="JW133" s="544"/>
      <c r="JX133" s="544"/>
      <c r="JY133" s="544"/>
      <c r="JZ133" s="544"/>
      <c r="KA133" s="544"/>
      <c r="KB133" s="544"/>
      <c r="KC133" s="544"/>
      <c r="KD133" s="544"/>
      <c r="KE133" s="544"/>
      <c r="KF133" s="544"/>
      <c r="KG133" s="544"/>
      <c r="KH133" s="544"/>
      <c r="KI133" s="544"/>
      <c r="KJ133" s="544"/>
      <c r="KK133" s="544"/>
      <c r="KL133" s="544"/>
      <c r="KM133" s="544"/>
      <c r="KN133" s="544"/>
      <c r="KO133" s="544"/>
      <c r="KP133" s="544"/>
      <c r="KQ133" s="544"/>
      <c r="KR133" s="544"/>
      <c r="KS133" s="544"/>
      <c r="KT133" s="544"/>
      <c r="KU133" s="544"/>
      <c r="KV133" s="544"/>
      <c r="KW133" s="544"/>
      <c r="KX133" s="544"/>
      <c r="KY133" s="544"/>
      <c r="KZ133" s="544"/>
      <c r="LA133" s="544"/>
      <c r="LB133" s="544"/>
      <c r="LC133" s="544"/>
      <c r="LD133" s="544"/>
      <c r="LE133" s="544"/>
      <c r="LF133" s="544"/>
      <c r="LG133" s="544"/>
      <c r="LH133" s="544"/>
      <c r="LI133" s="544"/>
      <c r="LJ133" s="546"/>
    </row>
    <row r="134" spans="2:322" ht="3.65" customHeight="1">
      <c r="B134" s="545"/>
      <c r="C134" s="544"/>
      <c r="D134" s="544"/>
      <c r="E134" s="544"/>
      <c r="F134" s="544"/>
      <c r="G134" s="544"/>
      <c r="H134" s="544"/>
      <c r="I134" s="544"/>
      <c r="J134" s="544"/>
      <c r="K134" s="544"/>
      <c r="L134" s="544"/>
      <c r="M134" s="544"/>
      <c r="N134" s="544"/>
      <c r="O134" s="544"/>
      <c r="P134" s="544"/>
      <c r="Q134" s="544"/>
      <c r="R134" s="544"/>
      <c r="S134" s="544"/>
      <c r="T134" s="544"/>
      <c r="U134" s="544"/>
      <c r="V134" s="544"/>
      <c r="W134" s="544"/>
      <c r="X134" s="544"/>
      <c r="Y134" s="544"/>
      <c r="Z134" s="544"/>
      <c r="AA134" s="544"/>
      <c r="AB134" s="544"/>
      <c r="AC134" s="544"/>
      <c r="AD134" s="544"/>
      <c r="AE134" s="544"/>
      <c r="AF134" s="544"/>
      <c r="AG134" s="544"/>
      <c r="AH134" s="544"/>
      <c r="AI134" s="544"/>
      <c r="AJ134" s="544"/>
      <c r="AK134" s="544"/>
      <c r="AL134" s="544"/>
      <c r="AM134" s="544"/>
      <c r="AN134" s="544"/>
      <c r="AO134" s="546"/>
      <c r="AP134" s="547"/>
      <c r="AQ134" s="548"/>
      <c r="AR134" s="548"/>
      <c r="AS134" s="548"/>
      <c r="AT134" s="548"/>
      <c r="AU134" s="548"/>
      <c r="AV134" s="548"/>
      <c r="AW134" s="548"/>
      <c r="AX134" s="1339"/>
      <c r="AY134" s="1340"/>
      <c r="AZ134" s="568"/>
      <c r="BA134" s="564"/>
      <c r="BB134" s="1353"/>
      <c r="BC134" s="1353"/>
      <c r="BD134" s="1353"/>
      <c r="BE134" s="1353"/>
      <c r="BF134" s="1353"/>
      <c r="BG134" s="1353"/>
      <c r="BH134" s="1353"/>
      <c r="BI134" s="1353"/>
      <c r="BJ134" s="1353"/>
      <c r="BK134" s="1353"/>
      <c r="BL134" s="1353"/>
      <c r="BM134" s="1353"/>
      <c r="BN134" s="1353"/>
      <c r="BO134" s="1353"/>
      <c r="BP134" s="1353"/>
      <c r="BQ134" s="1353"/>
      <c r="BR134" s="1353"/>
      <c r="BS134" s="1353"/>
      <c r="BT134" s="1353"/>
      <c r="BU134" s="1353"/>
      <c r="BV134" s="1353"/>
      <c r="BW134" s="1353"/>
      <c r="BX134" s="1353"/>
      <c r="BY134" s="1353"/>
      <c r="BZ134" s="1353"/>
      <c r="CA134" s="1353"/>
      <c r="CB134" s="1353"/>
      <c r="CC134" s="1353"/>
      <c r="CD134" s="1353"/>
      <c r="CE134" s="1353"/>
      <c r="CF134" s="1353"/>
      <c r="CG134" s="1353"/>
      <c r="CH134" s="1353"/>
      <c r="CI134" s="1353"/>
      <c r="CJ134" s="1353"/>
      <c r="CK134" s="1353"/>
      <c r="CL134" s="1353"/>
      <c r="CM134" s="1353"/>
      <c r="CN134" s="1353"/>
      <c r="CO134" s="1353"/>
      <c r="CP134" s="1353"/>
      <c r="CQ134" s="1353"/>
      <c r="CR134" s="1353"/>
      <c r="CS134" s="1353"/>
      <c r="CT134" s="1353"/>
      <c r="CU134" s="1353"/>
      <c r="CV134" s="1353"/>
      <c r="CW134" s="1353"/>
      <c r="CX134" s="1353"/>
      <c r="CY134" s="1353"/>
      <c r="CZ134" s="1353"/>
      <c r="DA134" s="1353"/>
      <c r="DB134" s="1353"/>
      <c r="DC134" s="1353"/>
      <c r="DD134" s="1353"/>
      <c r="DE134" s="1353"/>
      <c r="DF134" s="1353"/>
      <c r="DG134" s="1353"/>
      <c r="DH134" s="1353"/>
      <c r="DI134" s="1353"/>
      <c r="DJ134" s="1353"/>
      <c r="DK134" s="1353"/>
      <c r="DL134" s="1353"/>
      <c r="DM134" s="1353"/>
      <c r="DN134" s="1353"/>
      <c r="DO134" s="1353"/>
      <c r="DP134" s="1353"/>
      <c r="DQ134" s="1353"/>
      <c r="DR134" s="1353"/>
      <c r="DS134" s="1353"/>
      <c r="DT134" s="1353"/>
      <c r="DU134" s="1353"/>
      <c r="DV134" s="1353"/>
      <c r="DW134" s="1353"/>
      <c r="DX134" s="1353"/>
      <c r="DY134" s="1353"/>
      <c r="DZ134" s="1353"/>
      <c r="EA134" s="1353"/>
      <c r="EB134" s="1353"/>
      <c r="EC134" s="1353"/>
      <c r="ED134" s="1353"/>
      <c r="EE134" s="1353"/>
      <c r="EF134" s="1353"/>
      <c r="EG134" s="1353"/>
      <c r="EH134" s="1353"/>
      <c r="EI134" s="1353"/>
      <c r="EJ134" s="1353"/>
      <c r="EK134" s="1353"/>
      <c r="EL134" s="1353"/>
      <c r="EM134" s="1353"/>
      <c r="EN134" s="1353"/>
      <c r="EO134" s="1353"/>
      <c r="EP134" s="1353"/>
      <c r="EQ134" s="1353"/>
      <c r="ER134" s="1353"/>
      <c r="ES134" s="1353"/>
      <c r="ET134" s="1353"/>
      <c r="EU134" s="1353"/>
      <c r="EV134" s="1353"/>
      <c r="EW134" s="1353"/>
      <c r="EX134" s="1353"/>
      <c r="EY134" s="1353"/>
      <c r="EZ134" s="1353"/>
      <c r="FA134" s="1353"/>
      <c r="FB134" s="1353"/>
      <c r="FC134" s="1353"/>
      <c r="FD134" s="1353"/>
      <c r="FE134" s="1353"/>
      <c r="FF134" s="1353"/>
      <c r="FG134" s="1353"/>
      <c r="FH134" s="1353"/>
      <c r="FI134" s="1353"/>
      <c r="FJ134" s="1353"/>
      <c r="FK134" s="1353"/>
      <c r="FL134" s="1353"/>
      <c r="FM134" s="1353"/>
      <c r="FN134" s="1353"/>
      <c r="FO134" s="1353"/>
      <c r="FP134" s="1353"/>
      <c r="FQ134" s="1353"/>
      <c r="FR134" s="1353"/>
      <c r="FS134" s="1353"/>
      <c r="FT134" s="1353"/>
      <c r="FU134" s="1353"/>
      <c r="FV134" s="1353"/>
      <c r="FW134" s="1353"/>
      <c r="FX134" s="1353"/>
      <c r="FY134" s="1353"/>
      <c r="FZ134" s="1353"/>
      <c r="GA134" s="1353"/>
      <c r="GB134" s="1353"/>
      <c r="GC134" s="1353"/>
      <c r="GD134" s="1353"/>
      <c r="GE134" s="1353"/>
      <c r="GF134" s="1353"/>
      <c r="GG134" s="1353"/>
      <c r="GH134" s="1353"/>
      <c r="GI134" s="1353"/>
      <c r="GJ134" s="1353"/>
      <c r="GK134" s="1353"/>
      <c r="GL134" s="1353"/>
      <c r="GM134" s="1353"/>
      <c r="GN134" s="1353"/>
      <c r="GO134" s="1353"/>
      <c r="GP134" s="1353" t="str">
        <f>IFERROR(VLOOKUP(#REF!,'[1]BOM2.0'!$O$43:$V$98,8,FALSE),"")</f>
        <v/>
      </c>
      <c r="GQ134" s="1353"/>
      <c r="GR134" s="1353"/>
      <c r="GS134" s="1353"/>
      <c r="GT134" s="1353"/>
      <c r="GU134" s="1353"/>
      <c r="GV134" s="1353"/>
      <c r="GW134" s="1353"/>
      <c r="GX134" s="1353"/>
      <c r="GY134" s="1353"/>
      <c r="GZ134" s="1353"/>
      <c r="HA134" s="1353"/>
      <c r="HB134" s="1353"/>
      <c r="HC134" s="1353"/>
      <c r="HD134" s="1353"/>
      <c r="HE134" s="1353"/>
      <c r="HF134" s="1353"/>
      <c r="HG134" s="1353"/>
      <c r="HH134" s="1353"/>
      <c r="HI134" s="1353"/>
      <c r="HJ134" s="1353"/>
      <c r="HK134" s="1353"/>
      <c r="HL134" s="1353"/>
      <c r="HM134" s="1353"/>
      <c r="HN134" s="1353"/>
      <c r="HO134" s="1353"/>
      <c r="HP134" s="1353"/>
      <c r="HQ134" s="1353"/>
      <c r="HR134" s="1353"/>
      <c r="HS134" s="1353"/>
      <c r="HT134" s="1353"/>
      <c r="HU134" s="1353"/>
      <c r="HV134" s="1353"/>
      <c r="HW134" s="1353"/>
      <c r="HX134" s="1353"/>
      <c r="HY134" s="1353"/>
      <c r="HZ134" s="1353"/>
      <c r="IA134" s="1353"/>
      <c r="IB134" s="1353"/>
      <c r="IC134" s="1353"/>
      <c r="ID134" s="1353"/>
      <c r="IE134" s="1353"/>
      <c r="IF134" s="1353"/>
      <c r="IG134" s="1353"/>
      <c r="IH134" s="1353"/>
      <c r="II134" s="1353"/>
      <c r="IJ134" s="1353"/>
      <c r="IK134" s="1353"/>
      <c r="IL134" s="1353"/>
      <c r="IM134" s="1353"/>
      <c r="IN134" s="1353"/>
      <c r="IO134" s="1353"/>
      <c r="IP134" s="1353"/>
      <c r="IQ134" s="1353"/>
      <c r="IR134" s="1355" t="b">
        <v>0</v>
      </c>
      <c r="IS134" s="1355"/>
      <c r="IT134" s="1355"/>
      <c r="IU134" s="1355"/>
      <c r="IV134" s="566"/>
      <c r="IW134" s="568"/>
      <c r="IX134" s="1340"/>
      <c r="IY134" s="1342"/>
      <c r="IZ134" s="544"/>
      <c r="JA134" s="544"/>
      <c r="JB134" s="544"/>
      <c r="JC134" s="544"/>
      <c r="JD134" s="544"/>
      <c r="JE134" s="544"/>
      <c r="JF134" s="544"/>
      <c r="JG134" s="544"/>
      <c r="JH134" s="545"/>
      <c r="JI134" s="544"/>
      <c r="JJ134" s="544"/>
      <c r="JK134" s="544"/>
      <c r="JL134" s="544"/>
      <c r="JM134" s="544"/>
      <c r="JN134" s="544"/>
      <c r="JO134" s="544"/>
      <c r="JP134" s="544"/>
      <c r="JQ134" s="544"/>
      <c r="JR134" s="544"/>
      <c r="JS134" s="544"/>
      <c r="JT134" s="544"/>
      <c r="JU134" s="544"/>
      <c r="JV134" s="544"/>
      <c r="JW134" s="544"/>
      <c r="JX134" s="544"/>
      <c r="JY134" s="544"/>
      <c r="JZ134" s="544"/>
      <c r="KA134" s="544"/>
      <c r="KB134" s="544"/>
      <c r="KC134" s="544"/>
      <c r="KD134" s="544"/>
      <c r="KE134" s="544"/>
      <c r="KF134" s="544"/>
      <c r="KG134" s="544"/>
      <c r="KH134" s="544"/>
      <c r="KI134" s="544"/>
      <c r="KJ134" s="544"/>
      <c r="KK134" s="544"/>
      <c r="KL134" s="544"/>
      <c r="KM134" s="544"/>
      <c r="KN134" s="544"/>
      <c r="KO134" s="544"/>
      <c r="KP134" s="544"/>
      <c r="KQ134" s="544"/>
      <c r="KR134" s="544"/>
      <c r="KS134" s="544"/>
      <c r="KT134" s="544"/>
      <c r="KU134" s="544"/>
      <c r="KV134" s="544"/>
      <c r="KW134" s="544"/>
      <c r="KX134" s="544"/>
      <c r="KY134" s="544"/>
      <c r="KZ134" s="544"/>
      <c r="LA134" s="544"/>
      <c r="LB134" s="544"/>
      <c r="LC134" s="544"/>
      <c r="LD134" s="544"/>
      <c r="LE134" s="544"/>
      <c r="LF134" s="544"/>
      <c r="LG134" s="544"/>
      <c r="LH134" s="544"/>
      <c r="LI134" s="544"/>
      <c r="LJ134" s="546"/>
    </row>
    <row r="135" spans="2:322" ht="3.65" customHeight="1">
      <c r="B135" s="545"/>
      <c r="C135" s="544"/>
      <c r="D135" s="544"/>
      <c r="E135" s="544"/>
      <c r="F135" s="544"/>
      <c r="G135" s="544"/>
      <c r="H135" s="544"/>
      <c r="I135" s="544"/>
      <c r="J135" s="544"/>
      <c r="K135" s="544"/>
      <c r="L135" s="544"/>
      <c r="M135" s="544"/>
      <c r="N135" s="544"/>
      <c r="O135" s="544"/>
      <c r="P135" s="544"/>
      <c r="Q135" s="544"/>
      <c r="R135" s="544"/>
      <c r="S135" s="544"/>
      <c r="T135" s="544"/>
      <c r="U135" s="544"/>
      <c r="V135" s="544"/>
      <c r="W135" s="544"/>
      <c r="X135" s="544"/>
      <c r="Y135" s="544"/>
      <c r="Z135" s="544"/>
      <c r="AA135" s="544"/>
      <c r="AB135" s="544"/>
      <c r="AC135" s="544"/>
      <c r="AD135" s="544"/>
      <c r="AE135" s="544"/>
      <c r="AF135" s="544"/>
      <c r="AG135" s="544"/>
      <c r="AH135" s="544"/>
      <c r="AI135" s="544"/>
      <c r="AJ135" s="544"/>
      <c r="AK135" s="544"/>
      <c r="AL135" s="544"/>
      <c r="AM135" s="544"/>
      <c r="AN135" s="544"/>
      <c r="AO135" s="546"/>
      <c r="AP135" s="547"/>
      <c r="AQ135" s="548"/>
      <c r="AR135" s="548"/>
      <c r="AS135" s="548"/>
      <c r="AT135" s="548"/>
      <c r="AU135" s="548"/>
      <c r="AV135" s="548"/>
      <c r="AW135" s="548"/>
      <c r="AX135" s="1337" t="s">
        <v>10</v>
      </c>
      <c r="AY135" s="1338"/>
      <c r="AZ135" s="556"/>
      <c r="BA135" s="564"/>
      <c r="BB135" s="1353"/>
      <c r="BC135" s="1353"/>
      <c r="BD135" s="1353"/>
      <c r="BE135" s="1353"/>
      <c r="BF135" s="1353"/>
      <c r="BG135" s="1353"/>
      <c r="BH135" s="1353"/>
      <c r="BI135" s="1353"/>
      <c r="BJ135" s="1353"/>
      <c r="BK135" s="1353"/>
      <c r="BL135" s="1353"/>
      <c r="BM135" s="1353"/>
      <c r="BN135" s="1353"/>
      <c r="BO135" s="1353"/>
      <c r="BP135" s="1353"/>
      <c r="BQ135" s="1353"/>
      <c r="BR135" s="1353"/>
      <c r="BS135" s="1353"/>
      <c r="BT135" s="1353"/>
      <c r="BU135" s="1353"/>
      <c r="BV135" s="1353"/>
      <c r="BW135" s="1353"/>
      <c r="BX135" s="1353"/>
      <c r="BY135" s="1353"/>
      <c r="BZ135" s="1353"/>
      <c r="CA135" s="1353"/>
      <c r="CB135" s="1353"/>
      <c r="CC135" s="1353"/>
      <c r="CD135" s="1353"/>
      <c r="CE135" s="1353"/>
      <c r="CF135" s="1353"/>
      <c r="CG135" s="1353"/>
      <c r="CH135" s="1353"/>
      <c r="CI135" s="1353"/>
      <c r="CJ135" s="1353"/>
      <c r="CK135" s="1353"/>
      <c r="CL135" s="1353"/>
      <c r="CM135" s="1353"/>
      <c r="CN135" s="1353"/>
      <c r="CO135" s="1353"/>
      <c r="CP135" s="1353"/>
      <c r="CQ135" s="1353"/>
      <c r="CR135" s="1353"/>
      <c r="CS135" s="1353"/>
      <c r="CT135" s="1353"/>
      <c r="CU135" s="1353"/>
      <c r="CV135" s="1353"/>
      <c r="CW135" s="1353"/>
      <c r="CX135" s="1353"/>
      <c r="CY135" s="1353"/>
      <c r="CZ135" s="1353"/>
      <c r="DA135" s="1353"/>
      <c r="DB135" s="1353"/>
      <c r="DC135" s="1353"/>
      <c r="DD135" s="1353"/>
      <c r="DE135" s="1353"/>
      <c r="DF135" s="1353"/>
      <c r="DG135" s="1353"/>
      <c r="DH135" s="1353"/>
      <c r="DI135" s="1353"/>
      <c r="DJ135" s="1353"/>
      <c r="DK135" s="1353"/>
      <c r="DL135" s="1353"/>
      <c r="DM135" s="1353"/>
      <c r="DN135" s="1353"/>
      <c r="DO135" s="1353"/>
      <c r="DP135" s="1353"/>
      <c r="DQ135" s="1353"/>
      <c r="DR135" s="1353"/>
      <c r="DS135" s="1353"/>
      <c r="DT135" s="1353"/>
      <c r="DU135" s="1353"/>
      <c r="DV135" s="1353"/>
      <c r="DW135" s="1353"/>
      <c r="DX135" s="1353"/>
      <c r="DY135" s="1353"/>
      <c r="DZ135" s="1353"/>
      <c r="EA135" s="1353"/>
      <c r="EB135" s="1353"/>
      <c r="EC135" s="1353"/>
      <c r="ED135" s="1353"/>
      <c r="EE135" s="1353"/>
      <c r="EF135" s="1353"/>
      <c r="EG135" s="1353"/>
      <c r="EH135" s="1353"/>
      <c r="EI135" s="1353"/>
      <c r="EJ135" s="1353"/>
      <c r="EK135" s="1353"/>
      <c r="EL135" s="1353"/>
      <c r="EM135" s="1353"/>
      <c r="EN135" s="1353"/>
      <c r="EO135" s="1353"/>
      <c r="EP135" s="1353"/>
      <c r="EQ135" s="1353"/>
      <c r="ER135" s="1353"/>
      <c r="ES135" s="1353"/>
      <c r="ET135" s="1353"/>
      <c r="EU135" s="1353"/>
      <c r="EV135" s="1353"/>
      <c r="EW135" s="1353"/>
      <c r="EX135" s="1353"/>
      <c r="EY135" s="1353"/>
      <c r="EZ135" s="1353"/>
      <c r="FA135" s="1353"/>
      <c r="FB135" s="1353"/>
      <c r="FC135" s="1353"/>
      <c r="FD135" s="1353"/>
      <c r="FE135" s="1353"/>
      <c r="FF135" s="1353"/>
      <c r="FG135" s="1353"/>
      <c r="FH135" s="1353"/>
      <c r="FI135" s="1353"/>
      <c r="FJ135" s="1353"/>
      <c r="FK135" s="1353"/>
      <c r="FL135" s="1353"/>
      <c r="FM135" s="1353"/>
      <c r="FN135" s="1353"/>
      <c r="FO135" s="1353"/>
      <c r="FP135" s="1353"/>
      <c r="FQ135" s="1353"/>
      <c r="FR135" s="1353"/>
      <c r="FS135" s="1353"/>
      <c r="FT135" s="1353"/>
      <c r="FU135" s="1353"/>
      <c r="FV135" s="1353"/>
      <c r="FW135" s="1353"/>
      <c r="FX135" s="1353"/>
      <c r="FY135" s="1353"/>
      <c r="FZ135" s="1353"/>
      <c r="GA135" s="1353"/>
      <c r="GB135" s="1353"/>
      <c r="GC135" s="1353"/>
      <c r="GD135" s="1353"/>
      <c r="GE135" s="1353"/>
      <c r="GF135" s="1353"/>
      <c r="GG135" s="1353"/>
      <c r="GH135" s="1353"/>
      <c r="GI135" s="1353"/>
      <c r="GJ135" s="1353"/>
      <c r="GK135" s="1353"/>
      <c r="GL135" s="1353"/>
      <c r="GM135" s="1353"/>
      <c r="GN135" s="1353"/>
      <c r="GO135" s="1353"/>
      <c r="GP135" s="1353"/>
      <c r="GQ135" s="1353"/>
      <c r="GR135" s="1353"/>
      <c r="GS135" s="1353"/>
      <c r="GT135" s="1353"/>
      <c r="GU135" s="1353"/>
      <c r="GV135" s="1353"/>
      <c r="GW135" s="1353"/>
      <c r="GX135" s="1353"/>
      <c r="GY135" s="1353"/>
      <c r="GZ135" s="1353"/>
      <c r="HA135" s="1353"/>
      <c r="HB135" s="1353"/>
      <c r="HC135" s="1353"/>
      <c r="HD135" s="1353"/>
      <c r="HE135" s="1353"/>
      <c r="HF135" s="1353"/>
      <c r="HG135" s="1353"/>
      <c r="HH135" s="1353"/>
      <c r="HI135" s="1353"/>
      <c r="HJ135" s="1353"/>
      <c r="HK135" s="1353"/>
      <c r="HL135" s="1353"/>
      <c r="HM135" s="1353"/>
      <c r="HN135" s="1353"/>
      <c r="HO135" s="1353"/>
      <c r="HP135" s="1353"/>
      <c r="HQ135" s="1353"/>
      <c r="HR135" s="1353"/>
      <c r="HS135" s="1353"/>
      <c r="HT135" s="1353"/>
      <c r="HU135" s="1353"/>
      <c r="HV135" s="1353"/>
      <c r="HW135" s="1353"/>
      <c r="HX135" s="1353"/>
      <c r="HY135" s="1353"/>
      <c r="HZ135" s="1353"/>
      <c r="IA135" s="1353"/>
      <c r="IB135" s="1353"/>
      <c r="IC135" s="1353"/>
      <c r="ID135" s="1353"/>
      <c r="IE135" s="1353"/>
      <c r="IF135" s="1353"/>
      <c r="IG135" s="1353"/>
      <c r="IH135" s="1353"/>
      <c r="II135" s="1353"/>
      <c r="IJ135" s="1353"/>
      <c r="IK135" s="1353"/>
      <c r="IL135" s="1353"/>
      <c r="IM135" s="1353"/>
      <c r="IN135" s="1353"/>
      <c r="IO135" s="1353"/>
      <c r="IP135" s="1353"/>
      <c r="IQ135" s="1353"/>
      <c r="IR135" s="1355"/>
      <c r="IS135" s="1355"/>
      <c r="IT135" s="1355"/>
      <c r="IU135" s="1355"/>
      <c r="IV135" s="566"/>
      <c r="IW135" s="556"/>
      <c r="IX135" s="1338" t="s">
        <v>10</v>
      </c>
      <c r="IY135" s="1341"/>
      <c r="IZ135" s="544"/>
      <c r="JA135" s="544"/>
      <c r="JB135" s="544"/>
      <c r="JC135" s="544"/>
      <c r="JD135" s="544"/>
      <c r="JE135" s="544"/>
      <c r="JF135" s="544"/>
      <c r="JG135" s="544"/>
      <c r="JH135" s="545"/>
      <c r="JI135" s="544"/>
      <c r="JJ135" s="544"/>
      <c r="JK135" s="544"/>
      <c r="JL135" s="544"/>
      <c r="JM135" s="544"/>
      <c r="JN135" s="544"/>
      <c r="JO135" s="544"/>
      <c r="JP135" s="544"/>
      <c r="JQ135" s="544"/>
      <c r="JR135" s="544"/>
      <c r="JS135" s="544"/>
      <c r="JT135" s="544"/>
      <c r="JU135" s="544"/>
      <c r="JV135" s="544"/>
      <c r="JW135" s="544"/>
      <c r="JX135" s="544"/>
      <c r="JY135" s="544"/>
      <c r="JZ135" s="544"/>
      <c r="KA135" s="544"/>
      <c r="KB135" s="544"/>
      <c r="KC135" s="544"/>
      <c r="KD135" s="544"/>
      <c r="KE135" s="544"/>
      <c r="KF135" s="544"/>
      <c r="KG135" s="544"/>
      <c r="KH135" s="544"/>
      <c r="KI135" s="544"/>
      <c r="KJ135" s="544"/>
      <c r="KK135" s="544"/>
      <c r="KL135" s="544"/>
      <c r="KM135" s="544"/>
      <c r="KN135" s="544"/>
      <c r="KO135" s="544"/>
      <c r="KP135" s="544"/>
      <c r="KQ135" s="544"/>
      <c r="KR135" s="544"/>
      <c r="KS135" s="544"/>
      <c r="KT135" s="544"/>
      <c r="KU135" s="544"/>
      <c r="KV135" s="544"/>
      <c r="KW135" s="544"/>
      <c r="KX135" s="544"/>
      <c r="KY135" s="544"/>
      <c r="KZ135" s="544"/>
      <c r="LA135" s="544"/>
      <c r="LB135" s="544"/>
      <c r="LC135" s="544"/>
      <c r="LD135" s="544"/>
      <c r="LE135" s="544"/>
      <c r="LF135" s="544"/>
      <c r="LG135" s="544"/>
      <c r="LH135" s="544"/>
      <c r="LI135" s="544"/>
      <c r="LJ135" s="546"/>
    </row>
    <row r="136" spans="2:322" ht="3.65" customHeight="1">
      <c r="B136" s="545"/>
      <c r="C136" s="544"/>
      <c r="D136" s="544"/>
      <c r="E136" s="544"/>
      <c r="F136" s="544"/>
      <c r="G136" s="544"/>
      <c r="H136" s="544"/>
      <c r="I136" s="544"/>
      <c r="J136" s="544"/>
      <c r="K136" s="544"/>
      <c r="L136" s="544"/>
      <c r="M136" s="544"/>
      <c r="N136" s="544"/>
      <c r="O136" s="544"/>
      <c r="P136" s="544"/>
      <c r="Q136" s="544"/>
      <c r="R136" s="544"/>
      <c r="S136" s="544"/>
      <c r="T136" s="544"/>
      <c r="U136" s="544"/>
      <c r="V136" s="544"/>
      <c r="W136" s="544"/>
      <c r="X136" s="544"/>
      <c r="Y136" s="544"/>
      <c r="Z136" s="544"/>
      <c r="AA136" s="544"/>
      <c r="AB136" s="544"/>
      <c r="AC136" s="544"/>
      <c r="AD136" s="544"/>
      <c r="AE136" s="544"/>
      <c r="AF136" s="544"/>
      <c r="AG136" s="544"/>
      <c r="AH136" s="544"/>
      <c r="AI136" s="544"/>
      <c r="AJ136" s="544"/>
      <c r="AK136" s="544"/>
      <c r="AL136" s="544"/>
      <c r="AM136" s="544"/>
      <c r="AN136" s="544"/>
      <c r="AO136" s="546"/>
      <c r="AP136" s="547"/>
      <c r="AQ136" s="548"/>
      <c r="AR136" s="548"/>
      <c r="AS136" s="548"/>
      <c r="AT136" s="548"/>
      <c r="AU136" s="548"/>
      <c r="AV136" s="548"/>
      <c r="AW136" s="548"/>
      <c r="AX136" s="1337"/>
      <c r="AY136" s="1338"/>
      <c r="AZ136" s="556"/>
      <c r="BA136" s="564"/>
      <c r="BB136" s="1353"/>
      <c r="BC136" s="1353"/>
      <c r="BD136" s="1353"/>
      <c r="BE136" s="1353"/>
      <c r="BF136" s="1353"/>
      <c r="BG136" s="1353"/>
      <c r="BH136" s="1353"/>
      <c r="BI136" s="1353"/>
      <c r="BJ136" s="1353"/>
      <c r="BK136" s="1353"/>
      <c r="BL136" s="1353"/>
      <c r="BM136" s="1353"/>
      <c r="BN136" s="1353"/>
      <c r="BO136" s="1353"/>
      <c r="BP136" s="1353"/>
      <c r="BQ136" s="1353"/>
      <c r="BR136" s="1353"/>
      <c r="BS136" s="1353"/>
      <c r="BT136" s="1353"/>
      <c r="BU136" s="1353"/>
      <c r="BV136" s="1353"/>
      <c r="BW136" s="1353"/>
      <c r="BX136" s="1353"/>
      <c r="BY136" s="1353"/>
      <c r="BZ136" s="1353"/>
      <c r="CA136" s="1353"/>
      <c r="CB136" s="1353"/>
      <c r="CC136" s="1353"/>
      <c r="CD136" s="1353"/>
      <c r="CE136" s="1353"/>
      <c r="CF136" s="1353"/>
      <c r="CG136" s="1353"/>
      <c r="CH136" s="1353"/>
      <c r="CI136" s="1353"/>
      <c r="CJ136" s="1353"/>
      <c r="CK136" s="1353"/>
      <c r="CL136" s="1353"/>
      <c r="CM136" s="1353"/>
      <c r="CN136" s="1353"/>
      <c r="CO136" s="1353"/>
      <c r="CP136" s="1353"/>
      <c r="CQ136" s="1353"/>
      <c r="CR136" s="1353"/>
      <c r="CS136" s="1353"/>
      <c r="CT136" s="1353"/>
      <c r="CU136" s="1353"/>
      <c r="CV136" s="1353"/>
      <c r="CW136" s="1353"/>
      <c r="CX136" s="1353"/>
      <c r="CY136" s="1353"/>
      <c r="CZ136" s="1353"/>
      <c r="DA136" s="1353"/>
      <c r="DB136" s="1353"/>
      <c r="DC136" s="1353"/>
      <c r="DD136" s="1353"/>
      <c r="DE136" s="1353"/>
      <c r="DF136" s="1353"/>
      <c r="DG136" s="1353"/>
      <c r="DH136" s="1353"/>
      <c r="DI136" s="1353"/>
      <c r="DJ136" s="1353"/>
      <c r="DK136" s="1353"/>
      <c r="DL136" s="1353"/>
      <c r="DM136" s="1353"/>
      <c r="DN136" s="1353"/>
      <c r="DO136" s="1353"/>
      <c r="DP136" s="1353"/>
      <c r="DQ136" s="1353"/>
      <c r="DR136" s="1353"/>
      <c r="DS136" s="1353"/>
      <c r="DT136" s="1353"/>
      <c r="DU136" s="1353"/>
      <c r="DV136" s="1353"/>
      <c r="DW136" s="1353"/>
      <c r="DX136" s="1353"/>
      <c r="DY136" s="1353"/>
      <c r="DZ136" s="1353"/>
      <c r="EA136" s="1353"/>
      <c r="EB136" s="1353"/>
      <c r="EC136" s="1353"/>
      <c r="ED136" s="1353"/>
      <c r="EE136" s="1353"/>
      <c r="EF136" s="1353"/>
      <c r="EG136" s="1353"/>
      <c r="EH136" s="1353"/>
      <c r="EI136" s="1353"/>
      <c r="EJ136" s="1353"/>
      <c r="EK136" s="1353"/>
      <c r="EL136" s="1353"/>
      <c r="EM136" s="1353"/>
      <c r="EN136" s="1353"/>
      <c r="EO136" s="1353"/>
      <c r="EP136" s="1353"/>
      <c r="EQ136" s="1353"/>
      <c r="ER136" s="1353"/>
      <c r="ES136" s="1353"/>
      <c r="ET136" s="1353"/>
      <c r="EU136" s="1353"/>
      <c r="EV136" s="1353"/>
      <c r="EW136" s="1353"/>
      <c r="EX136" s="1353"/>
      <c r="EY136" s="1353"/>
      <c r="EZ136" s="1353"/>
      <c r="FA136" s="1353"/>
      <c r="FB136" s="1353"/>
      <c r="FC136" s="1353"/>
      <c r="FD136" s="1353"/>
      <c r="FE136" s="1353"/>
      <c r="FF136" s="1353"/>
      <c r="FG136" s="1353"/>
      <c r="FH136" s="1353"/>
      <c r="FI136" s="1353"/>
      <c r="FJ136" s="1353"/>
      <c r="FK136" s="1353"/>
      <c r="FL136" s="1353"/>
      <c r="FM136" s="1353"/>
      <c r="FN136" s="1353"/>
      <c r="FO136" s="1353"/>
      <c r="FP136" s="1353"/>
      <c r="FQ136" s="1353"/>
      <c r="FR136" s="1353"/>
      <c r="FS136" s="1353"/>
      <c r="FT136" s="1353"/>
      <c r="FU136" s="1353"/>
      <c r="FV136" s="1353"/>
      <c r="FW136" s="1353"/>
      <c r="FX136" s="1353"/>
      <c r="FY136" s="1353"/>
      <c r="FZ136" s="1353"/>
      <c r="GA136" s="1353"/>
      <c r="GB136" s="1353"/>
      <c r="GC136" s="1353"/>
      <c r="GD136" s="1353"/>
      <c r="GE136" s="1353"/>
      <c r="GF136" s="1353"/>
      <c r="GG136" s="1353"/>
      <c r="GH136" s="1353"/>
      <c r="GI136" s="1353"/>
      <c r="GJ136" s="1353"/>
      <c r="GK136" s="1353"/>
      <c r="GL136" s="1353"/>
      <c r="GM136" s="1353"/>
      <c r="GN136" s="1353"/>
      <c r="GO136" s="1353"/>
      <c r="GP136" s="1353"/>
      <c r="GQ136" s="1353"/>
      <c r="GR136" s="1353"/>
      <c r="GS136" s="1353"/>
      <c r="GT136" s="1353"/>
      <c r="GU136" s="1353"/>
      <c r="GV136" s="1353"/>
      <c r="GW136" s="1353"/>
      <c r="GX136" s="1353"/>
      <c r="GY136" s="1353"/>
      <c r="GZ136" s="1353"/>
      <c r="HA136" s="1353"/>
      <c r="HB136" s="1353"/>
      <c r="HC136" s="1353"/>
      <c r="HD136" s="1353"/>
      <c r="HE136" s="1353"/>
      <c r="HF136" s="1353"/>
      <c r="HG136" s="1353"/>
      <c r="HH136" s="1353"/>
      <c r="HI136" s="1353"/>
      <c r="HJ136" s="1353"/>
      <c r="HK136" s="1353"/>
      <c r="HL136" s="1353"/>
      <c r="HM136" s="1353"/>
      <c r="HN136" s="1353"/>
      <c r="HO136" s="1353"/>
      <c r="HP136" s="1353"/>
      <c r="HQ136" s="1353"/>
      <c r="HR136" s="1353"/>
      <c r="HS136" s="1353"/>
      <c r="HT136" s="1353"/>
      <c r="HU136" s="1353"/>
      <c r="HV136" s="1353"/>
      <c r="HW136" s="1353"/>
      <c r="HX136" s="1353"/>
      <c r="HY136" s="1353"/>
      <c r="HZ136" s="1353"/>
      <c r="IA136" s="1353"/>
      <c r="IB136" s="1353"/>
      <c r="IC136" s="1353"/>
      <c r="ID136" s="1353"/>
      <c r="IE136" s="1353"/>
      <c r="IF136" s="1353"/>
      <c r="IG136" s="1353"/>
      <c r="IH136" s="1353"/>
      <c r="II136" s="1353"/>
      <c r="IJ136" s="1353"/>
      <c r="IK136" s="1353"/>
      <c r="IL136" s="1353"/>
      <c r="IM136" s="1353"/>
      <c r="IN136" s="1353"/>
      <c r="IO136" s="1353"/>
      <c r="IP136" s="1353"/>
      <c r="IQ136" s="1353"/>
      <c r="IR136" s="1355"/>
      <c r="IS136" s="1355"/>
      <c r="IT136" s="1355"/>
      <c r="IU136" s="1355"/>
      <c r="IV136" s="566"/>
      <c r="IW136" s="556"/>
      <c r="IX136" s="1338"/>
      <c r="IY136" s="1341"/>
      <c r="IZ136" s="544"/>
      <c r="JA136" s="544"/>
      <c r="JB136" s="544"/>
      <c r="JC136" s="544"/>
      <c r="JD136" s="544"/>
      <c r="JE136" s="544"/>
      <c r="JF136" s="544"/>
      <c r="JG136" s="544"/>
      <c r="JH136" s="545"/>
      <c r="JI136" s="544"/>
      <c r="JJ136" s="544"/>
      <c r="JK136" s="544"/>
      <c r="JL136" s="544"/>
      <c r="JM136" s="544"/>
      <c r="JN136" s="544"/>
      <c r="JO136" s="544"/>
      <c r="JP136" s="544"/>
      <c r="JQ136" s="544"/>
      <c r="JR136" s="544"/>
      <c r="JS136" s="544"/>
      <c r="JT136" s="544"/>
      <c r="JU136" s="544"/>
      <c r="JV136" s="544"/>
      <c r="JW136" s="544"/>
      <c r="JX136" s="544"/>
      <c r="JY136" s="544"/>
      <c r="JZ136" s="544"/>
      <c r="KA136" s="544"/>
      <c r="KB136" s="544"/>
      <c r="KC136" s="544"/>
      <c r="KD136" s="544"/>
      <c r="KE136" s="544"/>
      <c r="KF136" s="544"/>
      <c r="KG136" s="544"/>
      <c r="KH136" s="544"/>
      <c r="KI136" s="544"/>
      <c r="KJ136" s="544"/>
      <c r="KK136" s="544"/>
      <c r="KL136" s="544"/>
      <c r="KM136" s="544"/>
      <c r="KN136" s="544"/>
      <c r="KO136" s="544"/>
      <c r="KP136" s="544"/>
      <c r="KQ136" s="544"/>
      <c r="KR136" s="544"/>
      <c r="KS136" s="544"/>
      <c r="KT136" s="544"/>
      <c r="KU136" s="544"/>
      <c r="KV136" s="544"/>
      <c r="KW136" s="544"/>
      <c r="KX136" s="544"/>
      <c r="KY136" s="544"/>
      <c r="KZ136" s="544"/>
      <c r="LA136" s="544"/>
      <c r="LB136" s="544"/>
      <c r="LC136" s="544"/>
      <c r="LD136" s="544"/>
      <c r="LE136" s="544"/>
      <c r="LF136" s="544"/>
      <c r="LG136" s="544"/>
      <c r="LH136" s="544"/>
      <c r="LI136" s="544"/>
      <c r="LJ136" s="546"/>
    </row>
    <row r="137" spans="2:322" ht="3.65" customHeight="1">
      <c r="B137" s="545"/>
      <c r="C137" s="544"/>
      <c r="D137" s="544"/>
      <c r="E137" s="544"/>
      <c r="F137" s="544"/>
      <c r="G137" s="544"/>
      <c r="H137" s="544"/>
      <c r="I137" s="544"/>
      <c r="J137" s="544"/>
      <c r="K137" s="544"/>
      <c r="L137" s="544"/>
      <c r="M137" s="544"/>
      <c r="N137" s="544"/>
      <c r="O137" s="544"/>
      <c r="P137" s="544"/>
      <c r="Q137" s="544"/>
      <c r="R137" s="544"/>
      <c r="S137" s="544"/>
      <c r="T137" s="544"/>
      <c r="U137" s="544"/>
      <c r="V137" s="544"/>
      <c r="W137" s="544"/>
      <c r="X137" s="544"/>
      <c r="Y137" s="544"/>
      <c r="Z137" s="544"/>
      <c r="AA137" s="544"/>
      <c r="AB137" s="544"/>
      <c r="AC137" s="544"/>
      <c r="AD137" s="544"/>
      <c r="AE137" s="544"/>
      <c r="AF137" s="544"/>
      <c r="AG137" s="544"/>
      <c r="AH137" s="544"/>
      <c r="AI137" s="544"/>
      <c r="AJ137" s="544"/>
      <c r="AK137" s="544"/>
      <c r="AL137" s="544"/>
      <c r="AM137" s="544"/>
      <c r="AN137" s="544"/>
      <c r="AO137" s="546"/>
      <c r="AP137" s="547"/>
      <c r="AQ137" s="548"/>
      <c r="AR137" s="548"/>
      <c r="AS137" s="548"/>
      <c r="AT137" s="548"/>
      <c r="AU137" s="548"/>
      <c r="AV137" s="548"/>
      <c r="AW137" s="548"/>
      <c r="AX137" s="1337"/>
      <c r="AY137" s="1338"/>
      <c r="AZ137" s="556"/>
      <c r="BA137" s="564"/>
      <c r="BB137" s="1348"/>
      <c r="BC137" s="1348"/>
      <c r="BD137" s="1348"/>
      <c r="BE137" s="1348"/>
      <c r="BF137" s="1348"/>
      <c r="BG137" s="1348"/>
      <c r="BH137" s="1348"/>
      <c r="BI137" s="1348"/>
      <c r="BJ137" s="1348"/>
      <c r="BK137" s="1348"/>
      <c r="BL137" s="1348"/>
      <c r="BM137" s="1348"/>
      <c r="BN137" s="1348"/>
      <c r="BO137" s="1348"/>
      <c r="BP137" s="1348"/>
      <c r="BQ137" s="1348"/>
      <c r="BR137" s="1348"/>
      <c r="BS137" s="1348"/>
      <c r="BT137" s="1348"/>
      <c r="BU137" s="1348"/>
      <c r="BV137" s="1348"/>
      <c r="BW137" s="1348"/>
      <c r="BX137" s="1348"/>
      <c r="BY137" s="1348"/>
      <c r="BZ137" s="1349"/>
      <c r="CA137" s="1349"/>
      <c r="CB137" s="1349"/>
      <c r="CC137" s="1349"/>
      <c r="CD137" s="1349"/>
      <c r="CE137" s="1349"/>
      <c r="CF137" s="1349"/>
      <c r="CG137" s="1349"/>
      <c r="CH137" s="1349"/>
      <c r="CI137" s="1349"/>
      <c r="CJ137" s="1349"/>
      <c r="CK137" s="1349"/>
      <c r="CL137" s="1349"/>
      <c r="CM137" s="1349"/>
      <c r="CN137" s="1349"/>
      <c r="CO137" s="1349"/>
      <c r="CP137" s="1349"/>
      <c r="CQ137" s="1349"/>
      <c r="CR137" s="1349"/>
      <c r="CS137" s="1349"/>
      <c r="CT137" s="1349"/>
      <c r="CU137" s="1349"/>
      <c r="CV137" s="1349"/>
      <c r="CW137" s="1349"/>
      <c r="CX137" s="1349"/>
      <c r="CY137" s="1349"/>
      <c r="CZ137" s="1349"/>
      <c r="DA137" s="1349"/>
      <c r="DB137" s="1349"/>
      <c r="DC137" s="1349"/>
      <c r="DD137" s="1349"/>
      <c r="DE137" s="1349"/>
      <c r="DF137" s="1349"/>
      <c r="DG137" s="1349"/>
      <c r="DH137" s="1349"/>
      <c r="DI137" s="1349"/>
      <c r="DJ137" s="1349"/>
      <c r="DK137" s="1349"/>
      <c r="DL137" s="1349"/>
      <c r="DM137" s="1349"/>
      <c r="DN137" s="1349"/>
      <c r="DO137" s="1349"/>
      <c r="DP137" s="1349"/>
      <c r="DQ137" s="1349"/>
      <c r="DR137" s="1349"/>
      <c r="DS137" s="1349"/>
      <c r="DT137" s="1349"/>
      <c r="DU137" s="1349"/>
      <c r="DV137" s="1349"/>
      <c r="DW137" s="1349"/>
      <c r="DX137" s="1349"/>
      <c r="DY137" s="1349"/>
      <c r="DZ137" s="1349"/>
      <c r="EA137" s="1349"/>
      <c r="EB137" s="1349"/>
      <c r="EC137" s="1349"/>
      <c r="ED137" s="1349"/>
      <c r="EE137" s="1349"/>
      <c r="EF137" s="1349"/>
      <c r="EG137" s="1349"/>
      <c r="EH137" s="1349"/>
      <c r="EI137" s="1349"/>
      <c r="EJ137" s="1349"/>
      <c r="EK137" s="1349"/>
      <c r="EL137" s="1349"/>
      <c r="EM137" s="1349"/>
      <c r="EN137" s="1349"/>
      <c r="EO137" s="1349"/>
      <c r="EP137" s="1349"/>
      <c r="EQ137" s="1349"/>
      <c r="ER137" s="1349"/>
      <c r="ES137" s="1349"/>
      <c r="ET137" s="1349"/>
      <c r="EU137" s="1349"/>
      <c r="EV137" s="1349"/>
      <c r="EW137" s="1349"/>
      <c r="EX137" s="1349"/>
      <c r="EY137" s="1349"/>
      <c r="EZ137" s="1349"/>
      <c r="FA137" s="1349"/>
      <c r="FB137" s="1349"/>
      <c r="FC137" s="1349"/>
      <c r="FD137" s="1349"/>
      <c r="FE137" s="1349"/>
      <c r="FF137" s="1349"/>
      <c r="FG137" s="1349"/>
      <c r="FH137" s="1349"/>
      <c r="FI137" s="1349"/>
      <c r="FJ137" s="1349"/>
      <c r="FK137" s="1349"/>
      <c r="FL137" s="1349"/>
      <c r="FM137" s="1349"/>
      <c r="FN137" s="1349"/>
      <c r="FO137" s="1349"/>
      <c r="FP137" s="1349"/>
      <c r="FQ137" s="1349"/>
      <c r="FR137" s="1349"/>
      <c r="FS137" s="1349"/>
      <c r="FT137" s="1349"/>
      <c r="FU137" s="1349"/>
      <c r="FV137" s="1349"/>
      <c r="FW137" s="1349"/>
      <c r="FX137" s="1349"/>
      <c r="FY137" s="1349"/>
      <c r="FZ137" s="1349"/>
      <c r="GA137" s="1349"/>
      <c r="GB137" s="1349"/>
      <c r="GC137" s="1349"/>
      <c r="GD137" s="1349"/>
      <c r="GE137" s="1349"/>
      <c r="GF137" s="1349"/>
      <c r="GG137" s="1349"/>
      <c r="GH137" s="1349"/>
      <c r="GI137" s="1349"/>
      <c r="GJ137" s="1349"/>
      <c r="GK137" s="1349"/>
      <c r="GL137" s="1349"/>
      <c r="GM137" s="1349"/>
      <c r="GN137" s="1349"/>
      <c r="GO137" s="1349"/>
      <c r="GP137" s="1348"/>
      <c r="GQ137" s="1348"/>
      <c r="GR137" s="1348"/>
      <c r="GS137" s="1348"/>
      <c r="GT137" s="1348"/>
      <c r="GU137" s="1348"/>
      <c r="GV137" s="1348"/>
      <c r="GW137" s="1348"/>
      <c r="GX137" s="1348"/>
      <c r="GY137" s="1348"/>
      <c r="GZ137" s="1348"/>
      <c r="HA137" s="1348"/>
      <c r="HB137" s="1348"/>
      <c r="HC137" s="1348"/>
      <c r="HD137" s="1348"/>
      <c r="HE137" s="1348"/>
      <c r="HF137" s="1348"/>
      <c r="HG137" s="1348"/>
      <c r="HH137" s="1348"/>
      <c r="HI137" s="1348"/>
      <c r="HJ137" s="1348"/>
      <c r="HK137" s="1348"/>
      <c r="HL137" s="1348"/>
      <c r="HM137" s="1348"/>
      <c r="HN137" s="1348"/>
      <c r="HO137" s="1348"/>
      <c r="HP137" s="1348"/>
      <c r="HQ137" s="1348"/>
      <c r="HR137" s="1348"/>
      <c r="HS137" s="1348"/>
      <c r="HT137" s="1348"/>
      <c r="HU137" s="1348"/>
      <c r="HV137" s="1348"/>
      <c r="HW137" s="1348"/>
      <c r="HX137" s="1348"/>
      <c r="HY137" s="1348"/>
      <c r="HZ137" s="1348"/>
      <c r="IA137" s="1348"/>
      <c r="IB137" s="1348"/>
      <c r="IC137" s="1348"/>
      <c r="ID137" s="1348"/>
      <c r="IE137" s="1348"/>
      <c r="IF137" s="1348"/>
      <c r="IG137" s="1348"/>
      <c r="IH137" s="1348"/>
      <c r="II137" s="1348"/>
      <c r="IJ137" s="1348"/>
      <c r="IK137" s="1348"/>
      <c r="IL137" s="1348"/>
      <c r="IM137" s="1348"/>
      <c r="IN137" s="1348"/>
      <c r="IO137" s="1348"/>
      <c r="IP137" s="1348"/>
      <c r="IQ137" s="1348"/>
      <c r="IR137" s="1352" t="b">
        <v>0</v>
      </c>
      <c r="IS137" s="1352"/>
      <c r="IT137" s="1352"/>
      <c r="IU137" s="1352"/>
      <c r="IV137" s="566"/>
      <c r="IW137" s="556"/>
      <c r="IX137" s="1338"/>
      <c r="IY137" s="1341"/>
      <c r="IZ137" s="544"/>
      <c r="JA137" s="544"/>
      <c r="JB137" s="544"/>
      <c r="JC137" s="544"/>
      <c r="JD137" s="544"/>
      <c r="JE137" s="544"/>
      <c r="JF137" s="544"/>
      <c r="JG137" s="544"/>
      <c r="JH137" s="545"/>
      <c r="JI137" s="544"/>
      <c r="JJ137" s="544"/>
      <c r="JK137" s="544"/>
      <c r="JL137" s="544"/>
      <c r="JM137" s="544"/>
      <c r="JN137" s="544"/>
      <c r="JO137" s="544"/>
      <c r="JP137" s="544"/>
      <c r="JQ137" s="544"/>
      <c r="JR137" s="544"/>
      <c r="JS137" s="544"/>
      <c r="JT137" s="544"/>
      <c r="JU137" s="544"/>
      <c r="JV137" s="544"/>
      <c r="JW137" s="544"/>
      <c r="JX137" s="544"/>
      <c r="JY137" s="544"/>
      <c r="JZ137" s="544"/>
      <c r="KA137" s="544"/>
      <c r="KB137" s="544"/>
      <c r="KC137" s="544"/>
      <c r="KD137" s="544"/>
      <c r="KE137" s="544"/>
      <c r="KF137" s="544"/>
      <c r="KG137" s="544"/>
      <c r="KH137" s="544"/>
      <c r="KI137" s="544"/>
      <c r="KJ137" s="544"/>
      <c r="KK137" s="544"/>
      <c r="KL137" s="544"/>
      <c r="KM137" s="544"/>
      <c r="KN137" s="544"/>
      <c r="KO137" s="544"/>
      <c r="KP137" s="544"/>
      <c r="KQ137" s="544"/>
      <c r="KR137" s="544"/>
      <c r="KS137" s="544"/>
      <c r="KT137" s="544"/>
      <c r="KU137" s="544"/>
      <c r="KV137" s="544"/>
      <c r="KW137" s="544"/>
      <c r="KX137" s="544"/>
      <c r="KY137" s="544"/>
      <c r="KZ137" s="544"/>
      <c r="LA137" s="544"/>
      <c r="LB137" s="544"/>
      <c r="LC137" s="544"/>
      <c r="LD137" s="544"/>
      <c r="LE137" s="544"/>
      <c r="LF137" s="544"/>
      <c r="LG137" s="544"/>
      <c r="LH137" s="544"/>
      <c r="LI137" s="544"/>
      <c r="LJ137" s="546"/>
    </row>
    <row r="138" spans="2:322" ht="3.65" customHeight="1">
      <c r="B138" s="545"/>
      <c r="C138" s="544"/>
      <c r="D138" s="544"/>
      <c r="E138" s="544"/>
      <c r="F138" s="544"/>
      <c r="G138" s="544"/>
      <c r="H138" s="544"/>
      <c r="I138" s="544"/>
      <c r="J138" s="544"/>
      <c r="K138" s="544"/>
      <c r="L138" s="544"/>
      <c r="M138" s="544"/>
      <c r="N138" s="544"/>
      <c r="O138" s="544"/>
      <c r="P138" s="544"/>
      <c r="Q138" s="544"/>
      <c r="R138" s="544"/>
      <c r="S138" s="544"/>
      <c r="T138" s="544"/>
      <c r="U138" s="544"/>
      <c r="V138" s="544"/>
      <c r="W138" s="544"/>
      <c r="X138" s="544"/>
      <c r="Y138" s="544"/>
      <c r="Z138" s="544"/>
      <c r="AA138" s="544"/>
      <c r="AB138" s="544"/>
      <c r="AC138" s="544"/>
      <c r="AD138" s="544"/>
      <c r="AE138" s="544"/>
      <c r="AF138" s="544"/>
      <c r="AG138" s="544"/>
      <c r="AH138" s="544"/>
      <c r="AI138" s="544"/>
      <c r="AJ138" s="544"/>
      <c r="AK138" s="544"/>
      <c r="AL138" s="544"/>
      <c r="AM138" s="544"/>
      <c r="AN138" s="544"/>
      <c r="AO138" s="546"/>
      <c r="AP138" s="547"/>
      <c r="AQ138" s="548"/>
      <c r="AR138" s="548"/>
      <c r="AS138" s="548"/>
      <c r="AT138" s="548"/>
      <c r="AU138" s="548"/>
      <c r="AV138" s="548"/>
      <c r="AW138" s="548"/>
      <c r="AX138" s="1337"/>
      <c r="AY138" s="1338"/>
      <c r="AZ138" s="556"/>
      <c r="BA138" s="564"/>
      <c r="BB138" s="1348"/>
      <c r="BC138" s="1348"/>
      <c r="BD138" s="1348"/>
      <c r="BE138" s="1348"/>
      <c r="BF138" s="1348"/>
      <c r="BG138" s="1348"/>
      <c r="BH138" s="1348"/>
      <c r="BI138" s="1348"/>
      <c r="BJ138" s="1348"/>
      <c r="BK138" s="1348"/>
      <c r="BL138" s="1348"/>
      <c r="BM138" s="1348"/>
      <c r="BN138" s="1348"/>
      <c r="BO138" s="1348"/>
      <c r="BP138" s="1348"/>
      <c r="BQ138" s="1348"/>
      <c r="BR138" s="1348"/>
      <c r="BS138" s="1348"/>
      <c r="BT138" s="1348"/>
      <c r="BU138" s="1348"/>
      <c r="BV138" s="1348"/>
      <c r="BW138" s="1348"/>
      <c r="BX138" s="1348"/>
      <c r="BY138" s="1348"/>
      <c r="BZ138" s="1349"/>
      <c r="CA138" s="1349"/>
      <c r="CB138" s="1349"/>
      <c r="CC138" s="1349"/>
      <c r="CD138" s="1349"/>
      <c r="CE138" s="1349"/>
      <c r="CF138" s="1349"/>
      <c r="CG138" s="1349"/>
      <c r="CH138" s="1349"/>
      <c r="CI138" s="1349"/>
      <c r="CJ138" s="1349"/>
      <c r="CK138" s="1349"/>
      <c r="CL138" s="1349"/>
      <c r="CM138" s="1349"/>
      <c r="CN138" s="1349"/>
      <c r="CO138" s="1349"/>
      <c r="CP138" s="1349"/>
      <c r="CQ138" s="1349"/>
      <c r="CR138" s="1349"/>
      <c r="CS138" s="1349"/>
      <c r="CT138" s="1349"/>
      <c r="CU138" s="1349"/>
      <c r="CV138" s="1349"/>
      <c r="CW138" s="1349"/>
      <c r="CX138" s="1349"/>
      <c r="CY138" s="1349"/>
      <c r="CZ138" s="1349"/>
      <c r="DA138" s="1349"/>
      <c r="DB138" s="1349"/>
      <c r="DC138" s="1349"/>
      <c r="DD138" s="1349"/>
      <c r="DE138" s="1349"/>
      <c r="DF138" s="1349"/>
      <c r="DG138" s="1349"/>
      <c r="DH138" s="1349"/>
      <c r="DI138" s="1349"/>
      <c r="DJ138" s="1349"/>
      <c r="DK138" s="1349"/>
      <c r="DL138" s="1349"/>
      <c r="DM138" s="1349"/>
      <c r="DN138" s="1349"/>
      <c r="DO138" s="1349"/>
      <c r="DP138" s="1349"/>
      <c r="DQ138" s="1349"/>
      <c r="DR138" s="1349"/>
      <c r="DS138" s="1349"/>
      <c r="DT138" s="1349"/>
      <c r="DU138" s="1349"/>
      <c r="DV138" s="1349"/>
      <c r="DW138" s="1349"/>
      <c r="DX138" s="1349"/>
      <c r="DY138" s="1349"/>
      <c r="DZ138" s="1349"/>
      <c r="EA138" s="1349"/>
      <c r="EB138" s="1349"/>
      <c r="EC138" s="1349"/>
      <c r="ED138" s="1349"/>
      <c r="EE138" s="1349"/>
      <c r="EF138" s="1349"/>
      <c r="EG138" s="1349"/>
      <c r="EH138" s="1349"/>
      <c r="EI138" s="1349"/>
      <c r="EJ138" s="1349"/>
      <c r="EK138" s="1349"/>
      <c r="EL138" s="1349"/>
      <c r="EM138" s="1349"/>
      <c r="EN138" s="1349"/>
      <c r="EO138" s="1349"/>
      <c r="EP138" s="1349"/>
      <c r="EQ138" s="1349"/>
      <c r="ER138" s="1349"/>
      <c r="ES138" s="1349"/>
      <c r="ET138" s="1349"/>
      <c r="EU138" s="1349"/>
      <c r="EV138" s="1349"/>
      <c r="EW138" s="1349"/>
      <c r="EX138" s="1349"/>
      <c r="EY138" s="1349"/>
      <c r="EZ138" s="1349"/>
      <c r="FA138" s="1349"/>
      <c r="FB138" s="1349"/>
      <c r="FC138" s="1349"/>
      <c r="FD138" s="1349"/>
      <c r="FE138" s="1349"/>
      <c r="FF138" s="1349"/>
      <c r="FG138" s="1349"/>
      <c r="FH138" s="1349"/>
      <c r="FI138" s="1349"/>
      <c r="FJ138" s="1349"/>
      <c r="FK138" s="1349"/>
      <c r="FL138" s="1349"/>
      <c r="FM138" s="1349"/>
      <c r="FN138" s="1349"/>
      <c r="FO138" s="1349"/>
      <c r="FP138" s="1349"/>
      <c r="FQ138" s="1349"/>
      <c r="FR138" s="1349"/>
      <c r="FS138" s="1349"/>
      <c r="FT138" s="1349"/>
      <c r="FU138" s="1349"/>
      <c r="FV138" s="1349"/>
      <c r="FW138" s="1349"/>
      <c r="FX138" s="1349"/>
      <c r="FY138" s="1349"/>
      <c r="FZ138" s="1349"/>
      <c r="GA138" s="1349"/>
      <c r="GB138" s="1349"/>
      <c r="GC138" s="1349"/>
      <c r="GD138" s="1349"/>
      <c r="GE138" s="1349"/>
      <c r="GF138" s="1349"/>
      <c r="GG138" s="1349"/>
      <c r="GH138" s="1349"/>
      <c r="GI138" s="1349"/>
      <c r="GJ138" s="1349"/>
      <c r="GK138" s="1349"/>
      <c r="GL138" s="1349"/>
      <c r="GM138" s="1349"/>
      <c r="GN138" s="1349"/>
      <c r="GO138" s="1349"/>
      <c r="GP138" s="1348"/>
      <c r="GQ138" s="1348"/>
      <c r="GR138" s="1348"/>
      <c r="GS138" s="1348"/>
      <c r="GT138" s="1348"/>
      <c r="GU138" s="1348"/>
      <c r="GV138" s="1348"/>
      <c r="GW138" s="1348"/>
      <c r="GX138" s="1348"/>
      <c r="GY138" s="1348"/>
      <c r="GZ138" s="1348"/>
      <c r="HA138" s="1348"/>
      <c r="HB138" s="1348"/>
      <c r="HC138" s="1348"/>
      <c r="HD138" s="1348"/>
      <c r="HE138" s="1348"/>
      <c r="HF138" s="1348"/>
      <c r="HG138" s="1348"/>
      <c r="HH138" s="1348"/>
      <c r="HI138" s="1348"/>
      <c r="HJ138" s="1348"/>
      <c r="HK138" s="1348"/>
      <c r="HL138" s="1348"/>
      <c r="HM138" s="1348"/>
      <c r="HN138" s="1348"/>
      <c r="HO138" s="1348"/>
      <c r="HP138" s="1348"/>
      <c r="HQ138" s="1348"/>
      <c r="HR138" s="1348"/>
      <c r="HS138" s="1348"/>
      <c r="HT138" s="1348"/>
      <c r="HU138" s="1348"/>
      <c r="HV138" s="1348"/>
      <c r="HW138" s="1348"/>
      <c r="HX138" s="1348"/>
      <c r="HY138" s="1348"/>
      <c r="HZ138" s="1348"/>
      <c r="IA138" s="1348"/>
      <c r="IB138" s="1348"/>
      <c r="IC138" s="1348"/>
      <c r="ID138" s="1348"/>
      <c r="IE138" s="1348"/>
      <c r="IF138" s="1348"/>
      <c r="IG138" s="1348"/>
      <c r="IH138" s="1348"/>
      <c r="II138" s="1348"/>
      <c r="IJ138" s="1348"/>
      <c r="IK138" s="1348"/>
      <c r="IL138" s="1348"/>
      <c r="IM138" s="1348"/>
      <c r="IN138" s="1348"/>
      <c r="IO138" s="1348"/>
      <c r="IP138" s="1348"/>
      <c r="IQ138" s="1348"/>
      <c r="IR138" s="1352"/>
      <c r="IS138" s="1352"/>
      <c r="IT138" s="1352"/>
      <c r="IU138" s="1352"/>
      <c r="IV138" s="566"/>
      <c r="IW138" s="556"/>
      <c r="IX138" s="1338"/>
      <c r="IY138" s="1341"/>
      <c r="IZ138" s="544"/>
      <c r="JA138" s="544"/>
      <c r="JB138" s="544"/>
      <c r="JC138" s="544"/>
      <c r="JD138" s="544"/>
      <c r="JE138" s="544"/>
      <c r="JF138" s="544"/>
      <c r="JG138" s="544"/>
      <c r="JH138" s="545"/>
      <c r="JI138" s="544"/>
      <c r="JJ138" s="544"/>
      <c r="JK138" s="544"/>
      <c r="JL138" s="544"/>
      <c r="JM138" s="544"/>
      <c r="JN138" s="544"/>
      <c r="JO138" s="544"/>
      <c r="JP138" s="544"/>
      <c r="JQ138" s="544"/>
      <c r="JR138" s="544"/>
      <c r="JS138" s="544"/>
      <c r="JT138" s="544"/>
      <c r="JU138" s="544"/>
      <c r="JV138" s="544"/>
      <c r="JW138" s="544"/>
      <c r="JX138" s="544"/>
      <c r="JY138" s="544"/>
      <c r="JZ138" s="544"/>
      <c r="KA138" s="544"/>
      <c r="KB138" s="544"/>
      <c r="KC138" s="544"/>
      <c r="KD138" s="544"/>
      <c r="KE138" s="544"/>
      <c r="KF138" s="544"/>
      <c r="KG138" s="544"/>
      <c r="KH138" s="544"/>
      <c r="KI138" s="544"/>
      <c r="KJ138" s="544"/>
      <c r="KK138" s="544"/>
      <c r="KL138" s="544"/>
      <c r="KM138" s="544"/>
      <c r="KN138" s="544"/>
      <c r="KO138" s="544"/>
      <c r="KP138" s="544"/>
      <c r="KQ138" s="544"/>
      <c r="KR138" s="544"/>
      <c r="KS138" s="544"/>
      <c r="KT138" s="544"/>
      <c r="KU138" s="544"/>
      <c r="KV138" s="544"/>
      <c r="KW138" s="544"/>
      <c r="KX138" s="544"/>
      <c r="KY138" s="544"/>
      <c r="KZ138" s="544"/>
      <c r="LA138" s="544"/>
      <c r="LB138" s="544"/>
      <c r="LC138" s="544"/>
      <c r="LD138" s="544"/>
      <c r="LE138" s="544"/>
      <c r="LF138" s="544"/>
      <c r="LG138" s="544"/>
      <c r="LH138" s="544"/>
      <c r="LI138" s="544"/>
      <c r="LJ138" s="546"/>
    </row>
    <row r="139" spans="2:322" ht="3.65" customHeight="1">
      <c r="B139" s="545"/>
      <c r="C139" s="544"/>
      <c r="D139" s="544"/>
      <c r="E139" s="544"/>
      <c r="F139" s="544"/>
      <c r="G139" s="544"/>
      <c r="H139" s="544"/>
      <c r="I139" s="544"/>
      <c r="J139" s="544"/>
      <c r="K139" s="544"/>
      <c r="L139" s="544"/>
      <c r="M139" s="544"/>
      <c r="N139" s="544"/>
      <c r="O139" s="544"/>
      <c r="P139" s="544"/>
      <c r="Q139" s="544"/>
      <c r="R139" s="544"/>
      <c r="S139" s="544"/>
      <c r="T139" s="544"/>
      <c r="U139" s="544"/>
      <c r="V139" s="544"/>
      <c r="W139" s="544"/>
      <c r="X139" s="544"/>
      <c r="Y139" s="544"/>
      <c r="Z139" s="544"/>
      <c r="AA139" s="544"/>
      <c r="AB139" s="544"/>
      <c r="AC139" s="544"/>
      <c r="AD139" s="544"/>
      <c r="AE139" s="544"/>
      <c r="AF139" s="544"/>
      <c r="AG139" s="544"/>
      <c r="AH139" s="544"/>
      <c r="AI139" s="544"/>
      <c r="AJ139" s="544"/>
      <c r="AK139" s="544"/>
      <c r="AL139" s="544"/>
      <c r="AM139" s="544"/>
      <c r="AN139" s="544"/>
      <c r="AO139" s="546"/>
      <c r="AP139" s="547"/>
      <c r="AQ139" s="548"/>
      <c r="AR139" s="548"/>
      <c r="AS139" s="548"/>
      <c r="AT139" s="548"/>
      <c r="AU139" s="548"/>
      <c r="AV139" s="548"/>
      <c r="AW139" s="548"/>
      <c r="AX139" s="1337"/>
      <c r="AY139" s="1338"/>
      <c r="AZ139" s="556"/>
      <c r="BA139" s="564"/>
      <c r="BB139" s="1348"/>
      <c r="BC139" s="1348"/>
      <c r="BD139" s="1348"/>
      <c r="BE139" s="1348"/>
      <c r="BF139" s="1348"/>
      <c r="BG139" s="1348"/>
      <c r="BH139" s="1348"/>
      <c r="BI139" s="1348"/>
      <c r="BJ139" s="1348"/>
      <c r="BK139" s="1348"/>
      <c r="BL139" s="1348"/>
      <c r="BM139" s="1348"/>
      <c r="BN139" s="1348"/>
      <c r="BO139" s="1348"/>
      <c r="BP139" s="1348"/>
      <c r="BQ139" s="1348"/>
      <c r="BR139" s="1348"/>
      <c r="BS139" s="1348"/>
      <c r="BT139" s="1348"/>
      <c r="BU139" s="1348"/>
      <c r="BV139" s="1348"/>
      <c r="BW139" s="1348"/>
      <c r="BX139" s="1348"/>
      <c r="BY139" s="1348"/>
      <c r="BZ139" s="1349"/>
      <c r="CA139" s="1349"/>
      <c r="CB139" s="1349"/>
      <c r="CC139" s="1349"/>
      <c r="CD139" s="1349"/>
      <c r="CE139" s="1349"/>
      <c r="CF139" s="1349"/>
      <c r="CG139" s="1349"/>
      <c r="CH139" s="1349"/>
      <c r="CI139" s="1349"/>
      <c r="CJ139" s="1349"/>
      <c r="CK139" s="1349"/>
      <c r="CL139" s="1349"/>
      <c r="CM139" s="1349"/>
      <c r="CN139" s="1349"/>
      <c r="CO139" s="1349"/>
      <c r="CP139" s="1349"/>
      <c r="CQ139" s="1349"/>
      <c r="CR139" s="1349"/>
      <c r="CS139" s="1349"/>
      <c r="CT139" s="1349"/>
      <c r="CU139" s="1349"/>
      <c r="CV139" s="1349"/>
      <c r="CW139" s="1349"/>
      <c r="CX139" s="1349"/>
      <c r="CY139" s="1349"/>
      <c r="CZ139" s="1349"/>
      <c r="DA139" s="1349"/>
      <c r="DB139" s="1349"/>
      <c r="DC139" s="1349"/>
      <c r="DD139" s="1349"/>
      <c r="DE139" s="1349"/>
      <c r="DF139" s="1349"/>
      <c r="DG139" s="1349"/>
      <c r="DH139" s="1349"/>
      <c r="DI139" s="1349"/>
      <c r="DJ139" s="1349"/>
      <c r="DK139" s="1349"/>
      <c r="DL139" s="1349"/>
      <c r="DM139" s="1349"/>
      <c r="DN139" s="1349"/>
      <c r="DO139" s="1349"/>
      <c r="DP139" s="1349"/>
      <c r="DQ139" s="1349"/>
      <c r="DR139" s="1349"/>
      <c r="DS139" s="1349"/>
      <c r="DT139" s="1349"/>
      <c r="DU139" s="1349"/>
      <c r="DV139" s="1349"/>
      <c r="DW139" s="1349"/>
      <c r="DX139" s="1349"/>
      <c r="DY139" s="1349"/>
      <c r="DZ139" s="1349"/>
      <c r="EA139" s="1349"/>
      <c r="EB139" s="1349"/>
      <c r="EC139" s="1349"/>
      <c r="ED139" s="1349"/>
      <c r="EE139" s="1349"/>
      <c r="EF139" s="1349"/>
      <c r="EG139" s="1349"/>
      <c r="EH139" s="1349"/>
      <c r="EI139" s="1349"/>
      <c r="EJ139" s="1349"/>
      <c r="EK139" s="1349"/>
      <c r="EL139" s="1349"/>
      <c r="EM139" s="1349"/>
      <c r="EN139" s="1349"/>
      <c r="EO139" s="1349"/>
      <c r="EP139" s="1349"/>
      <c r="EQ139" s="1349"/>
      <c r="ER139" s="1349"/>
      <c r="ES139" s="1349"/>
      <c r="ET139" s="1349"/>
      <c r="EU139" s="1349"/>
      <c r="EV139" s="1349"/>
      <c r="EW139" s="1349"/>
      <c r="EX139" s="1349"/>
      <c r="EY139" s="1349"/>
      <c r="EZ139" s="1349"/>
      <c r="FA139" s="1349"/>
      <c r="FB139" s="1349"/>
      <c r="FC139" s="1349"/>
      <c r="FD139" s="1349"/>
      <c r="FE139" s="1349"/>
      <c r="FF139" s="1349"/>
      <c r="FG139" s="1349"/>
      <c r="FH139" s="1349"/>
      <c r="FI139" s="1349"/>
      <c r="FJ139" s="1349"/>
      <c r="FK139" s="1349"/>
      <c r="FL139" s="1349"/>
      <c r="FM139" s="1349"/>
      <c r="FN139" s="1349"/>
      <c r="FO139" s="1349"/>
      <c r="FP139" s="1349"/>
      <c r="FQ139" s="1349"/>
      <c r="FR139" s="1349"/>
      <c r="FS139" s="1349"/>
      <c r="FT139" s="1349"/>
      <c r="FU139" s="1349"/>
      <c r="FV139" s="1349"/>
      <c r="FW139" s="1349"/>
      <c r="FX139" s="1349"/>
      <c r="FY139" s="1349"/>
      <c r="FZ139" s="1349"/>
      <c r="GA139" s="1349"/>
      <c r="GB139" s="1349"/>
      <c r="GC139" s="1349"/>
      <c r="GD139" s="1349"/>
      <c r="GE139" s="1349"/>
      <c r="GF139" s="1349"/>
      <c r="GG139" s="1349"/>
      <c r="GH139" s="1349"/>
      <c r="GI139" s="1349"/>
      <c r="GJ139" s="1349"/>
      <c r="GK139" s="1349"/>
      <c r="GL139" s="1349"/>
      <c r="GM139" s="1349"/>
      <c r="GN139" s="1349"/>
      <c r="GO139" s="1349"/>
      <c r="GP139" s="1348"/>
      <c r="GQ139" s="1348"/>
      <c r="GR139" s="1348"/>
      <c r="GS139" s="1348"/>
      <c r="GT139" s="1348"/>
      <c r="GU139" s="1348"/>
      <c r="GV139" s="1348"/>
      <c r="GW139" s="1348"/>
      <c r="GX139" s="1348"/>
      <c r="GY139" s="1348"/>
      <c r="GZ139" s="1348"/>
      <c r="HA139" s="1348"/>
      <c r="HB139" s="1348"/>
      <c r="HC139" s="1348"/>
      <c r="HD139" s="1348"/>
      <c r="HE139" s="1348"/>
      <c r="HF139" s="1348"/>
      <c r="HG139" s="1348"/>
      <c r="HH139" s="1348"/>
      <c r="HI139" s="1348"/>
      <c r="HJ139" s="1348"/>
      <c r="HK139" s="1348"/>
      <c r="HL139" s="1348"/>
      <c r="HM139" s="1348"/>
      <c r="HN139" s="1348"/>
      <c r="HO139" s="1348"/>
      <c r="HP139" s="1348"/>
      <c r="HQ139" s="1348"/>
      <c r="HR139" s="1348"/>
      <c r="HS139" s="1348"/>
      <c r="HT139" s="1348"/>
      <c r="HU139" s="1348"/>
      <c r="HV139" s="1348"/>
      <c r="HW139" s="1348"/>
      <c r="HX139" s="1348"/>
      <c r="HY139" s="1348"/>
      <c r="HZ139" s="1348"/>
      <c r="IA139" s="1348"/>
      <c r="IB139" s="1348"/>
      <c r="IC139" s="1348"/>
      <c r="ID139" s="1348"/>
      <c r="IE139" s="1348"/>
      <c r="IF139" s="1348"/>
      <c r="IG139" s="1348"/>
      <c r="IH139" s="1348"/>
      <c r="II139" s="1348"/>
      <c r="IJ139" s="1348"/>
      <c r="IK139" s="1348"/>
      <c r="IL139" s="1348"/>
      <c r="IM139" s="1348"/>
      <c r="IN139" s="1348"/>
      <c r="IO139" s="1348"/>
      <c r="IP139" s="1348"/>
      <c r="IQ139" s="1348"/>
      <c r="IR139" s="1352"/>
      <c r="IS139" s="1352"/>
      <c r="IT139" s="1352"/>
      <c r="IU139" s="1352"/>
      <c r="IV139" s="566"/>
      <c r="IW139" s="556"/>
      <c r="IX139" s="1338"/>
      <c r="IY139" s="1341"/>
      <c r="IZ139" s="544"/>
      <c r="JA139" s="544"/>
      <c r="JB139" s="544"/>
      <c r="JC139" s="544"/>
      <c r="JD139" s="544"/>
      <c r="JE139" s="544"/>
      <c r="JF139" s="544"/>
      <c r="JG139" s="544"/>
      <c r="JH139" s="545"/>
      <c r="JI139" s="544"/>
      <c r="JJ139" s="544"/>
      <c r="JK139" s="544"/>
      <c r="JL139" s="544"/>
      <c r="JM139" s="544"/>
      <c r="JN139" s="544"/>
      <c r="JO139" s="544"/>
      <c r="JP139" s="544"/>
      <c r="JQ139" s="544"/>
      <c r="JR139" s="544"/>
      <c r="JS139" s="544"/>
      <c r="JT139" s="544"/>
      <c r="JU139" s="544"/>
      <c r="JV139" s="544"/>
      <c r="JW139" s="544"/>
      <c r="JX139" s="544"/>
      <c r="JY139" s="544"/>
      <c r="JZ139" s="544"/>
      <c r="KA139" s="544"/>
      <c r="KB139" s="544"/>
      <c r="KC139" s="544"/>
      <c r="KD139" s="544"/>
      <c r="KE139" s="544"/>
      <c r="KF139" s="544"/>
      <c r="KG139" s="544"/>
      <c r="KH139" s="544"/>
      <c r="KI139" s="544"/>
      <c r="KJ139" s="544"/>
      <c r="KK139" s="544"/>
      <c r="KL139" s="544"/>
      <c r="KM139" s="544"/>
      <c r="KN139" s="544"/>
      <c r="KO139" s="544"/>
      <c r="KP139" s="544"/>
      <c r="KQ139" s="544"/>
      <c r="KR139" s="544"/>
      <c r="KS139" s="544"/>
      <c r="KT139" s="544"/>
      <c r="KU139" s="544"/>
      <c r="KV139" s="544"/>
      <c r="KW139" s="544"/>
      <c r="KX139" s="544"/>
      <c r="KY139" s="544"/>
      <c r="KZ139" s="544"/>
      <c r="LA139" s="544"/>
      <c r="LB139" s="544"/>
      <c r="LC139" s="544"/>
      <c r="LD139" s="544"/>
      <c r="LE139" s="544"/>
      <c r="LF139" s="544"/>
      <c r="LG139" s="544"/>
      <c r="LH139" s="544"/>
      <c r="LI139" s="544"/>
      <c r="LJ139" s="546"/>
    </row>
    <row r="140" spans="2:322" ht="3.65" customHeight="1">
      <c r="B140" s="545"/>
      <c r="C140" s="544"/>
      <c r="D140" s="544"/>
      <c r="E140" s="544"/>
      <c r="F140" s="544"/>
      <c r="G140" s="544"/>
      <c r="H140" s="544"/>
      <c r="I140" s="544"/>
      <c r="J140" s="544"/>
      <c r="K140" s="544"/>
      <c r="L140" s="544"/>
      <c r="M140" s="544"/>
      <c r="N140" s="544"/>
      <c r="O140" s="544"/>
      <c r="P140" s="544"/>
      <c r="Q140" s="544"/>
      <c r="R140" s="544"/>
      <c r="S140" s="544"/>
      <c r="T140" s="544"/>
      <c r="U140" s="544"/>
      <c r="V140" s="544"/>
      <c r="W140" s="544"/>
      <c r="X140" s="544"/>
      <c r="Y140" s="544"/>
      <c r="Z140" s="544"/>
      <c r="AA140" s="544"/>
      <c r="AB140" s="544"/>
      <c r="AC140" s="544"/>
      <c r="AD140" s="544"/>
      <c r="AE140" s="544"/>
      <c r="AF140" s="544"/>
      <c r="AG140" s="544"/>
      <c r="AH140" s="544"/>
      <c r="AI140" s="544"/>
      <c r="AJ140" s="544"/>
      <c r="AK140" s="544"/>
      <c r="AL140" s="544"/>
      <c r="AM140" s="544"/>
      <c r="AN140" s="544"/>
      <c r="AO140" s="546"/>
      <c r="AP140" s="547"/>
      <c r="AQ140" s="548"/>
      <c r="AR140" s="548"/>
      <c r="AS140" s="548"/>
      <c r="AT140" s="548"/>
      <c r="AU140" s="548"/>
      <c r="AV140" s="548"/>
      <c r="AW140" s="548"/>
      <c r="AX140" s="1337"/>
      <c r="AY140" s="1338"/>
      <c r="AZ140" s="1338" t="e" vm="5">
        <v>#VALUE!</v>
      </c>
      <c r="BA140" s="564"/>
      <c r="BB140" s="1353"/>
      <c r="BC140" s="1353"/>
      <c r="BD140" s="1353"/>
      <c r="BE140" s="1353"/>
      <c r="BF140" s="1353"/>
      <c r="BG140" s="1353"/>
      <c r="BH140" s="1353"/>
      <c r="BI140" s="1353"/>
      <c r="BJ140" s="1353"/>
      <c r="BK140" s="1353"/>
      <c r="BL140" s="1353"/>
      <c r="BM140" s="1353"/>
      <c r="BN140" s="1353"/>
      <c r="BO140" s="1353"/>
      <c r="BP140" s="1353"/>
      <c r="BQ140" s="1353"/>
      <c r="BR140" s="1353"/>
      <c r="BS140" s="1353"/>
      <c r="BT140" s="1353"/>
      <c r="BU140" s="1353"/>
      <c r="BV140" s="1353"/>
      <c r="BW140" s="1353"/>
      <c r="BX140" s="1353"/>
      <c r="BY140" s="1353"/>
      <c r="BZ140" s="1353"/>
      <c r="CA140" s="1353"/>
      <c r="CB140" s="1353"/>
      <c r="CC140" s="1353"/>
      <c r="CD140" s="1353"/>
      <c r="CE140" s="1353"/>
      <c r="CF140" s="1353"/>
      <c r="CG140" s="1353"/>
      <c r="CH140" s="1353"/>
      <c r="CI140" s="1353"/>
      <c r="CJ140" s="1353"/>
      <c r="CK140" s="1353"/>
      <c r="CL140" s="1353"/>
      <c r="CM140" s="1353"/>
      <c r="CN140" s="1353"/>
      <c r="CO140" s="1353"/>
      <c r="CP140" s="1353"/>
      <c r="CQ140" s="1353"/>
      <c r="CR140" s="1353"/>
      <c r="CS140" s="1353"/>
      <c r="CT140" s="1353"/>
      <c r="CU140" s="1353"/>
      <c r="CV140" s="1353"/>
      <c r="CW140" s="1353"/>
      <c r="CX140" s="1353"/>
      <c r="CY140" s="1353"/>
      <c r="CZ140" s="1353"/>
      <c r="DA140" s="1353"/>
      <c r="DB140" s="1353"/>
      <c r="DC140" s="1353"/>
      <c r="DD140" s="1353"/>
      <c r="DE140" s="1353"/>
      <c r="DF140" s="1353"/>
      <c r="DG140" s="1353"/>
      <c r="DH140" s="1353"/>
      <c r="DI140" s="1353"/>
      <c r="DJ140" s="1353"/>
      <c r="DK140" s="1353"/>
      <c r="DL140" s="1353"/>
      <c r="DM140" s="1353"/>
      <c r="DN140" s="1353"/>
      <c r="DO140" s="1353"/>
      <c r="DP140" s="1353"/>
      <c r="DQ140" s="1353"/>
      <c r="DR140" s="1353"/>
      <c r="DS140" s="1353"/>
      <c r="DT140" s="1353"/>
      <c r="DU140" s="1353"/>
      <c r="DV140" s="1353"/>
      <c r="DW140" s="1353"/>
      <c r="DX140" s="1353"/>
      <c r="DY140" s="1353"/>
      <c r="DZ140" s="1353"/>
      <c r="EA140" s="1353"/>
      <c r="EB140" s="1353"/>
      <c r="EC140" s="1353"/>
      <c r="ED140" s="1353"/>
      <c r="EE140" s="1353"/>
      <c r="EF140" s="1353"/>
      <c r="EG140" s="1353"/>
      <c r="EH140" s="1353"/>
      <c r="EI140" s="1353"/>
      <c r="EJ140" s="1353"/>
      <c r="EK140" s="1353"/>
      <c r="EL140" s="1353"/>
      <c r="EM140" s="1353"/>
      <c r="EN140" s="1353"/>
      <c r="EO140" s="1353"/>
      <c r="EP140" s="1353"/>
      <c r="EQ140" s="1353"/>
      <c r="ER140" s="1353"/>
      <c r="ES140" s="1353"/>
      <c r="ET140" s="1353"/>
      <c r="EU140" s="1353"/>
      <c r="EV140" s="1353"/>
      <c r="EW140" s="1353"/>
      <c r="EX140" s="1353"/>
      <c r="EY140" s="1353"/>
      <c r="EZ140" s="1353"/>
      <c r="FA140" s="1353"/>
      <c r="FB140" s="1353"/>
      <c r="FC140" s="1353"/>
      <c r="FD140" s="1353"/>
      <c r="FE140" s="1353"/>
      <c r="FF140" s="1353"/>
      <c r="FG140" s="1353"/>
      <c r="FH140" s="1353"/>
      <c r="FI140" s="1353"/>
      <c r="FJ140" s="1353"/>
      <c r="FK140" s="1353"/>
      <c r="FL140" s="1353"/>
      <c r="FM140" s="1353"/>
      <c r="FN140" s="1353"/>
      <c r="FO140" s="1353"/>
      <c r="FP140" s="1353"/>
      <c r="FQ140" s="1353"/>
      <c r="FR140" s="1353"/>
      <c r="FS140" s="1353"/>
      <c r="FT140" s="1353"/>
      <c r="FU140" s="1353"/>
      <c r="FV140" s="1353"/>
      <c r="FW140" s="1353"/>
      <c r="FX140" s="1353"/>
      <c r="FY140" s="1353"/>
      <c r="FZ140" s="1353"/>
      <c r="GA140" s="1353"/>
      <c r="GB140" s="1353"/>
      <c r="GC140" s="1353"/>
      <c r="GD140" s="1353"/>
      <c r="GE140" s="1353"/>
      <c r="GF140" s="1353"/>
      <c r="GG140" s="1353"/>
      <c r="GH140" s="1353"/>
      <c r="GI140" s="1353"/>
      <c r="GJ140" s="1353"/>
      <c r="GK140" s="1353"/>
      <c r="GL140" s="1353"/>
      <c r="GM140" s="1353"/>
      <c r="GN140" s="1353"/>
      <c r="GO140" s="1353"/>
      <c r="GP140" s="1353" t="str">
        <f>IFERROR(VLOOKUP(#REF!,'[1]BOM2.0'!$O$43:$V$98,8,FALSE),"")</f>
        <v/>
      </c>
      <c r="GQ140" s="1353"/>
      <c r="GR140" s="1353"/>
      <c r="GS140" s="1353"/>
      <c r="GT140" s="1353"/>
      <c r="GU140" s="1353"/>
      <c r="GV140" s="1353"/>
      <c r="GW140" s="1353"/>
      <c r="GX140" s="1353"/>
      <c r="GY140" s="1353"/>
      <c r="GZ140" s="1353"/>
      <c r="HA140" s="1353"/>
      <c r="HB140" s="1353"/>
      <c r="HC140" s="1353"/>
      <c r="HD140" s="1353"/>
      <c r="HE140" s="1353"/>
      <c r="HF140" s="1353"/>
      <c r="HG140" s="1353"/>
      <c r="HH140" s="1353"/>
      <c r="HI140" s="1353"/>
      <c r="HJ140" s="1353"/>
      <c r="HK140" s="1353"/>
      <c r="HL140" s="1353"/>
      <c r="HM140" s="1353"/>
      <c r="HN140" s="1353"/>
      <c r="HO140" s="1353"/>
      <c r="HP140" s="1353"/>
      <c r="HQ140" s="1353"/>
      <c r="HR140" s="1353"/>
      <c r="HS140" s="1353"/>
      <c r="HT140" s="1353"/>
      <c r="HU140" s="1353"/>
      <c r="HV140" s="1353"/>
      <c r="HW140" s="1353"/>
      <c r="HX140" s="1353"/>
      <c r="HY140" s="1353"/>
      <c r="HZ140" s="1353"/>
      <c r="IA140" s="1353"/>
      <c r="IB140" s="1353"/>
      <c r="IC140" s="1353"/>
      <c r="ID140" s="1353"/>
      <c r="IE140" s="1353"/>
      <c r="IF140" s="1353"/>
      <c r="IG140" s="1353"/>
      <c r="IH140" s="1353"/>
      <c r="II140" s="1353"/>
      <c r="IJ140" s="1353"/>
      <c r="IK140" s="1353"/>
      <c r="IL140" s="1353"/>
      <c r="IM140" s="1353"/>
      <c r="IN140" s="1353"/>
      <c r="IO140" s="1353"/>
      <c r="IP140" s="1353"/>
      <c r="IQ140" s="1353"/>
      <c r="IR140" s="1355" t="b">
        <v>0</v>
      </c>
      <c r="IS140" s="1355"/>
      <c r="IT140" s="1355"/>
      <c r="IU140" s="1355"/>
      <c r="IV140" s="566"/>
      <c r="IW140" s="1338" t="e" vm="5">
        <v>#VALUE!</v>
      </c>
      <c r="IX140" s="1338"/>
      <c r="IY140" s="1341"/>
      <c r="IZ140" s="544"/>
      <c r="JA140" s="544"/>
      <c r="JB140" s="544"/>
      <c r="JC140" s="544"/>
      <c r="JD140" s="544"/>
      <c r="JE140" s="544"/>
      <c r="JF140" s="544"/>
      <c r="JG140" s="544"/>
      <c r="JH140" s="545"/>
      <c r="JI140" s="544"/>
      <c r="JJ140" s="544"/>
      <c r="JK140" s="544"/>
      <c r="JL140" s="544"/>
      <c r="JM140" s="544"/>
      <c r="JN140" s="544"/>
      <c r="JO140" s="544"/>
      <c r="JP140" s="544"/>
      <c r="JQ140" s="544"/>
      <c r="JR140" s="544"/>
      <c r="JS140" s="544"/>
      <c r="JT140" s="544"/>
      <c r="JU140" s="544"/>
      <c r="JV140" s="544"/>
      <c r="JW140" s="544"/>
      <c r="JX140" s="544"/>
      <c r="JY140" s="544"/>
      <c r="JZ140" s="544"/>
      <c r="KA140" s="544"/>
      <c r="KB140" s="544"/>
      <c r="KC140" s="544"/>
      <c r="KD140" s="544"/>
      <c r="KE140" s="544"/>
      <c r="KF140" s="544"/>
      <c r="KG140" s="544"/>
      <c r="KH140" s="544"/>
      <c r="KI140" s="544"/>
      <c r="KJ140" s="544"/>
      <c r="KK140" s="544"/>
      <c r="KL140" s="544"/>
      <c r="KM140" s="544"/>
      <c r="KN140" s="544"/>
      <c r="KO140" s="544"/>
      <c r="KP140" s="544"/>
      <c r="KQ140" s="544"/>
      <c r="KR140" s="544"/>
      <c r="KS140" s="544"/>
      <c r="KT140" s="544"/>
      <c r="KU140" s="544"/>
      <c r="KV140" s="544"/>
      <c r="KW140" s="544"/>
      <c r="KX140" s="544"/>
      <c r="KY140" s="544"/>
      <c r="KZ140" s="544"/>
      <c r="LA140" s="544"/>
      <c r="LB140" s="544"/>
      <c r="LC140" s="544"/>
      <c r="LD140" s="544"/>
      <c r="LE140" s="544"/>
      <c r="LF140" s="544"/>
      <c r="LG140" s="544"/>
      <c r="LH140" s="544"/>
      <c r="LI140" s="544"/>
      <c r="LJ140" s="546"/>
    </row>
    <row r="141" spans="2:322" ht="3.65" customHeight="1">
      <c r="B141" s="545"/>
      <c r="C141" s="544"/>
      <c r="D141" s="544"/>
      <c r="E141" s="544"/>
      <c r="F141" s="544"/>
      <c r="G141" s="544"/>
      <c r="H141" s="544"/>
      <c r="I141" s="544"/>
      <c r="J141" s="544"/>
      <c r="K141" s="544"/>
      <c r="L141" s="544"/>
      <c r="M141" s="544"/>
      <c r="N141" s="544"/>
      <c r="O141" s="544"/>
      <c r="P141" s="544"/>
      <c r="Q141" s="544"/>
      <c r="R141" s="544"/>
      <c r="S141" s="544"/>
      <c r="T141" s="544"/>
      <c r="U141" s="544"/>
      <c r="V141" s="544"/>
      <c r="W141" s="544"/>
      <c r="X141" s="544"/>
      <c r="Y141" s="544"/>
      <c r="Z141" s="544"/>
      <c r="AA141" s="544"/>
      <c r="AB141" s="544"/>
      <c r="AC141" s="544"/>
      <c r="AD141" s="544"/>
      <c r="AE141" s="544"/>
      <c r="AF141" s="544"/>
      <c r="AG141" s="544"/>
      <c r="AH141" s="544"/>
      <c r="AI141" s="544"/>
      <c r="AJ141" s="544"/>
      <c r="AK141" s="544"/>
      <c r="AL141" s="544"/>
      <c r="AM141" s="544"/>
      <c r="AN141" s="544"/>
      <c r="AO141" s="546"/>
      <c r="AP141" s="547"/>
      <c r="AQ141" s="548"/>
      <c r="AR141" s="548"/>
      <c r="AS141" s="548"/>
      <c r="AT141" s="548"/>
      <c r="AU141" s="548"/>
      <c r="AV141" s="548"/>
      <c r="AW141" s="548"/>
      <c r="AX141" s="1337"/>
      <c r="AY141" s="1338"/>
      <c r="AZ141" s="1338"/>
      <c r="BA141" s="564"/>
      <c r="BB141" s="1353"/>
      <c r="BC141" s="1353"/>
      <c r="BD141" s="1353"/>
      <c r="BE141" s="1353"/>
      <c r="BF141" s="1353"/>
      <c r="BG141" s="1353"/>
      <c r="BH141" s="1353"/>
      <c r="BI141" s="1353"/>
      <c r="BJ141" s="1353"/>
      <c r="BK141" s="1353"/>
      <c r="BL141" s="1353"/>
      <c r="BM141" s="1353"/>
      <c r="BN141" s="1353"/>
      <c r="BO141" s="1353"/>
      <c r="BP141" s="1353"/>
      <c r="BQ141" s="1353"/>
      <c r="BR141" s="1353"/>
      <c r="BS141" s="1353"/>
      <c r="BT141" s="1353"/>
      <c r="BU141" s="1353"/>
      <c r="BV141" s="1353"/>
      <c r="BW141" s="1353"/>
      <c r="BX141" s="1353"/>
      <c r="BY141" s="1353"/>
      <c r="BZ141" s="1353"/>
      <c r="CA141" s="1353"/>
      <c r="CB141" s="1353"/>
      <c r="CC141" s="1353"/>
      <c r="CD141" s="1353"/>
      <c r="CE141" s="1353"/>
      <c r="CF141" s="1353"/>
      <c r="CG141" s="1353"/>
      <c r="CH141" s="1353"/>
      <c r="CI141" s="1353"/>
      <c r="CJ141" s="1353"/>
      <c r="CK141" s="1353"/>
      <c r="CL141" s="1353"/>
      <c r="CM141" s="1353"/>
      <c r="CN141" s="1353"/>
      <c r="CO141" s="1353"/>
      <c r="CP141" s="1353"/>
      <c r="CQ141" s="1353"/>
      <c r="CR141" s="1353"/>
      <c r="CS141" s="1353"/>
      <c r="CT141" s="1353"/>
      <c r="CU141" s="1353"/>
      <c r="CV141" s="1353"/>
      <c r="CW141" s="1353"/>
      <c r="CX141" s="1353"/>
      <c r="CY141" s="1353"/>
      <c r="CZ141" s="1353"/>
      <c r="DA141" s="1353"/>
      <c r="DB141" s="1353"/>
      <c r="DC141" s="1353"/>
      <c r="DD141" s="1353"/>
      <c r="DE141" s="1353"/>
      <c r="DF141" s="1353"/>
      <c r="DG141" s="1353"/>
      <c r="DH141" s="1353"/>
      <c r="DI141" s="1353"/>
      <c r="DJ141" s="1353"/>
      <c r="DK141" s="1353"/>
      <c r="DL141" s="1353"/>
      <c r="DM141" s="1353"/>
      <c r="DN141" s="1353"/>
      <c r="DO141" s="1353"/>
      <c r="DP141" s="1353"/>
      <c r="DQ141" s="1353"/>
      <c r="DR141" s="1353"/>
      <c r="DS141" s="1353"/>
      <c r="DT141" s="1353"/>
      <c r="DU141" s="1353"/>
      <c r="DV141" s="1353"/>
      <c r="DW141" s="1353"/>
      <c r="DX141" s="1353"/>
      <c r="DY141" s="1353"/>
      <c r="DZ141" s="1353"/>
      <c r="EA141" s="1353"/>
      <c r="EB141" s="1353"/>
      <c r="EC141" s="1353"/>
      <c r="ED141" s="1353"/>
      <c r="EE141" s="1353"/>
      <c r="EF141" s="1353"/>
      <c r="EG141" s="1353"/>
      <c r="EH141" s="1353"/>
      <c r="EI141" s="1353"/>
      <c r="EJ141" s="1353"/>
      <c r="EK141" s="1353"/>
      <c r="EL141" s="1353"/>
      <c r="EM141" s="1353"/>
      <c r="EN141" s="1353"/>
      <c r="EO141" s="1353"/>
      <c r="EP141" s="1353"/>
      <c r="EQ141" s="1353"/>
      <c r="ER141" s="1353"/>
      <c r="ES141" s="1353"/>
      <c r="ET141" s="1353"/>
      <c r="EU141" s="1353"/>
      <c r="EV141" s="1353"/>
      <c r="EW141" s="1353"/>
      <c r="EX141" s="1353"/>
      <c r="EY141" s="1353"/>
      <c r="EZ141" s="1353"/>
      <c r="FA141" s="1353"/>
      <c r="FB141" s="1353"/>
      <c r="FC141" s="1353"/>
      <c r="FD141" s="1353"/>
      <c r="FE141" s="1353"/>
      <c r="FF141" s="1353"/>
      <c r="FG141" s="1353"/>
      <c r="FH141" s="1353"/>
      <c r="FI141" s="1353"/>
      <c r="FJ141" s="1353"/>
      <c r="FK141" s="1353"/>
      <c r="FL141" s="1353"/>
      <c r="FM141" s="1353"/>
      <c r="FN141" s="1353"/>
      <c r="FO141" s="1353"/>
      <c r="FP141" s="1353"/>
      <c r="FQ141" s="1353"/>
      <c r="FR141" s="1353"/>
      <c r="FS141" s="1353"/>
      <c r="FT141" s="1353"/>
      <c r="FU141" s="1353"/>
      <c r="FV141" s="1353"/>
      <c r="FW141" s="1353"/>
      <c r="FX141" s="1353"/>
      <c r="FY141" s="1353"/>
      <c r="FZ141" s="1353"/>
      <c r="GA141" s="1353"/>
      <c r="GB141" s="1353"/>
      <c r="GC141" s="1353"/>
      <c r="GD141" s="1353"/>
      <c r="GE141" s="1353"/>
      <c r="GF141" s="1353"/>
      <c r="GG141" s="1353"/>
      <c r="GH141" s="1353"/>
      <c r="GI141" s="1353"/>
      <c r="GJ141" s="1353"/>
      <c r="GK141" s="1353"/>
      <c r="GL141" s="1353"/>
      <c r="GM141" s="1353"/>
      <c r="GN141" s="1353"/>
      <c r="GO141" s="1353"/>
      <c r="GP141" s="1353"/>
      <c r="GQ141" s="1353"/>
      <c r="GR141" s="1353"/>
      <c r="GS141" s="1353"/>
      <c r="GT141" s="1353"/>
      <c r="GU141" s="1353"/>
      <c r="GV141" s="1353"/>
      <c r="GW141" s="1353"/>
      <c r="GX141" s="1353"/>
      <c r="GY141" s="1353"/>
      <c r="GZ141" s="1353"/>
      <c r="HA141" s="1353"/>
      <c r="HB141" s="1353"/>
      <c r="HC141" s="1353"/>
      <c r="HD141" s="1353"/>
      <c r="HE141" s="1353"/>
      <c r="HF141" s="1353"/>
      <c r="HG141" s="1353"/>
      <c r="HH141" s="1353"/>
      <c r="HI141" s="1353"/>
      <c r="HJ141" s="1353"/>
      <c r="HK141" s="1353"/>
      <c r="HL141" s="1353"/>
      <c r="HM141" s="1353"/>
      <c r="HN141" s="1353"/>
      <c r="HO141" s="1353"/>
      <c r="HP141" s="1353"/>
      <c r="HQ141" s="1353"/>
      <c r="HR141" s="1353"/>
      <c r="HS141" s="1353"/>
      <c r="HT141" s="1353"/>
      <c r="HU141" s="1353"/>
      <c r="HV141" s="1353"/>
      <c r="HW141" s="1353"/>
      <c r="HX141" s="1353"/>
      <c r="HY141" s="1353"/>
      <c r="HZ141" s="1353"/>
      <c r="IA141" s="1353"/>
      <c r="IB141" s="1353"/>
      <c r="IC141" s="1353"/>
      <c r="ID141" s="1353"/>
      <c r="IE141" s="1353"/>
      <c r="IF141" s="1353"/>
      <c r="IG141" s="1353"/>
      <c r="IH141" s="1353"/>
      <c r="II141" s="1353"/>
      <c r="IJ141" s="1353"/>
      <c r="IK141" s="1353"/>
      <c r="IL141" s="1353"/>
      <c r="IM141" s="1353"/>
      <c r="IN141" s="1353"/>
      <c r="IO141" s="1353"/>
      <c r="IP141" s="1353"/>
      <c r="IQ141" s="1353"/>
      <c r="IR141" s="1355"/>
      <c r="IS141" s="1355"/>
      <c r="IT141" s="1355"/>
      <c r="IU141" s="1355"/>
      <c r="IV141" s="566"/>
      <c r="IW141" s="1338"/>
      <c r="IX141" s="1338"/>
      <c r="IY141" s="1341"/>
      <c r="IZ141" s="544"/>
      <c r="JA141" s="544"/>
      <c r="JB141" s="544"/>
      <c r="JC141" s="544"/>
      <c r="JD141" s="544"/>
      <c r="JE141" s="544"/>
      <c r="JF141" s="544"/>
      <c r="JG141" s="544"/>
      <c r="JH141" s="545"/>
      <c r="JI141" s="544"/>
      <c r="JJ141" s="544"/>
      <c r="JK141" s="544"/>
      <c r="JL141" s="544"/>
      <c r="JM141" s="544"/>
      <c r="JN141" s="544"/>
      <c r="JO141" s="544"/>
      <c r="JP141" s="544"/>
      <c r="JQ141" s="544"/>
      <c r="JR141" s="544"/>
      <c r="JS141" s="544"/>
      <c r="JT141" s="544"/>
      <c r="JU141" s="544"/>
      <c r="JV141" s="544"/>
      <c r="JW141" s="544"/>
      <c r="JX141" s="544"/>
      <c r="JY141" s="544"/>
      <c r="JZ141" s="544"/>
      <c r="KA141" s="544"/>
      <c r="KB141" s="544"/>
      <c r="KC141" s="544"/>
      <c r="KD141" s="544"/>
      <c r="KE141" s="544"/>
      <c r="KF141" s="544"/>
      <c r="KG141" s="544"/>
      <c r="KH141" s="544"/>
      <c r="KI141" s="544"/>
      <c r="KJ141" s="544"/>
      <c r="KK141" s="544"/>
      <c r="KL141" s="544"/>
      <c r="KM141" s="544"/>
      <c r="KN141" s="544"/>
      <c r="KO141" s="544"/>
      <c r="KP141" s="544"/>
      <c r="KQ141" s="544"/>
      <c r="KR141" s="544"/>
      <c r="KS141" s="544"/>
      <c r="KT141" s="544"/>
      <c r="KU141" s="544"/>
      <c r="KV141" s="544"/>
      <c r="KW141" s="544"/>
      <c r="KX141" s="544"/>
      <c r="KY141" s="544"/>
      <c r="KZ141" s="544"/>
      <c r="LA141" s="544"/>
      <c r="LB141" s="544"/>
      <c r="LC141" s="544"/>
      <c r="LD141" s="544"/>
      <c r="LE141" s="544"/>
      <c r="LF141" s="544"/>
      <c r="LG141" s="544"/>
      <c r="LH141" s="544"/>
      <c r="LI141" s="544"/>
      <c r="LJ141" s="546"/>
    </row>
    <row r="142" spans="2:322" ht="3.65" customHeight="1">
      <c r="B142" s="545"/>
      <c r="C142" s="544"/>
      <c r="D142" s="544"/>
      <c r="E142" s="544"/>
      <c r="F142" s="544"/>
      <c r="G142" s="544"/>
      <c r="H142" s="544"/>
      <c r="I142" s="544"/>
      <c r="J142" s="544"/>
      <c r="K142" s="544"/>
      <c r="L142" s="544"/>
      <c r="M142" s="544"/>
      <c r="N142" s="544"/>
      <c r="O142" s="544"/>
      <c r="P142" s="544"/>
      <c r="Q142" s="544"/>
      <c r="R142" s="544"/>
      <c r="S142" s="544"/>
      <c r="T142" s="544"/>
      <c r="U142" s="544"/>
      <c r="V142" s="544"/>
      <c r="W142" s="544"/>
      <c r="X142" s="544"/>
      <c r="Y142" s="544"/>
      <c r="Z142" s="544"/>
      <c r="AA142" s="544"/>
      <c r="AB142" s="544"/>
      <c r="AC142" s="544"/>
      <c r="AD142" s="544"/>
      <c r="AE142" s="544"/>
      <c r="AF142" s="544"/>
      <c r="AG142" s="544"/>
      <c r="AH142" s="544"/>
      <c r="AI142" s="544"/>
      <c r="AJ142" s="544"/>
      <c r="AK142" s="544"/>
      <c r="AL142" s="544"/>
      <c r="AM142" s="544"/>
      <c r="AN142" s="544"/>
      <c r="AO142" s="546"/>
      <c r="AP142" s="547"/>
      <c r="AQ142" s="548"/>
      <c r="AR142" s="548"/>
      <c r="AS142" s="548"/>
      <c r="AT142" s="548"/>
      <c r="AU142" s="548"/>
      <c r="AV142" s="548"/>
      <c r="AW142" s="548"/>
      <c r="AX142" s="1337"/>
      <c r="AY142" s="1338"/>
      <c r="AZ142" s="556"/>
      <c r="BA142" s="564"/>
      <c r="BB142" s="1353"/>
      <c r="BC142" s="1353"/>
      <c r="BD142" s="1353"/>
      <c r="BE142" s="1353"/>
      <c r="BF142" s="1353"/>
      <c r="BG142" s="1353"/>
      <c r="BH142" s="1353"/>
      <c r="BI142" s="1353"/>
      <c r="BJ142" s="1353"/>
      <c r="BK142" s="1353"/>
      <c r="BL142" s="1353"/>
      <c r="BM142" s="1353"/>
      <c r="BN142" s="1353"/>
      <c r="BO142" s="1353"/>
      <c r="BP142" s="1353"/>
      <c r="BQ142" s="1353"/>
      <c r="BR142" s="1353"/>
      <c r="BS142" s="1353"/>
      <c r="BT142" s="1353"/>
      <c r="BU142" s="1353"/>
      <c r="BV142" s="1353"/>
      <c r="BW142" s="1353"/>
      <c r="BX142" s="1353"/>
      <c r="BY142" s="1353"/>
      <c r="BZ142" s="1353"/>
      <c r="CA142" s="1353"/>
      <c r="CB142" s="1353"/>
      <c r="CC142" s="1353"/>
      <c r="CD142" s="1353"/>
      <c r="CE142" s="1353"/>
      <c r="CF142" s="1353"/>
      <c r="CG142" s="1353"/>
      <c r="CH142" s="1353"/>
      <c r="CI142" s="1353"/>
      <c r="CJ142" s="1353"/>
      <c r="CK142" s="1353"/>
      <c r="CL142" s="1353"/>
      <c r="CM142" s="1353"/>
      <c r="CN142" s="1353"/>
      <c r="CO142" s="1353"/>
      <c r="CP142" s="1353"/>
      <c r="CQ142" s="1353"/>
      <c r="CR142" s="1353"/>
      <c r="CS142" s="1353"/>
      <c r="CT142" s="1353"/>
      <c r="CU142" s="1353"/>
      <c r="CV142" s="1353"/>
      <c r="CW142" s="1353"/>
      <c r="CX142" s="1353"/>
      <c r="CY142" s="1353"/>
      <c r="CZ142" s="1353"/>
      <c r="DA142" s="1353"/>
      <c r="DB142" s="1353"/>
      <c r="DC142" s="1353"/>
      <c r="DD142" s="1353"/>
      <c r="DE142" s="1353"/>
      <c r="DF142" s="1353"/>
      <c r="DG142" s="1353"/>
      <c r="DH142" s="1353"/>
      <c r="DI142" s="1353"/>
      <c r="DJ142" s="1353"/>
      <c r="DK142" s="1353"/>
      <c r="DL142" s="1353"/>
      <c r="DM142" s="1353"/>
      <c r="DN142" s="1353"/>
      <c r="DO142" s="1353"/>
      <c r="DP142" s="1353"/>
      <c r="DQ142" s="1353"/>
      <c r="DR142" s="1353"/>
      <c r="DS142" s="1353"/>
      <c r="DT142" s="1353"/>
      <c r="DU142" s="1353"/>
      <c r="DV142" s="1353"/>
      <c r="DW142" s="1353"/>
      <c r="DX142" s="1353"/>
      <c r="DY142" s="1353"/>
      <c r="DZ142" s="1353"/>
      <c r="EA142" s="1353"/>
      <c r="EB142" s="1353"/>
      <c r="EC142" s="1353"/>
      <c r="ED142" s="1353"/>
      <c r="EE142" s="1353"/>
      <c r="EF142" s="1353"/>
      <c r="EG142" s="1353"/>
      <c r="EH142" s="1353"/>
      <c r="EI142" s="1353"/>
      <c r="EJ142" s="1353"/>
      <c r="EK142" s="1353"/>
      <c r="EL142" s="1353"/>
      <c r="EM142" s="1353"/>
      <c r="EN142" s="1353"/>
      <c r="EO142" s="1353"/>
      <c r="EP142" s="1353"/>
      <c r="EQ142" s="1353"/>
      <c r="ER142" s="1353"/>
      <c r="ES142" s="1353"/>
      <c r="ET142" s="1353"/>
      <c r="EU142" s="1353"/>
      <c r="EV142" s="1353"/>
      <c r="EW142" s="1353"/>
      <c r="EX142" s="1353"/>
      <c r="EY142" s="1353"/>
      <c r="EZ142" s="1353"/>
      <c r="FA142" s="1353"/>
      <c r="FB142" s="1353"/>
      <c r="FC142" s="1353"/>
      <c r="FD142" s="1353"/>
      <c r="FE142" s="1353"/>
      <c r="FF142" s="1353"/>
      <c r="FG142" s="1353"/>
      <c r="FH142" s="1353"/>
      <c r="FI142" s="1353"/>
      <c r="FJ142" s="1353"/>
      <c r="FK142" s="1353"/>
      <c r="FL142" s="1353"/>
      <c r="FM142" s="1353"/>
      <c r="FN142" s="1353"/>
      <c r="FO142" s="1353"/>
      <c r="FP142" s="1353"/>
      <c r="FQ142" s="1353"/>
      <c r="FR142" s="1353"/>
      <c r="FS142" s="1353"/>
      <c r="FT142" s="1353"/>
      <c r="FU142" s="1353"/>
      <c r="FV142" s="1353"/>
      <c r="FW142" s="1353"/>
      <c r="FX142" s="1353"/>
      <c r="FY142" s="1353"/>
      <c r="FZ142" s="1353"/>
      <c r="GA142" s="1353"/>
      <c r="GB142" s="1353"/>
      <c r="GC142" s="1353"/>
      <c r="GD142" s="1353"/>
      <c r="GE142" s="1353"/>
      <c r="GF142" s="1353"/>
      <c r="GG142" s="1353"/>
      <c r="GH142" s="1353"/>
      <c r="GI142" s="1353"/>
      <c r="GJ142" s="1353"/>
      <c r="GK142" s="1353"/>
      <c r="GL142" s="1353"/>
      <c r="GM142" s="1353"/>
      <c r="GN142" s="1353"/>
      <c r="GO142" s="1353"/>
      <c r="GP142" s="1353"/>
      <c r="GQ142" s="1353"/>
      <c r="GR142" s="1353"/>
      <c r="GS142" s="1353"/>
      <c r="GT142" s="1353"/>
      <c r="GU142" s="1353"/>
      <c r="GV142" s="1353"/>
      <c r="GW142" s="1353"/>
      <c r="GX142" s="1353"/>
      <c r="GY142" s="1353"/>
      <c r="GZ142" s="1353"/>
      <c r="HA142" s="1353"/>
      <c r="HB142" s="1353"/>
      <c r="HC142" s="1353"/>
      <c r="HD142" s="1353"/>
      <c r="HE142" s="1353"/>
      <c r="HF142" s="1353"/>
      <c r="HG142" s="1353"/>
      <c r="HH142" s="1353"/>
      <c r="HI142" s="1353"/>
      <c r="HJ142" s="1353"/>
      <c r="HK142" s="1353"/>
      <c r="HL142" s="1353"/>
      <c r="HM142" s="1353"/>
      <c r="HN142" s="1353"/>
      <c r="HO142" s="1353"/>
      <c r="HP142" s="1353"/>
      <c r="HQ142" s="1353"/>
      <c r="HR142" s="1353"/>
      <c r="HS142" s="1353"/>
      <c r="HT142" s="1353"/>
      <c r="HU142" s="1353"/>
      <c r="HV142" s="1353"/>
      <c r="HW142" s="1353"/>
      <c r="HX142" s="1353"/>
      <c r="HY142" s="1353"/>
      <c r="HZ142" s="1353"/>
      <c r="IA142" s="1353"/>
      <c r="IB142" s="1353"/>
      <c r="IC142" s="1353"/>
      <c r="ID142" s="1353"/>
      <c r="IE142" s="1353"/>
      <c r="IF142" s="1353"/>
      <c r="IG142" s="1353"/>
      <c r="IH142" s="1353"/>
      <c r="II142" s="1353"/>
      <c r="IJ142" s="1353"/>
      <c r="IK142" s="1353"/>
      <c r="IL142" s="1353"/>
      <c r="IM142" s="1353"/>
      <c r="IN142" s="1353"/>
      <c r="IO142" s="1353"/>
      <c r="IP142" s="1353"/>
      <c r="IQ142" s="1353"/>
      <c r="IR142" s="1355"/>
      <c r="IS142" s="1355"/>
      <c r="IT142" s="1355"/>
      <c r="IU142" s="1355"/>
      <c r="IV142" s="566"/>
      <c r="IW142" s="556"/>
      <c r="IX142" s="1338"/>
      <c r="IY142" s="1341"/>
      <c r="IZ142" s="544"/>
      <c r="JA142" s="544"/>
      <c r="JB142" s="544"/>
      <c r="JC142" s="544"/>
      <c r="JD142" s="544"/>
      <c r="JE142" s="544"/>
      <c r="JF142" s="544"/>
      <c r="JG142" s="544"/>
      <c r="JH142" s="545"/>
      <c r="JI142" s="544"/>
      <c r="JJ142" s="544"/>
      <c r="JK142" s="544"/>
      <c r="JL142" s="544"/>
      <c r="JM142" s="544"/>
      <c r="JN142" s="544"/>
      <c r="JO142" s="544"/>
      <c r="JP142" s="544"/>
      <c r="JQ142" s="544"/>
      <c r="JR142" s="544"/>
      <c r="JS142" s="544"/>
      <c r="JT142" s="544"/>
      <c r="JU142" s="544"/>
      <c r="JV142" s="544"/>
      <c r="JW142" s="544"/>
      <c r="JX142" s="544"/>
      <c r="JY142" s="544"/>
      <c r="JZ142" s="544"/>
      <c r="KA142" s="544"/>
      <c r="KB142" s="544"/>
      <c r="KC142" s="544"/>
      <c r="KD142" s="544"/>
      <c r="KE142" s="544"/>
      <c r="KF142" s="544"/>
      <c r="KG142" s="544"/>
      <c r="KH142" s="544"/>
      <c r="KI142" s="544"/>
      <c r="KJ142" s="544"/>
      <c r="KK142" s="544"/>
      <c r="KL142" s="544"/>
      <c r="KM142" s="544"/>
      <c r="KN142" s="544"/>
      <c r="KO142" s="544"/>
      <c r="KP142" s="544"/>
      <c r="KQ142" s="544"/>
      <c r="KR142" s="544"/>
      <c r="KS142" s="544"/>
      <c r="KT142" s="544"/>
      <c r="KU142" s="544"/>
      <c r="KV142" s="544"/>
      <c r="KW142" s="544"/>
      <c r="KX142" s="544"/>
      <c r="KY142" s="544"/>
      <c r="KZ142" s="544"/>
      <c r="LA142" s="544"/>
      <c r="LB142" s="544"/>
      <c r="LC142" s="544"/>
      <c r="LD142" s="544"/>
      <c r="LE142" s="544"/>
      <c r="LF142" s="544"/>
      <c r="LG142" s="544"/>
      <c r="LH142" s="544"/>
      <c r="LI142" s="544"/>
      <c r="LJ142" s="546"/>
    </row>
    <row r="143" spans="2:322" ht="3.65" customHeight="1">
      <c r="B143" s="545"/>
      <c r="C143" s="544"/>
      <c r="D143" s="544"/>
      <c r="E143" s="544"/>
      <c r="F143" s="544"/>
      <c r="G143" s="544"/>
      <c r="H143" s="544"/>
      <c r="I143" s="544"/>
      <c r="J143" s="544"/>
      <c r="K143" s="544"/>
      <c r="L143" s="544"/>
      <c r="M143" s="544"/>
      <c r="N143" s="544"/>
      <c r="O143" s="544"/>
      <c r="P143" s="544"/>
      <c r="Q143" s="544"/>
      <c r="R143" s="544"/>
      <c r="S143" s="544"/>
      <c r="T143" s="544"/>
      <c r="U143" s="544"/>
      <c r="V143" s="544"/>
      <c r="W143" s="544"/>
      <c r="X143" s="544"/>
      <c r="Y143" s="544"/>
      <c r="Z143" s="544"/>
      <c r="AA143" s="544"/>
      <c r="AB143" s="544"/>
      <c r="AC143" s="544"/>
      <c r="AD143" s="544"/>
      <c r="AE143" s="544"/>
      <c r="AF143" s="544"/>
      <c r="AG143" s="544"/>
      <c r="AH143" s="544"/>
      <c r="AI143" s="544"/>
      <c r="AJ143" s="544"/>
      <c r="AK143" s="544"/>
      <c r="AL143" s="544"/>
      <c r="AM143" s="544"/>
      <c r="AN143" s="544"/>
      <c r="AO143" s="546"/>
      <c r="AP143" s="547"/>
      <c r="AQ143" s="548"/>
      <c r="AR143" s="548"/>
      <c r="AS143" s="548"/>
      <c r="AT143" s="548"/>
      <c r="AU143" s="548"/>
      <c r="AV143" s="548"/>
      <c r="AW143" s="548"/>
      <c r="AX143" s="1337"/>
      <c r="AY143" s="1338"/>
      <c r="AZ143" s="556"/>
      <c r="BA143" s="564"/>
      <c r="BB143" s="1348"/>
      <c r="BC143" s="1348"/>
      <c r="BD143" s="1348"/>
      <c r="BE143" s="1348"/>
      <c r="BF143" s="1348"/>
      <c r="BG143" s="1348"/>
      <c r="BH143" s="1348"/>
      <c r="BI143" s="1348"/>
      <c r="BJ143" s="1348"/>
      <c r="BK143" s="1348"/>
      <c r="BL143" s="1348"/>
      <c r="BM143" s="1348"/>
      <c r="BN143" s="1348"/>
      <c r="BO143" s="1348"/>
      <c r="BP143" s="1348"/>
      <c r="BQ143" s="1348"/>
      <c r="BR143" s="1348"/>
      <c r="BS143" s="1348"/>
      <c r="BT143" s="1348"/>
      <c r="BU143" s="1348"/>
      <c r="BV143" s="1348"/>
      <c r="BW143" s="1348"/>
      <c r="BX143" s="1348"/>
      <c r="BY143" s="1348"/>
      <c r="BZ143" s="1349"/>
      <c r="CA143" s="1349"/>
      <c r="CB143" s="1349"/>
      <c r="CC143" s="1349"/>
      <c r="CD143" s="1349"/>
      <c r="CE143" s="1349"/>
      <c r="CF143" s="1349"/>
      <c r="CG143" s="1349"/>
      <c r="CH143" s="1349"/>
      <c r="CI143" s="1349"/>
      <c r="CJ143" s="1349"/>
      <c r="CK143" s="1349"/>
      <c r="CL143" s="1349"/>
      <c r="CM143" s="1349"/>
      <c r="CN143" s="1349"/>
      <c r="CO143" s="1349"/>
      <c r="CP143" s="1349"/>
      <c r="CQ143" s="1349"/>
      <c r="CR143" s="1349"/>
      <c r="CS143" s="1349"/>
      <c r="CT143" s="1349"/>
      <c r="CU143" s="1349"/>
      <c r="CV143" s="1349"/>
      <c r="CW143" s="1349"/>
      <c r="CX143" s="1349"/>
      <c r="CY143" s="1349"/>
      <c r="CZ143" s="1349"/>
      <c r="DA143" s="1349"/>
      <c r="DB143" s="1349"/>
      <c r="DC143" s="1349"/>
      <c r="DD143" s="1349"/>
      <c r="DE143" s="1349"/>
      <c r="DF143" s="1349"/>
      <c r="DG143" s="1349"/>
      <c r="DH143" s="1349"/>
      <c r="DI143" s="1349"/>
      <c r="DJ143" s="1349"/>
      <c r="DK143" s="1349"/>
      <c r="DL143" s="1349"/>
      <c r="DM143" s="1349"/>
      <c r="DN143" s="1349"/>
      <c r="DO143" s="1349"/>
      <c r="DP143" s="1349"/>
      <c r="DQ143" s="1349"/>
      <c r="DR143" s="1349"/>
      <c r="DS143" s="1349"/>
      <c r="DT143" s="1349"/>
      <c r="DU143" s="1349"/>
      <c r="DV143" s="1349"/>
      <c r="DW143" s="1349"/>
      <c r="DX143" s="1349"/>
      <c r="DY143" s="1349"/>
      <c r="DZ143" s="1349"/>
      <c r="EA143" s="1349"/>
      <c r="EB143" s="1349"/>
      <c r="EC143" s="1349"/>
      <c r="ED143" s="1349"/>
      <c r="EE143" s="1349"/>
      <c r="EF143" s="1349"/>
      <c r="EG143" s="1349"/>
      <c r="EH143" s="1349"/>
      <c r="EI143" s="1349"/>
      <c r="EJ143" s="1349"/>
      <c r="EK143" s="1349"/>
      <c r="EL143" s="1349"/>
      <c r="EM143" s="1349"/>
      <c r="EN143" s="1349"/>
      <c r="EO143" s="1349"/>
      <c r="EP143" s="1349"/>
      <c r="EQ143" s="1349"/>
      <c r="ER143" s="1349"/>
      <c r="ES143" s="1349"/>
      <c r="ET143" s="1349"/>
      <c r="EU143" s="1349"/>
      <c r="EV143" s="1349"/>
      <c r="EW143" s="1349"/>
      <c r="EX143" s="1349"/>
      <c r="EY143" s="1349"/>
      <c r="EZ143" s="1349"/>
      <c r="FA143" s="1349"/>
      <c r="FB143" s="1349"/>
      <c r="FC143" s="1349"/>
      <c r="FD143" s="1349"/>
      <c r="FE143" s="1349"/>
      <c r="FF143" s="1349"/>
      <c r="FG143" s="1349"/>
      <c r="FH143" s="1349"/>
      <c r="FI143" s="1349"/>
      <c r="FJ143" s="1349"/>
      <c r="FK143" s="1349"/>
      <c r="FL143" s="1349"/>
      <c r="FM143" s="1349"/>
      <c r="FN143" s="1349"/>
      <c r="FO143" s="1349"/>
      <c r="FP143" s="1349"/>
      <c r="FQ143" s="1349"/>
      <c r="FR143" s="1349"/>
      <c r="FS143" s="1349"/>
      <c r="FT143" s="1349"/>
      <c r="FU143" s="1349"/>
      <c r="FV143" s="1349"/>
      <c r="FW143" s="1349"/>
      <c r="FX143" s="1349"/>
      <c r="FY143" s="1349"/>
      <c r="FZ143" s="1349"/>
      <c r="GA143" s="1349"/>
      <c r="GB143" s="1349"/>
      <c r="GC143" s="1349"/>
      <c r="GD143" s="1349"/>
      <c r="GE143" s="1349"/>
      <c r="GF143" s="1349"/>
      <c r="GG143" s="1349"/>
      <c r="GH143" s="1349"/>
      <c r="GI143" s="1349"/>
      <c r="GJ143" s="1349"/>
      <c r="GK143" s="1349"/>
      <c r="GL143" s="1349"/>
      <c r="GM143" s="1349"/>
      <c r="GN143" s="1349"/>
      <c r="GO143" s="1349"/>
      <c r="GP143" s="1348"/>
      <c r="GQ143" s="1348"/>
      <c r="GR143" s="1348"/>
      <c r="GS143" s="1348"/>
      <c r="GT143" s="1348"/>
      <c r="GU143" s="1348"/>
      <c r="GV143" s="1348"/>
      <c r="GW143" s="1348"/>
      <c r="GX143" s="1348"/>
      <c r="GY143" s="1348"/>
      <c r="GZ143" s="1348"/>
      <c r="HA143" s="1348"/>
      <c r="HB143" s="1348"/>
      <c r="HC143" s="1348"/>
      <c r="HD143" s="1348"/>
      <c r="HE143" s="1348"/>
      <c r="HF143" s="1348"/>
      <c r="HG143" s="1348"/>
      <c r="HH143" s="1348"/>
      <c r="HI143" s="1348"/>
      <c r="HJ143" s="1348"/>
      <c r="HK143" s="1348"/>
      <c r="HL143" s="1348"/>
      <c r="HM143" s="1348"/>
      <c r="HN143" s="1348"/>
      <c r="HO143" s="1348"/>
      <c r="HP143" s="1348"/>
      <c r="HQ143" s="1348"/>
      <c r="HR143" s="1348"/>
      <c r="HS143" s="1348"/>
      <c r="HT143" s="1348"/>
      <c r="HU143" s="1348"/>
      <c r="HV143" s="1348"/>
      <c r="HW143" s="1348"/>
      <c r="HX143" s="1348"/>
      <c r="HY143" s="1348"/>
      <c r="HZ143" s="1348"/>
      <c r="IA143" s="1348"/>
      <c r="IB143" s="1348"/>
      <c r="IC143" s="1348"/>
      <c r="ID143" s="1348"/>
      <c r="IE143" s="1348"/>
      <c r="IF143" s="1348"/>
      <c r="IG143" s="1348"/>
      <c r="IH143" s="1348"/>
      <c r="II143" s="1348"/>
      <c r="IJ143" s="1348"/>
      <c r="IK143" s="1348"/>
      <c r="IL143" s="1348"/>
      <c r="IM143" s="1348"/>
      <c r="IN143" s="1348"/>
      <c r="IO143" s="1348"/>
      <c r="IP143" s="1348"/>
      <c r="IQ143" s="1348"/>
      <c r="IR143" s="1352" t="b">
        <v>0</v>
      </c>
      <c r="IS143" s="1352"/>
      <c r="IT143" s="1352"/>
      <c r="IU143" s="1352"/>
      <c r="IV143" s="566"/>
      <c r="IW143" s="556"/>
      <c r="IX143" s="1338"/>
      <c r="IY143" s="1341"/>
      <c r="IZ143" s="544"/>
      <c r="JA143" s="544"/>
      <c r="JB143" s="544"/>
      <c r="JC143" s="544"/>
      <c r="JD143" s="544"/>
      <c r="JE143" s="544"/>
      <c r="JF143" s="544"/>
      <c r="JG143" s="544"/>
      <c r="JH143" s="545"/>
      <c r="JI143" s="544"/>
      <c r="JJ143" s="544"/>
      <c r="JK143" s="544"/>
      <c r="JL143" s="544"/>
      <c r="JM143" s="544"/>
      <c r="JN143" s="544"/>
      <c r="JO143" s="544"/>
      <c r="JP143" s="544"/>
      <c r="JQ143" s="544"/>
      <c r="JR143" s="544"/>
      <c r="JS143" s="544"/>
      <c r="JT143" s="544"/>
      <c r="JU143" s="544"/>
      <c r="JV143" s="544"/>
      <c r="JW143" s="544"/>
      <c r="JX143" s="544"/>
      <c r="JY143" s="544"/>
      <c r="JZ143" s="544"/>
      <c r="KA143" s="544"/>
      <c r="KB143" s="544"/>
      <c r="KC143" s="544"/>
      <c r="KD143" s="544"/>
      <c r="KE143" s="544"/>
      <c r="KF143" s="544"/>
      <c r="KG143" s="544"/>
      <c r="KH143" s="544"/>
      <c r="KI143" s="544"/>
      <c r="KJ143" s="544"/>
      <c r="KK143" s="544"/>
      <c r="KL143" s="544"/>
      <c r="KM143" s="544"/>
      <c r="KN143" s="544"/>
      <c r="KO143" s="544"/>
      <c r="KP143" s="544"/>
      <c r="KQ143" s="544"/>
      <c r="KR143" s="544"/>
      <c r="KS143" s="544"/>
      <c r="KT143" s="544"/>
      <c r="KU143" s="544"/>
      <c r="KV143" s="544"/>
      <c r="KW143" s="544"/>
      <c r="KX143" s="544"/>
      <c r="KY143" s="544"/>
      <c r="KZ143" s="544"/>
      <c r="LA143" s="544"/>
      <c r="LB143" s="544"/>
      <c r="LC143" s="544"/>
      <c r="LD143" s="544"/>
      <c r="LE143" s="544"/>
      <c r="LF143" s="544"/>
      <c r="LG143" s="544"/>
      <c r="LH143" s="544"/>
      <c r="LI143" s="544"/>
      <c r="LJ143" s="546"/>
    </row>
    <row r="144" spans="2:322" ht="3.65" customHeight="1">
      <c r="B144" s="545"/>
      <c r="C144" s="544"/>
      <c r="D144" s="544"/>
      <c r="E144" s="544"/>
      <c r="F144" s="544"/>
      <c r="G144" s="544"/>
      <c r="H144" s="544"/>
      <c r="I144" s="544"/>
      <c r="J144" s="544"/>
      <c r="K144" s="544"/>
      <c r="L144" s="544"/>
      <c r="M144" s="544"/>
      <c r="N144" s="544"/>
      <c r="O144" s="544"/>
      <c r="P144" s="544"/>
      <c r="Q144" s="544"/>
      <c r="R144" s="544"/>
      <c r="S144" s="544"/>
      <c r="T144" s="544"/>
      <c r="U144" s="544"/>
      <c r="V144" s="544"/>
      <c r="W144" s="544"/>
      <c r="X144" s="544"/>
      <c r="Y144" s="544"/>
      <c r="Z144" s="544"/>
      <c r="AA144" s="544"/>
      <c r="AB144" s="544"/>
      <c r="AC144" s="544"/>
      <c r="AD144" s="544"/>
      <c r="AE144" s="544"/>
      <c r="AF144" s="544"/>
      <c r="AG144" s="544"/>
      <c r="AH144" s="544"/>
      <c r="AI144" s="544"/>
      <c r="AJ144" s="544"/>
      <c r="AK144" s="544"/>
      <c r="AL144" s="544"/>
      <c r="AM144" s="544"/>
      <c r="AN144" s="544"/>
      <c r="AO144" s="546"/>
      <c r="AP144" s="547"/>
      <c r="AQ144" s="548"/>
      <c r="AR144" s="548"/>
      <c r="AS144" s="548"/>
      <c r="AT144" s="548"/>
      <c r="AU144" s="548"/>
      <c r="AV144" s="548"/>
      <c r="AW144" s="548"/>
      <c r="AX144" s="1337"/>
      <c r="AY144" s="1338"/>
      <c r="AZ144" s="556"/>
      <c r="BA144" s="564"/>
      <c r="BB144" s="1348"/>
      <c r="BC144" s="1348"/>
      <c r="BD144" s="1348"/>
      <c r="BE144" s="1348"/>
      <c r="BF144" s="1348"/>
      <c r="BG144" s="1348"/>
      <c r="BH144" s="1348"/>
      <c r="BI144" s="1348"/>
      <c r="BJ144" s="1348"/>
      <c r="BK144" s="1348"/>
      <c r="BL144" s="1348"/>
      <c r="BM144" s="1348"/>
      <c r="BN144" s="1348"/>
      <c r="BO144" s="1348"/>
      <c r="BP144" s="1348"/>
      <c r="BQ144" s="1348"/>
      <c r="BR144" s="1348"/>
      <c r="BS144" s="1348"/>
      <c r="BT144" s="1348"/>
      <c r="BU144" s="1348"/>
      <c r="BV144" s="1348"/>
      <c r="BW144" s="1348"/>
      <c r="BX144" s="1348"/>
      <c r="BY144" s="1348"/>
      <c r="BZ144" s="1349"/>
      <c r="CA144" s="1349"/>
      <c r="CB144" s="1349"/>
      <c r="CC144" s="1349"/>
      <c r="CD144" s="1349"/>
      <c r="CE144" s="1349"/>
      <c r="CF144" s="1349"/>
      <c r="CG144" s="1349"/>
      <c r="CH144" s="1349"/>
      <c r="CI144" s="1349"/>
      <c r="CJ144" s="1349"/>
      <c r="CK144" s="1349"/>
      <c r="CL144" s="1349"/>
      <c r="CM144" s="1349"/>
      <c r="CN144" s="1349"/>
      <c r="CO144" s="1349"/>
      <c r="CP144" s="1349"/>
      <c r="CQ144" s="1349"/>
      <c r="CR144" s="1349"/>
      <c r="CS144" s="1349"/>
      <c r="CT144" s="1349"/>
      <c r="CU144" s="1349"/>
      <c r="CV144" s="1349"/>
      <c r="CW144" s="1349"/>
      <c r="CX144" s="1349"/>
      <c r="CY144" s="1349"/>
      <c r="CZ144" s="1349"/>
      <c r="DA144" s="1349"/>
      <c r="DB144" s="1349"/>
      <c r="DC144" s="1349"/>
      <c r="DD144" s="1349"/>
      <c r="DE144" s="1349"/>
      <c r="DF144" s="1349"/>
      <c r="DG144" s="1349"/>
      <c r="DH144" s="1349"/>
      <c r="DI144" s="1349"/>
      <c r="DJ144" s="1349"/>
      <c r="DK144" s="1349"/>
      <c r="DL144" s="1349"/>
      <c r="DM144" s="1349"/>
      <c r="DN144" s="1349"/>
      <c r="DO144" s="1349"/>
      <c r="DP144" s="1349"/>
      <c r="DQ144" s="1349"/>
      <c r="DR144" s="1349"/>
      <c r="DS144" s="1349"/>
      <c r="DT144" s="1349"/>
      <c r="DU144" s="1349"/>
      <c r="DV144" s="1349"/>
      <c r="DW144" s="1349"/>
      <c r="DX144" s="1349"/>
      <c r="DY144" s="1349"/>
      <c r="DZ144" s="1349"/>
      <c r="EA144" s="1349"/>
      <c r="EB144" s="1349"/>
      <c r="EC144" s="1349"/>
      <c r="ED144" s="1349"/>
      <c r="EE144" s="1349"/>
      <c r="EF144" s="1349"/>
      <c r="EG144" s="1349"/>
      <c r="EH144" s="1349"/>
      <c r="EI144" s="1349"/>
      <c r="EJ144" s="1349"/>
      <c r="EK144" s="1349"/>
      <c r="EL144" s="1349"/>
      <c r="EM144" s="1349"/>
      <c r="EN144" s="1349"/>
      <c r="EO144" s="1349"/>
      <c r="EP144" s="1349"/>
      <c r="EQ144" s="1349"/>
      <c r="ER144" s="1349"/>
      <c r="ES144" s="1349"/>
      <c r="ET144" s="1349"/>
      <c r="EU144" s="1349"/>
      <c r="EV144" s="1349"/>
      <c r="EW144" s="1349"/>
      <c r="EX144" s="1349"/>
      <c r="EY144" s="1349"/>
      <c r="EZ144" s="1349"/>
      <c r="FA144" s="1349"/>
      <c r="FB144" s="1349"/>
      <c r="FC144" s="1349"/>
      <c r="FD144" s="1349"/>
      <c r="FE144" s="1349"/>
      <c r="FF144" s="1349"/>
      <c r="FG144" s="1349"/>
      <c r="FH144" s="1349"/>
      <c r="FI144" s="1349"/>
      <c r="FJ144" s="1349"/>
      <c r="FK144" s="1349"/>
      <c r="FL144" s="1349"/>
      <c r="FM144" s="1349"/>
      <c r="FN144" s="1349"/>
      <c r="FO144" s="1349"/>
      <c r="FP144" s="1349"/>
      <c r="FQ144" s="1349"/>
      <c r="FR144" s="1349"/>
      <c r="FS144" s="1349"/>
      <c r="FT144" s="1349"/>
      <c r="FU144" s="1349"/>
      <c r="FV144" s="1349"/>
      <c r="FW144" s="1349"/>
      <c r="FX144" s="1349"/>
      <c r="FY144" s="1349"/>
      <c r="FZ144" s="1349"/>
      <c r="GA144" s="1349"/>
      <c r="GB144" s="1349"/>
      <c r="GC144" s="1349"/>
      <c r="GD144" s="1349"/>
      <c r="GE144" s="1349"/>
      <c r="GF144" s="1349"/>
      <c r="GG144" s="1349"/>
      <c r="GH144" s="1349"/>
      <c r="GI144" s="1349"/>
      <c r="GJ144" s="1349"/>
      <c r="GK144" s="1349"/>
      <c r="GL144" s="1349"/>
      <c r="GM144" s="1349"/>
      <c r="GN144" s="1349"/>
      <c r="GO144" s="1349"/>
      <c r="GP144" s="1348"/>
      <c r="GQ144" s="1348"/>
      <c r="GR144" s="1348"/>
      <c r="GS144" s="1348"/>
      <c r="GT144" s="1348"/>
      <c r="GU144" s="1348"/>
      <c r="GV144" s="1348"/>
      <c r="GW144" s="1348"/>
      <c r="GX144" s="1348"/>
      <c r="GY144" s="1348"/>
      <c r="GZ144" s="1348"/>
      <c r="HA144" s="1348"/>
      <c r="HB144" s="1348"/>
      <c r="HC144" s="1348"/>
      <c r="HD144" s="1348"/>
      <c r="HE144" s="1348"/>
      <c r="HF144" s="1348"/>
      <c r="HG144" s="1348"/>
      <c r="HH144" s="1348"/>
      <c r="HI144" s="1348"/>
      <c r="HJ144" s="1348"/>
      <c r="HK144" s="1348"/>
      <c r="HL144" s="1348"/>
      <c r="HM144" s="1348"/>
      <c r="HN144" s="1348"/>
      <c r="HO144" s="1348"/>
      <c r="HP144" s="1348"/>
      <c r="HQ144" s="1348"/>
      <c r="HR144" s="1348"/>
      <c r="HS144" s="1348"/>
      <c r="HT144" s="1348"/>
      <c r="HU144" s="1348"/>
      <c r="HV144" s="1348"/>
      <c r="HW144" s="1348"/>
      <c r="HX144" s="1348"/>
      <c r="HY144" s="1348"/>
      <c r="HZ144" s="1348"/>
      <c r="IA144" s="1348"/>
      <c r="IB144" s="1348"/>
      <c r="IC144" s="1348"/>
      <c r="ID144" s="1348"/>
      <c r="IE144" s="1348"/>
      <c r="IF144" s="1348"/>
      <c r="IG144" s="1348"/>
      <c r="IH144" s="1348"/>
      <c r="II144" s="1348"/>
      <c r="IJ144" s="1348"/>
      <c r="IK144" s="1348"/>
      <c r="IL144" s="1348"/>
      <c r="IM144" s="1348"/>
      <c r="IN144" s="1348"/>
      <c r="IO144" s="1348"/>
      <c r="IP144" s="1348"/>
      <c r="IQ144" s="1348"/>
      <c r="IR144" s="1352"/>
      <c r="IS144" s="1352"/>
      <c r="IT144" s="1352"/>
      <c r="IU144" s="1352"/>
      <c r="IV144" s="566"/>
      <c r="IW144" s="556"/>
      <c r="IX144" s="1338"/>
      <c r="IY144" s="1341"/>
      <c r="IZ144" s="544"/>
      <c r="JA144" s="544"/>
      <c r="JB144" s="544"/>
      <c r="JC144" s="544"/>
      <c r="JD144" s="544"/>
      <c r="JE144" s="544"/>
      <c r="JF144" s="544"/>
      <c r="JG144" s="544"/>
      <c r="JH144" s="545"/>
      <c r="JI144" s="544"/>
      <c r="JJ144" s="544"/>
      <c r="JK144" s="544"/>
      <c r="JL144" s="544"/>
      <c r="JM144" s="544"/>
      <c r="JN144" s="544"/>
      <c r="JO144" s="544"/>
      <c r="JP144" s="544"/>
      <c r="JQ144" s="544"/>
      <c r="JR144" s="544"/>
      <c r="JS144" s="544"/>
      <c r="JT144" s="544"/>
      <c r="JU144" s="544"/>
      <c r="JV144" s="544"/>
      <c r="JW144" s="544"/>
      <c r="JX144" s="544"/>
      <c r="JY144" s="544"/>
      <c r="JZ144" s="544"/>
      <c r="KA144" s="544"/>
      <c r="KB144" s="544"/>
      <c r="KC144" s="544"/>
      <c r="KD144" s="544"/>
      <c r="KE144" s="544"/>
      <c r="KF144" s="544"/>
      <c r="KG144" s="544"/>
      <c r="KH144" s="544"/>
      <c r="KI144" s="544"/>
      <c r="KJ144" s="544"/>
      <c r="KK144" s="544"/>
      <c r="KL144" s="544"/>
      <c r="KM144" s="544"/>
      <c r="KN144" s="544"/>
      <c r="KO144" s="544"/>
      <c r="KP144" s="544"/>
      <c r="KQ144" s="544"/>
      <c r="KR144" s="544"/>
      <c r="KS144" s="544"/>
      <c r="KT144" s="544"/>
      <c r="KU144" s="544"/>
      <c r="KV144" s="544"/>
      <c r="KW144" s="544"/>
      <c r="KX144" s="544"/>
      <c r="KY144" s="544"/>
      <c r="KZ144" s="544"/>
      <c r="LA144" s="544"/>
      <c r="LB144" s="544"/>
      <c r="LC144" s="544"/>
      <c r="LD144" s="544"/>
      <c r="LE144" s="544"/>
      <c r="LF144" s="544"/>
      <c r="LG144" s="544"/>
      <c r="LH144" s="544"/>
      <c r="LI144" s="544"/>
      <c r="LJ144" s="546"/>
    </row>
    <row r="145" spans="2:322" ht="3.65" customHeight="1">
      <c r="B145" s="545"/>
      <c r="C145" s="544"/>
      <c r="D145" s="544"/>
      <c r="E145" s="544"/>
      <c r="F145" s="544"/>
      <c r="G145" s="544"/>
      <c r="H145" s="544"/>
      <c r="I145" s="544"/>
      <c r="J145" s="544"/>
      <c r="K145" s="544"/>
      <c r="L145" s="544"/>
      <c r="M145" s="544"/>
      <c r="N145" s="544"/>
      <c r="O145" s="544"/>
      <c r="P145" s="544"/>
      <c r="Q145" s="544"/>
      <c r="R145" s="544"/>
      <c r="S145" s="544"/>
      <c r="T145" s="544"/>
      <c r="U145" s="544"/>
      <c r="V145" s="544"/>
      <c r="W145" s="544"/>
      <c r="X145" s="544"/>
      <c r="Y145" s="544"/>
      <c r="Z145" s="544"/>
      <c r="AA145" s="544"/>
      <c r="AB145" s="544"/>
      <c r="AC145" s="544"/>
      <c r="AD145" s="544"/>
      <c r="AE145" s="544"/>
      <c r="AF145" s="544"/>
      <c r="AG145" s="544"/>
      <c r="AH145" s="544"/>
      <c r="AI145" s="544"/>
      <c r="AJ145" s="544"/>
      <c r="AK145" s="544"/>
      <c r="AL145" s="544"/>
      <c r="AM145" s="544"/>
      <c r="AN145" s="544"/>
      <c r="AO145" s="546"/>
      <c r="AP145" s="547"/>
      <c r="AQ145" s="548"/>
      <c r="AR145" s="548"/>
      <c r="AS145" s="548"/>
      <c r="AT145" s="548"/>
      <c r="AU145" s="548"/>
      <c r="AV145" s="548"/>
      <c r="AW145" s="548"/>
      <c r="AX145" s="1337"/>
      <c r="AY145" s="1338"/>
      <c r="AZ145" s="556"/>
      <c r="BA145" s="564"/>
      <c r="BB145" s="1348"/>
      <c r="BC145" s="1348"/>
      <c r="BD145" s="1348"/>
      <c r="BE145" s="1348"/>
      <c r="BF145" s="1348"/>
      <c r="BG145" s="1348"/>
      <c r="BH145" s="1348"/>
      <c r="BI145" s="1348"/>
      <c r="BJ145" s="1348"/>
      <c r="BK145" s="1348"/>
      <c r="BL145" s="1348"/>
      <c r="BM145" s="1348"/>
      <c r="BN145" s="1348"/>
      <c r="BO145" s="1348"/>
      <c r="BP145" s="1348"/>
      <c r="BQ145" s="1348"/>
      <c r="BR145" s="1348"/>
      <c r="BS145" s="1348"/>
      <c r="BT145" s="1348"/>
      <c r="BU145" s="1348"/>
      <c r="BV145" s="1348"/>
      <c r="BW145" s="1348"/>
      <c r="BX145" s="1348"/>
      <c r="BY145" s="1348"/>
      <c r="BZ145" s="1349"/>
      <c r="CA145" s="1349"/>
      <c r="CB145" s="1349"/>
      <c r="CC145" s="1349"/>
      <c r="CD145" s="1349"/>
      <c r="CE145" s="1349"/>
      <c r="CF145" s="1349"/>
      <c r="CG145" s="1349"/>
      <c r="CH145" s="1349"/>
      <c r="CI145" s="1349"/>
      <c r="CJ145" s="1349"/>
      <c r="CK145" s="1349"/>
      <c r="CL145" s="1349"/>
      <c r="CM145" s="1349"/>
      <c r="CN145" s="1349"/>
      <c r="CO145" s="1349"/>
      <c r="CP145" s="1349"/>
      <c r="CQ145" s="1349"/>
      <c r="CR145" s="1349"/>
      <c r="CS145" s="1349"/>
      <c r="CT145" s="1349"/>
      <c r="CU145" s="1349"/>
      <c r="CV145" s="1349"/>
      <c r="CW145" s="1349"/>
      <c r="CX145" s="1349"/>
      <c r="CY145" s="1349"/>
      <c r="CZ145" s="1349"/>
      <c r="DA145" s="1349"/>
      <c r="DB145" s="1349"/>
      <c r="DC145" s="1349"/>
      <c r="DD145" s="1349"/>
      <c r="DE145" s="1349"/>
      <c r="DF145" s="1349"/>
      <c r="DG145" s="1349"/>
      <c r="DH145" s="1349"/>
      <c r="DI145" s="1349"/>
      <c r="DJ145" s="1349"/>
      <c r="DK145" s="1349"/>
      <c r="DL145" s="1349"/>
      <c r="DM145" s="1349"/>
      <c r="DN145" s="1349"/>
      <c r="DO145" s="1349"/>
      <c r="DP145" s="1349"/>
      <c r="DQ145" s="1349"/>
      <c r="DR145" s="1349"/>
      <c r="DS145" s="1349"/>
      <c r="DT145" s="1349"/>
      <c r="DU145" s="1349"/>
      <c r="DV145" s="1349"/>
      <c r="DW145" s="1349"/>
      <c r="DX145" s="1349"/>
      <c r="DY145" s="1349"/>
      <c r="DZ145" s="1349"/>
      <c r="EA145" s="1349"/>
      <c r="EB145" s="1349"/>
      <c r="EC145" s="1349"/>
      <c r="ED145" s="1349"/>
      <c r="EE145" s="1349"/>
      <c r="EF145" s="1349"/>
      <c r="EG145" s="1349"/>
      <c r="EH145" s="1349"/>
      <c r="EI145" s="1349"/>
      <c r="EJ145" s="1349"/>
      <c r="EK145" s="1349"/>
      <c r="EL145" s="1349"/>
      <c r="EM145" s="1349"/>
      <c r="EN145" s="1349"/>
      <c r="EO145" s="1349"/>
      <c r="EP145" s="1349"/>
      <c r="EQ145" s="1349"/>
      <c r="ER145" s="1349"/>
      <c r="ES145" s="1349"/>
      <c r="ET145" s="1349"/>
      <c r="EU145" s="1349"/>
      <c r="EV145" s="1349"/>
      <c r="EW145" s="1349"/>
      <c r="EX145" s="1349"/>
      <c r="EY145" s="1349"/>
      <c r="EZ145" s="1349"/>
      <c r="FA145" s="1349"/>
      <c r="FB145" s="1349"/>
      <c r="FC145" s="1349"/>
      <c r="FD145" s="1349"/>
      <c r="FE145" s="1349"/>
      <c r="FF145" s="1349"/>
      <c r="FG145" s="1349"/>
      <c r="FH145" s="1349"/>
      <c r="FI145" s="1349"/>
      <c r="FJ145" s="1349"/>
      <c r="FK145" s="1349"/>
      <c r="FL145" s="1349"/>
      <c r="FM145" s="1349"/>
      <c r="FN145" s="1349"/>
      <c r="FO145" s="1349"/>
      <c r="FP145" s="1349"/>
      <c r="FQ145" s="1349"/>
      <c r="FR145" s="1349"/>
      <c r="FS145" s="1349"/>
      <c r="FT145" s="1349"/>
      <c r="FU145" s="1349"/>
      <c r="FV145" s="1349"/>
      <c r="FW145" s="1349"/>
      <c r="FX145" s="1349"/>
      <c r="FY145" s="1349"/>
      <c r="FZ145" s="1349"/>
      <c r="GA145" s="1349"/>
      <c r="GB145" s="1349"/>
      <c r="GC145" s="1349"/>
      <c r="GD145" s="1349"/>
      <c r="GE145" s="1349"/>
      <c r="GF145" s="1349"/>
      <c r="GG145" s="1349"/>
      <c r="GH145" s="1349"/>
      <c r="GI145" s="1349"/>
      <c r="GJ145" s="1349"/>
      <c r="GK145" s="1349"/>
      <c r="GL145" s="1349"/>
      <c r="GM145" s="1349"/>
      <c r="GN145" s="1349"/>
      <c r="GO145" s="1349"/>
      <c r="GP145" s="1348"/>
      <c r="GQ145" s="1348"/>
      <c r="GR145" s="1348"/>
      <c r="GS145" s="1348"/>
      <c r="GT145" s="1348"/>
      <c r="GU145" s="1348"/>
      <c r="GV145" s="1348"/>
      <c r="GW145" s="1348"/>
      <c r="GX145" s="1348"/>
      <c r="GY145" s="1348"/>
      <c r="GZ145" s="1348"/>
      <c r="HA145" s="1348"/>
      <c r="HB145" s="1348"/>
      <c r="HC145" s="1348"/>
      <c r="HD145" s="1348"/>
      <c r="HE145" s="1348"/>
      <c r="HF145" s="1348"/>
      <c r="HG145" s="1348"/>
      <c r="HH145" s="1348"/>
      <c r="HI145" s="1348"/>
      <c r="HJ145" s="1348"/>
      <c r="HK145" s="1348"/>
      <c r="HL145" s="1348"/>
      <c r="HM145" s="1348"/>
      <c r="HN145" s="1348"/>
      <c r="HO145" s="1348"/>
      <c r="HP145" s="1348"/>
      <c r="HQ145" s="1348"/>
      <c r="HR145" s="1348"/>
      <c r="HS145" s="1348"/>
      <c r="HT145" s="1348"/>
      <c r="HU145" s="1348"/>
      <c r="HV145" s="1348"/>
      <c r="HW145" s="1348"/>
      <c r="HX145" s="1348"/>
      <c r="HY145" s="1348"/>
      <c r="HZ145" s="1348"/>
      <c r="IA145" s="1348"/>
      <c r="IB145" s="1348"/>
      <c r="IC145" s="1348"/>
      <c r="ID145" s="1348"/>
      <c r="IE145" s="1348"/>
      <c r="IF145" s="1348"/>
      <c r="IG145" s="1348"/>
      <c r="IH145" s="1348"/>
      <c r="II145" s="1348"/>
      <c r="IJ145" s="1348"/>
      <c r="IK145" s="1348"/>
      <c r="IL145" s="1348"/>
      <c r="IM145" s="1348"/>
      <c r="IN145" s="1348"/>
      <c r="IO145" s="1348"/>
      <c r="IP145" s="1348"/>
      <c r="IQ145" s="1348"/>
      <c r="IR145" s="1352"/>
      <c r="IS145" s="1352"/>
      <c r="IT145" s="1352"/>
      <c r="IU145" s="1352"/>
      <c r="IV145" s="566"/>
      <c r="IW145" s="556"/>
      <c r="IX145" s="1338"/>
      <c r="IY145" s="1341"/>
      <c r="IZ145" s="544"/>
      <c r="JA145" s="544"/>
      <c r="JB145" s="544"/>
      <c r="JC145" s="544"/>
      <c r="JD145" s="544"/>
      <c r="JE145" s="544"/>
      <c r="JF145" s="544"/>
      <c r="JG145" s="544"/>
      <c r="JH145" s="545"/>
      <c r="JI145" s="544"/>
      <c r="JJ145" s="544"/>
      <c r="JK145" s="544"/>
      <c r="JL145" s="544"/>
      <c r="JM145" s="544"/>
      <c r="JN145" s="544"/>
      <c r="JO145" s="544"/>
      <c r="JP145" s="544"/>
      <c r="JQ145" s="544"/>
      <c r="JR145" s="544"/>
      <c r="JS145" s="544"/>
      <c r="JT145" s="544"/>
      <c r="JU145" s="544"/>
      <c r="JV145" s="544"/>
      <c r="JW145" s="544"/>
      <c r="JX145" s="544"/>
      <c r="JY145" s="544"/>
      <c r="JZ145" s="544"/>
      <c r="KA145" s="544"/>
      <c r="KB145" s="544"/>
      <c r="KC145" s="544"/>
      <c r="KD145" s="544"/>
      <c r="KE145" s="544"/>
      <c r="KF145" s="544"/>
      <c r="KG145" s="544"/>
      <c r="KH145" s="544"/>
      <c r="KI145" s="544"/>
      <c r="KJ145" s="544"/>
      <c r="KK145" s="544"/>
      <c r="KL145" s="544"/>
      <c r="KM145" s="544"/>
      <c r="KN145" s="544"/>
      <c r="KO145" s="544"/>
      <c r="KP145" s="544"/>
      <c r="KQ145" s="544"/>
      <c r="KR145" s="544"/>
      <c r="KS145" s="544"/>
      <c r="KT145" s="544"/>
      <c r="KU145" s="544"/>
      <c r="KV145" s="544"/>
      <c r="KW145" s="544"/>
      <c r="KX145" s="544"/>
      <c r="KY145" s="544"/>
      <c r="KZ145" s="544"/>
      <c r="LA145" s="544"/>
      <c r="LB145" s="544"/>
      <c r="LC145" s="544"/>
      <c r="LD145" s="544"/>
      <c r="LE145" s="544"/>
      <c r="LF145" s="544"/>
      <c r="LG145" s="544"/>
      <c r="LH145" s="544"/>
      <c r="LI145" s="544"/>
      <c r="LJ145" s="546"/>
    </row>
    <row r="146" spans="2:322" ht="3.65" customHeight="1">
      <c r="B146" s="545"/>
      <c r="C146" s="544"/>
      <c r="D146" s="544"/>
      <c r="E146" s="544"/>
      <c r="F146" s="544"/>
      <c r="G146" s="544"/>
      <c r="H146" s="544"/>
      <c r="I146" s="544"/>
      <c r="J146" s="544"/>
      <c r="K146" s="544"/>
      <c r="L146" s="544"/>
      <c r="M146" s="544"/>
      <c r="N146" s="544"/>
      <c r="O146" s="544"/>
      <c r="P146" s="544"/>
      <c r="Q146" s="544"/>
      <c r="R146" s="544"/>
      <c r="S146" s="544"/>
      <c r="T146" s="544"/>
      <c r="U146" s="544"/>
      <c r="V146" s="544"/>
      <c r="W146" s="544"/>
      <c r="X146" s="544"/>
      <c r="Y146" s="544"/>
      <c r="Z146" s="544"/>
      <c r="AA146" s="544"/>
      <c r="AB146" s="544"/>
      <c r="AC146" s="544"/>
      <c r="AD146" s="544"/>
      <c r="AE146" s="544"/>
      <c r="AF146" s="544"/>
      <c r="AG146" s="544"/>
      <c r="AH146" s="544"/>
      <c r="AI146" s="544"/>
      <c r="AJ146" s="544"/>
      <c r="AK146" s="544"/>
      <c r="AL146" s="544"/>
      <c r="AM146" s="544"/>
      <c r="AN146" s="544"/>
      <c r="AO146" s="546"/>
      <c r="AP146" s="547"/>
      <c r="AQ146" s="548"/>
      <c r="AR146" s="548"/>
      <c r="AS146" s="548"/>
      <c r="AT146" s="548"/>
      <c r="AU146" s="548"/>
      <c r="AV146" s="548"/>
      <c r="AW146" s="548"/>
      <c r="AX146" s="1337"/>
      <c r="AY146" s="1338"/>
      <c r="AZ146" s="556"/>
      <c r="BA146" s="564"/>
      <c r="BB146" s="1353"/>
      <c r="BC146" s="1353"/>
      <c r="BD146" s="1353"/>
      <c r="BE146" s="1353"/>
      <c r="BF146" s="1353"/>
      <c r="BG146" s="1353"/>
      <c r="BH146" s="1353"/>
      <c r="BI146" s="1353"/>
      <c r="BJ146" s="1353"/>
      <c r="BK146" s="1353"/>
      <c r="BL146" s="1353"/>
      <c r="BM146" s="1353"/>
      <c r="BN146" s="1353"/>
      <c r="BO146" s="1353"/>
      <c r="BP146" s="1353"/>
      <c r="BQ146" s="1353"/>
      <c r="BR146" s="1353"/>
      <c r="BS146" s="1353"/>
      <c r="BT146" s="1353"/>
      <c r="BU146" s="1353"/>
      <c r="BV146" s="1353"/>
      <c r="BW146" s="1353"/>
      <c r="BX146" s="1353"/>
      <c r="BY146" s="1353"/>
      <c r="BZ146" s="1353"/>
      <c r="CA146" s="1353"/>
      <c r="CB146" s="1353"/>
      <c r="CC146" s="1353"/>
      <c r="CD146" s="1353"/>
      <c r="CE146" s="1353"/>
      <c r="CF146" s="1353"/>
      <c r="CG146" s="1353"/>
      <c r="CH146" s="1353"/>
      <c r="CI146" s="1353"/>
      <c r="CJ146" s="1353"/>
      <c r="CK146" s="1353"/>
      <c r="CL146" s="1353"/>
      <c r="CM146" s="1353"/>
      <c r="CN146" s="1353"/>
      <c r="CO146" s="1353"/>
      <c r="CP146" s="1353"/>
      <c r="CQ146" s="1353"/>
      <c r="CR146" s="1353"/>
      <c r="CS146" s="1353"/>
      <c r="CT146" s="1353"/>
      <c r="CU146" s="1353"/>
      <c r="CV146" s="1353"/>
      <c r="CW146" s="1353"/>
      <c r="CX146" s="1353"/>
      <c r="CY146" s="1353"/>
      <c r="CZ146" s="1353"/>
      <c r="DA146" s="1353"/>
      <c r="DB146" s="1353"/>
      <c r="DC146" s="1353"/>
      <c r="DD146" s="1353"/>
      <c r="DE146" s="1353"/>
      <c r="DF146" s="1353"/>
      <c r="DG146" s="1353"/>
      <c r="DH146" s="1353"/>
      <c r="DI146" s="1353"/>
      <c r="DJ146" s="1353"/>
      <c r="DK146" s="1353"/>
      <c r="DL146" s="1353"/>
      <c r="DM146" s="1353"/>
      <c r="DN146" s="1353"/>
      <c r="DO146" s="1353"/>
      <c r="DP146" s="1353"/>
      <c r="DQ146" s="1353"/>
      <c r="DR146" s="1353"/>
      <c r="DS146" s="1353"/>
      <c r="DT146" s="1353"/>
      <c r="DU146" s="1353"/>
      <c r="DV146" s="1353"/>
      <c r="DW146" s="1353"/>
      <c r="DX146" s="1353"/>
      <c r="DY146" s="1353"/>
      <c r="DZ146" s="1353"/>
      <c r="EA146" s="1353"/>
      <c r="EB146" s="1353"/>
      <c r="EC146" s="1353"/>
      <c r="ED146" s="1353"/>
      <c r="EE146" s="1353"/>
      <c r="EF146" s="1353"/>
      <c r="EG146" s="1353"/>
      <c r="EH146" s="1353"/>
      <c r="EI146" s="1353"/>
      <c r="EJ146" s="1353"/>
      <c r="EK146" s="1353"/>
      <c r="EL146" s="1353"/>
      <c r="EM146" s="1353"/>
      <c r="EN146" s="1353"/>
      <c r="EO146" s="1353"/>
      <c r="EP146" s="1353"/>
      <c r="EQ146" s="1353"/>
      <c r="ER146" s="1353"/>
      <c r="ES146" s="1353"/>
      <c r="ET146" s="1353"/>
      <c r="EU146" s="1353"/>
      <c r="EV146" s="1353"/>
      <c r="EW146" s="1353"/>
      <c r="EX146" s="1353"/>
      <c r="EY146" s="1353"/>
      <c r="EZ146" s="1353"/>
      <c r="FA146" s="1353"/>
      <c r="FB146" s="1353"/>
      <c r="FC146" s="1353"/>
      <c r="FD146" s="1353"/>
      <c r="FE146" s="1353"/>
      <c r="FF146" s="1353"/>
      <c r="FG146" s="1353"/>
      <c r="FH146" s="1353"/>
      <c r="FI146" s="1353"/>
      <c r="FJ146" s="1353"/>
      <c r="FK146" s="1353"/>
      <c r="FL146" s="1353"/>
      <c r="FM146" s="1353"/>
      <c r="FN146" s="1353"/>
      <c r="FO146" s="1353"/>
      <c r="FP146" s="1353"/>
      <c r="FQ146" s="1353"/>
      <c r="FR146" s="1353"/>
      <c r="FS146" s="1353"/>
      <c r="FT146" s="1353"/>
      <c r="FU146" s="1353"/>
      <c r="FV146" s="1353"/>
      <c r="FW146" s="1353"/>
      <c r="FX146" s="1353"/>
      <c r="FY146" s="1353"/>
      <c r="FZ146" s="1353"/>
      <c r="GA146" s="1353"/>
      <c r="GB146" s="1353"/>
      <c r="GC146" s="1353"/>
      <c r="GD146" s="1353"/>
      <c r="GE146" s="1353"/>
      <c r="GF146" s="1353"/>
      <c r="GG146" s="1353"/>
      <c r="GH146" s="1353"/>
      <c r="GI146" s="1353"/>
      <c r="GJ146" s="1353"/>
      <c r="GK146" s="1353"/>
      <c r="GL146" s="1353"/>
      <c r="GM146" s="1353"/>
      <c r="GN146" s="1353"/>
      <c r="GO146" s="1353"/>
      <c r="GP146" s="1353" t="str">
        <f>IFERROR(VLOOKUP(#REF!,'[1]BOM2.0'!$O$43:$V$98,8,FALSE),"")</f>
        <v/>
      </c>
      <c r="GQ146" s="1353"/>
      <c r="GR146" s="1353"/>
      <c r="GS146" s="1353"/>
      <c r="GT146" s="1353"/>
      <c r="GU146" s="1353"/>
      <c r="GV146" s="1353"/>
      <c r="GW146" s="1353"/>
      <c r="GX146" s="1353"/>
      <c r="GY146" s="1353"/>
      <c r="GZ146" s="1353"/>
      <c r="HA146" s="1353"/>
      <c r="HB146" s="1353"/>
      <c r="HC146" s="1353"/>
      <c r="HD146" s="1353"/>
      <c r="HE146" s="1353"/>
      <c r="HF146" s="1353"/>
      <c r="HG146" s="1353"/>
      <c r="HH146" s="1353"/>
      <c r="HI146" s="1353"/>
      <c r="HJ146" s="1353"/>
      <c r="HK146" s="1353"/>
      <c r="HL146" s="1353"/>
      <c r="HM146" s="1353"/>
      <c r="HN146" s="1353"/>
      <c r="HO146" s="1353"/>
      <c r="HP146" s="1353"/>
      <c r="HQ146" s="1353"/>
      <c r="HR146" s="1353"/>
      <c r="HS146" s="1353"/>
      <c r="HT146" s="1353"/>
      <c r="HU146" s="1353"/>
      <c r="HV146" s="1353"/>
      <c r="HW146" s="1353"/>
      <c r="HX146" s="1353"/>
      <c r="HY146" s="1353"/>
      <c r="HZ146" s="1353"/>
      <c r="IA146" s="1353"/>
      <c r="IB146" s="1353"/>
      <c r="IC146" s="1353"/>
      <c r="ID146" s="1353"/>
      <c r="IE146" s="1353"/>
      <c r="IF146" s="1353"/>
      <c r="IG146" s="1353"/>
      <c r="IH146" s="1353"/>
      <c r="II146" s="1353"/>
      <c r="IJ146" s="1353"/>
      <c r="IK146" s="1353"/>
      <c r="IL146" s="1353"/>
      <c r="IM146" s="1353"/>
      <c r="IN146" s="1353"/>
      <c r="IO146" s="1353"/>
      <c r="IP146" s="1353"/>
      <c r="IQ146" s="1353"/>
      <c r="IR146" s="1355" t="b">
        <v>0</v>
      </c>
      <c r="IS146" s="1355"/>
      <c r="IT146" s="1355"/>
      <c r="IU146" s="1355"/>
      <c r="IV146" s="566"/>
      <c r="IW146" s="556"/>
      <c r="IX146" s="1338"/>
      <c r="IY146" s="1341"/>
      <c r="IZ146" s="544"/>
      <c r="JA146" s="544"/>
      <c r="JB146" s="544"/>
      <c r="JC146" s="544"/>
      <c r="JD146" s="544"/>
      <c r="JE146" s="544"/>
      <c r="JF146" s="544"/>
      <c r="JG146" s="544"/>
      <c r="JH146" s="545"/>
      <c r="JI146" s="544"/>
      <c r="JJ146" s="544"/>
      <c r="JK146" s="544"/>
      <c r="JL146" s="544"/>
      <c r="JM146" s="544"/>
      <c r="JN146" s="544"/>
      <c r="JO146" s="544"/>
      <c r="JP146" s="544"/>
      <c r="JQ146" s="544"/>
      <c r="JR146" s="544"/>
      <c r="JS146" s="544"/>
      <c r="JT146" s="544"/>
      <c r="JU146" s="544"/>
      <c r="JV146" s="544"/>
      <c r="JW146" s="544"/>
      <c r="JX146" s="544"/>
      <c r="JY146" s="544"/>
      <c r="JZ146" s="544"/>
      <c r="KA146" s="544"/>
      <c r="KB146" s="544"/>
      <c r="KC146" s="544"/>
      <c r="KD146" s="544"/>
      <c r="KE146" s="544"/>
      <c r="KF146" s="544"/>
      <c r="KG146" s="544"/>
      <c r="KH146" s="544"/>
      <c r="KI146" s="544"/>
      <c r="KJ146" s="544"/>
      <c r="KK146" s="544"/>
      <c r="KL146" s="544"/>
      <c r="KM146" s="544"/>
      <c r="KN146" s="544"/>
      <c r="KO146" s="544"/>
      <c r="KP146" s="544"/>
      <c r="KQ146" s="544"/>
      <c r="KR146" s="544"/>
      <c r="KS146" s="544"/>
      <c r="KT146" s="544"/>
      <c r="KU146" s="544"/>
      <c r="KV146" s="544"/>
      <c r="KW146" s="544"/>
      <c r="KX146" s="544"/>
      <c r="KY146" s="544"/>
      <c r="KZ146" s="544"/>
      <c r="LA146" s="544"/>
      <c r="LB146" s="544"/>
      <c r="LC146" s="544"/>
      <c r="LD146" s="544"/>
      <c r="LE146" s="544"/>
      <c r="LF146" s="544"/>
      <c r="LG146" s="544"/>
      <c r="LH146" s="544"/>
      <c r="LI146" s="544"/>
      <c r="LJ146" s="546"/>
    </row>
    <row r="147" spans="2:322" ht="3.65" customHeight="1">
      <c r="B147" s="545"/>
      <c r="C147" s="544"/>
      <c r="D147" s="544"/>
      <c r="E147" s="544"/>
      <c r="F147" s="544"/>
      <c r="G147" s="544"/>
      <c r="H147" s="544"/>
      <c r="I147" s="544"/>
      <c r="J147" s="544"/>
      <c r="K147" s="544"/>
      <c r="L147" s="544"/>
      <c r="M147" s="544"/>
      <c r="N147" s="544"/>
      <c r="O147" s="544"/>
      <c r="P147" s="544"/>
      <c r="Q147" s="544"/>
      <c r="R147" s="544"/>
      <c r="S147" s="544"/>
      <c r="T147" s="544"/>
      <c r="U147" s="544"/>
      <c r="V147" s="544"/>
      <c r="W147" s="544"/>
      <c r="X147" s="544"/>
      <c r="Y147" s="544"/>
      <c r="Z147" s="544"/>
      <c r="AA147" s="544"/>
      <c r="AB147" s="544"/>
      <c r="AC147" s="544"/>
      <c r="AD147" s="544"/>
      <c r="AE147" s="544"/>
      <c r="AF147" s="544"/>
      <c r="AG147" s="544"/>
      <c r="AH147" s="544"/>
      <c r="AI147" s="544"/>
      <c r="AJ147" s="544"/>
      <c r="AK147" s="544"/>
      <c r="AL147" s="544"/>
      <c r="AM147" s="544"/>
      <c r="AN147" s="544"/>
      <c r="AO147" s="546"/>
      <c r="AP147" s="547"/>
      <c r="AQ147" s="548"/>
      <c r="AR147" s="548"/>
      <c r="AS147" s="548"/>
      <c r="AT147" s="548"/>
      <c r="AU147" s="548"/>
      <c r="AV147" s="548"/>
      <c r="AW147" s="548"/>
      <c r="AX147" s="1339"/>
      <c r="AY147" s="1340"/>
      <c r="AZ147" s="568"/>
      <c r="BA147" s="564"/>
      <c r="BB147" s="1353"/>
      <c r="BC147" s="1353"/>
      <c r="BD147" s="1353"/>
      <c r="BE147" s="1353"/>
      <c r="BF147" s="1353"/>
      <c r="BG147" s="1353"/>
      <c r="BH147" s="1353"/>
      <c r="BI147" s="1353"/>
      <c r="BJ147" s="1353"/>
      <c r="BK147" s="1353"/>
      <c r="BL147" s="1353"/>
      <c r="BM147" s="1353"/>
      <c r="BN147" s="1353"/>
      <c r="BO147" s="1353"/>
      <c r="BP147" s="1353"/>
      <c r="BQ147" s="1353"/>
      <c r="BR147" s="1353"/>
      <c r="BS147" s="1353"/>
      <c r="BT147" s="1353"/>
      <c r="BU147" s="1353"/>
      <c r="BV147" s="1353"/>
      <c r="BW147" s="1353"/>
      <c r="BX147" s="1353"/>
      <c r="BY147" s="1353"/>
      <c r="BZ147" s="1353"/>
      <c r="CA147" s="1353"/>
      <c r="CB147" s="1353"/>
      <c r="CC147" s="1353"/>
      <c r="CD147" s="1353"/>
      <c r="CE147" s="1353"/>
      <c r="CF147" s="1353"/>
      <c r="CG147" s="1353"/>
      <c r="CH147" s="1353"/>
      <c r="CI147" s="1353"/>
      <c r="CJ147" s="1353"/>
      <c r="CK147" s="1353"/>
      <c r="CL147" s="1353"/>
      <c r="CM147" s="1353"/>
      <c r="CN147" s="1353"/>
      <c r="CO147" s="1353"/>
      <c r="CP147" s="1353"/>
      <c r="CQ147" s="1353"/>
      <c r="CR147" s="1353"/>
      <c r="CS147" s="1353"/>
      <c r="CT147" s="1353"/>
      <c r="CU147" s="1353"/>
      <c r="CV147" s="1353"/>
      <c r="CW147" s="1353"/>
      <c r="CX147" s="1353"/>
      <c r="CY147" s="1353"/>
      <c r="CZ147" s="1353"/>
      <c r="DA147" s="1353"/>
      <c r="DB147" s="1353"/>
      <c r="DC147" s="1353"/>
      <c r="DD147" s="1353"/>
      <c r="DE147" s="1353"/>
      <c r="DF147" s="1353"/>
      <c r="DG147" s="1353"/>
      <c r="DH147" s="1353"/>
      <c r="DI147" s="1353"/>
      <c r="DJ147" s="1353"/>
      <c r="DK147" s="1353"/>
      <c r="DL147" s="1353"/>
      <c r="DM147" s="1353"/>
      <c r="DN147" s="1353"/>
      <c r="DO147" s="1353"/>
      <c r="DP147" s="1353"/>
      <c r="DQ147" s="1353"/>
      <c r="DR147" s="1353"/>
      <c r="DS147" s="1353"/>
      <c r="DT147" s="1353"/>
      <c r="DU147" s="1353"/>
      <c r="DV147" s="1353"/>
      <c r="DW147" s="1353"/>
      <c r="DX147" s="1353"/>
      <c r="DY147" s="1353"/>
      <c r="DZ147" s="1353"/>
      <c r="EA147" s="1353"/>
      <c r="EB147" s="1353"/>
      <c r="EC147" s="1353"/>
      <c r="ED147" s="1353"/>
      <c r="EE147" s="1353"/>
      <c r="EF147" s="1353"/>
      <c r="EG147" s="1353"/>
      <c r="EH147" s="1353"/>
      <c r="EI147" s="1353"/>
      <c r="EJ147" s="1353"/>
      <c r="EK147" s="1353"/>
      <c r="EL147" s="1353"/>
      <c r="EM147" s="1353"/>
      <c r="EN147" s="1353"/>
      <c r="EO147" s="1353"/>
      <c r="EP147" s="1353"/>
      <c r="EQ147" s="1353"/>
      <c r="ER147" s="1353"/>
      <c r="ES147" s="1353"/>
      <c r="ET147" s="1353"/>
      <c r="EU147" s="1353"/>
      <c r="EV147" s="1353"/>
      <c r="EW147" s="1353"/>
      <c r="EX147" s="1353"/>
      <c r="EY147" s="1353"/>
      <c r="EZ147" s="1353"/>
      <c r="FA147" s="1353"/>
      <c r="FB147" s="1353"/>
      <c r="FC147" s="1353"/>
      <c r="FD147" s="1353"/>
      <c r="FE147" s="1353"/>
      <c r="FF147" s="1353"/>
      <c r="FG147" s="1353"/>
      <c r="FH147" s="1353"/>
      <c r="FI147" s="1353"/>
      <c r="FJ147" s="1353"/>
      <c r="FK147" s="1353"/>
      <c r="FL147" s="1353"/>
      <c r="FM147" s="1353"/>
      <c r="FN147" s="1353"/>
      <c r="FO147" s="1353"/>
      <c r="FP147" s="1353"/>
      <c r="FQ147" s="1353"/>
      <c r="FR147" s="1353"/>
      <c r="FS147" s="1353"/>
      <c r="FT147" s="1353"/>
      <c r="FU147" s="1353"/>
      <c r="FV147" s="1353"/>
      <c r="FW147" s="1353"/>
      <c r="FX147" s="1353"/>
      <c r="FY147" s="1353"/>
      <c r="FZ147" s="1353"/>
      <c r="GA147" s="1353"/>
      <c r="GB147" s="1353"/>
      <c r="GC147" s="1353"/>
      <c r="GD147" s="1353"/>
      <c r="GE147" s="1353"/>
      <c r="GF147" s="1353"/>
      <c r="GG147" s="1353"/>
      <c r="GH147" s="1353"/>
      <c r="GI147" s="1353"/>
      <c r="GJ147" s="1353"/>
      <c r="GK147" s="1353"/>
      <c r="GL147" s="1353"/>
      <c r="GM147" s="1353"/>
      <c r="GN147" s="1353"/>
      <c r="GO147" s="1353"/>
      <c r="GP147" s="1353"/>
      <c r="GQ147" s="1353"/>
      <c r="GR147" s="1353"/>
      <c r="GS147" s="1353"/>
      <c r="GT147" s="1353"/>
      <c r="GU147" s="1353"/>
      <c r="GV147" s="1353"/>
      <c r="GW147" s="1353"/>
      <c r="GX147" s="1353"/>
      <c r="GY147" s="1353"/>
      <c r="GZ147" s="1353"/>
      <c r="HA147" s="1353"/>
      <c r="HB147" s="1353"/>
      <c r="HC147" s="1353"/>
      <c r="HD147" s="1353"/>
      <c r="HE147" s="1353"/>
      <c r="HF147" s="1353"/>
      <c r="HG147" s="1353"/>
      <c r="HH147" s="1353"/>
      <c r="HI147" s="1353"/>
      <c r="HJ147" s="1353"/>
      <c r="HK147" s="1353"/>
      <c r="HL147" s="1353"/>
      <c r="HM147" s="1353"/>
      <c r="HN147" s="1353"/>
      <c r="HO147" s="1353"/>
      <c r="HP147" s="1353"/>
      <c r="HQ147" s="1353"/>
      <c r="HR147" s="1353"/>
      <c r="HS147" s="1353"/>
      <c r="HT147" s="1353"/>
      <c r="HU147" s="1353"/>
      <c r="HV147" s="1353"/>
      <c r="HW147" s="1353"/>
      <c r="HX147" s="1353"/>
      <c r="HY147" s="1353"/>
      <c r="HZ147" s="1353"/>
      <c r="IA147" s="1353"/>
      <c r="IB147" s="1353"/>
      <c r="IC147" s="1353"/>
      <c r="ID147" s="1353"/>
      <c r="IE147" s="1353"/>
      <c r="IF147" s="1353"/>
      <c r="IG147" s="1353"/>
      <c r="IH147" s="1353"/>
      <c r="II147" s="1353"/>
      <c r="IJ147" s="1353"/>
      <c r="IK147" s="1353"/>
      <c r="IL147" s="1353"/>
      <c r="IM147" s="1353"/>
      <c r="IN147" s="1353"/>
      <c r="IO147" s="1353"/>
      <c r="IP147" s="1353"/>
      <c r="IQ147" s="1353"/>
      <c r="IR147" s="1355"/>
      <c r="IS147" s="1355"/>
      <c r="IT147" s="1355"/>
      <c r="IU147" s="1355"/>
      <c r="IV147" s="566"/>
      <c r="IW147" s="568"/>
      <c r="IX147" s="1340"/>
      <c r="IY147" s="1342"/>
      <c r="IZ147" s="544"/>
      <c r="JA147" s="544"/>
      <c r="JB147" s="544"/>
      <c r="JC147" s="544"/>
      <c r="JD147" s="544"/>
      <c r="JE147" s="544"/>
      <c r="JF147" s="544"/>
      <c r="JG147" s="544"/>
      <c r="JH147" s="545"/>
      <c r="JI147" s="544"/>
      <c r="JJ147" s="544"/>
      <c r="JK147" s="544"/>
      <c r="JL147" s="544"/>
      <c r="JM147" s="544"/>
      <c r="JN147" s="544"/>
      <c r="JO147" s="544"/>
      <c r="JP147" s="544"/>
      <c r="JQ147" s="544"/>
      <c r="JR147" s="544"/>
      <c r="JS147" s="544"/>
      <c r="JT147" s="544"/>
      <c r="JU147" s="544"/>
      <c r="JV147" s="544"/>
      <c r="JW147" s="544"/>
      <c r="JX147" s="544"/>
      <c r="JY147" s="544"/>
      <c r="JZ147" s="544"/>
      <c r="KA147" s="544"/>
      <c r="KB147" s="544"/>
      <c r="KC147" s="544"/>
      <c r="KD147" s="544"/>
      <c r="KE147" s="544"/>
      <c r="KF147" s="544"/>
      <c r="KG147" s="544"/>
      <c r="KH147" s="544"/>
      <c r="KI147" s="544"/>
      <c r="KJ147" s="544"/>
      <c r="KK147" s="544"/>
      <c r="KL147" s="544"/>
      <c r="KM147" s="544"/>
      <c r="KN147" s="544"/>
      <c r="KO147" s="544"/>
      <c r="KP147" s="544"/>
      <c r="KQ147" s="544"/>
      <c r="KR147" s="544"/>
      <c r="KS147" s="544"/>
      <c r="KT147" s="544"/>
      <c r="KU147" s="544"/>
      <c r="KV147" s="544"/>
      <c r="KW147" s="544"/>
      <c r="KX147" s="544"/>
      <c r="KY147" s="544"/>
      <c r="KZ147" s="544"/>
      <c r="LA147" s="544"/>
      <c r="LB147" s="544"/>
      <c r="LC147" s="544"/>
      <c r="LD147" s="544"/>
      <c r="LE147" s="544"/>
      <c r="LF147" s="544"/>
      <c r="LG147" s="544"/>
      <c r="LH147" s="544"/>
      <c r="LI147" s="544"/>
      <c r="LJ147" s="546"/>
    </row>
    <row r="148" spans="2:322" ht="3.65" customHeight="1">
      <c r="B148" s="545"/>
      <c r="C148" s="544"/>
      <c r="D148" s="544"/>
      <c r="E148" s="544"/>
      <c r="F148" s="544"/>
      <c r="G148" s="544"/>
      <c r="H148" s="544"/>
      <c r="I148" s="544"/>
      <c r="J148" s="544"/>
      <c r="K148" s="544"/>
      <c r="L148" s="544"/>
      <c r="M148" s="544"/>
      <c r="N148" s="544"/>
      <c r="O148" s="544"/>
      <c r="P148" s="544"/>
      <c r="Q148" s="544"/>
      <c r="R148" s="544"/>
      <c r="S148" s="544"/>
      <c r="T148" s="544"/>
      <c r="U148" s="544"/>
      <c r="V148" s="544"/>
      <c r="W148" s="544"/>
      <c r="X148" s="544"/>
      <c r="Y148" s="544"/>
      <c r="Z148" s="544"/>
      <c r="AA148" s="544"/>
      <c r="AB148" s="544"/>
      <c r="AC148" s="544"/>
      <c r="AD148" s="544"/>
      <c r="AE148" s="544"/>
      <c r="AF148" s="544"/>
      <c r="AG148" s="544"/>
      <c r="AH148" s="544"/>
      <c r="AI148" s="544"/>
      <c r="AJ148" s="544"/>
      <c r="AK148" s="544"/>
      <c r="AL148" s="544"/>
      <c r="AM148" s="544"/>
      <c r="AN148" s="544"/>
      <c r="AO148" s="546"/>
      <c r="AP148" s="547"/>
      <c r="AQ148" s="548"/>
      <c r="AR148" s="548"/>
      <c r="AS148" s="548"/>
      <c r="AT148" s="548"/>
      <c r="AU148" s="548"/>
      <c r="AV148" s="548"/>
      <c r="AW148" s="548"/>
      <c r="AX148" s="1337" t="s">
        <v>11</v>
      </c>
      <c r="AY148" s="1338"/>
      <c r="AZ148" s="556"/>
      <c r="BA148" s="564"/>
      <c r="BB148" s="1353"/>
      <c r="BC148" s="1353"/>
      <c r="BD148" s="1353"/>
      <c r="BE148" s="1353"/>
      <c r="BF148" s="1353"/>
      <c r="BG148" s="1353"/>
      <c r="BH148" s="1353"/>
      <c r="BI148" s="1353"/>
      <c r="BJ148" s="1353"/>
      <c r="BK148" s="1353"/>
      <c r="BL148" s="1353"/>
      <c r="BM148" s="1353"/>
      <c r="BN148" s="1353"/>
      <c r="BO148" s="1353"/>
      <c r="BP148" s="1353"/>
      <c r="BQ148" s="1353"/>
      <c r="BR148" s="1353"/>
      <c r="BS148" s="1353"/>
      <c r="BT148" s="1353"/>
      <c r="BU148" s="1353"/>
      <c r="BV148" s="1353"/>
      <c r="BW148" s="1353"/>
      <c r="BX148" s="1353"/>
      <c r="BY148" s="1353"/>
      <c r="BZ148" s="1353"/>
      <c r="CA148" s="1353"/>
      <c r="CB148" s="1353"/>
      <c r="CC148" s="1353"/>
      <c r="CD148" s="1353"/>
      <c r="CE148" s="1353"/>
      <c r="CF148" s="1353"/>
      <c r="CG148" s="1353"/>
      <c r="CH148" s="1353"/>
      <c r="CI148" s="1353"/>
      <c r="CJ148" s="1353"/>
      <c r="CK148" s="1353"/>
      <c r="CL148" s="1353"/>
      <c r="CM148" s="1353"/>
      <c r="CN148" s="1353"/>
      <c r="CO148" s="1353"/>
      <c r="CP148" s="1353"/>
      <c r="CQ148" s="1353"/>
      <c r="CR148" s="1353"/>
      <c r="CS148" s="1353"/>
      <c r="CT148" s="1353"/>
      <c r="CU148" s="1353"/>
      <c r="CV148" s="1353"/>
      <c r="CW148" s="1353"/>
      <c r="CX148" s="1353"/>
      <c r="CY148" s="1353"/>
      <c r="CZ148" s="1353"/>
      <c r="DA148" s="1353"/>
      <c r="DB148" s="1353"/>
      <c r="DC148" s="1353"/>
      <c r="DD148" s="1353"/>
      <c r="DE148" s="1353"/>
      <c r="DF148" s="1353"/>
      <c r="DG148" s="1353"/>
      <c r="DH148" s="1353"/>
      <c r="DI148" s="1353"/>
      <c r="DJ148" s="1353"/>
      <c r="DK148" s="1353"/>
      <c r="DL148" s="1353"/>
      <c r="DM148" s="1353"/>
      <c r="DN148" s="1353"/>
      <c r="DO148" s="1353"/>
      <c r="DP148" s="1353"/>
      <c r="DQ148" s="1353"/>
      <c r="DR148" s="1353"/>
      <c r="DS148" s="1353"/>
      <c r="DT148" s="1353"/>
      <c r="DU148" s="1353"/>
      <c r="DV148" s="1353"/>
      <c r="DW148" s="1353"/>
      <c r="DX148" s="1353"/>
      <c r="DY148" s="1353"/>
      <c r="DZ148" s="1353"/>
      <c r="EA148" s="1353"/>
      <c r="EB148" s="1353"/>
      <c r="EC148" s="1353"/>
      <c r="ED148" s="1353"/>
      <c r="EE148" s="1353"/>
      <c r="EF148" s="1353"/>
      <c r="EG148" s="1353"/>
      <c r="EH148" s="1353"/>
      <c r="EI148" s="1353"/>
      <c r="EJ148" s="1353"/>
      <c r="EK148" s="1353"/>
      <c r="EL148" s="1353"/>
      <c r="EM148" s="1353"/>
      <c r="EN148" s="1353"/>
      <c r="EO148" s="1353"/>
      <c r="EP148" s="1353"/>
      <c r="EQ148" s="1353"/>
      <c r="ER148" s="1353"/>
      <c r="ES148" s="1353"/>
      <c r="ET148" s="1353"/>
      <c r="EU148" s="1353"/>
      <c r="EV148" s="1353"/>
      <c r="EW148" s="1353"/>
      <c r="EX148" s="1353"/>
      <c r="EY148" s="1353"/>
      <c r="EZ148" s="1353"/>
      <c r="FA148" s="1353"/>
      <c r="FB148" s="1353"/>
      <c r="FC148" s="1353"/>
      <c r="FD148" s="1353"/>
      <c r="FE148" s="1353"/>
      <c r="FF148" s="1353"/>
      <c r="FG148" s="1353"/>
      <c r="FH148" s="1353"/>
      <c r="FI148" s="1353"/>
      <c r="FJ148" s="1353"/>
      <c r="FK148" s="1353"/>
      <c r="FL148" s="1353"/>
      <c r="FM148" s="1353"/>
      <c r="FN148" s="1353"/>
      <c r="FO148" s="1353"/>
      <c r="FP148" s="1353"/>
      <c r="FQ148" s="1353"/>
      <c r="FR148" s="1353"/>
      <c r="FS148" s="1353"/>
      <c r="FT148" s="1353"/>
      <c r="FU148" s="1353"/>
      <c r="FV148" s="1353"/>
      <c r="FW148" s="1353"/>
      <c r="FX148" s="1353"/>
      <c r="FY148" s="1353"/>
      <c r="FZ148" s="1353"/>
      <c r="GA148" s="1353"/>
      <c r="GB148" s="1353"/>
      <c r="GC148" s="1353"/>
      <c r="GD148" s="1353"/>
      <c r="GE148" s="1353"/>
      <c r="GF148" s="1353"/>
      <c r="GG148" s="1353"/>
      <c r="GH148" s="1353"/>
      <c r="GI148" s="1353"/>
      <c r="GJ148" s="1353"/>
      <c r="GK148" s="1353"/>
      <c r="GL148" s="1353"/>
      <c r="GM148" s="1353"/>
      <c r="GN148" s="1353"/>
      <c r="GO148" s="1353"/>
      <c r="GP148" s="1353"/>
      <c r="GQ148" s="1353"/>
      <c r="GR148" s="1353"/>
      <c r="GS148" s="1353"/>
      <c r="GT148" s="1353"/>
      <c r="GU148" s="1353"/>
      <c r="GV148" s="1353"/>
      <c r="GW148" s="1353"/>
      <c r="GX148" s="1353"/>
      <c r="GY148" s="1353"/>
      <c r="GZ148" s="1353"/>
      <c r="HA148" s="1353"/>
      <c r="HB148" s="1353"/>
      <c r="HC148" s="1353"/>
      <c r="HD148" s="1353"/>
      <c r="HE148" s="1353"/>
      <c r="HF148" s="1353"/>
      <c r="HG148" s="1353"/>
      <c r="HH148" s="1353"/>
      <c r="HI148" s="1353"/>
      <c r="HJ148" s="1353"/>
      <c r="HK148" s="1353"/>
      <c r="HL148" s="1353"/>
      <c r="HM148" s="1353"/>
      <c r="HN148" s="1353"/>
      <c r="HO148" s="1353"/>
      <c r="HP148" s="1353"/>
      <c r="HQ148" s="1353"/>
      <c r="HR148" s="1353"/>
      <c r="HS148" s="1353"/>
      <c r="HT148" s="1353"/>
      <c r="HU148" s="1353"/>
      <c r="HV148" s="1353"/>
      <c r="HW148" s="1353"/>
      <c r="HX148" s="1353"/>
      <c r="HY148" s="1353"/>
      <c r="HZ148" s="1353"/>
      <c r="IA148" s="1353"/>
      <c r="IB148" s="1353"/>
      <c r="IC148" s="1353"/>
      <c r="ID148" s="1353"/>
      <c r="IE148" s="1353"/>
      <c r="IF148" s="1353"/>
      <c r="IG148" s="1353"/>
      <c r="IH148" s="1353"/>
      <c r="II148" s="1353"/>
      <c r="IJ148" s="1353"/>
      <c r="IK148" s="1353"/>
      <c r="IL148" s="1353"/>
      <c r="IM148" s="1353"/>
      <c r="IN148" s="1353"/>
      <c r="IO148" s="1353"/>
      <c r="IP148" s="1353"/>
      <c r="IQ148" s="1353"/>
      <c r="IR148" s="1355"/>
      <c r="IS148" s="1355"/>
      <c r="IT148" s="1355"/>
      <c r="IU148" s="1355"/>
      <c r="IV148" s="566"/>
      <c r="IW148" s="569"/>
      <c r="IX148" s="1357" t="s">
        <v>11</v>
      </c>
      <c r="IY148" s="1367"/>
      <c r="IZ148" s="544"/>
      <c r="JA148" s="544"/>
      <c r="JB148" s="544"/>
      <c r="JC148" s="544"/>
      <c r="JD148" s="544"/>
      <c r="JE148" s="544"/>
      <c r="JF148" s="544"/>
      <c r="JG148" s="544"/>
      <c r="JH148" s="545"/>
      <c r="JI148" s="544"/>
      <c r="JJ148" s="544"/>
      <c r="JK148" s="544"/>
      <c r="JL148" s="544"/>
      <c r="JM148" s="544"/>
      <c r="JN148" s="544"/>
      <c r="JO148" s="544"/>
      <c r="JP148" s="544"/>
      <c r="JQ148" s="544"/>
      <c r="JR148" s="544"/>
      <c r="JS148" s="544"/>
      <c r="JT148" s="544"/>
      <c r="JU148" s="544"/>
      <c r="JV148" s="544"/>
      <c r="JW148" s="544"/>
      <c r="JX148" s="544"/>
      <c r="JY148" s="544"/>
      <c r="JZ148" s="544"/>
      <c r="KA148" s="544"/>
      <c r="KB148" s="544"/>
      <c r="KC148" s="544"/>
      <c r="KD148" s="544"/>
      <c r="KE148" s="544"/>
      <c r="KF148" s="544"/>
      <c r="KG148" s="544"/>
      <c r="KH148" s="544"/>
      <c r="KI148" s="544"/>
      <c r="KJ148" s="544"/>
      <c r="KK148" s="544"/>
      <c r="KL148" s="544"/>
      <c r="KM148" s="544"/>
      <c r="KN148" s="544"/>
      <c r="KO148" s="544"/>
      <c r="KP148" s="544"/>
      <c r="KQ148" s="544"/>
      <c r="KR148" s="544"/>
      <c r="KS148" s="544"/>
      <c r="KT148" s="544"/>
      <c r="KU148" s="544"/>
      <c r="KV148" s="544"/>
      <c r="KW148" s="544"/>
      <c r="KX148" s="544"/>
      <c r="KY148" s="544"/>
      <c r="KZ148" s="544"/>
      <c r="LA148" s="544"/>
      <c r="LB148" s="544"/>
      <c r="LC148" s="544"/>
      <c r="LD148" s="544"/>
      <c r="LE148" s="544"/>
      <c r="LF148" s="544"/>
      <c r="LG148" s="544"/>
      <c r="LH148" s="544"/>
      <c r="LI148" s="544"/>
      <c r="LJ148" s="546"/>
    </row>
    <row r="149" spans="2:322" ht="3.65" customHeight="1">
      <c r="B149" s="545"/>
      <c r="C149" s="544"/>
      <c r="D149" s="544"/>
      <c r="E149" s="544"/>
      <c r="F149" s="544"/>
      <c r="G149" s="544"/>
      <c r="H149" s="544"/>
      <c r="I149" s="544"/>
      <c r="J149" s="544"/>
      <c r="K149" s="544"/>
      <c r="L149" s="544"/>
      <c r="M149" s="544"/>
      <c r="N149" s="544"/>
      <c r="O149" s="544"/>
      <c r="P149" s="544"/>
      <c r="Q149" s="544"/>
      <c r="R149" s="544"/>
      <c r="S149" s="544"/>
      <c r="T149" s="544"/>
      <c r="U149" s="544"/>
      <c r="V149" s="544"/>
      <c r="W149" s="544"/>
      <c r="X149" s="544"/>
      <c r="Y149" s="544"/>
      <c r="Z149" s="544"/>
      <c r="AA149" s="544"/>
      <c r="AB149" s="544"/>
      <c r="AC149" s="544"/>
      <c r="AD149" s="544"/>
      <c r="AE149" s="544"/>
      <c r="AF149" s="544"/>
      <c r="AG149" s="544"/>
      <c r="AH149" s="544"/>
      <c r="AI149" s="544"/>
      <c r="AJ149" s="544"/>
      <c r="AK149" s="544"/>
      <c r="AL149" s="544"/>
      <c r="AM149" s="544"/>
      <c r="AN149" s="544"/>
      <c r="AO149" s="546"/>
      <c r="AP149" s="547"/>
      <c r="AQ149" s="548"/>
      <c r="AR149" s="548"/>
      <c r="AS149" s="548"/>
      <c r="AT149" s="548"/>
      <c r="AU149" s="548"/>
      <c r="AV149" s="548"/>
      <c r="AW149" s="548"/>
      <c r="AX149" s="1337"/>
      <c r="AY149" s="1338"/>
      <c r="AZ149" s="556"/>
      <c r="BA149" s="564"/>
      <c r="BB149" s="1348"/>
      <c r="BC149" s="1348"/>
      <c r="BD149" s="1348"/>
      <c r="BE149" s="1348"/>
      <c r="BF149" s="1348"/>
      <c r="BG149" s="1348"/>
      <c r="BH149" s="1348"/>
      <c r="BI149" s="1348"/>
      <c r="BJ149" s="1348"/>
      <c r="BK149" s="1348"/>
      <c r="BL149" s="1348"/>
      <c r="BM149" s="1348"/>
      <c r="BN149" s="1348"/>
      <c r="BO149" s="1348"/>
      <c r="BP149" s="1348"/>
      <c r="BQ149" s="1348"/>
      <c r="BR149" s="1348"/>
      <c r="BS149" s="1348"/>
      <c r="BT149" s="1348"/>
      <c r="BU149" s="1348"/>
      <c r="BV149" s="1348"/>
      <c r="BW149" s="1348"/>
      <c r="BX149" s="1348"/>
      <c r="BY149" s="1348"/>
      <c r="BZ149" s="1349"/>
      <c r="CA149" s="1349"/>
      <c r="CB149" s="1349"/>
      <c r="CC149" s="1349"/>
      <c r="CD149" s="1349"/>
      <c r="CE149" s="1349"/>
      <c r="CF149" s="1349"/>
      <c r="CG149" s="1349"/>
      <c r="CH149" s="1349"/>
      <c r="CI149" s="1349"/>
      <c r="CJ149" s="1349"/>
      <c r="CK149" s="1349"/>
      <c r="CL149" s="1349"/>
      <c r="CM149" s="1349"/>
      <c r="CN149" s="1349"/>
      <c r="CO149" s="1349"/>
      <c r="CP149" s="1349"/>
      <c r="CQ149" s="1349"/>
      <c r="CR149" s="1349"/>
      <c r="CS149" s="1349"/>
      <c r="CT149" s="1349"/>
      <c r="CU149" s="1349"/>
      <c r="CV149" s="1349"/>
      <c r="CW149" s="1349"/>
      <c r="CX149" s="1349"/>
      <c r="CY149" s="1349"/>
      <c r="CZ149" s="1349"/>
      <c r="DA149" s="1349"/>
      <c r="DB149" s="1349"/>
      <c r="DC149" s="1349"/>
      <c r="DD149" s="1349"/>
      <c r="DE149" s="1349"/>
      <c r="DF149" s="1349"/>
      <c r="DG149" s="1349"/>
      <c r="DH149" s="1349"/>
      <c r="DI149" s="1349"/>
      <c r="DJ149" s="1349"/>
      <c r="DK149" s="1349"/>
      <c r="DL149" s="1349"/>
      <c r="DM149" s="1349"/>
      <c r="DN149" s="1349"/>
      <c r="DO149" s="1349"/>
      <c r="DP149" s="1349"/>
      <c r="DQ149" s="1349"/>
      <c r="DR149" s="1349"/>
      <c r="DS149" s="1349"/>
      <c r="DT149" s="1349"/>
      <c r="DU149" s="1349"/>
      <c r="DV149" s="1349"/>
      <c r="DW149" s="1349"/>
      <c r="DX149" s="1349"/>
      <c r="DY149" s="1349"/>
      <c r="DZ149" s="1349"/>
      <c r="EA149" s="1349"/>
      <c r="EB149" s="1349"/>
      <c r="EC149" s="1349"/>
      <c r="ED149" s="1349"/>
      <c r="EE149" s="1349"/>
      <c r="EF149" s="1349"/>
      <c r="EG149" s="1349"/>
      <c r="EH149" s="1349"/>
      <c r="EI149" s="1349"/>
      <c r="EJ149" s="1349"/>
      <c r="EK149" s="1349"/>
      <c r="EL149" s="1349"/>
      <c r="EM149" s="1349"/>
      <c r="EN149" s="1349"/>
      <c r="EO149" s="1349"/>
      <c r="EP149" s="1349"/>
      <c r="EQ149" s="1349"/>
      <c r="ER149" s="1349"/>
      <c r="ES149" s="1349"/>
      <c r="ET149" s="1349"/>
      <c r="EU149" s="1349"/>
      <c r="EV149" s="1349"/>
      <c r="EW149" s="1349"/>
      <c r="EX149" s="1349"/>
      <c r="EY149" s="1349"/>
      <c r="EZ149" s="1349"/>
      <c r="FA149" s="1349"/>
      <c r="FB149" s="1349"/>
      <c r="FC149" s="1349"/>
      <c r="FD149" s="1349"/>
      <c r="FE149" s="1349"/>
      <c r="FF149" s="1349"/>
      <c r="FG149" s="1349"/>
      <c r="FH149" s="1349"/>
      <c r="FI149" s="1349"/>
      <c r="FJ149" s="1349"/>
      <c r="FK149" s="1349"/>
      <c r="FL149" s="1349"/>
      <c r="FM149" s="1349"/>
      <c r="FN149" s="1349"/>
      <c r="FO149" s="1349"/>
      <c r="FP149" s="1349"/>
      <c r="FQ149" s="1349"/>
      <c r="FR149" s="1349"/>
      <c r="FS149" s="1349"/>
      <c r="FT149" s="1349"/>
      <c r="FU149" s="1349"/>
      <c r="FV149" s="1349"/>
      <c r="FW149" s="1349"/>
      <c r="FX149" s="1349"/>
      <c r="FY149" s="1349"/>
      <c r="FZ149" s="1349"/>
      <c r="GA149" s="1349"/>
      <c r="GB149" s="1349"/>
      <c r="GC149" s="1349"/>
      <c r="GD149" s="1349"/>
      <c r="GE149" s="1349"/>
      <c r="GF149" s="1349"/>
      <c r="GG149" s="1349"/>
      <c r="GH149" s="1349"/>
      <c r="GI149" s="1349"/>
      <c r="GJ149" s="1349"/>
      <c r="GK149" s="1349"/>
      <c r="GL149" s="1349"/>
      <c r="GM149" s="1349"/>
      <c r="GN149" s="1349"/>
      <c r="GO149" s="1349"/>
      <c r="GP149" s="1348"/>
      <c r="GQ149" s="1348"/>
      <c r="GR149" s="1348"/>
      <c r="GS149" s="1348"/>
      <c r="GT149" s="1348"/>
      <c r="GU149" s="1348"/>
      <c r="GV149" s="1348"/>
      <c r="GW149" s="1348"/>
      <c r="GX149" s="1348"/>
      <c r="GY149" s="1348"/>
      <c r="GZ149" s="1348"/>
      <c r="HA149" s="1348"/>
      <c r="HB149" s="1348"/>
      <c r="HC149" s="1348"/>
      <c r="HD149" s="1348"/>
      <c r="HE149" s="1348"/>
      <c r="HF149" s="1348"/>
      <c r="HG149" s="1348"/>
      <c r="HH149" s="1348"/>
      <c r="HI149" s="1348"/>
      <c r="HJ149" s="1348"/>
      <c r="HK149" s="1348"/>
      <c r="HL149" s="1348"/>
      <c r="HM149" s="1348"/>
      <c r="HN149" s="1348"/>
      <c r="HO149" s="1348"/>
      <c r="HP149" s="1348"/>
      <c r="HQ149" s="1348"/>
      <c r="HR149" s="1348"/>
      <c r="HS149" s="1348"/>
      <c r="HT149" s="1348"/>
      <c r="HU149" s="1348"/>
      <c r="HV149" s="1348"/>
      <c r="HW149" s="1348"/>
      <c r="HX149" s="1348"/>
      <c r="HY149" s="1348"/>
      <c r="HZ149" s="1348"/>
      <c r="IA149" s="1348"/>
      <c r="IB149" s="1348"/>
      <c r="IC149" s="1348"/>
      <c r="ID149" s="1348"/>
      <c r="IE149" s="1348"/>
      <c r="IF149" s="1348"/>
      <c r="IG149" s="1348"/>
      <c r="IH149" s="1348"/>
      <c r="II149" s="1348"/>
      <c r="IJ149" s="1348"/>
      <c r="IK149" s="1348"/>
      <c r="IL149" s="1348"/>
      <c r="IM149" s="1348"/>
      <c r="IN149" s="1348"/>
      <c r="IO149" s="1348"/>
      <c r="IP149" s="1348"/>
      <c r="IQ149" s="1348"/>
      <c r="IR149" s="1352" t="b">
        <v>0</v>
      </c>
      <c r="IS149" s="1352"/>
      <c r="IT149" s="1352"/>
      <c r="IU149" s="1352"/>
      <c r="IV149" s="566"/>
      <c r="IW149" s="556"/>
      <c r="IX149" s="1338"/>
      <c r="IY149" s="1341"/>
      <c r="IZ149" s="544"/>
      <c r="JA149" s="544"/>
      <c r="JB149" s="544"/>
      <c r="JC149" s="544"/>
      <c r="JD149" s="544"/>
      <c r="JE149" s="544"/>
      <c r="JF149" s="544"/>
      <c r="JG149" s="544"/>
      <c r="JH149" s="545"/>
      <c r="JI149" s="544"/>
      <c r="JJ149" s="544"/>
      <c r="JK149" s="544"/>
      <c r="JL149" s="544"/>
      <c r="JM149" s="544"/>
      <c r="JN149" s="544"/>
      <c r="JO149" s="544"/>
      <c r="JP149" s="544"/>
      <c r="JQ149" s="544"/>
      <c r="JR149" s="544"/>
      <c r="JS149" s="544"/>
      <c r="JT149" s="544"/>
      <c r="JU149" s="544"/>
      <c r="JV149" s="544"/>
      <c r="JW149" s="544"/>
      <c r="JX149" s="544"/>
      <c r="JY149" s="544"/>
      <c r="JZ149" s="544"/>
      <c r="KA149" s="544"/>
      <c r="KB149" s="544"/>
      <c r="KC149" s="544"/>
      <c r="KD149" s="544"/>
      <c r="KE149" s="544"/>
      <c r="KF149" s="544"/>
      <c r="KG149" s="544"/>
      <c r="KH149" s="544"/>
      <c r="KI149" s="544"/>
      <c r="KJ149" s="544"/>
      <c r="KK149" s="544"/>
      <c r="KL149" s="544"/>
      <c r="KM149" s="544"/>
      <c r="KN149" s="544"/>
      <c r="KO149" s="544"/>
      <c r="KP149" s="544"/>
      <c r="KQ149" s="544"/>
      <c r="KR149" s="544"/>
      <c r="KS149" s="544"/>
      <c r="KT149" s="544"/>
      <c r="KU149" s="544"/>
      <c r="KV149" s="544"/>
      <c r="KW149" s="544"/>
      <c r="KX149" s="544"/>
      <c r="KY149" s="544"/>
      <c r="KZ149" s="544"/>
      <c r="LA149" s="544"/>
      <c r="LB149" s="544"/>
      <c r="LC149" s="544"/>
      <c r="LD149" s="544"/>
      <c r="LE149" s="544"/>
      <c r="LF149" s="544"/>
      <c r="LG149" s="544"/>
      <c r="LH149" s="544"/>
      <c r="LI149" s="544"/>
      <c r="LJ149" s="546"/>
    </row>
    <row r="150" spans="2:322" ht="3.65" customHeight="1">
      <c r="B150" s="545"/>
      <c r="C150" s="544"/>
      <c r="D150" s="544"/>
      <c r="E150" s="544"/>
      <c r="F150" s="544"/>
      <c r="G150" s="544"/>
      <c r="H150" s="544"/>
      <c r="I150" s="544"/>
      <c r="J150" s="544"/>
      <c r="K150" s="544"/>
      <c r="L150" s="544"/>
      <c r="M150" s="544"/>
      <c r="N150" s="544"/>
      <c r="O150" s="544"/>
      <c r="P150" s="544"/>
      <c r="Q150" s="544"/>
      <c r="R150" s="544"/>
      <c r="S150" s="544"/>
      <c r="T150" s="544"/>
      <c r="U150" s="544"/>
      <c r="V150" s="544"/>
      <c r="W150" s="544"/>
      <c r="X150" s="544"/>
      <c r="Y150" s="544"/>
      <c r="Z150" s="544"/>
      <c r="AA150" s="544"/>
      <c r="AB150" s="544"/>
      <c r="AC150" s="544"/>
      <c r="AD150" s="544"/>
      <c r="AE150" s="544"/>
      <c r="AF150" s="544"/>
      <c r="AG150" s="544"/>
      <c r="AH150" s="544"/>
      <c r="AI150" s="544"/>
      <c r="AJ150" s="544"/>
      <c r="AK150" s="544"/>
      <c r="AL150" s="544"/>
      <c r="AM150" s="544"/>
      <c r="AN150" s="544"/>
      <c r="AO150" s="546"/>
      <c r="AP150" s="547"/>
      <c r="AQ150" s="548"/>
      <c r="AR150" s="548"/>
      <c r="AS150" s="548"/>
      <c r="AT150" s="548"/>
      <c r="AU150" s="548"/>
      <c r="AV150" s="548"/>
      <c r="AW150" s="548"/>
      <c r="AX150" s="1337"/>
      <c r="AY150" s="1338"/>
      <c r="AZ150" s="556"/>
      <c r="BA150" s="564"/>
      <c r="BB150" s="1348"/>
      <c r="BC150" s="1348"/>
      <c r="BD150" s="1348"/>
      <c r="BE150" s="1348"/>
      <c r="BF150" s="1348"/>
      <c r="BG150" s="1348"/>
      <c r="BH150" s="1348"/>
      <c r="BI150" s="1348"/>
      <c r="BJ150" s="1348"/>
      <c r="BK150" s="1348"/>
      <c r="BL150" s="1348"/>
      <c r="BM150" s="1348"/>
      <c r="BN150" s="1348"/>
      <c r="BO150" s="1348"/>
      <c r="BP150" s="1348"/>
      <c r="BQ150" s="1348"/>
      <c r="BR150" s="1348"/>
      <c r="BS150" s="1348"/>
      <c r="BT150" s="1348"/>
      <c r="BU150" s="1348"/>
      <c r="BV150" s="1348"/>
      <c r="BW150" s="1348"/>
      <c r="BX150" s="1348"/>
      <c r="BY150" s="1348"/>
      <c r="BZ150" s="1349"/>
      <c r="CA150" s="1349"/>
      <c r="CB150" s="1349"/>
      <c r="CC150" s="1349"/>
      <c r="CD150" s="1349"/>
      <c r="CE150" s="1349"/>
      <c r="CF150" s="1349"/>
      <c r="CG150" s="1349"/>
      <c r="CH150" s="1349"/>
      <c r="CI150" s="1349"/>
      <c r="CJ150" s="1349"/>
      <c r="CK150" s="1349"/>
      <c r="CL150" s="1349"/>
      <c r="CM150" s="1349"/>
      <c r="CN150" s="1349"/>
      <c r="CO150" s="1349"/>
      <c r="CP150" s="1349"/>
      <c r="CQ150" s="1349"/>
      <c r="CR150" s="1349"/>
      <c r="CS150" s="1349"/>
      <c r="CT150" s="1349"/>
      <c r="CU150" s="1349"/>
      <c r="CV150" s="1349"/>
      <c r="CW150" s="1349"/>
      <c r="CX150" s="1349"/>
      <c r="CY150" s="1349"/>
      <c r="CZ150" s="1349"/>
      <c r="DA150" s="1349"/>
      <c r="DB150" s="1349"/>
      <c r="DC150" s="1349"/>
      <c r="DD150" s="1349"/>
      <c r="DE150" s="1349"/>
      <c r="DF150" s="1349"/>
      <c r="DG150" s="1349"/>
      <c r="DH150" s="1349"/>
      <c r="DI150" s="1349"/>
      <c r="DJ150" s="1349"/>
      <c r="DK150" s="1349"/>
      <c r="DL150" s="1349"/>
      <c r="DM150" s="1349"/>
      <c r="DN150" s="1349"/>
      <c r="DO150" s="1349"/>
      <c r="DP150" s="1349"/>
      <c r="DQ150" s="1349"/>
      <c r="DR150" s="1349"/>
      <c r="DS150" s="1349"/>
      <c r="DT150" s="1349"/>
      <c r="DU150" s="1349"/>
      <c r="DV150" s="1349"/>
      <c r="DW150" s="1349"/>
      <c r="DX150" s="1349"/>
      <c r="DY150" s="1349"/>
      <c r="DZ150" s="1349"/>
      <c r="EA150" s="1349"/>
      <c r="EB150" s="1349"/>
      <c r="EC150" s="1349"/>
      <c r="ED150" s="1349"/>
      <c r="EE150" s="1349"/>
      <c r="EF150" s="1349"/>
      <c r="EG150" s="1349"/>
      <c r="EH150" s="1349"/>
      <c r="EI150" s="1349"/>
      <c r="EJ150" s="1349"/>
      <c r="EK150" s="1349"/>
      <c r="EL150" s="1349"/>
      <c r="EM150" s="1349"/>
      <c r="EN150" s="1349"/>
      <c r="EO150" s="1349"/>
      <c r="EP150" s="1349"/>
      <c r="EQ150" s="1349"/>
      <c r="ER150" s="1349"/>
      <c r="ES150" s="1349"/>
      <c r="ET150" s="1349"/>
      <c r="EU150" s="1349"/>
      <c r="EV150" s="1349"/>
      <c r="EW150" s="1349"/>
      <c r="EX150" s="1349"/>
      <c r="EY150" s="1349"/>
      <c r="EZ150" s="1349"/>
      <c r="FA150" s="1349"/>
      <c r="FB150" s="1349"/>
      <c r="FC150" s="1349"/>
      <c r="FD150" s="1349"/>
      <c r="FE150" s="1349"/>
      <c r="FF150" s="1349"/>
      <c r="FG150" s="1349"/>
      <c r="FH150" s="1349"/>
      <c r="FI150" s="1349"/>
      <c r="FJ150" s="1349"/>
      <c r="FK150" s="1349"/>
      <c r="FL150" s="1349"/>
      <c r="FM150" s="1349"/>
      <c r="FN150" s="1349"/>
      <c r="FO150" s="1349"/>
      <c r="FP150" s="1349"/>
      <c r="FQ150" s="1349"/>
      <c r="FR150" s="1349"/>
      <c r="FS150" s="1349"/>
      <c r="FT150" s="1349"/>
      <c r="FU150" s="1349"/>
      <c r="FV150" s="1349"/>
      <c r="FW150" s="1349"/>
      <c r="FX150" s="1349"/>
      <c r="FY150" s="1349"/>
      <c r="FZ150" s="1349"/>
      <c r="GA150" s="1349"/>
      <c r="GB150" s="1349"/>
      <c r="GC150" s="1349"/>
      <c r="GD150" s="1349"/>
      <c r="GE150" s="1349"/>
      <c r="GF150" s="1349"/>
      <c r="GG150" s="1349"/>
      <c r="GH150" s="1349"/>
      <c r="GI150" s="1349"/>
      <c r="GJ150" s="1349"/>
      <c r="GK150" s="1349"/>
      <c r="GL150" s="1349"/>
      <c r="GM150" s="1349"/>
      <c r="GN150" s="1349"/>
      <c r="GO150" s="1349"/>
      <c r="GP150" s="1348"/>
      <c r="GQ150" s="1348"/>
      <c r="GR150" s="1348"/>
      <c r="GS150" s="1348"/>
      <c r="GT150" s="1348"/>
      <c r="GU150" s="1348"/>
      <c r="GV150" s="1348"/>
      <c r="GW150" s="1348"/>
      <c r="GX150" s="1348"/>
      <c r="GY150" s="1348"/>
      <c r="GZ150" s="1348"/>
      <c r="HA150" s="1348"/>
      <c r="HB150" s="1348"/>
      <c r="HC150" s="1348"/>
      <c r="HD150" s="1348"/>
      <c r="HE150" s="1348"/>
      <c r="HF150" s="1348"/>
      <c r="HG150" s="1348"/>
      <c r="HH150" s="1348"/>
      <c r="HI150" s="1348"/>
      <c r="HJ150" s="1348"/>
      <c r="HK150" s="1348"/>
      <c r="HL150" s="1348"/>
      <c r="HM150" s="1348"/>
      <c r="HN150" s="1348"/>
      <c r="HO150" s="1348"/>
      <c r="HP150" s="1348"/>
      <c r="HQ150" s="1348"/>
      <c r="HR150" s="1348"/>
      <c r="HS150" s="1348"/>
      <c r="HT150" s="1348"/>
      <c r="HU150" s="1348"/>
      <c r="HV150" s="1348"/>
      <c r="HW150" s="1348"/>
      <c r="HX150" s="1348"/>
      <c r="HY150" s="1348"/>
      <c r="HZ150" s="1348"/>
      <c r="IA150" s="1348"/>
      <c r="IB150" s="1348"/>
      <c r="IC150" s="1348"/>
      <c r="ID150" s="1348"/>
      <c r="IE150" s="1348"/>
      <c r="IF150" s="1348"/>
      <c r="IG150" s="1348"/>
      <c r="IH150" s="1348"/>
      <c r="II150" s="1348"/>
      <c r="IJ150" s="1348"/>
      <c r="IK150" s="1348"/>
      <c r="IL150" s="1348"/>
      <c r="IM150" s="1348"/>
      <c r="IN150" s="1348"/>
      <c r="IO150" s="1348"/>
      <c r="IP150" s="1348"/>
      <c r="IQ150" s="1348"/>
      <c r="IR150" s="1352"/>
      <c r="IS150" s="1352"/>
      <c r="IT150" s="1352"/>
      <c r="IU150" s="1352"/>
      <c r="IV150" s="566"/>
      <c r="IW150" s="556"/>
      <c r="IX150" s="1338"/>
      <c r="IY150" s="1341"/>
      <c r="IZ150" s="544"/>
      <c r="JA150" s="544"/>
      <c r="JB150" s="544"/>
      <c r="JC150" s="544"/>
      <c r="JD150" s="544"/>
      <c r="JE150" s="544"/>
      <c r="JF150" s="544"/>
      <c r="JG150" s="544"/>
      <c r="JH150" s="545"/>
      <c r="JI150" s="544"/>
      <c r="JJ150" s="544"/>
      <c r="JK150" s="544"/>
      <c r="JL150" s="544"/>
      <c r="JM150" s="544"/>
      <c r="JN150" s="544"/>
      <c r="JO150" s="544"/>
      <c r="JP150" s="544"/>
      <c r="JQ150" s="544"/>
      <c r="JR150" s="544"/>
      <c r="JS150" s="544"/>
      <c r="JT150" s="544"/>
      <c r="JU150" s="544"/>
      <c r="JV150" s="544"/>
      <c r="JW150" s="544"/>
      <c r="JX150" s="544"/>
      <c r="JY150" s="544"/>
      <c r="JZ150" s="544"/>
      <c r="KA150" s="544"/>
      <c r="KB150" s="544"/>
      <c r="KC150" s="544"/>
      <c r="KD150" s="544"/>
      <c r="KE150" s="544"/>
      <c r="KF150" s="544"/>
      <c r="KG150" s="544"/>
      <c r="KH150" s="544"/>
      <c r="KI150" s="544"/>
      <c r="KJ150" s="544"/>
      <c r="KK150" s="544"/>
      <c r="KL150" s="544"/>
      <c r="KM150" s="544"/>
      <c r="KN150" s="544"/>
      <c r="KO150" s="544"/>
      <c r="KP150" s="544"/>
      <c r="KQ150" s="544"/>
      <c r="KR150" s="544"/>
      <c r="KS150" s="544"/>
      <c r="KT150" s="544"/>
      <c r="KU150" s="544"/>
      <c r="KV150" s="544"/>
      <c r="KW150" s="544"/>
      <c r="KX150" s="544"/>
      <c r="KY150" s="544"/>
      <c r="KZ150" s="544"/>
      <c r="LA150" s="544"/>
      <c r="LB150" s="544"/>
      <c r="LC150" s="544"/>
      <c r="LD150" s="544"/>
      <c r="LE150" s="544"/>
      <c r="LF150" s="544"/>
      <c r="LG150" s="544"/>
      <c r="LH150" s="544"/>
      <c r="LI150" s="544"/>
      <c r="LJ150" s="546"/>
    </row>
    <row r="151" spans="2:322" ht="3.65" customHeight="1">
      <c r="B151" s="545"/>
      <c r="C151" s="544"/>
      <c r="D151" s="544"/>
      <c r="E151" s="544"/>
      <c r="F151" s="544"/>
      <c r="G151" s="544"/>
      <c r="H151" s="544"/>
      <c r="I151" s="544"/>
      <c r="J151" s="544"/>
      <c r="K151" s="544"/>
      <c r="L151" s="544"/>
      <c r="M151" s="544"/>
      <c r="N151" s="544"/>
      <c r="O151" s="544"/>
      <c r="P151" s="544"/>
      <c r="Q151" s="544"/>
      <c r="R151" s="544"/>
      <c r="S151" s="544"/>
      <c r="T151" s="544"/>
      <c r="U151" s="544"/>
      <c r="V151" s="544"/>
      <c r="W151" s="544"/>
      <c r="X151" s="544"/>
      <c r="Y151" s="544"/>
      <c r="Z151" s="544"/>
      <c r="AA151" s="544"/>
      <c r="AB151" s="544"/>
      <c r="AC151" s="544"/>
      <c r="AD151" s="544"/>
      <c r="AE151" s="544"/>
      <c r="AF151" s="544"/>
      <c r="AG151" s="544"/>
      <c r="AH151" s="544"/>
      <c r="AI151" s="544"/>
      <c r="AJ151" s="544"/>
      <c r="AK151" s="544"/>
      <c r="AL151" s="544"/>
      <c r="AM151" s="544"/>
      <c r="AN151" s="544"/>
      <c r="AO151" s="546"/>
      <c r="AP151" s="547"/>
      <c r="AQ151" s="548"/>
      <c r="AR151" s="548"/>
      <c r="AS151" s="548"/>
      <c r="AT151" s="548"/>
      <c r="AU151" s="548"/>
      <c r="AV151" s="548"/>
      <c r="AW151" s="548"/>
      <c r="AX151" s="1337"/>
      <c r="AY151" s="1338"/>
      <c r="AZ151" s="556"/>
      <c r="BA151" s="564"/>
      <c r="BB151" s="1348"/>
      <c r="BC151" s="1348"/>
      <c r="BD151" s="1348"/>
      <c r="BE151" s="1348"/>
      <c r="BF151" s="1348"/>
      <c r="BG151" s="1348"/>
      <c r="BH151" s="1348"/>
      <c r="BI151" s="1348"/>
      <c r="BJ151" s="1348"/>
      <c r="BK151" s="1348"/>
      <c r="BL151" s="1348"/>
      <c r="BM151" s="1348"/>
      <c r="BN151" s="1348"/>
      <c r="BO151" s="1348"/>
      <c r="BP151" s="1348"/>
      <c r="BQ151" s="1348"/>
      <c r="BR151" s="1348"/>
      <c r="BS151" s="1348"/>
      <c r="BT151" s="1348"/>
      <c r="BU151" s="1348"/>
      <c r="BV151" s="1348"/>
      <c r="BW151" s="1348"/>
      <c r="BX151" s="1348"/>
      <c r="BY151" s="1348"/>
      <c r="BZ151" s="1349"/>
      <c r="CA151" s="1349"/>
      <c r="CB151" s="1349"/>
      <c r="CC151" s="1349"/>
      <c r="CD151" s="1349"/>
      <c r="CE151" s="1349"/>
      <c r="CF151" s="1349"/>
      <c r="CG151" s="1349"/>
      <c r="CH151" s="1349"/>
      <c r="CI151" s="1349"/>
      <c r="CJ151" s="1349"/>
      <c r="CK151" s="1349"/>
      <c r="CL151" s="1349"/>
      <c r="CM151" s="1349"/>
      <c r="CN151" s="1349"/>
      <c r="CO151" s="1349"/>
      <c r="CP151" s="1349"/>
      <c r="CQ151" s="1349"/>
      <c r="CR151" s="1349"/>
      <c r="CS151" s="1349"/>
      <c r="CT151" s="1349"/>
      <c r="CU151" s="1349"/>
      <c r="CV151" s="1349"/>
      <c r="CW151" s="1349"/>
      <c r="CX151" s="1349"/>
      <c r="CY151" s="1349"/>
      <c r="CZ151" s="1349"/>
      <c r="DA151" s="1349"/>
      <c r="DB151" s="1349"/>
      <c r="DC151" s="1349"/>
      <c r="DD151" s="1349"/>
      <c r="DE151" s="1349"/>
      <c r="DF151" s="1349"/>
      <c r="DG151" s="1349"/>
      <c r="DH151" s="1349"/>
      <c r="DI151" s="1349"/>
      <c r="DJ151" s="1349"/>
      <c r="DK151" s="1349"/>
      <c r="DL151" s="1349"/>
      <c r="DM151" s="1349"/>
      <c r="DN151" s="1349"/>
      <c r="DO151" s="1349"/>
      <c r="DP151" s="1349"/>
      <c r="DQ151" s="1349"/>
      <c r="DR151" s="1349"/>
      <c r="DS151" s="1349"/>
      <c r="DT151" s="1349"/>
      <c r="DU151" s="1349"/>
      <c r="DV151" s="1349"/>
      <c r="DW151" s="1349"/>
      <c r="DX151" s="1349"/>
      <c r="DY151" s="1349"/>
      <c r="DZ151" s="1349"/>
      <c r="EA151" s="1349"/>
      <c r="EB151" s="1349"/>
      <c r="EC151" s="1349"/>
      <c r="ED151" s="1349"/>
      <c r="EE151" s="1349"/>
      <c r="EF151" s="1349"/>
      <c r="EG151" s="1349"/>
      <c r="EH151" s="1349"/>
      <c r="EI151" s="1349"/>
      <c r="EJ151" s="1349"/>
      <c r="EK151" s="1349"/>
      <c r="EL151" s="1349"/>
      <c r="EM151" s="1349"/>
      <c r="EN151" s="1349"/>
      <c r="EO151" s="1349"/>
      <c r="EP151" s="1349"/>
      <c r="EQ151" s="1349"/>
      <c r="ER151" s="1349"/>
      <c r="ES151" s="1349"/>
      <c r="ET151" s="1349"/>
      <c r="EU151" s="1349"/>
      <c r="EV151" s="1349"/>
      <c r="EW151" s="1349"/>
      <c r="EX151" s="1349"/>
      <c r="EY151" s="1349"/>
      <c r="EZ151" s="1349"/>
      <c r="FA151" s="1349"/>
      <c r="FB151" s="1349"/>
      <c r="FC151" s="1349"/>
      <c r="FD151" s="1349"/>
      <c r="FE151" s="1349"/>
      <c r="FF151" s="1349"/>
      <c r="FG151" s="1349"/>
      <c r="FH151" s="1349"/>
      <c r="FI151" s="1349"/>
      <c r="FJ151" s="1349"/>
      <c r="FK151" s="1349"/>
      <c r="FL151" s="1349"/>
      <c r="FM151" s="1349"/>
      <c r="FN151" s="1349"/>
      <c r="FO151" s="1349"/>
      <c r="FP151" s="1349"/>
      <c r="FQ151" s="1349"/>
      <c r="FR151" s="1349"/>
      <c r="FS151" s="1349"/>
      <c r="FT151" s="1349"/>
      <c r="FU151" s="1349"/>
      <c r="FV151" s="1349"/>
      <c r="FW151" s="1349"/>
      <c r="FX151" s="1349"/>
      <c r="FY151" s="1349"/>
      <c r="FZ151" s="1349"/>
      <c r="GA151" s="1349"/>
      <c r="GB151" s="1349"/>
      <c r="GC151" s="1349"/>
      <c r="GD151" s="1349"/>
      <c r="GE151" s="1349"/>
      <c r="GF151" s="1349"/>
      <c r="GG151" s="1349"/>
      <c r="GH151" s="1349"/>
      <c r="GI151" s="1349"/>
      <c r="GJ151" s="1349"/>
      <c r="GK151" s="1349"/>
      <c r="GL151" s="1349"/>
      <c r="GM151" s="1349"/>
      <c r="GN151" s="1349"/>
      <c r="GO151" s="1349"/>
      <c r="GP151" s="1348"/>
      <c r="GQ151" s="1348"/>
      <c r="GR151" s="1348"/>
      <c r="GS151" s="1348"/>
      <c r="GT151" s="1348"/>
      <c r="GU151" s="1348"/>
      <c r="GV151" s="1348"/>
      <c r="GW151" s="1348"/>
      <c r="GX151" s="1348"/>
      <c r="GY151" s="1348"/>
      <c r="GZ151" s="1348"/>
      <c r="HA151" s="1348"/>
      <c r="HB151" s="1348"/>
      <c r="HC151" s="1348"/>
      <c r="HD151" s="1348"/>
      <c r="HE151" s="1348"/>
      <c r="HF151" s="1348"/>
      <c r="HG151" s="1348"/>
      <c r="HH151" s="1348"/>
      <c r="HI151" s="1348"/>
      <c r="HJ151" s="1348"/>
      <c r="HK151" s="1348"/>
      <c r="HL151" s="1348"/>
      <c r="HM151" s="1348"/>
      <c r="HN151" s="1348"/>
      <c r="HO151" s="1348"/>
      <c r="HP151" s="1348"/>
      <c r="HQ151" s="1348"/>
      <c r="HR151" s="1348"/>
      <c r="HS151" s="1348"/>
      <c r="HT151" s="1348"/>
      <c r="HU151" s="1348"/>
      <c r="HV151" s="1348"/>
      <c r="HW151" s="1348"/>
      <c r="HX151" s="1348"/>
      <c r="HY151" s="1348"/>
      <c r="HZ151" s="1348"/>
      <c r="IA151" s="1348"/>
      <c r="IB151" s="1348"/>
      <c r="IC151" s="1348"/>
      <c r="ID151" s="1348"/>
      <c r="IE151" s="1348"/>
      <c r="IF151" s="1348"/>
      <c r="IG151" s="1348"/>
      <c r="IH151" s="1348"/>
      <c r="II151" s="1348"/>
      <c r="IJ151" s="1348"/>
      <c r="IK151" s="1348"/>
      <c r="IL151" s="1348"/>
      <c r="IM151" s="1348"/>
      <c r="IN151" s="1348"/>
      <c r="IO151" s="1348"/>
      <c r="IP151" s="1348"/>
      <c r="IQ151" s="1348"/>
      <c r="IR151" s="1352"/>
      <c r="IS151" s="1352"/>
      <c r="IT151" s="1352"/>
      <c r="IU151" s="1352"/>
      <c r="IV151" s="566"/>
      <c r="IW151" s="556"/>
      <c r="IX151" s="1338"/>
      <c r="IY151" s="1341"/>
      <c r="IZ151" s="544"/>
      <c r="JA151" s="544"/>
      <c r="JB151" s="544"/>
      <c r="JC151" s="544"/>
      <c r="JD151" s="544"/>
      <c r="JE151" s="544"/>
      <c r="JF151" s="544"/>
      <c r="JG151" s="544"/>
      <c r="JH151" s="545"/>
      <c r="JI151" s="544"/>
      <c r="JJ151" s="544"/>
      <c r="JK151" s="544"/>
      <c r="JL151" s="544"/>
      <c r="JM151" s="544"/>
      <c r="JN151" s="544"/>
      <c r="JO151" s="544"/>
      <c r="JP151" s="544"/>
      <c r="JQ151" s="544"/>
      <c r="JR151" s="544"/>
      <c r="JS151" s="544"/>
      <c r="JT151" s="544"/>
      <c r="JU151" s="544"/>
      <c r="JV151" s="544"/>
      <c r="JW151" s="544"/>
      <c r="JX151" s="544"/>
      <c r="JY151" s="544"/>
      <c r="JZ151" s="544"/>
      <c r="KA151" s="544"/>
      <c r="KB151" s="544"/>
      <c r="KC151" s="544"/>
      <c r="KD151" s="544"/>
      <c r="KE151" s="544"/>
      <c r="KF151" s="544"/>
      <c r="KG151" s="544"/>
      <c r="KH151" s="544"/>
      <c r="KI151" s="544"/>
      <c r="KJ151" s="544"/>
      <c r="KK151" s="544"/>
      <c r="KL151" s="544"/>
      <c r="KM151" s="544"/>
      <c r="KN151" s="544"/>
      <c r="KO151" s="544"/>
      <c r="KP151" s="544"/>
      <c r="KQ151" s="544"/>
      <c r="KR151" s="544"/>
      <c r="KS151" s="544"/>
      <c r="KT151" s="544"/>
      <c r="KU151" s="544"/>
      <c r="KV151" s="544"/>
      <c r="KW151" s="544"/>
      <c r="KX151" s="544"/>
      <c r="KY151" s="544"/>
      <c r="KZ151" s="544"/>
      <c r="LA151" s="544"/>
      <c r="LB151" s="544"/>
      <c r="LC151" s="544"/>
      <c r="LD151" s="544"/>
      <c r="LE151" s="544"/>
      <c r="LF151" s="544"/>
      <c r="LG151" s="544"/>
      <c r="LH151" s="544"/>
      <c r="LI151" s="544"/>
      <c r="LJ151" s="546"/>
    </row>
    <row r="152" spans="2:322" ht="3.65" customHeight="1">
      <c r="B152" s="545"/>
      <c r="C152" s="544"/>
      <c r="D152" s="544"/>
      <c r="E152" s="544"/>
      <c r="F152" s="544"/>
      <c r="G152" s="544"/>
      <c r="H152" s="544"/>
      <c r="I152" s="544"/>
      <c r="J152" s="544"/>
      <c r="K152" s="544"/>
      <c r="L152" s="544"/>
      <c r="M152" s="544"/>
      <c r="N152" s="544"/>
      <c r="O152" s="544"/>
      <c r="P152" s="544"/>
      <c r="Q152" s="544"/>
      <c r="R152" s="544"/>
      <c r="S152" s="544"/>
      <c r="T152" s="544"/>
      <c r="U152" s="544"/>
      <c r="V152" s="544"/>
      <c r="W152" s="544"/>
      <c r="X152" s="544"/>
      <c r="Y152" s="544"/>
      <c r="Z152" s="544"/>
      <c r="AA152" s="544"/>
      <c r="AB152" s="544"/>
      <c r="AC152" s="544"/>
      <c r="AD152" s="544"/>
      <c r="AE152" s="544"/>
      <c r="AF152" s="544"/>
      <c r="AG152" s="544"/>
      <c r="AH152" s="544"/>
      <c r="AI152" s="544"/>
      <c r="AJ152" s="544"/>
      <c r="AK152" s="544"/>
      <c r="AL152" s="544"/>
      <c r="AM152" s="544"/>
      <c r="AN152" s="544"/>
      <c r="AO152" s="546"/>
      <c r="AP152" s="547"/>
      <c r="AQ152" s="548"/>
      <c r="AR152" s="548"/>
      <c r="AS152" s="548"/>
      <c r="AT152" s="548"/>
      <c r="AU152" s="548"/>
      <c r="AV152" s="548"/>
      <c r="AW152" s="548"/>
      <c r="AX152" s="1337"/>
      <c r="AY152" s="1338"/>
      <c r="AZ152" s="556"/>
      <c r="BA152" s="564"/>
      <c r="BB152" s="1353"/>
      <c r="BC152" s="1353"/>
      <c r="BD152" s="1353"/>
      <c r="BE152" s="1353"/>
      <c r="BF152" s="1353"/>
      <c r="BG152" s="1353"/>
      <c r="BH152" s="1353"/>
      <c r="BI152" s="1353"/>
      <c r="BJ152" s="1353"/>
      <c r="BK152" s="1353"/>
      <c r="BL152" s="1353"/>
      <c r="BM152" s="1353"/>
      <c r="BN152" s="1353"/>
      <c r="BO152" s="1353"/>
      <c r="BP152" s="1353"/>
      <c r="BQ152" s="1353"/>
      <c r="BR152" s="1353"/>
      <c r="BS152" s="1353"/>
      <c r="BT152" s="1353"/>
      <c r="BU152" s="1353"/>
      <c r="BV152" s="1353"/>
      <c r="BW152" s="1353"/>
      <c r="BX152" s="1353"/>
      <c r="BY152" s="1353"/>
      <c r="BZ152" s="1353"/>
      <c r="CA152" s="1353"/>
      <c r="CB152" s="1353"/>
      <c r="CC152" s="1353"/>
      <c r="CD152" s="1353"/>
      <c r="CE152" s="1353"/>
      <c r="CF152" s="1353"/>
      <c r="CG152" s="1353"/>
      <c r="CH152" s="1353"/>
      <c r="CI152" s="1353"/>
      <c r="CJ152" s="1353"/>
      <c r="CK152" s="1353"/>
      <c r="CL152" s="1353"/>
      <c r="CM152" s="1353"/>
      <c r="CN152" s="1353"/>
      <c r="CO152" s="1353"/>
      <c r="CP152" s="1353"/>
      <c r="CQ152" s="1353"/>
      <c r="CR152" s="1353"/>
      <c r="CS152" s="1353"/>
      <c r="CT152" s="1353"/>
      <c r="CU152" s="1353"/>
      <c r="CV152" s="1353"/>
      <c r="CW152" s="1353"/>
      <c r="CX152" s="1353"/>
      <c r="CY152" s="1353"/>
      <c r="CZ152" s="1353"/>
      <c r="DA152" s="1353"/>
      <c r="DB152" s="1353"/>
      <c r="DC152" s="1353"/>
      <c r="DD152" s="1353"/>
      <c r="DE152" s="1353"/>
      <c r="DF152" s="1353"/>
      <c r="DG152" s="1353"/>
      <c r="DH152" s="1353"/>
      <c r="DI152" s="1353"/>
      <c r="DJ152" s="1353"/>
      <c r="DK152" s="1353"/>
      <c r="DL152" s="1353"/>
      <c r="DM152" s="1353"/>
      <c r="DN152" s="1353"/>
      <c r="DO152" s="1353"/>
      <c r="DP152" s="1353"/>
      <c r="DQ152" s="1353"/>
      <c r="DR152" s="1353"/>
      <c r="DS152" s="1353"/>
      <c r="DT152" s="1353"/>
      <c r="DU152" s="1353"/>
      <c r="DV152" s="1353"/>
      <c r="DW152" s="1353"/>
      <c r="DX152" s="1353"/>
      <c r="DY152" s="1353"/>
      <c r="DZ152" s="1353"/>
      <c r="EA152" s="1353"/>
      <c r="EB152" s="1353"/>
      <c r="EC152" s="1353"/>
      <c r="ED152" s="1353"/>
      <c r="EE152" s="1353"/>
      <c r="EF152" s="1353"/>
      <c r="EG152" s="1353"/>
      <c r="EH152" s="1353"/>
      <c r="EI152" s="1353"/>
      <c r="EJ152" s="1353"/>
      <c r="EK152" s="1353"/>
      <c r="EL152" s="1353"/>
      <c r="EM152" s="1353"/>
      <c r="EN152" s="1353"/>
      <c r="EO152" s="1353"/>
      <c r="EP152" s="1353"/>
      <c r="EQ152" s="1353"/>
      <c r="ER152" s="1353"/>
      <c r="ES152" s="1353"/>
      <c r="ET152" s="1353"/>
      <c r="EU152" s="1353"/>
      <c r="EV152" s="1353"/>
      <c r="EW152" s="1353"/>
      <c r="EX152" s="1353"/>
      <c r="EY152" s="1353"/>
      <c r="EZ152" s="1353"/>
      <c r="FA152" s="1353"/>
      <c r="FB152" s="1353"/>
      <c r="FC152" s="1353"/>
      <c r="FD152" s="1353"/>
      <c r="FE152" s="1353"/>
      <c r="FF152" s="1353"/>
      <c r="FG152" s="1353"/>
      <c r="FH152" s="1353"/>
      <c r="FI152" s="1353"/>
      <c r="FJ152" s="1353"/>
      <c r="FK152" s="1353"/>
      <c r="FL152" s="1353"/>
      <c r="FM152" s="1353"/>
      <c r="FN152" s="1353"/>
      <c r="FO152" s="1353"/>
      <c r="FP152" s="1353"/>
      <c r="FQ152" s="1353"/>
      <c r="FR152" s="1353"/>
      <c r="FS152" s="1353"/>
      <c r="FT152" s="1353"/>
      <c r="FU152" s="1353"/>
      <c r="FV152" s="1353"/>
      <c r="FW152" s="1353"/>
      <c r="FX152" s="1353"/>
      <c r="FY152" s="1353"/>
      <c r="FZ152" s="1353"/>
      <c r="GA152" s="1353"/>
      <c r="GB152" s="1353"/>
      <c r="GC152" s="1353"/>
      <c r="GD152" s="1353"/>
      <c r="GE152" s="1353"/>
      <c r="GF152" s="1353"/>
      <c r="GG152" s="1353"/>
      <c r="GH152" s="1353"/>
      <c r="GI152" s="1353"/>
      <c r="GJ152" s="1353"/>
      <c r="GK152" s="1353"/>
      <c r="GL152" s="1353"/>
      <c r="GM152" s="1353"/>
      <c r="GN152" s="1353"/>
      <c r="GO152" s="1353"/>
      <c r="GP152" s="1353" t="str">
        <f>IFERROR(VLOOKUP(#REF!,'[1]BOM2.0'!$O$43:$V$98,8,FALSE),"")</f>
        <v/>
      </c>
      <c r="GQ152" s="1353"/>
      <c r="GR152" s="1353"/>
      <c r="GS152" s="1353"/>
      <c r="GT152" s="1353"/>
      <c r="GU152" s="1353"/>
      <c r="GV152" s="1353"/>
      <c r="GW152" s="1353"/>
      <c r="GX152" s="1353"/>
      <c r="GY152" s="1353"/>
      <c r="GZ152" s="1353"/>
      <c r="HA152" s="1353"/>
      <c r="HB152" s="1353"/>
      <c r="HC152" s="1353"/>
      <c r="HD152" s="1353"/>
      <c r="HE152" s="1353"/>
      <c r="HF152" s="1353"/>
      <c r="HG152" s="1353"/>
      <c r="HH152" s="1353"/>
      <c r="HI152" s="1353"/>
      <c r="HJ152" s="1353"/>
      <c r="HK152" s="1353"/>
      <c r="HL152" s="1353"/>
      <c r="HM152" s="1353"/>
      <c r="HN152" s="1353"/>
      <c r="HO152" s="1353"/>
      <c r="HP152" s="1353"/>
      <c r="HQ152" s="1353"/>
      <c r="HR152" s="1353"/>
      <c r="HS152" s="1353"/>
      <c r="HT152" s="1353"/>
      <c r="HU152" s="1353"/>
      <c r="HV152" s="1353"/>
      <c r="HW152" s="1353"/>
      <c r="HX152" s="1353"/>
      <c r="HY152" s="1353"/>
      <c r="HZ152" s="1353"/>
      <c r="IA152" s="1353"/>
      <c r="IB152" s="1353"/>
      <c r="IC152" s="1353"/>
      <c r="ID152" s="1353"/>
      <c r="IE152" s="1353"/>
      <c r="IF152" s="1353"/>
      <c r="IG152" s="1353"/>
      <c r="IH152" s="1353"/>
      <c r="II152" s="1353"/>
      <c r="IJ152" s="1353"/>
      <c r="IK152" s="1353"/>
      <c r="IL152" s="1353"/>
      <c r="IM152" s="1353"/>
      <c r="IN152" s="1353"/>
      <c r="IO152" s="1353"/>
      <c r="IP152" s="1353"/>
      <c r="IQ152" s="1353"/>
      <c r="IR152" s="1355" t="b">
        <v>0</v>
      </c>
      <c r="IS152" s="1355"/>
      <c r="IT152" s="1355"/>
      <c r="IU152" s="1355"/>
      <c r="IV152" s="566"/>
      <c r="IW152" s="556"/>
      <c r="IX152" s="1338"/>
      <c r="IY152" s="1341"/>
      <c r="IZ152" s="544"/>
      <c r="JA152" s="544"/>
      <c r="JB152" s="544"/>
      <c r="JC152" s="544"/>
      <c r="JD152" s="544"/>
      <c r="JE152" s="544"/>
      <c r="JF152" s="544"/>
      <c r="JG152" s="544"/>
      <c r="JH152" s="545"/>
      <c r="JI152" s="544"/>
      <c r="JJ152" s="544"/>
      <c r="JK152" s="544"/>
      <c r="JL152" s="544"/>
      <c r="JM152" s="544"/>
      <c r="JN152" s="544"/>
      <c r="JO152" s="544"/>
      <c r="JP152" s="544"/>
      <c r="JQ152" s="544"/>
      <c r="JR152" s="544"/>
      <c r="JS152" s="544"/>
      <c r="JT152" s="544"/>
      <c r="JU152" s="544"/>
      <c r="JV152" s="544"/>
      <c r="JW152" s="544"/>
      <c r="JX152" s="544"/>
      <c r="JY152" s="544"/>
      <c r="JZ152" s="544"/>
      <c r="KA152" s="544"/>
      <c r="KB152" s="544"/>
      <c r="KC152" s="544"/>
      <c r="KD152" s="544"/>
      <c r="KE152" s="544"/>
      <c r="KF152" s="544"/>
      <c r="KG152" s="544"/>
      <c r="KH152" s="544"/>
      <c r="KI152" s="544"/>
      <c r="KJ152" s="544"/>
      <c r="KK152" s="544"/>
      <c r="KL152" s="544"/>
      <c r="KM152" s="544"/>
      <c r="KN152" s="544"/>
      <c r="KO152" s="544"/>
      <c r="KP152" s="544"/>
      <c r="KQ152" s="544"/>
      <c r="KR152" s="544"/>
      <c r="KS152" s="544"/>
      <c r="KT152" s="544"/>
      <c r="KU152" s="544"/>
      <c r="KV152" s="544"/>
      <c r="KW152" s="544"/>
      <c r="KX152" s="544"/>
      <c r="KY152" s="544"/>
      <c r="KZ152" s="544"/>
      <c r="LA152" s="544"/>
      <c r="LB152" s="544"/>
      <c r="LC152" s="544"/>
      <c r="LD152" s="544"/>
      <c r="LE152" s="544"/>
      <c r="LF152" s="544"/>
      <c r="LG152" s="544"/>
      <c r="LH152" s="544"/>
      <c r="LI152" s="544"/>
      <c r="LJ152" s="546"/>
    </row>
    <row r="153" spans="2:322" ht="3.65" customHeight="1">
      <c r="B153" s="545"/>
      <c r="C153" s="544"/>
      <c r="D153" s="544"/>
      <c r="E153" s="544"/>
      <c r="F153" s="544"/>
      <c r="G153" s="544"/>
      <c r="H153" s="544"/>
      <c r="I153" s="544"/>
      <c r="J153" s="544"/>
      <c r="K153" s="544"/>
      <c r="L153" s="544"/>
      <c r="M153" s="544"/>
      <c r="N153" s="544"/>
      <c r="O153" s="544"/>
      <c r="P153" s="544"/>
      <c r="Q153" s="544"/>
      <c r="R153" s="544"/>
      <c r="S153" s="544"/>
      <c r="T153" s="544"/>
      <c r="U153" s="544"/>
      <c r="V153" s="544"/>
      <c r="W153" s="544"/>
      <c r="X153" s="544"/>
      <c r="Y153" s="544"/>
      <c r="Z153" s="544"/>
      <c r="AA153" s="544"/>
      <c r="AB153" s="544"/>
      <c r="AC153" s="544"/>
      <c r="AD153" s="544"/>
      <c r="AE153" s="544"/>
      <c r="AF153" s="544"/>
      <c r="AG153" s="544"/>
      <c r="AH153" s="544"/>
      <c r="AI153" s="544"/>
      <c r="AJ153" s="544"/>
      <c r="AK153" s="544"/>
      <c r="AL153" s="544"/>
      <c r="AM153" s="544"/>
      <c r="AN153" s="544"/>
      <c r="AO153" s="546"/>
      <c r="AP153" s="547"/>
      <c r="AQ153" s="548"/>
      <c r="AR153" s="548"/>
      <c r="AS153" s="548"/>
      <c r="AT153" s="548"/>
      <c r="AU153" s="548"/>
      <c r="AV153" s="548"/>
      <c r="AW153" s="548"/>
      <c r="AX153" s="1337"/>
      <c r="AY153" s="1338"/>
      <c r="AZ153" s="1338" t="e" vm="5">
        <v>#VALUE!</v>
      </c>
      <c r="BA153" s="564"/>
      <c r="BB153" s="1353"/>
      <c r="BC153" s="1353"/>
      <c r="BD153" s="1353"/>
      <c r="BE153" s="1353"/>
      <c r="BF153" s="1353"/>
      <c r="BG153" s="1353"/>
      <c r="BH153" s="1353"/>
      <c r="BI153" s="1353"/>
      <c r="BJ153" s="1353"/>
      <c r="BK153" s="1353"/>
      <c r="BL153" s="1353"/>
      <c r="BM153" s="1353"/>
      <c r="BN153" s="1353"/>
      <c r="BO153" s="1353"/>
      <c r="BP153" s="1353"/>
      <c r="BQ153" s="1353"/>
      <c r="BR153" s="1353"/>
      <c r="BS153" s="1353"/>
      <c r="BT153" s="1353"/>
      <c r="BU153" s="1353"/>
      <c r="BV153" s="1353"/>
      <c r="BW153" s="1353"/>
      <c r="BX153" s="1353"/>
      <c r="BY153" s="1353"/>
      <c r="BZ153" s="1353"/>
      <c r="CA153" s="1353"/>
      <c r="CB153" s="1353"/>
      <c r="CC153" s="1353"/>
      <c r="CD153" s="1353"/>
      <c r="CE153" s="1353"/>
      <c r="CF153" s="1353"/>
      <c r="CG153" s="1353"/>
      <c r="CH153" s="1353"/>
      <c r="CI153" s="1353"/>
      <c r="CJ153" s="1353"/>
      <c r="CK153" s="1353"/>
      <c r="CL153" s="1353"/>
      <c r="CM153" s="1353"/>
      <c r="CN153" s="1353"/>
      <c r="CO153" s="1353"/>
      <c r="CP153" s="1353"/>
      <c r="CQ153" s="1353"/>
      <c r="CR153" s="1353"/>
      <c r="CS153" s="1353"/>
      <c r="CT153" s="1353"/>
      <c r="CU153" s="1353"/>
      <c r="CV153" s="1353"/>
      <c r="CW153" s="1353"/>
      <c r="CX153" s="1353"/>
      <c r="CY153" s="1353"/>
      <c r="CZ153" s="1353"/>
      <c r="DA153" s="1353"/>
      <c r="DB153" s="1353"/>
      <c r="DC153" s="1353"/>
      <c r="DD153" s="1353"/>
      <c r="DE153" s="1353"/>
      <c r="DF153" s="1353"/>
      <c r="DG153" s="1353"/>
      <c r="DH153" s="1353"/>
      <c r="DI153" s="1353"/>
      <c r="DJ153" s="1353"/>
      <c r="DK153" s="1353"/>
      <c r="DL153" s="1353"/>
      <c r="DM153" s="1353"/>
      <c r="DN153" s="1353"/>
      <c r="DO153" s="1353"/>
      <c r="DP153" s="1353"/>
      <c r="DQ153" s="1353"/>
      <c r="DR153" s="1353"/>
      <c r="DS153" s="1353"/>
      <c r="DT153" s="1353"/>
      <c r="DU153" s="1353"/>
      <c r="DV153" s="1353"/>
      <c r="DW153" s="1353"/>
      <c r="DX153" s="1353"/>
      <c r="DY153" s="1353"/>
      <c r="DZ153" s="1353"/>
      <c r="EA153" s="1353"/>
      <c r="EB153" s="1353"/>
      <c r="EC153" s="1353"/>
      <c r="ED153" s="1353"/>
      <c r="EE153" s="1353"/>
      <c r="EF153" s="1353"/>
      <c r="EG153" s="1353"/>
      <c r="EH153" s="1353"/>
      <c r="EI153" s="1353"/>
      <c r="EJ153" s="1353"/>
      <c r="EK153" s="1353"/>
      <c r="EL153" s="1353"/>
      <c r="EM153" s="1353"/>
      <c r="EN153" s="1353"/>
      <c r="EO153" s="1353"/>
      <c r="EP153" s="1353"/>
      <c r="EQ153" s="1353"/>
      <c r="ER153" s="1353"/>
      <c r="ES153" s="1353"/>
      <c r="ET153" s="1353"/>
      <c r="EU153" s="1353"/>
      <c r="EV153" s="1353"/>
      <c r="EW153" s="1353"/>
      <c r="EX153" s="1353"/>
      <c r="EY153" s="1353"/>
      <c r="EZ153" s="1353"/>
      <c r="FA153" s="1353"/>
      <c r="FB153" s="1353"/>
      <c r="FC153" s="1353"/>
      <c r="FD153" s="1353"/>
      <c r="FE153" s="1353"/>
      <c r="FF153" s="1353"/>
      <c r="FG153" s="1353"/>
      <c r="FH153" s="1353"/>
      <c r="FI153" s="1353"/>
      <c r="FJ153" s="1353"/>
      <c r="FK153" s="1353"/>
      <c r="FL153" s="1353"/>
      <c r="FM153" s="1353"/>
      <c r="FN153" s="1353"/>
      <c r="FO153" s="1353"/>
      <c r="FP153" s="1353"/>
      <c r="FQ153" s="1353"/>
      <c r="FR153" s="1353"/>
      <c r="FS153" s="1353"/>
      <c r="FT153" s="1353"/>
      <c r="FU153" s="1353"/>
      <c r="FV153" s="1353"/>
      <c r="FW153" s="1353"/>
      <c r="FX153" s="1353"/>
      <c r="FY153" s="1353"/>
      <c r="FZ153" s="1353"/>
      <c r="GA153" s="1353"/>
      <c r="GB153" s="1353"/>
      <c r="GC153" s="1353"/>
      <c r="GD153" s="1353"/>
      <c r="GE153" s="1353"/>
      <c r="GF153" s="1353"/>
      <c r="GG153" s="1353"/>
      <c r="GH153" s="1353"/>
      <c r="GI153" s="1353"/>
      <c r="GJ153" s="1353"/>
      <c r="GK153" s="1353"/>
      <c r="GL153" s="1353"/>
      <c r="GM153" s="1353"/>
      <c r="GN153" s="1353"/>
      <c r="GO153" s="1353"/>
      <c r="GP153" s="1353"/>
      <c r="GQ153" s="1353"/>
      <c r="GR153" s="1353"/>
      <c r="GS153" s="1353"/>
      <c r="GT153" s="1353"/>
      <c r="GU153" s="1353"/>
      <c r="GV153" s="1353"/>
      <c r="GW153" s="1353"/>
      <c r="GX153" s="1353"/>
      <c r="GY153" s="1353"/>
      <c r="GZ153" s="1353"/>
      <c r="HA153" s="1353"/>
      <c r="HB153" s="1353"/>
      <c r="HC153" s="1353"/>
      <c r="HD153" s="1353"/>
      <c r="HE153" s="1353"/>
      <c r="HF153" s="1353"/>
      <c r="HG153" s="1353"/>
      <c r="HH153" s="1353"/>
      <c r="HI153" s="1353"/>
      <c r="HJ153" s="1353"/>
      <c r="HK153" s="1353"/>
      <c r="HL153" s="1353"/>
      <c r="HM153" s="1353"/>
      <c r="HN153" s="1353"/>
      <c r="HO153" s="1353"/>
      <c r="HP153" s="1353"/>
      <c r="HQ153" s="1353"/>
      <c r="HR153" s="1353"/>
      <c r="HS153" s="1353"/>
      <c r="HT153" s="1353"/>
      <c r="HU153" s="1353"/>
      <c r="HV153" s="1353"/>
      <c r="HW153" s="1353"/>
      <c r="HX153" s="1353"/>
      <c r="HY153" s="1353"/>
      <c r="HZ153" s="1353"/>
      <c r="IA153" s="1353"/>
      <c r="IB153" s="1353"/>
      <c r="IC153" s="1353"/>
      <c r="ID153" s="1353"/>
      <c r="IE153" s="1353"/>
      <c r="IF153" s="1353"/>
      <c r="IG153" s="1353"/>
      <c r="IH153" s="1353"/>
      <c r="II153" s="1353"/>
      <c r="IJ153" s="1353"/>
      <c r="IK153" s="1353"/>
      <c r="IL153" s="1353"/>
      <c r="IM153" s="1353"/>
      <c r="IN153" s="1353"/>
      <c r="IO153" s="1353"/>
      <c r="IP153" s="1353"/>
      <c r="IQ153" s="1353"/>
      <c r="IR153" s="1355"/>
      <c r="IS153" s="1355"/>
      <c r="IT153" s="1355"/>
      <c r="IU153" s="1355"/>
      <c r="IV153" s="566"/>
      <c r="IW153" s="1338" t="e" vm="5">
        <v>#VALUE!</v>
      </c>
      <c r="IX153" s="1338"/>
      <c r="IY153" s="1341"/>
      <c r="IZ153" s="544"/>
      <c r="JA153" s="544"/>
      <c r="JB153" s="544"/>
      <c r="JC153" s="544"/>
      <c r="JD153" s="544"/>
      <c r="JE153" s="544"/>
      <c r="JF153" s="544"/>
      <c r="JG153" s="544"/>
      <c r="JH153" s="545"/>
      <c r="JI153" s="544"/>
      <c r="JJ153" s="544"/>
      <c r="JK153" s="544"/>
      <c r="JL153" s="544"/>
      <c r="JM153" s="544"/>
      <c r="JN153" s="544"/>
      <c r="JO153" s="544"/>
      <c r="JP153" s="544"/>
      <c r="JQ153" s="544"/>
      <c r="JR153" s="544"/>
      <c r="JS153" s="544"/>
      <c r="JT153" s="544"/>
      <c r="JU153" s="544"/>
      <c r="JV153" s="544"/>
      <c r="JW153" s="544"/>
      <c r="JX153" s="544"/>
      <c r="JY153" s="544"/>
      <c r="JZ153" s="544"/>
      <c r="KA153" s="544"/>
      <c r="KB153" s="544"/>
      <c r="KC153" s="544"/>
      <c r="KD153" s="544"/>
      <c r="KE153" s="544"/>
      <c r="KF153" s="544"/>
      <c r="KG153" s="544"/>
      <c r="KH153" s="544"/>
      <c r="KI153" s="544"/>
      <c r="KJ153" s="544"/>
      <c r="KK153" s="544"/>
      <c r="KL153" s="544"/>
      <c r="KM153" s="544"/>
      <c r="KN153" s="544"/>
      <c r="KO153" s="544"/>
      <c r="KP153" s="544"/>
      <c r="KQ153" s="544"/>
      <c r="KR153" s="544"/>
      <c r="KS153" s="544"/>
      <c r="KT153" s="544"/>
      <c r="KU153" s="544"/>
      <c r="KV153" s="544"/>
      <c r="KW153" s="544"/>
      <c r="KX153" s="544"/>
      <c r="KY153" s="544"/>
      <c r="KZ153" s="544"/>
      <c r="LA153" s="544"/>
      <c r="LB153" s="544"/>
      <c r="LC153" s="544"/>
      <c r="LD153" s="544"/>
      <c r="LE153" s="544"/>
      <c r="LF153" s="544"/>
      <c r="LG153" s="544"/>
      <c r="LH153" s="544"/>
      <c r="LI153" s="544"/>
      <c r="LJ153" s="546"/>
    </row>
    <row r="154" spans="2:322" ht="3.65" customHeight="1">
      <c r="B154" s="545"/>
      <c r="C154" s="544"/>
      <c r="D154" s="544"/>
      <c r="E154" s="544"/>
      <c r="F154" s="544"/>
      <c r="G154" s="544"/>
      <c r="H154" s="544"/>
      <c r="I154" s="544"/>
      <c r="J154" s="544"/>
      <c r="K154" s="544"/>
      <c r="L154" s="544"/>
      <c r="M154" s="544"/>
      <c r="N154" s="544"/>
      <c r="O154" s="544"/>
      <c r="P154" s="544"/>
      <c r="Q154" s="544"/>
      <c r="R154" s="544"/>
      <c r="S154" s="544"/>
      <c r="T154" s="544"/>
      <c r="U154" s="544"/>
      <c r="V154" s="544"/>
      <c r="W154" s="544"/>
      <c r="X154" s="544"/>
      <c r="Y154" s="544"/>
      <c r="Z154" s="544"/>
      <c r="AA154" s="544"/>
      <c r="AB154" s="544"/>
      <c r="AC154" s="544"/>
      <c r="AD154" s="544"/>
      <c r="AE154" s="544"/>
      <c r="AF154" s="544"/>
      <c r="AG154" s="544"/>
      <c r="AH154" s="544"/>
      <c r="AI154" s="544"/>
      <c r="AJ154" s="544"/>
      <c r="AK154" s="544"/>
      <c r="AL154" s="544"/>
      <c r="AM154" s="544"/>
      <c r="AN154" s="544"/>
      <c r="AO154" s="546"/>
      <c r="AP154" s="547"/>
      <c r="AQ154" s="548"/>
      <c r="AR154" s="548"/>
      <c r="AS154" s="548"/>
      <c r="AT154" s="548"/>
      <c r="AU154" s="548"/>
      <c r="AV154" s="548"/>
      <c r="AW154" s="548"/>
      <c r="AX154" s="1337"/>
      <c r="AY154" s="1338"/>
      <c r="AZ154" s="1338"/>
      <c r="BA154" s="564"/>
      <c r="BB154" s="1353"/>
      <c r="BC154" s="1353"/>
      <c r="BD154" s="1353"/>
      <c r="BE154" s="1353"/>
      <c r="BF154" s="1353"/>
      <c r="BG154" s="1353"/>
      <c r="BH154" s="1353"/>
      <c r="BI154" s="1353"/>
      <c r="BJ154" s="1353"/>
      <c r="BK154" s="1353"/>
      <c r="BL154" s="1353"/>
      <c r="BM154" s="1353"/>
      <c r="BN154" s="1353"/>
      <c r="BO154" s="1353"/>
      <c r="BP154" s="1353"/>
      <c r="BQ154" s="1353"/>
      <c r="BR154" s="1353"/>
      <c r="BS154" s="1353"/>
      <c r="BT154" s="1353"/>
      <c r="BU154" s="1353"/>
      <c r="BV154" s="1353"/>
      <c r="BW154" s="1353"/>
      <c r="BX154" s="1353"/>
      <c r="BY154" s="1353"/>
      <c r="BZ154" s="1353"/>
      <c r="CA154" s="1353"/>
      <c r="CB154" s="1353"/>
      <c r="CC154" s="1353"/>
      <c r="CD154" s="1353"/>
      <c r="CE154" s="1353"/>
      <c r="CF154" s="1353"/>
      <c r="CG154" s="1353"/>
      <c r="CH154" s="1353"/>
      <c r="CI154" s="1353"/>
      <c r="CJ154" s="1353"/>
      <c r="CK154" s="1353"/>
      <c r="CL154" s="1353"/>
      <c r="CM154" s="1353"/>
      <c r="CN154" s="1353"/>
      <c r="CO154" s="1353"/>
      <c r="CP154" s="1353"/>
      <c r="CQ154" s="1353"/>
      <c r="CR154" s="1353"/>
      <c r="CS154" s="1353"/>
      <c r="CT154" s="1353"/>
      <c r="CU154" s="1353"/>
      <c r="CV154" s="1353"/>
      <c r="CW154" s="1353"/>
      <c r="CX154" s="1353"/>
      <c r="CY154" s="1353"/>
      <c r="CZ154" s="1353"/>
      <c r="DA154" s="1353"/>
      <c r="DB154" s="1353"/>
      <c r="DC154" s="1353"/>
      <c r="DD154" s="1353"/>
      <c r="DE154" s="1353"/>
      <c r="DF154" s="1353"/>
      <c r="DG154" s="1353"/>
      <c r="DH154" s="1353"/>
      <c r="DI154" s="1353"/>
      <c r="DJ154" s="1353"/>
      <c r="DK154" s="1353"/>
      <c r="DL154" s="1353"/>
      <c r="DM154" s="1353"/>
      <c r="DN154" s="1353"/>
      <c r="DO154" s="1353"/>
      <c r="DP154" s="1353"/>
      <c r="DQ154" s="1353"/>
      <c r="DR154" s="1353"/>
      <c r="DS154" s="1353"/>
      <c r="DT154" s="1353"/>
      <c r="DU154" s="1353"/>
      <c r="DV154" s="1353"/>
      <c r="DW154" s="1353"/>
      <c r="DX154" s="1353"/>
      <c r="DY154" s="1353"/>
      <c r="DZ154" s="1353"/>
      <c r="EA154" s="1353"/>
      <c r="EB154" s="1353"/>
      <c r="EC154" s="1353"/>
      <c r="ED154" s="1353"/>
      <c r="EE154" s="1353"/>
      <c r="EF154" s="1353"/>
      <c r="EG154" s="1353"/>
      <c r="EH154" s="1353"/>
      <c r="EI154" s="1353"/>
      <c r="EJ154" s="1353"/>
      <c r="EK154" s="1353"/>
      <c r="EL154" s="1353"/>
      <c r="EM154" s="1353"/>
      <c r="EN154" s="1353"/>
      <c r="EO154" s="1353"/>
      <c r="EP154" s="1353"/>
      <c r="EQ154" s="1353"/>
      <c r="ER154" s="1353"/>
      <c r="ES154" s="1353"/>
      <c r="ET154" s="1353"/>
      <c r="EU154" s="1353"/>
      <c r="EV154" s="1353"/>
      <c r="EW154" s="1353"/>
      <c r="EX154" s="1353"/>
      <c r="EY154" s="1353"/>
      <c r="EZ154" s="1353"/>
      <c r="FA154" s="1353"/>
      <c r="FB154" s="1353"/>
      <c r="FC154" s="1353"/>
      <c r="FD154" s="1353"/>
      <c r="FE154" s="1353"/>
      <c r="FF154" s="1353"/>
      <c r="FG154" s="1353"/>
      <c r="FH154" s="1353"/>
      <c r="FI154" s="1353"/>
      <c r="FJ154" s="1353"/>
      <c r="FK154" s="1353"/>
      <c r="FL154" s="1353"/>
      <c r="FM154" s="1353"/>
      <c r="FN154" s="1353"/>
      <c r="FO154" s="1353"/>
      <c r="FP154" s="1353"/>
      <c r="FQ154" s="1353"/>
      <c r="FR154" s="1353"/>
      <c r="FS154" s="1353"/>
      <c r="FT154" s="1353"/>
      <c r="FU154" s="1353"/>
      <c r="FV154" s="1353"/>
      <c r="FW154" s="1353"/>
      <c r="FX154" s="1353"/>
      <c r="FY154" s="1353"/>
      <c r="FZ154" s="1353"/>
      <c r="GA154" s="1353"/>
      <c r="GB154" s="1353"/>
      <c r="GC154" s="1353"/>
      <c r="GD154" s="1353"/>
      <c r="GE154" s="1353"/>
      <c r="GF154" s="1353"/>
      <c r="GG154" s="1353"/>
      <c r="GH154" s="1353"/>
      <c r="GI154" s="1353"/>
      <c r="GJ154" s="1353"/>
      <c r="GK154" s="1353"/>
      <c r="GL154" s="1353"/>
      <c r="GM154" s="1353"/>
      <c r="GN154" s="1353"/>
      <c r="GO154" s="1353"/>
      <c r="GP154" s="1353"/>
      <c r="GQ154" s="1353"/>
      <c r="GR154" s="1353"/>
      <c r="GS154" s="1353"/>
      <c r="GT154" s="1353"/>
      <c r="GU154" s="1353"/>
      <c r="GV154" s="1353"/>
      <c r="GW154" s="1353"/>
      <c r="GX154" s="1353"/>
      <c r="GY154" s="1353"/>
      <c r="GZ154" s="1353"/>
      <c r="HA154" s="1353"/>
      <c r="HB154" s="1353"/>
      <c r="HC154" s="1353"/>
      <c r="HD154" s="1353"/>
      <c r="HE154" s="1353"/>
      <c r="HF154" s="1353"/>
      <c r="HG154" s="1353"/>
      <c r="HH154" s="1353"/>
      <c r="HI154" s="1353"/>
      <c r="HJ154" s="1353"/>
      <c r="HK154" s="1353"/>
      <c r="HL154" s="1353"/>
      <c r="HM154" s="1353"/>
      <c r="HN154" s="1353"/>
      <c r="HO154" s="1353"/>
      <c r="HP154" s="1353"/>
      <c r="HQ154" s="1353"/>
      <c r="HR154" s="1353"/>
      <c r="HS154" s="1353"/>
      <c r="HT154" s="1353"/>
      <c r="HU154" s="1353"/>
      <c r="HV154" s="1353"/>
      <c r="HW154" s="1353"/>
      <c r="HX154" s="1353"/>
      <c r="HY154" s="1353"/>
      <c r="HZ154" s="1353"/>
      <c r="IA154" s="1353"/>
      <c r="IB154" s="1353"/>
      <c r="IC154" s="1353"/>
      <c r="ID154" s="1353"/>
      <c r="IE154" s="1353"/>
      <c r="IF154" s="1353"/>
      <c r="IG154" s="1353"/>
      <c r="IH154" s="1353"/>
      <c r="II154" s="1353"/>
      <c r="IJ154" s="1353"/>
      <c r="IK154" s="1353"/>
      <c r="IL154" s="1353"/>
      <c r="IM154" s="1353"/>
      <c r="IN154" s="1353"/>
      <c r="IO154" s="1353"/>
      <c r="IP154" s="1353"/>
      <c r="IQ154" s="1353"/>
      <c r="IR154" s="1355"/>
      <c r="IS154" s="1355"/>
      <c r="IT154" s="1355"/>
      <c r="IU154" s="1355"/>
      <c r="IV154" s="566"/>
      <c r="IW154" s="1338"/>
      <c r="IX154" s="1338"/>
      <c r="IY154" s="1341"/>
      <c r="IZ154" s="544"/>
      <c r="JA154" s="544"/>
      <c r="JB154" s="544"/>
      <c r="JC154" s="544"/>
      <c r="JD154" s="544"/>
      <c r="JE154" s="544"/>
      <c r="JF154" s="544"/>
      <c r="JG154" s="544"/>
      <c r="JH154" s="545"/>
      <c r="JI154" s="544"/>
      <c r="JJ154" s="544"/>
      <c r="JK154" s="544"/>
      <c r="JL154" s="544"/>
      <c r="JM154" s="544"/>
      <c r="JN154" s="544"/>
      <c r="JO154" s="544"/>
      <c r="JP154" s="544"/>
      <c r="JQ154" s="544"/>
      <c r="JR154" s="544"/>
      <c r="JS154" s="544"/>
      <c r="JT154" s="544"/>
      <c r="JU154" s="544"/>
      <c r="JV154" s="544"/>
      <c r="JW154" s="544"/>
      <c r="JX154" s="544"/>
      <c r="JY154" s="544"/>
      <c r="JZ154" s="544"/>
      <c r="KA154" s="544"/>
      <c r="KB154" s="544"/>
      <c r="KC154" s="544"/>
      <c r="KD154" s="544"/>
      <c r="KE154" s="544"/>
      <c r="KF154" s="544"/>
      <c r="KG154" s="544"/>
      <c r="KH154" s="544"/>
      <c r="KI154" s="544"/>
      <c r="KJ154" s="544"/>
      <c r="KK154" s="544"/>
      <c r="KL154" s="544"/>
      <c r="KM154" s="544"/>
      <c r="KN154" s="544"/>
      <c r="KO154" s="544"/>
      <c r="KP154" s="544"/>
      <c r="KQ154" s="544"/>
      <c r="KR154" s="544"/>
      <c r="KS154" s="544"/>
      <c r="KT154" s="544"/>
      <c r="KU154" s="544"/>
      <c r="KV154" s="544"/>
      <c r="KW154" s="544"/>
      <c r="KX154" s="544"/>
      <c r="KY154" s="544"/>
      <c r="KZ154" s="544"/>
      <c r="LA154" s="544"/>
      <c r="LB154" s="544"/>
      <c r="LC154" s="544"/>
      <c r="LD154" s="544"/>
      <c r="LE154" s="544"/>
      <c r="LF154" s="544"/>
      <c r="LG154" s="544"/>
      <c r="LH154" s="544"/>
      <c r="LI154" s="544"/>
      <c r="LJ154" s="546"/>
    </row>
    <row r="155" spans="2:322" ht="3.65" customHeight="1">
      <c r="B155" s="545"/>
      <c r="C155" s="544"/>
      <c r="D155" s="544"/>
      <c r="E155" s="544"/>
      <c r="F155" s="544"/>
      <c r="G155" s="544"/>
      <c r="H155" s="544"/>
      <c r="I155" s="544"/>
      <c r="J155" s="544"/>
      <c r="K155" s="544"/>
      <c r="L155" s="544"/>
      <c r="M155" s="544"/>
      <c r="N155" s="544"/>
      <c r="O155" s="544"/>
      <c r="P155" s="544"/>
      <c r="Q155" s="544"/>
      <c r="R155" s="544"/>
      <c r="S155" s="544"/>
      <c r="T155" s="544"/>
      <c r="U155" s="544"/>
      <c r="V155" s="544"/>
      <c r="W155" s="544"/>
      <c r="X155" s="544"/>
      <c r="Y155" s="544"/>
      <c r="Z155" s="544"/>
      <c r="AA155" s="544"/>
      <c r="AB155" s="544"/>
      <c r="AC155" s="544"/>
      <c r="AD155" s="544"/>
      <c r="AE155" s="544"/>
      <c r="AF155" s="544"/>
      <c r="AG155" s="544"/>
      <c r="AH155" s="544"/>
      <c r="AI155" s="544"/>
      <c r="AJ155" s="544"/>
      <c r="AK155" s="544"/>
      <c r="AL155" s="544"/>
      <c r="AM155" s="544"/>
      <c r="AN155" s="544"/>
      <c r="AO155" s="546"/>
      <c r="AP155" s="547"/>
      <c r="AQ155" s="548"/>
      <c r="AR155" s="548"/>
      <c r="AS155" s="548"/>
      <c r="AT155" s="548"/>
      <c r="AU155" s="548"/>
      <c r="AV155" s="548"/>
      <c r="AW155" s="548"/>
      <c r="AX155" s="1337"/>
      <c r="AY155" s="1338"/>
      <c r="AZ155" s="556"/>
      <c r="BA155" s="564"/>
      <c r="BB155" s="1348"/>
      <c r="BC155" s="1348"/>
      <c r="BD155" s="1348"/>
      <c r="BE155" s="1348"/>
      <c r="BF155" s="1348"/>
      <c r="BG155" s="1348"/>
      <c r="BH155" s="1348"/>
      <c r="BI155" s="1348"/>
      <c r="BJ155" s="1348"/>
      <c r="BK155" s="1348"/>
      <c r="BL155" s="1348"/>
      <c r="BM155" s="1348"/>
      <c r="BN155" s="1348"/>
      <c r="BO155" s="1348"/>
      <c r="BP155" s="1348"/>
      <c r="BQ155" s="1348"/>
      <c r="BR155" s="1348"/>
      <c r="BS155" s="1348"/>
      <c r="BT155" s="1348"/>
      <c r="BU155" s="1348"/>
      <c r="BV155" s="1348"/>
      <c r="BW155" s="1348"/>
      <c r="BX155" s="1348"/>
      <c r="BY155" s="1348"/>
      <c r="BZ155" s="1349"/>
      <c r="CA155" s="1349"/>
      <c r="CB155" s="1349"/>
      <c r="CC155" s="1349"/>
      <c r="CD155" s="1349"/>
      <c r="CE155" s="1349"/>
      <c r="CF155" s="1349"/>
      <c r="CG155" s="1349"/>
      <c r="CH155" s="1349"/>
      <c r="CI155" s="1349"/>
      <c r="CJ155" s="1349"/>
      <c r="CK155" s="1349"/>
      <c r="CL155" s="1349"/>
      <c r="CM155" s="1349"/>
      <c r="CN155" s="1349"/>
      <c r="CO155" s="1349"/>
      <c r="CP155" s="1349"/>
      <c r="CQ155" s="1349"/>
      <c r="CR155" s="1349"/>
      <c r="CS155" s="1349"/>
      <c r="CT155" s="1349"/>
      <c r="CU155" s="1349"/>
      <c r="CV155" s="1349"/>
      <c r="CW155" s="1349"/>
      <c r="CX155" s="1349"/>
      <c r="CY155" s="1349"/>
      <c r="CZ155" s="1349"/>
      <c r="DA155" s="1349"/>
      <c r="DB155" s="1349"/>
      <c r="DC155" s="1349"/>
      <c r="DD155" s="1349"/>
      <c r="DE155" s="1349"/>
      <c r="DF155" s="1349"/>
      <c r="DG155" s="1349"/>
      <c r="DH155" s="1349"/>
      <c r="DI155" s="1349"/>
      <c r="DJ155" s="1349"/>
      <c r="DK155" s="1349"/>
      <c r="DL155" s="1349"/>
      <c r="DM155" s="1349"/>
      <c r="DN155" s="1349"/>
      <c r="DO155" s="1349"/>
      <c r="DP155" s="1349"/>
      <c r="DQ155" s="1349"/>
      <c r="DR155" s="1349"/>
      <c r="DS155" s="1349"/>
      <c r="DT155" s="1349"/>
      <c r="DU155" s="1349"/>
      <c r="DV155" s="1349"/>
      <c r="DW155" s="1349"/>
      <c r="DX155" s="1349"/>
      <c r="DY155" s="1349"/>
      <c r="DZ155" s="1349"/>
      <c r="EA155" s="1349"/>
      <c r="EB155" s="1349"/>
      <c r="EC155" s="1349"/>
      <c r="ED155" s="1349"/>
      <c r="EE155" s="1349"/>
      <c r="EF155" s="1349"/>
      <c r="EG155" s="1349"/>
      <c r="EH155" s="1349"/>
      <c r="EI155" s="1349"/>
      <c r="EJ155" s="1349"/>
      <c r="EK155" s="1349"/>
      <c r="EL155" s="1349"/>
      <c r="EM155" s="1349"/>
      <c r="EN155" s="1349"/>
      <c r="EO155" s="1349"/>
      <c r="EP155" s="1349"/>
      <c r="EQ155" s="1349"/>
      <c r="ER155" s="1349"/>
      <c r="ES155" s="1349"/>
      <c r="ET155" s="1349"/>
      <c r="EU155" s="1349"/>
      <c r="EV155" s="1349"/>
      <c r="EW155" s="1349"/>
      <c r="EX155" s="1349"/>
      <c r="EY155" s="1349"/>
      <c r="EZ155" s="1349"/>
      <c r="FA155" s="1349"/>
      <c r="FB155" s="1349"/>
      <c r="FC155" s="1349"/>
      <c r="FD155" s="1349"/>
      <c r="FE155" s="1349"/>
      <c r="FF155" s="1349"/>
      <c r="FG155" s="1349"/>
      <c r="FH155" s="1349"/>
      <c r="FI155" s="1349"/>
      <c r="FJ155" s="1349"/>
      <c r="FK155" s="1349"/>
      <c r="FL155" s="1349"/>
      <c r="FM155" s="1349"/>
      <c r="FN155" s="1349"/>
      <c r="FO155" s="1349"/>
      <c r="FP155" s="1349"/>
      <c r="FQ155" s="1349"/>
      <c r="FR155" s="1349"/>
      <c r="FS155" s="1349"/>
      <c r="FT155" s="1349"/>
      <c r="FU155" s="1349"/>
      <c r="FV155" s="1349"/>
      <c r="FW155" s="1349"/>
      <c r="FX155" s="1349"/>
      <c r="FY155" s="1349"/>
      <c r="FZ155" s="1349"/>
      <c r="GA155" s="1349"/>
      <c r="GB155" s="1349"/>
      <c r="GC155" s="1349"/>
      <c r="GD155" s="1349"/>
      <c r="GE155" s="1349"/>
      <c r="GF155" s="1349"/>
      <c r="GG155" s="1349"/>
      <c r="GH155" s="1349"/>
      <c r="GI155" s="1349"/>
      <c r="GJ155" s="1349"/>
      <c r="GK155" s="1349"/>
      <c r="GL155" s="1349"/>
      <c r="GM155" s="1349"/>
      <c r="GN155" s="1349"/>
      <c r="GO155" s="1349"/>
      <c r="GP155" s="1348"/>
      <c r="GQ155" s="1348"/>
      <c r="GR155" s="1348"/>
      <c r="GS155" s="1348"/>
      <c r="GT155" s="1348"/>
      <c r="GU155" s="1348"/>
      <c r="GV155" s="1348"/>
      <c r="GW155" s="1348"/>
      <c r="GX155" s="1348"/>
      <c r="GY155" s="1348"/>
      <c r="GZ155" s="1348"/>
      <c r="HA155" s="1348"/>
      <c r="HB155" s="1348"/>
      <c r="HC155" s="1348"/>
      <c r="HD155" s="1348"/>
      <c r="HE155" s="1348"/>
      <c r="HF155" s="1348"/>
      <c r="HG155" s="1348"/>
      <c r="HH155" s="1348"/>
      <c r="HI155" s="1348"/>
      <c r="HJ155" s="1348"/>
      <c r="HK155" s="1348"/>
      <c r="HL155" s="1348"/>
      <c r="HM155" s="1348"/>
      <c r="HN155" s="1348"/>
      <c r="HO155" s="1348"/>
      <c r="HP155" s="1348"/>
      <c r="HQ155" s="1348"/>
      <c r="HR155" s="1348"/>
      <c r="HS155" s="1348"/>
      <c r="HT155" s="1348"/>
      <c r="HU155" s="1348"/>
      <c r="HV155" s="1348"/>
      <c r="HW155" s="1348"/>
      <c r="HX155" s="1348"/>
      <c r="HY155" s="1348"/>
      <c r="HZ155" s="1348"/>
      <c r="IA155" s="1348"/>
      <c r="IB155" s="1348"/>
      <c r="IC155" s="1348"/>
      <c r="ID155" s="1348"/>
      <c r="IE155" s="1348"/>
      <c r="IF155" s="1348"/>
      <c r="IG155" s="1348"/>
      <c r="IH155" s="1348"/>
      <c r="II155" s="1348"/>
      <c r="IJ155" s="1348"/>
      <c r="IK155" s="1348"/>
      <c r="IL155" s="1348"/>
      <c r="IM155" s="1348"/>
      <c r="IN155" s="1348"/>
      <c r="IO155" s="1348"/>
      <c r="IP155" s="1348"/>
      <c r="IQ155" s="1348"/>
      <c r="IR155" s="1352" t="b">
        <v>0</v>
      </c>
      <c r="IS155" s="1352"/>
      <c r="IT155" s="1352"/>
      <c r="IU155" s="1352"/>
      <c r="IV155" s="566"/>
      <c r="IW155" s="556"/>
      <c r="IX155" s="1338"/>
      <c r="IY155" s="1341"/>
      <c r="IZ155" s="544"/>
      <c r="JA155" s="544"/>
      <c r="JB155" s="544"/>
      <c r="JC155" s="544"/>
      <c r="JD155" s="544"/>
      <c r="JE155" s="544"/>
      <c r="JF155" s="544"/>
      <c r="JG155" s="544"/>
      <c r="JH155" s="545"/>
      <c r="JI155" s="544"/>
      <c r="JJ155" s="544"/>
      <c r="JK155" s="544"/>
      <c r="JL155" s="544"/>
      <c r="JM155" s="544"/>
      <c r="JN155" s="544"/>
      <c r="JO155" s="544"/>
      <c r="JP155" s="544"/>
      <c r="JQ155" s="544"/>
      <c r="JR155" s="544"/>
      <c r="JS155" s="544"/>
      <c r="JT155" s="544"/>
      <c r="JU155" s="544"/>
      <c r="JV155" s="544"/>
      <c r="JW155" s="544"/>
      <c r="JX155" s="544"/>
      <c r="JY155" s="544"/>
      <c r="JZ155" s="544"/>
      <c r="KA155" s="544"/>
      <c r="KB155" s="544"/>
      <c r="KC155" s="544"/>
      <c r="KD155" s="544"/>
      <c r="KE155" s="544"/>
      <c r="KF155" s="544"/>
      <c r="KG155" s="544"/>
      <c r="KH155" s="544"/>
      <c r="KI155" s="544"/>
      <c r="KJ155" s="544"/>
      <c r="KK155" s="544"/>
      <c r="KL155" s="544"/>
      <c r="KM155" s="544"/>
      <c r="KN155" s="544"/>
      <c r="KO155" s="544"/>
      <c r="KP155" s="544"/>
      <c r="KQ155" s="544"/>
      <c r="KR155" s="544"/>
      <c r="KS155" s="544"/>
      <c r="KT155" s="544"/>
      <c r="KU155" s="544"/>
      <c r="KV155" s="544"/>
      <c r="KW155" s="544"/>
      <c r="KX155" s="544"/>
      <c r="KY155" s="544"/>
      <c r="KZ155" s="544"/>
      <c r="LA155" s="544"/>
      <c r="LB155" s="544"/>
      <c r="LC155" s="544"/>
      <c r="LD155" s="544"/>
      <c r="LE155" s="544"/>
      <c r="LF155" s="544"/>
      <c r="LG155" s="544"/>
      <c r="LH155" s="544"/>
      <c r="LI155" s="544"/>
      <c r="LJ155" s="546"/>
    </row>
    <row r="156" spans="2:322" ht="3.65" customHeight="1">
      <c r="B156" s="545"/>
      <c r="C156" s="544"/>
      <c r="D156" s="544"/>
      <c r="E156" s="544"/>
      <c r="F156" s="544"/>
      <c r="G156" s="544"/>
      <c r="H156" s="544"/>
      <c r="I156" s="544"/>
      <c r="J156" s="544"/>
      <c r="K156" s="544"/>
      <c r="L156" s="544"/>
      <c r="M156" s="544"/>
      <c r="N156" s="544"/>
      <c r="O156" s="544"/>
      <c r="P156" s="544"/>
      <c r="Q156" s="544"/>
      <c r="R156" s="544"/>
      <c r="S156" s="544"/>
      <c r="T156" s="544"/>
      <c r="U156" s="544"/>
      <c r="V156" s="544"/>
      <c r="W156" s="544"/>
      <c r="X156" s="544"/>
      <c r="Y156" s="544"/>
      <c r="Z156" s="544"/>
      <c r="AA156" s="544"/>
      <c r="AB156" s="544"/>
      <c r="AC156" s="544"/>
      <c r="AD156" s="544"/>
      <c r="AE156" s="544"/>
      <c r="AF156" s="544"/>
      <c r="AG156" s="544"/>
      <c r="AH156" s="544"/>
      <c r="AI156" s="544"/>
      <c r="AJ156" s="544"/>
      <c r="AK156" s="544"/>
      <c r="AL156" s="544"/>
      <c r="AM156" s="544"/>
      <c r="AN156" s="544"/>
      <c r="AO156" s="546"/>
      <c r="AP156" s="547"/>
      <c r="AQ156" s="548"/>
      <c r="AR156" s="548"/>
      <c r="AS156" s="548"/>
      <c r="AT156" s="548"/>
      <c r="AU156" s="548"/>
      <c r="AV156" s="548"/>
      <c r="AW156" s="548"/>
      <c r="AX156" s="1337"/>
      <c r="AY156" s="1338"/>
      <c r="AZ156" s="556"/>
      <c r="BA156" s="564"/>
      <c r="BB156" s="1348"/>
      <c r="BC156" s="1348"/>
      <c r="BD156" s="1348"/>
      <c r="BE156" s="1348"/>
      <c r="BF156" s="1348"/>
      <c r="BG156" s="1348"/>
      <c r="BH156" s="1348"/>
      <c r="BI156" s="1348"/>
      <c r="BJ156" s="1348"/>
      <c r="BK156" s="1348"/>
      <c r="BL156" s="1348"/>
      <c r="BM156" s="1348"/>
      <c r="BN156" s="1348"/>
      <c r="BO156" s="1348"/>
      <c r="BP156" s="1348"/>
      <c r="BQ156" s="1348"/>
      <c r="BR156" s="1348"/>
      <c r="BS156" s="1348"/>
      <c r="BT156" s="1348"/>
      <c r="BU156" s="1348"/>
      <c r="BV156" s="1348"/>
      <c r="BW156" s="1348"/>
      <c r="BX156" s="1348"/>
      <c r="BY156" s="1348"/>
      <c r="BZ156" s="1349"/>
      <c r="CA156" s="1349"/>
      <c r="CB156" s="1349"/>
      <c r="CC156" s="1349"/>
      <c r="CD156" s="1349"/>
      <c r="CE156" s="1349"/>
      <c r="CF156" s="1349"/>
      <c r="CG156" s="1349"/>
      <c r="CH156" s="1349"/>
      <c r="CI156" s="1349"/>
      <c r="CJ156" s="1349"/>
      <c r="CK156" s="1349"/>
      <c r="CL156" s="1349"/>
      <c r="CM156" s="1349"/>
      <c r="CN156" s="1349"/>
      <c r="CO156" s="1349"/>
      <c r="CP156" s="1349"/>
      <c r="CQ156" s="1349"/>
      <c r="CR156" s="1349"/>
      <c r="CS156" s="1349"/>
      <c r="CT156" s="1349"/>
      <c r="CU156" s="1349"/>
      <c r="CV156" s="1349"/>
      <c r="CW156" s="1349"/>
      <c r="CX156" s="1349"/>
      <c r="CY156" s="1349"/>
      <c r="CZ156" s="1349"/>
      <c r="DA156" s="1349"/>
      <c r="DB156" s="1349"/>
      <c r="DC156" s="1349"/>
      <c r="DD156" s="1349"/>
      <c r="DE156" s="1349"/>
      <c r="DF156" s="1349"/>
      <c r="DG156" s="1349"/>
      <c r="DH156" s="1349"/>
      <c r="DI156" s="1349"/>
      <c r="DJ156" s="1349"/>
      <c r="DK156" s="1349"/>
      <c r="DL156" s="1349"/>
      <c r="DM156" s="1349"/>
      <c r="DN156" s="1349"/>
      <c r="DO156" s="1349"/>
      <c r="DP156" s="1349"/>
      <c r="DQ156" s="1349"/>
      <c r="DR156" s="1349"/>
      <c r="DS156" s="1349"/>
      <c r="DT156" s="1349"/>
      <c r="DU156" s="1349"/>
      <c r="DV156" s="1349"/>
      <c r="DW156" s="1349"/>
      <c r="DX156" s="1349"/>
      <c r="DY156" s="1349"/>
      <c r="DZ156" s="1349"/>
      <c r="EA156" s="1349"/>
      <c r="EB156" s="1349"/>
      <c r="EC156" s="1349"/>
      <c r="ED156" s="1349"/>
      <c r="EE156" s="1349"/>
      <c r="EF156" s="1349"/>
      <c r="EG156" s="1349"/>
      <c r="EH156" s="1349"/>
      <c r="EI156" s="1349"/>
      <c r="EJ156" s="1349"/>
      <c r="EK156" s="1349"/>
      <c r="EL156" s="1349"/>
      <c r="EM156" s="1349"/>
      <c r="EN156" s="1349"/>
      <c r="EO156" s="1349"/>
      <c r="EP156" s="1349"/>
      <c r="EQ156" s="1349"/>
      <c r="ER156" s="1349"/>
      <c r="ES156" s="1349"/>
      <c r="ET156" s="1349"/>
      <c r="EU156" s="1349"/>
      <c r="EV156" s="1349"/>
      <c r="EW156" s="1349"/>
      <c r="EX156" s="1349"/>
      <c r="EY156" s="1349"/>
      <c r="EZ156" s="1349"/>
      <c r="FA156" s="1349"/>
      <c r="FB156" s="1349"/>
      <c r="FC156" s="1349"/>
      <c r="FD156" s="1349"/>
      <c r="FE156" s="1349"/>
      <c r="FF156" s="1349"/>
      <c r="FG156" s="1349"/>
      <c r="FH156" s="1349"/>
      <c r="FI156" s="1349"/>
      <c r="FJ156" s="1349"/>
      <c r="FK156" s="1349"/>
      <c r="FL156" s="1349"/>
      <c r="FM156" s="1349"/>
      <c r="FN156" s="1349"/>
      <c r="FO156" s="1349"/>
      <c r="FP156" s="1349"/>
      <c r="FQ156" s="1349"/>
      <c r="FR156" s="1349"/>
      <c r="FS156" s="1349"/>
      <c r="FT156" s="1349"/>
      <c r="FU156" s="1349"/>
      <c r="FV156" s="1349"/>
      <c r="FW156" s="1349"/>
      <c r="FX156" s="1349"/>
      <c r="FY156" s="1349"/>
      <c r="FZ156" s="1349"/>
      <c r="GA156" s="1349"/>
      <c r="GB156" s="1349"/>
      <c r="GC156" s="1349"/>
      <c r="GD156" s="1349"/>
      <c r="GE156" s="1349"/>
      <c r="GF156" s="1349"/>
      <c r="GG156" s="1349"/>
      <c r="GH156" s="1349"/>
      <c r="GI156" s="1349"/>
      <c r="GJ156" s="1349"/>
      <c r="GK156" s="1349"/>
      <c r="GL156" s="1349"/>
      <c r="GM156" s="1349"/>
      <c r="GN156" s="1349"/>
      <c r="GO156" s="1349"/>
      <c r="GP156" s="1348"/>
      <c r="GQ156" s="1348"/>
      <c r="GR156" s="1348"/>
      <c r="GS156" s="1348"/>
      <c r="GT156" s="1348"/>
      <c r="GU156" s="1348"/>
      <c r="GV156" s="1348"/>
      <c r="GW156" s="1348"/>
      <c r="GX156" s="1348"/>
      <c r="GY156" s="1348"/>
      <c r="GZ156" s="1348"/>
      <c r="HA156" s="1348"/>
      <c r="HB156" s="1348"/>
      <c r="HC156" s="1348"/>
      <c r="HD156" s="1348"/>
      <c r="HE156" s="1348"/>
      <c r="HF156" s="1348"/>
      <c r="HG156" s="1348"/>
      <c r="HH156" s="1348"/>
      <c r="HI156" s="1348"/>
      <c r="HJ156" s="1348"/>
      <c r="HK156" s="1348"/>
      <c r="HL156" s="1348"/>
      <c r="HM156" s="1348"/>
      <c r="HN156" s="1348"/>
      <c r="HO156" s="1348"/>
      <c r="HP156" s="1348"/>
      <c r="HQ156" s="1348"/>
      <c r="HR156" s="1348"/>
      <c r="HS156" s="1348"/>
      <c r="HT156" s="1348"/>
      <c r="HU156" s="1348"/>
      <c r="HV156" s="1348"/>
      <c r="HW156" s="1348"/>
      <c r="HX156" s="1348"/>
      <c r="HY156" s="1348"/>
      <c r="HZ156" s="1348"/>
      <c r="IA156" s="1348"/>
      <c r="IB156" s="1348"/>
      <c r="IC156" s="1348"/>
      <c r="ID156" s="1348"/>
      <c r="IE156" s="1348"/>
      <c r="IF156" s="1348"/>
      <c r="IG156" s="1348"/>
      <c r="IH156" s="1348"/>
      <c r="II156" s="1348"/>
      <c r="IJ156" s="1348"/>
      <c r="IK156" s="1348"/>
      <c r="IL156" s="1348"/>
      <c r="IM156" s="1348"/>
      <c r="IN156" s="1348"/>
      <c r="IO156" s="1348"/>
      <c r="IP156" s="1348"/>
      <c r="IQ156" s="1348"/>
      <c r="IR156" s="1352"/>
      <c r="IS156" s="1352"/>
      <c r="IT156" s="1352"/>
      <c r="IU156" s="1352"/>
      <c r="IV156" s="566"/>
      <c r="IW156" s="556"/>
      <c r="IX156" s="1338"/>
      <c r="IY156" s="1341"/>
      <c r="IZ156" s="544"/>
      <c r="JA156" s="544"/>
      <c r="JB156" s="544"/>
      <c r="JC156" s="544"/>
      <c r="JD156" s="544"/>
      <c r="JE156" s="544"/>
      <c r="JF156" s="544"/>
      <c r="JG156" s="544"/>
      <c r="JH156" s="545"/>
      <c r="JI156" s="544"/>
      <c r="JJ156" s="544"/>
      <c r="JK156" s="544"/>
      <c r="JL156" s="544"/>
      <c r="JM156" s="544"/>
      <c r="JN156" s="544"/>
      <c r="JO156" s="544"/>
      <c r="JP156" s="544"/>
      <c r="JQ156" s="544"/>
      <c r="JR156" s="544"/>
      <c r="JS156" s="544"/>
      <c r="JT156" s="544"/>
      <c r="JU156" s="544"/>
      <c r="JV156" s="544"/>
      <c r="JW156" s="544"/>
      <c r="JX156" s="544"/>
      <c r="JY156" s="544"/>
      <c r="JZ156" s="544"/>
      <c r="KA156" s="544"/>
      <c r="KB156" s="544"/>
      <c r="KC156" s="544"/>
      <c r="KD156" s="544"/>
      <c r="KE156" s="544"/>
      <c r="KF156" s="544"/>
      <c r="KG156" s="544"/>
      <c r="KH156" s="544"/>
      <c r="KI156" s="544"/>
      <c r="KJ156" s="544"/>
      <c r="KK156" s="544"/>
      <c r="KL156" s="544"/>
      <c r="KM156" s="544"/>
      <c r="KN156" s="544"/>
      <c r="KO156" s="544"/>
      <c r="KP156" s="544"/>
      <c r="KQ156" s="544"/>
      <c r="KR156" s="544"/>
      <c r="KS156" s="544"/>
      <c r="KT156" s="544"/>
      <c r="KU156" s="544"/>
      <c r="KV156" s="544"/>
      <c r="KW156" s="544"/>
      <c r="KX156" s="544"/>
      <c r="KY156" s="544"/>
      <c r="KZ156" s="544"/>
      <c r="LA156" s="544"/>
      <c r="LB156" s="544"/>
      <c r="LC156" s="544"/>
      <c r="LD156" s="544"/>
      <c r="LE156" s="544"/>
      <c r="LF156" s="544"/>
      <c r="LG156" s="544"/>
      <c r="LH156" s="544"/>
      <c r="LI156" s="544"/>
      <c r="LJ156" s="546"/>
    </row>
    <row r="157" spans="2:322" ht="3.65" customHeight="1">
      <c r="B157" s="545"/>
      <c r="C157" s="544"/>
      <c r="D157" s="544"/>
      <c r="E157" s="544"/>
      <c r="F157" s="544"/>
      <c r="G157" s="544"/>
      <c r="H157" s="544"/>
      <c r="I157" s="544"/>
      <c r="J157" s="544"/>
      <c r="K157" s="544"/>
      <c r="L157" s="544"/>
      <c r="M157" s="544"/>
      <c r="N157" s="544"/>
      <c r="O157" s="544"/>
      <c r="P157" s="544"/>
      <c r="Q157" s="544"/>
      <c r="R157" s="544"/>
      <c r="S157" s="544"/>
      <c r="T157" s="544"/>
      <c r="U157" s="544"/>
      <c r="V157" s="544"/>
      <c r="W157" s="544"/>
      <c r="X157" s="544"/>
      <c r="Y157" s="544"/>
      <c r="Z157" s="544"/>
      <c r="AA157" s="544"/>
      <c r="AB157" s="544"/>
      <c r="AC157" s="544"/>
      <c r="AD157" s="544"/>
      <c r="AE157" s="544"/>
      <c r="AF157" s="544"/>
      <c r="AG157" s="544"/>
      <c r="AH157" s="544"/>
      <c r="AI157" s="544"/>
      <c r="AJ157" s="544"/>
      <c r="AK157" s="544"/>
      <c r="AL157" s="544"/>
      <c r="AM157" s="544"/>
      <c r="AN157" s="544"/>
      <c r="AO157" s="546"/>
      <c r="AP157" s="547"/>
      <c r="AQ157" s="548"/>
      <c r="AR157" s="548"/>
      <c r="AS157" s="548"/>
      <c r="AT157" s="548"/>
      <c r="AU157" s="548"/>
      <c r="AV157" s="548"/>
      <c r="AW157" s="548"/>
      <c r="AX157" s="1337"/>
      <c r="AY157" s="1338"/>
      <c r="AZ157" s="556"/>
      <c r="BA157" s="564"/>
      <c r="BB157" s="1348"/>
      <c r="BC157" s="1348"/>
      <c r="BD157" s="1348"/>
      <c r="BE157" s="1348"/>
      <c r="BF157" s="1348"/>
      <c r="BG157" s="1348"/>
      <c r="BH157" s="1348"/>
      <c r="BI157" s="1348"/>
      <c r="BJ157" s="1348"/>
      <c r="BK157" s="1348"/>
      <c r="BL157" s="1348"/>
      <c r="BM157" s="1348"/>
      <c r="BN157" s="1348"/>
      <c r="BO157" s="1348"/>
      <c r="BP157" s="1348"/>
      <c r="BQ157" s="1348"/>
      <c r="BR157" s="1348"/>
      <c r="BS157" s="1348"/>
      <c r="BT157" s="1348"/>
      <c r="BU157" s="1348"/>
      <c r="BV157" s="1348"/>
      <c r="BW157" s="1348"/>
      <c r="BX157" s="1348"/>
      <c r="BY157" s="1348"/>
      <c r="BZ157" s="1349"/>
      <c r="CA157" s="1349"/>
      <c r="CB157" s="1349"/>
      <c r="CC157" s="1349"/>
      <c r="CD157" s="1349"/>
      <c r="CE157" s="1349"/>
      <c r="CF157" s="1349"/>
      <c r="CG157" s="1349"/>
      <c r="CH157" s="1349"/>
      <c r="CI157" s="1349"/>
      <c r="CJ157" s="1349"/>
      <c r="CK157" s="1349"/>
      <c r="CL157" s="1349"/>
      <c r="CM157" s="1349"/>
      <c r="CN157" s="1349"/>
      <c r="CO157" s="1349"/>
      <c r="CP157" s="1349"/>
      <c r="CQ157" s="1349"/>
      <c r="CR157" s="1349"/>
      <c r="CS157" s="1349"/>
      <c r="CT157" s="1349"/>
      <c r="CU157" s="1349"/>
      <c r="CV157" s="1349"/>
      <c r="CW157" s="1349"/>
      <c r="CX157" s="1349"/>
      <c r="CY157" s="1349"/>
      <c r="CZ157" s="1349"/>
      <c r="DA157" s="1349"/>
      <c r="DB157" s="1349"/>
      <c r="DC157" s="1349"/>
      <c r="DD157" s="1349"/>
      <c r="DE157" s="1349"/>
      <c r="DF157" s="1349"/>
      <c r="DG157" s="1349"/>
      <c r="DH157" s="1349"/>
      <c r="DI157" s="1349"/>
      <c r="DJ157" s="1349"/>
      <c r="DK157" s="1349"/>
      <c r="DL157" s="1349"/>
      <c r="DM157" s="1349"/>
      <c r="DN157" s="1349"/>
      <c r="DO157" s="1349"/>
      <c r="DP157" s="1349"/>
      <c r="DQ157" s="1349"/>
      <c r="DR157" s="1349"/>
      <c r="DS157" s="1349"/>
      <c r="DT157" s="1349"/>
      <c r="DU157" s="1349"/>
      <c r="DV157" s="1349"/>
      <c r="DW157" s="1349"/>
      <c r="DX157" s="1349"/>
      <c r="DY157" s="1349"/>
      <c r="DZ157" s="1349"/>
      <c r="EA157" s="1349"/>
      <c r="EB157" s="1349"/>
      <c r="EC157" s="1349"/>
      <c r="ED157" s="1349"/>
      <c r="EE157" s="1349"/>
      <c r="EF157" s="1349"/>
      <c r="EG157" s="1349"/>
      <c r="EH157" s="1349"/>
      <c r="EI157" s="1349"/>
      <c r="EJ157" s="1349"/>
      <c r="EK157" s="1349"/>
      <c r="EL157" s="1349"/>
      <c r="EM157" s="1349"/>
      <c r="EN157" s="1349"/>
      <c r="EO157" s="1349"/>
      <c r="EP157" s="1349"/>
      <c r="EQ157" s="1349"/>
      <c r="ER157" s="1349"/>
      <c r="ES157" s="1349"/>
      <c r="ET157" s="1349"/>
      <c r="EU157" s="1349"/>
      <c r="EV157" s="1349"/>
      <c r="EW157" s="1349"/>
      <c r="EX157" s="1349"/>
      <c r="EY157" s="1349"/>
      <c r="EZ157" s="1349"/>
      <c r="FA157" s="1349"/>
      <c r="FB157" s="1349"/>
      <c r="FC157" s="1349"/>
      <c r="FD157" s="1349"/>
      <c r="FE157" s="1349"/>
      <c r="FF157" s="1349"/>
      <c r="FG157" s="1349"/>
      <c r="FH157" s="1349"/>
      <c r="FI157" s="1349"/>
      <c r="FJ157" s="1349"/>
      <c r="FK157" s="1349"/>
      <c r="FL157" s="1349"/>
      <c r="FM157" s="1349"/>
      <c r="FN157" s="1349"/>
      <c r="FO157" s="1349"/>
      <c r="FP157" s="1349"/>
      <c r="FQ157" s="1349"/>
      <c r="FR157" s="1349"/>
      <c r="FS157" s="1349"/>
      <c r="FT157" s="1349"/>
      <c r="FU157" s="1349"/>
      <c r="FV157" s="1349"/>
      <c r="FW157" s="1349"/>
      <c r="FX157" s="1349"/>
      <c r="FY157" s="1349"/>
      <c r="FZ157" s="1349"/>
      <c r="GA157" s="1349"/>
      <c r="GB157" s="1349"/>
      <c r="GC157" s="1349"/>
      <c r="GD157" s="1349"/>
      <c r="GE157" s="1349"/>
      <c r="GF157" s="1349"/>
      <c r="GG157" s="1349"/>
      <c r="GH157" s="1349"/>
      <c r="GI157" s="1349"/>
      <c r="GJ157" s="1349"/>
      <c r="GK157" s="1349"/>
      <c r="GL157" s="1349"/>
      <c r="GM157" s="1349"/>
      <c r="GN157" s="1349"/>
      <c r="GO157" s="1349"/>
      <c r="GP157" s="1348"/>
      <c r="GQ157" s="1348"/>
      <c r="GR157" s="1348"/>
      <c r="GS157" s="1348"/>
      <c r="GT157" s="1348"/>
      <c r="GU157" s="1348"/>
      <c r="GV157" s="1348"/>
      <c r="GW157" s="1348"/>
      <c r="GX157" s="1348"/>
      <c r="GY157" s="1348"/>
      <c r="GZ157" s="1348"/>
      <c r="HA157" s="1348"/>
      <c r="HB157" s="1348"/>
      <c r="HC157" s="1348"/>
      <c r="HD157" s="1348"/>
      <c r="HE157" s="1348"/>
      <c r="HF157" s="1348"/>
      <c r="HG157" s="1348"/>
      <c r="HH157" s="1348"/>
      <c r="HI157" s="1348"/>
      <c r="HJ157" s="1348"/>
      <c r="HK157" s="1348"/>
      <c r="HL157" s="1348"/>
      <c r="HM157" s="1348"/>
      <c r="HN157" s="1348"/>
      <c r="HO157" s="1348"/>
      <c r="HP157" s="1348"/>
      <c r="HQ157" s="1348"/>
      <c r="HR157" s="1348"/>
      <c r="HS157" s="1348"/>
      <c r="HT157" s="1348"/>
      <c r="HU157" s="1348"/>
      <c r="HV157" s="1348"/>
      <c r="HW157" s="1348"/>
      <c r="HX157" s="1348"/>
      <c r="HY157" s="1348"/>
      <c r="HZ157" s="1348"/>
      <c r="IA157" s="1348"/>
      <c r="IB157" s="1348"/>
      <c r="IC157" s="1348"/>
      <c r="ID157" s="1348"/>
      <c r="IE157" s="1348"/>
      <c r="IF157" s="1348"/>
      <c r="IG157" s="1348"/>
      <c r="IH157" s="1348"/>
      <c r="II157" s="1348"/>
      <c r="IJ157" s="1348"/>
      <c r="IK157" s="1348"/>
      <c r="IL157" s="1348"/>
      <c r="IM157" s="1348"/>
      <c r="IN157" s="1348"/>
      <c r="IO157" s="1348"/>
      <c r="IP157" s="1348"/>
      <c r="IQ157" s="1348"/>
      <c r="IR157" s="1352"/>
      <c r="IS157" s="1352"/>
      <c r="IT157" s="1352"/>
      <c r="IU157" s="1352"/>
      <c r="IV157" s="566"/>
      <c r="IW157" s="556"/>
      <c r="IX157" s="1338"/>
      <c r="IY157" s="1341"/>
      <c r="IZ157" s="544"/>
      <c r="JA157" s="544"/>
      <c r="JB157" s="544"/>
      <c r="JC157" s="544"/>
      <c r="JD157" s="544"/>
      <c r="JE157" s="544"/>
      <c r="JF157" s="544"/>
      <c r="JG157" s="544"/>
      <c r="JH157" s="545"/>
      <c r="JI157" s="544"/>
      <c r="JJ157" s="544"/>
      <c r="JK157" s="544"/>
      <c r="JL157" s="544"/>
      <c r="JM157" s="544"/>
      <c r="JN157" s="544"/>
      <c r="JO157" s="544"/>
      <c r="JP157" s="544"/>
      <c r="JQ157" s="544"/>
      <c r="JR157" s="544"/>
      <c r="JS157" s="544"/>
      <c r="JT157" s="544"/>
      <c r="JU157" s="544"/>
      <c r="JV157" s="544"/>
      <c r="JW157" s="544"/>
      <c r="JX157" s="544"/>
      <c r="JY157" s="544"/>
      <c r="JZ157" s="544"/>
      <c r="KA157" s="544"/>
      <c r="KB157" s="544"/>
      <c r="KC157" s="544"/>
      <c r="KD157" s="544"/>
      <c r="KE157" s="544"/>
      <c r="KF157" s="544"/>
      <c r="KG157" s="544"/>
      <c r="KH157" s="544"/>
      <c r="KI157" s="544"/>
      <c r="KJ157" s="544"/>
      <c r="KK157" s="544"/>
      <c r="KL157" s="544"/>
      <c r="KM157" s="544"/>
      <c r="KN157" s="544"/>
      <c r="KO157" s="544"/>
      <c r="KP157" s="544"/>
      <c r="KQ157" s="544"/>
      <c r="KR157" s="544"/>
      <c r="KS157" s="544"/>
      <c r="KT157" s="544"/>
      <c r="KU157" s="544"/>
      <c r="KV157" s="544"/>
      <c r="KW157" s="544"/>
      <c r="KX157" s="544"/>
      <c r="KY157" s="544"/>
      <c r="KZ157" s="544"/>
      <c r="LA157" s="544"/>
      <c r="LB157" s="544"/>
      <c r="LC157" s="544"/>
      <c r="LD157" s="544"/>
      <c r="LE157" s="544"/>
      <c r="LF157" s="544"/>
      <c r="LG157" s="544"/>
      <c r="LH157" s="544"/>
      <c r="LI157" s="544"/>
      <c r="LJ157" s="546"/>
    </row>
    <row r="158" spans="2:322" ht="3.65" customHeight="1">
      <c r="B158" s="545"/>
      <c r="C158" s="544"/>
      <c r="D158" s="544"/>
      <c r="E158" s="544"/>
      <c r="F158" s="544"/>
      <c r="G158" s="544"/>
      <c r="H158" s="544"/>
      <c r="I158" s="544"/>
      <c r="J158" s="544"/>
      <c r="K158" s="544"/>
      <c r="L158" s="544"/>
      <c r="M158" s="544"/>
      <c r="N158" s="544"/>
      <c r="O158" s="544"/>
      <c r="P158" s="544"/>
      <c r="Q158" s="544"/>
      <c r="R158" s="544"/>
      <c r="S158" s="544"/>
      <c r="T158" s="544"/>
      <c r="U158" s="544"/>
      <c r="V158" s="544"/>
      <c r="W158" s="544"/>
      <c r="X158" s="544"/>
      <c r="Y158" s="544"/>
      <c r="Z158" s="544"/>
      <c r="AA158" s="544"/>
      <c r="AB158" s="544"/>
      <c r="AC158" s="544"/>
      <c r="AD158" s="544"/>
      <c r="AE158" s="544"/>
      <c r="AF158" s="544"/>
      <c r="AG158" s="544"/>
      <c r="AH158" s="544"/>
      <c r="AI158" s="544"/>
      <c r="AJ158" s="544"/>
      <c r="AK158" s="544"/>
      <c r="AL158" s="544"/>
      <c r="AM158" s="544"/>
      <c r="AN158" s="544"/>
      <c r="AO158" s="546"/>
      <c r="AP158" s="547"/>
      <c r="AQ158" s="548"/>
      <c r="AR158" s="548"/>
      <c r="AS158" s="548"/>
      <c r="AT158" s="548"/>
      <c r="AU158" s="548"/>
      <c r="AV158" s="548"/>
      <c r="AW158" s="548"/>
      <c r="AX158" s="1337"/>
      <c r="AY158" s="1338"/>
      <c r="AZ158" s="556"/>
      <c r="BA158" s="564"/>
      <c r="BB158" s="1353"/>
      <c r="BC158" s="1353"/>
      <c r="BD158" s="1353"/>
      <c r="BE158" s="1353"/>
      <c r="BF158" s="1353"/>
      <c r="BG158" s="1353"/>
      <c r="BH158" s="1353"/>
      <c r="BI158" s="1353"/>
      <c r="BJ158" s="1353"/>
      <c r="BK158" s="1353"/>
      <c r="BL158" s="1353"/>
      <c r="BM158" s="1353"/>
      <c r="BN158" s="1353"/>
      <c r="BO158" s="1353"/>
      <c r="BP158" s="1353"/>
      <c r="BQ158" s="1353"/>
      <c r="BR158" s="1353"/>
      <c r="BS158" s="1353"/>
      <c r="BT158" s="1353"/>
      <c r="BU158" s="1353"/>
      <c r="BV158" s="1353"/>
      <c r="BW158" s="1353"/>
      <c r="BX158" s="1353"/>
      <c r="BY158" s="1353"/>
      <c r="BZ158" s="1353"/>
      <c r="CA158" s="1353"/>
      <c r="CB158" s="1353"/>
      <c r="CC158" s="1353"/>
      <c r="CD158" s="1353"/>
      <c r="CE158" s="1353"/>
      <c r="CF158" s="1353"/>
      <c r="CG158" s="1353"/>
      <c r="CH158" s="1353"/>
      <c r="CI158" s="1353"/>
      <c r="CJ158" s="1353"/>
      <c r="CK158" s="1353"/>
      <c r="CL158" s="1353"/>
      <c r="CM158" s="1353"/>
      <c r="CN158" s="1353"/>
      <c r="CO158" s="1353"/>
      <c r="CP158" s="1353"/>
      <c r="CQ158" s="1353"/>
      <c r="CR158" s="1353"/>
      <c r="CS158" s="1353"/>
      <c r="CT158" s="1353"/>
      <c r="CU158" s="1353"/>
      <c r="CV158" s="1353"/>
      <c r="CW158" s="1353"/>
      <c r="CX158" s="1353"/>
      <c r="CY158" s="1353"/>
      <c r="CZ158" s="1353"/>
      <c r="DA158" s="1353"/>
      <c r="DB158" s="1353"/>
      <c r="DC158" s="1353"/>
      <c r="DD158" s="1353"/>
      <c r="DE158" s="1353"/>
      <c r="DF158" s="1353"/>
      <c r="DG158" s="1353"/>
      <c r="DH158" s="1353"/>
      <c r="DI158" s="1353"/>
      <c r="DJ158" s="1353"/>
      <c r="DK158" s="1353"/>
      <c r="DL158" s="1353"/>
      <c r="DM158" s="1353"/>
      <c r="DN158" s="1353"/>
      <c r="DO158" s="1353"/>
      <c r="DP158" s="1353"/>
      <c r="DQ158" s="1353"/>
      <c r="DR158" s="1353"/>
      <c r="DS158" s="1353"/>
      <c r="DT158" s="1353"/>
      <c r="DU158" s="1353"/>
      <c r="DV158" s="1353"/>
      <c r="DW158" s="1353"/>
      <c r="DX158" s="1353"/>
      <c r="DY158" s="1353"/>
      <c r="DZ158" s="1353"/>
      <c r="EA158" s="1353"/>
      <c r="EB158" s="1353"/>
      <c r="EC158" s="1353"/>
      <c r="ED158" s="1353"/>
      <c r="EE158" s="1353"/>
      <c r="EF158" s="1353"/>
      <c r="EG158" s="1353"/>
      <c r="EH158" s="1353"/>
      <c r="EI158" s="1353"/>
      <c r="EJ158" s="1353"/>
      <c r="EK158" s="1353"/>
      <c r="EL158" s="1353"/>
      <c r="EM158" s="1353"/>
      <c r="EN158" s="1353"/>
      <c r="EO158" s="1353"/>
      <c r="EP158" s="1353"/>
      <c r="EQ158" s="1353"/>
      <c r="ER158" s="1353"/>
      <c r="ES158" s="1353"/>
      <c r="ET158" s="1353"/>
      <c r="EU158" s="1353"/>
      <c r="EV158" s="1353"/>
      <c r="EW158" s="1353"/>
      <c r="EX158" s="1353"/>
      <c r="EY158" s="1353"/>
      <c r="EZ158" s="1353"/>
      <c r="FA158" s="1353"/>
      <c r="FB158" s="1353"/>
      <c r="FC158" s="1353"/>
      <c r="FD158" s="1353"/>
      <c r="FE158" s="1353"/>
      <c r="FF158" s="1353"/>
      <c r="FG158" s="1353"/>
      <c r="FH158" s="1353"/>
      <c r="FI158" s="1353"/>
      <c r="FJ158" s="1353"/>
      <c r="FK158" s="1353"/>
      <c r="FL158" s="1353"/>
      <c r="FM158" s="1353"/>
      <c r="FN158" s="1353"/>
      <c r="FO158" s="1353"/>
      <c r="FP158" s="1353"/>
      <c r="FQ158" s="1353"/>
      <c r="FR158" s="1353"/>
      <c r="FS158" s="1353"/>
      <c r="FT158" s="1353"/>
      <c r="FU158" s="1353"/>
      <c r="FV158" s="1353"/>
      <c r="FW158" s="1353"/>
      <c r="FX158" s="1353"/>
      <c r="FY158" s="1353"/>
      <c r="FZ158" s="1353"/>
      <c r="GA158" s="1353"/>
      <c r="GB158" s="1353"/>
      <c r="GC158" s="1353"/>
      <c r="GD158" s="1353"/>
      <c r="GE158" s="1353"/>
      <c r="GF158" s="1353"/>
      <c r="GG158" s="1353"/>
      <c r="GH158" s="1353"/>
      <c r="GI158" s="1353"/>
      <c r="GJ158" s="1353"/>
      <c r="GK158" s="1353"/>
      <c r="GL158" s="1353"/>
      <c r="GM158" s="1353"/>
      <c r="GN158" s="1353"/>
      <c r="GO158" s="1353"/>
      <c r="GP158" s="1353" t="str">
        <f>IFERROR(VLOOKUP(#REF!,'[1]BOM2.0'!$O$43:$V$98,8,FALSE),"")</f>
        <v/>
      </c>
      <c r="GQ158" s="1353"/>
      <c r="GR158" s="1353"/>
      <c r="GS158" s="1353"/>
      <c r="GT158" s="1353"/>
      <c r="GU158" s="1353"/>
      <c r="GV158" s="1353"/>
      <c r="GW158" s="1353"/>
      <c r="GX158" s="1353"/>
      <c r="GY158" s="1353"/>
      <c r="GZ158" s="1353"/>
      <c r="HA158" s="1353"/>
      <c r="HB158" s="1353"/>
      <c r="HC158" s="1353"/>
      <c r="HD158" s="1353"/>
      <c r="HE158" s="1353"/>
      <c r="HF158" s="1353"/>
      <c r="HG158" s="1353"/>
      <c r="HH158" s="1353"/>
      <c r="HI158" s="1353"/>
      <c r="HJ158" s="1353"/>
      <c r="HK158" s="1353"/>
      <c r="HL158" s="1353"/>
      <c r="HM158" s="1353"/>
      <c r="HN158" s="1353"/>
      <c r="HO158" s="1353"/>
      <c r="HP158" s="1353"/>
      <c r="HQ158" s="1353"/>
      <c r="HR158" s="1353"/>
      <c r="HS158" s="1353"/>
      <c r="HT158" s="1353"/>
      <c r="HU158" s="1353"/>
      <c r="HV158" s="1353"/>
      <c r="HW158" s="1353"/>
      <c r="HX158" s="1353"/>
      <c r="HY158" s="1353"/>
      <c r="HZ158" s="1353"/>
      <c r="IA158" s="1353"/>
      <c r="IB158" s="1353"/>
      <c r="IC158" s="1353"/>
      <c r="ID158" s="1353"/>
      <c r="IE158" s="1353"/>
      <c r="IF158" s="1353"/>
      <c r="IG158" s="1353"/>
      <c r="IH158" s="1353"/>
      <c r="II158" s="1353"/>
      <c r="IJ158" s="1353"/>
      <c r="IK158" s="1353"/>
      <c r="IL158" s="1353"/>
      <c r="IM158" s="1353"/>
      <c r="IN158" s="1353"/>
      <c r="IO158" s="1353"/>
      <c r="IP158" s="1353"/>
      <c r="IQ158" s="1353"/>
      <c r="IR158" s="1355" t="b">
        <v>0</v>
      </c>
      <c r="IS158" s="1355"/>
      <c r="IT158" s="1355"/>
      <c r="IU158" s="1355"/>
      <c r="IV158" s="566"/>
      <c r="IW158" s="556"/>
      <c r="IX158" s="1338"/>
      <c r="IY158" s="1341"/>
      <c r="IZ158" s="544"/>
      <c r="JA158" s="544"/>
      <c r="JB158" s="544"/>
      <c r="JC158" s="544"/>
      <c r="JD158" s="544"/>
      <c r="JE158" s="544"/>
      <c r="JF158" s="544"/>
      <c r="JG158" s="544"/>
      <c r="JH158" s="545"/>
      <c r="JI158" s="544"/>
      <c r="JJ158" s="544"/>
      <c r="JK158" s="544"/>
      <c r="JL158" s="544"/>
      <c r="JM158" s="544"/>
      <c r="JN158" s="544"/>
      <c r="JO158" s="544"/>
      <c r="JP158" s="544"/>
      <c r="JQ158" s="544"/>
      <c r="JR158" s="544"/>
      <c r="JS158" s="544"/>
      <c r="JT158" s="544"/>
      <c r="JU158" s="544"/>
      <c r="JV158" s="544"/>
      <c r="JW158" s="544"/>
      <c r="JX158" s="544"/>
      <c r="JY158" s="544"/>
      <c r="JZ158" s="544"/>
      <c r="KA158" s="544"/>
      <c r="KB158" s="544"/>
      <c r="KC158" s="544"/>
      <c r="KD158" s="544"/>
      <c r="KE158" s="544"/>
      <c r="KF158" s="544"/>
      <c r="KG158" s="544"/>
      <c r="KH158" s="544"/>
      <c r="KI158" s="544"/>
      <c r="KJ158" s="544"/>
      <c r="KK158" s="544"/>
      <c r="KL158" s="544"/>
      <c r="KM158" s="544"/>
      <c r="KN158" s="544"/>
      <c r="KO158" s="544"/>
      <c r="KP158" s="544"/>
      <c r="KQ158" s="544"/>
      <c r="KR158" s="544"/>
      <c r="KS158" s="544"/>
      <c r="KT158" s="544"/>
      <c r="KU158" s="544"/>
      <c r="KV158" s="544"/>
      <c r="KW158" s="544"/>
      <c r="KX158" s="544"/>
      <c r="KY158" s="544"/>
      <c r="KZ158" s="544"/>
      <c r="LA158" s="544"/>
      <c r="LB158" s="544"/>
      <c r="LC158" s="544"/>
      <c r="LD158" s="544"/>
      <c r="LE158" s="544"/>
      <c r="LF158" s="544"/>
      <c r="LG158" s="544"/>
      <c r="LH158" s="544"/>
      <c r="LI158" s="544"/>
      <c r="LJ158" s="546"/>
    </row>
    <row r="159" spans="2:322" ht="3.65" customHeight="1">
      <c r="B159" s="545"/>
      <c r="C159" s="544"/>
      <c r="D159" s="544"/>
      <c r="E159" s="544"/>
      <c r="F159" s="544"/>
      <c r="G159" s="544"/>
      <c r="H159" s="544"/>
      <c r="I159" s="544"/>
      <c r="J159" s="544"/>
      <c r="K159" s="544"/>
      <c r="L159" s="544"/>
      <c r="M159" s="544"/>
      <c r="N159" s="544"/>
      <c r="O159" s="544"/>
      <c r="P159" s="544"/>
      <c r="Q159" s="544"/>
      <c r="R159" s="544"/>
      <c r="S159" s="544"/>
      <c r="T159" s="544"/>
      <c r="U159" s="544"/>
      <c r="V159" s="544"/>
      <c r="W159" s="544"/>
      <c r="X159" s="544"/>
      <c r="Y159" s="544"/>
      <c r="Z159" s="544"/>
      <c r="AA159" s="544"/>
      <c r="AB159" s="544"/>
      <c r="AC159" s="544"/>
      <c r="AD159" s="544"/>
      <c r="AE159" s="544"/>
      <c r="AF159" s="544"/>
      <c r="AG159" s="544"/>
      <c r="AH159" s="544"/>
      <c r="AI159" s="544"/>
      <c r="AJ159" s="544"/>
      <c r="AK159" s="544"/>
      <c r="AL159" s="544"/>
      <c r="AM159" s="544"/>
      <c r="AN159" s="544"/>
      <c r="AO159" s="546"/>
      <c r="AP159" s="547"/>
      <c r="AQ159" s="548"/>
      <c r="AR159" s="548"/>
      <c r="AS159" s="548"/>
      <c r="AT159" s="548"/>
      <c r="AU159" s="548"/>
      <c r="AV159" s="548"/>
      <c r="AW159" s="548"/>
      <c r="AX159" s="1337"/>
      <c r="AY159" s="1338"/>
      <c r="AZ159" s="556"/>
      <c r="BA159" s="564"/>
      <c r="BB159" s="1353"/>
      <c r="BC159" s="1353"/>
      <c r="BD159" s="1353"/>
      <c r="BE159" s="1353"/>
      <c r="BF159" s="1353"/>
      <c r="BG159" s="1353"/>
      <c r="BH159" s="1353"/>
      <c r="BI159" s="1353"/>
      <c r="BJ159" s="1353"/>
      <c r="BK159" s="1353"/>
      <c r="BL159" s="1353"/>
      <c r="BM159" s="1353"/>
      <c r="BN159" s="1353"/>
      <c r="BO159" s="1353"/>
      <c r="BP159" s="1353"/>
      <c r="BQ159" s="1353"/>
      <c r="BR159" s="1353"/>
      <c r="BS159" s="1353"/>
      <c r="BT159" s="1353"/>
      <c r="BU159" s="1353"/>
      <c r="BV159" s="1353"/>
      <c r="BW159" s="1353"/>
      <c r="BX159" s="1353"/>
      <c r="BY159" s="1353"/>
      <c r="BZ159" s="1353"/>
      <c r="CA159" s="1353"/>
      <c r="CB159" s="1353"/>
      <c r="CC159" s="1353"/>
      <c r="CD159" s="1353"/>
      <c r="CE159" s="1353"/>
      <c r="CF159" s="1353"/>
      <c r="CG159" s="1353"/>
      <c r="CH159" s="1353"/>
      <c r="CI159" s="1353"/>
      <c r="CJ159" s="1353"/>
      <c r="CK159" s="1353"/>
      <c r="CL159" s="1353"/>
      <c r="CM159" s="1353"/>
      <c r="CN159" s="1353"/>
      <c r="CO159" s="1353"/>
      <c r="CP159" s="1353"/>
      <c r="CQ159" s="1353"/>
      <c r="CR159" s="1353"/>
      <c r="CS159" s="1353"/>
      <c r="CT159" s="1353"/>
      <c r="CU159" s="1353"/>
      <c r="CV159" s="1353"/>
      <c r="CW159" s="1353"/>
      <c r="CX159" s="1353"/>
      <c r="CY159" s="1353"/>
      <c r="CZ159" s="1353"/>
      <c r="DA159" s="1353"/>
      <c r="DB159" s="1353"/>
      <c r="DC159" s="1353"/>
      <c r="DD159" s="1353"/>
      <c r="DE159" s="1353"/>
      <c r="DF159" s="1353"/>
      <c r="DG159" s="1353"/>
      <c r="DH159" s="1353"/>
      <c r="DI159" s="1353"/>
      <c r="DJ159" s="1353"/>
      <c r="DK159" s="1353"/>
      <c r="DL159" s="1353"/>
      <c r="DM159" s="1353"/>
      <c r="DN159" s="1353"/>
      <c r="DO159" s="1353"/>
      <c r="DP159" s="1353"/>
      <c r="DQ159" s="1353"/>
      <c r="DR159" s="1353"/>
      <c r="DS159" s="1353"/>
      <c r="DT159" s="1353"/>
      <c r="DU159" s="1353"/>
      <c r="DV159" s="1353"/>
      <c r="DW159" s="1353"/>
      <c r="DX159" s="1353"/>
      <c r="DY159" s="1353"/>
      <c r="DZ159" s="1353"/>
      <c r="EA159" s="1353"/>
      <c r="EB159" s="1353"/>
      <c r="EC159" s="1353"/>
      <c r="ED159" s="1353"/>
      <c r="EE159" s="1353"/>
      <c r="EF159" s="1353"/>
      <c r="EG159" s="1353"/>
      <c r="EH159" s="1353"/>
      <c r="EI159" s="1353"/>
      <c r="EJ159" s="1353"/>
      <c r="EK159" s="1353"/>
      <c r="EL159" s="1353"/>
      <c r="EM159" s="1353"/>
      <c r="EN159" s="1353"/>
      <c r="EO159" s="1353"/>
      <c r="EP159" s="1353"/>
      <c r="EQ159" s="1353"/>
      <c r="ER159" s="1353"/>
      <c r="ES159" s="1353"/>
      <c r="ET159" s="1353"/>
      <c r="EU159" s="1353"/>
      <c r="EV159" s="1353"/>
      <c r="EW159" s="1353"/>
      <c r="EX159" s="1353"/>
      <c r="EY159" s="1353"/>
      <c r="EZ159" s="1353"/>
      <c r="FA159" s="1353"/>
      <c r="FB159" s="1353"/>
      <c r="FC159" s="1353"/>
      <c r="FD159" s="1353"/>
      <c r="FE159" s="1353"/>
      <c r="FF159" s="1353"/>
      <c r="FG159" s="1353"/>
      <c r="FH159" s="1353"/>
      <c r="FI159" s="1353"/>
      <c r="FJ159" s="1353"/>
      <c r="FK159" s="1353"/>
      <c r="FL159" s="1353"/>
      <c r="FM159" s="1353"/>
      <c r="FN159" s="1353"/>
      <c r="FO159" s="1353"/>
      <c r="FP159" s="1353"/>
      <c r="FQ159" s="1353"/>
      <c r="FR159" s="1353"/>
      <c r="FS159" s="1353"/>
      <c r="FT159" s="1353"/>
      <c r="FU159" s="1353"/>
      <c r="FV159" s="1353"/>
      <c r="FW159" s="1353"/>
      <c r="FX159" s="1353"/>
      <c r="FY159" s="1353"/>
      <c r="FZ159" s="1353"/>
      <c r="GA159" s="1353"/>
      <c r="GB159" s="1353"/>
      <c r="GC159" s="1353"/>
      <c r="GD159" s="1353"/>
      <c r="GE159" s="1353"/>
      <c r="GF159" s="1353"/>
      <c r="GG159" s="1353"/>
      <c r="GH159" s="1353"/>
      <c r="GI159" s="1353"/>
      <c r="GJ159" s="1353"/>
      <c r="GK159" s="1353"/>
      <c r="GL159" s="1353"/>
      <c r="GM159" s="1353"/>
      <c r="GN159" s="1353"/>
      <c r="GO159" s="1353"/>
      <c r="GP159" s="1353"/>
      <c r="GQ159" s="1353"/>
      <c r="GR159" s="1353"/>
      <c r="GS159" s="1353"/>
      <c r="GT159" s="1353"/>
      <c r="GU159" s="1353"/>
      <c r="GV159" s="1353"/>
      <c r="GW159" s="1353"/>
      <c r="GX159" s="1353"/>
      <c r="GY159" s="1353"/>
      <c r="GZ159" s="1353"/>
      <c r="HA159" s="1353"/>
      <c r="HB159" s="1353"/>
      <c r="HC159" s="1353"/>
      <c r="HD159" s="1353"/>
      <c r="HE159" s="1353"/>
      <c r="HF159" s="1353"/>
      <c r="HG159" s="1353"/>
      <c r="HH159" s="1353"/>
      <c r="HI159" s="1353"/>
      <c r="HJ159" s="1353"/>
      <c r="HK159" s="1353"/>
      <c r="HL159" s="1353"/>
      <c r="HM159" s="1353"/>
      <c r="HN159" s="1353"/>
      <c r="HO159" s="1353"/>
      <c r="HP159" s="1353"/>
      <c r="HQ159" s="1353"/>
      <c r="HR159" s="1353"/>
      <c r="HS159" s="1353"/>
      <c r="HT159" s="1353"/>
      <c r="HU159" s="1353"/>
      <c r="HV159" s="1353"/>
      <c r="HW159" s="1353"/>
      <c r="HX159" s="1353"/>
      <c r="HY159" s="1353"/>
      <c r="HZ159" s="1353"/>
      <c r="IA159" s="1353"/>
      <c r="IB159" s="1353"/>
      <c r="IC159" s="1353"/>
      <c r="ID159" s="1353"/>
      <c r="IE159" s="1353"/>
      <c r="IF159" s="1353"/>
      <c r="IG159" s="1353"/>
      <c r="IH159" s="1353"/>
      <c r="II159" s="1353"/>
      <c r="IJ159" s="1353"/>
      <c r="IK159" s="1353"/>
      <c r="IL159" s="1353"/>
      <c r="IM159" s="1353"/>
      <c r="IN159" s="1353"/>
      <c r="IO159" s="1353"/>
      <c r="IP159" s="1353"/>
      <c r="IQ159" s="1353"/>
      <c r="IR159" s="1355"/>
      <c r="IS159" s="1355"/>
      <c r="IT159" s="1355"/>
      <c r="IU159" s="1355"/>
      <c r="IV159" s="566"/>
      <c r="IW159" s="556"/>
      <c r="IX159" s="1338"/>
      <c r="IY159" s="1341"/>
      <c r="IZ159" s="544"/>
      <c r="JA159" s="544"/>
      <c r="JB159" s="544"/>
      <c r="JC159" s="544"/>
      <c r="JD159" s="544"/>
      <c r="JE159" s="544"/>
      <c r="JF159" s="544"/>
      <c r="JG159" s="544"/>
      <c r="JH159" s="545"/>
      <c r="JI159" s="544"/>
      <c r="JJ159" s="544"/>
      <c r="JK159" s="544"/>
      <c r="JL159" s="544"/>
      <c r="JM159" s="544"/>
      <c r="JN159" s="544"/>
      <c r="JO159" s="544"/>
      <c r="JP159" s="544"/>
      <c r="JQ159" s="544"/>
      <c r="JR159" s="544"/>
      <c r="JS159" s="544"/>
      <c r="JT159" s="544"/>
      <c r="JU159" s="544"/>
      <c r="JV159" s="544"/>
      <c r="JW159" s="544"/>
      <c r="JX159" s="544"/>
      <c r="JY159" s="544"/>
      <c r="JZ159" s="544"/>
      <c r="KA159" s="544"/>
      <c r="KB159" s="544"/>
      <c r="KC159" s="544"/>
      <c r="KD159" s="544"/>
      <c r="KE159" s="544"/>
      <c r="KF159" s="544"/>
      <c r="KG159" s="544"/>
      <c r="KH159" s="544"/>
      <c r="KI159" s="544"/>
      <c r="KJ159" s="544"/>
      <c r="KK159" s="544"/>
      <c r="KL159" s="544"/>
      <c r="KM159" s="544"/>
      <c r="KN159" s="544"/>
      <c r="KO159" s="544"/>
      <c r="KP159" s="544"/>
      <c r="KQ159" s="544"/>
      <c r="KR159" s="544"/>
      <c r="KS159" s="544"/>
      <c r="KT159" s="544"/>
      <c r="KU159" s="544"/>
      <c r="KV159" s="544"/>
      <c r="KW159" s="544"/>
      <c r="KX159" s="544"/>
      <c r="KY159" s="544"/>
      <c r="KZ159" s="544"/>
      <c r="LA159" s="544"/>
      <c r="LB159" s="544"/>
      <c r="LC159" s="544"/>
      <c r="LD159" s="544"/>
      <c r="LE159" s="544"/>
      <c r="LF159" s="544"/>
      <c r="LG159" s="544"/>
      <c r="LH159" s="544"/>
      <c r="LI159" s="544"/>
      <c r="LJ159" s="546"/>
    </row>
    <row r="160" spans="2:322" ht="3.65" customHeight="1">
      <c r="B160" s="545"/>
      <c r="C160" s="544"/>
      <c r="D160" s="544"/>
      <c r="E160" s="544"/>
      <c r="F160" s="544"/>
      <c r="G160" s="544"/>
      <c r="H160" s="544"/>
      <c r="I160" s="544"/>
      <c r="J160" s="544"/>
      <c r="K160" s="544"/>
      <c r="L160" s="544"/>
      <c r="M160" s="544"/>
      <c r="N160" s="544"/>
      <c r="O160" s="544"/>
      <c r="P160" s="544"/>
      <c r="Q160" s="544"/>
      <c r="R160" s="544"/>
      <c r="S160" s="544"/>
      <c r="T160" s="544"/>
      <c r="U160" s="544"/>
      <c r="V160" s="544"/>
      <c r="W160" s="544"/>
      <c r="X160" s="544"/>
      <c r="Y160" s="544"/>
      <c r="Z160" s="544"/>
      <c r="AA160" s="544"/>
      <c r="AB160" s="544"/>
      <c r="AC160" s="544"/>
      <c r="AD160" s="544"/>
      <c r="AE160" s="544"/>
      <c r="AF160" s="544"/>
      <c r="AG160" s="544"/>
      <c r="AH160" s="544"/>
      <c r="AI160" s="544"/>
      <c r="AJ160" s="544"/>
      <c r="AK160" s="544"/>
      <c r="AL160" s="544"/>
      <c r="AM160" s="544"/>
      <c r="AN160" s="544"/>
      <c r="AO160" s="546"/>
      <c r="AP160" s="547"/>
      <c r="AQ160" s="548"/>
      <c r="AR160" s="548"/>
      <c r="AS160" s="548"/>
      <c r="AT160" s="548"/>
      <c r="AU160" s="548"/>
      <c r="AV160" s="548"/>
      <c r="AW160" s="548"/>
      <c r="AX160" s="1339"/>
      <c r="AY160" s="1340"/>
      <c r="AZ160" s="568"/>
      <c r="BA160" s="564"/>
      <c r="BB160" s="1353"/>
      <c r="BC160" s="1353"/>
      <c r="BD160" s="1353"/>
      <c r="BE160" s="1353"/>
      <c r="BF160" s="1353"/>
      <c r="BG160" s="1353"/>
      <c r="BH160" s="1353"/>
      <c r="BI160" s="1353"/>
      <c r="BJ160" s="1353"/>
      <c r="BK160" s="1353"/>
      <c r="BL160" s="1353"/>
      <c r="BM160" s="1353"/>
      <c r="BN160" s="1353"/>
      <c r="BO160" s="1353"/>
      <c r="BP160" s="1353"/>
      <c r="BQ160" s="1353"/>
      <c r="BR160" s="1353"/>
      <c r="BS160" s="1353"/>
      <c r="BT160" s="1353"/>
      <c r="BU160" s="1353"/>
      <c r="BV160" s="1353"/>
      <c r="BW160" s="1353"/>
      <c r="BX160" s="1353"/>
      <c r="BY160" s="1353"/>
      <c r="BZ160" s="1353"/>
      <c r="CA160" s="1353"/>
      <c r="CB160" s="1353"/>
      <c r="CC160" s="1353"/>
      <c r="CD160" s="1353"/>
      <c r="CE160" s="1353"/>
      <c r="CF160" s="1353"/>
      <c r="CG160" s="1353"/>
      <c r="CH160" s="1353"/>
      <c r="CI160" s="1353"/>
      <c r="CJ160" s="1353"/>
      <c r="CK160" s="1353"/>
      <c r="CL160" s="1353"/>
      <c r="CM160" s="1353"/>
      <c r="CN160" s="1353"/>
      <c r="CO160" s="1353"/>
      <c r="CP160" s="1353"/>
      <c r="CQ160" s="1353"/>
      <c r="CR160" s="1353"/>
      <c r="CS160" s="1353"/>
      <c r="CT160" s="1353"/>
      <c r="CU160" s="1353"/>
      <c r="CV160" s="1353"/>
      <c r="CW160" s="1353"/>
      <c r="CX160" s="1353"/>
      <c r="CY160" s="1353"/>
      <c r="CZ160" s="1353"/>
      <c r="DA160" s="1353"/>
      <c r="DB160" s="1353"/>
      <c r="DC160" s="1353"/>
      <c r="DD160" s="1353"/>
      <c r="DE160" s="1353"/>
      <c r="DF160" s="1353"/>
      <c r="DG160" s="1353"/>
      <c r="DH160" s="1353"/>
      <c r="DI160" s="1353"/>
      <c r="DJ160" s="1353"/>
      <c r="DK160" s="1353"/>
      <c r="DL160" s="1353"/>
      <c r="DM160" s="1353"/>
      <c r="DN160" s="1353"/>
      <c r="DO160" s="1353"/>
      <c r="DP160" s="1353"/>
      <c r="DQ160" s="1353"/>
      <c r="DR160" s="1353"/>
      <c r="DS160" s="1353"/>
      <c r="DT160" s="1353"/>
      <c r="DU160" s="1353"/>
      <c r="DV160" s="1353"/>
      <c r="DW160" s="1353"/>
      <c r="DX160" s="1353"/>
      <c r="DY160" s="1353"/>
      <c r="DZ160" s="1353"/>
      <c r="EA160" s="1353"/>
      <c r="EB160" s="1353"/>
      <c r="EC160" s="1353"/>
      <c r="ED160" s="1353"/>
      <c r="EE160" s="1353"/>
      <c r="EF160" s="1353"/>
      <c r="EG160" s="1353"/>
      <c r="EH160" s="1353"/>
      <c r="EI160" s="1353"/>
      <c r="EJ160" s="1353"/>
      <c r="EK160" s="1353"/>
      <c r="EL160" s="1353"/>
      <c r="EM160" s="1353"/>
      <c r="EN160" s="1353"/>
      <c r="EO160" s="1353"/>
      <c r="EP160" s="1353"/>
      <c r="EQ160" s="1353"/>
      <c r="ER160" s="1353"/>
      <c r="ES160" s="1353"/>
      <c r="ET160" s="1353"/>
      <c r="EU160" s="1353"/>
      <c r="EV160" s="1353"/>
      <c r="EW160" s="1353"/>
      <c r="EX160" s="1353"/>
      <c r="EY160" s="1353"/>
      <c r="EZ160" s="1353"/>
      <c r="FA160" s="1353"/>
      <c r="FB160" s="1353"/>
      <c r="FC160" s="1353"/>
      <c r="FD160" s="1353"/>
      <c r="FE160" s="1353"/>
      <c r="FF160" s="1353"/>
      <c r="FG160" s="1353"/>
      <c r="FH160" s="1353"/>
      <c r="FI160" s="1353"/>
      <c r="FJ160" s="1353"/>
      <c r="FK160" s="1353"/>
      <c r="FL160" s="1353"/>
      <c r="FM160" s="1353"/>
      <c r="FN160" s="1353"/>
      <c r="FO160" s="1353"/>
      <c r="FP160" s="1353"/>
      <c r="FQ160" s="1353"/>
      <c r="FR160" s="1353"/>
      <c r="FS160" s="1353"/>
      <c r="FT160" s="1353"/>
      <c r="FU160" s="1353"/>
      <c r="FV160" s="1353"/>
      <c r="FW160" s="1353"/>
      <c r="FX160" s="1353"/>
      <c r="FY160" s="1353"/>
      <c r="FZ160" s="1353"/>
      <c r="GA160" s="1353"/>
      <c r="GB160" s="1353"/>
      <c r="GC160" s="1353"/>
      <c r="GD160" s="1353"/>
      <c r="GE160" s="1353"/>
      <c r="GF160" s="1353"/>
      <c r="GG160" s="1353"/>
      <c r="GH160" s="1353"/>
      <c r="GI160" s="1353"/>
      <c r="GJ160" s="1353"/>
      <c r="GK160" s="1353"/>
      <c r="GL160" s="1353"/>
      <c r="GM160" s="1353"/>
      <c r="GN160" s="1353"/>
      <c r="GO160" s="1353"/>
      <c r="GP160" s="1353"/>
      <c r="GQ160" s="1353"/>
      <c r="GR160" s="1353"/>
      <c r="GS160" s="1353"/>
      <c r="GT160" s="1353"/>
      <c r="GU160" s="1353"/>
      <c r="GV160" s="1353"/>
      <c r="GW160" s="1353"/>
      <c r="GX160" s="1353"/>
      <c r="GY160" s="1353"/>
      <c r="GZ160" s="1353"/>
      <c r="HA160" s="1353"/>
      <c r="HB160" s="1353"/>
      <c r="HC160" s="1353"/>
      <c r="HD160" s="1353"/>
      <c r="HE160" s="1353"/>
      <c r="HF160" s="1353"/>
      <c r="HG160" s="1353"/>
      <c r="HH160" s="1353"/>
      <c r="HI160" s="1353"/>
      <c r="HJ160" s="1353"/>
      <c r="HK160" s="1353"/>
      <c r="HL160" s="1353"/>
      <c r="HM160" s="1353"/>
      <c r="HN160" s="1353"/>
      <c r="HO160" s="1353"/>
      <c r="HP160" s="1353"/>
      <c r="HQ160" s="1353"/>
      <c r="HR160" s="1353"/>
      <c r="HS160" s="1353"/>
      <c r="HT160" s="1353"/>
      <c r="HU160" s="1353"/>
      <c r="HV160" s="1353"/>
      <c r="HW160" s="1353"/>
      <c r="HX160" s="1353"/>
      <c r="HY160" s="1353"/>
      <c r="HZ160" s="1353"/>
      <c r="IA160" s="1353"/>
      <c r="IB160" s="1353"/>
      <c r="IC160" s="1353"/>
      <c r="ID160" s="1353"/>
      <c r="IE160" s="1353"/>
      <c r="IF160" s="1353"/>
      <c r="IG160" s="1353"/>
      <c r="IH160" s="1353"/>
      <c r="II160" s="1353"/>
      <c r="IJ160" s="1353"/>
      <c r="IK160" s="1353"/>
      <c r="IL160" s="1353"/>
      <c r="IM160" s="1353"/>
      <c r="IN160" s="1353"/>
      <c r="IO160" s="1353"/>
      <c r="IP160" s="1353"/>
      <c r="IQ160" s="1353"/>
      <c r="IR160" s="1355"/>
      <c r="IS160" s="1355"/>
      <c r="IT160" s="1355"/>
      <c r="IU160" s="1355"/>
      <c r="IV160" s="566"/>
      <c r="IW160" s="568"/>
      <c r="IX160" s="1340"/>
      <c r="IY160" s="1342"/>
      <c r="IZ160" s="544"/>
      <c r="JA160" s="544"/>
      <c r="JB160" s="544"/>
      <c r="JC160" s="544"/>
      <c r="JD160" s="544"/>
      <c r="JE160" s="544"/>
      <c r="JF160" s="544"/>
      <c r="JG160" s="544"/>
      <c r="JH160" s="545"/>
      <c r="JI160" s="544"/>
      <c r="JJ160" s="544"/>
      <c r="JK160" s="544"/>
      <c r="JL160" s="544"/>
      <c r="JM160" s="544"/>
      <c r="JN160" s="544"/>
      <c r="JO160" s="544"/>
      <c r="JP160" s="544"/>
      <c r="JQ160" s="544"/>
      <c r="JR160" s="544"/>
      <c r="JS160" s="544"/>
      <c r="JT160" s="544"/>
      <c r="JU160" s="544"/>
      <c r="JV160" s="544"/>
      <c r="JW160" s="544"/>
      <c r="JX160" s="544"/>
      <c r="JY160" s="544"/>
      <c r="JZ160" s="544"/>
      <c r="KA160" s="544"/>
      <c r="KB160" s="544"/>
      <c r="KC160" s="544"/>
      <c r="KD160" s="544"/>
      <c r="KE160" s="544"/>
      <c r="KF160" s="544"/>
      <c r="KG160" s="544"/>
      <c r="KH160" s="544"/>
      <c r="KI160" s="544"/>
      <c r="KJ160" s="544"/>
      <c r="KK160" s="544"/>
      <c r="KL160" s="544"/>
      <c r="KM160" s="544"/>
      <c r="KN160" s="544"/>
      <c r="KO160" s="544"/>
      <c r="KP160" s="544"/>
      <c r="KQ160" s="544"/>
      <c r="KR160" s="544"/>
      <c r="KS160" s="544"/>
      <c r="KT160" s="544"/>
      <c r="KU160" s="544"/>
      <c r="KV160" s="544"/>
      <c r="KW160" s="544"/>
      <c r="KX160" s="544"/>
      <c r="KY160" s="544"/>
      <c r="KZ160" s="544"/>
      <c r="LA160" s="544"/>
      <c r="LB160" s="544"/>
      <c r="LC160" s="544"/>
      <c r="LD160" s="544"/>
      <c r="LE160" s="544"/>
      <c r="LF160" s="544"/>
      <c r="LG160" s="544"/>
      <c r="LH160" s="544"/>
      <c r="LI160" s="544"/>
      <c r="LJ160" s="546"/>
    </row>
    <row r="161" spans="2:322" ht="3.65" customHeight="1">
      <c r="B161" s="545"/>
      <c r="C161" s="544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  <c r="R161" s="544"/>
      <c r="S161" s="544"/>
      <c r="T161" s="544"/>
      <c r="U161" s="544"/>
      <c r="V161" s="544"/>
      <c r="W161" s="544"/>
      <c r="X161" s="544"/>
      <c r="Y161" s="544"/>
      <c r="Z161" s="544"/>
      <c r="AA161" s="544"/>
      <c r="AB161" s="544"/>
      <c r="AC161" s="544"/>
      <c r="AD161" s="544"/>
      <c r="AE161" s="544"/>
      <c r="AF161" s="544"/>
      <c r="AG161" s="544"/>
      <c r="AH161" s="544"/>
      <c r="AI161" s="544"/>
      <c r="AJ161" s="544"/>
      <c r="AK161" s="544"/>
      <c r="AL161" s="544"/>
      <c r="AM161" s="544"/>
      <c r="AN161" s="544"/>
      <c r="AO161" s="546"/>
      <c r="AP161" s="547"/>
      <c r="AQ161" s="548"/>
      <c r="AR161" s="548"/>
      <c r="AS161" s="548"/>
      <c r="AT161" s="548"/>
      <c r="AU161" s="548"/>
      <c r="AV161" s="548"/>
      <c r="AW161" s="548"/>
      <c r="AX161" s="1384" t="s">
        <v>12</v>
      </c>
      <c r="AY161" s="1365"/>
      <c r="AZ161" s="556"/>
      <c r="BA161" s="564"/>
      <c r="BB161" s="1348"/>
      <c r="BC161" s="1348"/>
      <c r="BD161" s="1348"/>
      <c r="BE161" s="1348"/>
      <c r="BF161" s="1348"/>
      <c r="BG161" s="1348"/>
      <c r="BH161" s="1348"/>
      <c r="BI161" s="1348"/>
      <c r="BJ161" s="1348"/>
      <c r="BK161" s="1348"/>
      <c r="BL161" s="1348"/>
      <c r="BM161" s="1348"/>
      <c r="BN161" s="1348"/>
      <c r="BO161" s="1348"/>
      <c r="BP161" s="1348"/>
      <c r="BQ161" s="1348"/>
      <c r="BR161" s="1348"/>
      <c r="BS161" s="1348"/>
      <c r="BT161" s="1348"/>
      <c r="BU161" s="1348"/>
      <c r="BV161" s="1348"/>
      <c r="BW161" s="1348"/>
      <c r="BX161" s="1348"/>
      <c r="BY161" s="1348"/>
      <c r="BZ161" s="1349"/>
      <c r="CA161" s="1349"/>
      <c r="CB161" s="1349"/>
      <c r="CC161" s="1349"/>
      <c r="CD161" s="1349"/>
      <c r="CE161" s="1349"/>
      <c r="CF161" s="1349"/>
      <c r="CG161" s="1349"/>
      <c r="CH161" s="1349"/>
      <c r="CI161" s="1349"/>
      <c r="CJ161" s="1349"/>
      <c r="CK161" s="1349"/>
      <c r="CL161" s="1349"/>
      <c r="CM161" s="1349"/>
      <c r="CN161" s="1349"/>
      <c r="CO161" s="1349"/>
      <c r="CP161" s="1349"/>
      <c r="CQ161" s="1349"/>
      <c r="CR161" s="1349"/>
      <c r="CS161" s="1349"/>
      <c r="CT161" s="1349"/>
      <c r="CU161" s="1349"/>
      <c r="CV161" s="1349"/>
      <c r="CW161" s="1349"/>
      <c r="CX161" s="1349"/>
      <c r="CY161" s="1349"/>
      <c r="CZ161" s="1349"/>
      <c r="DA161" s="1349"/>
      <c r="DB161" s="1349"/>
      <c r="DC161" s="1349"/>
      <c r="DD161" s="1349"/>
      <c r="DE161" s="1349"/>
      <c r="DF161" s="1349"/>
      <c r="DG161" s="1349"/>
      <c r="DH161" s="1349"/>
      <c r="DI161" s="1349"/>
      <c r="DJ161" s="1349"/>
      <c r="DK161" s="1349"/>
      <c r="DL161" s="1349"/>
      <c r="DM161" s="1349"/>
      <c r="DN161" s="1349"/>
      <c r="DO161" s="1349"/>
      <c r="DP161" s="1349"/>
      <c r="DQ161" s="1349"/>
      <c r="DR161" s="1349"/>
      <c r="DS161" s="1349"/>
      <c r="DT161" s="1349"/>
      <c r="DU161" s="1349"/>
      <c r="DV161" s="1349"/>
      <c r="DW161" s="1349"/>
      <c r="DX161" s="1349"/>
      <c r="DY161" s="1349"/>
      <c r="DZ161" s="1349"/>
      <c r="EA161" s="1349"/>
      <c r="EB161" s="1349"/>
      <c r="EC161" s="1349"/>
      <c r="ED161" s="1349"/>
      <c r="EE161" s="1349"/>
      <c r="EF161" s="1349"/>
      <c r="EG161" s="1349"/>
      <c r="EH161" s="1349"/>
      <c r="EI161" s="1349"/>
      <c r="EJ161" s="1349"/>
      <c r="EK161" s="1349"/>
      <c r="EL161" s="1349"/>
      <c r="EM161" s="1349"/>
      <c r="EN161" s="1349"/>
      <c r="EO161" s="1349"/>
      <c r="EP161" s="1349"/>
      <c r="EQ161" s="1349"/>
      <c r="ER161" s="1349"/>
      <c r="ES161" s="1349"/>
      <c r="ET161" s="1349"/>
      <c r="EU161" s="1349"/>
      <c r="EV161" s="1349"/>
      <c r="EW161" s="1349"/>
      <c r="EX161" s="1349"/>
      <c r="EY161" s="1349"/>
      <c r="EZ161" s="1349"/>
      <c r="FA161" s="1349"/>
      <c r="FB161" s="1349"/>
      <c r="FC161" s="1349"/>
      <c r="FD161" s="1349"/>
      <c r="FE161" s="1349"/>
      <c r="FF161" s="1349"/>
      <c r="FG161" s="1349"/>
      <c r="FH161" s="1349"/>
      <c r="FI161" s="1349"/>
      <c r="FJ161" s="1349"/>
      <c r="FK161" s="1349"/>
      <c r="FL161" s="1349"/>
      <c r="FM161" s="1349"/>
      <c r="FN161" s="1349"/>
      <c r="FO161" s="1349"/>
      <c r="FP161" s="1349"/>
      <c r="FQ161" s="1349"/>
      <c r="FR161" s="1349"/>
      <c r="FS161" s="1349"/>
      <c r="FT161" s="1349"/>
      <c r="FU161" s="1349"/>
      <c r="FV161" s="1349"/>
      <c r="FW161" s="1349"/>
      <c r="FX161" s="1349"/>
      <c r="FY161" s="1349"/>
      <c r="FZ161" s="1349"/>
      <c r="GA161" s="1349"/>
      <c r="GB161" s="1349"/>
      <c r="GC161" s="1349"/>
      <c r="GD161" s="1349"/>
      <c r="GE161" s="1349"/>
      <c r="GF161" s="1349"/>
      <c r="GG161" s="1349"/>
      <c r="GH161" s="1349"/>
      <c r="GI161" s="1349"/>
      <c r="GJ161" s="1349"/>
      <c r="GK161" s="1349"/>
      <c r="GL161" s="1349"/>
      <c r="GM161" s="1349"/>
      <c r="GN161" s="1349"/>
      <c r="GO161" s="1349"/>
      <c r="GP161" s="1348"/>
      <c r="GQ161" s="1348"/>
      <c r="GR161" s="1348"/>
      <c r="GS161" s="1348"/>
      <c r="GT161" s="1348"/>
      <c r="GU161" s="1348"/>
      <c r="GV161" s="1348"/>
      <c r="GW161" s="1348"/>
      <c r="GX161" s="1348"/>
      <c r="GY161" s="1348"/>
      <c r="GZ161" s="1348"/>
      <c r="HA161" s="1348"/>
      <c r="HB161" s="1348"/>
      <c r="HC161" s="1348"/>
      <c r="HD161" s="1348"/>
      <c r="HE161" s="1348"/>
      <c r="HF161" s="1348"/>
      <c r="HG161" s="1348"/>
      <c r="HH161" s="1348"/>
      <c r="HI161" s="1348"/>
      <c r="HJ161" s="1348"/>
      <c r="HK161" s="1348"/>
      <c r="HL161" s="1348"/>
      <c r="HM161" s="1348"/>
      <c r="HN161" s="1348"/>
      <c r="HO161" s="1348"/>
      <c r="HP161" s="1348"/>
      <c r="HQ161" s="1348"/>
      <c r="HR161" s="1348"/>
      <c r="HS161" s="1348"/>
      <c r="HT161" s="1348"/>
      <c r="HU161" s="1348"/>
      <c r="HV161" s="1348"/>
      <c r="HW161" s="1348"/>
      <c r="HX161" s="1348"/>
      <c r="HY161" s="1348"/>
      <c r="HZ161" s="1348"/>
      <c r="IA161" s="1348"/>
      <c r="IB161" s="1348"/>
      <c r="IC161" s="1348"/>
      <c r="ID161" s="1348"/>
      <c r="IE161" s="1348"/>
      <c r="IF161" s="1348"/>
      <c r="IG161" s="1348"/>
      <c r="IH161" s="1348"/>
      <c r="II161" s="1348"/>
      <c r="IJ161" s="1348"/>
      <c r="IK161" s="1348"/>
      <c r="IL161" s="1348"/>
      <c r="IM161" s="1348"/>
      <c r="IN161" s="1348"/>
      <c r="IO161" s="1348"/>
      <c r="IP161" s="1348"/>
      <c r="IQ161" s="1348"/>
      <c r="IR161" s="1352" t="b">
        <v>0</v>
      </c>
      <c r="IS161" s="1352"/>
      <c r="IT161" s="1352"/>
      <c r="IU161" s="1352"/>
      <c r="IV161" s="565"/>
      <c r="IW161" s="573"/>
      <c r="IX161" s="1363" t="s">
        <v>12</v>
      </c>
      <c r="IY161" s="1364"/>
      <c r="IZ161" s="544"/>
      <c r="JA161" s="544"/>
      <c r="JB161" s="544"/>
      <c r="JC161" s="544"/>
      <c r="JD161" s="544"/>
      <c r="JE161" s="544"/>
      <c r="JF161" s="544"/>
      <c r="JG161" s="544"/>
      <c r="JH161" s="545"/>
      <c r="JI161" s="544"/>
      <c r="JJ161" s="544"/>
      <c r="JK161" s="544"/>
      <c r="JL161" s="544"/>
      <c r="JM161" s="544"/>
      <c r="JN161" s="544"/>
      <c r="JO161" s="544"/>
      <c r="JP161" s="544"/>
      <c r="JQ161" s="544"/>
      <c r="JR161" s="544"/>
      <c r="JS161" s="544"/>
      <c r="JT161" s="544"/>
      <c r="JU161" s="544"/>
      <c r="JV161" s="544"/>
      <c r="JW161" s="544"/>
      <c r="JX161" s="544"/>
      <c r="JY161" s="544"/>
      <c r="JZ161" s="544"/>
      <c r="KA161" s="544"/>
      <c r="KB161" s="544"/>
      <c r="KC161" s="544"/>
      <c r="KD161" s="544"/>
      <c r="KE161" s="544"/>
      <c r="KF161" s="544"/>
      <c r="KG161" s="544"/>
      <c r="KH161" s="544"/>
      <c r="KI161" s="544"/>
      <c r="KJ161" s="544"/>
      <c r="KK161" s="544"/>
      <c r="KL161" s="544"/>
      <c r="KM161" s="544"/>
      <c r="KN161" s="544"/>
      <c r="KO161" s="544"/>
      <c r="KP161" s="544"/>
      <c r="KQ161" s="544"/>
      <c r="KR161" s="544"/>
      <c r="KS161" s="544"/>
      <c r="KT161" s="544"/>
      <c r="KU161" s="544"/>
      <c r="KV161" s="544"/>
      <c r="KW161" s="544"/>
      <c r="KX161" s="544"/>
      <c r="KY161" s="544"/>
      <c r="KZ161" s="544"/>
      <c r="LA161" s="544"/>
      <c r="LB161" s="544"/>
      <c r="LC161" s="544"/>
      <c r="LD161" s="544"/>
      <c r="LE161" s="544"/>
      <c r="LF161" s="544"/>
      <c r="LG161" s="544"/>
      <c r="LH161" s="544"/>
      <c r="LI161" s="544"/>
      <c r="LJ161" s="546"/>
    </row>
    <row r="162" spans="2:322" ht="3.65" customHeight="1">
      <c r="B162" s="545"/>
      <c r="C162" s="544"/>
      <c r="D162" s="544"/>
      <c r="E162" s="544"/>
      <c r="F162" s="544"/>
      <c r="G162" s="544"/>
      <c r="H162" s="544"/>
      <c r="I162" s="544"/>
      <c r="J162" s="544"/>
      <c r="K162" s="544"/>
      <c r="L162" s="544"/>
      <c r="M162" s="544"/>
      <c r="N162" s="544"/>
      <c r="O162" s="544"/>
      <c r="P162" s="544"/>
      <c r="Q162" s="544"/>
      <c r="R162" s="544"/>
      <c r="S162" s="544"/>
      <c r="T162" s="544"/>
      <c r="U162" s="544"/>
      <c r="V162" s="544"/>
      <c r="W162" s="544"/>
      <c r="X162" s="544"/>
      <c r="Y162" s="544"/>
      <c r="Z162" s="544"/>
      <c r="AA162" s="544"/>
      <c r="AB162" s="544"/>
      <c r="AC162" s="544"/>
      <c r="AD162" s="544"/>
      <c r="AE162" s="544"/>
      <c r="AF162" s="544"/>
      <c r="AG162" s="544"/>
      <c r="AH162" s="544"/>
      <c r="AI162" s="544"/>
      <c r="AJ162" s="544"/>
      <c r="AK162" s="544"/>
      <c r="AL162" s="544"/>
      <c r="AM162" s="544"/>
      <c r="AN162" s="544"/>
      <c r="AO162" s="546"/>
      <c r="AP162" s="547"/>
      <c r="AQ162" s="548"/>
      <c r="AR162" s="548"/>
      <c r="AS162" s="548"/>
      <c r="AT162" s="548"/>
      <c r="AU162" s="548"/>
      <c r="AV162" s="548"/>
      <c r="AW162" s="548"/>
      <c r="AX162" s="1384"/>
      <c r="AY162" s="1365"/>
      <c r="AZ162" s="556"/>
      <c r="BA162" s="564"/>
      <c r="BB162" s="1348"/>
      <c r="BC162" s="1348"/>
      <c r="BD162" s="1348"/>
      <c r="BE162" s="1348"/>
      <c r="BF162" s="1348"/>
      <c r="BG162" s="1348"/>
      <c r="BH162" s="1348"/>
      <c r="BI162" s="1348"/>
      <c r="BJ162" s="1348"/>
      <c r="BK162" s="1348"/>
      <c r="BL162" s="1348"/>
      <c r="BM162" s="1348"/>
      <c r="BN162" s="1348"/>
      <c r="BO162" s="1348"/>
      <c r="BP162" s="1348"/>
      <c r="BQ162" s="1348"/>
      <c r="BR162" s="1348"/>
      <c r="BS162" s="1348"/>
      <c r="BT162" s="1348"/>
      <c r="BU162" s="1348"/>
      <c r="BV162" s="1348"/>
      <c r="BW162" s="1348"/>
      <c r="BX162" s="1348"/>
      <c r="BY162" s="1348"/>
      <c r="BZ162" s="1349"/>
      <c r="CA162" s="1349"/>
      <c r="CB162" s="1349"/>
      <c r="CC162" s="1349"/>
      <c r="CD162" s="1349"/>
      <c r="CE162" s="1349"/>
      <c r="CF162" s="1349"/>
      <c r="CG162" s="1349"/>
      <c r="CH162" s="1349"/>
      <c r="CI162" s="1349"/>
      <c r="CJ162" s="1349"/>
      <c r="CK162" s="1349"/>
      <c r="CL162" s="1349"/>
      <c r="CM162" s="1349"/>
      <c r="CN162" s="1349"/>
      <c r="CO162" s="1349"/>
      <c r="CP162" s="1349"/>
      <c r="CQ162" s="1349"/>
      <c r="CR162" s="1349"/>
      <c r="CS162" s="1349"/>
      <c r="CT162" s="1349"/>
      <c r="CU162" s="1349"/>
      <c r="CV162" s="1349"/>
      <c r="CW162" s="1349"/>
      <c r="CX162" s="1349"/>
      <c r="CY162" s="1349"/>
      <c r="CZ162" s="1349"/>
      <c r="DA162" s="1349"/>
      <c r="DB162" s="1349"/>
      <c r="DC162" s="1349"/>
      <c r="DD162" s="1349"/>
      <c r="DE162" s="1349"/>
      <c r="DF162" s="1349"/>
      <c r="DG162" s="1349"/>
      <c r="DH162" s="1349"/>
      <c r="DI162" s="1349"/>
      <c r="DJ162" s="1349"/>
      <c r="DK162" s="1349"/>
      <c r="DL162" s="1349"/>
      <c r="DM162" s="1349"/>
      <c r="DN162" s="1349"/>
      <c r="DO162" s="1349"/>
      <c r="DP162" s="1349"/>
      <c r="DQ162" s="1349"/>
      <c r="DR162" s="1349"/>
      <c r="DS162" s="1349"/>
      <c r="DT162" s="1349"/>
      <c r="DU162" s="1349"/>
      <c r="DV162" s="1349"/>
      <c r="DW162" s="1349"/>
      <c r="DX162" s="1349"/>
      <c r="DY162" s="1349"/>
      <c r="DZ162" s="1349"/>
      <c r="EA162" s="1349"/>
      <c r="EB162" s="1349"/>
      <c r="EC162" s="1349"/>
      <c r="ED162" s="1349"/>
      <c r="EE162" s="1349"/>
      <c r="EF162" s="1349"/>
      <c r="EG162" s="1349"/>
      <c r="EH162" s="1349"/>
      <c r="EI162" s="1349"/>
      <c r="EJ162" s="1349"/>
      <c r="EK162" s="1349"/>
      <c r="EL162" s="1349"/>
      <c r="EM162" s="1349"/>
      <c r="EN162" s="1349"/>
      <c r="EO162" s="1349"/>
      <c r="EP162" s="1349"/>
      <c r="EQ162" s="1349"/>
      <c r="ER162" s="1349"/>
      <c r="ES162" s="1349"/>
      <c r="ET162" s="1349"/>
      <c r="EU162" s="1349"/>
      <c r="EV162" s="1349"/>
      <c r="EW162" s="1349"/>
      <c r="EX162" s="1349"/>
      <c r="EY162" s="1349"/>
      <c r="EZ162" s="1349"/>
      <c r="FA162" s="1349"/>
      <c r="FB162" s="1349"/>
      <c r="FC162" s="1349"/>
      <c r="FD162" s="1349"/>
      <c r="FE162" s="1349"/>
      <c r="FF162" s="1349"/>
      <c r="FG162" s="1349"/>
      <c r="FH162" s="1349"/>
      <c r="FI162" s="1349"/>
      <c r="FJ162" s="1349"/>
      <c r="FK162" s="1349"/>
      <c r="FL162" s="1349"/>
      <c r="FM162" s="1349"/>
      <c r="FN162" s="1349"/>
      <c r="FO162" s="1349"/>
      <c r="FP162" s="1349"/>
      <c r="FQ162" s="1349"/>
      <c r="FR162" s="1349"/>
      <c r="FS162" s="1349"/>
      <c r="FT162" s="1349"/>
      <c r="FU162" s="1349"/>
      <c r="FV162" s="1349"/>
      <c r="FW162" s="1349"/>
      <c r="FX162" s="1349"/>
      <c r="FY162" s="1349"/>
      <c r="FZ162" s="1349"/>
      <c r="GA162" s="1349"/>
      <c r="GB162" s="1349"/>
      <c r="GC162" s="1349"/>
      <c r="GD162" s="1349"/>
      <c r="GE162" s="1349"/>
      <c r="GF162" s="1349"/>
      <c r="GG162" s="1349"/>
      <c r="GH162" s="1349"/>
      <c r="GI162" s="1349"/>
      <c r="GJ162" s="1349"/>
      <c r="GK162" s="1349"/>
      <c r="GL162" s="1349"/>
      <c r="GM162" s="1349"/>
      <c r="GN162" s="1349"/>
      <c r="GO162" s="1349"/>
      <c r="GP162" s="1348"/>
      <c r="GQ162" s="1348"/>
      <c r="GR162" s="1348"/>
      <c r="GS162" s="1348"/>
      <c r="GT162" s="1348"/>
      <c r="GU162" s="1348"/>
      <c r="GV162" s="1348"/>
      <c r="GW162" s="1348"/>
      <c r="GX162" s="1348"/>
      <c r="GY162" s="1348"/>
      <c r="GZ162" s="1348"/>
      <c r="HA162" s="1348"/>
      <c r="HB162" s="1348"/>
      <c r="HC162" s="1348"/>
      <c r="HD162" s="1348"/>
      <c r="HE162" s="1348"/>
      <c r="HF162" s="1348"/>
      <c r="HG162" s="1348"/>
      <c r="HH162" s="1348"/>
      <c r="HI162" s="1348"/>
      <c r="HJ162" s="1348"/>
      <c r="HK162" s="1348"/>
      <c r="HL162" s="1348"/>
      <c r="HM162" s="1348"/>
      <c r="HN162" s="1348"/>
      <c r="HO162" s="1348"/>
      <c r="HP162" s="1348"/>
      <c r="HQ162" s="1348"/>
      <c r="HR162" s="1348"/>
      <c r="HS162" s="1348"/>
      <c r="HT162" s="1348"/>
      <c r="HU162" s="1348"/>
      <c r="HV162" s="1348"/>
      <c r="HW162" s="1348"/>
      <c r="HX162" s="1348"/>
      <c r="HY162" s="1348"/>
      <c r="HZ162" s="1348"/>
      <c r="IA162" s="1348"/>
      <c r="IB162" s="1348"/>
      <c r="IC162" s="1348"/>
      <c r="ID162" s="1348"/>
      <c r="IE162" s="1348"/>
      <c r="IF162" s="1348"/>
      <c r="IG162" s="1348"/>
      <c r="IH162" s="1348"/>
      <c r="II162" s="1348"/>
      <c r="IJ162" s="1348"/>
      <c r="IK162" s="1348"/>
      <c r="IL162" s="1348"/>
      <c r="IM162" s="1348"/>
      <c r="IN162" s="1348"/>
      <c r="IO162" s="1348"/>
      <c r="IP162" s="1348"/>
      <c r="IQ162" s="1348"/>
      <c r="IR162" s="1352"/>
      <c r="IS162" s="1352"/>
      <c r="IT162" s="1352"/>
      <c r="IU162" s="1352"/>
      <c r="IV162" s="565"/>
      <c r="IW162" s="574"/>
      <c r="IX162" s="1365"/>
      <c r="IY162" s="1366"/>
      <c r="IZ162" s="544"/>
      <c r="JA162" s="544"/>
      <c r="JB162" s="544"/>
      <c r="JC162" s="544"/>
      <c r="JD162" s="544"/>
      <c r="JE162" s="544"/>
      <c r="JF162" s="544"/>
      <c r="JG162" s="544"/>
      <c r="JH162" s="545"/>
      <c r="JI162" s="544"/>
      <c r="JJ162" s="544"/>
      <c r="JK162" s="544"/>
      <c r="JL162" s="544"/>
      <c r="JM162" s="544"/>
      <c r="JN162" s="544"/>
      <c r="JO162" s="544"/>
      <c r="JP162" s="544"/>
      <c r="JQ162" s="544"/>
      <c r="JR162" s="544"/>
      <c r="JS162" s="544"/>
      <c r="JT162" s="544"/>
      <c r="JU162" s="544"/>
      <c r="JV162" s="544"/>
      <c r="JW162" s="544"/>
      <c r="JX162" s="544"/>
      <c r="JY162" s="544"/>
      <c r="JZ162" s="544"/>
      <c r="KA162" s="544"/>
      <c r="KB162" s="544"/>
      <c r="KC162" s="544"/>
      <c r="KD162" s="544"/>
      <c r="KE162" s="544"/>
      <c r="KF162" s="544"/>
      <c r="KG162" s="544"/>
      <c r="KH162" s="544"/>
      <c r="KI162" s="544"/>
      <c r="KJ162" s="544"/>
      <c r="KK162" s="544"/>
      <c r="KL162" s="544"/>
      <c r="KM162" s="544"/>
      <c r="KN162" s="544"/>
      <c r="KO162" s="544"/>
      <c r="KP162" s="544"/>
      <c r="KQ162" s="544"/>
      <c r="KR162" s="544"/>
      <c r="KS162" s="544"/>
      <c r="KT162" s="544"/>
      <c r="KU162" s="544"/>
      <c r="KV162" s="544"/>
      <c r="KW162" s="544"/>
      <c r="KX162" s="544"/>
      <c r="KY162" s="544"/>
      <c r="KZ162" s="544"/>
      <c r="LA162" s="544"/>
      <c r="LB162" s="544"/>
      <c r="LC162" s="544"/>
      <c r="LD162" s="544"/>
      <c r="LE162" s="544"/>
      <c r="LF162" s="544"/>
      <c r="LG162" s="544"/>
      <c r="LH162" s="544"/>
      <c r="LI162" s="544"/>
      <c r="LJ162" s="546"/>
    </row>
    <row r="163" spans="2:322" ht="3.65" customHeight="1">
      <c r="B163" s="545"/>
      <c r="C163" s="544"/>
      <c r="D163" s="544"/>
      <c r="E163" s="544"/>
      <c r="F163" s="544"/>
      <c r="G163" s="544"/>
      <c r="H163" s="544"/>
      <c r="I163" s="544"/>
      <c r="J163" s="544"/>
      <c r="K163" s="544"/>
      <c r="L163" s="544"/>
      <c r="M163" s="544"/>
      <c r="N163" s="544"/>
      <c r="O163" s="544"/>
      <c r="P163" s="544"/>
      <c r="Q163" s="544"/>
      <c r="R163" s="544"/>
      <c r="S163" s="544"/>
      <c r="T163" s="544"/>
      <c r="U163" s="544"/>
      <c r="V163" s="544"/>
      <c r="W163" s="544"/>
      <c r="X163" s="544"/>
      <c r="Y163" s="544"/>
      <c r="Z163" s="544"/>
      <c r="AA163" s="544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  <c r="AN163" s="544"/>
      <c r="AO163" s="546"/>
      <c r="AP163" s="547"/>
      <c r="AQ163" s="548"/>
      <c r="AR163" s="548"/>
      <c r="AS163" s="548"/>
      <c r="AT163" s="548"/>
      <c r="AU163" s="548"/>
      <c r="AV163" s="548"/>
      <c r="AW163" s="548"/>
      <c r="AX163" s="1384"/>
      <c r="AY163" s="1365"/>
      <c r="AZ163" s="575"/>
      <c r="BA163" s="565"/>
      <c r="BB163" s="1348"/>
      <c r="BC163" s="1348"/>
      <c r="BD163" s="1348"/>
      <c r="BE163" s="1348"/>
      <c r="BF163" s="1348"/>
      <c r="BG163" s="1348"/>
      <c r="BH163" s="1348"/>
      <c r="BI163" s="1348"/>
      <c r="BJ163" s="1348"/>
      <c r="BK163" s="1348"/>
      <c r="BL163" s="1348"/>
      <c r="BM163" s="1348"/>
      <c r="BN163" s="1348"/>
      <c r="BO163" s="1348"/>
      <c r="BP163" s="1348"/>
      <c r="BQ163" s="1348"/>
      <c r="BR163" s="1348"/>
      <c r="BS163" s="1348"/>
      <c r="BT163" s="1348"/>
      <c r="BU163" s="1348"/>
      <c r="BV163" s="1348"/>
      <c r="BW163" s="1348"/>
      <c r="BX163" s="1348"/>
      <c r="BY163" s="1348"/>
      <c r="BZ163" s="1349"/>
      <c r="CA163" s="1349"/>
      <c r="CB163" s="1349"/>
      <c r="CC163" s="1349"/>
      <c r="CD163" s="1349"/>
      <c r="CE163" s="1349"/>
      <c r="CF163" s="1349"/>
      <c r="CG163" s="1349"/>
      <c r="CH163" s="1349"/>
      <c r="CI163" s="1349"/>
      <c r="CJ163" s="1349"/>
      <c r="CK163" s="1349"/>
      <c r="CL163" s="1349"/>
      <c r="CM163" s="1349"/>
      <c r="CN163" s="1349"/>
      <c r="CO163" s="1349"/>
      <c r="CP163" s="1349"/>
      <c r="CQ163" s="1349"/>
      <c r="CR163" s="1349"/>
      <c r="CS163" s="1349"/>
      <c r="CT163" s="1349"/>
      <c r="CU163" s="1349"/>
      <c r="CV163" s="1349"/>
      <c r="CW163" s="1349"/>
      <c r="CX163" s="1349"/>
      <c r="CY163" s="1349"/>
      <c r="CZ163" s="1349"/>
      <c r="DA163" s="1349"/>
      <c r="DB163" s="1349"/>
      <c r="DC163" s="1349"/>
      <c r="DD163" s="1349"/>
      <c r="DE163" s="1349"/>
      <c r="DF163" s="1349"/>
      <c r="DG163" s="1349"/>
      <c r="DH163" s="1349"/>
      <c r="DI163" s="1349"/>
      <c r="DJ163" s="1349"/>
      <c r="DK163" s="1349"/>
      <c r="DL163" s="1349"/>
      <c r="DM163" s="1349"/>
      <c r="DN163" s="1349"/>
      <c r="DO163" s="1349"/>
      <c r="DP163" s="1349"/>
      <c r="DQ163" s="1349"/>
      <c r="DR163" s="1349"/>
      <c r="DS163" s="1349"/>
      <c r="DT163" s="1349"/>
      <c r="DU163" s="1349"/>
      <c r="DV163" s="1349"/>
      <c r="DW163" s="1349"/>
      <c r="DX163" s="1349"/>
      <c r="DY163" s="1349"/>
      <c r="DZ163" s="1349"/>
      <c r="EA163" s="1349"/>
      <c r="EB163" s="1349"/>
      <c r="EC163" s="1349"/>
      <c r="ED163" s="1349"/>
      <c r="EE163" s="1349"/>
      <c r="EF163" s="1349"/>
      <c r="EG163" s="1349"/>
      <c r="EH163" s="1349"/>
      <c r="EI163" s="1349"/>
      <c r="EJ163" s="1349"/>
      <c r="EK163" s="1349"/>
      <c r="EL163" s="1349"/>
      <c r="EM163" s="1349"/>
      <c r="EN163" s="1349"/>
      <c r="EO163" s="1349"/>
      <c r="EP163" s="1349"/>
      <c r="EQ163" s="1349"/>
      <c r="ER163" s="1349"/>
      <c r="ES163" s="1349"/>
      <c r="ET163" s="1349"/>
      <c r="EU163" s="1349"/>
      <c r="EV163" s="1349"/>
      <c r="EW163" s="1349"/>
      <c r="EX163" s="1349"/>
      <c r="EY163" s="1349"/>
      <c r="EZ163" s="1349"/>
      <c r="FA163" s="1349"/>
      <c r="FB163" s="1349"/>
      <c r="FC163" s="1349"/>
      <c r="FD163" s="1349"/>
      <c r="FE163" s="1349"/>
      <c r="FF163" s="1349"/>
      <c r="FG163" s="1349"/>
      <c r="FH163" s="1349"/>
      <c r="FI163" s="1349"/>
      <c r="FJ163" s="1349"/>
      <c r="FK163" s="1349"/>
      <c r="FL163" s="1349"/>
      <c r="FM163" s="1349"/>
      <c r="FN163" s="1349"/>
      <c r="FO163" s="1349"/>
      <c r="FP163" s="1349"/>
      <c r="FQ163" s="1349"/>
      <c r="FR163" s="1349"/>
      <c r="FS163" s="1349"/>
      <c r="FT163" s="1349"/>
      <c r="FU163" s="1349"/>
      <c r="FV163" s="1349"/>
      <c r="FW163" s="1349"/>
      <c r="FX163" s="1349"/>
      <c r="FY163" s="1349"/>
      <c r="FZ163" s="1349"/>
      <c r="GA163" s="1349"/>
      <c r="GB163" s="1349"/>
      <c r="GC163" s="1349"/>
      <c r="GD163" s="1349"/>
      <c r="GE163" s="1349"/>
      <c r="GF163" s="1349"/>
      <c r="GG163" s="1349"/>
      <c r="GH163" s="1349"/>
      <c r="GI163" s="1349"/>
      <c r="GJ163" s="1349"/>
      <c r="GK163" s="1349"/>
      <c r="GL163" s="1349"/>
      <c r="GM163" s="1349"/>
      <c r="GN163" s="1349"/>
      <c r="GO163" s="1349"/>
      <c r="GP163" s="1348"/>
      <c r="GQ163" s="1348"/>
      <c r="GR163" s="1348"/>
      <c r="GS163" s="1348"/>
      <c r="GT163" s="1348"/>
      <c r="GU163" s="1348"/>
      <c r="GV163" s="1348"/>
      <c r="GW163" s="1348"/>
      <c r="GX163" s="1348"/>
      <c r="GY163" s="1348"/>
      <c r="GZ163" s="1348"/>
      <c r="HA163" s="1348"/>
      <c r="HB163" s="1348"/>
      <c r="HC163" s="1348"/>
      <c r="HD163" s="1348"/>
      <c r="HE163" s="1348"/>
      <c r="HF163" s="1348"/>
      <c r="HG163" s="1348"/>
      <c r="HH163" s="1348"/>
      <c r="HI163" s="1348"/>
      <c r="HJ163" s="1348"/>
      <c r="HK163" s="1348"/>
      <c r="HL163" s="1348"/>
      <c r="HM163" s="1348"/>
      <c r="HN163" s="1348"/>
      <c r="HO163" s="1348"/>
      <c r="HP163" s="1348"/>
      <c r="HQ163" s="1348"/>
      <c r="HR163" s="1348"/>
      <c r="HS163" s="1348"/>
      <c r="HT163" s="1348"/>
      <c r="HU163" s="1348"/>
      <c r="HV163" s="1348"/>
      <c r="HW163" s="1348"/>
      <c r="HX163" s="1348"/>
      <c r="HY163" s="1348"/>
      <c r="HZ163" s="1348"/>
      <c r="IA163" s="1348"/>
      <c r="IB163" s="1348"/>
      <c r="IC163" s="1348"/>
      <c r="ID163" s="1348"/>
      <c r="IE163" s="1348"/>
      <c r="IF163" s="1348"/>
      <c r="IG163" s="1348"/>
      <c r="IH163" s="1348"/>
      <c r="II163" s="1348"/>
      <c r="IJ163" s="1348"/>
      <c r="IK163" s="1348"/>
      <c r="IL163" s="1348"/>
      <c r="IM163" s="1348"/>
      <c r="IN163" s="1348"/>
      <c r="IO163" s="1348"/>
      <c r="IP163" s="1348"/>
      <c r="IQ163" s="1348"/>
      <c r="IR163" s="1352"/>
      <c r="IS163" s="1352"/>
      <c r="IT163" s="1352"/>
      <c r="IU163" s="1352"/>
      <c r="IV163" s="565"/>
      <c r="IW163" s="574"/>
      <c r="IX163" s="1365"/>
      <c r="IY163" s="1366"/>
      <c r="IZ163" s="544"/>
      <c r="JA163" s="544"/>
      <c r="JB163" s="544"/>
      <c r="JC163" s="544"/>
      <c r="JD163" s="544"/>
      <c r="JE163" s="544"/>
      <c r="JF163" s="544"/>
      <c r="JG163" s="544"/>
      <c r="JH163" s="545"/>
      <c r="JI163" s="544"/>
      <c r="JJ163" s="544"/>
      <c r="JK163" s="544"/>
      <c r="JL163" s="544"/>
      <c r="JM163" s="544"/>
      <c r="JN163" s="544"/>
      <c r="JO163" s="544"/>
      <c r="JP163" s="544"/>
      <c r="JQ163" s="544"/>
      <c r="JR163" s="544"/>
      <c r="JS163" s="544"/>
      <c r="JT163" s="544"/>
      <c r="JU163" s="544"/>
      <c r="JV163" s="544"/>
      <c r="JW163" s="544"/>
      <c r="JX163" s="544"/>
      <c r="JY163" s="544"/>
      <c r="JZ163" s="544"/>
      <c r="KA163" s="544"/>
      <c r="KB163" s="544"/>
      <c r="KC163" s="544"/>
      <c r="KD163" s="544"/>
      <c r="KE163" s="544"/>
      <c r="KF163" s="544"/>
      <c r="KG163" s="544"/>
      <c r="KH163" s="544"/>
      <c r="KI163" s="544"/>
      <c r="KJ163" s="544"/>
      <c r="KK163" s="544"/>
      <c r="KL163" s="544"/>
      <c r="KM163" s="544"/>
      <c r="KN163" s="544"/>
      <c r="KO163" s="544"/>
      <c r="KP163" s="544"/>
      <c r="KQ163" s="544"/>
      <c r="KR163" s="544"/>
      <c r="KS163" s="544"/>
      <c r="KT163" s="544"/>
      <c r="KU163" s="544"/>
      <c r="KV163" s="544"/>
      <c r="KW163" s="544"/>
      <c r="KX163" s="544"/>
      <c r="KY163" s="544"/>
      <c r="KZ163" s="544"/>
      <c r="LA163" s="544"/>
      <c r="LB163" s="544"/>
      <c r="LC163" s="544"/>
      <c r="LD163" s="544"/>
      <c r="LE163" s="544"/>
      <c r="LF163" s="544"/>
      <c r="LG163" s="544"/>
      <c r="LH163" s="544"/>
      <c r="LI163" s="544"/>
      <c r="LJ163" s="546"/>
    </row>
    <row r="164" spans="2:322" ht="3.65" customHeight="1">
      <c r="B164" s="545"/>
      <c r="C164" s="544"/>
      <c r="D164" s="544"/>
      <c r="E164" s="544"/>
      <c r="F164" s="544"/>
      <c r="G164" s="544"/>
      <c r="H164" s="544"/>
      <c r="I164" s="544"/>
      <c r="J164" s="544"/>
      <c r="K164" s="544"/>
      <c r="L164" s="544"/>
      <c r="M164" s="544"/>
      <c r="N164" s="544"/>
      <c r="O164" s="544"/>
      <c r="P164" s="544"/>
      <c r="Q164" s="544"/>
      <c r="R164" s="544"/>
      <c r="S164" s="544"/>
      <c r="T164" s="544"/>
      <c r="U164" s="544"/>
      <c r="V164" s="544"/>
      <c r="W164" s="544"/>
      <c r="X164" s="544"/>
      <c r="Y164" s="544"/>
      <c r="Z164" s="544"/>
      <c r="AA164" s="544"/>
      <c r="AB164" s="544"/>
      <c r="AC164" s="544"/>
      <c r="AD164" s="544"/>
      <c r="AE164" s="544"/>
      <c r="AF164" s="544"/>
      <c r="AG164" s="544"/>
      <c r="AH164" s="544"/>
      <c r="AI164" s="544"/>
      <c r="AJ164" s="544"/>
      <c r="AK164" s="544"/>
      <c r="AL164" s="544"/>
      <c r="AM164" s="544"/>
      <c r="AN164" s="544"/>
      <c r="AO164" s="546"/>
      <c r="AP164" s="547"/>
      <c r="AQ164" s="548"/>
      <c r="AR164" s="548"/>
      <c r="AS164" s="548"/>
      <c r="AT164" s="548"/>
      <c r="AU164" s="548"/>
      <c r="AV164" s="548"/>
      <c r="AW164" s="548"/>
      <c r="AX164" s="1384"/>
      <c r="AY164" s="1365"/>
      <c r="AZ164" s="575"/>
      <c r="BA164" s="565"/>
      <c r="BB164" s="572"/>
      <c r="BC164" s="572"/>
      <c r="BD164" s="572"/>
      <c r="BE164" s="572"/>
      <c r="BF164" s="572"/>
      <c r="BG164" s="572"/>
      <c r="BH164" s="572"/>
      <c r="BI164" s="572"/>
      <c r="BJ164" s="572"/>
      <c r="BK164" s="572"/>
      <c r="BL164" s="572"/>
      <c r="BM164" s="572"/>
      <c r="BN164" s="572"/>
      <c r="BO164" s="572"/>
      <c r="BP164" s="572"/>
      <c r="BQ164" s="572"/>
      <c r="BR164" s="572"/>
      <c r="BS164" s="572"/>
      <c r="BT164" s="572"/>
      <c r="BU164" s="572"/>
      <c r="BV164" s="572"/>
      <c r="BW164" s="572"/>
      <c r="BX164" s="572"/>
      <c r="BY164" s="572"/>
      <c r="BZ164" s="572"/>
      <c r="CA164" s="572"/>
      <c r="CB164" s="572"/>
      <c r="CC164" s="572"/>
      <c r="CD164" s="572"/>
      <c r="CE164" s="572"/>
      <c r="CF164" s="572"/>
      <c r="CG164" s="572"/>
      <c r="CH164" s="572"/>
      <c r="CI164" s="572"/>
      <c r="CJ164" s="572"/>
      <c r="CK164" s="572"/>
      <c r="CL164" s="572"/>
      <c r="CM164" s="572"/>
      <c r="CN164" s="572"/>
      <c r="CO164" s="572"/>
      <c r="CP164" s="572"/>
      <c r="CQ164" s="572"/>
      <c r="CR164" s="572"/>
      <c r="CS164" s="572"/>
      <c r="CT164" s="572"/>
      <c r="CU164" s="572"/>
      <c r="CV164" s="572"/>
      <c r="CW164" s="572"/>
      <c r="CX164" s="572"/>
      <c r="CY164" s="572"/>
      <c r="CZ164" s="572"/>
      <c r="DA164" s="572"/>
      <c r="DB164" s="572"/>
      <c r="DC164" s="572"/>
      <c r="DD164" s="572"/>
      <c r="DE164" s="572"/>
      <c r="DF164" s="572"/>
      <c r="DG164" s="572"/>
      <c r="DH164" s="572"/>
      <c r="DI164" s="572"/>
      <c r="DJ164" s="572"/>
      <c r="DK164" s="572"/>
      <c r="DL164" s="572"/>
      <c r="DM164" s="572"/>
      <c r="DN164" s="572"/>
      <c r="DO164" s="572"/>
      <c r="DP164" s="572"/>
      <c r="DQ164" s="572"/>
      <c r="DR164" s="572"/>
      <c r="DS164" s="572"/>
      <c r="DT164" s="572"/>
      <c r="DU164" s="572"/>
      <c r="DV164" s="572"/>
      <c r="DW164" s="572"/>
      <c r="DX164" s="572"/>
      <c r="DY164" s="572"/>
      <c r="DZ164" s="572"/>
      <c r="EA164" s="572"/>
      <c r="EB164" s="572"/>
      <c r="EC164" s="572"/>
      <c r="ED164" s="572"/>
      <c r="EE164" s="572"/>
      <c r="EF164" s="572"/>
      <c r="EG164" s="572"/>
      <c r="EH164" s="572"/>
      <c r="EI164" s="572"/>
      <c r="EJ164" s="572"/>
      <c r="EK164" s="572"/>
      <c r="EL164" s="572"/>
      <c r="EM164" s="572"/>
      <c r="EN164" s="572"/>
      <c r="EO164" s="572"/>
      <c r="EP164" s="572"/>
      <c r="EQ164" s="572"/>
      <c r="ER164" s="572"/>
      <c r="ES164" s="572"/>
      <c r="ET164" s="572"/>
      <c r="EU164" s="572"/>
      <c r="EV164" s="572"/>
      <c r="EW164" s="572"/>
      <c r="EX164" s="572"/>
      <c r="EY164" s="572"/>
      <c r="EZ164" s="572"/>
      <c r="FA164" s="572"/>
      <c r="FB164" s="572"/>
      <c r="FC164" s="572"/>
      <c r="FD164" s="572"/>
      <c r="FE164" s="572"/>
      <c r="FF164" s="572"/>
      <c r="FG164" s="572"/>
      <c r="FH164" s="572"/>
      <c r="FI164" s="572"/>
      <c r="FJ164" s="572"/>
      <c r="FK164" s="572"/>
      <c r="FL164" s="572"/>
      <c r="FM164" s="572"/>
      <c r="FN164" s="572"/>
      <c r="FO164" s="572"/>
      <c r="FP164" s="572"/>
      <c r="FQ164" s="572"/>
      <c r="FR164" s="572"/>
      <c r="FS164" s="572"/>
      <c r="FT164" s="572"/>
      <c r="FU164" s="572"/>
      <c r="FV164" s="572"/>
      <c r="FW164" s="572"/>
      <c r="FX164" s="572"/>
      <c r="FY164" s="572"/>
      <c r="FZ164" s="572"/>
      <c r="GA164" s="572"/>
      <c r="GB164" s="572"/>
      <c r="GC164" s="572"/>
      <c r="GD164" s="572"/>
      <c r="GE164" s="572"/>
      <c r="GF164" s="572"/>
      <c r="GG164" s="572"/>
      <c r="GH164" s="572"/>
      <c r="GI164" s="572"/>
      <c r="GJ164" s="572"/>
      <c r="GK164" s="572"/>
      <c r="GL164" s="572"/>
      <c r="GM164" s="572"/>
      <c r="GN164" s="572"/>
      <c r="GO164" s="572"/>
      <c r="GP164" s="572"/>
      <c r="GQ164" s="572"/>
      <c r="GR164" s="572"/>
      <c r="GS164" s="572"/>
      <c r="GT164" s="572"/>
      <c r="GU164" s="572"/>
      <c r="GV164" s="572"/>
      <c r="GW164" s="572"/>
      <c r="GX164" s="572"/>
      <c r="GY164" s="572"/>
      <c r="GZ164" s="572"/>
      <c r="HA164" s="572"/>
      <c r="HB164" s="572"/>
      <c r="HC164" s="572"/>
      <c r="HD164" s="572"/>
      <c r="HE164" s="572"/>
      <c r="HF164" s="572"/>
      <c r="HG164" s="572"/>
      <c r="HH164" s="572"/>
      <c r="HI164" s="572"/>
      <c r="HJ164" s="572"/>
      <c r="HK164" s="572"/>
      <c r="HL164" s="572"/>
      <c r="HM164" s="572"/>
      <c r="HN164" s="572"/>
      <c r="HO164" s="572"/>
      <c r="HP164" s="572"/>
      <c r="HQ164" s="572"/>
      <c r="HR164" s="572"/>
      <c r="HS164" s="572"/>
      <c r="HT164" s="572"/>
      <c r="HU164" s="572"/>
      <c r="HV164" s="572"/>
      <c r="HW164" s="572"/>
      <c r="HX164" s="572"/>
      <c r="HY164" s="572"/>
      <c r="HZ164" s="572"/>
      <c r="IA164" s="572"/>
      <c r="IB164" s="572"/>
      <c r="IC164" s="572"/>
      <c r="ID164" s="572"/>
      <c r="IE164" s="572"/>
      <c r="IF164" s="572"/>
      <c r="IG164" s="572"/>
      <c r="IH164" s="572"/>
      <c r="II164" s="572"/>
      <c r="IJ164" s="572"/>
      <c r="IK164" s="572"/>
      <c r="IL164" s="572"/>
      <c r="IM164" s="572"/>
      <c r="IN164" s="572"/>
      <c r="IO164" s="572"/>
      <c r="IP164" s="572"/>
      <c r="IQ164" s="572"/>
      <c r="IR164" s="572"/>
      <c r="IS164" s="572"/>
      <c r="IT164" s="572"/>
      <c r="IU164" s="572"/>
      <c r="IV164" s="565"/>
      <c r="IW164" s="574"/>
      <c r="IX164" s="1365"/>
      <c r="IY164" s="1366"/>
      <c r="IZ164" s="544"/>
      <c r="JA164" s="544"/>
      <c r="JB164" s="544"/>
      <c r="JC164" s="544"/>
      <c r="JD164" s="544"/>
      <c r="JE164" s="544"/>
      <c r="JF164" s="544"/>
      <c r="JG164" s="544"/>
      <c r="JH164" s="545"/>
      <c r="JI164" s="544"/>
      <c r="JJ164" s="544"/>
      <c r="JK164" s="544"/>
      <c r="JL164" s="544"/>
      <c r="JM164" s="544"/>
      <c r="JN164" s="544"/>
      <c r="JO164" s="544"/>
      <c r="JP164" s="544"/>
      <c r="JQ164" s="544"/>
      <c r="JR164" s="544"/>
      <c r="JS164" s="544"/>
      <c r="JT164" s="544"/>
      <c r="JU164" s="544"/>
      <c r="JV164" s="544"/>
      <c r="JW164" s="544"/>
      <c r="JX164" s="544"/>
      <c r="JY164" s="544"/>
      <c r="JZ164" s="544"/>
      <c r="KA164" s="544"/>
      <c r="KB164" s="544"/>
      <c r="KC164" s="544"/>
      <c r="KD164" s="544"/>
      <c r="KE164" s="544"/>
      <c r="KF164" s="544"/>
      <c r="KG164" s="544"/>
      <c r="KH164" s="544"/>
      <c r="KI164" s="544"/>
      <c r="KJ164" s="544"/>
      <c r="KK164" s="544"/>
      <c r="KL164" s="544"/>
      <c r="KM164" s="544"/>
      <c r="KN164" s="544"/>
      <c r="KO164" s="544"/>
      <c r="KP164" s="544"/>
      <c r="KQ164" s="544"/>
      <c r="KR164" s="544"/>
      <c r="KS164" s="544"/>
      <c r="KT164" s="544"/>
      <c r="KU164" s="544"/>
      <c r="KV164" s="544"/>
      <c r="KW164" s="544"/>
      <c r="KX164" s="544"/>
      <c r="KY164" s="544"/>
      <c r="KZ164" s="544"/>
      <c r="LA164" s="544"/>
      <c r="LB164" s="544"/>
      <c r="LC164" s="544"/>
      <c r="LD164" s="544"/>
      <c r="LE164" s="544"/>
      <c r="LF164" s="544"/>
      <c r="LG164" s="544"/>
      <c r="LH164" s="544"/>
      <c r="LI164" s="544"/>
      <c r="LJ164" s="546"/>
    </row>
    <row r="165" spans="2:322" ht="3.65" customHeight="1">
      <c r="B165" s="545"/>
      <c r="C165" s="544"/>
      <c r="D165" s="544"/>
      <c r="E165" s="544"/>
      <c r="F165" s="544"/>
      <c r="G165" s="544"/>
      <c r="H165" s="544"/>
      <c r="I165" s="544"/>
      <c r="J165" s="544"/>
      <c r="K165" s="544"/>
      <c r="L165" s="544"/>
      <c r="M165" s="544"/>
      <c r="N165" s="544"/>
      <c r="O165" s="544"/>
      <c r="P165" s="544"/>
      <c r="Q165" s="544"/>
      <c r="R165" s="544"/>
      <c r="S165" s="544"/>
      <c r="T165" s="544"/>
      <c r="U165" s="544"/>
      <c r="V165" s="544"/>
      <c r="W165" s="544"/>
      <c r="X165" s="544"/>
      <c r="Y165" s="544"/>
      <c r="Z165" s="544"/>
      <c r="AA165" s="544"/>
      <c r="AB165" s="544"/>
      <c r="AC165" s="544"/>
      <c r="AD165" s="544"/>
      <c r="AE165" s="544"/>
      <c r="AF165" s="544"/>
      <c r="AG165" s="544"/>
      <c r="AH165" s="544"/>
      <c r="AI165" s="544"/>
      <c r="AJ165" s="544"/>
      <c r="AK165" s="544"/>
      <c r="AL165" s="544"/>
      <c r="AM165" s="544"/>
      <c r="AN165" s="544"/>
      <c r="AO165" s="546"/>
      <c r="AP165" s="547"/>
      <c r="AQ165" s="548"/>
      <c r="AR165" s="548"/>
      <c r="AS165" s="548"/>
      <c r="AT165" s="548"/>
      <c r="AU165" s="548"/>
      <c r="AV165" s="548"/>
      <c r="AW165" s="548"/>
      <c r="AX165" s="1384"/>
      <c r="AY165" s="1365"/>
      <c r="AZ165" s="1341" t="e" vm="5">
        <v>#VALUE!</v>
      </c>
      <c r="BA165" s="576" t="b">
        <v>0</v>
      </c>
      <c r="BB165" s="576" t="b">
        <v>1</v>
      </c>
      <c r="BC165" s="576"/>
      <c r="BD165" s="576"/>
      <c r="BE165" s="576"/>
      <c r="BF165" s="576"/>
      <c r="BG165" s="576"/>
      <c r="BH165" s="576"/>
      <c r="BI165" s="576"/>
      <c r="BJ165" s="576"/>
      <c r="BK165" s="576"/>
      <c r="BL165" s="576"/>
      <c r="BM165" s="576"/>
      <c r="BN165" s="576"/>
      <c r="BO165" s="576"/>
      <c r="BP165" s="576"/>
      <c r="BQ165" s="576"/>
      <c r="BR165" s="576"/>
      <c r="BS165" s="576"/>
      <c r="BT165" s="576"/>
      <c r="BU165" s="576"/>
      <c r="BV165" s="576"/>
      <c r="BW165" s="576"/>
      <c r="BX165" s="576"/>
      <c r="BY165" s="576"/>
      <c r="BZ165" s="576"/>
      <c r="CA165" s="576"/>
      <c r="CB165" s="576"/>
      <c r="CC165" s="576"/>
      <c r="CD165" s="576"/>
      <c r="CE165" s="576"/>
      <c r="CF165" s="576"/>
      <c r="CG165" s="576"/>
      <c r="CH165" s="576"/>
      <c r="CI165" s="576"/>
      <c r="CJ165" s="576"/>
      <c r="CK165" s="576"/>
      <c r="CL165" s="576"/>
      <c r="CM165" s="576"/>
      <c r="CN165" s="576"/>
      <c r="CO165" s="576"/>
      <c r="CP165" s="576"/>
      <c r="CQ165" s="576"/>
      <c r="CR165" s="576"/>
      <c r="CS165" s="576"/>
      <c r="CT165" s="576"/>
      <c r="CU165" s="576"/>
      <c r="CV165" s="576"/>
      <c r="CW165" s="576"/>
      <c r="CX165" s="576"/>
      <c r="CY165" s="576"/>
      <c r="CZ165" s="576"/>
      <c r="DA165" s="576"/>
      <c r="DB165" s="576"/>
      <c r="DC165" s="576"/>
      <c r="DD165" s="576"/>
      <c r="DE165" s="576"/>
      <c r="DF165" s="576"/>
      <c r="DG165" s="576"/>
      <c r="DH165" s="576"/>
      <c r="DI165" s="576"/>
      <c r="DJ165" s="576"/>
      <c r="DK165" s="576"/>
      <c r="DL165" s="576"/>
      <c r="DM165" s="576"/>
      <c r="DN165" s="576"/>
      <c r="DO165" s="576"/>
      <c r="DP165" s="576"/>
      <c r="DQ165" s="576"/>
      <c r="DR165" s="576"/>
      <c r="DS165" s="576"/>
      <c r="DT165" s="576"/>
      <c r="DU165" s="576"/>
      <c r="DV165" s="576"/>
      <c r="DW165" s="576"/>
      <c r="DX165" s="576"/>
      <c r="DY165" s="576"/>
      <c r="DZ165" s="576"/>
      <c r="EA165" s="576"/>
      <c r="EB165" s="576"/>
      <c r="EC165" s="576"/>
      <c r="ED165" s="576"/>
      <c r="EE165" s="576"/>
      <c r="EF165" s="576"/>
      <c r="EG165" s="576"/>
      <c r="EH165" s="576"/>
      <c r="EI165" s="576"/>
      <c r="EJ165" s="576"/>
      <c r="EK165" s="576"/>
      <c r="EL165" s="576"/>
      <c r="EM165" s="576"/>
      <c r="EN165" s="576"/>
      <c r="EO165" s="576"/>
      <c r="EP165" s="576"/>
      <c r="EQ165" s="576"/>
      <c r="ER165" s="576"/>
      <c r="ES165" s="576"/>
      <c r="ET165" s="576"/>
      <c r="EU165" s="576"/>
      <c r="EV165" s="576"/>
      <c r="EW165" s="576"/>
      <c r="EX165" s="576"/>
      <c r="EY165" s="576"/>
      <c r="EZ165" s="576"/>
      <c r="FA165" s="576"/>
      <c r="FB165" s="576"/>
      <c r="FC165" s="576"/>
      <c r="FD165" s="576"/>
      <c r="FE165" s="576"/>
      <c r="FF165" s="576"/>
      <c r="FG165" s="576"/>
      <c r="FH165" s="576"/>
      <c r="FI165" s="576"/>
      <c r="FJ165" s="576"/>
      <c r="FK165" s="576"/>
      <c r="FL165" s="576"/>
      <c r="FM165" s="576"/>
      <c r="FN165" s="576"/>
      <c r="FO165" s="576"/>
      <c r="FP165" s="576"/>
      <c r="FQ165" s="576"/>
      <c r="FR165" s="576"/>
      <c r="FS165" s="576"/>
      <c r="FT165" s="576"/>
      <c r="FU165" s="576"/>
      <c r="FV165" s="576"/>
      <c r="FW165" s="576"/>
      <c r="FX165" s="576"/>
      <c r="FY165" s="576"/>
      <c r="FZ165" s="576"/>
      <c r="GA165" s="576"/>
      <c r="GB165" s="576"/>
      <c r="GC165" s="576"/>
      <c r="GD165" s="576"/>
      <c r="GE165" s="576"/>
      <c r="GF165" s="576"/>
      <c r="GG165" s="576"/>
      <c r="GH165" s="576"/>
      <c r="GI165" s="576"/>
      <c r="GJ165" s="576"/>
      <c r="GK165" s="576"/>
      <c r="GL165" s="576"/>
      <c r="GM165" s="576"/>
      <c r="GN165" s="576"/>
      <c r="GO165" s="576"/>
      <c r="GP165" s="576"/>
      <c r="GQ165" s="576"/>
      <c r="GR165" s="576"/>
      <c r="GS165" s="576"/>
      <c r="GT165" s="576"/>
      <c r="GU165" s="576"/>
      <c r="GV165" s="576"/>
      <c r="GW165" s="576"/>
      <c r="GX165" s="576"/>
      <c r="GY165" s="576"/>
      <c r="GZ165" s="576"/>
      <c r="HA165" s="576"/>
      <c r="HB165" s="576"/>
      <c r="HC165" s="576"/>
      <c r="HD165" s="576"/>
      <c r="HE165" s="576"/>
      <c r="HF165" s="576"/>
      <c r="HG165" s="576"/>
      <c r="HH165" s="576"/>
      <c r="HI165" s="576"/>
      <c r="HJ165" s="576"/>
      <c r="HK165" s="576"/>
      <c r="HL165" s="576"/>
      <c r="HM165" s="576"/>
      <c r="HN165" s="576"/>
      <c r="HO165" s="576"/>
      <c r="HP165" s="576"/>
      <c r="HQ165" s="576"/>
      <c r="HR165" s="576"/>
      <c r="HS165" s="576"/>
      <c r="HT165" s="576"/>
      <c r="HU165" s="576"/>
      <c r="HV165" s="576"/>
      <c r="HW165" s="576"/>
      <c r="HX165" s="576"/>
      <c r="HY165" s="576"/>
      <c r="HZ165" s="576"/>
      <c r="IA165" s="576"/>
      <c r="IB165" s="576"/>
      <c r="IC165" s="576"/>
      <c r="ID165" s="576"/>
      <c r="IE165" s="576"/>
      <c r="IF165" s="576"/>
      <c r="IG165" s="576"/>
      <c r="IH165" s="576"/>
      <c r="II165" s="576"/>
      <c r="IJ165" s="576"/>
      <c r="IK165" s="576"/>
      <c r="IL165" s="576"/>
      <c r="IM165" s="576"/>
      <c r="IN165" s="576"/>
      <c r="IO165" s="576"/>
      <c r="IP165" s="576"/>
      <c r="IQ165" s="576"/>
      <c r="IR165" s="576"/>
      <c r="IS165" s="576"/>
      <c r="IT165" s="576"/>
      <c r="IU165" s="576"/>
      <c r="IV165" s="576"/>
      <c r="IW165" s="1337" t="e" vm="5">
        <v>#VALUE!</v>
      </c>
      <c r="IX165" s="1365"/>
      <c r="IY165" s="1366"/>
      <c r="IZ165" s="544"/>
      <c r="JA165" s="544"/>
      <c r="JB165" s="544"/>
      <c r="JC165" s="544"/>
      <c r="JD165" s="544"/>
      <c r="JE165" s="544"/>
      <c r="JF165" s="544"/>
      <c r="JG165" s="544"/>
      <c r="JH165" s="545"/>
      <c r="JI165" s="544"/>
      <c r="JJ165" s="544"/>
      <c r="JK165" s="544"/>
      <c r="JL165" s="544"/>
      <c r="JM165" s="544"/>
      <c r="JN165" s="544"/>
      <c r="JO165" s="544"/>
      <c r="JP165" s="544"/>
      <c r="JQ165" s="544"/>
      <c r="JR165" s="544"/>
      <c r="JS165" s="544"/>
      <c r="JT165" s="544"/>
      <c r="JU165" s="544"/>
      <c r="JV165" s="544"/>
      <c r="JW165" s="544"/>
      <c r="JX165" s="544"/>
      <c r="JY165" s="544"/>
      <c r="JZ165" s="544"/>
      <c r="KA165" s="544"/>
      <c r="KB165" s="544"/>
      <c r="KC165" s="544"/>
      <c r="KD165" s="544"/>
      <c r="KE165" s="544"/>
      <c r="KF165" s="544"/>
      <c r="KG165" s="544"/>
      <c r="KH165" s="544"/>
      <c r="KI165" s="544"/>
      <c r="KJ165" s="544"/>
      <c r="KK165" s="544"/>
      <c r="KL165" s="544"/>
      <c r="KM165" s="544"/>
      <c r="KN165" s="544"/>
      <c r="KO165" s="544"/>
      <c r="KP165" s="544"/>
      <c r="KQ165" s="544"/>
      <c r="KR165" s="544"/>
      <c r="KS165" s="544"/>
      <c r="KT165" s="544"/>
      <c r="KU165" s="544"/>
      <c r="KV165" s="544"/>
      <c r="KW165" s="544"/>
      <c r="KX165" s="544"/>
      <c r="KY165" s="544"/>
      <c r="KZ165" s="544"/>
      <c r="LA165" s="544"/>
      <c r="LB165" s="544"/>
      <c r="LC165" s="544"/>
      <c r="LD165" s="544"/>
      <c r="LE165" s="544"/>
      <c r="LF165" s="544"/>
      <c r="LG165" s="544"/>
      <c r="LH165" s="544"/>
      <c r="LI165" s="544"/>
      <c r="LJ165" s="546"/>
    </row>
    <row r="166" spans="2:322" ht="3.65" customHeight="1">
      <c r="B166" s="545"/>
      <c r="C166" s="544"/>
      <c r="D166" s="544"/>
      <c r="E166" s="544"/>
      <c r="F166" s="544"/>
      <c r="G166" s="544"/>
      <c r="H166" s="544"/>
      <c r="I166" s="544"/>
      <c r="J166" s="544"/>
      <c r="K166" s="544"/>
      <c r="L166" s="544"/>
      <c r="M166" s="544"/>
      <c r="N166" s="544"/>
      <c r="O166" s="544"/>
      <c r="P166" s="544"/>
      <c r="Q166" s="544"/>
      <c r="R166" s="544"/>
      <c r="S166" s="544"/>
      <c r="T166" s="544"/>
      <c r="U166" s="544"/>
      <c r="V166" s="544"/>
      <c r="W166" s="544"/>
      <c r="X166" s="544"/>
      <c r="Y166" s="544"/>
      <c r="Z166" s="544"/>
      <c r="AA166" s="544"/>
      <c r="AB166" s="544"/>
      <c r="AC166" s="544"/>
      <c r="AD166" s="544"/>
      <c r="AE166" s="544"/>
      <c r="AF166" s="544"/>
      <c r="AG166" s="544"/>
      <c r="AH166" s="544"/>
      <c r="AI166" s="544"/>
      <c r="AJ166" s="544"/>
      <c r="AK166" s="544"/>
      <c r="AL166" s="544"/>
      <c r="AM166" s="544"/>
      <c r="AN166" s="544"/>
      <c r="AO166" s="546"/>
      <c r="AP166" s="547"/>
      <c r="AQ166" s="548"/>
      <c r="AR166" s="548"/>
      <c r="AS166" s="548"/>
      <c r="AT166" s="548"/>
      <c r="AU166" s="548"/>
      <c r="AV166" s="548"/>
      <c r="AW166" s="548"/>
      <c r="AX166" s="1384"/>
      <c r="AY166" s="1365"/>
      <c r="AZ166" s="1341"/>
      <c r="BA166" s="1079" t="s">
        <v>13</v>
      </c>
      <c r="BB166" s="1079"/>
      <c r="BC166" s="1079"/>
      <c r="BD166" s="1079"/>
      <c r="BE166" s="1079"/>
      <c r="BF166" s="1079"/>
      <c r="BG166" s="1079"/>
      <c r="BH166" s="1106">
        <v>0</v>
      </c>
      <c r="BI166" s="1106"/>
      <c r="BJ166" s="1106"/>
      <c r="BK166" s="1106"/>
      <c r="BL166" s="1106"/>
      <c r="BM166" s="1106"/>
      <c r="BN166" s="1106"/>
      <c r="BO166" s="1106"/>
      <c r="BP166" s="1106"/>
      <c r="BQ166" s="1107"/>
      <c r="BR166" s="1078" t="s">
        <v>14</v>
      </c>
      <c r="BS166" s="1079"/>
      <c r="BT166" s="1079"/>
      <c r="BU166" s="1079"/>
      <c r="BV166" s="1079"/>
      <c r="BW166" s="1079"/>
      <c r="BX166" s="1079"/>
      <c r="BY166" s="1106">
        <v>0</v>
      </c>
      <c r="BZ166" s="1106"/>
      <c r="CA166" s="1106"/>
      <c r="CB166" s="1106"/>
      <c r="CC166" s="1106"/>
      <c r="CD166" s="1106"/>
      <c r="CE166" s="1106"/>
      <c r="CF166" s="1106"/>
      <c r="CG166" s="1106"/>
      <c r="CH166" s="1107"/>
      <c r="CI166" s="577"/>
      <c r="CJ166" s="52"/>
      <c r="CK166" s="52"/>
      <c r="CL166" s="1112" t="e" vm="7">
        <v>#VALUE!</v>
      </c>
      <c r="CM166" s="1112"/>
      <c r="CN166" s="1112"/>
      <c r="CO166" s="1112"/>
      <c r="CP166" s="1112"/>
      <c r="CQ166" s="1112"/>
      <c r="CR166" s="1112"/>
      <c r="CS166" s="1112"/>
      <c r="CT166" s="1112"/>
      <c r="CU166" s="1112"/>
      <c r="CV166" s="1112"/>
      <c r="CW166" s="52"/>
      <c r="CX166" s="52"/>
      <c r="CY166" s="52"/>
      <c r="CZ166" s="1078" t="s">
        <v>3</v>
      </c>
      <c r="DA166" s="1079"/>
      <c r="DB166" s="1079"/>
      <c r="DC166" s="1079"/>
      <c r="DD166" s="1079"/>
      <c r="DE166" s="1079"/>
      <c r="DF166" s="1079"/>
      <c r="DG166" s="1083">
        <v>0</v>
      </c>
      <c r="DH166" s="1083"/>
      <c r="DI166" s="1083"/>
      <c r="DJ166" s="1083"/>
      <c r="DK166" s="1083"/>
      <c r="DL166" s="1083"/>
      <c r="DM166" s="1083"/>
      <c r="DN166" s="1083"/>
      <c r="DO166" s="1083"/>
      <c r="DP166" s="1083"/>
      <c r="DQ166" s="1083"/>
      <c r="DR166" s="1083"/>
      <c r="DS166" s="1083"/>
      <c r="DT166" s="1083"/>
      <c r="DU166" s="1083"/>
      <c r="DV166" s="1083"/>
      <c r="DW166" s="1083"/>
      <c r="DX166" s="1083"/>
      <c r="DY166" s="1083"/>
      <c r="DZ166" s="1083"/>
      <c r="EA166" s="1083"/>
      <c r="EB166" s="1083"/>
      <c r="EC166" s="1083"/>
      <c r="ED166" s="1083"/>
      <c r="EE166" s="1083"/>
      <c r="EF166" s="1083"/>
      <c r="EG166" s="1083"/>
      <c r="EH166" s="1083"/>
      <c r="EI166" s="1083"/>
      <c r="EJ166" s="1083"/>
      <c r="EK166" s="1083"/>
      <c r="EL166" s="1083"/>
      <c r="EM166" s="1083"/>
      <c r="EN166" s="1083"/>
      <c r="EO166" s="1083"/>
      <c r="EP166" s="1083"/>
      <c r="EQ166" s="1083"/>
      <c r="ER166" s="1083"/>
      <c r="ES166" s="1083"/>
      <c r="ET166" s="1083"/>
      <c r="EU166" s="1083"/>
      <c r="EV166" s="1083"/>
      <c r="EW166" s="1083"/>
      <c r="EX166" s="1084"/>
      <c r="EY166" s="1078" t="s">
        <v>15</v>
      </c>
      <c r="EZ166" s="1079"/>
      <c r="FA166" s="1079"/>
      <c r="FB166" s="1079"/>
      <c r="FC166" s="1079">
        <v>0</v>
      </c>
      <c r="FD166" s="1079"/>
      <c r="FE166" s="1079"/>
      <c r="FF166" s="1079"/>
      <c r="FG166" s="1079"/>
      <c r="FH166" s="1079"/>
      <c r="FI166" s="1079"/>
      <c r="FJ166" s="1079"/>
      <c r="FK166" s="1079"/>
      <c r="FL166" s="1079"/>
      <c r="FM166" s="1079"/>
      <c r="FN166" s="1079"/>
      <c r="FO166" s="1089"/>
      <c r="FP166" s="1078" t="s">
        <v>4</v>
      </c>
      <c r="FQ166" s="1079"/>
      <c r="FR166" s="1079"/>
      <c r="FS166" s="1079"/>
      <c r="FT166" s="1079"/>
      <c r="FU166" s="1079"/>
      <c r="FV166" s="1079"/>
      <c r="FW166" s="1079"/>
      <c r="FX166" s="1079"/>
      <c r="FY166" s="1083">
        <v>0</v>
      </c>
      <c r="FZ166" s="1083"/>
      <c r="GA166" s="1083"/>
      <c r="GB166" s="1083"/>
      <c r="GC166" s="1083"/>
      <c r="GD166" s="1083"/>
      <c r="GE166" s="1083"/>
      <c r="GF166" s="1083"/>
      <c r="GG166" s="1083"/>
      <c r="GH166" s="1083"/>
      <c r="GI166" s="1083"/>
      <c r="GJ166" s="1083"/>
      <c r="GK166" s="1083"/>
      <c r="GL166" s="1083"/>
      <c r="GM166" s="1083"/>
      <c r="GN166" s="1083"/>
      <c r="GO166" s="1083"/>
      <c r="GP166" s="1083"/>
      <c r="GQ166" s="1083"/>
      <c r="GR166" s="1083"/>
      <c r="GS166" s="1083"/>
      <c r="GT166" s="1083"/>
      <c r="GU166" s="1083"/>
      <c r="GV166" s="1083"/>
      <c r="GW166" s="1083"/>
      <c r="GX166" s="1083"/>
      <c r="GY166" s="1083"/>
      <c r="GZ166" s="1083"/>
      <c r="HA166" s="1083"/>
      <c r="HB166" s="1083"/>
      <c r="HC166" s="1083"/>
      <c r="HD166" s="1083"/>
      <c r="HE166" s="1083"/>
      <c r="HF166" s="1083"/>
      <c r="HG166" s="1083"/>
      <c r="HH166" s="1083"/>
      <c r="HI166" s="1083"/>
      <c r="HJ166" s="1083"/>
      <c r="HK166" s="1083"/>
      <c r="HL166" s="1083"/>
      <c r="HM166" s="1083"/>
      <c r="HN166" s="1084"/>
      <c r="HO166" s="1078" t="s">
        <v>16</v>
      </c>
      <c r="HP166" s="1079"/>
      <c r="HQ166" s="1079"/>
      <c r="HR166" s="1079"/>
      <c r="HS166" s="1079"/>
      <c r="HT166" s="1079"/>
      <c r="HU166" s="1079"/>
      <c r="HV166" s="1079"/>
      <c r="HW166" s="1079"/>
      <c r="HX166" s="1079"/>
      <c r="HY166" s="1079"/>
      <c r="HZ166" s="1079"/>
      <c r="IA166" s="1079"/>
      <c r="IB166" s="1079"/>
      <c r="IC166" s="1079"/>
      <c r="ID166" s="1079"/>
      <c r="IE166" s="1079"/>
      <c r="IF166" s="1083">
        <v>0</v>
      </c>
      <c r="IG166" s="1083"/>
      <c r="IH166" s="1083"/>
      <c r="II166" s="1083"/>
      <c r="IJ166" s="1083"/>
      <c r="IK166" s="1083"/>
      <c r="IL166" s="1083"/>
      <c r="IM166" s="1083"/>
      <c r="IN166" s="1083"/>
      <c r="IO166" s="1083"/>
      <c r="IP166" s="1083"/>
      <c r="IQ166" s="1083"/>
      <c r="IR166" s="1083"/>
      <c r="IS166" s="1083"/>
      <c r="IT166" s="1083"/>
      <c r="IU166" s="1083"/>
      <c r="IV166" s="1083"/>
      <c r="IW166" s="1337"/>
      <c r="IX166" s="1365"/>
      <c r="IY166" s="1366"/>
      <c r="IZ166" s="544"/>
      <c r="JA166" s="544"/>
      <c r="JB166" s="544"/>
      <c r="JC166" s="544"/>
      <c r="JD166" s="544"/>
      <c r="JE166" s="544"/>
      <c r="JF166" s="544"/>
      <c r="JG166" s="544"/>
      <c r="JH166" s="545"/>
      <c r="JI166" s="544"/>
      <c r="JJ166" s="544"/>
      <c r="JK166" s="544"/>
      <c r="JL166" s="544"/>
      <c r="JM166" s="544"/>
      <c r="JN166" s="544"/>
      <c r="JO166" s="544"/>
      <c r="JP166" s="544"/>
      <c r="JQ166" s="544"/>
      <c r="JR166" s="544"/>
      <c r="JS166" s="544"/>
      <c r="JT166" s="544"/>
      <c r="JU166" s="544"/>
      <c r="JV166" s="549"/>
      <c r="JW166" s="549"/>
      <c r="JX166" s="549"/>
      <c r="JY166" s="549"/>
      <c r="JZ166" s="549"/>
      <c r="KA166" s="549"/>
      <c r="KB166" s="549"/>
      <c r="KC166" s="549"/>
      <c r="KD166" s="549"/>
      <c r="KE166" s="549"/>
      <c r="KF166" s="549"/>
      <c r="KG166" s="549"/>
      <c r="KH166" s="549"/>
      <c r="KI166" s="549"/>
      <c r="KJ166" s="549"/>
      <c r="KK166" s="549"/>
      <c r="KL166" s="549"/>
      <c r="KM166" s="549"/>
      <c r="KN166" s="549"/>
      <c r="KO166" s="549"/>
      <c r="KP166" s="549"/>
      <c r="KQ166" s="549"/>
      <c r="KR166" s="549"/>
      <c r="KS166" s="549"/>
      <c r="KT166" s="549"/>
      <c r="KU166" s="549"/>
      <c r="KV166" s="549"/>
      <c r="KW166" s="549"/>
      <c r="KX166" s="549"/>
      <c r="KY166" s="544"/>
      <c r="KZ166" s="544"/>
      <c r="LA166" s="544"/>
      <c r="LB166" s="544"/>
      <c r="LC166" s="544"/>
      <c r="LD166" s="544"/>
      <c r="LE166" s="544"/>
      <c r="LF166" s="544"/>
      <c r="LG166" s="544"/>
      <c r="LH166" s="544"/>
      <c r="LI166" s="544"/>
      <c r="LJ166" s="546"/>
    </row>
    <row r="167" spans="2:322" ht="3.65" customHeight="1">
      <c r="B167" s="545"/>
      <c r="C167" s="544"/>
      <c r="D167" s="544"/>
      <c r="E167" s="544"/>
      <c r="F167" s="544"/>
      <c r="G167" s="544"/>
      <c r="H167" s="544"/>
      <c r="I167" s="544"/>
      <c r="J167" s="544"/>
      <c r="K167" s="544"/>
      <c r="L167" s="544"/>
      <c r="M167" s="544"/>
      <c r="N167" s="544"/>
      <c r="O167" s="544"/>
      <c r="P167" s="544"/>
      <c r="Q167" s="544"/>
      <c r="R167" s="544"/>
      <c r="S167" s="544"/>
      <c r="T167" s="544"/>
      <c r="U167" s="544"/>
      <c r="V167" s="544"/>
      <c r="W167" s="544"/>
      <c r="X167" s="544"/>
      <c r="Y167" s="544"/>
      <c r="Z167" s="544"/>
      <c r="AA167" s="544"/>
      <c r="AB167" s="544"/>
      <c r="AC167" s="544"/>
      <c r="AD167" s="544"/>
      <c r="AE167" s="544"/>
      <c r="AF167" s="544"/>
      <c r="AG167" s="544"/>
      <c r="AH167" s="544"/>
      <c r="AI167" s="544"/>
      <c r="AJ167" s="544"/>
      <c r="AK167" s="544"/>
      <c r="AL167" s="544"/>
      <c r="AM167" s="544"/>
      <c r="AN167" s="544"/>
      <c r="AO167" s="546"/>
      <c r="AP167" s="547"/>
      <c r="AQ167" s="548"/>
      <c r="AR167" s="548"/>
      <c r="AS167" s="548"/>
      <c r="AT167" s="548"/>
      <c r="AU167" s="548"/>
      <c r="AV167" s="548"/>
      <c r="AW167" s="548"/>
      <c r="AX167" s="1384"/>
      <c r="AY167" s="1365"/>
      <c r="AZ167" s="578"/>
      <c r="BA167" s="1368"/>
      <c r="BB167" s="1076"/>
      <c r="BC167" s="1076"/>
      <c r="BD167" s="1076"/>
      <c r="BE167" s="1076"/>
      <c r="BF167" s="1076"/>
      <c r="BG167" s="1076"/>
      <c r="BH167" s="1108"/>
      <c r="BI167" s="1108"/>
      <c r="BJ167" s="1108"/>
      <c r="BK167" s="1108"/>
      <c r="BL167" s="1108"/>
      <c r="BM167" s="1108"/>
      <c r="BN167" s="1108"/>
      <c r="BO167" s="1108"/>
      <c r="BP167" s="1108"/>
      <c r="BQ167" s="1109"/>
      <c r="BR167" s="1080"/>
      <c r="BS167" s="1076"/>
      <c r="BT167" s="1076"/>
      <c r="BU167" s="1076"/>
      <c r="BV167" s="1076"/>
      <c r="BW167" s="1076"/>
      <c r="BX167" s="1076"/>
      <c r="BY167" s="1108"/>
      <c r="BZ167" s="1108"/>
      <c r="CA167" s="1108"/>
      <c r="CB167" s="1108"/>
      <c r="CC167" s="1108"/>
      <c r="CD167" s="1108"/>
      <c r="CE167" s="1108"/>
      <c r="CF167" s="1108"/>
      <c r="CG167" s="1108"/>
      <c r="CH167" s="1109"/>
      <c r="CI167"/>
      <c r="CJ167"/>
      <c r="CK167"/>
      <c r="CL167" s="1003"/>
      <c r="CM167" s="1003"/>
      <c r="CN167" s="1003"/>
      <c r="CO167" s="1003"/>
      <c r="CP167" s="1003"/>
      <c r="CQ167" s="1003"/>
      <c r="CR167" s="1003"/>
      <c r="CS167" s="1003"/>
      <c r="CT167" s="1003"/>
      <c r="CU167" s="1003"/>
      <c r="CV167" s="1003"/>
      <c r="CW167"/>
      <c r="CX167"/>
      <c r="CY167" s="136"/>
      <c r="CZ167" s="1080"/>
      <c r="DA167" s="1076"/>
      <c r="DB167" s="1076"/>
      <c r="DC167" s="1076"/>
      <c r="DD167" s="1076"/>
      <c r="DE167" s="1076"/>
      <c r="DF167" s="1076"/>
      <c r="DG167" s="1085"/>
      <c r="DH167" s="1085"/>
      <c r="DI167" s="1085"/>
      <c r="DJ167" s="1085"/>
      <c r="DK167" s="1085"/>
      <c r="DL167" s="1085"/>
      <c r="DM167" s="1085"/>
      <c r="DN167" s="1085"/>
      <c r="DO167" s="1085"/>
      <c r="DP167" s="1085"/>
      <c r="DQ167" s="1085"/>
      <c r="DR167" s="1085"/>
      <c r="DS167" s="1085"/>
      <c r="DT167" s="1085"/>
      <c r="DU167" s="1085"/>
      <c r="DV167" s="1085"/>
      <c r="DW167" s="1085"/>
      <c r="DX167" s="1085"/>
      <c r="DY167" s="1085"/>
      <c r="DZ167" s="1085"/>
      <c r="EA167" s="1085"/>
      <c r="EB167" s="1085"/>
      <c r="EC167" s="1085"/>
      <c r="ED167" s="1085"/>
      <c r="EE167" s="1085"/>
      <c r="EF167" s="1085"/>
      <c r="EG167" s="1085"/>
      <c r="EH167" s="1085"/>
      <c r="EI167" s="1085"/>
      <c r="EJ167" s="1085"/>
      <c r="EK167" s="1085"/>
      <c r="EL167" s="1085"/>
      <c r="EM167" s="1085"/>
      <c r="EN167" s="1085"/>
      <c r="EO167" s="1085"/>
      <c r="EP167" s="1085"/>
      <c r="EQ167" s="1085"/>
      <c r="ER167" s="1085"/>
      <c r="ES167" s="1085"/>
      <c r="ET167" s="1085"/>
      <c r="EU167" s="1085"/>
      <c r="EV167" s="1085"/>
      <c r="EW167" s="1085"/>
      <c r="EX167" s="1086"/>
      <c r="EY167" s="1080"/>
      <c r="EZ167" s="1076"/>
      <c r="FA167" s="1076"/>
      <c r="FB167" s="1076"/>
      <c r="FC167" s="1076"/>
      <c r="FD167" s="1076"/>
      <c r="FE167" s="1076"/>
      <c r="FF167" s="1076"/>
      <c r="FG167" s="1076"/>
      <c r="FH167" s="1076"/>
      <c r="FI167" s="1076"/>
      <c r="FJ167" s="1076"/>
      <c r="FK167" s="1076"/>
      <c r="FL167" s="1076"/>
      <c r="FM167" s="1076"/>
      <c r="FN167" s="1076"/>
      <c r="FO167" s="1090"/>
      <c r="FP167" s="1080"/>
      <c r="FQ167" s="1076"/>
      <c r="FR167" s="1076"/>
      <c r="FS167" s="1076"/>
      <c r="FT167" s="1076"/>
      <c r="FU167" s="1076"/>
      <c r="FV167" s="1076"/>
      <c r="FW167" s="1076"/>
      <c r="FX167" s="1076"/>
      <c r="FY167" s="1085"/>
      <c r="FZ167" s="1085"/>
      <c r="GA167" s="1085"/>
      <c r="GB167" s="1085"/>
      <c r="GC167" s="1085"/>
      <c r="GD167" s="1085"/>
      <c r="GE167" s="1085"/>
      <c r="GF167" s="1085"/>
      <c r="GG167" s="1085"/>
      <c r="GH167" s="1085"/>
      <c r="GI167" s="1085"/>
      <c r="GJ167" s="1085"/>
      <c r="GK167" s="1085"/>
      <c r="GL167" s="1085"/>
      <c r="GM167" s="1085"/>
      <c r="GN167" s="1085"/>
      <c r="GO167" s="1085"/>
      <c r="GP167" s="1085"/>
      <c r="GQ167" s="1085"/>
      <c r="GR167" s="1085"/>
      <c r="GS167" s="1085"/>
      <c r="GT167" s="1085"/>
      <c r="GU167" s="1085"/>
      <c r="GV167" s="1085"/>
      <c r="GW167" s="1085"/>
      <c r="GX167" s="1085"/>
      <c r="GY167" s="1085"/>
      <c r="GZ167" s="1085"/>
      <c r="HA167" s="1085"/>
      <c r="HB167" s="1085"/>
      <c r="HC167" s="1085"/>
      <c r="HD167" s="1085"/>
      <c r="HE167" s="1085"/>
      <c r="HF167" s="1085"/>
      <c r="HG167" s="1085"/>
      <c r="HH167" s="1085"/>
      <c r="HI167" s="1085"/>
      <c r="HJ167" s="1085"/>
      <c r="HK167" s="1085"/>
      <c r="HL167" s="1085"/>
      <c r="HM167" s="1085"/>
      <c r="HN167" s="1086"/>
      <c r="HO167" s="1080"/>
      <c r="HP167" s="1076"/>
      <c r="HQ167" s="1076"/>
      <c r="HR167" s="1076"/>
      <c r="HS167" s="1076"/>
      <c r="HT167" s="1076"/>
      <c r="HU167" s="1076"/>
      <c r="HV167" s="1076"/>
      <c r="HW167" s="1076"/>
      <c r="HX167" s="1076"/>
      <c r="HY167" s="1076"/>
      <c r="HZ167" s="1076"/>
      <c r="IA167" s="1076"/>
      <c r="IB167" s="1076"/>
      <c r="IC167" s="1076"/>
      <c r="ID167" s="1076"/>
      <c r="IE167" s="1076"/>
      <c r="IF167" s="1085"/>
      <c r="IG167" s="1085"/>
      <c r="IH167" s="1085"/>
      <c r="II167" s="1085"/>
      <c r="IJ167" s="1085"/>
      <c r="IK167" s="1085"/>
      <c r="IL167" s="1085"/>
      <c r="IM167" s="1085"/>
      <c r="IN167" s="1085"/>
      <c r="IO167" s="1085"/>
      <c r="IP167" s="1085"/>
      <c r="IQ167" s="1085"/>
      <c r="IR167" s="1085"/>
      <c r="IS167" s="1085"/>
      <c r="IT167" s="1085"/>
      <c r="IU167" s="1085"/>
      <c r="IV167" s="1085"/>
      <c r="IW167" s="579"/>
      <c r="IX167" s="1365"/>
      <c r="IY167" s="1366"/>
      <c r="IZ167" s="544"/>
      <c r="JA167" s="544"/>
      <c r="JB167" s="544"/>
      <c r="JC167" s="544"/>
      <c r="JD167" s="544"/>
      <c r="JE167" s="544"/>
      <c r="JF167" s="544"/>
      <c r="JG167" s="544"/>
      <c r="JH167" s="545"/>
      <c r="JI167" s="544"/>
      <c r="JJ167" s="544"/>
      <c r="JK167" s="544"/>
      <c r="JL167" s="544"/>
      <c r="JM167" s="544"/>
      <c r="JN167" s="544"/>
      <c r="JO167" s="544"/>
      <c r="JP167" s="544"/>
      <c r="JQ167" s="544"/>
      <c r="JR167" s="544"/>
      <c r="JS167" s="544"/>
      <c r="JT167" s="544"/>
      <c r="JU167" s="544"/>
      <c r="JV167" s="549"/>
      <c r="JW167" s="549"/>
      <c r="JX167" s="549"/>
      <c r="JY167" s="549"/>
      <c r="JZ167" s="549"/>
      <c r="KA167" s="549"/>
      <c r="KB167" s="549"/>
      <c r="KC167" s="549"/>
      <c r="KD167" s="549"/>
      <c r="KE167" s="549"/>
      <c r="KF167" s="549"/>
      <c r="KG167" s="549"/>
      <c r="KH167" s="549"/>
      <c r="KI167" s="549"/>
      <c r="KJ167" s="549"/>
      <c r="KK167" s="549"/>
      <c r="KL167" s="549"/>
      <c r="KM167" s="549"/>
      <c r="KN167" s="549"/>
      <c r="KO167" s="549"/>
      <c r="KP167" s="549"/>
      <c r="KQ167" s="549"/>
      <c r="KR167" s="549"/>
      <c r="KS167" s="549"/>
      <c r="KT167" s="549"/>
      <c r="KU167" s="549"/>
      <c r="KV167" s="549"/>
      <c r="KW167" s="549"/>
      <c r="KX167" s="549"/>
      <c r="KY167" s="544"/>
      <c r="KZ167" s="544"/>
      <c r="LA167" s="544"/>
      <c r="LB167" s="544"/>
      <c r="LC167" s="544"/>
      <c r="LD167" s="544"/>
      <c r="LE167" s="544"/>
      <c r="LF167" s="544"/>
      <c r="LG167" s="544"/>
      <c r="LH167" s="544"/>
      <c r="LI167" s="544"/>
      <c r="LJ167" s="546"/>
    </row>
    <row r="168" spans="2:322" ht="3.65" customHeight="1">
      <c r="B168" s="545"/>
      <c r="C168" s="544"/>
      <c r="D168" s="544"/>
      <c r="E168" s="544"/>
      <c r="F168" s="544"/>
      <c r="G168" s="544"/>
      <c r="H168" s="544"/>
      <c r="I168" s="544"/>
      <c r="J168" s="544"/>
      <c r="K168" s="544"/>
      <c r="L168" s="544"/>
      <c r="M168" s="544"/>
      <c r="N168" s="544"/>
      <c r="O168" s="544"/>
      <c r="P168" s="544"/>
      <c r="Q168" s="544"/>
      <c r="R168" s="544"/>
      <c r="S168" s="544"/>
      <c r="T168" s="544"/>
      <c r="U168" s="544"/>
      <c r="V168" s="544"/>
      <c r="W168" s="544"/>
      <c r="X168" s="544"/>
      <c r="Y168" s="544"/>
      <c r="Z168" s="544"/>
      <c r="AA168" s="544"/>
      <c r="AB168" s="544"/>
      <c r="AC168" s="544"/>
      <c r="AD168" s="544"/>
      <c r="AE168" s="544"/>
      <c r="AF168" s="544"/>
      <c r="AG168" s="544"/>
      <c r="AH168" s="544"/>
      <c r="AI168" s="544"/>
      <c r="AJ168" s="544"/>
      <c r="AK168" s="544"/>
      <c r="AL168" s="544"/>
      <c r="AM168" s="544"/>
      <c r="AN168" s="544"/>
      <c r="AO168" s="546"/>
      <c r="AP168" s="547"/>
      <c r="AQ168" s="548"/>
      <c r="AR168" s="548"/>
      <c r="AS168" s="548"/>
      <c r="AT168" s="548"/>
      <c r="AU168" s="548"/>
      <c r="AV168" s="548"/>
      <c r="AW168" s="548"/>
      <c r="AX168" s="1384"/>
      <c r="AY168" s="1365"/>
      <c r="AZ168" s="556"/>
      <c r="BA168" s="1368"/>
      <c r="BB168" s="1076"/>
      <c r="BC168" s="1076"/>
      <c r="BD168" s="1076"/>
      <c r="BE168" s="1076"/>
      <c r="BF168" s="1076"/>
      <c r="BG168" s="1076"/>
      <c r="BH168" s="1108"/>
      <c r="BI168" s="1108"/>
      <c r="BJ168" s="1108"/>
      <c r="BK168" s="1108"/>
      <c r="BL168" s="1108"/>
      <c r="BM168" s="1108"/>
      <c r="BN168" s="1108"/>
      <c r="BO168" s="1108"/>
      <c r="BP168" s="1108"/>
      <c r="BQ168" s="1109"/>
      <c r="BR168" s="1080"/>
      <c r="BS168" s="1076"/>
      <c r="BT168" s="1076"/>
      <c r="BU168" s="1076"/>
      <c r="BV168" s="1076"/>
      <c r="BW168" s="1076"/>
      <c r="BX168" s="1076"/>
      <c r="BY168" s="1108"/>
      <c r="BZ168" s="1108"/>
      <c r="CA168" s="1108"/>
      <c r="CB168" s="1108"/>
      <c r="CC168" s="1108"/>
      <c r="CD168" s="1108"/>
      <c r="CE168" s="1108"/>
      <c r="CF168" s="1108"/>
      <c r="CG168" s="1108"/>
      <c r="CH168" s="1109"/>
      <c r="CI168"/>
      <c r="CJ168"/>
      <c r="CK168"/>
      <c r="CL168" s="1003"/>
      <c r="CM168" s="1003"/>
      <c r="CN168" s="1003"/>
      <c r="CO168" s="1003"/>
      <c r="CP168" s="1003"/>
      <c r="CQ168" s="1003"/>
      <c r="CR168" s="1003"/>
      <c r="CS168" s="1003"/>
      <c r="CT168" s="1003"/>
      <c r="CU168" s="1003"/>
      <c r="CV168" s="1003"/>
      <c r="CW168"/>
      <c r="CX168"/>
      <c r="CY168" s="136"/>
      <c r="CZ168" s="1080"/>
      <c r="DA168" s="1076"/>
      <c r="DB168" s="1076"/>
      <c r="DC168" s="1076"/>
      <c r="DD168" s="1076"/>
      <c r="DE168" s="1076"/>
      <c r="DF168" s="1076"/>
      <c r="DG168" s="1085"/>
      <c r="DH168" s="1085"/>
      <c r="DI168" s="1085"/>
      <c r="DJ168" s="1085"/>
      <c r="DK168" s="1085"/>
      <c r="DL168" s="1085"/>
      <c r="DM168" s="1085"/>
      <c r="DN168" s="1085"/>
      <c r="DO168" s="1085"/>
      <c r="DP168" s="1085"/>
      <c r="DQ168" s="1085"/>
      <c r="DR168" s="1085"/>
      <c r="DS168" s="1085"/>
      <c r="DT168" s="1085"/>
      <c r="DU168" s="1085"/>
      <c r="DV168" s="1085"/>
      <c r="DW168" s="1085"/>
      <c r="DX168" s="1085"/>
      <c r="DY168" s="1085"/>
      <c r="DZ168" s="1085"/>
      <c r="EA168" s="1085"/>
      <c r="EB168" s="1085"/>
      <c r="EC168" s="1085"/>
      <c r="ED168" s="1085"/>
      <c r="EE168" s="1085"/>
      <c r="EF168" s="1085"/>
      <c r="EG168" s="1085"/>
      <c r="EH168" s="1085"/>
      <c r="EI168" s="1085"/>
      <c r="EJ168" s="1085"/>
      <c r="EK168" s="1085"/>
      <c r="EL168" s="1085"/>
      <c r="EM168" s="1085"/>
      <c r="EN168" s="1085"/>
      <c r="EO168" s="1085"/>
      <c r="EP168" s="1085"/>
      <c r="EQ168" s="1085"/>
      <c r="ER168" s="1085"/>
      <c r="ES168" s="1085"/>
      <c r="ET168" s="1085"/>
      <c r="EU168" s="1085"/>
      <c r="EV168" s="1085"/>
      <c r="EW168" s="1085"/>
      <c r="EX168" s="1086"/>
      <c r="EY168" s="1080"/>
      <c r="EZ168" s="1076"/>
      <c r="FA168" s="1076"/>
      <c r="FB168" s="1076"/>
      <c r="FC168" s="1076"/>
      <c r="FD168" s="1076"/>
      <c r="FE168" s="1076"/>
      <c r="FF168" s="1076"/>
      <c r="FG168" s="1076"/>
      <c r="FH168" s="1076"/>
      <c r="FI168" s="1076"/>
      <c r="FJ168" s="1076"/>
      <c r="FK168" s="1076"/>
      <c r="FL168" s="1076"/>
      <c r="FM168" s="1076"/>
      <c r="FN168" s="1076"/>
      <c r="FO168" s="1090"/>
      <c r="FP168" s="1080"/>
      <c r="FQ168" s="1076"/>
      <c r="FR168" s="1076"/>
      <c r="FS168" s="1076"/>
      <c r="FT168" s="1076"/>
      <c r="FU168" s="1076"/>
      <c r="FV168" s="1076"/>
      <c r="FW168" s="1076"/>
      <c r="FX168" s="1076"/>
      <c r="FY168" s="1085"/>
      <c r="FZ168" s="1085"/>
      <c r="GA168" s="1085"/>
      <c r="GB168" s="1085"/>
      <c r="GC168" s="1085"/>
      <c r="GD168" s="1085"/>
      <c r="GE168" s="1085"/>
      <c r="GF168" s="1085"/>
      <c r="GG168" s="1085"/>
      <c r="GH168" s="1085"/>
      <c r="GI168" s="1085"/>
      <c r="GJ168" s="1085"/>
      <c r="GK168" s="1085"/>
      <c r="GL168" s="1085"/>
      <c r="GM168" s="1085"/>
      <c r="GN168" s="1085"/>
      <c r="GO168" s="1085"/>
      <c r="GP168" s="1085"/>
      <c r="GQ168" s="1085"/>
      <c r="GR168" s="1085"/>
      <c r="GS168" s="1085"/>
      <c r="GT168" s="1085"/>
      <c r="GU168" s="1085"/>
      <c r="GV168" s="1085"/>
      <c r="GW168" s="1085"/>
      <c r="GX168" s="1085"/>
      <c r="GY168" s="1085"/>
      <c r="GZ168" s="1085"/>
      <c r="HA168" s="1085"/>
      <c r="HB168" s="1085"/>
      <c r="HC168" s="1085"/>
      <c r="HD168" s="1085"/>
      <c r="HE168" s="1085"/>
      <c r="HF168" s="1085"/>
      <c r="HG168" s="1085"/>
      <c r="HH168" s="1085"/>
      <c r="HI168" s="1085"/>
      <c r="HJ168" s="1085"/>
      <c r="HK168" s="1085"/>
      <c r="HL168" s="1085"/>
      <c r="HM168" s="1085"/>
      <c r="HN168" s="1086"/>
      <c r="HO168" s="1080"/>
      <c r="HP168" s="1076"/>
      <c r="HQ168" s="1076"/>
      <c r="HR168" s="1076"/>
      <c r="HS168" s="1076"/>
      <c r="HT168" s="1076"/>
      <c r="HU168" s="1076"/>
      <c r="HV168" s="1076"/>
      <c r="HW168" s="1076"/>
      <c r="HX168" s="1076"/>
      <c r="HY168" s="1076"/>
      <c r="HZ168" s="1076"/>
      <c r="IA168" s="1076"/>
      <c r="IB168" s="1076"/>
      <c r="IC168" s="1076"/>
      <c r="ID168" s="1076"/>
      <c r="IE168" s="1076"/>
      <c r="IF168" s="1085"/>
      <c r="IG168" s="1085"/>
      <c r="IH168" s="1085"/>
      <c r="II168" s="1085"/>
      <c r="IJ168" s="1085"/>
      <c r="IK168" s="1085"/>
      <c r="IL168" s="1085"/>
      <c r="IM168" s="1085"/>
      <c r="IN168" s="1085"/>
      <c r="IO168" s="1085"/>
      <c r="IP168" s="1085"/>
      <c r="IQ168" s="1085"/>
      <c r="IR168" s="1085"/>
      <c r="IS168" s="1085"/>
      <c r="IT168" s="1085"/>
      <c r="IU168" s="1085"/>
      <c r="IV168" s="1085"/>
      <c r="IW168" s="574"/>
      <c r="IX168" s="1365"/>
      <c r="IY168" s="1366"/>
      <c r="IZ168" s="544"/>
      <c r="JA168" s="544"/>
      <c r="JB168" s="544"/>
      <c r="JC168" s="544"/>
      <c r="JD168" s="544"/>
      <c r="JE168" s="544"/>
      <c r="JF168" s="544"/>
      <c r="JG168" s="544"/>
      <c r="JH168" s="545"/>
      <c r="JI168" s="544"/>
      <c r="JJ168" s="544"/>
      <c r="JK168" s="544"/>
      <c r="JL168" s="544"/>
      <c r="JM168" s="544"/>
      <c r="JN168" s="544"/>
      <c r="JO168" s="544"/>
      <c r="JP168" s="544"/>
      <c r="JQ168" s="544"/>
      <c r="JR168" s="544"/>
      <c r="JS168" s="544"/>
      <c r="JT168" s="544"/>
      <c r="JU168" s="544"/>
      <c r="JV168" s="549"/>
      <c r="JW168" s="549"/>
      <c r="JX168" s="549"/>
      <c r="JY168" s="549"/>
      <c r="JZ168" s="549"/>
      <c r="KA168" s="549"/>
      <c r="KB168" s="549"/>
      <c r="KC168" s="549"/>
      <c r="KD168" s="549"/>
      <c r="KE168" s="549"/>
      <c r="KF168" s="549"/>
      <c r="KG168" s="549"/>
      <c r="KH168" s="549"/>
      <c r="KI168" s="549"/>
      <c r="KJ168" s="549"/>
      <c r="KK168" s="549"/>
      <c r="KL168" s="549"/>
      <c r="KM168" s="549"/>
      <c r="KN168" s="549"/>
      <c r="KO168" s="549"/>
      <c r="KP168" s="549"/>
      <c r="KQ168" s="549"/>
      <c r="KR168" s="549"/>
      <c r="KS168" s="549"/>
      <c r="KT168" s="549"/>
      <c r="KU168" s="549"/>
      <c r="KV168" s="549"/>
      <c r="KW168" s="549"/>
      <c r="KX168" s="549"/>
      <c r="KY168" s="544"/>
      <c r="KZ168" s="544"/>
      <c r="LA168" s="544"/>
      <c r="LB168" s="544"/>
      <c r="LC168" s="544"/>
      <c r="LD168" s="544"/>
      <c r="LE168" s="544"/>
      <c r="LF168" s="544"/>
      <c r="LG168" s="544"/>
      <c r="LH168" s="544"/>
      <c r="LI168" s="544"/>
      <c r="LJ168" s="546"/>
    </row>
    <row r="169" spans="2:322" ht="3.65" customHeight="1">
      <c r="B169" s="545"/>
      <c r="C169" s="544"/>
      <c r="D169" s="544"/>
      <c r="E169" s="544"/>
      <c r="F169" s="544"/>
      <c r="G169" s="544"/>
      <c r="H169" s="544"/>
      <c r="I169" s="544"/>
      <c r="J169" s="544"/>
      <c r="K169" s="544"/>
      <c r="L169" s="544"/>
      <c r="M169" s="544"/>
      <c r="N169" s="544"/>
      <c r="O169" s="544"/>
      <c r="P169" s="544"/>
      <c r="Q169" s="544"/>
      <c r="R169" s="544"/>
      <c r="S169" s="544"/>
      <c r="T169" s="544"/>
      <c r="U169" s="544"/>
      <c r="V169" s="544"/>
      <c r="W169" s="544"/>
      <c r="X169" s="544"/>
      <c r="Y169" s="544"/>
      <c r="Z169" s="544"/>
      <c r="AA169" s="544"/>
      <c r="AB169" s="544"/>
      <c r="AC169" s="544"/>
      <c r="AD169" s="544"/>
      <c r="AE169" s="544"/>
      <c r="AF169" s="544"/>
      <c r="AG169" s="544"/>
      <c r="AH169" s="544"/>
      <c r="AI169" s="544"/>
      <c r="AJ169" s="544"/>
      <c r="AK169" s="544"/>
      <c r="AL169" s="544"/>
      <c r="AM169" s="544"/>
      <c r="AN169" s="544"/>
      <c r="AO169" s="546"/>
      <c r="AP169" s="547"/>
      <c r="AQ169" s="548"/>
      <c r="AR169" s="548"/>
      <c r="AS169" s="548"/>
      <c r="AT169" s="548"/>
      <c r="AU169" s="548"/>
      <c r="AV169" s="548"/>
      <c r="AW169" s="548"/>
      <c r="AX169" s="1384"/>
      <c r="AY169" s="1365"/>
      <c r="AZ169" s="556"/>
      <c r="BA169" s="1369"/>
      <c r="BB169" s="1077"/>
      <c r="BC169" s="1077"/>
      <c r="BD169" s="1077"/>
      <c r="BE169" s="1077"/>
      <c r="BF169" s="1077"/>
      <c r="BG169" s="1077"/>
      <c r="BH169" s="1110"/>
      <c r="BI169" s="1110"/>
      <c r="BJ169" s="1110"/>
      <c r="BK169" s="1110"/>
      <c r="BL169" s="1110"/>
      <c r="BM169" s="1110"/>
      <c r="BN169" s="1110"/>
      <c r="BO169" s="1110"/>
      <c r="BP169" s="1110"/>
      <c r="BQ169" s="1111"/>
      <c r="BR169" s="1081"/>
      <c r="BS169" s="1077"/>
      <c r="BT169" s="1077"/>
      <c r="BU169" s="1077"/>
      <c r="BV169" s="1077"/>
      <c r="BW169" s="1077"/>
      <c r="BX169" s="1077"/>
      <c r="BY169" s="1110"/>
      <c r="BZ169" s="1110"/>
      <c r="CA169" s="1110"/>
      <c r="CB169" s="1110"/>
      <c r="CC169" s="1110"/>
      <c r="CD169" s="1110"/>
      <c r="CE169" s="1110"/>
      <c r="CF169" s="1110"/>
      <c r="CG169" s="1110"/>
      <c r="CH169" s="1111"/>
      <c r="CI169"/>
      <c r="CJ169"/>
      <c r="CK169"/>
      <c r="CL169" s="1003"/>
      <c r="CM169" s="1003"/>
      <c r="CN169" s="1003"/>
      <c r="CO169" s="1003"/>
      <c r="CP169" s="1003"/>
      <c r="CQ169" s="1003"/>
      <c r="CR169" s="1003"/>
      <c r="CS169" s="1003"/>
      <c r="CT169" s="1003"/>
      <c r="CU169" s="1003"/>
      <c r="CV169" s="1003"/>
      <c r="CW169"/>
      <c r="CX169"/>
      <c r="CY169" s="136"/>
      <c r="CZ169" s="1081"/>
      <c r="DA169" s="1077"/>
      <c r="DB169" s="1077"/>
      <c r="DC169" s="1077"/>
      <c r="DD169" s="1077"/>
      <c r="DE169" s="1077"/>
      <c r="DF169" s="1077"/>
      <c r="DG169" s="1087"/>
      <c r="DH169" s="1087"/>
      <c r="DI169" s="1087"/>
      <c r="DJ169" s="1087"/>
      <c r="DK169" s="1087"/>
      <c r="DL169" s="1087"/>
      <c r="DM169" s="1087"/>
      <c r="DN169" s="1087"/>
      <c r="DO169" s="1087"/>
      <c r="DP169" s="1087"/>
      <c r="DQ169" s="1087"/>
      <c r="DR169" s="1087"/>
      <c r="DS169" s="1087"/>
      <c r="DT169" s="1087"/>
      <c r="DU169" s="1087"/>
      <c r="DV169" s="1087"/>
      <c r="DW169" s="1087"/>
      <c r="DX169" s="1087"/>
      <c r="DY169" s="1087"/>
      <c r="DZ169" s="1087"/>
      <c r="EA169" s="1087"/>
      <c r="EB169" s="1087"/>
      <c r="EC169" s="1087"/>
      <c r="ED169" s="1087"/>
      <c r="EE169" s="1087"/>
      <c r="EF169" s="1087"/>
      <c r="EG169" s="1087"/>
      <c r="EH169" s="1087"/>
      <c r="EI169" s="1087"/>
      <c r="EJ169" s="1087"/>
      <c r="EK169" s="1087"/>
      <c r="EL169" s="1087"/>
      <c r="EM169" s="1087"/>
      <c r="EN169" s="1087"/>
      <c r="EO169" s="1087"/>
      <c r="EP169" s="1087"/>
      <c r="EQ169" s="1087"/>
      <c r="ER169" s="1087"/>
      <c r="ES169" s="1087"/>
      <c r="ET169" s="1087"/>
      <c r="EU169" s="1087"/>
      <c r="EV169" s="1087"/>
      <c r="EW169" s="1087"/>
      <c r="EX169" s="1088"/>
      <c r="EY169" s="1081"/>
      <c r="EZ169" s="1077"/>
      <c r="FA169" s="1077"/>
      <c r="FB169" s="1077"/>
      <c r="FC169" s="1077"/>
      <c r="FD169" s="1077"/>
      <c r="FE169" s="1077"/>
      <c r="FF169" s="1077"/>
      <c r="FG169" s="1077"/>
      <c r="FH169" s="1077"/>
      <c r="FI169" s="1077"/>
      <c r="FJ169" s="1077"/>
      <c r="FK169" s="1077"/>
      <c r="FL169" s="1077"/>
      <c r="FM169" s="1077"/>
      <c r="FN169" s="1077"/>
      <c r="FO169" s="1091"/>
      <c r="FP169" s="1081"/>
      <c r="FQ169" s="1077"/>
      <c r="FR169" s="1077"/>
      <c r="FS169" s="1077"/>
      <c r="FT169" s="1077"/>
      <c r="FU169" s="1077"/>
      <c r="FV169" s="1077"/>
      <c r="FW169" s="1077"/>
      <c r="FX169" s="1077"/>
      <c r="FY169" s="1087"/>
      <c r="FZ169" s="1087"/>
      <c r="GA169" s="1087"/>
      <c r="GB169" s="1087"/>
      <c r="GC169" s="1087"/>
      <c r="GD169" s="1087"/>
      <c r="GE169" s="1087"/>
      <c r="GF169" s="1087"/>
      <c r="GG169" s="1087"/>
      <c r="GH169" s="1087"/>
      <c r="GI169" s="1087"/>
      <c r="GJ169" s="1087"/>
      <c r="GK169" s="1087"/>
      <c r="GL169" s="1087"/>
      <c r="GM169" s="1087"/>
      <c r="GN169" s="1087"/>
      <c r="GO169" s="1087"/>
      <c r="GP169" s="1087"/>
      <c r="GQ169" s="1087"/>
      <c r="GR169" s="1087"/>
      <c r="GS169" s="1087"/>
      <c r="GT169" s="1087"/>
      <c r="GU169" s="1087"/>
      <c r="GV169" s="1087"/>
      <c r="GW169" s="1087"/>
      <c r="GX169" s="1087"/>
      <c r="GY169" s="1087"/>
      <c r="GZ169" s="1087"/>
      <c r="HA169" s="1087"/>
      <c r="HB169" s="1087"/>
      <c r="HC169" s="1087"/>
      <c r="HD169" s="1087"/>
      <c r="HE169" s="1087"/>
      <c r="HF169" s="1087"/>
      <c r="HG169" s="1087"/>
      <c r="HH169" s="1087"/>
      <c r="HI169" s="1087"/>
      <c r="HJ169" s="1087"/>
      <c r="HK169" s="1087"/>
      <c r="HL169" s="1087"/>
      <c r="HM169" s="1087"/>
      <c r="HN169" s="1088"/>
      <c r="HO169" s="1081"/>
      <c r="HP169" s="1077"/>
      <c r="HQ169" s="1077"/>
      <c r="HR169" s="1077"/>
      <c r="HS169" s="1077"/>
      <c r="HT169" s="1077"/>
      <c r="HU169" s="1077"/>
      <c r="HV169" s="1077"/>
      <c r="HW169" s="1077"/>
      <c r="HX169" s="1077"/>
      <c r="HY169" s="1077"/>
      <c r="HZ169" s="1077"/>
      <c r="IA169" s="1077"/>
      <c r="IB169" s="1077"/>
      <c r="IC169" s="1077"/>
      <c r="ID169" s="1077"/>
      <c r="IE169" s="1077"/>
      <c r="IF169" s="1087"/>
      <c r="IG169" s="1087"/>
      <c r="IH169" s="1087"/>
      <c r="II169" s="1087"/>
      <c r="IJ169" s="1087"/>
      <c r="IK169" s="1087"/>
      <c r="IL169" s="1087"/>
      <c r="IM169" s="1087"/>
      <c r="IN169" s="1087"/>
      <c r="IO169" s="1087"/>
      <c r="IP169" s="1087"/>
      <c r="IQ169" s="1087"/>
      <c r="IR169" s="1087"/>
      <c r="IS169" s="1087"/>
      <c r="IT169" s="1087"/>
      <c r="IU169" s="1087"/>
      <c r="IV169" s="1087"/>
      <c r="IW169" s="574"/>
      <c r="IX169" s="1365"/>
      <c r="IY169" s="1366"/>
      <c r="IZ169" s="544"/>
      <c r="JA169" s="544"/>
      <c r="JB169" s="544"/>
      <c r="JC169" s="544"/>
      <c r="JD169" s="544"/>
      <c r="JE169" s="544"/>
      <c r="JF169" s="544"/>
      <c r="JG169" s="544"/>
      <c r="JH169" s="545"/>
      <c r="JI169" s="544"/>
      <c r="JJ169" s="544"/>
      <c r="JK169" s="544"/>
      <c r="JL169" s="544"/>
      <c r="JM169" s="544"/>
      <c r="JN169" s="544"/>
      <c r="JO169" s="544"/>
      <c r="JP169" s="544"/>
      <c r="JQ169" s="544"/>
      <c r="JR169" s="544"/>
      <c r="JS169" s="544"/>
      <c r="JT169" s="544"/>
      <c r="JU169" s="544"/>
      <c r="JV169" s="549"/>
      <c r="JW169" s="549"/>
      <c r="JX169" s="549"/>
      <c r="JY169" s="549"/>
      <c r="JZ169" s="549"/>
      <c r="KA169" s="549"/>
      <c r="KB169" s="549"/>
      <c r="KC169" s="549"/>
      <c r="KD169" s="549"/>
      <c r="KE169" s="549"/>
      <c r="KF169" s="549"/>
      <c r="KG169" s="549"/>
      <c r="KH169" s="549"/>
      <c r="KI169" s="549"/>
      <c r="KJ169" s="549"/>
      <c r="KK169" s="549"/>
      <c r="KL169" s="549"/>
      <c r="KM169" s="549"/>
      <c r="KN169" s="549"/>
      <c r="KO169" s="549"/>
      <c r="KP169" s="549"/>
      <c r="KQ169" s="549"/>
      <c r="KR169" s="549"/>
      <c r="KS169" s="549"/>
      <c r="KT169" s="549"/>
      <c r="KU169" s="549"/>
      <c r="KV169" s="549"/>
      <c r="KW169" s="549"/>
      <c r="KX169" s="549"/>
      <c r="KY169" s="544"/>
      <c r="KZ169" s="544"/>
      <c r="LA169" s="544"/>
      <c r="LB169" s="544"/>
      <c r="LC169" s="544"/>
      <c r="LD169" s="544"/>
      <c r="LE169" s="544"/>
      <c r="LF169" s="544"/>
      <c r="LG169" s="544"/>
      <c r="LH169" s="544"/>
      <c r="LI169" s="544"/>
      <c r="LJ169" s="546"/>
    </row>
    <row r="170" spans="2:322" ht="3.65" customHeight="1">
      <c r="B170" s="545"/>
      <c r="C170" s="544"/>
      <c r="D170" s="544"/>
      <c r="E170" s="544"/>
      <c r="F170" s="544"/>
      <c r="G170" s="544"/>
      <c r="H170" s="544"/>
      <c r="I170" s="544"/>
      <c r="J170" s="544"/>
      <c r="K170" s="544"/>
      <c r="L170" s="544"/>
      <c r="M170" s="544"/>
      <c r="N170" s="544"/>
      <c r="O170" s="544"/>
      <c r="P170" s="544"/>
      <c r="Q170" s="544"/>
      <c r="R170" s="544"/>
      <c r="S170" s="544"/>
      <c r="T170" s="544"/>
      <c r="U170" s="544"/>
      <c r="V170" s="544"/>
      <c r="W170" s="544"/>
      <c r="X170" s="544"/>
      <c r="Y170" s="544"/>
      <c r="Z170" s="544"/>
      <c r="AA170" s="544"/>
      <c r="AB170" s="544"/>
      <c r="AC170" s="544"/>
      <c r="AD170" s="544"/>
      <c r="AE170" s="544"/>
      <c r="AF170" s="544"/>
      <c r="AG170" s="544"/>
      <c r="AH170" s="544"/>
      <c r="AI170" s="544"/>
      <c r="AJ170" s="544"/>
      <c r="AK170" s="544"/>
      <c r="AL170" s="544"/>
      <c r="AM170" s="544"/>
      <c r="AN170" s="544"/>
      <c r="AO170" s="546"/>
      <c r="AP170" s="547"/>
      <c r="AQ170" s="548"/>
      <c r="AR170" s="548"/>
      <c r="AS170" s="548"/>
      <c r="AT170" s="548"/>
      <c r="AU170" s="548"/>
      <c r="AV170" s="548"/>
      <c r="AW170" s="548"/>
      <c r="AX170" s="1384"/>
      <c r="AY170" s="1365"/>
      <c r="AZ170" s="556"/>
      <c r="BA170" s="1371" t="s">
        <v>17</v>
      </c>
      <c r="BB170" s="1075"/>
      <c r="BC170" s="1075"/>
      <c r="BD170" s="1075"/>
      <c r="BE170" s="1075"/>
      <c r="BF170" s="1075"/>
      <c r="BG170" s="1075"/>
      <c r="BH170" s="1125">
        <v>0</v>
      </c>
      <c r="BI170" s="1125"/>
      <c r="BJ170" s="1125"/>
      <c r="BK170" s="1125"/>
      <c r="BL170" s="1125"/>
      <c r="BM170" s="1125"/>
      <c r="BN170" s="1125"/>
      <c r="BO170" s="1125"/>
      <c r="BP170" s="1125"/>
      <c r="BQ170" s="1126"/>
      <c r="BR170" s="1114" t="s">
        <v>18</v>
      </c>
      <c r="BS170" s="1075"/>
      <c r="BT170" s="1075"/>
      <c r="BU170" s="1075"/>
      <c r="BV170" s="1075"/>
      <c r="BW170" s="1075"/>
      <c r="BX170" s="1075"/>
      <c r="BY170" s="1127">
        <f ca="1">TODAY()</f>
        <v>46195</v>
      </c>
      <c r="BZ170" s="1127"/>
      <c r="CA170" s="1127"/>
      <c r="CB170" s="1127"/>
      <c r="CC170" s="1127"/>
      <c r="CD170" s="1127"/>
      <c r="CE170" s="1127"/>
      <c r="CF170" s="1127"/>
      <c r="CG170" s="1127"/>
      <c r="CH170" s="1128"/>
      <c r="CI170"/>
      <c r="CJ170"/>
      <c r="CK170"/>
      <c r="CL170" s="1003"/>
      <c r="CM170" s="1003"/>
      <c r="CN170" s="1003"/>
      <c r="CO170" s="1003"/>
      <c r="CP170" s="1003"/>
      <c r="CQ170" s="1003"/>
      <c r="CR170" s="1003"/>
      <c r="CS170" s="1003"/>
      <c r="CT170" s="1003"/>
      <c r="CU170" s="1003"/>
      <c r="CV170" s="1003"/>
      <c r="CW170"/>
      <c r="CX170"/>
      <c r="CY170" s="136"/>
      <c r="CZ170" s="1133" t="s">
        <v>19</v>
      </c>
      <c r="DA170" s="1134"/>
      <c r="DB170" s="1134"/>
      <c r="DC170" s="1134"/>
      <c r="DD170" s="1134"/>
      <c r="DE170" s="1134"/>
      <c r="DF170" s="1134"/>
      <c r="DG170" s="1134"/>
      <c r="DH170" s="1134"/>
      <c r="DI170" s="1134"/>
      <c r="DJ170" s="1134"/>
      <c r="DK170" s="1134"/>
      <c r="DL170" s="1134"/>
      <c r="DM170" s="1134"/>
      <c r="DN170" s="1134"/>
      <c r="DO170" s="1134"/>
      <c r="DP170" s="1134"/>
      <c r="DQ170" s="1134"/>
      <c r="DR170" s="1134"/>
      <c r="DS170" s="1134"/>
      <c r="DT170" s="1134"/>
      <c r="DU170" s="1134"/>
      <c r="DV170" s="1134"/>
      <c r="DW170" s="1134"/>
      <c r="DX170" s="1134"/>
      <c r="DY170" s="1134"/>
      <c r="DZ170" s="1134"/>
      <c r="EA170" s="1134"/>
      <c r="EB170" s="1134"/>
      <c r="EC170" s="1134"/>
      <c r="ED170" s="1134"/>
      <c r="EE170" s="1134"/>
      <c r="EF170" s="1134"/>
      <c r="EG170" s="1134"/>
      <c r="EH170" s="1134"/>
      <c r="EI170" s="1134"/>
      <c r="EJ170" s="1134"/>
      <c r="EK170" s="1134"/>
      <c r="EL170" s="1134"/>
      <c r="EM170" s="1134"/>
      <c r="EN170" s="1134"/>
      <c r="EO170" s="1134"/>
      <c r="EP170" s="1134"/>
      <c r="EQ170" s="1134"/>
      <c r="ER170" s="1134"/>
      <c r="ES170" s="1134"/>
      <c r="ET170" s="1134"/>
      <c r="EU170" s="1134"/>
      <c r="EV170" s="1134"/>
      <c r="EW170" s="1134"/>
      <c r="EX170" s="1135"/>
      <c r="EY170" s="1114" t="s">
        <v>20</v>
      </c>
      <c r="EZ170" s="1075"/>
      <c r="FA170" s="1075"/>
      <c r="FB170" s="1075"/>
      <c r="FC170" s="1075"/>
      <c r="FD170" s="1075"/>
      <c r="FE170" s="1075"/>
      <c r="FF170" s="1075"/>
      <c r="FG170" s="1075"/>
      <c r="FH170" s="1151">
        <v>0</v>
      </c>
      <c r="FI170" s="1151"/>
      <c r="FJ170" s="1151"/>
      <c r="FK170" s="1151"/>
      <c r="FL170" s="1151"/>
      <c r="FM170" s="1151"/>
      <c r="FN170" s="1151"/>
      <c r="FO170" s="1152"/>
      <c r="FP170" s="1114" t="s">
        <v>21</v>
      </c>
      <c r="FQ170" s="1075"/>
      <c r="FR170" s="1075"/>
      <c r="FS170" s="1075"/>
      <c r="FT170" s="1075"/>
      <c r="FU170" s="1075"/>
      <c r="FV170" s="1075"/>
      <c r="FW170" s="1075"/>
      <c r="FX170" s="1075"/>
      <c r="FY170" s="1075"/>
      <c r="FZ170" s="1075"/>
      <c r="GA170" s="1075"/>
      <c r="GB170" s="1075"/>
      <c r="GC170" s="1075"/>
      <c r="GD170" s="1075"/>
      <c r="GE170" s="1075"/>
      <c r="GF170" s="1075"/>
      <c r="GG170" s="1151"/>
      <c r="GH170" s="1151"/>
      <c r="GI170" s="1151"/>
      <c r="GJ170" s="1151"/>
      <c r="GK170" s="1151"/>
      <c r="GL170" s="1151"/>
      <c r="GM170" s="1151"/>
      <c r="GN170" s="1151"/>
      <c r="GO170" s="1151"/>
      <c r="GP170" s="1151"/>
      <c r="GQ170" s="1151"/>
      <c r="GR170" s="1151"/>
      <c r="GS170" s="1151"/>
      <c r="GT170" s="1151"/>
      <c r="GU170" s="1151"/>
      <c r="GV170" s="1151"/>
      <c r="GW170" s="1151"/>
      <c r="GX170" s="1151"/>
      <c r="GY170" s="1151"/>
      <c r="GZ170" s="1151"/>
      <c r="HA170" s="1151"/>
      <c r="HB170" s="1151"/>
      <c r="HC170" s="1151"/>
      <c r="HD170" s="1151"/>
      <c r="HE170" s="1151"/>
      <c r="HF170" s="1151"/>
      <c r="HG170" s="1151"/>
      <c r="HH170" s="1151"/>
      <c r="HI170" s="1151"/>
      <c r="HJ170" s="1151"/>
      <c r="HK170" s="1151"/>
      <c r="HL170" s="1151"/>
      <c r="HM170" s="1151"/>
      <c r="HN170" s="1152"/>
      <c r="HO170" s="1114" t="s">
        <v>22</v>
      </c>
      <c r="HP170" s="1075"/>
      <c r="HQ170" s="1075"/>
      <c r="HR170" s="1075"/>
      <c r="HS170" s="1075"/>
      <c r="HT170" s="1075"/>
      <c r="HU170" s="1075"/>
      <c r="HV170" s="1151" t="s">
        <v>23</v>
      </c>
      <c r="HW170" s="1151"/>
      <c r="HX170" s="1151"/>
      <c r="HY170" s="1151"/>
      <c r="HZ170" s="1151"/>
      <c r="IA170" s="1151"/>
      <c r="IB170" s="1151"/>
      <c r="IC170" s="1151"/>
      <c r="ID170" s="1151"/>
      <c r="IE170" s="1152"/>
      <c r="IF170" s="1114" t="s">
        <v>24</v>
      </c>
      <c r="IG170" s="1075"/>
      <c r="IH170" s="1075"/>
      <c r="II170" s="1075"/>
      <c r="IJ170" s="1075"/>
      <c r="IK170" s="1075"/>
      <c r="IL170" s="1075"/>
      <c r="IM170" s="1075"/>
      <c r="IN170" s="1151"/>
      <c r="IO170" s="1151"/>
      <c r="IP170" s="1151"/>
      <c r="IQ170" s="1151"/>
      <c r="IR170" s="1151"/>
      <c r="IS170" s="1151"/>
      <c r="IT170" s="1151"/>
      <c r="IU170" s="1151"/>
      <c r="IV170" s="1151"/>
      <c r="IW170" s="574"/>
      <c r="IX170" s="1365"/>
      <c r="IY170" s="1366"/>
      <c r="IZ170" s="544"/>
      <c r="JA170" s="544"/>
      <c r="JB170" s="544"/>
      <c r="JC170" s="544"/>
      <c r="JD170" s="544"/>
      <c r="JE170" s="544"/>
      <c r="JF170" s="544"/>
      <c r="JG170" s="544"/>
      <c r="JH170" s="545"/>
      <c r="JI170" s="544"/>
      <c r="JJ170" s="544"/>
      <c r="JK170" s="544"/>
      <c r="JL170" s="544"/>
      <c r="JM170" s="544"/>
      <c r="JN170" s="544"/>
      <c r="JO170" s="544"/>
      <c r="JP170" s="544"/>
      <c r="JQ170" s="544"/>
      <c r="JR170" s="544"/>
      <c r="JS170" s="544"/>
      <c r="JT170" s="544"/>
      <c r="JU170" s="544"/>
      <c r="JV170" s="544"/>
      <c r="JW170" s="544"/>
      <c r="JX170" s="544"/>
      <c r="JY170" s="544"/>
      <c r="JZ170" s="544"/>
      <c r="KA170" s="544"/>
      <c r="KB170" s="544"/>
      <c r="KC170" s="544"/>
      <c r="KD170" s="544"/>
      <c r="KE170" s="544"/>
      <c r="KF170" s="544"/>
      <c r="KG170" s="544"/>
      <c r="KH170" s="544"/>
      <c r="KI170" s="544"/>
      <c r="KJ170" s="544"/>
      <c r="KK170" s="544"/>
      <c r="KL170" s="544"/>
      <c r="KM170" s="544"/>
      <c r="KN170" s="544"/>
      <c r="KO170" s="544"/>
      <c r="KP170" s="544"/>
      <c r="KQ170" s="544"/>
      <c r="KR170" s="544"/>
      <c r="KS170" s="544"/>
      <c r="KT170" s="544"/>
      <c r="KU170" s="544"/>
      <c r="KV170" s="544"/>
      <c r="KW170" s="544"/>
      <c r="KX170" s="544"/>
      <c r="KY170" s="544"/>
      <c r="KZ170" s="544"/>
      <c r="LA170" s="544"/>
      <c r="LB170" s="544"/>
      <c r="LC170" s="544"/>
      <c r="LD170" s="544"/>
      <c r="LE170" s="544"/>
      <c r="LF170" s="544"/>
      <c r="LG170" s="544"/>
      <c r="LH170" s="544"/>
      <c r="LI170" s="544"/>
      <c r="LJ170" s="546"/>
    </row>
    <row r="171" spans="2:322" ht="3.65" customHeight="1">
      <c r="B171" s="545"/>
      <c r="C171" s="544"/>
      <c r="D171" s="544"/>
      <c r="E171" s="544"/>
      <c r="F171" s="544"/>
      <c r="G171" s="544"/>
      <c r="H171" s="544"/>
      <c r="I171" s="544"/>
      <c r="J171" s="544"/>
      <c r="K171" s="544"/>
      <c r="L171" s="544"/>
      <c r="M171" s="544"/>
      <c r="N171" s="544"/>
      <c r="O171" s="544"/>
      <c r="P171" s="544"/>
      <c r="Q171" s="544"/>
      <c r="R171" s="544"/>
      <c r="S171" s="544"/>
      <c r="T171" s="544"/>
      <c r="U171" s="544"/>
      <c r="V171" s="544"/>
      <c r="W171" s="544"/>
      <c r="X171" s="544"/>
      <c r="Y171" s="544"/>
      <c r="Z171" s="544"/>
      <c r="AA171" s="544"/>
      <c r="AB171" s="544"/>
      <c r="AC171" s="544"/>
      <c r="AD171" s="544"/>
      <c r="AE171" s="544"/>
      <c r="AF171" s="544"/>
      <c r="AG171" s="544"/>
      <c r="AH171" s="544"/>
      <c r="AI171" s="544"/>
      <c r="AJ171" s="544"/>
      <c r="AK171" s="544"/>
      <c r="AL171" s="544"/>
      <c r="AM171" s="544"/>
      <c r="AN171" s="544"/>
      <c r="AO171" s="546"/>
      <c r="AP171" s="547"/>
      <c r="AQ171" s="548"/>
      <c r="AR171" s="548"/>
      <c r="AS171" s="548"/>
      <c r="AT171" s="548"/>
      <c r="AU171" s="548"/>
      <c r="AV171" s="548"/>
      <c r="AW171" s="548"/>
      <c r="AX171" s="1384"/>
      <c r="AY171" s="1365"/>
      <c r="AZ171" s="556"/>
      <c r="BA171" s="1368"/>
      <c r="BB171" s="1076"/>
      <c r="BC171" s="1076"/>
      <c r="BD171" s="1076"/>
      <c r="BE171" s="1076"/>
      <c r="BF171" s="1076"/>
      <c r="BG171" s="1076"/>
      <c r="BH171" s="1108"/>
      <c r="BI171" s="1108"/>
      <c r="BJ171" s="1108"/>
      <c r="BK171" s="1108"/>
      <c r="BL171" s="1108"/>
      <c r="BM171" s="1108"/>
      <c r="BN171" s="1108"/>
      <c r="BO171" s="1108"/>
      <c r="BP171" s="1108"/>
      <c r="BQ171" s="1109"/>
      <c r="BR171" s="1080"/>
      <c r="BS171" s="1076"/>
      <c r="BT171" s="1076"/>
      <c r="BU171" s="1076"/>
      <c r="BV171" s="1076"/>
      <c r="BW171" s="1076"/>
      <c r="BX171" s="1076"/>
      <c r="BY171" s="1129"/>
      <c r="BZ171" s="1129"/>
      <c r="CA171" s="1129"/>
      <c r="CB171" s="1129"/>
      <c r="CC171" s="1129"/>
      <c r="CD171" s="1129"/>
      <c r="CE171" s="1129"/>
      <c r="CF171" s="1129"/>
      <c r="CG171" s="1129"/>
      <c r="CH171" s="1130"/>
      <c r="CI171"/>
      <c r="CJ171"/>
      <c r="CK171"/>
      <c r="CL171" s="1003"/>
      <c r="CM171" s="1003"/>
      <c r="CN171" s="1003"/>
      <c r="CO171" s="1003"/>
      <c r="CP171" s="1003"/>
      <c r="CQ171" s="1003"/>
      <c r="CR171" s="1003"/>
      <c r="CS171" s="1003"/>
      <c r="CT171" s="1003"/>
      <c r="CU171" s="1003"/>
      <c r="CV171" s="1003"/>
      <c r="CW171"/>
      <c r="CX171"/>
      <c r="CY171" s="136"/>
      <c r="CZ171" s="1136"/>
      <c r="DA171" s="1137"/>
      <c r="DB171" s="1137"/>
      <c r="DC171" s="1137"/>
      <c r="DD171" s="1137"/>
      <c r="DE171" s="1137"/>
      <c r="DF171" s="1137"/>
      <c r="DG171" s="1137"/>
      <c r="DH171" s="1137"/>
      <c r="DI171" s="1137"/>
      <c r="DJ171" s="1137"/>
      <c r="DK171" s="1137"/>
      <c r="DL171" s="1137"/>
      <c r="DM171" s="1137"/>
      <c r="DN171" s="1137"/>
      <c r="DO171" s="1137"/>
      <c r="DP171" s="1137"/>
      <c r="DQ171" s="1137"/>
      <c r="DR171" s="1137"/>
      <c r="DS171" s="1137"/>
      <c r="DT171" s="1137"/>
      <c r="DU171" s="1137"/>
      <c r="DV171" s="1137"/>
      <c r="DW171" s="1137"/>
      <c r="DX171" s="1137"/>
      <c r="DY171" s="1137"/>
      <c r="DZ171" s="1137"/>
      <c r="EA171" s="1137"/>
      <c r="EB171" s="1137"/>
      <c r="EC171" s="1137"/>
      <c r="ED171" s="1137"/>
      <c r="EE171" s="1137"/>
      <c r="EF171" s="1137"/>
      <c r="EG171" s="1137"/>
      <c r="EH171" s="1137"/>
      <c r="EI171" s="1137"/>
      <c r="EJ171" s="1137"/>
      <c r="EK171" s="1137"/>
      <c r="EL171" s="1137"/>
      <c r="EM171" s="1137"/>
      <c r="EN171" s="1137"/>
      <c r="EO171" s="1137"/>
      <c r="EP171" s="1137"/>
      <c r="EQ171" s="1137"/>
      <c r="ER171" s="1137"/>
      <c r="ES171" s="1137"/>
      <c r="ET171" s="1137"/>
      <c r="EU171" s="1137"/>
      <c r="EV171" s="1137"/>
      <c r="EW171" s="1137"/>
      <c r="EX171" s="1138"/>
      <c r="EY171" s="1080"/>
      <c r="EZ171" s="1076"/>
      <c r="FA171" s="1076"/>
      <c r="FB171" s="1076"/>
      <c r="FC171" s="1076"/>
      <c r="FD171" s="1076"/>
      <c r="FE171" s="1076"/>
      <c r="FF171" s="1076"/>
      <c r="FG171" s="1076"/>
      <c r="FH171" s="1085"/>
      <c r="FI171" s="1085"/>
      <c r="FJ171" s="1085"/>
      <c r="FK171" s="1085"/>
      <c r="FL171" s="1085"/>
      <c r="FM171" s="1085"/>
      <c r="FN171" s="1085"/>
      <c r="FO171" s="1086"/>
      <c r="FP171" s="1080"/>
      <c r="FQ171" s="1076"/>
      <c r="FR171" s="1076"/>
      <c r="FS171" s="1076"/>
      <c r="FT171" s="1076"/>
      <c r="FU171" s="1076"/>
      <c r="FV171" s="1076"/>
      <c r="FW171" s="1076"/>
      <c r="FX171" s="1076"/>
      <c r="FY171" s="1076"/>
      <c r="FZ171" s="1076"/>
      <c r="GA171" s="1076"/>
      <c r="GB171" s="1076"/>
      <c r="GC171" s="1076"/>
      <c r="GD171" s="1076"/>
      <c r="GE171" s="1076"/>
      <c r="GF171" s="1076"/>
      <c r="GG171" s="1085"/>
      <c r="GH171" s="1085"/>
      <c r="GI171" s="1085"/>
      <c r="GJ171" s="1085"/>
      <c r="GK171" s="1085"/>
      <c r="GL171" s="1085"/>
      <c r="GM171" s="1085"/>
      <c r="GN171" s="1085"/>
      <c r="GO171" s="1085"/>
      <c r="GP171" s="1085"/>
      <c r="GQ171" s="1085"/>
      <c r="GR171" s="1085"/>
      <c r="GS171" s="1085"/>
      <c r="GT171" s="1085"/>
      <c r="GU171" s="1085"/>
      <c r="GV171" s="1085"/>
      <c r="GW171" s="1085"/>
      <c r="GX171" s="1085"/>
      <c r="GY171" s="1085"/>
      <c r="GZ171" s="1085"/>
      <c r="HA171" s="1085"/>
      <c r="HB171" s="1085"/>
      <c r="HC171" s="1085"/>
      <c r="HD171" s="1085"/>
      <c r="HE171" s="1085"/>
      <c r="HF171" s="1085"/>
      <c r="HG171" s="1085"/>
      <c r="HH171" s="1085"/>
      <c r="HI171" s="1085"/>
      <c r="HJ171" s="1085"/>
      <c r="HK171" s="1085"/>
      <c r="HL171" s="1085"/>
      <c r="HM171" s="1085"/>
      <c r="HN171" s="1086"/>
      <c r="HO171" s="1080"/>
      <c r="HP171" s="1076"/>
      <c r="HQ171" s="1076"/>
      <c r="HR171" s="1076"/>
      <c r="HS171" s="1076"/>
      <c r="HT171" s="1076"/>
      <c r="HU171" s="1076"/>
      <c r="HV171" s="1085"/>
      <c r="HW171" s="1085"/>
      <c r="HX171" s="1085"/>
      <c r="HY171" s="1085"/>
      <c r="HZ171" s="1085"/>
      <c r="IA171" s="1085"/>
      <c r="IB171" s="1085"/>
      <c r="IC171" s="1085"/>
      <c r="ID171" s="1085"/>
      <c r="IE171" s="1086"/>
      <c r="IF171" s="1080"/>
      <c r="IG171" s="1076"/>
      <c r="IH171" s="1076"/>
      <c r="II171" s="1076"/>
      <c r="IJ171" s="1076"/>
      <c r="IK171" s="1076"/>
      <c r="IL171" s="1076"/>
      <c r="IM171" s="1076"/>
      <c r="IN171" s="1085"/>
      <c r="IO171" s="1085"/>
      <c r="IP171" s="1085"/>
      <c r="IQ171" s="1085"/>
      <c r="IR171" s="1085"/>
      <c r="IS171" s="1085"/>
      <c r="IT171" s="1085"/>
      <c r="IU171" s="1085"/>
      <c r="IV171" s="1085"/>
      <c r="IW171" s="574"/>
      <c r="IX171" s="1365"/>
      <c r="IY171" s="1366"/>
      <c r="IZ171" s="544"/>
      <c r="JA171" s="544"/>
      <c r="JB171" s="544"/>
      <c r="JC171" s="544"/>
      <c r="JD171" s="544"/>
      <c r="JE171" s="544"/>
      <c r="JF171" s="544"/>
      <c r="JG171" s="544"/>
      <c r="JH171" s="545"/>
      <c r="JI171" s="544"/>
      <c r="JJ171" s="544"/>
      <c r="JK171" s="544"/>
      <c r="JL171" s="544"/>
      <c r="JM171" s="544"/>
      <c r="JN171" s="544"/>
      <c r="JO171" s="544"/>
      <c r="JP171" s="544"/>
      <c r="JQ171" s="544"/>
      <c r="JR171" s="544"/>
      <c r="JS171" s="544"/>
      <c r="JT171" s="544"/>
      <c r="JU171" s="544"/>
      <c r="JV171" s="544"/>
      <c r="JW171" s="544"/>
      <c r="JX171" s="544"/>
      <c r="JY171" s="544"/>
      <c r="JZ171" s="544"/>
      <c r="KA171" s="544"/>
      <c r="KB171" s="544"/>
      <c r="KC171" s="544"/>
      <c r="KD171" s="544"/>
      <c r="KE171" s="544"/>
      <c r="KF171" s="544"/>
      <c r="KG171" s="544"/>
      <c r="KH171" s="544"/>
      <c r="KI171" s="544"/>
      <c r="KJ171" s="544"/>
      <c r="KK171" s="544"/>
      <c r="KL171" s="544"/>
      <c r="KM171" s="544"/>
      <c r="KN171" s="544"/>
      <c r="KO171" s="544"/>
      <c r="KP171" s="544"/>
      <c r="KQ171" s="544"/>
      <c r="KR171" s="544"/>
      <c r="KS171" s="544"/>
      <c r="KT171" s="544"/>
      <c r="KU171" s="544"/>
      <c r="KV171" s="544"/>
      <c r="KW171" s="544"/>
      <c r="KX171" s="544"/>
      <c r="KY171" s="544"/>
      <c r="KZ171" s="544"/>
      <c r="LA171" s="544"/>
      <c r="LB171" s="544"/>
      <c r="LC171" s="544"/>
      <c r="LD171" s="544"/>
      <c r="LE171" s="544"/>
      <c r="LF171" s="544"/>
      <c r="LG171" s="544"/>
      <c r="LH171" s="544"/>
      <c r="LI171" s="544"/>
      <c r="LJ171" s="546"/>
    </row>
    <row r="172" spans="2:322" ht="3.65" customHeight="1">
      <c r="B172" s="545"/>
      <c r="C172" s="544"/>
      <c r="D172" s="544"/>
      <c r="E172" s="544"/>
      <c r="F172" s="544"/>
      <c r="G172" s="544"/>
      <c r="H172" s="544"/>
      <c r="I172" s="544"/>
      <c r="J172" s="544"/>
      <c r="K172" s="544"/>
      <c r="L172" s="544"/>
      <c r="M172" s="544"/>
      <c r="N172" s="544"/>
      <c r="O172" s="544"/>
      <c r="P172" s="544"/>
      <c r="Q172" s="544"/>
      <c r="R172" s="544"/>
      <c r="S172" s="544"/>
      <c r="T172" s="544"/>
      <c r="U172" s="544"/>
      <c r="V172" s="544"/>
      <c r="W172" s="544"/>
      <c r="X172" s="544"/>
      <c r="Y172" s="544"/>
      <c r="Z172" s="544"/>
      <c r="AA172" s="544"/>
      <c r="AB172" s="544"/>
      <c r="AC172" s="544"/>
      <c r="AD172" s="544"/>
      <c r="AE172" s="544"/>
      <c r="AF172" s="544"/>
      <c r="AG172" s="544"/>
      <c r="AH172" s="544"/>
      <c r="AI172" s="544"/>
      <c r="AJ172" s="544"/>
      <c r="AK172" s="544"/>
      <c r="AL172" s="544"/>
      <c r="AM172" s="544"/>
      <c r="AN172" s="544"/>
      <c r="AO172" s="546"/>
      <c r="AP172" s="547"/>
      <c r="AQ172" s="548"/>
      <c r="AR172" s="548"/>
      <c r="AS172" s="548"/>
      <c r="AT172" s="548"/>
      <c r="AU172" s="548"/>
      <c r="AV172" s="548"/>
      <c r="AW172" s="548"/>
      <c r="AX172" s="1384"/>
      <c r="AY172" s="1365"/>
      <c r="AZ172" s="556"/>
      <c r="BA172" s="1368"/>
      <c r="BB172" s="1076"/>
      <c r="BC172" s="1076"/>
      <c r="BD172" s="1076"/>
      <c r="BE172" s="1076"/>
      <c r="BF172" s="1076"/>
      <c r="BG172" s="1076"/>
      <c r="BH172" s="1108"/>
      <c r="BI172" s="1108"/>
      <c r="BJ172" s="1108"/>
      <c r="BK172" s="1108"/>
      <c r="BL172" s="1108"/>
      <c r="BM172" s="1108"/>
      <c r="BN172" s="1108"/>
      <c r="BO172" s="1108"/>
      <c r="BP172" s="1108"/>
      <c r="BQ172" s="1109"/>
      <c r="BR172" s="1080"/>
      <c r="BS172" s="1076"/>
      <c r="BT172" s="1076"/>
      <c r="BU172" s="1076"/>
      <c r="BV172" s="1076"/>
      <c r="BW172" s="1076"/>
      <c r="BX172" s="1076"/>
      <c r="BY172" s="1129"/>
      <c r="BZ172" s="1129"/>
      <c r="CA172" s="1129"/>
      <c r="CB172" s="1129"/>
      <c r="CC172" s="1129"/>
      <c r="CD172" s="1129"/>
      <c r="CE172" s="1129"/>
      <c r="CF172" s="1129"/>
      <c r="CG172" s="1129"/>
      <c r="CH172" s="1130"/>
      <c r="CI172"/>
      <c r="CJ172"/>
      <c r="CK172"/>
      <c r="CL172" s="1003"/>
      <c r="CM172" s="1003"/>
      <c r="CN172" s="1003"/>
      <c r="CO172" s="1003"/>
      <c r="CP172" s="1003"/>
      <c r="CQ172" s="1003"/>
      <c r="CR172" s="1003"/>
      <c r="CS172" s="1003"/>
      <c r="CT172" s="1003"/>
      <c r="CU172" s="1003"/>
      <c r="CV172" s="1003"/>
      <c r="CW172"/>
      <c r="CX172"/>
      <c r="CY172" s="136"/>
      <c r="CZ172" s="1136"/>
      <c r="DA172" s="1137"/>
      <c r="DB172" s="1137"/>
      <c r="DC172" s="1137"/>
      <c r="DD172" s="1137"/>
      <c r="DE172" s="1137"/>
      <c r="DF172" s="1137"/>
      <c r="DG172" s="1137"/>
      <c r="DH172" s="1137"/>
      <c r="DI172" s="1137"/>
      <c r="DJ172" s="1137"/>
      <c r="DK172" s="1137"/>
      <c r="DL172" s="1137"/>
      <c r="DM172" s="1137"/>
      <c r="DN172" s="1137"/>
      <c r="DO172" s="1137"/>
      <c r="DP172" s="1137"/>
      <c r="DQ172" s="1137"/>
      <c r="DR172" s="1137"/>
      <c r="DS172" s="1137"/>
      <c r="DT172" s="1137"/>
      <c r="DU172" s="1137"/>
      <c r="DV172" s="1137"/>
      <c r="DW172" s="1137"/>
      <c r="DX172" s="1137"/>
      <c r="DY172" s="1137"/>
      <c r="DZ172" s="1137"/>
      <c r="EA172" s="1137"/>
      <c r="EB172" s="1137"/>
      <c r="EC172" s="1137"/>
      <c r="ED172" s="1137"/>
      <c r="EE172" s="1137"/>
      <c r="EF172" s="1137"/>
      <c r="EG172" s="1137"/>
      <c r="EH172" s="1137"/>
      <c r="EI172" s="1137"/>
      <c r="EJ172" s="1137"/>
      <c r="EK172" s="1137"/>
      <c r="EL172" s="1137"/>
      <c r="EM172" s="1137"/>
      <c r="EN172" s="1137"/>
      <c r="EO172" s="1137"/>
      <c r="EP172" s="1137"/>
      <c r="EQ172" s="1137"/>
      <c r="ER172" s="1137"/>
      <c r="ES172" s="1137"/>
      <c r="ET172" s="1137"/>
      <c r="EU172" s="1137"/>
      <c r="EV172" s="1137"/>
      <c r="EW172" s="1137"/>
      <c r="EX172" s="1138"/>
      <c r="EY172" s="1080"/>
      <c r="EZ172" s="1076"/>
      <c r="FA172" s="1076"/>
      <c r="FB172" s="1076"/>
      <c r="FC172" s="1076"/>
      <c r="FD172" s="1076"/>
      <c r="FE172" s="1076"/>
      <c r="FF172" s="1076"/>
      <c r="FG172" s="1076"/>
      <c r="FH172" s="1085"/>
      <c r="FI172" s="1085"/>
      <c r="FJ172" s="1085"/>
      <c r="FK172" s="1085"/>
      <c r="FL172" s="1085"/>
      <c r="FM172" s="1085"/>
      <c r="FN172" s="1085"/>
      <c r="FO172" s="1086"/>
      <c r="FP172" s="1080"/>
      <c r="FQ172" s="1076"/>
      <c r="FR172" s="1076"/>
      <c r="FS172" s="1076"/>
      <c r="FT172" s="1076"/>
      <c r="FU172" s="1076"/>
      <c r="FV172" s="1076"/>
      <c r="FW172" s="1076"/>
      <c r="FX172" s="1076"/>
      <c r="FY172" s="1076"/>
      <c r="FZ172" s="1076"/>
      <c r="GA172" s="1076"/>
      <c r="GB172" s="1076"/>
      <c r="GC172" s="1076"/>
      <c r="GD172" s="1076"/>
      <c r="GE172" s="1076"/>
      <c r="GF172" s="1076"/>
      <c r="GG172" s="1085"/>
      <c r="GH172" s="1085"/>
      <c r="GI172" s="1085"/>
      <c r="GJ172" s="1085"/>
      <c r="GK172" s="1085"/>
      <c r="GL172" s="1085"/>
      <c r="GM172" s="1085"/>
      <c r="GN172" s="1085"/>
      <c r="GO172" s="1085"/>
      <c r="GP172" s="1085"/>
      <c r="GQ172" s="1085"/>
      <c r="GR172" s="1085"/>
      <c r="GS172" s="1085"/>
      <c r="GT172" s="1085"/>
      <c r="GU172" s="1085"/>
      <c r="GV172" s="1085"/>
      <c r="GW172" s="1085"/>
      <c r="GX172" s="1085"/>
      <c r="GY172" s="1085"/>
      <c r="GZ172" s="1085"/>
      <c r="HA172" s="1085"/>
      <c r="HB172" s="1085"/>
      <c r="HC172" s="1085"/>
      <c r="HD172" s="1085"/>
      <c r="HE172" s="1085"/>
      <c r="HF172" s="1085"/>
      <c r="HG172" s="1085"/>
      <c r="HH172" s="1085"/>
      <c r="HI172" s="1085"/>
      <c r="HJ172" s="1085"/>
      <c r="HK172" s="1085"/>
      <c r="HL172" s="1085"/>
      <c r="HM172" s="1085"/>
      <c r="HN172" s="1086"/>
      <c r="HO172" s="1080"/>
      <c r="HP172" s="1076"/>
      <c r="HQ172" s="1076"/>
      <c r="HR172" s="1076"/>
      <c r="HS172" s="1076"/>
      <c r="HT172" s="1076"/>
      <c r="HU172" s="1076"/>
      <c r="HV172" s="1085"/>
      <c r="HW172" s="1085"/>
      <c r="HX172" s="1085"/>
      <c r="HY172" s="1085"/>
      <c r="HZ172" s="1085"/>
      <c r="IA172" s="1085"/>
      <c r="IB172" s="1085"/>
      <c r="IC172" s="1085"/>
      <c r="ID172" s="1085"/>
      <c r="IE172" s="1086"/>
      <c r="IF172" s="1080"/>
      <c r="IG172" s="1076"/>
      <c r="IH172" s="1076"/>
      <c r="II172" s="1076"/>
      <c r="IJ172" s="1076"/>
      <c r="IK172" s="1076"/>
      <c r="IL172" s="1076"/>
      <c r="IM172" s="1076"/>
      <c r="IN172" s="1085"/>
      <c r="IO172" s="1085"/>
      <c r="IP172" s="1085"/>
      <c r="IQ172" s="1085"/>
      <c r="IR172" s="1085"/>
      <c r="IS172" s="1085"/>
      <c r="IT172" s="1085"/>
      <c r="IU172" s="1085"/>
      <c r="IV172" s="1085"/>
      <c r="IW172" s="574"/>
      <c r="IX172" s="1365"/>
      <c r="IY172" s="1366"/>
      <c r="IZ172" s="544"/>
      <c r="JA172" s="544"/>
      <c r="JB172" s="544"/>
      <c r="JC172" s="544"/>
      <c r="JD172" s="544"/>
      <c r="JE172" s="544"/>
      <c r="JF172" s="544"/>
      <c r="JG172" s="544"/>
      <c r="JH172" s="545"/>
      <c r="JI172" s="544"/>
      <c r="JJ172" s="544"/>
      <c r="JK172" s="544"/>
      <c r="JL172" s="544"/>
      <c r="JM172" s="544"/>
      <c r="JN172" s="544"/>
      <c r="JO172" s="544"/>
      <c r="JP172" s="544"/>
      <c r="JQ172" s="544"/>
      <c r="JR172" s="544"/>
      <c r="JS172" s="544"/>
      <c r="JT172" s="544"/>
      <c r="JU172" s="544"/>
      <c r="JV172" s="544"/>
      <c r="JW172" s="544"/>
      <c r="JX172" s="544"/>
      <c r="JY172" s="544"/>
      <c r="JZ172" s="544"/>
      <c r="KA172" s="544"/>
      <c r="KB172" s="544"/>
      <c r="KC172" s="544"/>
      <c r="KD172" s="544"/>
      <c r="KE172" s="544"/>
      <c r="KF172" s="544"/>
      <c r="KG172" s="544"/>
      <c r="KH172" s="544"/>
      <c r="KI172" s="544"/>
      <c r="KJ172" s="544"/>
      <c r="KK172" s="544"/>
      <c r="KL172" s="544"/>
      <c r="KM172" s="544"/>
      <c r="KN172" s="544"/>
      <c r="KO172" s="544"/>
      <c r="KP172" s="544"/>
      <c r="KQ172" s="544"/>
      <c r="KR172" s="544"/>
      <c r="KS172" s="544"/>
      <c r="KT172" s="544"/>
      <c r="KU172" s="544"/>
      <c r="KV172" s="544"/>
      <c r="KW172" s="544"/>
      <c r="KX172" s="544"/>
      <c r="KY172" s="544"/>
      <c r="KZ172" s="544"/>
      <c r="LA172" s="544"/>
      <c r="LB172" s="544"/>
      <c r="LC172" s="544"/>
      <c r="LD172" s="544"/>
      <c r="LE172" s="544"/>
      <c r="LF172" s="544"/>
      <c r="LG172" s="544"/>
      <c r="LH172" s="544"/>
      <c r="LI172" s="544"/>
      <c r="LJ172" s="546"/>
    </row>
    <row r="173" spans="2:322" ht="3.65" customHeight="1">
      <c r="B173" s="545"/>
      <c r="C173" s="544"/>
      <c r="D173" s="544"/>
      <c r="E173" s="544"/>
      <c r="F173" s="544"/>
      <c r="G173" s="544"/>
      <c r="H173" s="544"/>
      <c r="I173" s="544"/>
      <c r="J173" s="544"/>
      <c r="K173" s="544"/>
      <c r="L173" s="544"/>
      <c r="M173" s="544"/>
      <c r="N173" s="544"/>
      <c r="O173" s="544"/>
      <c r="P173" s="544"/>
      <c r="Q173" s="544"/>
      <c r="R173" s="544"/>
      <c r="S173" s="544"/>
      <c r="T173" s="544"/>
      <c r="U173" s="544"/>
      <c r="V173" s="544"/>
      <c r="W173" s="544"/>
      <c r="X173" s="544"/>
      <c r="Y173" s="544"/>
      <c r="Z173" s="544"/>
      <c r="AA173" s="544"/>
      <c r="AB173" s="544"/>
      <c r="AC173" s="544"/>
      <c r="AD173" s="544"/>
      <c r="AE173" s="544"/>
      <c r="AF173" s="544"/>
      <c r="AG173" s="544"/>
      <c r="AH173" s="544"/>
      <c r="AI173" s="544"/>
      <c r="AJ173" s="544"/>
      <c r="AK173" s="544"/>
      <c r="AL173" s="544"/>
      <c r="AM173" s="544"/>
      <c r="AN173" s="544"/>
      <c r="AO173" s="546"/>
      <c r="AP173" s="547"/>
      <c r="AQ173" s="548"/>
      <c r="AR173" s="548"/>
      <c r="AS173" s="548"/>
      <c r="AT173" s="548"/>
      <c r="AU173" s="548"/>
      <c r="AV173" s="548"/>
      <c r="AW173" s="548"/>
      <c r="AX173" s="1384"/>
      <c r="AY173" s="1365"/>
      <c r="AZ173" s="556"/>
      <c r="BA173" s="1372"/>
      <c r="BB173" s="1373"/>
      <c r="BC173" s="1373"/>
      <c r="BD173" s="1373"/>
      <c r="BE173" s="1373"/>
      <c r="BF173" s="1373"/>
      <c r="BG173" s="1373"/>
      <c r="BH173" s="1374"/>
      <c r="BI173" s="1374"/>
      <c r="BJ173" s="1374"/>
      <c r="BK173" s="1374"/>
      <c r="BL173" s="1374"/>
      <c r="BM173" s="1374"/>
      <c r="BN173" s="1374"/>
      <c r="BO173" s="1374"/>
      <c r="BP173" s="1374"/>
      <c r="BQ173" s="1375"/>
      <c r="BR173" s="1376"/>
      <c r="BS173" s="1373"/>
      <c r="BT173" s="1373"/>
      <c r="BU173" s="1373"/>
      <c r="BV173" s="1373"/>
      <c r="BW173" s="1373"/>
      <c r="BX173" s="1373"/>
      <c r="BY173" s="1377"/>
      <c r="BZ173" s="1377"/>
      <c r="CA173" s="1377"/>
      <c r="CB173" s="1377"/>
      <c r="CC173" s="1377"/>
      <c r="CD173" s="1377"/>
      <c r="CE173" s="1377"/>
      <c r="CF173" s="1377"/>
      <c r="CG173" s="1377"/>
      <c r="CH173" s="1378"/>
      <c r="CI173" s="160"/>
      <c r="CJ173" s="160"/>
      <c r="CK173" s="160"/>
      <c r="CL173" s="1370"/>
      <c r="CM173" s="1370"/>
      <c r="CN173" s="1370"/>
      <c r="CO173" s="1370"/>
      <c r="CP173" s="1370"/>
      <c r="CQ173" s="1370"/>
      <c r="CR173" s="1370"/>
      <c r="CS173" s="1370"/>
      <c r="CT173" s="1370"/>
      <c r="CU173" s="1370"/>
      <c r="CV173" s="1370"/>
      <c r="CW173" s="160"/>
      <c r="CX173" s="160"/>
      <c r="CY173" s="580"/>
      <c r="CZ173" s="1379"/>
      <c r="DA173" s="1380"/>
      <c r="DB173" s="1380"/>
      <c r="DC173" s="1380"/>
      <c r="DD173" s="1380"/>
      <c r="DE173" s="1380"/>
      <c r="DF173" s="1380"/>
      <c r="DG173" s="1380"/>
      <c r="DH173" s="1380"/>
      <c r="DI173" s="1380"/>
      <c r="DJ173" s="1380"/>
      <c r="DK173" s="1380"/>
      <c r="DL173" s="1380"/>
      <c r="DM173" s="1380"/>
      <c r="DN173" s="1380"/>
      <c r="DO173" s="1380"/>
      <c r="DP173" s="1380"/>
      <c r="DQ173" s="1380"/>
      <c r="DR173" s="1380"/>
      <c r="DS173" s="1380"/>
      <c r="DT173" s="1380"/>
      <c r="DU173" s="1380"/>
      <c r="DV173" s="1380"/>
      <c r="DW173" s="1380"/>
      <c r="DX173" s="1380"/>
      <c r="DY173" s="1380"/>
      <c r="DZ173" s="1380"/>
      <c r="EA173" s="1380"/>
      <c r="EB173" s="1380"/>
      <c r="EC173" s="1380"/>
      <c r="ED173" s="1380"/>
      <c r="EE173" s="1380"/>
      <c r="EF173" s="1380"/>
      <c r="EG173" s="1380"/>
      <c r="EH173" s="1380"/>
      <c r="EI173" s="1380"/>
      <c r="EJ173" s="1380"/>
      <c r="EK173" s="1380"/>
      <c r="EL173" s="1380"/>
      <c r="EM173" s="1380"/>
      <c r="EN173" s="1380"/>
      <c r="EO173" s="1380"/>
      <c r="EP173" s="1380"/>
      <c r="EQ173" s="1380"/>
      <c r="ER173" s="1380"/>
      <c r="ES173" s="1380"/>
      <c r="ET173" s="1380"/>
      <c r="EU173" s="1380"/>
      <c r="EV173" s="1380"/>
      <c r="EW173" s="1380"/>
      <c r="EX173" s="1381"/>
      <c r="EY173" s="1376"/>
      <c r="EZ173" s="1373"/>
      <c r="FA173" s="1373"/>
      <c r="FB173" s="1373"/>
      <c r="FC173" s="1373"/>
      <c r="FD173" s="1373"/>
      <c r="FE173" s="1373"/>
      <c r="FF173" s="1373"/>
      <c r="FG173" s="1373"/>
      <c r="FH173" s="1382"/>
      <c r="FI173" s="1382"/>
      <c r="FJ173" s="1382"/>
      <c r="FK173" s="1382"/>
      <c r="FL173" s="1382"/>
      <c r="FM173" s="1382"/>
      <c r="FN173" s="1382"/>
      <c r="FO173" s="1383"/>
      <c r="FP173" s="1376"/>
      <c r="FQ173" s="1373"/>
      <c r="FR173" s="1373"/>
      <c r="FS173" s="1373"/>
      <c r="FT173" s="1373"/>
      <c r="FU173" s="1373"/>
      <c r="FV173" s="1373"/>
      <c r="FW173" s="1373"/>
      <c r="FX173" s="1373"/>
      <c r="FY173" s="1373"/>
      <c r="FZ173" s="1373"/>
      <c r="GA173" s="1373"/>
      <c r="GB173" s="1373"/>
      <c r="GC173" s="1373"/>
      <c r="GD173" s="1373"/>
      <c r="GE173" s="1373"/>
      <c r="GF173" s="1373"/>
      <c r="GG173" s="1382"/>
      <c r="GH173" s="1382"/>
      <c r="GI173" s="1382"/>
      <c r="GJ173" s="1382"/>
      <c r="GK173" s="1382"/>
      <c r="GL173" s="1382"/>
      <c r="GM173" s="1382"/>
      <c r="GN173" s="1382"/>
      <c r="GO173" s="1382"/>
      <c r="GP173" s="1382"/>
      <c r="GQ173" s="1382"/>
      <c r="GR173" s="1382"/>
      <c r="GS173" s="1382"/>
      <c r="GT173" s="1382"/>
      <c r="GU173" s="1382"/>
      <c r="GV173" s="1382"/>
      <c r="GW173" s="1382"/>
      <c r="GX173" s="1382"/>
      <c r="GY173" s="1382"/>
      <c r="GZ173" s="1382"/>
      <c r="HA173" s="1382"/>
      <c r="HB173" s="1382"/>
      <c r="HC173" s="1382"/>
      <c r="HD173" s="1382"/>
      <c r="HE173" s="1382"/>
      <c r="HF173" s="1382"/>
      <c r="HG173" s="1382"/>
      <c r="HH173" s="1382"/>
      <c r="HI173" s="1382"/>
      <c r="HJ173" s="1382"/>
      <c r="HK173" s="1382"/>
      <c r="HL173" s="1382"/>
      <c r="HM173" s="1382"/>
      <c r="HN173" s="1383"/>
      <c r="HO173" s="1376"/>
      <c r="HP173" s="1373"/>
      <c r="HQ173" s="1373"/>
      <c r="HR173" s="1373"/>
      <c r="HS173" s="1373"/>
      <c r="HT173" s="1373"/>
      <c r="HU173" s="1373"/>
      <c r="HV173" s="1382"/>
      <c r="HW173" s="1382"/>
      <c r="HX173" s="1382"/>
      <c r="HY173" s="1382"/>
      <c r="HZ173" s="1382"/>
      <c r="IA173" s="1382"/>
      <c r="IB173" s="1382"/>
      <c r="IC173" s="1382"/>
      <c r="ID173" s="1382"/>
      <c r="IE173" s="1383"/>
      <c r="IF173" s="1376"/>
      <c r="IG173" s="1373"/>
      <c r="IH173" s="1373"/>
      <c r="II173" s="1373"/>
      <c r="IJ173" s="1373"/>
      <c r="IK173" s="1373"/>
      <c r="IL173" s="1373"/>
      <c r="IM173" s="1373"/>
      <c r="IN173" s="1382"/>
      <c r="IO173" s="1382"/>
      <c r="IP173" s="1382"/>
      <c r="IQ173" s="1382"/>
      <c r="IR173" s="1382"/>
      <c r="IS173" s="1382"/>
      <c r="IT173" s="1382"/>
      <c r="IU173" s="1382"/>
      <c r="IV173" s="1382"/>
      <c r="IW173" s="574"/>
      <c r="IX173" s="1365"/>
      <c r="IY173" s="1366"/>
      <c r="IZ173" s="544"/>
      <c r="JA173" s="544"/>
      <c r="JB173" s="544"/>
      <c r="JC173" s="544"/>
      <c r="JD173" s="544"/>
      <c r="JE173" s="544"/>
      <c r="JF173" s="544"/>
      <c r="JG173" s="544"/>
      <c r="JH173" s="545"/>
      <c r="JI173" s="544"/>
      <c r="JJ173" s="544"/>
      <c r="JK173" s="544"/>
      <c r="JL173" s="544"/>
      <c r="JM173" s="544"/>
      <c r="JN173" s="544"/>
      <c r="JO173" s="544"/>
      <c r="JP173" s="544"/>
      <c r="JQ173" s="544"/>
      <c r="JR173" s="544"/>
      <c r="JS173" s="544"/>
      <c r="JT173" s="544"/>
      <c r="JU173" s="544"/>
      <c r="JV173" s="544"/>
      <c r="JW173" s="544"/>
      <c r="JX173" s="544"/>
      <c r="JY173" s="544"/>
      <c r="JZ173" s="544"/>
      <c r="KA173" s="544"/>
      <c r="KB173" s="544"/>
      <c r="KC173" s="544"/>
      <c r="KD173" s="544"/>
      <c r="KE173" s="544"/>
      <c r="KF173" s="544"/>
      <c r="KG173" s="544"/>
      <c r="KH173" s="544"/>
      <c r="KI173" s="544"/>
      <c r="KJ173" s="544"/>
      <c r="KK173" s="544"/>
      <c r="KL173" s="544"/>
      <c r="KM173" s="544"/>
      <c r="KN173" s="544"/>
      <c r="KO173" s="544"/>
      <c r="KP173" s="544"/>
      <c r="KQ173" s="544"/>
      <c r="KR173" s="544"/>
      <c r="KS173" s="544"/>
      <c r="KT173" s="544"/>
      <c r="KU173" s="544"/>
      <c r="KV173" s="544"/>
      <c r="KW173" s="544"/>
      <c r="KX173" s="544"/>
      <c r="KY173" s="544"/>
      <c r="KZ173" s="544"/>
      <c r="LA173" s="544"/>
      <c r="LB173" s="544"/>
      <c r="LC173" s="544"/>
      <c r="LD173" s="544"/>
      <c r="LE173" s="544"/>
      <c r="LF173" s="544"/>
      <c r="LG173" s="544"/>
      <c r="LH173" s="544"/>
      <c r="LI173" s="544"/>
      <c r="LJ173" s="546"/>
    </row>
    <row r="174" spans="2:322" ht="3.65" customHeight="1">
      <c r="B174" s="545"/>
      <c r="C174" s="544"/>
      <c r="D174" s="544"/>
      <c r="E174" s="544"/>
      <c r="F174" s="544"/>
      <c r="G174" s="544"/>
      <c r="H174" s="544"/>
      <c r="I174" s="544"/>
      <c r="J174" s="544"/>
      <c r="K174" s="544"/>
      <c r="L174" s="544"/>
      <c r="M174" s="544"/>
      <c r="N174" s="544"/>
      <c r="O174" s="544"/>
      <c r="P174" s="544"/>
      <c r="Q174" s="544"/>
      <c r="R174" s="544"/>
      <c r="S174" s="544"/>
      <c r="T174" s="544"/>
      <c r="U174" s="544"/>
      <c r="V174" s="544"/>
      <c r="W174" s="544"/>
      <c r="X174" s="544"/>
      <c r="Y174" s="544"/>
      <c r="Z174" s="544"/>
      <c r="AA174" s="544"/>
      <c r="AB174" s="544"/>
      <c r="AC174" s="544"/>
      <c r="AD174" s="544"/>
      <c r="AE174" s="544"/>
      <c r="AF174" s="544"/>
      <c r="AG174" s="544"/>
      <c r="AH174" s="544"/>
      <c r="AI174" s="544"/>
      <c r="AJ174" s="544"/>
      <c r="AK174" s="544"/>
      <c r="AL174" s="544"/>
      <c r="AM174" s="544"/>
      <c r="AN174" s="544"/>
      <c r="AO174" s="546"/>
      <c r="AP174" s="547"/>
      <c r="AQ174" s="548"/>
      <c r="AR174" s="548"/>
      <c r="AS174" s="548"/>
      <c r="AT174" s="548"/>
      <c r="AU174" s="548"/>
      <c r="AV174" s="548"/>
      <c r="AW174" s="548"/>
      <c r="AX174" s="1326"/>
      <c r="AY174" s="1327"/>
      <c r="AZ174" s="1327"/>
      <c r="BA174" s="550"/>
      <c r="BB174" s="550"/>
      <c r="BC174" s="550"/>
      <c r="BD174" s="550"/>
      <c r="BE174" s="551"/>
      <c r="BF174" s="551"/>
      <c r="BG174" s="551"/>
      <c r="BH174" s="1336" t="e" vm="4">
        <v>#VALUE!</v>
      </c>
      <c r="BI174" s="1336"/>
      <c r="BJ174" s="551"/>
      <c r="BK174" s="551"/>
      <c r="BL174" s="551"/>
      <c r="BM174" s="551"/>
      <c r="BN174" s="551"/>
      <c r="BO174" s="551"/>
      <c r="BP174" s="551"/>
      <c r="BQ174" s="581"/>
      <c r="BR174" s="582"/>
      <c r="BS174" s="551"/>
      <c r="BT174" s="551"/>
      <c r="BU174" s="551"/>
      <c r="BV174" s="551"/>
      <c r="BW174" s="551"/>
      <c r="BX174" s="551"/>
      <c r="BY174" s="1336" t="e" vm="4">
        <v>#VALUE!</v>
      </c>
      <c r="BZ174" s="1336"/>
      <c r="CA174" s="553"/>
      <c r="CB174" s="553"/>
      <c r="CC174" s="553"/>
      <c r="CD174" s="553"/>
      <c r="CE174" s="553"/>
      <c r="CF174" s="553"/>
      <c r="CG174" s="553"/>
      <c r="CH174" s="554"/>
      <c r="CI174" s="555"/>
      <c r="CJ174" s="553"/>
      <c r="CK174" s="553"/>
      <c r="CL174" s="553"/>
      <c r="CM174" s="553"/>
      <c r="CN174" s="553"/>
      <c r="CO174" s="553"/>
      <c r="CP174" s="1336" t="e" vm="4">
        <v>#VALUE!</v>
      </c>
      <c r="CQ174" s="1336"/>
      <c r="CR174" s="553"/>
      <c r="CS174" s="553"/>
      <c r="CT174" s="553"/>
      <c r="CU174" s="553"/>
      <c r="CV174" s="553"/>
      <c r="CW174" s="553"/>
      <c r="CX174" s="553"/>
      <c r="CY174" s="554"/>
      <c r="CZ174" s="555"/>
      <c r="DA174" s="553"/>
      <c r="DB174" s="553"/>
      <c r="DC174" s="553"/>
      <c r="DD174" s="553"/>
      <c r="DE174" s="553"/>
      <c r="DF174" s="553"/>
      <c r="DG174" s="1336" t="e" vm="4">
        <v>#VALUE!</v>
      </c>
      <c r="DH174" s="1336"/>
      <c r="DI174" s="551"/>
      <c r="DJ174" s="551"/>
      <c r="DK174" s="551"/>
      <c r="DL174" s="551"/>
      <c r="DM174" s="551"/>
      <c r="DN174" s="551"/>
      <c r="DO174" s="551"/>
      <c r="DP174" s="581"/>
      <c r="DQ174" s="582"/>
      <c r="DR174" s="551"/>
      <c r="DS174" s="551"/>
      <c r="DT174" s="551"/>
      <c r="DU174" s="551"/>
      <c r="DV174" s="551"/>
      <c r="DW174" s="551"/>
      <c r="DX174" s="1336" t="e" vm="4">
        <v>#VALUE!</v>
      </c>
      <c r="DY174" s="1336"/>
      <c r="DZ174" s="551"/>
      <c r="EA174" s="551"/>
      <c r="EB174" s="551"/>
      <c r="EC174" s="551"/>
      <c r="ED174" s="551"/>
      <c r="EE174" s="551"/>
      <c r="EF174" s="551"/>
      <c r="EG174" s="581"/>
      <c r="EH174" s="551"/>
      <c r="EI174" s="551"/>
      <c r="EJ174" s="551"/>
      <c r="EK174" s="551"/>
      <c r="EL174" s="551"/>
      <c r="EM174" s="551"/>
      <c r="EN174" s="551"/>
      <c r="EO174" s="1336" t="e" vm="4">
        <v>#VALUE!</v>
      </c>
      <c r="EP174" s="1336"/>
      <c r="EQ174" s="551"/>
      <c r="ER174" s="551"/>
      <c r="ES174" s="551"/>
      <c r="ET174" s="551"/>
      <c r="EU174" s="551"/>
      <c r="EV174" s="551"/>
      <c r="EW174" s="551"/>
      <c r="EX174" s="581"/>
      <c r="EY174" s="551"/>
      <c r="EZ174" s="551"/>
      <c r="FA174" s="551"/>
      <c r="FB174" s="551"/>
      <c r="FC174" s="551"/>
      <c r="FD174" s="551"/>
      <c r="FE174" s="551"/>
      <c r="FF174" s="1336" t="e" vm="4">
        <v>#VALUE!</v>
      </c>
      <c r="FG174" s="1336"/>
      <c r="FH174" s="551"/>
      <c r="FI174" s="551"/>
      <c r="FJ174" s="551"/>
      <c r="FK174" s="551"/>
      <c r="FL174" s="551"/>
      <c r="FM174" s="551"/>
      <c r="FN174" s="551"/>
      <c r="FO174" s="581"/>
      <c r="FP174" s="551"/>
      <c r="FQ174" s="551"/>
      <c r="FR174" s="551"/>
      <c r="FS174" s="551"/>
      <c r="FT174" s="551"/>
      <c r="FU174" s="551"/>
      <c r="FV174" s="551"/>
      <c r="FW174" s="1336" t="e" vm="4">
        <v>#VALUE!</v>
      </c>
      <c r="FX174" s="1336"/>
      <c r="FY174" s="551"/>
      <c r="FZ174" s="551"/>
      <c r="GA174" s="551"/>
      <c r="GB174" s="551"/>
      <c r="GC174" s="551"/>
      <c r="GD174" s="551"/>
      <c r="GE174" s="551"/>
      <c r="GF174" s="581"/>
      <c r="GG174" s="551"/>
      <c r="GH174" s="551"/>
      <c r="GI174" s="551"/>
      <c r="GJ174" s="551"/>
      <c r="GK174" s="551"/>
      <c r="GL174" s="551"/>
      <c r="GM174" s="551"/>
      <c r="GN174" s="1336" t="e" vm="4">
        <v>#VALUE!</v>
      </c>
      <c r="GO174" s="1336"/>
      <c r="GP174" s="551"/>
      <c r="GQ174" s="551"/>
      <c r="GR174" s="551"/>
      <c r="GS174" s="551"/>
      <c r="GT174" s="551"/>
      <c r="GU174" s="551"/>
      <c r="GV174" s="551"/>
      <c r="GW174" s="581"/>
      <c r="GX174" s="551"/>
      <c r="GY174" s="551"/>
      <c r="GZ174" s="551"/>
      <c r="HA174" s="551"/>
      <c r="HB174" s="551"/>
      <c r="HC174" s="551"/>
      <c r="HD174" s="551"/>
      <c r="HE174" s="1336" t="e" vm="4">
        <v>#VALUE!</v>
      </c>
      <c r="HF174" s="1336"/>
      <c r="HG174" s="551"/>
      <c r="HH174" s="551"/>
      <c r="HI174" s="551"/>
      <c r="HJ174" s="551"/>
      <c r="HK174" s="551"/>
      <c r="HL174" s="551"/>
      <c r="HM174" s="551"/>
      <c r="HN174" s="581"/>
      <c r="HO174" s="582"/>
      <c r="HP174" s="551"/>
      <c r="HQ174" s="551"/>
      <c r="HR174" s="551"/>
      <c r="HS174" s="551"/>
      <c r="HT174" s="551"/>
      <c r="HU174" s="551"/>
      <c r="HV174" s="1336" t="e" vm="4">
        <v>#VALUE!</v>
      </c>
      <c r="HW174" s="1336"/>
      <c r="HX174" s="551"/>
      <c r="HY174" s="551"/>
      <c r="HZ174" s="551"/>
      <c r="IA174" s="551"/>
      <c r="IB174" s="551"/>
      <c r="IC174" s="551"/>
      <c r="ID174" s="551"/>
      <c r="IE174" s="581"/>
      <c r="IF174" s="551"/>
      <c r="IG174" s="551"/>
      <c r="IH174" s="551"/>
      <c r="II174" s="551"/>
      <c r="IJ174" s="551"/>
      <c r="IK174" s="551"/>
      <c r="IL174" s="551"/>
      <c r="IM174" s="1336" t="e" vm="4">
        <v>#VALUE!</v>
      </c>
      <c r="IN174" s="1336"/>
      <c r="IO174" s="551"/>
      <c r="IP174" s="551"/>
      <c r="IQ174" s="551"/>
      <c r="IR174" s="551"/>
      <c r="IS174" s="551"/>
      <c r="IT174" s="551"/>
      <c r="IU174" s="551"/>
      <c r="IV174" s="551"/>
      <c r="IW174" s="1327"/>
      <c r="IX174" s="1327"/>
      <c r="IY174" s="1335"/>
      <c r="IZ174" s="544"/>
      <c r="JA174" s="544"/>
      <c r="JB174" s="544"/>
      <c r="JC174" s="544"/>
      <c r="JD174" s="544"/>
      <c r="JE174" s="544"/>
      <c r="JF174" s="544"/>
      <c r="JG174" s="544"/>
      <c r="JH174" s="545"/>
      <c r="JI174" s="544"/>
      <c r="JJ174" s="544"/>
      <c r="JK174" s="544"/>
      <c r="JL174" s="544"/>
      <c r="JM174" s="544"/>
      <c r="JN174" s="544"/>
      <c r="JO174" s="544"/>
      <c r="JP174" s="544"/>
      <c r="JQ174" s="544"/>
      <c r="JR174" s="544"/>
      <c r="JS174" s="544"/>
      <c r="JT174" s="544"/>
      <c r="JU174" s="544"/>
      <c r="JV174" s="544"/>
      <c r="JW174" s="544"/>
      <c r="JX174" s="544"/>
      <c r="JY174" s="544"/>
      <c r="JZ174" s="544"/>
      <c r="KA174" s="544"/>
      <c r="KB174" s="544"/>
      <c r="KC174" s="544"/>
      <c r="KD174" s="544"/>
      <c r="KE174" s="544"/>
      <c r="KF174" s="544"/>
      <c r="KG174" s="544"/>
      <c r="KH174" s="544"/>
      <c r="KI174" s="544"/>
      <c r="KJ174" s="544"/>
      <c r="KK174" s="544"/>
      <c r="KL174" s="544"/>
      <c r="KM174" s="544"/>
      <c r="KN174" s="544"/>
      <c r="KO174" s="544"/>
      <c r="KP174" s="544"/>
      <c r="KQ174" s="544"/>
      <c r="KR174" s="544"/>
      <c r="KS174" s="544"/>
      <c r="KT174" s="544"/>
      <c r="KU174" s="544"/>
      <c r="KV174" s="544"/>
      <c r="KW174" s="544"/>
      <c r="KX174" s="544"/>
      <c r="KY174" s="544"/>
      <c r="KZ174" s="544"/>
      <c r="LA174" s="544"/>
      <c r="LB174" s="544"/>
      <c r="LC174" s="544"/>
      <c r="LD174" s="544"/>
      <c r="LE174" s="544"/>
      <c r="LF174" s="544"/>
      <c r="LG174" s="544"/>
      <c r="LH174" s="544"/>
      <c r="LI174" s="544"/>
      <c r="LJ174" s="546"/>
    </row>
    <row r="175" spans="2:322" ht="3.65" customHeight="1">
      <c r="B175" s="545"/>
      <c r="C175" s="544"/>
      <c r="D175" s="544"/>
      <c r="E175" s="544"/>
      <c r="F175" s="544"/>
      <c r="G175" s="544"/>
      <c r="H175" s="544"/>
      <c r="I175" s="544"/>
      <c r="J175" s="544"/>
      <c r="K175" s="544"/>
      <c r="L175" s="544"/>
      <c r="M175" s="544"/>
      <c r="N175" s="544"/>
      <c r="O175" s="544"/>
      <c r="P175" s="544"/>
      <c r="Q175" s="544"/>
      <c r="R175" s="544"/>
      <c r="S175" s="544"/>
      <c r="T175" s="544"/>
      <c r="U175" s="544"/>
      <c r="V175" s="544"/>
      <c r="W175" s="544"/>
      <c r="X175" s="544"/>
      <c r="Y175" s="544"/>
      <c r="Z175" s="544"/>
      <c r="AA175" s="544"/>
      <c r="AB175" s="544"/>
      <c r="AC175" s="544"/>
      <c r="AD175" s="544"/>
      <c r="AE175" s="544"/>
      <c r="AF175" s="544"/>
      <c r="AG175" s="544"/>
      <c r="AH175" s="544"/>
      <c r="AI175" s="544"/>
      <c r="AJ175" s="544"/>
      <c r="AK175" s="544"/>
      <c r="AL175" s="544"/>
      <c r="AM175" s="544"/>
      <c r="AN175" s="544"/>
      <c r="AO175" s="546"/>
      <c r="AP175" s="547"/>
      <c r="AQ175" s="548"/>
      <c r="AR175" s="548"/>
      <c r="AS175" s="548"/>
      <c r="AT175" s="548"/>
      <c r="AU175" s="548"/>
      <c r="AV175" s="548"/>
      <c r="AW175" s="548"/>
      <c r="AX175" s="1326"/>
      <c r="AY175" s="1327"/>
      <c r="AZ175" s="1327"/>
      <c r="BA175" s="1330">
        <v>1</v>
      </c>
      <c r="BB175" s="1330"/>
      <c r="BC175" s="1330"/>
      <c r="BD175" s="1330"/>
      <c r="BE175" s="1330"/>
      <c r="BF175" s="1330"/>
      <c r="BG175" s="1330"/>
      <c r="BH175" s="1330"/>
      <c r="BI175" s="1330"/>
      <c r="BJ175" s="1330"/>
      <c r="BK175" s="1330"/>
      <c r="BL175" s="1330"/>
      <c r="BM175" s="1330"/>
      <c r="BN175" s="1330"/>
      <c r="BO175" s="1330"/>
      <c r="BP175" s="1330"/>
      <c r="BQ175" s="1331"/>
      <c r="BR175" s="1333">
        <v>2</v>
      </c>
      <c r="BS175" s="1330"/>
      <c r="BT175" s="1330"/>
      <c r="BU175" s="1330"/>
      <c r="BV175" s="1330"/>
      <c r="BW175" s="1330"/>
      <c r="BX175" s="1330"/>
      <c r="BY175" s="1330"/>
      <c r="BZ175" s="1330"/>
      <c r="CA175" s="1330"/>
      <c r="CB175" s="1330"/>
      <c r="CC175" s="1330"/>
      <c r="CD175" s="1330"/>
      <c r="CE175" s="1330"/>
      <c r="CF175" s="1330"/>
      <c r="CG175" s="1330"/>
      <c r="CH175" s="1331"/>
      <c r="CI175" s="1333">
        <v>3</v>
      </c>
      <c r="CJ175" s="1330"/>
      <c r="CK175" s="1330"/>
      <c r="CL175" s="1330"/>
      <c r="CM175" s="1330"/>
      <c r="CN175" s="1330"/>
      <c r="CO175" s="1330"/>
      <c r="CP175" s="1330"/>
      <c r="CQ175" s="1330"/>
      <c r="CR175" s="1330"/>
      <c r="CS175" s="1330"/>
      <c r="CT175" s="1330"/>
      <c r="CU175" s="1330"/>
      <c r="CV175" s="1330"/>
      <c r="CW175" s="1330"/>
      <c r="CX175" s="1330"/>
      <c r="CY175" s="1331"/>
      <c r="CZ175" s="1333">
        <v>4</v>
      </c>
      <c r="DA175" s="1330"/>
      <c r="DB175" s="1330"/>
      <c r="DC175" s="1330"/>
      <c r="DD175" s="1330"/>
      <c r="DE175" s="1330"/>
      <c r="DF175" s="1330"/>
      <c r="DG175" s="1330"/>
      <c r="DH175" s="1330"/>
      <c r="DI175" s="1330"/>
      <c r="DJ175" s="1330"/>
      <c r="DK175" s="1330"/>
      <c r="DL175" s="1330"/>
      <c r="DM175" s="1330"/>
      <c r="DN175" s="1330"/>
      <c r="DO175" s="1330"/>
      <c r="DP175" s="1331"/>
      <c r="DQ175" s="1333">
        <v>5</v>
      </c>
      <c r="DR175" s="1330"/>
      <c r="DS175" s="1330"/>
      <c r="DT175" s="1330"/>
      <c r="DU175" s="1330"/>
      <c r="DV175" s="1330"/>
      <c r="DW175" s="1330"/>
      <c r="DX175" s="1330"/>
      <c r="DY175" s="1330"/>
      <c r="DZ175" s="1330"/>
      <c r="EA175" s="1330"/>
      <c r="EB175" s="1330"/>
      <c r="EC175" s="1330"/>
      <c r="ED175" s="1330"/>
      <c r="EE175" s="1330"/>
      <c r="EF175" s="1330"/>
      <c r="EG175" s="1331"/>
      <c r="EH175" s="1333">
        <v>6</v>
      </c>
      <c r="EI175" s="1330"/>
      <c r="EJ175" s="1330"/>
      <c r="EK175" s="1330"/>
      <c r="EL175" s="1330"/>
      <c r="EM175" s="1330"/>
      <c r="EN175" s="1330"/>
      <c r="EO175" s="1330"/>
      <c r="EP175" s="1330"/>
      <c r="EQ175" s="1330"/>
      <c r="ER175" s="1330"/>
      <c r="ES175" s="1330"/>
      <c r="ET175" s="1330"/>
      <c r="EU175" s="1330"/>
      <c r="EV175" s="1330"/>
      <c r="EW175" s="1330"/>
      <c r="EX175" s="1331"/>
      <c r="EY175" s="1333">
        <v>7</v>
      </c>
      <c r="EZ175" s="1330"/>
      <c r="FA175" s="1330"/>
      <c r="FB175" s="1330"/>
      <c r="FC175" s="1330"/>
      <c r="FD175" s="1330"/>
      <c r="FE175" s="1330"/>
      <c r="FF175" s="1330"/>
      <c r="FG175" s="1330"/>
      <c r="FH175" s="1330"/>
      <c r="FI175" s="1330"/>
      <c r="FJ175" s="1330"/>
      <c r="FK175" s="1330"/>
      <c r="FL175" s="1330"/>
      <c r="FM175" s="1330"/>
      <c r="FN175" s="1330"/>
      <c r="FO175" s="1331"/>
      <c r="FP175" s="1333">
        <v>8</v>
      </c>
      <c r="FQ175" s="1330"/>
      <c r="FR175" s="1330"/>
      <c r="FS175" s="1330"/>
      <c r="FT175" s="1330"/>
      <c r="FU175" s="1330"/>
      <c r="FV175" s="1330"/>
      <c r="FW175" s="1330"/>
      <c r="FX175" s="1330"/>
      <c r="FY175" s="1330"/>
      <c r="FZ175" s="1330"/>
      <c r="GA175" s="1330"/>
      <c r="GB175" s="1330"/>
      <c r="GC175" s="1330"/>
      <c r="GD175" s="1330"/>
      <c r="GE175" s="1330"/>
      <c r="GF175" s="1331"/>
      <c r="GG175" s="1333">
        <v>9</v>
      </c>
      <c r="GH175" s="1330"/>
      <c r="GI175" s="1330"/>
      <c r="GJ175" s="1330"/>
      <c r="GK175" s="1330"/>
      <c r="GL175" s="1330"/>
      <c r="GM175" s="1330"/>
      <c r="GN175" s="1330"/>
      <c r="GO175" s="1330"/>
      <c r="GP175" s="1330"/>
      <c r="GQ175" s="1330"/>
      <c r="GR175" s="1330"/>
      <c r="GS175" s="1330"/>
      <c r="GT175" s="1330"/>
      <c r="GU175" s="1330"/>
      <c r="GV175" s="1330"/>
      <c r="GW175" s="1331"/>
      <c r="GX175" s="1333">
        <v>10</v>
      </c>
      <c r="GY175" s="1330"/>
      <c r="GZ175" s="1330"/>
      <c r="HA175" s="1330"/>
      <c r="HB175" s="1330"/>
      <c r="HC175" s="1330"/>
      <c r="HD175" s="1330"/>
      <c r="HE175" s="1330"/>
      <c r="HF175" s="1330"/>
      <c r="HG175" s="1330"/>
      <c r="HH175" s="1330"/>
      <c r="HI175" s="1330"/>
      <c r="HJ175" s="1330"/>
      <c r="HK175" s="1330"/>
      <c r="HL175" s="1330"/>
      <c r="HM175" s="1330"/>
      <c r="HN175" s="1331"/>
      <c r="HO175" s="1333">
        <v>11</v>
      </c>
      <c r="HP175" s="1330"/>
      <c r="HQ175" s="1330"/>
      <c r="HR175" s="1330"/>
      <c r="HS175" s="1330"/>
      <c r="HT175" s="1330"/>
      <c r="HU175" s="1330"/>
      <c r="HV175" s="1330"/>
      <c r="HW175" s="1330"/>
      <c r="HX175" s="1330"/>
      <c r="HY175" s="1330"/>
      <c r="HZ175" s="1330"/>
      <c r="IA175" s="1330"/>
      <c r="IB175" s="1330"/>
      <c r="IC175" s="1330"/>
      <c r="ID175" s="1330"/>
      <c r="IE175" s="1331"/>
      <c r="IF175" s="1330">
        <v>12</v>
      </c>
      <c r="IG175" s="1330"/>
      <c r="IH175" s="1330"/>
      <c r="II175" s="1330"/>
      <c r="IJ175" s="1330"/>
      <c r="IK175" s="1330"/>
      <c r="IL175" s="1330"/>
      <c r="IM175" s="1330"/>
      <c r="IN175" s="1330"/>
      <c r="IO175" s="1330"/>
      <c r="IP175" s="1330"/>
      <c r="IQ175" s="1330"/>
      <c r="IR175" s="1330"/>
      <c r="IS175" s="1330"/>
      <c r="IT175" s="1330"/>
      <c r="IU175" s="1330"/>
      <c r="IV175" s="1330"/>
      <c r="IW175" s="1327"/>
      <c r="IX175" s="1327"/>
      <c r="IY175" s="1335"/>
      <c r="IZ175" s="544"/>
      <c r="JA175" s="544"/>
      <c r="JB175" s="544"/>
      <c r="JC175" s="544"/>
      <c r="JD175" s="544"/>
      <c r="JE175" s="544"/>
      <c r="JF175" s="544"/>
      <c r="JG175" s="544"/>
      <c r="JH175" s="545"/>
      <c r="JI175" s="544"/>
      <c r="JJ175" s="544"/>
      <c r="JK175" s="544"/>
      <c r="JL175" s="544"/>
      <c r="JM175" s="544"/>
      <c r="JN175" s="544"/>
      <c r="JO175" s="544"/>
      <c r="JP175" s="544"/>
      <c r="JQ175" s="544"/>
      <c r="JR175" s="544"/>
      <c r="JS175" s="544"/>
      <c r="JT175" s="544"/>
      <c r="JU175" s="544"/>
      <c r="JV175" s="544"/>
      <c r="JW175" s="544"/>
      <c r="JX175" s="544"/>
      <c r="JY175" s="544"/>
      <c r="JZ175" s="544"/>
      <c r="KA175" s="544"/>
      <c r="KB175" s="544"/>
      <c r="KC175" s="544"/>
      <c r="KD175" s="544"/>
      <c r="KE175" s="544"/>
      <c r="KF175" s="544"/>
      <c r="KG175" s="544"/>
      <c r="KH175" s="544"/>
      <c r="KI175" s="544"/>
      <c r="KJ175" s="544"/>
      <c r="KK175" s="544"/>
      <c r="KL175" s="544"/>
      <c r="KM175" s="544"/>
      <c r="KN175" s="544"/>
      <c r="KO175" s="544"/>
      <c r="KP175" s="544"/>
      <c r="KQ175" s="544"/>
      <c r="KR175" s="544"/>
      <c r="KS175" s="544"/>
      <c r="KT175" s="544"/>
      <c r="KU175" s="544"/>
      <c r="KV175" s="544"/>
      <c r="KW175" s="544"/>
      <c r="KX175" s="544"/>
      <c r="KY175" s="544"/>
      <c r="KZ175" s="544"/>
      <c r="LA175" s="544"/>
      <c r="LB175" s="544"/>
      <c r="LC175" s="544"/>
      <c r="LD175" s="544"/>
      <c r="LE175" s="544"/>
      <c r="LF175" s="544"/>
      <c r="LG175" s="544"/>
      <c r="LH175" s="544"/>
      <c r="LI175" s="544"/>
      <c r="LJ175" s="546"/>
    </row>
    <row r="176" spans="2:322" ht="3.65" customHeight="1">
      <c r="B176" s="545"/>
      <c r="C176" s="544"/>
      <c r="D176" s="544"/>
      <c r="E176" s="544"/>
      <c r="F176" s="544"/>
      <c r="G176" s="544"/>
      <c r="H176" s="544"/>
      <c r="I176" s="544"/>
      <c r="J176" s="544"/>
      <c r="K176" s="544"/>
      <c r="L176" s="544"/>
      <c r="M176" s="544"/>
      <c r="N176" s="544"/>
      <c r="O176" s="544"/>
      <c r="P176" s="544"/>
      <c r="Q176" s="544"/>
      <c r="R176" s="544"/>
      <c r="S176" s="544"/>
      <c r="T176" s="544"/>
      <c r="U176" s="544"/>
      <c r="V176" s="544"/>
      <c r="W176" s="544"/>
      <c r="X176" s="544"/>
      <c r="Y176" s="544"/>
      <c r="Z176" s="544"/>
      <c r="AA176" s="544"/>
      <c r="AB176" s="544"/>
      <c r="AC176" s="544"/>
      <c r="AD176" s="544"/>
      <c r="AE176" s="544"/>
      <c r="AF176" s="544"/>
      <c r="AG176" s="544"/>
      <c r="AH176" s="544"/>
      <c r="AI176" s="544"/>
      <c r="AJ176" s="544"/>
      <c r="AK176" s="544"/>
      <c r="AL176" s="544"/>
      <c r="AM176" s="544"/>
      <c r="AN176" s="544"/>
      <c r="AO176" s="546"/>
      <c r="AP176" s="547"/>
      <c r="AQ176" s="548"/>
      <c r="AR176" s="548"/>
      <c r="AS176" s="548"/>
      <c r="AT176" s="548"/>
      <c r="AU176" s="548"/>
      <c r="AV176" s="548"/>
      <c r="AW176" s="548"/>
      <c r="AX176" s="1405"/>
      <c r="AY176" s="1403"/>
      <c r="AZ176" s="1403"/>
      <c r="BA176" s="1395"/>
      <c r="BB176" s="1395"/>
      <c r="BC176" s="1395"/>
      <c r="BD176" s="1395"/>
      <c r="BE176" s="1395"/>
      <c r="BF176" s="1395"/>
      <c r="BG176" s="1395"/>
      <c r="BH176" s="1395"/>
      <c r="BI176" s="1395"/>
      <c r="BJ176" s="1395"/>
      <c r="BK176" s="1395"/>
      <c r="BL176" s="1395"/>
      <c r="BM176" s="1395"/>
      <c r="BN176" s="1395"/>
      <c r="BO176" s="1395"/>
      <c r="BP176" s="1395"/>
      <c r="BQ176" s="1396"/>
      <c r="BR176" s="1394"/>
      <c r="BS176" s="1395"/>
      <c r="BT176" s="1395"/>
      <c r="BU176" s="1395"/>
      <c r="BV176" s="1395"/>
      <c r="BW176" s="1395"/>
      <c r="BX176" s="1395"/>
      <c r="BY176" s="1395"/>
      <c r="BZ176" s="1395"/>
      <c r="CA176" s="1395"/>
      <c r="CB176" s="1395"/>
      <c r="CC176" s="1395"/>
      <c r="CD176" s="1395"/>
      <c r="CE176" s="1395"/>
      <c r="CF176" s="1395"/>
      <c r="CG176" s="1395"/>
      <c r="CH176" s="1396"/>
      <c r="CI176" s="1394"/>
      <c r="CJ176" s="1395"/>
      <c r="CK176" s="1395"/>
      <c r="CL176" s="1395"/>
      <c r="CM176" s="1395"/>
      <c r="CN176" s="1395"/>
      <c r="CO176" s="1395"/>
      <c r="CP176" s="1395"/>
      <c r="CQ176" s="1395"/>
      <c r="CR176" s="1395"/>
      <c r="CS176" s="1395"/>
      <c r="CT176" s="1395"/>
      <c r="CU176" s="1395"/>
      <c r="CV176" s="1395"/>
      <c r="CW176" s="1395"/>
      <c r="CX176" s="1395"/>
      <c r="CY176" s="1396"/>
      <c r="CZ176" s="1394"/>
      <c r="DA176" s="1395"/>
      <c r="DB176" s="1395"/>
      <c r="DC176" s="1395"/>
      <c r="DD176" s="1395"/>
      <c r="DE176" s="1395"/>
      <c r="DF176" s="1395"/>
      <c r="DG176" s="1395"/>
      <c r="DH176" s="1395"/>
      <c r="DI176" s="1395"/>
      <c r="DJ176" s="1395"/>
      <c r="DK176" s="1395"/>
      <c r="DL176" s="1395"/>
      <c r="DM176" s="1395"/>
      <c r="DN176" s="1395"/>
      <c r="DO176" s="1395"/>
      <c r="DP176" s="1396"/>
      <c r="DQ176" s="1394"/>
      <c r="DR176" s="1395"/>
      <c r="DS176" s="1395"/>
      <c r="DT176" s="1395"/>
      <c r="DU176" s="1395"/>
      <c r="DV176" s="1395"/>
      <c r="DW176" s="1395"/>
      <c r="DX176" s="1395"/>
      <c r="DY176" s="1395"/>
      <c r="DZ176" s="1395"/>
      <c r="EA176" s="1395"/>
      <c r="EB176" s="1395"/>
      <c r="EC176" s="1395"/>
      <c r="ED176" s="1395"/>
      <c r="EE176" s="1395"/>
      <c r="EF176" s="1395"/>
      <c r="EG176" s="1396"/>
      <c r="EH176" s="1394"/>
      <c r="EI176" s="1395"/>
      <c r="EJ176" s="1395"/>
      <c r="EK176" s="1395"/>
      <c r="EL176" s="1395"/>
      <c r="EM176" s="1395"/>
      <c r="EN176" s="1395"/>
      <c r="EO176" s="1395"/>
      <c r="EP176" s="1395"/>
      <c r="EQ176" s="1395"/>
      <c r="ER176" s="1395"/>
      <c r="ES176" s="1395"/>
      <c r="ET176" s="1395"/>
      <c r="EU176" s="1395"/>
      <c r="EV176" s="1395"/>
      <c r="EW176" s="1395"/>
      <c r="EX176" s="1396"/>
      <c r="EY176" s="1394"/>
      <c r="EZ176" s="1395"/>
      <c r="FA176" s="1395"/>
      <c r="FB176" s="1395"/>
      <c r="FC176" s="1395"/>
      <c r="FD176" s="1395"/>
      <c r="FE176" s="1395"/>
      <c r="FF176" s="1395"/>
      <c r="FG176" s="1395"/>
      <c r="FH176" s="1395"/>
      <c r="FI176" s="1395"/>
      <c r="FJ176" s="1395"/>
      <c r="FK176" s="1395"/>
      <c r="FL176" s="1395"/>
      <c r="FM176" s="1395"/>
      <c r="FN176" s="1395"/>
      <c r="FO176" s="1396"/>
      <c r="FP176" s="1394"/>
      <c r="FQ176" s="1395"/>
      <c r="FR176" s="1395"/>
      <c r="FS176" s="1395"/>
      <c r="FT176" s="1395"/>
      <c r="FU176" s="1395"/>
      <c r="FV176" s="1395"/>
      <c r="FW176" s="1395"/>
      <c r="FX176" s="1395"/>
      <c r="FY176" s="1395"/>
      <c r="FZ176" s="1395"/>
      <c r="GA176" s="1395"/>
      <c r="GB176" s="1395"/>
      <c r="GC176" s="1395"/>
      <c r="GD176" s="1395"/>
      <c r="GE176" s="1395"/>
      <c r="GF176" s="1396"/>
      <c r="GG176" s="1394"/>
      <c r="GH176" s="1395"/>
      <c r="GI176" s="1395"/>
      <c r="GJ176" s="1395"/>
      <c r="GK176" s="1395"/>
      <c r="GL176" s="1395"/>
      <c r="GM176" s="1395"/>
      <c r="GN176" s="1395"/>
      <c r="GO176" s="1395"/>
      <c r="GP176" s="1395"/>
      <c r="GQ176" s="1395"/>
      <c r="GR176" s="1395"/>
      <c r="GS176" s="1395"/>
      <c r="GT176" s="1395"/>
      <c r="GU176" s="1395"/>
      <c r="GV176" s="1395"/>
      <c r="GW176" s="1396"/>
      <c r="GX176" s="1394"/>
      <c r="GY176" s="1395"/>
      <c r="GZ176" s="1395"/>
      <c r="HA176" s="1395"/>
      <c r="HB176" s="1395"/>
      <c r="HC176" s="1395"/>
      <c r="HD176" s="1395"/>
      <c r="HE176" s="1395"/>
      <c r="HF176" s="1395"/>
      <c r="HG176" s="1395"/>
      <c r="HH176" s="1395"/>
      <c r="HI176" s="1395"/>
      <c r="HJ176" s="1395"/>
      <c r="HK176" s="1395"/>
      <c r="HL176" s="1395"/>
      <c r="HM176" s="1395"/>
      <c r="HN176" s="1396"/>
      <c r="HO176" s="1394"/>
      <c r="HP176" s="1395"/>
      <c r="HQ176" s="1395"/>
      <c r="HR176" s="1395"/>
      <c r="HS176" s="1395"/>
      <c r="HT176" s="1395"/>
      <c r="HU176" s="1395"/>
      <c r="HV176" s="1395"/>
      <c r="HW176" s="1395"/>
      <c r="HX176" s="1395"/>
      <c r="HY176" s="1395"/>
      <c r="HZ176" s="1395"/>
      <c r="IA176" s="1395"/>
      <c r="IB176" s="1395"/>
      <c r="IC176" s="1395"/>
      <c r="ID176" s="1395"/>
      <c r="IE176" s="1396"/>
      <c r="IF176" s="1395"/>
      <c r="IG176" s="1395"/>
      <c r="IH176" s="1395"/>
      <c r="II176" s="1395"/>
      <c r="IJ176" s="1395"/>
      <c r="IK176" s="1395"/>
      <c r="IL176" s="1395"/>
      <c r="IM176" s="1395"/>
      <c r="IN176" s="1395"/>
      <c r="IO176" s="1395"/>
      <c r="IP176" s="1395"/>
      <c r="IQ176" s="1395"/>
      <c r="IR176" s="1395"/>
      <c r="IS176" s="1395"/>
      <c r="IT176" s="1395"/>
      <c r="IU176" s="1395"/>
      <c r="IV176" s="1395"/>
      <c r="IW176" s="1403"/>
      <c r="IX176" s="1403"/>
      <c r="IY176" s="1404"/>
      <c r="IZ176" s="544"/>
      <c r="JA176" s="544"/>
      <c r="JB176" s="544"/>
      <c r="JC176" s="544"/>
      <c r="JD176" s="544"/>
      <c r="JE176" s="544"/>
      <c r="JF176" s="544"/>
      <c r="JG176" s="544"/>
      <c r="JH176" s="545"/>
      <c r="JI176" s="544"/>
      <c r="JJ176" s="544"/>
      <c r="JK176" s="544"/>
      <c r="JL176" s="544"/>
      <c r="JM176" s="544"/>
      <c r="JN176" s="544"/>
      <c r="JO176" s="544"/>
      <c r="JP176" s="544"/>
      <c r="JQ176" s="544"/>
      <c r="JR176" s="544"/>
      <c r="JS176" s="544"/>
      <c r="JT176" s="544"/>
      <c r="JU176" s="544"/>
      <c r="JV176" s="544"/>
      <c r="JW176" s="544"/>
      <c r="JX176" s="544"/>
      <c r="JY176" s="544"/>
      <c r="JZ176" s="544"/>
      <c r="KA176" s="544"/>
      <c r="KB176" s="544"/>
      <c r="KC176" s="544"/>
      <c r="KD176" s="544"/>
      <c r="KE176" s="544"/>
      <c r="KF176" s="544"/>
      <c r="KG176" s="544"/>
      <c r="KH176" s="544"/>
      <c r="KI176" s="544"/>
      <c r="KJ176" s="544"/>
      <c r="KK176" s="544"/>
      <c r="KL176" s="544"/>
      <c r="KM176" s="544"/>
      <c r="KN176" s="544"/>
      <c r="KO176" s="544"/>
      <c r="KP176" s="544"/>
      <c r="KQ176" s="544"/>
      <c r="KR176" s="544"/>
      <c r="KS176" s="544"/>
      <c r="KT176" s="544"/>
      <c r="KU176" s="544"/>
      <c r="KV176" s="544"/>
      <c r="KW176" s="544"/>
      <c r="KX176" s="544"/>
      <c r="KY176" s="544"/>
      <c r="KZ176" s="544"/>
      <c r="LA176" s="544"/>
      <c r="LB176" s="544"/>
      <c r="LC176" s="544"/>
      <c r="LD176" s="544"/>
      <c r="LE176" s="544"/>
      <c r="LF176" s="544"/>
      <c r="LG176" s="544"/>
      <c r="LH176" s="544"/>
      <c r="LI176" s="544"/>
      <c r="LJ176" s="546"/>
    </row>
    <row r="177" spans="2:322" ht="3.65" customHeight="1">
      <c r="B177" s="545"/>
      <c r="C177" s="544"/>
      <c r="D177" s="544"/>
      <c r="E177" s="544"/>
      <c r="F177" s="544"/>
      <c r="G177" s="544"/>
      <c r="H177" s="544"/>
      <c r="I177" s="544"/>
      <c r="J177" s="544"/>
      <c r="K177" s="544"/>
      <c r="L177" s="544"/>
      <c r="M177" s="544"/>
      <c r="N177" s="544"/>
      <c r="O177" s="544"/>
      <c r="P177" s="544"/>
      <c r="Q177" s="544"/>
      <c r="R177" s="544"/>
      <c r="S177" s="544"/>
      <c r="T177" s="544"/>
      <c r="U177" s="544"/>
      <c r="V177" s="544"/>
      <c r="W177" s="544"/>
      <c r="X177" s="544"/>
      <c r="Y177" s="544"/>
      <c r="Z177" s="544"/>
      <c r="AA177" s="544"/>
      <c r="AB177" s="544"/>
      <c r="AC177" s="544"/>
      <c r="AD177" s="544"/>
      <c r="AE177" s="544"/>
      <c r="AF177" s="544"/>
      <c r="AG177" s="544"/>
      <c r="AH177" s="544"/>
      <c r="AI177" s="544"/>
      <c r="AJ177" s="544"/>
      <c r="AK177" s="544"/>
      <c r="AL177" s="544"/>
      <c r="AM177" s="544"/>
      <c r="AN177" s="544"/>
      <c r="AO177" s="546"/>
      <c r="AP177" s="547"/>
      <c r="AQ177" s="548"/>
      <c r="AR177" s="548"/>
      <c r="AS177" s="548"/>
      <c r="AT177" s="548"/>
      <c r="AU177" s="548"/>
      <c r="AV177" s="548"/>
      <c r="AW177" s="548"/>
      <c r="AX177" s="544"/>
      <c r="AY177" s="544"/>
      <c r="AZ177" s="544"/>
      <c r="BA177" s="544"/>
      <c r="BB177" s="544"/>
      <c r="BC177" s="544"/>
      <c r="BD177" s="544"/>
      <c r="BE177" s="544"/>
      <c r="BF177" s="544"/>
      <c r="BG177" s="544"/>
      <c r="BH177" s="544"/>
      <c r="BI177" s="544"/>
      <c r="BJ177" s="544"/>
      <c r="BK177" s="544"/>
      <c r="BL177" s="544"/>
      <c r="BM177" s="544"/>
      <c r="BN177" s="544"/>
      <c r="BO177" s="544"/>
      <c r="BP177" s="544"/>
      <c r="BQ177" s="544"/>
      <c r="BR177" s="544"/>
      <c r="BS177" s="544"/>
      <c r="BT177" s="544"/>
      <c r="BU177" s="544"/>
      <c r="BV177" s="544"/>
      <c r="BW177" s="544"/>
      <c r="BX177" s="544"/>
      <c r="BY177" s="544"/>
      <c r="BZ177" s="544"/>
      <c r="CA177" s="544"/>
      <c r="CB177" s="544"/>
      <c r="CC177" s="544"/>
      <c r="CD177" s="544"/>
      <c r="CE177" s="544"/>
      <c r="CF177" s="544"/>
      <c r="CG177" s="544"/>
      <c r="CH177" s="544"/>
      <c r="CI177" s="544"/>
      <c r="CJ177" s="544"/>
      <c r="CK177" s="544"/>
      <c r="CL177" s="544"/>
      <c r="CM177" s="544"/>
      <c r="CN177" s="544"/>
      <c r="CO177" s="544"/>
      <c r="CP177" s="544"/>
      <c r="CQ177" s="544"/>
      <c r="CR177" s="544"/>
      <c r="CS177" s="544"/>
      <c r="CT177" s="544"/>
      <c r="CU177" s="544"/>
      <c r="CV177" s="544"/>
      <c r="CW177" s="544"/>
      <c r="CX177" s="544"/>
      <c r="CY177" s="544"/>
      <c r="CZ177" s="544"/>
      <c r="DA177" s="544"/>
      <c r="DB177" s="544"/>
      <c r="DC177" s="544"/>
      <c r="DD177" s="544"/>
      <c r="DE177" s="544"/>
      <c r="DF177" s="544"/>
      <c r="DG177" s="544"/>
      <c r="DH177" s="544"/>
      <c r="DI177" s="544"/>
      <c r="DJ177" s="544"/>
      <c r="DK177" s="544"/>
      <c r="DL177" s="544"/>
      <c r="DM177" s="544"/>
      <c r="DN177" s="544"/>
      <c r="DO177" s="544"/>
      <c r="DP177" s="544"/>
      <c r="DQ177" s="544"/>
      <c r="DR177" s="544"/>
      <c r="DS177" s="544"/>
      <c r="DT177" s="544"/>
      <c r="DU177" s="544"/>
      <c r="DV177" s="544"/>
      <c r="DW177" s="544"/>
      <c r="DX177" s="544"/>
      <c r="DY177" s="544"/>
      <c r="DZ177" s="544"/>
      <c r="EA177" s="544"/>
      <c r="EB177" s="544"/>
      <c r="EC177" s="544"/>
      <c r="ED177" s="544"/>
      <c r="EE177" s="544"/>
      <c r="EF177" s="544"/>
      <c r="EG177" s="544"/>
      <c r="EH177" s="544"/>
      <c r="EI177" s="544"/>
      <c r="EJ177" s="544"/>
      <c r="EK177" s="544"/>
      <c r="EL177" s="544"/>
      <c r="EM177" s="544"/>
      <c r="EN177" s="544"/>
      <c r="EO177" s="544"/>
      <c r="EP177" s="544"/>
      <c r="EQ177" s="544"/>
      <c r="ER177" s="544"/>
      <c r="ES177" s="544"/>
      <c r="ET177" s="544"/>
      <c r="EU177" s="544"/>
      <c r="EV177" s="544"/>
      <c r="EW177" s="544"/>
      <c r="EX177" s="544"/>
      <c r="EY177" s="544"/>
      <c r="EZ177" s="544"/>
      <c r="FA177" s="544"/>
      <c r="FB177" s="544"/>
      <c r="FC177" s="544"/>
      <c r="FD177" s="544"/>
      <c r="FE177" s="544"/>
      <c r="FF177" s="544"/>
      <c r="FG177" s="544"/>
      <c r="FH177" s="544"/>
      <c r="FI177" s="544"/>
      <c r="FJ177" s="544"/>
      <c r="FK177" s="544"/>
      <c r="FL177" s="544"/>
      <c r="FM177" s="544"/>
      <c r="FN177" s="544"/>
      <c r="FO177" s="544"/>
      <c r="FP177" s="544"/>
      <c r="FQ177" s="544"/>
      <c r="FR177" s="544"/>
      <c r="FS177" s="544"/>
      <c r="FT177" s="544"/>
      <c r="FU177" s="544"/>
      <c r="FV177" s="544"/>
      <c r="FW177" s="544"/>
      <c r="FX177" s="544"/>
      <c r="FY177" s="544"/>
      <c r="FZ177" s="544"/>
      <c r="GA177" s="544"/>
      <c r="GB177" s="544"/>
      <c r="GC177" s="544"/>
      <c r="GD177" s="544"/>
      <c r="GE177" s="544"/>
      <c r="GF177" s="544"/>
      <c r="GG177" s="544"/>
      <c r="GH177" s="544"/>
      <c r="GI177" s="544"/>
      <c r="GJ177" s="544"/>
      <c r="GK177" s="544"/>
      <c r="GL177" s="544"/>
      <c r="GM177" s="544"/>
      <c r="GN177" s="544"/>
      <c r="GO177" s="544"/>
      <c r="GP177" s="544"/>
      <c r="GQ177" s="544"/>
      <c r="GR177" s="544"/>
      <c r="GS177" s="544"/>
      <c r="GT177" s="544"/>
      <c r="GU177" s="544"/>
      <c r="GV177" s="544"/>
      <c r="GW177" s="544"/>
      <c r="GX177" s="544"/>
      <c r="GY177" s="544"/>
      <c r="GZ177" s="544"/>
      <c r="HA177" s="544"/>
      <c r="HB177" s="544"/>
      <c r="HC177" s="544"/>
      <c r="HD177" s="544"/>
      <c r="HE177" s="544"/>
      <c r="HF177" s="544"/>
      <c r="HG177" s="544"/>
      <c r="HH177" s="544"/>
      <c r="HI177" s="544"/>
      <c r="HJ177" s="544"/>
      <c r="HK177" s="544"/>
      <c r="HL177" s="544"/>
      <c r="HM177" s="544"/>
      <c r="HN177" s="544"/>
      <c r="HO177" s="544"/>
      <c r="HP177" s="544"/>
      <c r="HQ177" s="544"/>
      <c r="HR177" s="544"/>
      <c r="HS177" s="544"/>
      <c r="HT177" s="544"/>
      <c r="HU177" s="544"/>
      <c r="HV177" s="544"/>
      <c r="HW177" s="544"/>
      <c r="HX177" s="544"/>
      <c r="HY177" s="544"/>
      <c r="HZ177" s="544"/>
      <c r="IA177" s="544"/>
      <c r="IB177" s="544"/>
      <c r="IC177" s="544"/>
      <c r="ID177" s="544"/>
      <c r="IE177" s="544"/>
      <c r="IF177" s="544"/>
      <c r="IG177" s="544"/>
      <c r="IH177" s="544"/>
      <c r="II177" s="544"/>
      <c r="IJ177" s="544"/>
      <c r="IK177" s="544"/>
      <c r="IL177" s="544"/>
      <c r="IM177" s="544"/>
      <c r="IN177" s="544"/>
      <c r="IO177" s="544"/>
      <c r="IP177" s="544"/>
      <c r="IQ177" s="544"/>
      <c r="IR177" s="544"/>
      <c r="IS177" s="544"/>
      <c r="IT177" s="544"/>
      <c r="IU177" s="544"/>
      <c r="IV177" s="544"/>
      <c r="IW177" s="544"/>
      <c r="IX177" s="544"/>
      <c r="IY177" s="544"/>
      <c r="IZ177" s="544"/>
      <c r="JA177" s="544"/>
      <c r="JB177" s="544"/>
      <c r="JC177" s="544"/>
      <c r="JD177" s="544"/>
      <c r="JE177" s="544"/>
      <c r="JF177" s="544"/>
      <c r="JG177" s="544"/>
      <c r="JH177" s="545"/>
      <c r="JI177" s="544"/>
      <c r="JJ177" s="544"/>
      <c r="JK177" s="544"/>
      <c r="JL177" s="544"/>
      <c r="JM177" s="544"/>
      <c r="JN177" s="544"/>
      <c r="JO177" s="544"/>
      <c r="JP177" s="544"/>
      <c r="JQ177" s="544"/>
      <c r="JR177" s="544"/>
      <c r="JS177" s="544"/>
      <c r="JT177" s="544"/>
      <c r="JU177" s="544"/>
      <c r="JV177" s="544"/>
      <c r="JW177" s="544"/>
      <c r="JX177" s="544"/>
      <c r="JY177" s="544"/>
      <c r="JZ177" s="544"/>
      <c r="KA177" s="544"/>
      <c r="KB177" s="544"/>
      <c r="KC177" s="544"/>
      <c r="KD177" s="544"/>
      <c r="KE177" s="544"/>
      <c r="KF177" s="544"/>
      <c r="KG177" s="544"/>
      <c r="KH177" s="544"/>
      <c r="KI177" s="544"/>
      <c r="KJ177" s="544"/>
      <c r="KK177" s="544"/>
      <c r="KL177" s="544"/>
      <c r="KM177" s="544"/>
      <c r="KN177" s="544"/>
      <c r="KO177" s="544"/>
      <c r="KP177" s="544"/>
      <c r="KQ177" s="544"/>
      <c r="KR177" s="544"/>
      <c r="KS177" s="544"/>
      <c r="KT177" s="544"/>
      <c r="KU177" s="544"/>
      <c r="KV177" s="544"/>
      <c r="KW177" s="544"/>
      <c r="KX177" s="544"/>
      <c r="KY177" s="544"/>
      <c r="KZ177" s="544"/>
      <c r="LA177" s="544"/>
      <c r="LB177" s="544"/>
      <c r="LC177" s="544"/>
      <c r="LD177" s="544"/>
      <c r="LE177" s="544"/>
      <c r="LF177" s="544"/>
      <c r="LG177" s="544"/>
      <c r="LH177" s="544"/>
      <c r="LI177" s="544"/>
      <c r="LJ177" s="546"/>
    </row>
    <row r="178" spans="2:322" ht="3.65" customHeight="1">
      <c r="B178" s="545"/>
      <c r="C178" s="544"/>
      <c r="D178" s="544"/>
      <c r="E178" s="544"/>
      <c r="F178" s="544"/>
      <c r="G178" s="544"/>
      <c r="H178" s="544"/>
      <c r="I178" s="544"/>
      <c r="J178" s="544"/>
      <c r="K178" s="544"/>
      <c r="L178" s="544"/>
      <c r="M178" s="544"/>
      <c r="N178" s="544"/>
      <c r="O178" s="544"/>
      <c r="P178" s="544"/>
      <c r="Q178" s="544"/>
      <c r="R178" s="544"/>
      <c r="S178" s="544"/>
      <c r="T178" s="544"/>
      <c r="U178" s="544"/>
      <c r="V178" s="544"/>
      <c r="W178" s="544"/>
      <c r="X178" s="544"/>
      <c r="Y178" s="544"/>
      <c r="Z178" s="544"/>
      <c r="AA178" s="544"/>
      <c r="AB178" s="544"/>
      <c r="AC178" s="544"/>
      <c r="AD178" s="544"/>
      <c r="AE178" s="544"/>
      <c r="AF178" s="544"/>
      <c r="AG178" s="544"/>
      <c r="AH178" s="544"/>
      <c r="AI178" s="544"/>
      <c r="AJ178" s="544"/>
      <c r="AK178" s="544"/>
      <c r="AL178" s="544"/>
      <c r="AM178" s="544"/>
      <c r="AN178" s="544"/>
      <c r="AO178" s="546"/>
      <c r="AP178" s="547"/>
      <c r="AQ178" s="548"/>
      <c r="AR178" s="548"/>
      <c r="AS178" s="548"/>
      <c r="AT178" s="548"/>
      <c r="AU178" s="548"/>
      <c r="AV178" s="548"/>
      <c r="AW178" s="548"/>
      <c r="AX178" s="544"/>
      <c r="AY178" s="544"/>
      <c r="AZ178" s="544"/>
      <c r="BA178" s="544"/>
      <c r="BB178" s="544"/>
      <c r="BC178" s="544"/>
      <c r="BD178" s="544"/>
      <c r="BE178" s="544"/>
      <c r="BF178" s="544"/>
      <c r="BG178" s="544"/>
      <c r="BH178" s="544"/>
      <c r="BI178" s="544"/>
      <c r="BJ178" s="544"/>
      <c r="BK178" s="544"/>
      <c r="BL178" s="544"/>
      <c r="BM178" s="544"/>
      <c r="BN178" s="544"/>
      <c r="BO178" s="544"/>
      <c r="BP178" s="544"/>
      <c r="BQ178" s="544"/>
      <c r="BR178" s="544"/>
      <c r="BS178" s="544"/>
      <c r="BT178" s="544"/>
      <c r="BU178" s="544"/>
      <c r="BV178" s="544"/>
      <c r="BW178" s="544"/>
      <c r="BX178" s="544"/>
      <c r="BY178" s="544"/>
      <c r="BZ178" s="544"/>
      <c r="CA178" s="544"/>
      <c r="CB178" s="544"/>
      <c r="CC178" s="544"/>
      <c r="CD178" s="544"/>
      <c r="CE178" s="544"/>
      <c r="CF178" s="544"/>
      <c r="CG178" s="544"/>
      <c r="CH178" s="544"/>
      <c r="CI178" s="544"/>
      <c r="CJ178" s="544"/>
      <c r="CK178" s="544"/>
      <c r="CL178" s="544"/>
      <c r="CM178" s="544"/>
      <c r="CN178" s="544"/>
      <c r="CO178" s="544"/>
      <c r="CP178" s="544"/>
      <c r="CQ178" s="544"/>
      <c r="CR178" s="544"/>
      <c r="CS178" s="544"/>
      <c r="CT178" s="544"/>
      <c r="CU178" s="544"/>
      <c r="CV178" s="544"/>
      <c r="CW178" s="544"/>
      <c r="CX178" s="544"/>
      <c r="CY178" s="544"/>
      <c r="CZ178" s="544"/>
      <c r="DA178" s="544"/>
      <c r="DB178" s="544"/>
      <c r="DC178" s="544"/>
      <c r="DD178" s="544"/>
      <c r="DE178" s="544"/>
      <c r="DF178" s="544"/>
      <c r="DG178" s="544"/>
      <c r="DH178" s="544"/>
      <c r="DI178" s="544"/>
      <c r="DJ178" s="544"/>
      <c r="DK178" s="544"/>
      <c r="DL178" s="544"/>
      <c r="DM178" s="544"/>
      <c r="DN178" s="544"/>
      <c r="DO178" s="544"/>
      <c r="DP178" s="544"/>
      <c r="DQ178" s="544"/>
      <c r="DR178" s="544"/>
      <c r="DS178" s="544"/>
      <c r="DT178" s="544"/>
      <c r="DU178" s="544"/>
      <c r="DV178" s="544"/>
      <c r="DW178" s="544"/>
      <c r="DX178" s="544"/>
      <c r="DY178" s="544"/>
      <c r="DZ178" s="544"/>
      <c r="EA178" s="544"/>
      <c r="EB178" s="544"/>
      <c r="EC178" s="544"/>
      <c r="ED178" s="544"/>
      <c r="EE178" s="544"/>
      <c r="EF178" s="544"/>
      <c r="EG178" s="544"/>
      <c r="EH178" s="544"/>
      <c r="EI178" s="544"/>
      <c r="EJ178" s="544"/>
      <c r="EK178" s="544"/>
      <c r="EL178" s="544"/>
      <c r="EM178" s="544"/>
      <c r="EN178" s="544"/>
      <c r="EO178" s="544"/>
      <c r="EP178" s="544"/>
      <c r="EQ178" s="544"/>
      <c r="ER178" s="544"/>
      <c r="ES178" s="544"/>
      <c r="ET178" s="544"/>
      <c r="EU178" s="544"/>
      <c r="EV178" s="544"/>
      <c r="EW178" s="544"/>
      <c r="EX178" s="544"/>
      <c r="EY178" s="544"/>
      <c r="EZ178" s="544"/>
      <c r="FA178" s="544"/>
      <c r="FB178" s="544"/>
      <c r="FC178" s="544"/>
      <c r="FD178" s="544"/>
      <c r="FE178" s="544"/>
      <c r="FF178" s="544"/>
      <c r="FG178" s="544"/>
      <c r="FH178" s="544"/>
      <c r="FI178" s="544"/>
      <c r="FJ178" s="544"/>
      <c r="FK178" s="544"/>
      <c r="FL178" s="544"/>
      <c r="FM178" s="544"/>
      <c r="FN178" s="544"/>
      <c r="FO178" s="544"/>
      <c r="FP178" s="544"/>
      <c r="FQ178" s="544"/>
      <c r="FR178" s="544"/>
      <c r="FS178" s="544"/>
      <c r="FT178" s="544"/>
      <c r="FU178" s="544"/>
      <c r="FV178" s="544"/>
      <c r="FW178" s="544"/>
      <c r="FX178" s="544"/>
      <c r="FY178" s="544"/>
      <c r="FZ178" s="544"/>
      <c r="GA178" s="544"/>
      <c r="GB178" s="544"/>
      <c r="GC178" s="544"/>
      <c r="GD178" s="544"/>
      <c r="GE178" s="544"/>
      <c r="GF178" s="544"/>
      <c r="GG178" s="544"/>
      <c r="GH178" s="544"/>
      <c r="GI178" s="544"/>
      <c r="GJ178" s="544"/>
      <c r="GK178" s="544"/>
      <c r="GL178" s="544"/>
      <c r="GM178" s="544"/>
      <c r="GN178" s="544"/>
      <c r="GO178" s="544"/>
      <c r="GP178" s="544"/>
      <c r="GQ178" s="544"/>
      <c r="GR178" s="544"/>
      <c r="GS178" s="544"/>
      <c r="GT178" s="544"/>
      <c r="GU178" s="544"/>
      <c r="GV178" s="544"/>
      <c r="GW178" s="544"/>
      <c r="GX178" s="544"/>
      <c r="GY178" s="544"/>
      <c r="GZ178" s="544"/>
      <c r="HA178" s="544"/>
      <c r="HB178" s="544"/>
      <c r="HC178" s="544"/>
      <c r="HD178" s="544"/>
      <c r="HE178" s="544"/>
      <c r="HF178" s="544"/>
      <c r="HG178" s="544"/>
      <c r="HH178" s="544"/>
      <c r="HI178" s="544"/>
      <c r="HJ178" s="544"/>
      <c r="HK178" s="544"/>
      <c r="HL178" s="544"/>
      <c r="HM178" s="544"/>
      <c r="HN178" s="544"/>
      <c r="HO178" s="544"/>
      <c r="HP178" s="544"/>
      <c r="HQ178" s="544"/>
      <c r="HR178" s="544"/>
      <c r="HS178" s="544"/>
      <c r="HT178" s="544"/>
      <c r="HU178" s="544"/>
      <c r="HV178" s="544"/>
      <c r="HW178" s="544"/>
      <c r="HX178" s="544"/>
      <c r="HY178" s="544"/>
      <c r="HZ178" s="544"/>
      <c r="IA178" s="544"/>
      <c r="IB178" s="544"/>
      <c r="IC178" s="544"/>
      <c r="ID178" s="544"/>
      <c r="IE178" s="544"/>
      <c r="IF178" s="544"/>
      <c r="IG178" s="544"/>
      <c r="IH178" s="544"/>
      <c r="II178" s="544"/>
      <c r="IJ178" s="544"/>
      <c r="IK178" s="544"/>
      <c r="IL178" s="544"/>
      <c r="IM178" s="544"/>
      <c r="IN178" s="544"/>
      <c r="IO178" s="544"/>
      <c r="IP178" s="544"/>
      <c r="IQ178" s="544"/>
      <c r="IR178" s="544"/>
      <c r="IS178" s="544"/>
      <c r="IT178" s="544"/>
      <c r="IU178" s="544"/>
      <c r="IV178" s="544"/>
      <c r="IW178" s="544"/>
      <c r="IX178" s="544"/>
      <c r="IY178" s="544"/>
      <c r="IZ178" s="544"/>
      <c r="JA178" s="544"/>
      <c r="JB178" s="544"/>
      <c r="JC178" s="544"/>
      <c r="JD178" s="544"/>
      <c r="JE178" s="544"/>
      <c r="JF178" s="544"/>
      <c r="JG178" s="544"/>
      <c r="JH178" s="545"/>
      <c r="JI178" s="544"/>
      <c r="JJ178" s="544"/>
      <c r="JK178" s="544"/>
      <c r="JL178" s="544"/>
      <c r="JM178" s="544"/>
      <c r="JN178" s="544"/>
      <c r="JO178" s="544"/>
      <c r="JP178" s="544"/>
      <c r="JQ178" s="544"/>
      <c r="JR178" s="544"/>
      <c r="JS178" s="544"/>
      <c r="JT178" s="544"/>
      <c r="JU178" s="544"/>
      <c r="JV178" s="544"/>
      <c r="JW178" s="544"/>
      <c r="JX178" s="544"/>
      <c r="JY178" s="544"/>
      <c r="JZ178" s="544"/>
      <c r="KA178" s="544"/>
      <c r="KB178" s="544"/>
      <c r="KC178" s="544"/>
      <c r="KD178" s="544"/>
      <c r="KE178" s="544"/>
      <c r="KF178" s="544"/>
      <c r="KG178" s="544"/>
      <c r="KH178" s="544"/>
      <c r="KI178" s="544"/>
      <c r="KJ178" s="544"/>
      <c r="KK178" s="544"/>
      <c r="KL178" s="544"/>
      <c r="KM178" s="544"/>
      <c r="KN178" s="544"/>
      <c r="KO178" s="544"/>
      <c r="KP178" s="544"/>
      <c r="KQ178" s="544"/>
      <c r="KR178" s="544"/>
      <c r="KS178" s="544"/>
      <c r="KT178" s="544"/>
      <c r="KU178" s="544"/>
      <c r="KV178" s="544"/>
      <c r="KW178" s="544"/>
      <c r="KX178" s="544"/>
      <c r="KY178" s="544"/>
      <c r="KZ178" s="544"/>
      <c r="LA178" s="544"/>
      <c r="LB178" s="544"/>
      <c r="LC178" s="544"/>
      <c r="LD178" s="544"/>
      <c r="LE178" s="544"/>
      <c r="LF178" s="544"/>
      <c r="LG178" s="544"/>
      <c r="LH178" s="544"/>
      <c r="LI178" s="544"/>
      <c r="LJ178" s="546"/>
    </row>
    <row r="179" spans="2:322" ht="3.65" customHeight="1">
      <c r="B179" s="545"/>
      <c r="C179" s="544"/>
      <c r="D179" s="544"/>
      <c r="E179" s="544"/>
      <c r="F179" s="544"/>
      <c r="G179" s="544"/>
      <c r="H179" s="544"/>
      <c r="I179" s="544"/>
      <c r="J179" s="544"/>
      <c r="K179" s="544"/>
      <c r="L179" s="544"/>
      <c r="M179" s="544"/>
      <c r="N179" s="544"/>
      <c r="O179" s="544"/>
      <c r="P179" s="544"/>
      <c r="Q179" s="544"/>
      <c r="R179" s="544"/>
      <c r="S179" s="544"/>
      <c r="T179" s="544"/>
      <c r="U179" s="544"/>
      <c r="V179" s="544"/>
      <c r="W179" s="544"/>
      <c r="X179" s="544"/>
      <c r="Y179" s="544"/>
      <c r="Z179" s="544"/>
      <c r="AA179" s="544"/>
      <c r="AB179" s="544"/>
      <c r="AC179" s="544"/>
      <c r="AD179" s="544"/>
      <c r="AE179" s="544"/>
      <c r="AF179" s="544"/>
      <c r="AG179" s="544"/>
      <c r="AH179" s="544"/>
      <c r="AI179" s="544"/>
      <c r="AJ179" s="544"/>
      <c r="AK179" s="544"/>
      <c r="AL179" s="544"/>
      <c r="AM179" s="544"/>
      <c r="AN179" s="544"/>
      <c r="AO179" s="546"/>
      <c r="AP179" s="547"/>
      <c r="AQ179" s="548"/>
      <c r="AR179" s="548"/>
      <c r="AS179" s="548"/>
      <c r="AT179" s="548"/>
      <c r="AU179" s="548"/>
      <c r="AV179" s="548"/>
      <c r="AW179" s="548"/>
      <c r="AX179" s="544"/>
      <c r="AY179" s="544"/>
      <c r="AZ179" s="544"/>
      <c r="BA179" s="544"/>
      <c r="BB179" s="544"/>
      <c r="BC179" s="544"/>
      <c r="BD179" s="544"/>
      <c r="BE179" s="544"/>
      <c r="BF179" s="544"/>
      <c r="BG179" s="544"/>
      <c r="BH179" s="544"/>
      <c r="BI179" s="544"/>
      <c r="BJ179" s="544"/>
      <c r="BK179" s="544"/>
      <c r="BL179" s="544"/>
      <c r="BM179" s="544"/>
      <c r="BN179" s="544"/>
      <c r="BO179" s="544"/>
      <c r="BP179" s="544"/>
      <c r="BQ179" s="544"/>
      <c r="BR179" s="544"/>
      <c r="BS179" s="544"/>
      <c r="BT179" s="544"/>
      <c r="BU179" s="544"/>
      <c r="BV179" s="544"/>
      <c r="BW179" s="544"/>
      <c r="BX179" s="544"/>
      <c r="BY179" s="544"/>
      <c r="BZ179" s="544"/>
      <c r="CA179" s="544"/>
      <c r="CB179" s="544"/>
      <c r="CC179" s="544"/>
      <c r="CD179" s="544"/>
      <c r="CE179" s="544"/>
      <c r="CF179" s="544"/>
      <c r="CG179" s="544"/>
      <c r="CH179" s="544"/>
      <c r="CI179" s="544"/>
      <c r="CJ179" s="544"/>
      <c r="CK179" s="544"/>
      <c r="CL179" s="544"/>
      <c r="CM179" s="544"/>
      <c r="CN179" s="544"/>
      <c r="CO179" s="544"/>
      <c r="CP179" s="544"/>
      <c r="CQ179" s="544"/>
      <c r="CR179" s="544"/>
      <c r="CS179" s="544"/>
      <c r="CT179" s="544"/>
      <c r="CU179" s="544"/>
      <c r="CV179" s="544"/>
      <c r="CW179" s="544"/>
      <c r="CX179" s="544"/>
      <c r="CY179" s="544"/>
      <c r="CZ179" s="544"/>
      <c r="DA179" s="544"/>
      <c r="DB179" s="544"/>
      <c r="DC179" s="544"/>
      <c r="DD179" s="544"/>
      <c r="DE179" s="544"/>
      <c r="DF179" s="544"/>
      <c r="DG179" s="544"/>
      <c r="DH179" s="544"/>
      <c r="DI179" s="544"/>
      <c r="DJ179" s="544"/>
      <c r="DK179" s="544"/>
      <c r="DL179" s="544"/>
      <c r="DM179" s="544"/>
      <c r="DN179" s="544"/>
      <c r="DO179" s="544"/>
      <c r="DP179" s="544"/>
      <c r="DQ179" s="544"/>
      <c r="DR179" s="544"/>
      <c r="DS179" s="544"/>
      <c r="DT179" s="544"/>
      <c r="DU179" s="544"/>
      <c r="DV179" s="544"/>
      <c r="DW179" s="544"/>
      <c r="DX179" s="544"/>
      <c r="DY179" s="544"/>
      <c r="DZ179" s="544"/>
      <c r="EA179" s="544"/>
      <c r="EB179" s="544"/>
      <c r="EC179" s="544"/>
      <c r="ED179" s="544"/>
      <c r="EE179" s="544"/>
      <c r="EF179" s="544"/>
      <c r="EG179" s="544"/>
      <c r="EH179" s="544"/>
      <c r="EI179" s="544"/>
      <c r="EJ179" s="544"/>
      <c r="EK179" s="544"/>
      <c r="EL179" s="544"/>
      <c r="EM179" s="544"/>
      <c r="EN179" s="544"/>
      <c r="EO179" s="544"/>
      <c r="EP179" s="544"/>
      <c r="EQ179" s="544"/>
      <c r="ER179" s="544"/>
      <c r="ES179" s="544"/>
      <c r="ET179" s="544"/>
      <c r="EU179" s="544"/>
      <c r="EV179" s="544"/>
      <c r="EW179" s="544"/>
      <c r="EX179" s="544"/>
      <c r="EY179" s="544"/>
      <c r="EZ179" s="544"/>
      <c r="FA179" s="544"/>
      <c r="FB179" s="544"/>
      <c r="FC179" s="544"/>
      <c r="FD179" s="544"/>
      <c r="FE179" s="544"/>
      <c r="FF179" s="544"/>
      <c r="FG179" s="544"/>
      <c r="FH179" s="544"/>
      <c r="FI179" s="544"/>
      <c r="FJ179" s="544"/>
      <c r="FK179" s="544"/>
      <c r="FL179" s="544"/>
      <c r="FM179" s="544"/>
      <c r="FN179" s="544"/>
      <c r="FO179" s="544"/>
      <c r="FP179" s="544"/>
      <c r="FQ179" s="544"/>
      <c r="FR179" s="544"/>
      <c r="FS179" s="544"/>
      <c r="FT179" s="544"/>
      <c r="FU179" s="544"/>
      <c r="FV179" s="544"/>
      <c r="FW179" s="544"/>
      <c r="FX179" s="544"/>
      <c r="FY179" s="544"/>
      <c r="FZ179" s="544"/>
      <c r="GA179" s="544"/>
      <c r="GB179" s="544"/>
      <c r="GC179" s="544"/>
      <c r="GD179" s="544"/>
      <c r="GE179" s="544"/>
      <c r="GF179" s="544"/>
      <c r="GG179" s="544"/>
      <c r="GH179" s="544"/>
      <c r="GI179" s="544"/>
      <c r="GJ179" s="544"/>
      <c r="GK179" s="544"/>
      <c r="GL179" s="544"/>
      <c r="GM179" s="544"/>
      <c r="GN179" s="544"/>
      <c r="GO179" s="544"/>
      <c r="GP179" s="544"/>
      <c r="GQ179" s="544"/>
      <c r="GR179" s="544"/>
      <c r="GS179" s="544"/>
      <c r="GT179" s="544"/>
      <c r="GU179" s="544"/>
      <c r="GV179" s="544"/>
      <c r="GW179" s="544"/>
      <c r="GX179" s="544"/>
      <c r="GY179" s="544"/>
      <c r="GZ179" s="544"/>
      <c r="HA179" s="544"/>
      <c r="HB179" s="544"/>
      <c r="HC179" s="544"/>
      <c r="HD179" s="544"/>
      <c r="HE179" s="544"/>
      <c r="HF179" s="544"/>
      <c r="HG179" s="544"/>
      <c r="HH179" s="544"/>
      <c r="HI179" s="544"/>
      <c r="HJ179" s="544"/>
      <c r="HK179" s="544"/>
      <c r="HL179" s="544"/>
      <c r="HM179" s="544"/>
      <c r="HN179" s="544"/>
      <c r="HO179" s="544"/>
      <c r="HP179" s="544"/>
      <c r="HQ179" s="544"/>
      <c r="HR179" s="544"/>
      <c r="HS179" s="544"/>
      <c r="HT179" s="544"/>
      <c r="HU179" s="544"/>
      <c r="HV179" s="544"/>
      <c r="HW179" s="544"/>
      <c r="HX179" s="544"/>
      <c r="HY179" s="544"/>
      <c r="HZ179" s="544"/>
      <c r="IA179" s="544"/>
      <c r="IB179" s="544"/>
      <c r="IC179" s="544"/>
      <c r="ID179" s="544"/>
      <c r="IE179" s="544"/>
      <c r="IF179" s="544"/>
      <c r="IG179" s="544"/>
      <c r="IH179" s="544"/>
      <c r="II179" s="544"/>
      <c r="IJ179" s="544"/>
      <c r="IK179" s="544"/>
      <c r="IL179" s="544"/>
      <c r="IM179" s="544"/>
      <c r="IN179" s="544"/>
      <c r="IO179" s="544"/>
      <c r="IP179" s="544"/>
      <c r="IQ179" s="544"/>
      <c r="IR179" s="544"/>
      <c r="IS179" s="544"/>
      <c r="IT179" s="544"/>
      <c r="IU179" s="544"/>
      <c r="IV179" s="544"/>
      <c r="IW179" s="544"/>
      <c r="IX179" s="544"/>
      <c r="IY179" s="544"/>
      <c r="IZ179" s="544"/>
      <c r="JA179" s="544"/>
      <c r="JB179" s="544"/>
      <c r="JC179" s="544"/>
      <c r="JD179" s="544"/>
      <c r="JE179" s="544"/>
      <c r="JF179" s="544"/>
      <c r="JG179" s="544"/>
      <c r="JH179" s="545"/>
      <c r="JI179" s="544"/>
      <c r="JJ179" s="544"/>
      <c r="JK179" s="544"/>
      <c r="JL179" s="544"/>
      <c r="JM179" s="544"/>
      <c r="JN179" s="544"/>
      <c r="JO179" s="544"/>
      <c r="JP179" s="544"/>
      <c r="JQ179" s="544"/>
      <c r="JR179" s="544"/>
      <c r="JS179" s="544"/>
      <c r="JT179" s="544"/>
      <c r="JU179" s="544"/>
      <c r="JV179" s="544"/>
      <c r="JW179" s="544"/>
      <c r="JX179" s="544"/>
      <c r="JY179" s="544"/>
      <c r="JZ179" s="544"/>
      <c r="KA179" s="544"/>
      <c r="KB179" s="544"/>
      <c r="KC179" s="544"/>
      <c r="KD179" s="544"/>
      <c r="KE179" s="544"/>
      <c r="KF179" s="544"/>
      <c r="KG179" s="544"/>
      <c r="KH179" s="544"/>
      <c r="KI179" s="544"/>
      <c r="KJ179" s="544"/>
      <c r="KK179" s="544"/>
      <c r="KL179" s="544"/>
      <c r="KM179" s="544"/>
      <c r="KN179" s="544"/>
      <c r="KO179" s="544"/>
      <c r="KP179" s="544"/>
      <c r="KQ179" s="544"/>
      <c r="KR179" s="544"/>
      <c r="KS179" s="544"/>
      <c r="KT179" s="544"/>
      <c r="KU179" s="544"/>
      <c r="KV179" s="544"/>
      <c r="KW179" s="544"/>
      <c r="KX179" s="544"/>
      <c r="KY179" s="544"/>
      <c r="KZ179" s="544"/>
      <c r="LA179" s="544"/>
      <c r="LB179" s="544"/>
      <c r="LC179" s="544"/>
      <c r="LD179" s="544"/>
      <c r="LE179" s="544"/>
      <c r="LF179" s="544"/>
      <c r="LG179" s="544"/>
      <c r="LH179" s="544"/>
      <c r="LI179" s="544"/>
      <c r="LJ179" s="546"/>
    </row>
    <row r="180" spans="2:322" ht="3.65" customHeight="1">
      <c r="B180" s="545"/>
      <c r="C180" s="544"/>
      <c r="D180" s="544"/>
      <c r="E180" s="544"/>
      <c r="F180" s="544"/>
      <c r="G180" s="544"/>
      <c r="H180" s="544"/>
      <c r="I180" s="544"/>
      <c r="J180" s="544"/>
      <c r="K180" s="544"/>
      <c r="L180" s="544"/>
      <c r="M180" s="544"/>
      <c r="N180" s="544"/>
      <c r="O180" s="544"/>
      <c r="P180" s="544"/>
      <c r="Q180" s="544"/>
      <c r="R180" s="544"/>
      <c r="S180" s="544"/>
      <c r="T180" s="544"/>
      <c r="U180" s="544"/>
      <c r="V180" s="544"/>
      <c r="W180" s="544"/>
      <c r="X180" s="544"/>
      <c r="Y180" s="544"/>
      <c r="Z180" s="544"/>
      <c r="AA180" s="544"/>
      <c r="AB180" s="544"/>
      <c r="AC180" s="544"/>
      <c r="AD180" s="544"/>
      <c r="AE180" s="544"/>
      <c r="AF180" s="544"/>
      <c r="AG180" s="544"/>
      <c r="AH180" s="544"/>
      <c r="AI180" s="544"/>
      <c r="AJ180" s="544"/>
      <c r="AK180" s="544"/>
      <c r="AL180" s="544"/>
      <c r="AM180" s="544"/>
      <c r="AN180" s="544"/>
      <c r="AO180" s="546"/>
      <c r="AP180" s="547"/>
      <c r="AQ180" s="548"/>
      <c r="AR180" s="548"/>
      <c r="AS180" s="548"/>
      <c r="AT180" s="548"/>
      <c r="AU180" s="548"/>
      <c r="AV180" s="548"/>
      <c r="AW180" s="548"/>
      <c r="AX180" s="544"/>
      <c r="AY180" s="544"/>
      <c r="AZ180" s="544"/>
      <c r="BA180" s="544"/>
      <c r="BB180" s="544"/>
      <c r="BC180" s="544"/>
      <c r="BD180" s="544"/>
      <c r="BE180" s="544"/>
      <c r="BF180" s="544"/>
      <c r="BG180" s="544"/>
      <c r="BH180" s="544"/>
      <c r="BI180" s="544"/>
      <c r="BJ180" s="544"/>
      <c r="BK180" s="544"/>
      <c r="BL180" s="544"/>
      <c r="BM180" s="544"/>
      <c r="BN180" s="544"/>
      <c r="BO180" s="544"/>
      <c r="BP180" s="544"/>
      <c r="BQ180" s="544"/>
      <c r="BR180" s="544"/>
      <c r="BS180" s="544"/>
      <c r="BT180" s="544"/>
      <c r="BU180" s="544"/>
      <c r="BV180" s="544"/>
      <c r="BW180" s="544"/>
      <c r="BX180" s="544"/>
      <c r="BY180" s="544"/>
      <c r="BZ180" s="544"/>
      <c r="CA180" s="544"/>
      <c r="CB180" s="544"/>
      <c r="CC180" s="544"/>
      <c r="CD180" s="544"/>
      <c r="CE180" s="544"/>
      <c r="CF180" s="544"/>
      <c r="CG180" s="544"/>
      <c r="CH180" s="544"/>
      <c r="CI180" s="544"/>
      <c r="CJ180" s="544"/>
      <c r="CK180" s="544"/>
      <c r="CL180" s="544"/>
      <c r="CM180" s="544"/>
      <c r="CN180" s="544"/>
      <c r="CO180" s="544"/>
      <c r="CP180" s="544"/>
      <c r="CQ180" s="544"/>
      <c r="CR180" s="544"/>
      <c r="CS180" s="544"/>
      <c r="CT180" s="544"/>
      <c r="CU180" s="544"/>
      <c r="CV180" s="544"/>
      <c r="CW180" s="544"/>
      <c r="CX180" s="544"/>
      <c r="CY180" s="544"/>
      <c r="CZ180" s="544"/>
      <c r="DA180" s="544"/>
      <c r="DB180" s="544"/>
      <c r="DC180" s="544"/>
      <c r="DD180" s="544"/>
      <c r="DE180" s="544"/>
      <c r="DF180" s="544"/>
      <c r="DG180" s="544"/>
      <c r="DH180" s="544"/>
      <c r="DI180" s="544"/>
      <c r="DJ180" s="544"/>
      <c r="DK180" s="544"/>
      <c r="DL180" s="544"/>
      <c r="DM180" s="544"/>
      <c r="DN180" s="544"/>
      <c r="DO180" s="544"/>
      <c r="DP180" s="544"/>
      <c r="DQ180" s="544"/>
      <c r="DR180" s="544"/>
      <c r="DS180" s="544"/>
      <c r="DT180" s="544"/>
      <c r="DU180" s="544"/>
      <c r="DV180" s="544"/>
      <c r="DW180" s="544"/>
      <c r="DX180" s="544"/>
      <c r="DY180" s="544"/>
      <c r="DZ180" s="544"/>
      <c r="EA180" s="544"/>
      <c r="EB180" s="544"/>
      <c r="EC180" s="544"/>
      <c r="ED180" s="544"/>
      <c r="EE180" s="544"/>
      <c r="EF180" s="544"/>
      <c r="EG180" s="544"/>
      <c r="EH180" s="544"/>
      <c r="EI180" s="544"/>
      <c r="EJ180" s="544"/>
      <c r="EK180" s="544"/>
      <c r="EL180" s="544"/>
      <c r="EM180" s="544"/>
      <c r="EN180" s="544"/>
      <c r="EO180" s="544"/>
      <c r="EP180" s="544"/>
      <c r="EQ180" s="544"/>
      <c r="ER180" s="544"/>
      <c r="ES180" s="544"/>
      <c r="ET180" s="544"/>
      <c r="EU180" s="544"/>
      <c r="EV180" s="544"/>
      <c r="EW180" s="544"/>
      <c r="EX180" s="544"/>
      <c r="EY180" s="544"/>
      <c r="EZ180" s="544"/>
      <c r="FA180" s="544"/>
      <c r="FB180" s="544"/>
      <c r="FC180" s="544"/>
      <c r="FD180" s="544"/>
      <c r="FE180" s="544"/>
      <c r="FF180" s="544"/>
      <c r="FG180" s="544"/>
      <c r="FH180" s="544"/>
      <c r="FI180" s="544"/>
      <c r="FJ180" s="544"/>
      <c r="FK180" s="544"/>
      <c r="FL180" s="544"/>
      <c r="FM180" s="544"/>
      <c r="FN180" s="544"/>
      <c r="FO180" s="544"/>
      <c r="FP180" s="544"/>
      <c r="FQ180" s="544"/>
      <c r="FR180" s="544"/>
      <c r="FS180" s="544"/>
      <c r="FT180" s="544"/>
      <c r="FU180" s="544"/>
      <c r="FV180" s="544"/>
      <c r="FW180" s="544"/>
      <c r="FX180" s="544"/>
      <c r="FY180" s="544"/>
      <c r="FZ180" s="544"/>
      <c r="GA180" s="544"/>
      <c r="GB180" s="544"/>
      <c r="GC180" s="544"/>
      <c r="GD180" s="544"/>
      <c r="GE180" s="544"/>
      <c r="GF180" s="544"/>
      <c r="GG180" s="544"/>
      <c r="GH180" s="544"/>
      <c r="GI180" s="544"/>
      <c r="GJ180" s="544"/>
      <c r="GK180" s="544"/>
      <c r="GL180" s="544"/>
      <c r="GM180" s="544"/>
      <c r="GN180" s="544"/>
      <c r="GO180" s="544"/>
      <c r="GP180" s="544"/>
      <c r="GQ180" s="544"/>
      <c r="GR180" s="544"/>
      <c r="GS180" s="544"/>
      <c r="GT180" s="544"/>
      <c r="GU180" s="544"/>
      <c r="GV180" s="544"/>
      <c r="GW180" s="544"/>
      <c r="GX180" s="544"/>
      <c r="GY180" s="544"/>
      <c r="GZ180" s="544"/>
      <c r="HA180" s="544"/>
      <c r="HB180" s="544"/>
      <c r="HC180" s="544"/>
      <c r="HD180" s="544"/>
      <c r="HE180" s="544"/>
      <c r="HF180" s="544"/>
      <c r="HG180" s="544"/>
      <c r="HH180" s="544"/>
      <c r="HI180" s="544"/>
      <c r="HJ180" s="544"/>
      <c r="HK180" s="544"/>
      <c r="HL180" s="544"/>
      <c r="HM180" s="544"/>
      <c r="HN180" s="544"/>
      <c r="HO180" s="544"/>
      <c r="HP180" s="544"/>
      <c r="HQ180" s="544"/>
      <c r="HR180" s="544"/>
      <c r="HS180" s="544"/>
      <c r="HT180" s="544"/>
      <c r="HU180" s="544"/>
      <c r="HV180" s="544"/>
      <c r="HW180" s="544"/>
      <c r="HX180" s="544"/>
      <c r="HY180" s="544"/>
      <c r="HZ180" s="544"/>
      <c r="IA180" s="544"/>
      <c r="IB180" s="544"/>
      <c r="IC180" s="544"/>
      <c r="ID180" s="544"/>
      <c r="IE180" s="544"/>
      <c r="IF180" s="544"/>
      <c r="IG180" s="544"/>
      <c r="IH180" s="544"/>
      <c r="II180" s="544"/>
      <c r="IJ180" s="544"/>
      <c r="IK180" s="544"/>
      <c r="IL180" s="544"/>
      <c r="IM180" s="544"/>
      <c r="IN180" s="544"/>
      <c r="IO180" s="544"/>
      <c r="IP180" s="544"/>
      <c r="IQ180" s="544"/>
      <c r="IR180" s="544"/>
      <c r="IS180" s="544"/>
      <c r="IT180" s="544"/>
      <c r="IU180" s="544"/>
      <c r="IV180" s="544"/>
      <c r="IW180" s="544"/>
      <c r="IX180" s="544"/>
      <c r="IY180" s="544"/>
      <c r="IZ180" s="544"/>
      <c r="JA180" s="544"/>
      <c r="JB180" s="544"/>
      <c r="JC180" s="544"/>
      <c r="JD180" s="544"/>
      <c r="JE180" s="544"/>
      <c r="JF180" s="544"/>
      <c r="JG180" s="544"/>
      <c r="JH180" s="545"/>
      <c r="JI180" s="544"/>
      <c r="JJ180" s="544"/>
      <c r="JK180" s="544"/>
      <c r="JL180" s="544"/>
      <c r="JM180" s="544"/>
      <c r="JN180" s="544"/>
      <c r="JO180" s="544"/>
      <c r="JP180" s="544"/>
      <c r="JQ180" s="544"/>
      <c r="JR180" s="544"/>
      <c r="JS180" s="544"/>
      <c r="JT180" s="544"/>
      <c r="JU180" s="544"/>
      <c r="JV180" s="544"/>
      <c r="JW180" s="544"/>
      <c r="JX180" s="544"/>
      <c r="JY180" s="544"/>
      <c r="JZ180" s="544"/>
      <c r="KA180" s="544"/>
      <c r="KB180" s="544"/>
      <c r="KC180" s="544"/>
      <c r="KD180" s="544"/>
      <c r="KE180" s="544"/>
      <c r="KF180" s="544"/>
      <c r="KG180" s="544"/>
      <c r="KH180" s="544"/>
      <c r="KI180" s="544"/>
      <c r="KJ180" s="544"/>
      <c r="KK180" s="544"/>
      <c r="KL180" s="544"/>
      <c r="KM180" s="544"/>
      <c r="KN180" s="544"/>
      <c r="KO180" s="544"/>
      <c r="KP180" s="544"/>
      <c r="KQ180" s="544"/>
      <c r="KR180" s="544"/>
      <c r="KS180" s="544"/>
      <c r="KT180" s="544"/>
      <c r="KU180" s="544"/>
      <c r="KV180" s="544"/>
      <c r="KW180" s="544"/>
      <c r="KX180" s="544"/>
      <c r="KY180" s="544"/>
      <c r="KZ180" s="544"/>
      <c r="LA180" s="544"/>
      <c r="LB180" s="544"/>
      <c r="LC180" s="544"/>
      <c r="LD180" s="544"/>
      <c r="LE180" s="544"/>
      <c r="LF180" s="544"/>
      <c r="LG180" s="544"/>
      <c r="LH180" s="544"/>
      <c r="LI180" s="544"/>
      <c r="LJ180" s="546"/>
    </row>
    <row r="181" spans="2:322" ht="3.65" customHeight="1" thickBot="1">
      <c r="B181" s="545"/>
      <c r="C181" s="544"/>
      <c r="D181" s="544"/>
      <c r="E181" s="544"/>
      <c r="F181" s="544"/>
      <c r="G181" s="544"/>
      <c r="H181" s="544"/>
      <c r="I181" s="544"/>
      <c r="J181" s="544"/>
      <c r="K181" s="544"/>
      <c r="L181" s="544"/>
      <c r="M181" s="544"/>
      <c r="N181" s="544"/>
      <c r="O181" s="544"/>
      <c r="P181" s="544"/>
      <c r="Q181" s="544"/>
      <c r="R181" s="544"/>
      <c r="S181" s="544"/>
      <c r="T181" s="544"/>
      <c r="U181" s="544"/>
      <c r="V181" s="544"/>
      <c r="W181" s="544"/>
      <c r="X181" s="544"/>
      <c r="Y181" s="544"/>
      <c r="Z181" s="544"/>
      <c r="AA181" s="544"/>
      <c r="AB181" s="544"/>
      <c r="AC181" s="544"/>
      <c r="AD181" s="544"/>
      <c r="AE181" s="544"/>
      <c r="AF181" s="544"/>
      <c r="AG181" s="544"/>
      <c r="AH181" s="544"/>
      <c r="AI181" s="544"/>
      <c r="AJ181" s="544"/>
      <c r="AK181" s="544"/>
      <c r="AL181" s="544"/>
      <c r="AM181" s="544"/>
      <c r="AN181" s="544"/>
      <c r="AO181" s="546"/>
      <c r="AP181" s="542"/>
      <c r="AQ181" s="542"/>
      <c r="AR181" s="542"/>
      <c r="AS181" s="543"/>
      <c r="AT181" s="543"/>
      <c r="AU181" s="543"/>
      <c r="AV181" s="543"/>
      <c r="AW181" s="542"/>
      <c r="AX181" s="544"/>
      <c r="AY181" s="544"/>
      <c r="AZ181" s="544"/>
      <c r="BA181" s="544"/>
      <c r="BB181" s="544"/>
      <c r="BC181" s="544"/>
      <c r="BD181" s="544"/>
      <c r="BE181" s="544"/>
      <c r="BF181" s="544"/>
      <c r="BG181" s="544"/>
      <c r="BH181" s="544"/>
      <c r="BI181" s="544"/>
      <c r="BJ181" s="544"/>
      <c r="BK181" s="544"/>
      <c r="BL181" s="544"/>
      <c r="BM181" s="544"/>
      <c r="BN181" s="544"/>
      <c r="BO181" s="544"/>
      <c r="BP181" s="544"/>
      <c r="BQ181" s="544"/>
      <c r="BR181" s="544"/>
      <c r="BS181" s="544"/>
      <c r="BT181" s="544"/>
      <c r="BU181" s="544"/>
      <c r="BV181" s="544"/>
      <c r="BW181" s="544"/>
      <c r="BX181" s="544"/>
      <c r="BY181" s="544"/>
      <c r="BZ181" s="544"/>
      <c r="CA181" s="544"/>
      <c r="CB181" s="544"/>
      <c r="CC181" s="544"/>
      <c r="CD181" s="544"/>
      <c r="CE181" s="544"/>
      <c r="CF181" s="544"/>
      <c r="CG181" s="544"/>
      <c r="CH181" s="544"/>
      <c r="CI181" s="544"/>
      <c r="CJ181" s="544"/>
      <c r="CK181" s="544"/>
      <c r="CL181" s="544"/>
      <c r="CM181" s="544"/>
      <c r="CN181" s="544"/>
      <c r="CO181" s="544"/>
      <c r="CP181" s="544"/>
      <c r="CQ181" s="544"/>
      <c r="CR181" s="544"/>
      <c r="CS181" s="544"/>
      <c r="CT181" s="544"/>
      <c r="CU181" s="544"/>
      <c r="CV181" s="544"/>
      <c r="CW181" s="544"/>
      <c r="CX181" s="544"/>
      <c r="CY181" s="544"/>
      <c r="CZ181" s="544"/>
      <c r="DA181" s="544"/>
      <c r="DB181" s="544"/>
      <c r="DC181" s="544"/>
      <c r="DD181" s="544"/>
      <c r="DE181" s="544"/>
      <c r="DF181" s="544"/>
      <c r="DG181" s="544"/>
      <c r="DH181" s="544"/>
      <c r="DI181" s="544"/>
      <c r="DJ181" s="544"/>
      <c r="DK181" s="544"/>
      <c r="DL181" s="544"/>
      <c r="DM181" s="544"/>
      <c r="DN181" s="544"/>
      <c r="DO181" s="544"/>
      <c r="DP181" s="544"/>
      <c r="DQ181" s="544"/>
      <c r="DR181" s="544"/>
      <c r="DS181" s="544"/>
      <c r="DT181" s="544"/>
      <c r="DU181" s="544"/>
      <c r="DV181" s="544"/>
      <c r="DW181" s="544"/>
      <c r="DX181" s="544"/>
      <c r="DY181" s="544"/>
      <c r="DZ181" s="544"/>
      <c r="EA181" s="544"/>
      <c r="EB181" s="544"/>
      <c r="EC181" s="544"/>
      <c r="ED181" s="544"/>
      <c r="EE181" s="544"/>
      <c r="EF181" s="544"/>
      <c r="EG181" s="544"/>
      <c r="EH181" s="544"/>
      <c r="EI181" s="544"/>
      <c r="EJ181" s="544"/>
      <c r="EK181" s="544"/>
      <c r="EL181" s="544"/>
      <c r="EM181" s="544"/>
      <c r="EN181" s="544"/>
      <c r="EO181" s="544"/>
      <c r="EP181" s="544"/>
      <c r="EQ181" s="544"/>
      <c r="ER181" s="544"/>
      <c r="ES181" s="544"/>
      <c r="ET181" s="544"/>
      <c r="EU181" s="544"/>
      <c r="EV181" s="544"/>
      <c r="EW181" s="544"/>
      <c r="EX181" s="544"/>
      <c r="EY181" s="544"/>
      <c r="EZ181" s="544"/>
      <c r="FA181" s="544"/>
      <c r="FB181" s="544"/>
      <c r="FC181" s="544"/>
      <c r="FD181" s="544"/>
      <c r="FE181" s="544"/>
      <c r="FF181" s="544"/>
      <c r="FG181" s="544"/>
      <c r="FH181" s="544"/>
      <c r="FI181" s="544"/>
      <c r="FJ181" s="544"/>
      <c r="FK181" s="544"/>
      <c r="FL181" s="544"/>
      <c r="FM181" s="544"/>
      <c r="FN181" s="544"/>
      <c r="FO181" s="544"/>
      <c r="FP181" s="544"/>
      <c r="FQ181" s="544"/>
      <c r="FR181" s="544"/>
      <c r="FS181" s="544"/>
      <c r="FT181" s="544"/>
      <c r="FU181" s="544"/>
      <c r="FV181" s="544"/>
      <c r="FW181" s="544"/>
      <c r="FX181" s="544"/>
      <c r="FY181" s="544"/>
      <c r="FZ181" s="544"/>
      <c r="GA181" s="544"/>
      <c r="GB181" s="544"/>
      <c r="GC181" s="544"/>
      <c r="GD181" s="544"/>
      <c r="GE181" s="544"/>
      <c r="GF181" s="544"/>
      <c r="GG181" s="544"/>
      <c r="GH181" s="544"/>
      <c r="GI181" s="544"/>
      <c r="GJ181" s="544"/>
      <c r="GK181" s="544"/>
      <c r="GL181" s="544"/>
      <c r="GM181" s="544"/>
      <c r="GN181" s="544"/>
      <c r="GO181" s="544"/>
      <c r="GP181" s="544"/>
      <c r="GQ181" s="544"/>
      <c r="GR181" s="544"/>
      <c r="GS181" s="544"/>
      <c r="GT181" s="544"/>
      <c r="GU181" s="544"/>
      <c r="GV181" s="544"/>
      <c r="GW181" s="544"/>
      <c r="GX181" s="544"/>
      <c r="GY181" s="544"/>
      <c r="GZ181" s="544"/>
      <c r="HA181" s="544"/>
      <c r="HB181" s="544"/>
      <c r="HC181" s="544"/>
      <c r="HD181" s="544"/>
      <c r="HE181" s="544"/>
      <c r="HF181" s="544"/>
      <c r="HG181" s="544"/>
      <c r="HH181" s="544"/>
      <c r="HI181" s="544"/>
      <c r="HJ181" s="544"/>
      <c r="HK181" s="544"/>
      <c r="HL181" s="544"/>
      <c r="HM181" s="544"/>
      <c r="HN181" s="544"/>
      <c r="HO181" s="544"/>
      <c r="HP181" s="544"/>
      <c r="HQ181" s="544"/>
      <c r="HR181" s="544"/>
      <c r="HS181" s="544"/>
      <c r="HT181" s="544"/>
      <c r="HU181" s="544"/>
      <c r="HV181" s="544"/>
      <c r="HW181" s="544"/>
      <c r="HX181" s="544"/>
      <c r="HY181" s="544"/>
      <c r="HZ181" s="544"/>
      <c r="IA181" s="544"/>
      <c r="IB181" s="544"/>
      <c r="IC181" s="544"/>
      <c r="ID181" s="544"/>
      <c r="IE181" s="544"/>
      <c r="IF181" s="544"/>
      <c r="IG181" s="544"/>
      <c r="IH181" s="544"/>
      <c r="II181" s="544"/>
      <c r="IJ181" s="544"/>
      <c r="IK181" s="544"/>
      <c r="IL181" s="544"/>
      <c r="IM181" s="544"/>
      <c r="IN181" s="544"/>
      <c r="IO181" s="544"/>
      <c r="IP181" s="544"/>
      <c r="IQ181" s="583"/>
      <c r="IR181" s="584"/>
      <c r="IS181" s="584"/>
      <c r="IT181" s="584"/>
      <c r="IU181" s="584"/>
      <c r="IV181" s="584"/>
      <c r="IW181" s="584"/>
      <c r="IX181" s="584"/>
      <c r="IY181" s="584"/>
      <c r="IZ181" s="584"/>
      <c r="JA181" s="584"/>
      <c r="JB181" s="584"/>
      <c r="JC181" s="584"/>
      <c r="JD181" s="584"/>
      <c r="JE181" s="584"/>
      <c r="JF181" s="584"/>
      <c r="JG181" s="585"/>
      <c r="JH181" s="545"/>
      <c r="JI181" s="544"/>
      <c r="JJ181" s="544"/>
      <c r="JK181" s="544"/>
      <c r="JL181" s="544"/>
      <c r="JM181" s="544"/>
      <c r="JN181" s="544"/>
      <c r="JO181" s="544"/>
      <c r="JP181" s="544"/>
      <c r="JQ181" s="544"/>
      <c r="JR181" s="544"/>
      <c r="JS181" s="544"/>
      <c r="JT181" s="544"/>
      <c r="JU181" s="544"/>
      <c r="JV181" s="544"/>
      <c r="JW181" s="544"/>
      <c r="JX181" s="544"/>
      <c r="JY181" s="544"/>
      <c r="JZ181" s="544"/>
      <c r="KA181" s="544"/>
      <c r="KB181" s="544"/>
      <c r="KC181" s="544"/>
      <c r="KD181" s="544"/>
      <c r="KE181" s="544"/>
      <c r="KF181" s="544"/>
      <c r="KG181" s="544"/>
      <c r="KH181" s="544"/>
      <c r="KI181" s="544"/>
      <c r="KJ181" s="544"/>
      <c r="KK181" s="544"/>
      <c r="KL181" s="544"/>
      <c r="KM181" s="544"/>
      <c r="KN181" s="544"/>
      <c r="KO181" s="544"/>
      <c r="KP181" s="544"/>
      <c r="KQ181" s="544"/>
      <c r="KR181" s="544"/>
      <c r="KS181" s="544"/>
      <c r="KT181" s="544"/>
      <c r="KU181" s="544"/>
      <c r="KV181" s="544"/>
      <c r="KW181" s="544"/>
      <c r="KX181" s="544"/>
      <c r="KY181" s="544"/>
      <c r="KZ181" s="544"/>
      <c r="LA181" s="544"/>
      <c r="LB181" s="544"/>
      <c r="LC181" s="544"/>
      <c r="LD181" s="544"/>
      <c r="LE181" s="544"/>
      <c r="LF181" s="544"/>
      <c r="LG181" s="544"/>
      <c r="LH181" s="544"/>
      <c r="LI181" s="544"/>
      <c r="LJ181" s="546"/>
    </row>
    <row r="182" spans="2:322" ht="3.65" customHeight="1" thickTop="1">
      <c r="B182" s="545"/>
      <c r="C182" s="544"/>
      <c r="D182" s="544"/>
      <c r="E182" s="544"/>
      <c r="F182" s="544"/>
      <c r="G182" s="544"/>
      <c r="H182" s="544"/>
      <c r="I182" s="544"/>
      <c r="J182" s="544"/>
      <c r="K182" s="544"/>
      <c r="L182" s="544"/>
      <c r="M182" s="544"/>
      <c r="N182" s="544"/>
      <c r="O182" s="544"/>
      <c r="P182" s="544"/>
      <c r="Q182" s="544"/>
      <c r="R182" s="544"/>
      <c r="S182" s="544"/>
      <c r="T182" s="544"/>
      <c r="U182" s="544"/>
      <c r="V182" s="544"/>
      <c r="W182" s="544"/>
      <c r="X182" s="544"/>
      <c r="Y182" s="544"/>
      <c r="Z182" s="544"/>
      <c r="AA182" s="544"/>
      <c r="AB182" s="544"/>
      <c r="AC182" s="544"/>
      <c r="AD182" s="544"/>
      <c r="AE182" s="544"/>
      <c r="AF182" s="544"/>
      <c r="AG182" s="544"/>
      <c r="AH182" s="544"/>
      <c r="AI182" s="544"/>
      <c r="AJ182" s="544"/>
      <c r="AK182" s="544"/>
      <c r="AL182" s="544"/>
      <c r="AM182" s="544"/>
      <c r="AN182" s="544"/>
      <c r="AO182" s="546"/>
      <c r="AP182" s="1397"/>
      <c r="AQ182" s="1398"/>
      <c r="AR182" s="1398"/>
      <c r="AS182" s="1398"/>
      <c r="AT182" s="1398"/>
      <c r="AU182" s="1398"/>
      <c r="AV182" s="1398"/>
      <c r="AW182" s="1398"/>
      <c r="AX182" s="1398"/>
      <c r="AY182" s="1398"/>
      <c r="AZ182" s="1398"/>
      <c r="BA182" s="1398"/>
      <c r="BB182" s="1398"/>
      <c r="BC182" s="1398"/>
      <c r="BD182" s="1398"/>
      <c r="BE182" s="1398"/>
      <c r="BF182" s="1398"/>
      <c r="BG182" s="1398"/>
      <c r="BH182" s="1398"/>
      <c r="BI182" s="1398"/>
      <c r="BJ182" s="1398"/>
      <c r="BK182" s="1398"/>
      <c r="BL182" s="1398"/>
      <c r="BM182" s="1398"/>
      <c r="BN182" s="1398"/>
      <c r="BO182" s="1398"/>
      <c r="BP182" s="1398"/>
      <c r="BQ182" s="1398"/>
      <c r="BR182" s="1398"/>
      <c r="BS182" s="1398"/>
      <c r="BT182" s="1398"/>
      <c r="BU182" s="1398"/>
      <c r="BV182" s="1398"/>
      <c r="BW182" s="1398"/>
      <c r="BX182" s="1398"/>
      <c r="BY182" s="1398"/>
      <c r="BZ182" s="1397"/>
      <c r="CA182" s="1398"/>
      <c r="CB182" s="1398"/>
      <c r="CC182" s="1398"/>
      <c r="CD182" s="1398"/>
      <c r="CE182" s="1398"/>
      <c r="CF182" s="1398"/>
      <c r="CG182" s="1398"/>
      <c r="CH182" s="1398"/>
      <c r="CI182" s="1398"/>
      <c r="CJ182" s="1398"/>
      <c r="CK182" s="1398"/>
      <c r="CL182" s="1398"/>
      <c r="CM182" s="1398"/>
      <c r="CN182" s="1398"/>
      <c r="CO182" s="1398"/>
      <c r="CP182" s="1398"/>
      <c r="CQ182" s="1398"/>
      <c r="CR182" s="1398"/>
      <c r="CS182" s="1398"/>
      <c r="CT182" s="1398"/>
      <c r="CU182" s="1398"/>
      <c r="CV182" s="1398"/>
      <c r="CW182" s="1398"/>
      <c r="CX182" s="1398"/>
      <c r="CY182" s="1398"/>
      <c r="CZ182" s="1398"/>
      <c r="DA182" s="1398"/>
      <c r="DB182" s="1398"/>
      <c r="DC182" s="1398"/>
      <c r="DD182" s="1398"/>
      <c r="DE182" s="1398"/>
      <c r="DF182" s="1398"/>
      <c r="DG182" s="1398"/>
      <c r="DH182" s="1398"/>
      <c r="DI182" s="1398"/>
      <c r="DJ182" s="586"/>
      <c r="DK182" s="586"/>
      <c r="DL182" s="586"/>
      <c r="DM182" s="586"/>
      <c r="DN182" s="586"/>
      <c r="DO182" s="586"/>
      <c r="DP182" s="586"/>
      <c r="DQ182" s="586"/>
      <c r="DR182" s="586"/>
      <c r="DS182" s="586"/>
      <c r="DT182" s="586"/>
      <c r="DU182" s="586"/>
      <c r="DV182" s="586"/>
      <c r="DW182" s="586"/>
      <c r="DX182" s="586"/>
      <c r="DY182" s="586"/>
      <c r="DZ182" s="586"/>
      <c r="EA182" s="586"/>
      <c r="EB182" s="586"/>
      <c r="EC182" s="586"/>
      <c r="ED182" s="586"/>
      <c r="EE182" s="586"/>
      <c r="EF182" s="586"/>
      <c r="EG182" s="586"/>
      <c r="EH182" s="586"/>
      <c r="EI182" s="586"/>
      <c r="EJ182" s="586"/>
      <c r="EK182" s="586"/>
      <c r="EL182" s="586"/>
      <c r="EM182" s="586"/>
      <c r="EN182" s="586"/>
      <c r="EO182" s="586"/>
      <c r="EP182" s="586"/>
      <c r="EQ182" s="586"/>
      <c r="ER182" s="586"/>
      <c r="ES182" s="586"/>
      <c r="ET182" s="586"/>
      <c r="EU182" s="586"/>
      <c r="EV182" s="586"/>
      <c r="EW182" s="586"/>
      <c r="EX182" s="586"/>
      <c r="EY182" s="586"/>
      <c r="EZ182" s="586"/>
      <c r="FA182" s="586"/>
      <c r="FB182" s="586"/>
      <c r="FC182" s="586"/>
      <c r="FD182" s="586"/>
      <c r="FE182" s="586"/>
      <c r="FF182" s="586"/>
      <c r="FG182" s="586"/>
      <c r="FH182" s="586"/>
      <c r="FI182" s="586"/>
      <c r="FJ182" s="586"/>
      <c r="FK182" s="586"/>
      <c r="FL182" s="586"/>
      <c r="FM182" s="586"/>
      <c r="FN182" s="586"/>
      <c r="FO182" s="586"/>
      <c r="FP182" s="586"/>
      <c r="FQ182" s="586"/>
      <c r="FR182" s="586"/>
      <c r="FS182" s="586"/>
      <c r="FT182" s="586"/>
      <c r="FU182" s="586"/>
      <c r="FV182" s="586"/>
      <c r="FW182" s="586"/>
      <c r="FX182" s="586"/>
      <c r="FY182" s="586"/>
      <c r="FZ182" s="586"/>
      <c r="GA182" s="586"/>
      <c r="GB182" s="586"/>
      <c r="GC182" s="586"/>
      <c r="GD182" s="586"/>
      <c r="GE182" s="586"/>
      <c r="GF182" s="586"/>
      <c r="GG182" s="586"/>
      <c r="GH182" s="586"/>
      <c r="GI182" s="586"/>
      <c r="GJ182" s="586"/>
      <c r="GK182" s="586"/>
      <c r="GL182" s="586"/>
      <c r="GM182" s="586"/>
      <c r="GN182" s="586"/>
      <c r="GO182" s="586"/>
      <c r="GP182" s="586"/>
      <c r="GQ182" s="586"/>
      <c r="GR182" s="586"/>
      <c r="GS182" s="586"/>
      <c r="GT182" s="586"/>
      <c r="GU182" s="586"/>
      <c r="GV182" s="586"/>
      <c r="GW182" s="586"/>
      <c r="GX182" s="586"/>
      <c r="GY182" s="586"/>
      <c r="GZ182" s="586"/>
      <c r="HA182" s="586"/>
      <c r="HB182" s="586"/>
      <c r="HC182" s="586"/>
      <c r="HD182" s="586"/>
      <c r="HE182" s="586"/>
      <c r="HF182" s="586"/>
      <c r="HG182" s="586"/>
      <c r="HH182" s="586"/>
      <c r="HI182" s="586"/>
      <c r="HJ182" s="586"/>
      <c r="HK182" s="586"/>
      <c r="HL182" s="586"/>
      <c r="HM182" s="586"/>
      <c r="HN182" s="586"/>
      <c r="HO182" s="586"/>
      <c r="HP182" s="586"/>
      <c r="HQ182" s="586"/>
      <c r="HR182" s="586"/>
      <c r="HS182" s="586"/>
      <c r="HT182" s="586"/>
      <c r="HU182" s="586"/>
      <c r="HV182" s="586"/>
      <c r="HW182" s="586"/>
      <c r="HX182" s="586"/>
      <c r="HY182" s="586"/>
      <c r="HZ182" s="586"/>
      <c r="IA182" s="586"/>
      <c r="IB182" s="586"/>
      <c r="IC182" s="586"/>
      <c r="ID182" s="586"/>
      <c r="IE182" s="586"/>
      <c r="IF182" s="586"/>
      <c r="IG182" s="586"/>
      <c r="IH182" s="586"/>
      <c r="II182" s="586"/>
      <c r="IJ182" s="586"/>
      <c r="IK182" s="586"/>
      <c r="IL182" s="586"/>
      <c r="IM182" s="586"/>
      <c r="IN182" s="586"/>
      <c r="IO182" s="586"/>
      <c r="IP182" s="586"/>
      <c r="IQ182" s="586"/>
      <c r="IR182" s="586"/>
      <c r="IS182" s="586"/>
      <c r="IT182" s="586"/>
      <c r="IU182" s="586"/>
      <c r="IV182" s="586"/>
      <c r="IW182" s="586"/>
      <c r="IX182" s="586"/>
      <c r="IY182" s="586"/>
      <c r="IZ182" s="586"/>
      <c r="JA182" s="586"/>
      <c r="JB182" s="586"/>
      <c r="JC182" s="586"/>
      <c r="JD182" s="586"/>
      <c r="JE182" s="586"/>
      <c r="JF182" s="544"/>
      <c r="JG182" s="544"/>
      <c r="JH182" s="545"/>
      <c r="JI182" s="544"/>
      <c r="JJ182" s="544"/>
      <c r="JK182" s="544"/>
      <c r="JL182" s="544"/>
      <c r="JM182" s="544"/>
      <c r="JN182" s="544"/>
      <c r="JO182" s="544"/>
      <c r="JP182" s="544"/>
      <c r="JQ182" s="544"/>
      <c r="JR182" s="544"/>
      <c r="JS182" s="544"/>
      <c r="JT182" s="544"/>
      <c r="JU182" s="544"/>
      <c r="JV182" s="544"/>
      <c r="JW182" s="544"/>
      <c r="JX182" s="544"/>
      <c r="JY182" s="544"/>
      <c r="JZ182" s="544"/>
      <c r="KA182" s="544"/>
      <c r="KB182" s="544"/>
      <c r="KC182" s="544"/>
      <c r="KD182" s="544"/>
      <c r="KE182" s="544"/>
      <c r="KF182" s="544"/>
      <c r="KG182" s="544"/>
      <c r="KH182" s="544"/>
      <c r="KI182" s="544"/>
      <c r="KJ182" s="544"/>
      <c r="KK182" s="544"/>
      <c r="KL182" s="544"/>
      <c r="KM182" s="544"/>
      <c r="KN182" s="544"/>
      <c r="KO182" s="544"/>
      <c r="KP182" s="544"/>
      <c r="KQ182" s="544"/>
      <c r="KR182" s="544"/>
      <c r="KS182" s="544"/>
      <c r="KT182" s="544"/>
      <c r="KU182" s="544"/>
      <c r="KV182" s="544"/>
      <c r="KW182" s="544"/>
      <c r="KX182" s="544"/>
      <c r="KY182" s="544"/>
      <c r="KZ182" s="544"/>
      <c r="LA182" s="544"/>
      <c r="LB182" s="544"/>
      <c r="LC182" s="544"/>
      <c r="LD182" s="544"/>
      <c r="LE182" s="544"/>
      <c r="LF182" s="544"/>
      <c r="LG182" s="544"/>
      <c r="LH182" s="544"/>
      <c r="LI182" s="544"/>
      <c r="LJ182" s="546"/>
    </row>
    <row r="183" spans="2:322" ht="3.65" customHeight="1">
      <c r="B183" s="545"/>
      <c r="C183" s="544"/>
      <c r="D183" s="544"/>
      <c r="E183" s="544"/>
      <c r="F183" s="544"/>
      <c r="G183" s="544"/>
      <c r="H183" s="544"/>
      <c r="I183" s="544"/>
      <c r="J183" s="544"/>
      <c r="K183" s="544"/>
      <c r="L183" s="544"/>
      <c r="M183" s="544"/>
      <c r="N183" s="544"/>
      <c r="O183" s="544"/>
      <c r="P183" s="544"/>
      <c r="Q183" s="544"/>
      <c r="R183" s="544"/>
      <c r="S183" s="544"/>
      <c r="T183" s="544"/>
      <c r="U183" s="544"/>
      <c r="V183" s="544"/>
      <c r="W183" s="544"/>
      <c r="X183" s="544"/>
      <c r="Y183" s="544"/>
      <c r="Z183" s="544"/>
      <c r="AA183" s="544"/>
      <c r="AB183" s="544"/>
      <c r="AC183" s="544"/>
      <c r="AD183" s="544"/>
      <c r="AE183" s="544"/>
      <c r="AF183" s="544"/>
      <c r="AG183" s="544"/>
      <c r="AH183" s="544"/>
      <c r="AI183" s="544"/>
      <c r="AJ183" s="544"/>
      <c r="AK183" s="544"/>
      <c r="AL183" s="544"/>
      <c r="AM183" s="544"/>
      <c r="AN183" s="544"/>
      <c r="AO183" s="546"/>
      <c r="AP183" s="1399"/>
      <c r="AQ183" s="1400"/>
      <c r="AR183" s="1400"/>
      <c r="AS183" s="1400"/>
      <c r="AT183" s="1400"/>
      <c r="AU183" s="1400"/>
      <c r="AV183" s="1400"/>
      <c r="AW183" s="1400"/>
      <c r="AX183" s="1400"/>
      <c r="AY183" s="1400"/>
      <c r="AZ183" s="1400"/>
      <c r="BA183" s="1400"/>
      <c r="BB183" s="1400"/>
      <c r="BC183" s="1400"/>
      <c r="BD183" s="1400"/>
      <c r="BE183" s="1400"/>
      <c r="BF183" s="1400"/>
      <c r="BG183" s="1400"/>
      <c r="BH183" s="1400"/>
      <c r="BI183" s="1400"/>
      <c r="BJ183" s="1400"/>
      <c r="BK183" s="1400"/>
      <c r="BL183" s="1400"/>
      <c r="BM183" s="1400"/>
      <c r="BN183" s="1400"/>
      <c r="BO183" s="1400"/>
      <c r="BP183" s="1400"/>
      <c r="BQ183" s="1400"/>
      <c r="BR183" s="1400"/>
      <c r="BS183" s="1400"/>
      <c r="BT183" s="1400"/>
      <c r="BU183" s="1400"/>
      <c r="BV183" s="1400"/>
      <c r="BW183" s="1400"/>
      <c r="BX183" s="1400"/>
      <c r="BY183" s="1400"/>
      <c r="BZ183" s="1399"/>
      <c r="CA183" s="1400"/>
      <c r="CB183" s="1400"/>
      <c r="CC183" s="1400"/>
      <c r="CD183" s="1400"/>
      <c r="CE183" s="1400"/>
      <c r="CF183" s="1400"/>
      <c r="CG183" s="1400"/>
      <c r="CH183" s="1400"/>
      <c r="CI183" s="1400"/>
      <c r="CJ183" s="1400"/>
      <c r="CK183" s="1400"/>
      <c r="CL183" s="1400"/>
      <c r="CM183" s="1400"/>
      <c r="CN183" s="1400"/>
      <c r="CO183" s="1400"/>
      <c r="CP183" s="1400"/>
      <c r="CQ183" s="1400"/>
      <c r="CR183" s="1400"/>
      <c r="CS183" s="1400"/>
      <c r="CT183" s="1400"/>
      <c r="CU183" s="1400"/>
      <c r="CV183" s="1400"/>
      <c r="CW183" s="1400"/>
      <c r="CX183" s="1400"/>
      <c r="CY183" s="1400"/>
      <c r="CZ183" s="1400"/>
      <c r="DA183" s="1400"/>
      <c r="DB183" s="1400"/>
      <c r="DC183" s="1400"/>
      <c r="DD183" s="1400"/>
      <c r="DE183" s="1400"/>
      <c r="DF183" s="1400"/>
      <c r="DG183" s="1400"/>
      <c r="DH183" s="1400"/>
      <c r="DI183" s="1400"/>
      <c r="DJ183" s="587"/>
      <c r="DK183" s="587"/>
      <c r="DL183" s="587"/>
      <c r="DM183" s="587"/>
      <c r="DN183" s="587"/>
      <c r="DO183" s="587"/>
      <c r="DP183" s="587"/>
      <c r="DQ183" s="587"/>
      <c r="DR183" s="587"/>
      <c r="DS183" s="587"/>
      <c r="DT183" s="587"/>
      <c r="DU183" s="587"/>
      <c r="DV183" s="587"/>
      <c r="DW183" s="587"/>
      <c r="DX183" s="587"/>
      <c r="DY183" s="587"/>
      <c r="DZ183" s="587"/>
      <c r="EA183" s="587"/>
      <c r="EB183" s="587"/>
      <c r="EC183" s="587"/>
      <c r="ED183" s="587"/>
      <c r="EE183" s="587"/>
      <c r="EF183" s="587"/>
      <c r="EG183" s="587"/>
      <c r="EH183" s="587"/>
      <c r="EI183" s="587"/>
      <c r="EJ183" s="587"/>
      <c r="EK183" s="587"/>
      <c r="EL183" s="587"/>
      <c r="EM183" s="587"/>
      <c r="EN183" s="587"/>
      <c r="EO183" s="587"/>
      <c r="EP183" s="587"/>
      <c r="EQ183" s="587"/>
      <c r="ER183" s="587"/>
      <c r="ES183" s="587"/>
      <c r="ET183" s="587"/>
      <c r="EU183" s="587"/>
      <c r="EV183" s="587"/>
      <c r="EW183" s="587"/>
      <c r="EX183" s="587"/>
      <c r="EY183" s="587"/>
      <c r="EZ183" s="587"/>
      <c r="FA183" s="587"/>
      <c r="FB183" s="587"/>
      <c r="FC183" s="587"/>
      <c r="FD183" s="587"/>
      <c r="FE183" s="587"/>
      <c r="FF183" s="587"/>
      <c r="FG183" s="587"/>
      <c r="FH183" s="587"/>
      <c r="FI183" s="587"/>
      <c r="FJ183" s="587"/>
      <c r="FK183" s="587"/>
      <c r="FL183" s="587"/>
      <c r="FM183" s="587"/>
      <c r="FN183" s="587"/>
      <c r="FO183" s="587"/>
      <c r="FP183" s="587"/>
      <c r="FQ183" s="587"/>
      <c r="FR183" s="587"/>
      <c r="FS183" s="587"/>
      <c r="FT183" s="587"/>
      <c r="FU183" s="587"/>
      <c r="FV183" s="587"/>
      <c r="FW183" s="587"/>
      <c r="FX183" s="587"/>
      <c r="FY183" s="587"/>
      <c r="FZ183" s="587"/>
      <c r="GA183" s="587"/>
      <c r="GB183" s="587"/>
      <c r="GC183" s="587"/>
      <c r="GD183" s="587"/>
      <c r="GE183" s="587"/>
      <c r="GF183" s="587"/>
      <c r="GG183" s="587"/>
      <c r="GH183" s="587"/>
      <c r="GI183" s="587"/>
      <c r="GJ183" s="587"/>
      <c r="GK183" s="587"/>
      <c r="GL183" s="587"/>
      <c r="GM183" s="587"/>
      <c r="GN183" s="587"/>
      <c r="GO183" s="587"/>
      <c r="GP183" s="587"/>
      <c r="GQ183" s="587"/>
      <c r="GR183" s="587"/>
      <c r="GS183" s="587"/>
      <c r="GT183" s="587"/>
      <c r="GU183" s="587"/>
      <c r="GV183" s="587"/>
      <c r="GW183" s="587"/>
      <c r="GX183" s="587"/>
      <c r="GY183" s="587"/>
      <c r="GZ183" s="587"/>
      <c r="HA183" s="587"/>
      <c r="HB183" s="587"/>
      <c r="HC183" s="587"/>
      <c r="HD183" s="587"/>
      <c r="HE183" s="587"/>
      <c r="HF183" s="587"/>
      <c r="HG183" s="587"/>
      <c r="HH183" s="587"/>
      <c r="HI183" s="587"/>
      <c r="HJ183" s="587"/>
      <c r="HK183" s="587"/>
      <c r="HL183" s="587"/>
      <c r="HM183" s="587"/>
      <c r="HN183" s="587"/>
      <c r="HO183" s="587"/>
      <c r="HP183" s="587"/>
      <c r="HQ183" s="587"/>
      <c r="HR183" s="587"/>
      <c r="HS183" s="587"/>
      <c r="HT183" s="587"/>
      <c r="HU183" s="587"/>
      <c r="HV183" s="587"/>
      <c r="HW183" s="587"/>
      <c r="HX183" s="587"/>
      <c r="HY183" s="587"/>
      <c r="HZ183" s="587"/>
      <c r="IA183" s="587"/>
      <c r="IB183" s="587"/>
      <c r="IC183" s="587"/>
      <c r="ID183" s="587"/>
      <c r="IE183" s="587"/>
      <c r="IF183" s="587"/>
      <c r="IG183" s="587"/>
      <c r="IH183" s="587"/>
      <c r="II183" s="587"/>
      <c r="IJ183" s="587"/>
      <c r="IK183" s="587"/>
      <c r="IL183" s="587"/>
      <c r="IM183" s="587"/>
      <c r="IN183" s="587"/>
      <c r="IO183" s="587"/>
      <c r="IP183" s="587"/>
      <c r="IQ183" s="587"/>
      <c r="IR183" s="587"/>
      <c r="IS183" s="587"/>
      <c r="IT183" s="587"/>
      <c r="IU183" s="587"/>
      <c r="IV183" s="587"/>
      <c r="IW183" s="587"/>
      <c r="IX183" s="587"/>
      <c r="IY183" s="587"/>
      <c r="IZ183" s="587"/>
      <c r="JA183" s="587"/>
      <c r="JB183" s="587"/>
      <c r="JC183" s="587"/>
      <c r="JD183" s="587"/>
      <c r="JE183" s="587"/>
      <c r="JF183" s="544"/>
      <c r="JG183" s="546"/>
      <c r="JH183" s="544"/>
      <c r="JI183" s="544"/>
      <c r="JJ183" s="544"/>
      <c r="JK183" s="588"/>
      <c r="JL183" s="544"/>
      <c r="JM183" s="544"/>
      <c r="JN183" s="544"/>
      <c r="JO183" s="544"/>
      <c r="JP183" s="544"/>
      <c r="JQ183" s="544"/>
      <c r="JR183" s="544"/>
      <c r="JS183" s="544"/>
      <c r="JT183" s="544"/>
      <c r="JU183" s="544"/>
      <c r="JV183" s="544"/>
      <c r="JW183" s="544"/>
      <c r="JX183" s="544"/>
      <c r="JY183" s="544"/>
      <c r="JZ183" s="544"/>
      <c r="KA183" s="544"/>
      <c r="KB183" s="544"/>
      <c r="KC183" s="544"/>
      <c r="KD183" s="544"/>
      <c r="KE183" s="544"/>
      <c r="KF183" s="544"/>
      <c r="KG183" s="544"/>
      <c r="KH183" s="544"/>
      <c r="KI183" s="544"/>
      <c r="KJ183" s="544"/>
      <c r="KK183" s="544"/>
      <c r="KL183" s="544"/>
      <c r="KM183" s="544"/>
      <c r="KN183" s="544"/>
      <c r="KO183" s="544"/>
      <c r="KP183" s="544"/>
      <c r="KQ183" s="544"/>
      <c r="KR183" s="544"/>
      <c r="KS183" s="544"/>
      <c r="KT183" s="544"/>
      <c r="KU183" s="544"/>
      <c r="KV183" s="544"/>
      <c r="KW183" s="544"/>
      <c r="KX183" s="544"/>
      <c r="KY183" s="544"/>
      <c r="KZ183" s="544"/>
      <c r="LA183" s="544"/>
      <c r="LB183" s="544"/>
      <c r="LC183" s="544"/>
      <c r="LD183" s="544"/>
      <c r="LE183" s="544"/>
      <c r="LF183" s="544"/>
      <c r="LG183" s="544"/>
      <c r="LH183" s="589"/>
      <c r="LI183" s="544"/>
      <c r="LJ183" s="546"/>
    </row>
    <row r="184" spans="2:322" ht="3.65" customHeight="1">
      <c r="B184" s="545"/>
      <c r="C184" s="544"/>
      <c r="D184" s="544"/>
      <c r="E184" s="544"/>
      <c r="F184" s="544"/>
      <c r="G184" s="544"/>
      <c r="H184" s="544"/>
      <c r="I184" s="544"/>
      <c r="J184" s="544"/>
      <c r="K184" s="544"/>
      <c r="L184" s="544"/>
      <c r="M184" s="544"/>
      <c r="N184" s="544"/>
      <c r="O184" s="544"/>
      <c r="P184" s="544"/>
      <c r="Q184" s="544"/>
      <c r="R184" s="544"/>
      <c r="S184" s="544"/>
      <c r="T184" s="544"/>
      <c r="U184" s="544"/>
      <c r="V184" s="544"/>
      <c r="W184" s="544"/>
      <c r="X184" s="544"/>
      <c r="Y184" s="544"/>
      <c r="Z184" s="544"/>
      <c r="AA184" s="544"/>
      <c r="AB184" s="544"/>
      <c r="AC184" s="544"/>
      <c r="AD184" s="544"/>
      <c r="AE184" s="544"/>
      <c r="AF184" s="544"/>
      <c r="AG184" s="544"/>
      <c r="AH184" s="544"/>
      <c r="AI184" s="544"/>
      <c r="AJ184" s="544"/>
      <c r="AK184" s="544"/>
      <c r="AL184" s="544"/>
      <c r="AM184" s="544"/>
      <c r="AN184" s="544"/>
      <c r="AO184" s="546"/>
      <c r="AP184" s="1399"/>
      <c r="AQ184" s="1400"/>
      <c r="AR184" s="1400"/>
      <c r="AS184" s="1400"/>
      <c r="AT184" s="1400"/>
      <c r="AU184" s="1400"/>
      <c r="AV184" s="1400"/>
      <c r="AW184" s="1400"/>
      <c r="AX184" s="1400"/>
      <c r="AY184" s="1400"/>
      <c r="AZ184" s="1400"/>
      <c r="BA184" s="1400"/>
      <c r="BB184" s="1400"/>
      <c r="BC184" s="1400"/>
      <c r="BD184" s="1400"/>
      <c r="BE184" s="1400"/>
      <c r="BF184" s="1400"/>
      <c r="BG184" s="1400"/>
      <c r="BH184" s="1400"/>
      <c r="BI184" s="1400"/>
      <c r="BJ184" s="1400"/>
      <c r="BK184" s="1400"/>
      <c r="BL184" s="1400"/>
      <c r="BM184" s="1400"/>
      <c r="BN184" s="1400"/>
      <c r="BO184" s="1400"/>
      <c r="BP184" s="1400"/>
      <c r="BQ184" s="1400"/>
      <c r="BR184" s="1400"/>
      <c r="BS184" s="1400"/>
      <c r="BT184" s="1400"/>
      <c r="BU184" s="1400"/>
      <c r="BV184" s="1400"/>
      <c r="BW184" s="1400"/>
      <c r="BX184" s="1400"/>
      <c r="BY184" s="1400"/>
      <c r="BZ184" s="1399"/>
      <c r="CA184" s="1400"/>
      <c r="CB184" s="1400"/>
      <c r="CC184" s="1400"/>
      <c r="CD184" s="1400"/>
      <c r="CE184" s="1400"/>
      <c r="CF184" s="1400"/>
      <c r="CG184" s="1400"/>
      <c r="CH184" s="1400"/>
      <c r="CI184" s="1400"/>
      <c r="CJ184" s="1400"/>
      <c r="CK184" s="1400"/>
      <c r="CL184" s="1400"/>
      <c r="CM184" s="1400"/>
      <c r="CN184" s="1400"/>
      <c r="CO184" s="1400"/>
      <c r="CP184" s="1400"/>
      <c r="CQ184" s="1400"/>
      <c r="CR184" s="1400"/>
      <c r="CS184" s="1400"/>
      <c r="CT184" s="1400"/>
      <c r="CU184" s="1400"/>
      <c r="CV184" s="1400"/>
      <c r="CW184" s="1400"/>
      <c r="CX184" s="1400"/>
      <c r="CY184" s="1400"/>
      <c r="CZ184" s="1400"/>
      <c r="DA184" s="1400"/>
      <c r="DB184" s="1400"/>
      <c r="DC184" s="1400"/>
      <c r="DD184" s="1400"/>
      <c r="DE184" s="1400"/>
      <c r="DF184" s="1400"/>
      <c r="DG184" s="1400"/>
      <c r="DH184" s="1400"/>
      <c r="DI184" s="1400"/>
      <c r="DJ184" s="587"/>
      <c r="DK184" s="587"/>
      <c r="DL184" s="587"/>
      <c r="DM184" s="587"/>
      <c r="DN184" s="587"/>
      <c r="DO184" s="587"/>
      <c r="DP184" s="587"/>
      <c r="DQ184" s="587"/>
      <c r="DR184" s="587"/>
      <c r="DS184" s="587"/>
      <c r="DT184" s="587"/>
      <c r="DU184" s="587"/>
      <c r="DV184" s="587"/>
      <c r="DW184" s="587"/>
      <c r="DX184" s="587"/>
      <c r="DY184" s="587"/>
      <c r="DZ184" s="587"/>
      <c r="EA184" s="587"/>
      <c r="EB184" s="587"/>
      <c r="EC184" s="587"/>
      <c r="ED184" s="587"/>
      <c r="EE184" s="587"/>
      <c r="EF184" s="587"/>
      <c r="EG184" s="587"/>
      <c r="EH184" s="587"/>
      <c r="EI184" s="587"/>
      <c r="EJ184" s="587"/>
      <c r="EK184" s="587"/>
      <c r="EL184" s="587"/>
      <c r="EM184" s="587"/>
      <c r="EN184" s="587"/>
      <c r="EO184" s="587"/>
      <c r="EP184" s="587"/>
      <c r="EQ184" s="587"/>
      <c r="ER184" s="587"/>
      <c r="ES184" s="587"/>
      <c r="ET184" s="587"/>
      <c r="EU184" s="587"/>
      <c r="EV184" s="587"/>
      <c r="EW184" s="587"/>
      <c r="EX184" s="587"/>
      <c r="EY184" s="587"/>
      <c r="EZ184" s="587"/>
      <c r="FA184" s="587"/>
      <c r="FB184" s="587"/>
      <c r="FC184" s="587"/>
      <c r="FD184" s="587"/>
      <c r="FE184" s="587"/>
      <c r="FF184" s="587"/>
      <c r="FG184" s="587"/>
      <c r="FH184" s="587"/>
      <c r="FI184" s="587"/>
      <c r="FJ184" s="587"/>
      <c r="FK184" s="587"/>
      <c r="FL184" s="587"/>
      <c r="FM184" s="587"/>
      <c r="FN184" s="587"/>
      <c r="FO184" s="587"/>
      <c r="FP184" s="587"/>
      <c r="FQ184" s="587"/>
      <c r="FR184" s="587"/>
      <c r="FS184" s="587"/>
      <c r="FT184" s="587"/>
      <c r="FU184" s="587"/>
      <c r="FV184" s="587"/>
      <c r="FW184" s="587"/>
      <c r="FX184" s="587"/>
      <c r="FY184" s="587"/>
      <c r="FZ184" s="587"/>
      <c r="GA184" s="587"/>
      <c r="GB184" s="587"/>
      <c r="GC184" s="587"/>
      <c r="GD184" s="587"/>
      <c r="GE184" s="587"/>
      <c r="GF184" s="587"/>
      <c r="GG184" s="587"/>
      <c r="GH184" s="587"/>
      <c r="GI184" s="587"/>
      <c r="GJ184" s="587"/>
      <c r="GK184" s="587"/>
      <c r="GL184" s="587"/>
      <c r="GM184" s="587"/>
      <c r="GN184" s="587"/>
      <c r="GO184" s="587"/>
      <c r="GP184" s="587"/>
      <c r="GQ184" s="587"/>
      <c r="GR184" s="587"/>
      <c r="GS184" s="587"/>
      <c r="GT184" s="587"/>
      <c r="GU184" s="587"/>
      <c r="GV184" s="587"/>
      <c r="GW184" s="587"/>
      <c r="GX184" s="587"/>
      <c r="GY184" s="587"/>
      <c r="GZ184" s="587"/>
      <c r="HA184" s="587"/>
      <c r="HB184" s="587"/>
      <c r="HC184" s="587"/>
      <c r="HD184" s="587"/>
      <c r="HE184" s="587"/>
      <c r="HF184" s="587"/>
      <c r="HG184" s="587"/>
      <c r="HH184" s="587"/>
      <c r="HI184" s="587"/>
      <c r="HJ184" s="587"/>
      <c r="HK184" s="587"/>
      <c r="HL184" s="587"/>
      <c r="HM184" s="587"/>
      <c r="HN184" s="587"/>
      <c r="HO184" s="587"/>
      <c r="HP184" s="587"/>
      <c r="HQ184" s="587"/>
      <c r="HR184" s="587"/>
      <c r="HS184" s="587"/>
      <c r="HT184" s="587"/>
      <c r="HU184" s="587"/>
      <c r="HV184" s="587"/>
      <c r="HW184" s="587"/>
      <c r="HX184" s="587"/>
      <c r="HY184" s="587"/>
      <c r="HZ184" s="587"/>
      <c r="IA184" s="587"/>
      <c r="IB184" s="587"/>
      <c r="IC184" s="587"/>
      <c r="ID184" s="587"/>
      <c r="IE184" s="587"/>
      <c r="IF184" s="587"/>
      <c r="IG184" s="587"/>
      <c r="IH184" s="587"/>
      <c r="II184" s="587"/>
      <c r="IJ184" s="587"/>
      <c r="IK184" s="587"/>
      <c r="IL184" s="587"/>
      <c r="IM184" s="587"/>
      <c r="IN184" s="587"/>
      <c r="IO184" s="587"/>
      <c r="IP184" s="587"/>
      <c r="IQ184" s="587"/>
      <c r="IR184" s="587"/>
      <c r="IS184" s="587"/>
      <c r="IT184" s="587"/>
      <c r="IU184" s="587"/>
      <c r="IV184" s="587"/>
      <c r="IW184" s="587"/>
      <c r="IX184" s="587"/>
      <c r="IY184" s="587"/>
      <c r="IZ184" s="587"/>
      <c r="JA184" s="587"/>
      <c r="JB184" s="587"/>
      <c r="JC184" s="587"/>
      <c r="JD184" s="587"/>
      <c r="JE184" s="587"/>
      <c r="JF184" s="544"/>
      <c r="JG184" s="546"/>
      <c r="JH184" s="544"/>
      <c r="JI184" s="544"/>
      <c r="JJ184" s="544"/>
      <c r="JK184" s="544"/>
      <c r="JL184" s="544"/>
      <c r="JM184" s="544"/>
      <c r="JN184" s="544"/>
      <c r="JO184" s="544"/>
      <c r="JP184" s="544"/>
      <c r="JQ184" s="544"/>
      <c r="JR184" s="544"/>
      <c r="JS184" s="544"/>
      <c r="JT184" s="544"/>
      <c r="JU184" s="544"/>
      <c r="JV184" s="544"/>
      <c r="JW184" s="544"/>
      <c r="JX184" s="544"/>
      <c r="JY184" s="544"/>
      <c r="JZ184" s="544"/>
      <c r="KA184" s="544"/>
      <c r="KB184" s="544"/>
      <c r="KC184" s="544"/>
      <c r="KD184" s="544"/>
      <c r="KE184" s="544"/>
      <c r="KF184" s="544"/>
      <c r="KG184" s="544"/>
      <c r="KH184" s="544"/>
      <c r="KI184" s="544"/>
      <c r="KJ184" s="544"/>
      <c r="KK184" s="544"/>
      <c r="KL184" s="544"/>
      <c r="KM184" s="544"/>
      <c r="KN184" s="544"/>
      <c r="KO184" s="544"/>
      <c r="KP184" s="544"/>
      <c r="KQ184" s="544"/>
      <c r="KR184" s="544"/>
      <c r="KS184" s="544"/>
      <c r="KT184" s="544"/>
      <c r="KU184" s="544"/>
      <c r="KV184" s="544"/>
      <c r="KW184" s="544"/>
      <c r="KX184" s="544"/>
      <c r="KY184" s="544"/>
      <c r="KZ184" s="544"/>
      <c r="LA184" s="544"/>
      <c r="LB184" s="544"/>
      <c r="LC184" s="544"/>
      <c r="LD184" s="544"/>
      <c r="LE184" s="544"/>
      <c r="LF184" s="544"/>
      <c r="LG184" s="544"/>
      <c r="LH184" s="589"/>
      <c r="LI184" s="544"/>
      <c r="LJ184" s="546"/>
    </row>
    <row r="185" spans="2:322" ht="3.65" customHeight="1">
      <c r="B185" s="545"/>
      <c r="C185" s="544"/>
      <c r="D185" s="544"/>
      <c r="E185" s="544"/>
      <c r="F185" s="544"/>
      <c r="G185" s="544"/>
      <c r="H185" s="544"/>
      <c r="I185" s="544"/>
      <c r="J185" s="544"/>
      <c r="K185" s="544"/>
      <c r="L185" s="544"/>
      <c r="M185" s="544"/>
      <c r="N185" s="544"/>
      <c r="O185" s="544"/>
      <c r="P185" s="544"/>
      <c r="Q185" s="544"/>
      <c r="R185" s="544"/>
      <c r="S185" s="544"/>
      <c r="T185" s="544"/>
      <c r="U185" s="544"/>
      <c r="V185" s="544"/>
      <c r="W185" s="544"/>
      <c r="X185" s="544"/>
      <c r="Y185" s="544"/>
      <c r="Z185" s="544"/>
      <c r="AA185" s="544"/>
      <c r="AB185" s="544"/>
      <c r="AC185" s="544"/>
      <c r="AD185" s="544"/>
      <c r="AE185" s="544"/>
      <c r="AF185" s="544"/>
      <c r="AG185" s="544"/>
      <c r="AH185" s="544"/>
      <c r="AI185" s="544"/>
      <c r="AJ185" s="544"/>
      <c r="AK185" s="544"/>
      <c r="AL185" s="544"/>
      <c r="AM185" s="544"/>
      <c r="AN185" s="544"/>
      <c r="AO185" s="546"/>
      <c r="AP185" s="1399"/>
      <c r="AQ185" s="1400"/>
      <c r="AR185" s="1400"/>
      <c r="AS185" s="1400"/>
      <c r="AT185" s="1400"/>
      <c r="AU185" s="1400"/>
      <c r="AV185" s="1400"/>
      <c r="AW185" s="1400"/>
      <c r="AX185" s="1400"/>
      <c r="AY185" s="1400"/>
      <c r="AZ185" s="1400"/>
      <c r="BA185" s="1400"/>
      <c r="BB185" s="1400"/>
      <c r="BC185" s="1400"/>
      <c r="BD185" s="1400"/>
      <c r="BE185" s="1400"/>
      <c r="BF185" s="1400"/>
      <c r="BG185" s="1400"/>
      <c r="BH185" s="1400"/>
      <c r="BI185" s="1400"/>
      <c r="BJ185" s="1400"/>
      <c r="BK185" s="1400"/>
      <c r="BL185" s="1400"/>
      <c r="BM185" s="1400"/>
      <c r="BN185" s="1400"/>
      <c r="BO185" s="1400"/>
      <c r="BP185" s="1400"/>
      <c r="BQ185" s="1400"/>
      <c r="BR185" s="1400"/>
      <c r="BS185" s="1400"/>
      <c r="BT185" s="1400"/>
      <c r="BU185" s="1400"/>
      <c r="BV185" s="1400"/>
      <c r="BW185" s="1400"/>
      <c r="BX185" s="1400"/>
      <c r="BY185" s="1400"/>
      <c r="BZ185" s="1399"/>
      <c r="CA185" s="1400"/>
      <c r="CB185" s="1400"/>
      <c r="CC185" s="1400"/>
      <c r="CD185" s="1400"/>
      <c r="CE185" s="1400"/>
      <c r="CF185" s="1400"/>
      <c r="CG185" s="1400"/>
      <c r="CH185" s="1400"/>
      <c r="CI185" s="1400"/>
      <c r="CJ185" s="1400"/>
      <c r="CK185" s="1400"/>
      <c r="CL185" s="1400"/>
      <c r="CM185" s="1400"/>
      <c r="CN185" s="1400"/>
      <c r="CO185" s="1400"/>
      <c r="CP185" s="1400"/>
      <c r="CQ185" s="1400"/>
      <c r="CR185" s="1400"/>
      <c r="CS185" s="1400"/>
      <c r="CT185" s="1400"/>
      <c r="CU185" s="1400"/>
      <c r="CV185" s="1400"/>
      <c r="CW185" s="1400"/>
      <c r="CX185" s="1400"/>
      <c r="CY185" s="1400"/>
      <c r="CZ185" s="1400"/>
      <c r="DA185" s="1400"/>
      <c r="DB185" s="1400"/>
      <c r="DC185" s="1400"/>
      <c r="DD185" s="1400"/>
      <c r="DE185" s="1400"/>
      <c r="DF185" s="1400"/>
      <c r="DG185" s="1400"/>
      <c r="DH185" s="1400"/>
      <c r="DI185" s="1400"/>
      <c r="DJ185" s="587"/>
      <c r="DK185" s="587"/>
      <c r="DL185" s="587"/>
      <c r="DM185" s="587"/>
      <c r="DN185" s="587"/>
      <c r="DO185" s="587"/>
      <c r="DP185" s="587"/>
      <c r="DQ185" s="587"/>
      <c r="DR185" s="587"/>
      <c r="DS185" s="587"/>
      <c r="DT185" s="587"/>
      <c r="DU185" s="587"/>
      <c r="DV185" s="587"/>
      <c r="DW185" s="587"/>
      <c r="DX185" s="587"/>
      <c r="DY185" s="587"/>
      <c r="DZ185" s="587"/>
      <c r="EA185" s="587"/>
      <c r="EB185" s="587"/>
      <c r="EC185" s="587"/>
      <c r="ED185" s="587"/>
      <c r="EE185" s="587"/>
      <c r="EF185" s="587"/>
      <c r="EG185" s="587"/>
      <c r="EH185" s="587"/>
      <c r="EI185" s="587"/>
      <c r="EJ185" s="587"/>
      <c r="EK185" s="587"/>
      <c r="EL185" s="587"/>
      <c r="EM185" s="587"/>
      <c r="EN185" s="587"/>
      <c r="EO185" s="587"/>
      <c r="EP185" s="587"/>
      <c r="EQ185" s="587"/>
      <c r="ER185" s="587"/>
      <c r="ES185" s="587"/>
      <c r="ET185" s="587"/>
      <c r="EU185" s="587"/>
      <c r="EV185" s="587"/>
      <c r="EW185" s="587"/>
      <c r="EX185" s="587"/>
      <c r="EY185" s="587"/>
      <c r="EZ185" s="587"/>
      <c r="FA185" s="587"/>
      <c r="FB185" s="587"/>
      <c r="FC185" s="587"/>
      <c r="FD185" s="587"/>
      <c r="FE185" s="587"/>
      <c r="FF185" s="587"/>
      <c r="FG185" s="587"/>
      <c r="FH185" s="587"/>
      <c r="FI185" s="587"/>
      <c r="FJ185" s="587"/>
      <c r="FK185" s="587"/>
      <c r="FL185" s="587"/>
      <c r="FM185" s="587"/>
      <c r="FN185" s="587"/>
      <c r="FO185" s="587"/>
      <c r="FP185" s="587"/>
      <c r="FQ185" s="587"/>
      <c r="FR185" s="587"/>
      <c r="FS185" s="587"/>
      <c r="FT185" s="587"/>
      <c r="FU185" s="587"/>
      <c r="FV185" s="587"/>
      <c r="FW185" s="587"/>
      <c r="FX185" s="587"/>
      <c r="FY185" s="587"/>
      <c r="FZ185" s="587"/>
      <c r="GA185" s="587"/>
      <c r="GB185" s="587"/>
      <c r="GC185" s="587"/>
      <c r="GD185" s="587"/>
      <c r="GE185" s="587"/>
      <c r="GF185" s="587"/>
      <c r="GG185" s="587"/>
      <c r="GH185" s="587"/>
      <c r="GI185" s="587"/>
      <c r="GJ185" s="587"/>
      <c r="GK185" s="587"/>
      <c r="GL185" s="587"/>
      <c r="GM185" s="587"/>
      <c r="GN185" s="587"/>
      <c r="GO185" s="587"/>
      <c r="GP185" s="587"/>
      <c r="GQ185" s="587"/>
      <c r="GR185" s="587"/>
      <c r="GS185" s="587"/>
      <c r="GT185" s="587"/>
      <c r="GU185" s="587"/>
      <c r="GV185" s="587"/>
      <c r="GW185" s="587"/>
      <c r="GX185" s="587"/>
      <c r="GY185" s="587"/>
      <c r="GZ185" s="587"/>
      <c r="HA185" s="587"/>
      <c r="HB185" s="587"/>
      <c r="HC185" s="587"/>
      <c r="HD185" s="587"/>
      <c r="HE185" s="587"/>
      <c r="HF185" s="587"/>
      <c r="HG185" s="587"/>
      <c r="HH185" s="587"/>
      <c r="HI185" s="587"/>
      <c r="HJ185" s="587"/>
      <c r="HK185" s="587"/>
      <c r="HL185" s="587"/>
      <c r="HM185" s="587"/>
      <c r="HN185" s="587"/>
      <c r="HO185" s="587"/>
      <c r="HP185" s="587"/>
      <c r="HQ185" s="587"/>
      <c r="HR185" s="587"/>
      <c r="HS185" s="587"/>
      <c r="HT185" s="587"/>
      <c r="HU185" s="587"/>
      <c r="HV185" s="587"/>
      <c r="HW185" s="587"/>
      <c r="HX185" s="587"/>
      <c r="HY185" s="587"/>
      <c r="HZ185" s="587"/>
      <c r="IA185" s="587"/>
      <c r="IB185" s="587"/>
      <c r="IC185" s="587"/>
      <c r="ID185" s="587"/>
      <c r="IE185" s="587"/>
      <c r="IF185" s="587"/>
      <c r="IG185" s="587"/>
      <c r="IH185" s="587"/>
      <c r="II185" s="587"/>
      <c r="IJ185" s="587"/>
      <c r="IK185" s="587"/>
      <c r="IL185" s="587"/>
      <c r="IM185" s="587"/>
      <c r="IN185" s="587"/>
      <c r="IO185" s="587"/>
      <c r="IP185" s="587"/>
      <c r="IQ185" s="587"/>
      <c r="IR185" s="587"/>
      <c r="IS185" s="587"/>
      <c r="IT185" s="587"/>
      <c r="IU185" s="587"/>
      <c r="IV185" s="587"/>
      <c r="IW185" s="587"/>
      <c r="IX185" s="587"/>
      <c r="IY185" s="587"/>
      <c r="IZ185" s="587"/>
      <c r="JA185" s="587"/>
      <c r="JB185" s="587"/>
      <c r="JC185" s="587"/>
      <c r="JD185" s="587"/>
      <c r="JE185" s="587"/>
      <c r="JF185" s="544"/>
      <c r="JG185" s="546"/>
      <c r="JH185" s="544"/>
      <c r="JI185" s="544"/>
      <c r="JJ185" s="544"/>
      <c r="JK185" s="544"/>
      <c r="JL185" s="544"/>
      <c r="JM185" s="544"/>
      <c r="JN185" s="544"/>
      <c r="JO185" s="544"/>
      <c r="JP185" s="544"/>
      <c r="JQ185" s="544"/>
      <c r="JR185" s="544"/>
      <c r="JS185" s="544"/>
      <c r="JT185" s="544"/>
      <c r="JU185" s="544"/>
      <c r="JV185" s="544"/>
      <c r="JW185" s="544"/>
      <c r="JX185" s="544"/>
      <c r="JY185" s="544"/>
      <c r="JZ185" s="544"/>
      <c r="KA185" s="544"/>
      <c r="KB185" s="544"/>
      <c r="KC185" s="544"/>
      <c r="KD185" s="544"/>
      <c r="KE185" s="544"/>
      <c r="KF185" s="544"/>
      <c r="KG185" s="544"/>
      <c r="KH185" s="544"/>
      <c r="KI185" s="544"/>
      <c r="KJ185" s="544"/>
      <c r="KK185" s="544"/>
      <c r="KL185" s="544"/>
      <c r="KM185" s="544"/>
      <c r="KN185" s="544"/>
      <c r="KO185" s="544"/>
      <c r="KP185" s="544"/>
      <c r="KQ185" s="544"/>
      <c r="KR185" s="544"/>
      <c r="KS185" s="544"/>
      <c r="KT185" s="544"/>
      <c r="KU185" s="544"/>
      <c r="KV185" s="544"/>
      <c r="KW185" s="544"/>
      <c r="KX185" s="544"/>
      <c r="KY185" s="544"/>
      <c r="KZ185" s="544"/>
      <c r="LA185" s="544"/>
      <c r="LB185" s="544"/>
      <c r="LC185" s="544"/>
      <c r="LD185" s="544"/>
      <c r="LE185" s="544"/>
      <c r="LF185" s="544"/>
      <c r="LG185" s="544"/>
      <c r="LH185" s="589"/>
      <c r="LI185" s="544"/>
      <c r="LJ185" s="546"/>
    </row>
    <row r="186" spans="2:322" ht="3.65" customHeight="1">
      <c r="B186" s="545"/>
      <c r="C186" s="544"/>
      <c r="D186" s="544"/>
      <c r="E186" s="544"/>
      <c r="F186" s="544"/>
      <c r="G186" s="544"/>
      <c r="H186" s="544"/>
      <c r="I186" s="544"/>
      <c r="J186" s="544"/>
      <c r="K186" s="544"/>
      <c r="L186" s="544"/>
      <c r="M186" s="544"/>
      <c r="N186" s="544"/>
      <c r="O186" s="544"/>
      <c r="P186" s="544"/>
      <c r="Q186" s="544"/>
      <c r="R186" s="544"/>
      <c r="S186" s="544"/>
      <c r="T186" s="544"/>
      <c r="U186" s="544"/>
      <c r="V186" s="544"/>
      <c r="W186" s="544"/>
      <c r="X186" s="544"/>
      <c r="Y186" s="544"/>
      <c r="Z186" s="544"/>
      <c r="AA186" s="544"/>
      <c r="AB186" s="544"/>
      <c r="AC186" s="544"/>
      <c r="AD186" s="544"/>
      <c r="AE186" s="544"/>
      <c r="AF186" s="544"/>
      <c r="AG186" s="544"/>
      <c r="AH186" s="544"/>
      <c r="AI186" s="544"/>
      <c r="AJ186" s="544"/>
      <c r="AK186" s="544"/>
      <c r="AL186" s="544"/>
      <c r="AM186" s="544"/>
      <c r="AN186" s="544"/>
      <c r="AO186" s="546"/>
      <c r="AP186" s="1399"/>
      <c r="AQ186" s="1400"/>
      <c r="AR186" s="1400"/>
      <c r="AS186" s="1400"/>
      <c r="AT186" s="1400"/>
      <c r="AU186" s="1400"/>
      <c r="AV186" s="1400"/>
      <c r="AW186" s="1400"/>
      <c r="AX186" s="1400"/>
      <c r="AY186" s="1400"/>
      <c r="AZ186" s="1400"/>
      <c r="BA186" s="1400"/>
      <c r="BB186" s="1400"/>
      <c r="BC186" s="1400"/>
      <c r="BD186" s="1400"/>
      <c r="BE186" s="1400"/>
      <c r="BF186" s="1400"/>
      <c r="BG186" s="1400"/>
      <c r="BH186" s="1400"/>
      <c r="BI186" s="1400"/>
      <c r="BJ186" s="1400"/>
      <c r="BK186" s="1400"/>
      <c r="BL186" s="1400"/>
      <c r="BM186" s="1400"/>
      <c r="BN186" s="1400"/>
      <c r="BO186" s="1400"/>
      <c r="BP186" s="1400"/>
      <c r="BQ186" s="1400"/>
      <c r="BR186" s="1400"/>
      <c r="BS186" s="1400"/>
      <c r="BT186" s="1400"/>
      <c r="BU186" s="1400"/>
      <c r="BV186" s="1400"/>
      <c r="BW186" s="1400"/>
      <c r="BX186" s="1400"/>
      <c r="BY186" s="1400"/>
      <c r="BZ186" s="1399"/>
      <c r="CA186" s="1400"/>
      <c r="CB186" s="1400"/>
      <c r="CC186" s="1400"/>
      <c r="CD186" s="1400"/>
      <c r="CE186" s="1400"/>
      <c r="CF186" s="1400"/>
      <c r="CG186" s="1400"/>
      <c r="CH186" s="1400"/>
      <c r="CI186" s="1400"/>
      <c r="CJ186" s="1400"/>
      <c r="CK186" s="1400"/>
      <c r="CL186" s="1400"/>
      <c r="CM186" s="1400"/>
      <c r="CN186" s="1400"/>
      <c r="CO186" s="1400"/>
      <c r="CP186" s="1400"/>
      <c r="CQ186" s="1400"/>
      <c r="CR186" s="1400"/>
      <c r="CS186" s="1400"/>
      <c r="CT186" s="1400"/>
      <c r="CU186" s="1400"/>
      <c r="CV186" s="1400"/>
      <c r="CW186" s="1400"/>
      <c r="CX186" s="1400"/>
      <c r="CY186" s="1400"/>
      <c r="CZ186" s="1400"/>
      <c r="DA186" s="1400"/>
      <c r="DB186" s="1400"/>
      <c r="DC186" s="1400"/>
      <c r="DD186" s="1400"/>
      <c r="DE186" s="1400"/>
      <c r="DF186" s="1400"/>
      <c r="DG186" s="1400"/>
      <c r="DH186" s="1400"/>
      <c r="DI186" s="1400"/>
      <c r="DJ186" s="587"/>
      <c r="DK186" s="587"/>
      <c r="DL186" s="587"/>
      <c r="DM186" s="587"/>
      <c r="DN186" s="587"/>
      <c r="DO186" s="587"/>
      <c r="DP186" s="587"/>
      <c r="DQ186" s="587"/>
      <c r="DR186" s="587"/>
      <c r="DS186" s="587"/>
      <c r="DT186" s="587"/>
      <c r="DU186" s="587"/>
      <c r="DV186" s="587"/>
      <c r="DW186" s="587"/>
      <c r="DX186" s="587"/>
      <c r="DY186" s="587"/>
      <c r="DZ186" s="587"/>
      <c r="EA186" s="587"/>
      <c r="EB186" s="587"/>
      <c r="EC186" s="587"/>
      <c r="ED186" s="587"/>
      <c r="EE186" s="587"/>
      <c r="EF186" s="587"/>
      <c r="EG186" s="587"/>
      <c r="EH186" s="587"/>
      <c r="EI186" s="587"/>
      <c r="EJ186" s="587"/>
      <c r="EK186" s="587"/>
      <c r="EL186" s="587"/>
      <c r="EM186" s="587"/>
      <c r="EN186" s="587"/>
      <c r="EO186" s="587"/>
      <c r="EP186" s="587"/>
      <c r="EQ186" s="587"/>
      <c r="ER186" s="587"/>
      <c r="ES186" s="587"/>
      <c r="ET186" s="587"/>
      <c r="EU186" s="587"/>
      <c r="EV186" s="587"/>
      <c r="EW186" s="587"/>
      <c r="EX186" s="587"/>
      <c r="EY186" s="587"/>
      <c r="EZ186" s="587"/>
      <c r="FA186" s="587"/>
      <c r="FB186" s="587"/>
      <c r="FC186" s="587"/>
      <c r="FD186" s="587"/>
      <c r="FE186" s="587"/>
      <c r="FF186" s="587"/>
      <c r="FG186" s="587"/>
      <c r="FH186" s="587"/>
      <c r="FI186" s="587"/>
      <c r="FJ186" s="587"/>
      <c r="FK186" s="587"/>
      <c r="FL186" s="587"/>
      <c r="FM186" s="587"/>
      <c r="FN186" s="587"/>
      <c r="FO186" s="587"/>
      <c r="FP186" s="587"/>
      <c r="FQ186" s="587"/>
      <c r="FR186" s="587"/>
      <c r="FS186" s="587"/>
      <c r="FT186" s="587"/>
      <c r="FU186" s="587"/>
      <c r="FV186" s="587"/>
      <c r="FW186" s="587"/>
      <c r="FX186" s="587"/>
      <c r="FY186" s="587"/>
      <c r="FZ186" s="587"/>
      <c r="GA186" s="587"/>
      <c r="GB186" s="587"/>
      <c r="GC186" s="587"/>
      <c r="GD186" s="587"/>
      <c r="GE186" s="587"/>
      <c r="GF186" s="587"/>
      <c r="GG186" s="587"/>
      <c r="GH186" s="587"/>
      <c r="GI186" s="587"/>
      <c r="GJ186" s="587"/>
      <c r="GK186" s="587"/>
      <c r="GL186" s="587"/>
      <c r="GM186" s="587"/>
      <c r="GN186" s="587"/>
      <c r="GO186" s="587"/>
      <c r="GP186" s="587"/>
      <c r="GQ186" s="587"/>
      <c r="GR186" s="587"/>
      <c r="GS186" s="587"/>
      <c r="GT186" s="587"/>
      <c r="GU186" s="587"/>
      <c r="GV186" s="587"/>
      <c r="GW186" s="587"/>
      <c r="GX186" s="587"/>
      <c r="GY186" s="587"/>
      <c r="GZ186" s="587"/>
      <c r="HA186" s="587"/>
      <c r="HB186" s="587"/>
      <c r="HC186" s="587"/>
      <c r="HD186" s="587"/>
      <c r="HE186" s="587"/>
      <c r="HF186" s="587"/>
      <c r="HG186" s="587"/>
      <c r="HH186" s="587"/>
      <c r="HI186" s="587"/>
      <c r="HJ186" s="587"/>
      <c r="HK186" s="587"/>
      <c r="HL186" s="587"/>
      <c r="HM186" s="587"/>
      <c r="HN186" s="587"/>
      <c r="HO186" s="587"/>
      <c r="HP186" s="587"/>
      <c r="HQ186" s="587"/>
      <c r="HR186" s="587"/>
      <c r="HS186" s="587"/>
      <c r="HT186" s="587"/>
      <c r="HU186" s="587"/>
      <c r="HV186" s="587"/>
      <c r="HW186" s="587"/>
      <c r="HX186" s="587"/>
      <c r="HY186" s="587"/>
      <c r="HZ186" s="587"/>
      <c r="IA186" s="587"/>
      <c r="IB186" s="587"/>
      <c r="IC186" s="587"/>
      <c r="ID186" s="587"/>
      <c r="IE186" s="587"/>
      <c r="IF186" s="587"/>
      <c r="IG186" s="587"/>
      <c r="IH186" s="587"/>
      <c r="II186" s="587"/>
      <c r="IJ186" s="587"/>
      <c r="IK186" s="587"/>
      <c r="IL186" s="587"/>
      <c r="IM186" s="587"/>
      <c r="IN186" s="587"/>
      <c r="IO186" s="587"/>
      <c r="IP186" s="587"/>
      <c r="IQ186" s="587"/>
      <c r="IR186" s="587"/>
      <c r="IS186" s="587"/>
      <c r="IT186" s="587"/>
      <c r="IU186" s="587"/>
      <c r="IV186" s="587"/>
      <c r="IW186" s="587"/>
      <c r="IX186" s="587"/>
      <c r="IY186" s="587"/>
      <c r="IZ186" s="587"/>
      <c r="JA186" s="587"/>
      <c r="JB186" s="587"/>
      <c r="JC186" s="587"/>
      <c r="JD186" s="587"/>
      <c r="JE186" s="587"/>
      <c r="JF186" s="544"/>
      <c r="JG186" s="546"/>
      <c r="JH186" s="544"/>
      <c r="JI186" s="544"/>
      <c r="JJ186" s="544"/>
      <c r="JK186" s="544"/>
      <c r="JL186" s="544"/>
      <c r="JM186" s="544"/>
      <c r="JN186" s="544"/>
      <c r="JO186" s="544"/>
      <c r="JP186" s="544"/>
      <c r="JQ186" s="544"/>
      <c r="JR186" s="544"/>
      <c r="JS186" s="544"/>
      <c r="JT186" s="544"/>
      <c r="JU186" s="544"/>
      <c r="JV186" s="544"/>
      <c r="JW186" s="544"/>
      <c r="JX186" s="544"/>
      <c r="JY186" s="544"/>
      <c r="JZ186" s="544"/>
      <c r="KA186" s="544"/>
      <c r="KB186" s="544"/>
      <c r="KC186" s="544"/>
      <c r="KD186" s="544"/>
      <c r="KE186" s="544"/>
      <c r="KF186" s="544"/>
      <c r="KG186" s="544"/>
      <c r="KH186" s="544"/>
      <c r="KI186" s="544"/>
      <c r="KJ186" s="544"/>
      <c r="KK186" s="544"/>
      <c r="KL186" s="544"/>
      <c r="KM186" s="544"/>
      <c r="KN186" s="544"/>
      <c r="KO186" s="544"/>
      <c r="KP186" s="544"/>
      <c r="KQ186" s="544"/>
      <c r="KR186" s="544"/>
      <c r="KS186" s="544"/>
      <c r="KT186" s="544"/>
      <c r="KU186" s="544"/>
      <c r="KV186" s="544"/>
      <c r="KW186" s="544"/>
      <c r="KX186" s="544"/>
      <c r="KY186" s="544"/>
      <c r="KZ186" s="544"/>
      <c r="LA186" s="544"/>
      <c r="LB186" s="544"/>
      <c r="LC186" s="544"/>
      <c r="LD186" s="544"/>
      <c r="LE186" s="544"/>
      <c r="LF186" s="544"/>
      <c r="LG186" s="544"/>
      <c r="LH186" s="589"/>
      <c r="LI186" s="544"/>
      <c r="LJ186" s="546"/>
    </row>
    <row r="187" spans="2:322" ht="3.65" customHeight="1">
      <c r="B187" s="545"/>
      <c r="C187" s="544"/>
      <c r="D187" s="544"/>
      <c r="E187" s="544"/>
      <c r="F187" s="544"/>
      <c r="G187" s="544"/>
      <c r="H187" s="544"/>
      <c r="I187" s="544"/>
      <c r="J187" s="544"/>
      <c r="K187" s="544"/>
      <c r="L187" s="544"/>
      <c r="M187" s="544"/>
      <c r="N187" s="544"/>
      <c r="O187" s="544"/>
      <c r="P187" s="544"/>
      <c r="Q187" s="544"/>
      <c r="R187" s="544"/>
      <c r="S187" s="544"/>
      <c r="T187" s="544"/>
      <c r="U187" s="544"/>
      <c r="V187" s="544"/>
      <c r="W187" s="544"/>
      <c r="X187" s="544"/>
      <c r="Y187" s="544"/>
      <c r="Z187" s="544"/>
      <c r="AA187" s="544"/>
      <c r="AB187" s="544"/>
      <c r="AC187" s="544"/>
      <c r="AD187" s="544"/>
      <c r="AE187" s="544"/>
      <c r="AF187" s="544"/>
      <c r="AG187" s="544"/>
      <c r="AH187" s="544"/>
      <c r="AI187" s="544"/>
      <c r="AJ187" s="544"/>
      <c r="AK187" s="544"/>
      <c r="AL187" s="544"/>
      <c r="AM187" s="544"/>
      <c r="AN187" s="544"/>
      <c r="AO187" s="546"/>
      <c r="AP187" s="1399"/>
      <c r="AQ187" s="1400"/>
      <c r="AR187" s="1400"/>
      <c r="AS187" s="1400"/>
      <c r="AT187" s="1400"/>
      <c r="AU187" s="1400"/>
      <c r="AV187" s="1400"/>
      <c r="AW187" s="1400"/>
      <c r="AX187" s="1400"/>
      <c r="AY187" s="1400"/>
      <c r="AZ187" s="1400"/>
      <c r="BA187" s="1400"/>
      <c r="BB187" s="1400"/>
      <c r="BC187" s="1400"/>
      <c r="BD187" s="1400"/>
      <c r="BE187" s="1400"/>
      <c r="BF187" s="1400"/>
      <c r="BG187" s="1400"/>
      <c r="BH187" s="1400"/>
      <c r="BI187" s="1400"/>
      <c r="BJ187" s="1400"/>
      <c r="BK187" s="1400"/>
      <c r="BL187" s="1400"/>
      <c r="BM187" s="1400"/>
      <c r="BN187" s="1400"/>
      <c r="BO187" s="1400"/>
      <c r="BP187" s="1400"/>
      <c r="BQ187" s="1400"/>
      <c r="BR187" s="1400"/>
      <c r="BS187" s="1400"/>
      <c r="BT187" s="1400"/>
      <c r="BU187" s="1400"/>
      <c r="BV187" s="1400"/>
      <c r="BW187" s="1400"/>
      <c r="BX187" s="1400"/>
      <c r="BY187" s="1400"/>
      <c r="BZ187" s="1399"/>
      <c r="CA187" s="1400"/>
      <c r="CB187" s="1400"/>
      <c r="CC187" s="1400"/>
      <c r="CD187" s="1400"/>
      <c r="CE187" s="1400"/>
      <c r="CF187" s="1400"/>
      <c r="CG187" s="1400"/>
      <c r="CH187" s="1400"/>
      <c r="CI187" s="1400"/>
      <c r="CJ187" s="1400"/>
      <c r="CK187" s="1400"/>
      <c r="CL187" s="1400"/>
      <c r="CM187" s="1400"/>
      <c r="CN187" s="1400"/>
      <c r="CO187" s="1400"/>
      <c r="CP187" s="1400"/>
      <c r="CQ187" s="1400"/>
      <c r="CR187" s="1400"/>
      <c r="CS187" s="1400"/>
      <c r="CT187" s="1400"/>
      <c r="CU187" s="1400"/>
      <c r="CV187" s="1400"/>
      <c r="CW187" s="1400"/>
      <c r="CX187" s="1400"/>
      <c r="CY187" s="1400"/>
      <c r="CZ187" s="1400"/>
      <c r="DA187" s="1400"/>
      <c r="DB187" s="1400"/>
      <c r="DC187" s="1400"/>
      <c r="DD187" s="1400"/>
      <c r="DE187" s="1400"/>
      <c r="DF187" s="1400"/>
      <c r="DG187" s="1400"/>
      <c r="DH187" s="1400"/>
      <c r="DI187" s="1400"/>
      <c r="DJ187" s="587"/>
      <c r="DK187" s="587"/>
      <c r="DL187" s="587"/>
      <c r="DM187" s="587"/>
      <c r="DN187" s="587"/>
      <c r="DO187" s="587"/>
      <c r="DP187" s="587"/>
      <c r="DQ187" s="587"/>
      <c r="DR187" s="587"/>
      <c r="DS187" s="587"/>
      <c r="DT187" s="587"/>
      <c r="DU187" s="587"/>
      <c r="DV187" s="587"/>
      <c r="DW187" s="587"/>
      <c r="DX187" s="587"/>
      <c r="DY187" s="587"/>
      <c r="DZ187" s="587"/>
      <c r="EA187" s="587"/>
      <c r="EB187" s="587"/>
      <c r="EC187" s="587"/>
      <c r="ED187" s="587"/>
      <c r="EE187" s="587"/>
      <c r="EF187" s="587"/>
      <c r="EG187" s="587"/>
      <c r="EH187" s="587"/>
      <c r="EI187" s="587"/>
      <c r="EJ187" s="587"/>
      <c r="EK187" s="587"/>
      <c r="EL187" s="587"/>
      <c r="EM187" s="587"/>
      <c r="EN187" s="587"/>
      <c r="EO187" s="587"/>
      <c r="EP187" s="587"/>
      <c r="EQ187" s="587"/>
      <c r="ER187" s="587"/>
      <c r="ES187" s="587"/>
      <c r="ET187" s="587"/>
      <c r="EU187" s="587"/>
      <c r="EV187" s="587"/>
      <c r="EW187" s="587"/>
      <c r="EX187" s="587"/>
      <c r="EY187" s="587"/>
      <c r="EZ187" s="587"/>
      <c r="FA187" s="587"/>
      <c r="FB187" s="587"/>
      <c r="FC187" s="587"/>
      <c r="FD187" s="587"/>
      <c r="FE187" s="587"/>
      <c r="FF187" s="587"/>
      <c r="FG187" s="587"/>
      <c r="FH187" s="587"/>
      <c r="FI187" s="587"/>
      <c r="FJ187" s="587"/>
      <c r="FK187" s="587"/>
      <c r="FL187" s="587"/>
      <c r="FM187" s="587"/>
      <c r="FN187" s="587"/>
      <c r="FO187" s="587"/>
      <c r="FP187" s="587"/>
      <c r="FQ187" s="587"/>
      <c r="FR187" s="587"/>
      <c r="FS187" s="587"/>
      <c r="FT187" s="587"/>
      <c r="FU187" s="587"/>
      <c r="FV187" s="587"/>
      <c r="FW187" s="587"/>
      <c r="FX187" s="587"/>
      <c r="FY187" s="587"/>
      <c r="FZ187" s="587"/>
      <c r="GA187" s="587"/>
      <c r="GB187" s="587"/>
      <c r="GC187" s="587"/>
      <c r="GD187" s="587"/>
      <c r="GE187" s="587"/>
      <c r="GF187" s="587"/>
      <c r="GG187" s="587"/>
      <c r="GH187" s="587"/>
      <c r="GI187" s="587"/>
      <c r="GJ187" s="587"/>
      <c r="GK187" s="587"/>
      <c r="GL187" s="587"/>
      <c r="GM187" s="587"/>
      <c r="GN187" s="587"/>
      <c r="GO187" s="587"/>
      <c r="GP187" s="587"/>
      <c r="GQ187" s="587"/>
      <c r="GR187" s="587"/>
      <c r="GS187" s="587"/>
      <c r="GT187" s="587"/>
      <c r="GU187" s="587"/>
      <c r="GV187" s="587"/>
      <c r="GW187" s="587"/>
      <c r="GX187" s="587"/>
      <c r="GY187" s="587"/>
      <c r="GZ187" s="587"/>
      <c r="HA187" s="587"/>
      <c r="HB187" s="587"/>
      <c r="HC187" s="587"/>
      <c r="HD187" s="587"/>
      <c r="HE187" s="587"/>
      <c r="HF187" s="587"/>
      <c r="HG187" s="587"/>
      <c r="HH187" s="587"/>
      <c r="HI187" s="587"/>
      <c r="HJ187" s="587"/>
      <c r="HK187" s="587"/>
      <c r="HL187" s="587"/>
      <c r="HM187" s="587"/>
      <c r="HN187" s="587"/>
      <c r="HO187" s="587"/>
      <c r="HP187" s="587"/>
      <c r="HQ187" s="587"/>
      <c r="HR187" s="587"/>
      <c r="HS187" s="587"/>
      <c r="HT187" s="587"/>
      <c r="HU187" s="587"/>
      <c r="HV187" s="587"/>
      <c r="HW187" s="587"/>
      <c r="HX187" s="587"/>
      <c r="HY187" s="587"/>
      <c r="HZ187" s="587"/>
      <c r="IA187" s="587"/>
      <c r="IB187" s="587"/>
      <c r="IC187" s="587"/>
      <c r="ID187" s="587"/>
      <c r="IE187" s="587"/>
      <c r="IF187" s="587"/>
      <c r="IG187" s="587"/>
      <c r="IH187" s="587"/>
      <c r="II187" s="587"/>
      <c r="IJ187" s="587"/>
      <c r="IK187" s="587"/>
      <c r="IL187" s="587"/>
      <c r="IM187" s="587"/>
      <c r="IN187" s="587"/>
      <c r="IO187" s="587"/>
      <c r="IP187" s="587"/>
      <c r="IQ187" s="587"/>
      <c r="IR187" s="587"/>
      <c r="IS187" s="587"/>
      <c r="IT187" s="587"/>
      <c r="IU187" s="587"/>
      <c r="IV187" s="587"/>
      <c r="IW187" s="587"/>
      <c r="IX187" s="587"/>
      <c r="IY187" s="587"/>
      <c r="IZ187" s="587"/>
      <c r="JA187" s="587"/>
      <c r="JB187" s="587"/>
      <c r="JC187" s="587"/>
      <c r="JD187" s="587"/>
      <c r="JE187" s="587"/>
      <c r="JF187" s="544"/>
      <c r="JG187" s="546"/>
      <c r="JH187" s="544"/>
      <c r="JI187" s="544"/>
      <c r="JJ187" s="544"/>
      <c r="JK187" s="544"/>
      <c r="JL187" s="544"/>
      <c r="JM187" s="544"/>
      <c r="JN187" s="544"/>
      <c r="JO187" s="544"/>
      <c r="JP187" s="544"/>
      <c r="JQ187" s="544"/>
      <c r="JR187" s="544"/>
      <c r="JS187" s="544"/>
      <c r="JT187" s="544"/>
      <c r="JU187" s="544"/>
      <c r="JV187" s="544"/>
      <c r="JW187" s="544"/>
      <c r="JX187" s="544"/>
      <c r="JY187" s="544"/>
      <c r="JZ187" s="544"/>
      <c r="KA187" s="544"/>
      <c r="KB187" s="544"/>
      <c r="KC187" s="544"/>
      <c r="KD187" s="544"/>
      <c r="KE187" s="544"/>
      <c r="KF187" s="544"/>
      <c r="KG187" s="544"/>
      <c r="KH187" s="544"/>
      <c r="KI187" s="544"/>
      <c r="KJ187" s="544"/>
      <c r="KK187" s="544"/>
      <c r="KL187" s="544"/>
      <c r="KM187" s="544"/>
      <c r="KN187" s="544"/>
      <c r="KO187" s="544"/>
      <c r="KP187" s="544"/>
      <c r="KQ187" s="544"/>
      <c r="KR187" s="544"/>
      <c r="KS187" s="544"/>
      <c r="KT187" s="544"/>
      <c r="KU187" s="544"/>
      <c r="KV187" s="544"/>
      <c r="KW187" s="544"/>
      <c r="KX187" s="544"/>
      <c r="KY187" s="544"/>
      <c r="KZ187" s="544"/>
      <c r="LA187" s="544"/>
      <c r="LB187" s="544"/>
      <c r="LC187" s="544"/>
      <c r="LD187" s="544"/>
      <c r="LE187" s="544"/>
      <c r="LF187" s="544"/>
      <c r="LG187" s="544"/>
      <c r="LH187" s="544"/>
      <c r="LI187" s="544"/>
      <c r="LJ187" s="546"/>
    </row>
    <row r="188" spans="2:322" ht="3.65" customHeight="1" thickBot="1">
      <c r="B188" s="545"/>
      <c r="C188" s="544"/>
      <c r="D188" s="544"/>
      <c r="E188" s="544"/>
      <c r="F188" s="544"/>
      <c r="G188" s="544"/>
      <c r="H188" s="544"/>
      <c r="I188" s="544"/>
      <c r="J188" s="544"/>
      <c r="K188" s="544"/>
      <c r="L188" s="544"/>
      <c r="M188" s="544"/>
      <c r="N188" s="544"/>
      <c r="O188" s="544"/>
      <c r="P188" s="544"/>
      <c r="Q188" s="544"/>
      <c r="R188" s="544"/>
      <c r="S188" s="544"/>
      <c r="T188" s="544"/>
      <c r="U188" s="544"/>
      <c r="V188" s="544"/>
      <c r="W188" s="544"/>
      <c r="X188" s="544"/>
      <c r="Y188" s="544"/>
      <c r="Z188" s="544"/>
      <c r="AA188" s="544"/>
      <c r="AB188" s="544"/>
      <c r="AC188" s="544"/>
      <c r="AD188" s="544"/>
      <c r="AE188" s="544"/>
      <c r="AF188" s="544"/>
      <c r="AG188" s="544"/>
      <c r="AH188" s="544"/>
      <c r="AI188" s="544"/>
      <c r="AJ188" s="544"/>
      <c r="AK188" s="544"/>
      <c r="AL188" s="544"/>
      <c r="AM188" s="544"/>
      <c r="AN188" s="544"/>
      <c r="AO188" s="546"/>
      <c r="AP188" s="1401"/>
      <c r="AQ188" s="1402"/>
      <c r="AR188" s="1402"/>
      <c r="AS188" s="1402"/>
      <c r="AT188" s="1402"/>
      <c r="AU188" s="1402"/>
      <c r="AV188" s="1402"/>
      <c r="AW188" s="1402"/>
      <c r="AX188" s="1402"/>
      <c r="AY188" s="1402"/>
      <c r="AZ188" s="1402"/>
      <c r="BA188" s="1402"/>
      <c r="BB188" s="1402"/>
      <c r="BC188" s="1402"/>
      <c r="BD188" s="1402"/>
      <c r="BE188" s="1402"/>
      <c r="BF188" s="1402"/>
      <c r="BG188" s="1402"/>
      <c r="BH188" s="1402"/>
      <c r="BI188" s="1402"/>
      <c r="BJ188" s="1402"/>
      <c r="BK188" s="1402"/>
      <c r="BL188" s="1402"/>
      <c r="BM188" s="1402"/>
      <c r="BN188" s="1402"/>
      <c r="BO188" s="1402"/>
      <c r="BP188" s="1402"/>
      <c r="BQ188" s="1402"/>
      <c r="BR188" s="1402"/>
      <c r="BS188" s="1402"/>
      <c r="BT188" s="1402"/>
      <c r="BU188" s="1402"/>
      <c r="BV188" s="1402"/>
      <c r="BW188" s="1402"/>
      <c r="BX188" s="1402"/>
      <c r="BY188" s="1402"/>
      <c r="BZ188" s="1401"/>
      <c r="CA188" s="1402"/>
      <c r="CB188" s="1402"/>
      <c r="CC188" s="1402"/>
      <c r="CD188" s="1402"/>
      <c r="CE188" s="1402"/>
      <c r="CF188" s="1402"/>
      <c r="CG188" s="1402"/>
      <c r="CH188" s="1402"/>
      <c r="CI188" s="1402"/>
      <c r="CJ188" s="1402"/>
      <c r="CK188" s="1402"/>
      <c r="CL188" s="1402"/>
      <c r="CM188" s="1402"/>
      <c r="CN188" s="1402"/>
      <c r="CO188" s="1402"/>
      <c r="CP188" s="1402"/>
      <c r="CQ188" s="1402"/>
      <c r="CR188" s="1402"/>
      <c r="CS188" s="1402"/>
      <c r="CT188" s="1402"/>
      <c r="CU188" s="1402"/>
      <c r="CV188" s="1402"/>
      <c r="CW188" s="1402"/>
      <c r="CX188" s="1402"/>
      <c r="CY188" s="1402"/>
      <c r="CZ188" s="1402"/>
      <c r="DA188" s="1402"/>
      <c r="DB188" s="1402"/>
      <c r="DC188" s="1402"/>
      <c r="DD188" s="1402"/>
      <c r="DE188" s="1402"/>
      <c r="DF188" s="1402"/>
      <c r="DG188" s="1402"/>
      <c r="DH188" s="1402"/>
      <c r="DI188" s="1402"/>
      <c r="DJ188" s="590"/>
      <c r="DK188" s="590"/>
      <c r="DL188" s="590"/>
      <c r="DM188" s="590"/>
      <c r="DN188" s="590"/>
      <c r="DO188" s="590"/>
      <c r="DP188" s="590"/>
      <c r="DQ188" s="590"/>
      <c r="DR188" s="590"/>
      <c r="DS188" s="590"/>
      <c r="DT188" s="590"/>
      <c r="DU188" s="590"/>
      <c r="DV188" s="590"/>
      <c r="DW188" s="590"/>
      <c r="DX188" s="590"/>
      <c r="DY188" s="590"/>
      <c r="DZ188" s="590"/>
      <c r="EA188" s="590"/>
      <c r="EB188" s="590"/>
      <c r="EC188" s="590"/>
      <c r="ED188" s="590"/>
      <c r="EE188" s="590"/>
      <c r="EF188" s="590"/>
      <c r="EG188" s="590"/>
      <c r="EH188" s="590"/>
      <c r="EI188" s="590"/>
      <c r="EJ188" s="590"/>
      <c r="EK188" s="590"/>
      <c r="EL188" s="590"/>
      <c r="EM188" s="590"/>
      <c r="EN188" s="590"/>
      <c r="EO188" s="590"/>
      <c r="EP188" s="590"/>
      <c r="EQ188" s="590"/>
      <c r="ER188" s="590"/>
      <c r="ES188" s="590"/>
      <c r="ET188" s="590"/>
      <c r="EU188" s="590"/>
      <c r="EV188" s="590"/>
      <c r="EW188" s="590"/>
      <c r="EX188" s="590"/>
      <c r="EY188" s="590"/>
      <c r="EZ188" s="590"/>
      <c r="FA188" s="590"/>
      <c r="FB188" s="590"/>
      <c r="FC188" s="590"/>
      <c r="FD188" s="590"/>
      <c r="FE188" s="590"/>
      <c r="FF188" s="590"/>
      <c r="FG188" s="590"/>
      <c r="FH188" s="590"/>
      <c r="FI188" s="590"/>
      <c r="FJ188" s="590"/>
      <c r="FK188" s="590"/>
      <c r="FL188" s="590"/>
      <c r="FM188" s="590"/>
      <c r="FN188" s="590"/>
      <c r="FO188" s="590"/>
      <c r="FP188" s="590"/>
      <c r="FQ188" s="590"/>
      <c r="FR188" s="590"/>
      <c r="FS188" s="590"/>
      <c r="FT188" s="590"/>
      <c r="FU188" s="590"/>
      <c r="FV188" s="590"/>
      <c r="FW188" s="590"/>
      <c r="FX188" s="590"/>
      <c r="FY188" s="590"/>
      <c r="FZ188" s="590"/>
      <c r="GA188" s="590"/>
      <c r="GB188" s="590"/>
      <c r="GC188" s="590"/>
      <c r="GD188" s="590"/>
      <c r="GE188" s="590"/>
      <c r="GF188" s="590"/>
      <c r="GG188" s="590"/>
      <c r="GH188" s="590"/>
      <c r="GI188" s="590"/>
      <c r="GJ188" s="590"/>
      <c r="GK188" s="590"/>
      <c r="GL188" s="590"/>
      <c r="GM188" s="590"/>
      <c r="GN188" s="590"/>
      <c r="GO188" s="590"/>
      <c r="GP188" s="590"/>
      <c r="GQ188" s="590"/>
      <c r="GR188" s="590"/>
      <c r="GS188" s="590"/>
      <c r="GT188" s="590"/>
      <c r="GU188" s="590"/>
      <c r="GV188" s="590"/>
      <c r="GW188" s="590"/>
      <c r="GX188" s="590"/>
      <c r="GY188" s="590"/>
      <c r="GZ188" s="590"/>
      <c r="HA188" s="590"/>
      <c r="HB188" s="590"/>
      <c r="HC188" s="590"/>
      <c r="HD188" s="590"/>
      <c r="HE188" s="590"/>
      <c r="HF188" s="590"/>
      <c r="HG188" s="590"/>
      <c r="HH188" s="590"/>
      <c r="HI188" s="590"/>
      <c r="HJ188" s="590"/>
      <c r="HK188" s="590"/>
      <c r="HL188" s="590"/>
      <c r="HM188" s="590"/>
      <c r="HN188" s="590"/>
      <c r="HO188" s="590"/>
      <c r="HP188" s="590"/>
      <c r="HQ188" s="590"/>
      <c r="HR188" s="590"/>
      <c r="HS188" s="590"/>
      <c r="HT188" s="590"/>
      <c r="HU188" s="590"/>
      <c r="HV188" s="590"/>
      <c r="HW188" s="590"/>
      <c r="HX188" s="590"/>
      <c r="HY188" s="590"/>
      <c r="HZ188" s="590"/>
      <c r="IA188" s="590"/>
      <c r="IB188" s="590"/>
      <c r="IC188" s="590"/>
      <c r="ID188" s="590"/>
      <c r="IE188" s="590"/>
      <c r="IF188" s="590"/>
      <c r="IG188" s="590"/>
      <c r="IH188" s="590"/>
      <c r="II188" s="590"/>
      <c r="IJ188" s="590"/>
      <c r="IK188" s="590"/>
      <c r="IL188" s="590"/>
      <c r="IM188" s="590"/>
      <c r="IN188" s="590"/>
      <c r="IO188" s="590"/>
      <c r="IP188" s="590"/>
      <c r="IQ188" s="590"/>
      <c r="IR188" s="590"/>
      <c r="IS188" s="590"/>
      <c r="IT188" s="590"/>
      <c r="IU188" s="590"/>
      <c r="IV188" s="590"/>
      <c r="IW188" s="590"/>
      <c r="IX188" s="590"/>
      <c r="IY188" s="590"/>
      <c r="IZ188" s="590"/>
      <c r="JA188" s="590"/>
      <c r="JB188" s="590"/>
      <c r="JC188" s="590"/>
      <c r="JD188" s="590"/>
      <c r="JE188" s="590"/>
      <c r="JF188" s="544"/>
      <c r="JG188" s="546"/>
      <c r="JH188" s="544"/>
      <c r="JI188" s="544"/>
      <c r="JJ188" s="544"/>
      <c r="JK188" s="544"/>
      <c r="JL188" s="544"/>
      <c r="JM188" s="544"/>
      <c r="JN188" s="544"/>
      <c r="JO188" s="544"/>
      <c r="JP188" s="544"/>
      <c r="JQ188" s="544"/>
      <c r="JR188" s="544"/>
      <c r="JS188" s="544"/>
      <c r="JT188" s="544"/>
      <c r="JU188" s="544"/>
      <c r="JV188" s="544"/>
      <c r="JW188" s="544"/>
      <c r="JX188" s="544"/>
      <c r="JY188" s="544"/>
      <c r="JZ188" s="544"/>
      <c r="KA188" s="544"/>
      <c r="KB188" s="544"/>
      <c r="KC188" s="544"/>
      <c r="KD188" s="544"/>
      <c r="KE188" s="544"/>
      <c r="KF188" s="544"/>
      <c r="KG188" s="544"/>
      <c r="KH188" s="544"/>
      <c r="KI188" s="544"/>
      <c r="KJ188" s="544"/>
      <c r="KK188" s="544"/>
      <c r="KL188" s="544"/>
      <c r="KM188" s="544"/>
      <c r="KN188" s="544"/>
      <c r="KO188" s="544"/>
      <c r="KP188" s="544"/>
      <c r="KQ188" s="544"/>
      <c r="KR188" s="544"/>
      <c r="KS188" s="544"/>
      <c r="KT188" s="544"/>
      <c r="KU188" s="544"/>
      <c r="KV188" s="544"/>
      <c r="KW188" s="544"/>
      <c r="KX188" s="544"/>
      <c r="KY188" s="544"/>
      <c r="KZ188" s="544"/>
      <c r="LA188" s="544"/>
      <c r="LB188" s="544"/>
      <c r="LC188" s="544"/>
      <c r="LD188" s="544"/>
      <c r="LE188" s="544"/>
      <c r="LF188" s="544"/>
      <c r="LG188" s="544"/>
      <c r="LH188" s="544"/>
      <c r="LI188" s="544"/>
      <c r="LJ188" s="546"/>
    </row>
    <row r="189" spans="2:322" ht="3.65" customHeight="1" thickTop="1">
      <c r="B189" s="1385"/>
      <c r="C189" s="1386"/>
      <c r="D189" s="1386"/>
      <c r="E189" s="1386"/>
      <c r="F189" s="1386"/>
      <c r="G189" s="1386"/>
      <c r="H189" s="1386"/>
      <c r="I189" s="1386"/>
      <c r="J189" s="1386"/>
      <c r="K189" s="1386"/>
      <c r="L189" s="1386"/>
      <c r="M189" s="1386"/>
      <c r="N189" s="1386"/>
      <c r="O189" s="1386"/>
      <c r="P189" s="1386"/>
      <c r="Q189" s="1386"/>
      <c r="R189" s="1386"/>
      <c r="S189" s="1386"/>
      <c r="T189" s="1386"/>
      <c r="U189" s="1386"/>
      <c r="V189" s="1386"/>
      <c r="W189" s="1386"/>
      <c r="X189" s="1386"/>
      <c r="Y189" s="1386"/>
      <c r="Z189" s="1386"/>
      <c r="AA189" s="1386"/>
      <c r="AB189" s="1386"/>
      <c r="AC189" s="1386"/>
      <c r="AD189" s="1386"/>
      <c r="AE189" s="1386"/>
      <c r="AF189" s="1386"/>
      <c r="AG189" s="1386"/>
      <c r="AH189" s="1386"/>
      <c r="AI189" s="1386"/>
      <c r="AJ189" s="1386"/>
      <c r="AK189" s="1386"/>
      <c r="AL189" s="1386"/>
      <c r="AM189" s="1386"/>
      <c r="AN189" s="1386"/>
      <c r="AO189" s="1386"/>
      <c r="AP189" s="1386"/>
      <c r="AQ189" s="1386"/>
      <c r="AR189" s="1386"/>
      <c r="AS189" s="1386"/>
      <c r="AT189" s="1386"/>
      <c r="AU189" s="1386"/>
      <c r="AV189" s="1386"/>
      <c r="AW189" s="1386"/>
      <c r="AX189" s="1386"/>
      <c r="AY189" s="1386"/>
      <c r="AZ189" s="1386"/>
      <c r="BA189" s="1386"/>
      <c r="BB189" s="1386"/>
      <c r="BC189" s="1386"/>
      <c r="BD189" s="1386"/>
      <c r="BE189" s="1386"/>
      <c r="BF189" s="1386"/>
      <c r="BG189" s="1386"/>
      <c r="BH189" s="1386"/>
      <c r="BI189" s="1386"/>
      <c r="BJ189" s="1386"/>
      <c r="BK189" s="1386"/>
      <c r="BL189" s="1386"/>
      <c r="BM189" s="1386"/>
      <c r="BN189" s="1386"/>
      <c r="BO189" s="1386"/>
      <c r="BP189" s="1386"/>
      <c r="BQ189" s="1386"/>
      <c r="BR189" s="1386"/>
      <c r="BS189" s="1386"/>
      <c r="BT189" s="1386"/>
      <c r="BU189" s="1386"/>
      <c r="BV189" s="1386"/>
      <c r="BW189" s="1386"/>
      <c r="BX189" s="1386"/>
      <c r="BY189" s="1386"/>
      <c r="BZ189" s="1386"/>
      <c r="CA189" s="1386"/>
      <c r="CB189" s="1386"/>
      <c r="CC189" s="1386"/>
      <c r="CD189" s="1386"/>
      <c r="CE189" s="1386"/>
      <c r="CF189" s="1386"/>
      <c r="CG189" s="1386"/>
      <c r="CH189" s="1386"/>
      <c r="CI189" s="1386"/>
      <c r="CJ189" s="1386"/>
      <c r="CK189" s="1386"/>
      <c r="CL189" s="1386"/>
      <c r="CM189" s="1386"/>
      <c r="CN189" s="1386"/>
      <c r="CO189" s="1386"/>
      <c r="CP189" s="1386"/>
      <c r="CQ189" s="1386"/>
      <c r="CR189" s="1386"/>
      <c r="CS189" s="1386"/>
      <c r="CT189" s="1386"/>
      <c r="CU189" s="1386"/>
      <c r="CV189" s="1386"/>
      <c r="CW189" s="1386"/>
      <c r="CX189" s="1386"/>
      <c r="CY189" s="1386"/>
      <c r="CZ189" s="1386"/>
      <c r="DA189" s="1386"/>
      <c r="DB189" s="1386"/>
      <c r="DC189" s="1386"/>
      <c r="DD189" s="1386"/>
      <c r="DE189" s="1386"/>
      <c r="DF189" s="1386"/>
      <c r="DG189" s="1386"/>
      <c r="DH189" s="1386"/>
      <c r="DI189" s="1386"/>
      <c r="DJ189" s="1386"/>
      <c r="DK189" s="1386"/>
      <c r="DL189" s="1386"/>
      <c r="DM189" s="1386"/>
      <c r="DN189" s="1386"/>
      <c r="DO189" s="1386"/>
      <c r="DP189" s="1386"/>
      <c r="DQ189" s="1386"/>
      <c r="DR189" s="1386"/>
      <c r="DS189" s="1386"/>
      <c r="DT189" s="1386"/>
      <c r="DU189" s="1386"/>
      <c r="DV189" s="1386"/>
      <c r="DW189" s="1386"/>
      <c r="DX189" s="1386"/>
      <c r="DY189" s="1386"/>
      <c r="DZ189" s="1386"/>
      <c r="EA189" s="1386"/>
      <c r="EB189" s="1386"/>
      <c r="EC189" s="1386"/>
      <c r="ED189" s="1386"/>
      <c r="EE189" s="1386"/>
      <c r="EF189" s="1386"/>
      <c r="EG189" s="1386"/>
      <c r="EH189" s="1386"/>
      <c r="EI189" s="1386"/>
      <c r="EJ189" s="1386"/>
      <c r="EK189" s="1386"/>
      <c r="EL189" s="1386"/>
      <c r="EM189" s="1386"/>
      <c r="EN189" s="1386"/>
      <c r="EO189" s="1386"/>
      <c r="EP189" s="1386"/>
      <c r="EQ189" s="1386"/>
      <c r="ER189" s="1386"/>
      <c r="ES189" s="1386"/>
      <c r="ET189" s="1386"/>
      <c r="EU189" s="1386"/>
      <c r="EV189" s="1386"/>
      <c r="EW189" s="1386"/>
      <c r="EX189" s="1386"/>
      <c r="EY189" s="1386"/>
      <c r="EZ189" s="1386"/>
      <c r="FA189" s="1386"/>
      <c r="FB189" s="1386"/>
      <c r="FC189" s="1386"/>
      <c r="FD189" s="1386"/>
      <c r="FE189" s="1386"/>
      <c r="FF189" s="1386"/>
      <c r="FG189" s="1386"/>
      <c r="FH189" s="1386"/>
      <c r="FI189" s="1386"/>
      <c r="FJ189" s="1386"/>
      <c r="FK189" s="1386"/>
      <c r="FL189" s="1386"/>
      <c r="FM189" s="1386"/>
      <c r="FN189" s="1386"/>
      <c r="FO189" s="1386"/>
      <c r="FP189" s="1386"/>
      <c r="FQ189" s="1386"/>
      <c r="FR189" s="1386"/>
      <c r="FS189" s="1386"/>
      <c r="FT189" s="1386"/>
      <c r="FU189" s="1386"/>
      <c r="FV189" s="1386"/>
      <c r="FW189" s="1386"/>
      <c r="FX189" s="1386"/>
      <c r="FY189" s="1386"/>
      <c r="FZ189" s="1386"/>
      <c r="GA189" s="1386"/>
      <c r="GB189" s="1386"/>
      <c r="GC189" s="1386"/>
      <c r="GD189" s="1386"/>
      <c r="GE189" s="1386"/>
      <c r="GF189" s="1386"/>
      <c r="GG189" s="1386"/>
      <c r="GH189" s="1386"/>
      <c r="GI189" s="1386"/>
      <c r="GJ189" s="1386"/>
      <c r="GK189" s="1386"/>
      <c r="GL189" s="1386"/>
      <c r="GM189" s="1386"/>
      <c r="GN189" s="1386"/>
      <c r="GO189" s="1386"/>
      <c r="GP189" s="1386"/>
      <c r="GQ189" s="1386"/>
      <c r="GR189" s="1386"/>
      <c r="GS189" s="1386"/>
      <c r="GT189" s="1386"/>
      <c r="GU189" s="1386"/>
      <c r="GV189" s="1386"/>
      <c r="GW189" s="1386"/>
      <c r="GX189" s="1386"/>
      <c r="GY189" s="1386"/>
      <c r="GZ189" s="1386"/>
      <c r="HA189" s="1386"/>
      <c r="HB189" s="1386"/>
      <c r="HC189" s="1386"/>
      <c r="HD189" s="1386"/>
      <c r="HE189" s="1386"/>
      <c r="HF189" s="1386"/>
      <c r="HG189" s="1386"/>
      <c r="HH189" s="1386"/>
      <c r="HI189" s="1386"/>
      <c r="HJ189" s="1386"/>
      <c r="HK189" s="1386"/>
      <c r="HL189" s="1386"/>
      <c r="HM189" s="1386"/>
      <c r="HN189" s="1386"/>
      <c r="HO189" s="1386"/>
      <c r="HP189" s="1386"/>
      <c r="HQ189" s="1386"/>
      <c r="HR189" s="1386"/>
      <c r="HS189" s="1386"/>
      <c r="HT189" s="1386"/>
      <c r="HU189" s="1386"/>
      <c r="HV189" s="1386"/>
      <c r="HW189" s="1386"/>
      <c r="HX189" s="1386"/>
      <c r="HY189" s="1386"/>
      <c r="HZ189" s="1386"/>
      <c r="IA189" s="1386"/>
      <c r="IB189" s="1386"/>
      <c r="IC189" s="1386"/>
      <c r="ID189" s="1386"/>
      <c r="IE189" s="1386"/>
      <c r="IF189" s="1386"/>
      <c r="IG189" s="1386"/>
      <c r="IH189" s="1386"/>
      <c r="II189" s="1386"/>
      <c r="IJ189" s="1386"/>
      <c r="IK189" s="1386"/>
      <c r="IL189" s="1386"/>
      <c r="IM189" s="1386"/>
      <c r="IN189" s="1386"/>
      <c r="IO189" s="1386"/>
      <c r="IP189" s="1386"/>
      <c r="IQ189" s="1386"/>
      <c r="IR189" s="1386"/>
      <c r="IS189" s="1386"/>
      <c r="IT189" s="1386"/>
      <c r="IU189" s="1386"/>
      <c r="IV189" s="1386"/>
      <c r="IW189" s="1386"/>
      <c r="IX189" s="1386"/>
      <c r="IY189" s="1386"/>
      <c r="IZ189" s="1386"/>
      <c r="JA189" s="1386"/>
      <c r="JB189" s="1386"/>
      <c r="JC189" s="1386"/>
      <c r="JD189" s="1386"/>
      <c r="JE189" s="1386"/>
      <c r="JF189" s="1386"/>
      <c r="JG189" s="1386"/>
      <c r="JH189" s="1386"/>
      <c r="JI189" s="1386"/>
      <c r="JJ189" s="1386"/>
      <c r="JK189" s="1386"/>
      <c r="JL189" s="1386"/>
      <c r="JM189" s="1386"/>
      <c r="JN189" s="1386"/>
      <c r="JO189" s="1386"/>
      <c r="JP189" s="1386"/>
      <c r="JQ189" s="1386"/>
      <c r="JR189" s="1386"/>
      <c r="JS189" s="1386"/>
      <c r="JT189" s="1386"/>
      <c r="JU189" s="1386"/>
      <c r="JV189" s="1386"/>
      <c r="JW189" s="1386"/>
      <c r="JX189" s="1386"/>
      <c r="JY189" s="1386"/>
      <c r="JZ189" s="1386"/>
      <c r="KA189" s="1386"/>
      <c r="KB189" s="1386"/>
      <c r="KC189" s="1386"/>
      <c r="KD189" s="1386"/>
      <c r="KE189" s="1386"/>
      <c r="KF189" s="1386"/>
      <c r="KG189" s="1386"/>
      <c r="KH189" s="1386"/>
      <c r="KI189" s="1386"/>
      <c r="KJ189" s="1386"/>
      <c r="KK189" s="1386"/>
      <c r="KL189" s="1386"/>
      <c r="KM189" s="1386"/>
      <c r="KN189" s="1386"/>
      <c r="KO189" s="1386"/>
      <c r="KP189" s="1386"/>
      <c r="KQ189" s="1386"/>
      <c r="KR189" s="1386"/>
      <c r="KS189" s="1386"/>
      <c r="KT189" s="1386"/>
      <c r="KU189" s="1386"/>
      <c r="KV189" s="1386"/>
      <c r="KW189" s="1386"/>
      <c r="KX189" s="1386"/>
      <c r="KY189" s="1386"/>
      <c r="KZ189" s="1386"/>
      <c r="LA189" s="1386"/>
      <c r="LB189" s="1386"/>
      <c r="LC189" s="1386"/>
      <c r="LD189" s="1386"/>
      <c r="LE189" s="1386"/>
      <c r="LF189" s="1386"/>
      <c r="LG189" s="1386"/>
      <c r="LH189" s="1386"/>
      <c r="LI189" s="1386"/>
      <c r="LJ189" s="1387"/>
    </row>
    <row r="190" spans="2:322" ht="3.65" customHeight="1">
      <c r="B190" s="1388"/>
      <c r="C190" s="1389"/>
      <c r="D190" s="1389"/>
      <c r="E190" s="1389"/>
      <c r="F190" s="1389"/>
      <c r="G190" s="1389"/>
      <c r="H190" s="1389"/>
      <c r="I190" s="1389"/>
      <c r="J190" s="1389"/>
      <c r="K190" s="1389"/>
      <c r="L190" s="1389"/>
      <c r="M190" s="1389"/>
      <c r="N190" s="1389"/>
      <c r="O190" s="1389"/>
      <c r="P190" s="1389"/>
      <c r="Q190" s="1389"/>
      <c r="R190" s="1389"/>
      <c r="S190" s="1389"/>
      <c r="T190" s="1389"/>
      <c r="U190" s="1389"/>
      <c r="V190" s="1389"/>
      <c r="W190" s="1389"/>
      <c r="X190" s="1389"/>
      <c r="Y190" s="1389"/>
      <c r="Z190" s="1389"/>
      <c r="AA190" s="1389"/>
      <c r="AB190" s="1389"/>
      <c r="AC190" s="1389"/>
      <c r="AD190" s="1389"/>
      <c r="AE190" s="1389"/>
      <c r="AF190" s="1389"/>
      <c r="AG190" s="1389"/>
      <c r="AH190" s="1389"/>
      <c r="AI190" s="1389"/>
      <c r="AJ190" s="1389"/>
      <c r="AK190" s="1389"/>
      <c r="AL190" s="1389"/>
      <c r="AM190" s="1389"/>
      <c r="AN190" s="1389"/>
      <c r="AO190" s="1389"/>
      <c r="AP190" s="1389"/>
      <c r="AQ190" s="1389"/>
      <c r="AR190" s="1389"/>
      <c r="AS190" s="1389"/>
      <c r="AT190" s="1389"/>
      <c r="AU190" s="1389"/>
      <c r="AV190" s="1389"/>
      <c r="AW190" s="1389"/>
      <c r="AX190" s="1389"/>
      <c r="AY190" s="1389"/>
      <c r="AZ190" s="1389"/>
      <c r="BA190" s="1389"/>
      <c r="BB190" s="1389"/>
      <c r="BC190" s="1389"/>
      <c r="BD190" s="1389"/>
      <c r="BE190" s="1389"/>
      <c r="BF190" s="1389"/>
      <c r="BG190" s="1389"/>
      <c r="BH190" s="1389"/>
      <c r="BI190" s="1389"/>
      <c r="BJ190" s="1389"/>
      <c r="BK190" s="1389"/>
      <c r="BL190" s="1389"/>
      <c r="BM190" s="1389"/>
      <c r="BN190" s="1389"/>
      <c r="BO190" s="1389"/>
      <c r="BP190" s="1389"/>
      <c r="BQ190" s="1389"/>
      <c r="BR190" s="1389"/>
      <c r="BS190" s="1389"/>
      <c r="BT190" s="1389"/>
      <c r="BU190" s="1389"/>
      <c r="BV190" s="1389"/>
      <c r="BW190" s="1389"/>
      <c r="BX190" s="1389"/>
      <c r="BY190" s="1389"/>
      <c r="BZ190" s="1389"/>
      <c r="CA190" s="1389"/>
      <c r="CB190" s="1389"/>
      <c r="CC190" s="1389"/>
      <c r="CD190" s="1389"/>
      <c r="CE190" s="1389"/>
      <c r="CF190" s="1389"/>
      <c r="CG190" s="1389"/>
      <c r="CH190" s="1389"/>
      <c r="CI190" s="1389"/>
      <c r="CJ190" s="1389"/>
      <c r="CK190" s="1389"/>
      <c r="CL190" s="1389"/>
      <c r="CM190" s="1389"/>
      <c r="CN190" s="1389"/>
      <c r="CO190" s="1389"/>
      <c r="CP190" s="1389"/>
      <c r="CQ190" s="1389"/>
      <c r="CR190" s="1389"/>
      <c r="CS190" s="1389"/>
      <c r="CT190" s="1389"/>
      <c r="CU190" s="1389"/>
      <c r="CV190" s="1389"/>
      <c r="CW190" s="1389"/>
      <c r="CX190" s="1389"/>
      <c r="CY190" s="1389"/>
      <c r="CZ190" s="1389"/>
      <c r="DA190" s="1389"/>
      <c r="DB190" s="1389"/>
      <c r="DC190" s="1389"/>
      <c r="DD190" s="1389"/>
      <c r="DE190" s="1389"/>
      <c r="DF190" s="1389"/>
      <c r="DG190" s="1389"/>
      <c r="DH190" s="1389"/>
      <c r="DI190" s="1389"/>
      <c r="DJ190" s="1389"/>
      <c r="DK190" s="1389"/>
      <c r="DL190" s="1389"/>
      <c r="DM190" s="1389"/>
      <c r="DN190" s="1389"/>
      <c r="DO190" s="1389"/>
      <c r="DP190" s="1389"/>
      <c r="DQ190" s="1389"/>
      <c r="DR190" s="1389"/>
      <c r="DS190" s="1389"/>
      <c r="DT190" s="1389"/>
      <c r="DU190" s="1389"/>
      <c r="DV190" s="1389"/>
      <c r="DW190" s="1389"/>
      <c r="DX190" s="1389"/>
      <c r="DY190" s="1389"/>
      <c r="DZ190" s="1389"/>
      <c r="EA190" s="1389"/>
      <c r="EB190" s="1389"/>
      <c r="EC190" s="1389"/>
      <c r="ED190" s="1389"/>
      <c r="EE190" s="1389"/>
      <c r="EF190" s="1389"/>
      <c r="EG190" s="1389"/>
      <c r="EH190" s="1389"/>
      <c r="EI190" s="1389"/>
      <c r="EJ190" s="1389"/>
      <c r="EK190" s="1389"/>
      <c r="EL190" s="1389"/>
      <c r="EM190" s="1389"/>
      <c r="EN190" s="1389"/>
      <c r="EO190" s="1389"/>
      <c r="EP190" s="1389"/>
      <c r="EQ190" s="1389"/>
      <c r="ER190" s="1389"/>
      <c r="ES190" s="1389"/>
      <c r="ET190" s="1389"/>
      <c r="EU190" s="1389"/>
      <c r="EV190" s="1389"/>
      <c r="EW190" s="1389"/>
      <c r="EX190" s="1389"/>
      <c r="EY190" s="1389"/>
      <c r="EZ190" s="1389"/>
      <c r="FA190" s="1389"/>
      <c r="FB190" s="1389"/>
      <c r="FC190" s="1389"/>
      <c r="FD190" s="1389"/>
      <c r="FE190" s="1389"/>
      <c r="FF190" s="1389"/>
      <c r="FG190" s="1389"/>
      <c r="FH190" s="1389"/>
      <c r="FI190" s="1389"/>
      <c r="FJ190" s="1389"/>
      <c r="FK190" s="1389"/>
      <c r="FL190" s="1389"/>
      <c r="FM190" s="1389"/>
      <c r="FN190" s="1389"/>
      <c r="FO190" s="1389"/>
      <c r="FP190" s="1389"/>
      <c r="FQ190" s="1389"/>
      <c r="FR190" s="1389"/>
      <c r="FS190" s="1389"/>
      <c r="FT190" s="1389"/>
      <c r="FU190" s="1389"/>
      <c r="FV190" s="1389"/>
      <c r="FW190" s="1389"/>
      <c r="FX190" s="1389"/>
      <c r="FY190" s="1389"/>
      <c r="FZ190" s="1389"/>
      <c r="GA190" s="1389"/>
      <c r="GB190" s="1389"/>
      <c r="GC190" s="1389"/>
      <c r="GD190" s="1389"/>
      <c r="GE190" s="1389"/>
      <c r="GF190" s="1389"/>
      <c r="GG190" s="1389"/>
      <c r="GH190" s="1389"/>
      <c r="GI190" s="1389"/>
      <c r="GJ190" s="1389"/>
      <c r="GK190" s="1389"/>
      <c r="GL190" s="1389"/>
      <c r="GM190" s="1389"/>
      <c r="GN190" s="1389"/>
      <c r="GO190" s="1389"/>
      <c r="GP190" s="1389"/>
      <c r="GQ190" s="1389"/>
      <c r="GR190" s="1389"/>
      <c r="GS190" s="1389"/>
      <c r="GT190" s="1389"/>
      <c r="GU190" s="1389"/>
      <c r="GV190" s="1389"/>
      <c r="GW190" s="1389"/>
      <c r="GX190" s="1389"/>
      <c r="GY190" s="1389"/>
      <c r="GZ190" s="1389"/>
      <c r="HA190" s="1389"/>
      <c r="HB190" s="1389"/>
      <c r="HC190" s="1389"/>
      <c r="HD190" s="1389"/>
      <c r="HE190" s="1389"/>
      <c r="HF190" s="1389"/>
      <c r="HG190" s="1389"/>
      <c r="HH190" s="1389"/>
      <c r="HI190" s="1389"/>
      <c r="HJ190" s="1389"/>
      <c r="HK190" s="1389"/>
      <c r="HL190" s="1389"/>
      <c r="HM190" s="1389"/>
      <c r="HN190" s="1389"/>
      <c r="HO190" s="1389"/>
      <c r="HP190" s="1389"/>
      <c r="HQ190" s="1389"/>
      <c r="HR190" s="1389"/>
      <c r="HS190" s="1389"/>
      <c r="HT190" s="1389"/>
      <c r="HU190" s="1389"/>
      <c r="HV190" s="1389"/>
      <c r="HW190" s="1389"/>
      <c r="HX190" s="1389"/>
      <c r="HY190" s="1389"/>
      <c r="HZ190" s="1389"/>
      <c r="IA190" s="1389"/>
      <c r="IB190" s="1389"/>
      <c r="IC190" s="1389"/>
      <c r="ID190" s="1389"/>
      <c r="IE190" s="1389"/>
      <c r="IF190" s="1389"/>
      <c r="IG190" s="1389"/>
      <c r="IH190" s="1389"/>
      <c r="II190" s="1389"/>
      <c r="IJ190" s="1389"/>
      <c r="IK190" s="1389"/>
      <c r="IL190" s="1389"/>
      <c r="IM190" s="1389"/>
      <c r="IN190" s="1389"/>
      <c r="IO190" s="1389"/>
      <c r="IP190" s="1389"/>
      <c r="IQ190" s="1389"/>
      <c r="IR190" s="1389"/>
      <c r="IS190" s="1389"/>
      <c r="IT190" s="1389"/>
      <c r="IU190" s="1389"/>
      <c r="IV190" s="1389"/>
      <c r="IW190" s="1389"/>
      <c r="IX190" s="1389"/>
      <c r="IY190" s="1389"/>
      <c r="IZ190" s="1389"/>
      <c r="JA190" s="1389"/>
      <c r="JB190" s="1389"/>
      <c r="JC190" s="1389"/>
      <c r="JD190" s="1389"/>
      <c r="JE190" s="1389"/>
      <c r="JF190" s="1389"/>
      <c r="JG190" s="1389"/>
      <c r="JH190" s="1389"/>
      <c r="JI190" s="1389"/>
      <c r="JJ190" s="1389"/>
      <c r="JK190" s="1389"/>
      <c r="JL190" s="1389"/>
      <c r="JM190" s="1389"/>
      <c r="JN190" s="1389"/>
      <c r="JO190" s="1389"/>
      <c r="JP190" s="1389"/>
      <c r="JQ190" s="1389"/>
      <c r="JR190" s="1389"/>
      <c r="JS190" s="1389"/>
      <c r="JT190" s="1389"/>
      <c r="JU190" s="1389"/>
      <c r="JV190" s="1389"/>
      <c r="JW190" s="1389"/>
      <c r="JX190" s="1389"/>
      <c r="JY190" s="1389"/>
      <c r="JZ190" s="1389"/>
      <c r="KA190" s="1389"/>
      <c r="KB190" s="1389"/>
      <c r="KC190" s="1389"/>
      <c r="KD190" s="1389"/>
      <c r="KE190" s="1389"/>
      <c r="KF190" s="1389"/>
      <c r="KG190" s="1389"/>
      <c r="KH190" s="1389"/>
      <c r="KI190" s="1389"/>
      <c r="KJ190" s="1389"/>
      <c r="KK190" s="1389"/>
      <c r="KL190" s="1389"/>
      <c r="KM190" s="1389"/>
      <c r="KN190" s="1389"/>
      <c r="KO190" s="1389"/>
      <c r="KP190" s="1389"/>
      <c r="KQ190" s="1389"/>
      <c r="KR190" s="1389"/>
      <c r="KS190" s="1389"/>
      <c r="KT190" s="1389"/>
      <c r="KU190" s="1389"/>
      <c r="KV190" s="1389"/>
      <c r="KW190" s="1389"/>
      <c r="KX190" s="1389"/>
      <c r="KY190" s="1389"/>
      <c r="KZ190" s="1389"/>
      <c r="LA190" s="1389"/>
      <c r="LB190" s="1389"/>
      <c r="LC190" s="1389"/>
      <c r="LD190" s="1389"/>
      <c r="LE190" s="1389"/>
      <c r="LF190" s="1389"/>
      <c r="LG190" s="1389"/>
      <c r="LH190" s="1389"/>
      <c r="LI190" s="1389"/>
      <c r="LJ190" s="1390"/>
    </row>
    <row r="191" spans="2:322" ht="3.65" customHeight="1">
      <c r="B191" s="1388"/>
      <c r="C191" s="1389"/>
      <c r="D191" s="1389"/>
      <c r="E191" s="1389"/>
      <c r="F191" s="1389"/>
      <c r="G191" s="1389"/>
      <c r="H191" s="1389"/>
      <c r="I191" s="1389"/>
      <c r="J191" s="1389"/>
      <c r="K191" s="1389"/>
      <c r="L191" s="1389"/>
      <c r="M191" s="1389"/>
      <c r="N191" s="1389"/>
      <c r="O191" s="1389"/>
      <c r="P191" s="1389"/>
      <c r="Q191" s="1389"/>
      <c r="R191" s="1389"/>
      <c r="S191" s="1389"/>
      <c r="T191" s="1389"/>
      <c r="U191" s="1389"/>
      <c r="V191" s="1389"/>
      <c r="W191" s="1389"/>
      <c r="X191" s="1389"/>
      <c r="Y191" s="1389"/>
      <c r="Z191" s="1389"/>
      <c r="AA191" s="1389"/>
      <c r="AB191" s="1389"/>
      <c r="AC191" s="1389"/>
      <c r="AD191" s="1389"/>
      <c r="AE191" s="1389"/>
      <c r="AF191" s="1389"/>
      <c r="AG191" s="1389"/>
      <c r="AH191" s="1389"/>
      <c r="AI191" s="1389"/>
      <c r="AJ191" s="1389"/>
      <c r="AK191" s="1389"/>
      <c r="AL191" s="1389"/>
      <c r="AM191" s="1389"/>
      <c r="AN191" s="1389"/>
      <c r="AO191" s="1389"/>
      <c r="AP191" s="1389"/>
      <c r="AQ191" s="1389"/>
      <c r="AR191" s="1389"/>
      <c r="AS191" s="1389"/>
      <c r="AT191" s="1389"/>
      <c r="AU191" s="1389"/>
      <c r="AV191" s="1389"/>
      <c r="AW191" s="1389"/>
      <c r="AX191" s="1389"/>
      <c r="AY191" s="1389"/>
      <c r="AZ191" s="1389"/>
      <c r="BA191" s="1389"/>
      <c r="BB191" s="1389"/>
      <c r="BC191" s="1389"/>
      <c r="BD191" s="1389"/>
      <c r="BE191" s="1389"/>
      <c r="BF191" s="1389"/>
      <c r="BG191" s="1389"/>
      <c r="BH191" s="1389"/>
      <c r="BI191" s="1389"/>
      <c r="BJ191" s="1389"/>
      <c r="BK191" s="1389"/>
      <c r="BL191" s="1389"/>
      <c r="BM191" s="1389"/>
      <c r="BN191" s="1389"/>
      <c r="BO191" s="1389"/>
      <c r="BP191" s="1389"/>
      <c r="BQ191" s="1389"/>
      <c r="BR191" s="1389"/>
      <c r="BS191" s="1389"/>
      <c r="BT191" s="1389"/>
      <c r="BU191" s="1389"/>
      <c r="BV191" s="1389"/>
      <c r="BW191" s="1389"/>
      <c r="BX191" s="1389"/>
      <c r="BY191" s="1389"/>
      <c r="BZ191" s="1389"/>
      <c r="CA191" s="1389"/>
      <c r="CB191" s="1389"/>
      <c r="CC191" s="1389"/>
      <c r="CD191" s="1389"/>
      <c r="CE191" s="1389"/>
      <c r="CF191" s="1389"/>
      <c r="CG191" s="1389"/>
      <c r="CH191" s="1389"/>
      <c r="CI191" s="1389"/>
      <c r="CJ191" s="1389"/>
      <c r="CK191" s="1389"/>
      <c r="CL191" s="1389"/>
      <c r="CM191" s="1389"/>
      <c r="CN191" s="1389"/>
      <c r="CO191" s="1389"/>
      <c r="CP191" s="1389"/>
      <c r="CQ191" s="1389"/>
      <c r="CR191" s="1389"/>
      <c r="CS191" s="1389"/>
      <c r="CT191" s="1389"/>
      <c r="CU191" s="1389"/>
      <c r="CV191" s="1389"/>
      <c r="CW191" s="1389"/>
      <c r="CX191" s="1389"/>
      <c r="CY191" s="1389"/>
      <c r="CZ191" s="1389"/>
      <c r="DA191" s="1389"/>
      <c r="DB191" s="1389"/>
      <c r="DC191" s="1389"/>
      <c r="DD191" s="1389"/>
      <c r="DE191" s="1389"/>
      <c r="DF191" s="1389"/>
      <c r="DG191" s="1389"/>
      <c r="DH191" s="1389"/>
      <c r="DI191" s="1389"/>
      <c r="DJ191" s="1389"/>
      <c r="DK191" s="1389"/>
      <c r="DL191" s="1389"/>
      <c r="DM191" s="1389"/>
      <c r="DN191" s="1389"/>
      <c r="DO191" s="1389"/>
      <c r="DP191" s="1389"/>
      <c r="DQ191" s="1389"/>
      <c r="DR191" s="1389"/>
      <c r="DS191" s="1389"/>
      <c r="DT191" s="1389"/>
      <c r="DU191" s="1389"/>
      <c r="DV191" s="1389"/>
      <c r="DW191" s="1389"/>
      <c r="DX191" s="1389"/>
      <c r="DY191" s="1389"/>
      <c r="DZ191" s="1389"/>
      <c r="EA191" s="1389"/>
      <c r="EB191" s="1389"/>
      <c r="EC191" s="1389"/>
      <c r="ED191" s="1389"/>
      <c r="EE191" s="1389"/>
      <c r="EF191" s="1389"/>
      <c r="EG191" s="1389"/>
      <c r="EH191" s="1389"/>
      <c r="EI191" s="1389"/>
      <c r="EJ191" s="1389"/>
      <c r="EK191" s="1389"/>
      <c r="EL191" s="1389"/>
      <c r="EM191" s="1389"/>
      <c r="EN191" s="1389"/>
      <c r="EO191" s="1389"/>
      <c r="EP191" s="1389"/>
      <c r="EQ191" s="1389"/>
      <c r="ER191" s="1389"/>
      <c r="ES191" s="1389"/>
      <c r="ET191" s="1389"/>
      <c r="EU191" s="1389"/>
      <c r="EV191" s="1389"/>
      <c r="EW191" s="1389"/>
      <c r="EX191" s="1389"/>
      <c r="EY191" s="1389"/>
      <c r="EZ191" s="1389"/>
      <c r="FA191" s="1389"/>
      <c r="FB191" s="1389"/>
      <c r="FC191" s="1389"/>
      <c r="FD191" s="1389"/>
      <c r="FE191" s="1389"/>
      <c r="FF191" s="1389"/>
      <c r="FG191" s="1389"/>
      <c r="FH191" s="1389"/>
      <c r="FI191" s="1389"/>
      <c r="FJ191" s="1389"/>
      <c r="FK191" s="1389"/>
      <c r="FL191" s="1389"/>
      <c r="FM191" s="1389"/>
      <c r="FN191" s="1389"/>
      <c r="FO191" s="1389"/>
      <c r="FP191" s="1389"/>
      <c r="FQ191" s="1389"/>
      <c r="FR191" s="1389"/>
      <c r="FS191" s="1389"/>
      <c r="FT191" s="1389"/>
      <c r="FU191" s="1389"/>
      <c r="FV191" s="1389"/>
      <c r="FW191" s="1389"/>
      <c r="FX191" s="1389"/>
      <c r="FY191" s="1389"/>
      <c r="FZ191" s="1389"/>
      <c r="GA191" s="1389"/>
      <c r="GB191" s="1389"/>
      <c r="GC191" s="1389"/>
      <c r="GD191" s="1389"/>
      <c r="GE191" s="1389"/>
      <c r="GF191" s="1389"/>
      <c r="GG191" s="1389"/>
      <c r="GH191" s="1389"/>
      <c r="GI191" s="1389"/>
      <c r="GJ191" s="1389"/>
      <c r="GK191" s="1389"/>
      <c r="GL191" s="1389"/>
      <c r="GM191" s="1389"/>
      <c r="GN191" s="1389"/>
      <c r="GO191" s="1389"/>
      <c r="GP191" s="1389"/>
      <c r="GQ191" s="1389"/>
      <c r="GR191" s="1389"/>
      <c r="GS191" s="1389"/>
      <c r="GT191" s="1389"/>
      <c r="GU191" s="1389"/>
      <c r="GV191" s="1389"/>
      <c r="GW191" s="1389"/>
      <c r="GX191" s="1389"/>
      <c r="GY191" s="1389"/>
      <c r="GZ191" s="1389"/>
      <c r="HA191" s="1389"/>
      <c r="HB191" s="1389"/>
      <c r="HC191" s="1389"/>
      <c r="HD191" s="1389"/>
      <c r="HE191" s="1389"/>
      <c r="HF191" s="1389"/>
      <c r="HG191" s="1389"/>
      <c r="HH191" s="1389"/>
      <c r="HI191" s="1389"/>
      <c r="HJ191" s="1389"/>
      <c r="HK191" s="1389"/>
      <c r="HL191" s="1389"/>
      <c r="HM191" s="1389"/>
      <c r="HN191" s="1389"/>
      <c r="HO191" s="1389"/>
      <c r="HP191" s="1389"/>
      <c r="HQ191" s="1389"/>
      <c r="HR191" s="1389"/>
      <c r="HS191" s="1389"/>
      <c r="HT191" s="1389"/>
      <c r="HU191" s="1389"/>
      <c r="HV191" s="1389"/>
      <c r="HW191" s="1389"/>
      <c r="HX191" s="1389"/>
      <c r="HY191" s="1389"/>
      <c r="HZ191" s="1389"/>
      <c r="IA191" s="1389"/>
      <c r="IB191" s="1389"/>
      <c r="IC191" s="1389"/>
      <c r="ID191" s="1389"/>
      <c r="IE191" s="1389"/>
      <c r="IF191" s="1389"/>
      <c r="IG191" s="1389"/>
      <c r="IH191" s="1389"/>
      <c r="II191" s="1389"/>
      <c r="IJ191" s="1389"/>
      <c r="IK191" s="1389"/>
      <c r="IL191" s="1389"/>
      <c r="IM191" s="1389"/>
      <c r="IN191" s="1389"/>
      <c r="IO191" s="1389"/>
      <c r="IP191" s="1389"/>
      <c r="IQ191" s="1389"/>
      <c r="IR191" s="1389"/>
      <c r="IS191" s="1389"/>
      <c r="IT191" s="1389"/>
      <c r="IU191" s="1389"/>
      <c r="IV191" s="1389"/>
      <c r="IW191" s="1389"/>
      <c r="IX191" s="1389"/>
      <c r="IY191" s="1389"/>
      <c r="IZ191" s="1389"/>
      <c r="JA191" s="1389"/>
      <c r="JB191" s="1389"/>
      <c r="JC191" s="1389"/>
      <c r="JD191" s="1389"/>
      <c r="JE191" s="1389"/>
      <c r="JF191" s="1389"/>
      <c r="JG191" s="1389"/>
      <c r="JH191" s="1389"/>
      <c r="JI191" s="1389"/>
      <c r="JJ191" s="1389"/>
      <c r="JK191" s="1389"/>
      <c r="JL191" s="1389"/>
      <c r="JM191" s="1389"/>
      <c r="JN191" s="1389"/>
      <c r="JO191" s="1389"/>
      <c r="JP191" s="1389"/>
      <c r="JQ191" s="1389"/>
      <c r="JR191" s="1389"/>
      <c r="JS191" s="1389"/>
      <c r="JT191" s="1389"/>
      <c r="JU191" s="1389"/>
      <c r="JV191" s="1389"/>
      <c r="JW191" s="1389"/>
      <c r="JX191" s="1389"/>
      <c r="JY191" s="1389"/>
      <c r="JZ191" s="1389"/>
      <c r="KA191" s="1389"/>
      <c r="KB191" s="1389"/>
      <c r="KC191" s="1389"/>
      <c r="KD191" s="1389"/>
      <c r="KE191" s="1389"/>
      <c r="KF191" s="1389"/>
      <c r="KG191" s="1389"/>
      <c r="KH191" s="1389"/>
      <c r="KI191" s="1389"/>
      <c r="KJ191" s="1389"/>
      <c r="KK191" s="1389"/>
      <c r="KL191" s="1389"/>
      <c r="KM191" s="1389"/>
      <c r="KN191" s="1389"/>
      <c r="KO191" s="1389"/>
      <c r="KP191" s="1389"/>
      <c r="KQ191" s="1389"/>
      <c r="KR191" s="1389"/>
      <c r="KS191" s="1389"/>
      <c r="KT191" s="1389"/>
      <c r="KU191" s="1389"/>
      <c r="KV191" s="1389"/>
      <c r="KW191" s="1389"/>
      <c r="KX191" s="1389"/>
      <c r="KY191" s="1389"/>
      <c r="KZ191" s="1389"/>
      <c r="LA191" s="1389"/>
      <c r="LB191" s="1389"/>
      <c r="LC191" s="1389"/>
      <c r="LD191" s="1389"/>
      <c r="LE191" s="1389"/>
      <c r="LF191" s="1389"/>
      <c r="LG191" s="1389"/>
      <c r="LH191" s="1389"/>
      <c r="LI191" s="1389"/>
      <c r="LJ191" s="1390"/>
    </row>
    <row r="192" spans="2:322" ht="3.65" customHeight="1" thickBot="1">
      <c r="B192" s="1391"/>
      <c r="C192" s="1392"/>
      <c r="D192" s="1392"/>
      <c r="E192" s="1392"/>
      <c r="F192" s="1392"/>
      <c r="G192" s="1392"/>
      <c r="H192" s="1392"/>
      <c r="I192" s="1392"/>
      <c r="J192" s="1392"/>
      <c r="K192" s="1392"/>
      <c r="L192" s="1392"/>
      <c r="M192" s="1392"/>
      <c r="N192" s="1392"/>
      <c r="O192" s="1392"/>
      <c r="P192" s="1392"/>
      <c r="Q192" s="1392"/>
      <c r="R192" s="1392"/>
      <c r="S192" s="1392"/>
      <c r="T192" s="1392"/>
      <c r="U192" s="1392"/>
      <c r="V192" s="1392"/>
      <c r="W192" s="1392"/>
      <c r="X192" s="1392"/>
      <c r="Y192" s="1392"/>
      <c r="Z192" s="1392"/>
      <c r="AA192" s="1392"/>
      <c r="AB192" s="1392"/>
      <c r="AC192" s="1392"/>
      <c r="AD192" s="1392"/>
      <c r="AE192" s="1392"/>
      <c r="AF192" s="1392"/>
      <c r="AG192" s="1392"/>
      <c r="AH192" s="1392"/>
      <c r="AI192" s="1392"/>
      <c r="AJ192" s="1392"/>
      <c r="AK192" s="1392"/>
      <c r="AL192" s="1392"/>
      <c r="AM192" s="1392"/>
      <c r="AN192" s="1392"/>
      <c r="AO192" s="1392"/>
      <c r="AP192" s="1392"/>
      <c r="AQ192" s="1392"/>
      <c r="AR192" s="1392"/>
      <c r="AS192" s="1392"/>
      <c r="AT192" s="1392"/>
      <c r="AU192" s="1392"/>
      <c r="AV192" s="1392"/>
      <c r="AW192" s="1392"/>
      <c r="AX192" s="1392"/>
      <c r="AY192" s="1392"/>
      <c r="AZ192" s="1392"/>
      <c r="BA192" s="1392"/>
      <c r="BB192" s="1392"/>
      <c r="BC192" s="1392"/>
      <c r="BD192" s="1392"/>
      <c r="BE192" s="1392"/>
      <c r="BF192" s="1392"/>
      <c r="BG192" s="1392"/>
      <c r="BH192" s="1392"/>
      <c r="BI192" s="1392"/>
      <c r="BJ192" s="1392"/>
      <c r="BK192" s="1392"/>
      <c r="BL192" s="1392"/>
      <c r="BM192" s="1392"/>
      <c r="BN192" s="1392"/>
      <c r="BO192" s="1392"/>
      <c r="BP192" s="1392"/>
      <c r="BQ192" s="1392"/>
      <c r="BR192" s="1392"/>
      <c r="BS192" s="1392"/>
      <c r="BT192" s="1392"/>
      <c r="BU192" s="1392"/>
      <c r="BV192" s="1392"/>
      <c r="BW192" s="1392"/>
      <c r="BX192" s="1392"/>
      <c r="BY192" s="1392"/>
      <c r="BZ192" s="1392"/>
      <c r="CA192" s="1392"/>
      <c r="CB192" s="1392"/>
      <c r="CC192" s="1392"/>
      <c r="CD192" s="1392"/>
      <c r="CE192" s="1392"/>
      <c r="CF192" s="1392"/>
      <c r="CG192" s="1392"/>
      <c r="CH192" s="1392"/>
      <c r="CI192" s="1392"/>
      <c r="CJ192" s="1392"/>
      <c r="CK192" s="1392"/>
      <c r="CL192" s="1392"/>
      <c r="CM192" s="1392"/>
      <c r="CN192" s="1392"/>
      <c r="CO192" s="1392"/>
      <c r="CP192" s="1392"/>
      <c r="CQ192" s="1392"/>
      <c r="CR192" s="1392"/>
      <c r="CS192" s="1392"/>
      <c r="CT192" s="1392"/>
      <c r="CU192" s="1392"/>
      <c r="CV192" s="1392"/>
      <c r="CW192" s="1392"/>
      <c r="CX192" s="1392"/>
      <c r="CY192" s="1392"/>
      <c r="CZ192" s="1392"/>
      <c r="DA192" s="1392"/>
      <c r="DB192" s="1392"/>
      <c r="DC192" s="1392"/>
      <c r="DD192" s="1392"/>
      <c r="DE192" s="1392"/>
      <c r="DF192" s="1392"/>
      <c r="DG192" s="1392"/>
      <c r="DH192" s="1392"/>
      <c r="DI192" s="1392"/>
      <c r="DJ192" s="1392"/>
      <c r="DK192" s="1392"/>
      <c r="DL192" s="1392"/>
      <c r="DM192" s="1392"/>
      <c r="DN192" s="1392"/>
      <c r="DO192" s="1392"/>
      <c r="DP192" s="1392"/>
      <c r="DQ192" s="1392"/>
      <c r="DR192" s="1392"/>
      <c r="DS192" s="1392"/>
      <c r="DT192" s="1392"/>
      <c r="DU192" s="1392"/>
      <c r="DV192" s="1392"/>
      <c r="DW192" s="1392"/>
      <c r="DX192" s="1392"/>
      <c r="DY192" s="1392"/>
      <c r="DZ192" s="1392"/>
      <c r="EA192" s="1392"/>
      <c r="EB192" s="1392"/>
      <c r="EC192" s="1392"/>
      <c r="ED192" s="1392"/>
      <c r="EE192" s="1392"/>
      <c r="EF192" s="1392"/>
      <c r="EG192" s="1392"/>
      <c r="EH192" s="1392"/>
      <c r="EI192" s="1392"/>
      <c r="EJ192" s="1392"/>
      <c r="EK192" s="1392"/>
      <c r="EL192" s="1392"/>
      <c r="EM192" s="1392"/>
      <c r="EN192" s="1392"/>
      <c r="EO192" s="1392"/>
      <c r="EP192" s="1392"/>
      <c r="EQ192" s="1392"/>
      <c r="ER192" s="1392"/>
      <c r="ES192" s="1392"/>
      <c r="ET192" s="1392"/>
      <c r="EU192" s="1392"/>
      <c r="EV192" s="1392"/>
      <c r="EW192" s="1392"/>
      <c r="EX192" s="1392"/>
      <c r="EY192" s="1392"/>
      <c r="EZ192" s="1392"/>
      <c r="FA192" s="1392"/>
      <c r="FB192" s="1392"/>
      <c r="FC192" s="1392"/>
      <c r="FD192" s="1392"/>
      <c r="FE192" s="1392"/>
      <c r="FF192" s="1392"/>
      <c r="FG192" s="1392"/>
      <c r="FH192" s="1392"/>
      <c r="FI192" s="1392"/>
      <c r="FJ192" s="1392"/>
      <c r="FK192" s="1392"/>
      <c r="FL192" s="1392"/>
      <c r="FM192" s="1392"/>
      <c r="FN192" s="1392"/>
      <c r="FO192" s="1392"/>
      <c r="FP192" s="1392"/>
      <c r="FQ192" s="1392"/>
      <c r="FR192" s="1392"/>
      <c r="FS192" s="1392"/>
      <c r="FT192" s="1392"/>
      <c r="FU192" s="1392"/>
      <c r="FV192" s="1392"/>
      <c r="FW192" s="1392"/>
      <c r="FX192" s="1392"/>
      <c r="FY192" s="1392"/>
      <c r="FZ192" s="1392"/>
      <c r="GA192" s="1392"/>
      <c r="GB192" s="1392"/>
      <c r="GC192" s="1392"/>
      <c r="GD192" s="1392"/>
      <c r="GE192" s="1392"/>
      <c r="GF192" s="1392"/>
      <c r="GG192" s="1392"/>
      <c r="GH192" s="1392"/>
      <c r="GI192" s="1392"/>
      <c r="GJ192" s="1392"/>
      <c r="GK192" s="1392"/>
      <c r="GL192" s="1392"/>
      <c r="GM192" s="1392"/>
      <c r="GN192" s="1392"/>
      <c r="GO192" s="1392"/>
      <c r="GP192" s="1392"/>
      <c r="GQ192" s="1392"/>
      <c r="GR192" s="1392"/>
      <c r="GS192" s="1392"/>
      <c r="GT192" s="1392"/>
      <c r="GU192" s="1392"/>
      <c r="GV192" s="1392"/>
      <c r="GW192" s="1392"/>
      <c r="GX192" s="1392"/>
      <c r="GY192" s="1392"/>
      <c r="GZ192" s="1392"/>
      <c r="HA192" s="1392"/>
      <c r="HB192" s="1392"/>
      <c r="HC192" s="1392"/>
      <c r="HD192" s="1392"/>
      <c r="HE192" s="1392"/>
      <c r="HF192" s="1392"/>
      <c r="HG192" s="1392"/>
      <c r="HH192" s="1392"/>
      <c r="HI192" s="1392"/>
      <c r="HJ192" s="1392"/>
      <c r="HK192" s="1392"/>
      <c r="HL192" s="1392"/>
      <c r="HM192" s="1392"/>
      <c r="HN192" s="1392"/>
      <c r="HO192" s="1392"/>
      <c r="HP192" s="1392"/>
      <c r="HQ192" s="1392"/>
      <c r="HR192" s="1392"/>
      <c r="HS192" s="1392"/>
      <c r="HT192" s="1392"/>
      <c r="HU192" s="1392"/>
      <c r="HV192" s="1392"/>
      <c r="HW192" s="1392"/>
      <c r="HX192" s="1392"/>
      <c r="HY192" s="1392"/>
      <c r="HZ192" s="1392"/>
      <c r="IA192" s="1392"/>
      <c r="IB192" s="1392"/>
      <c r="IC192" s="1392"/>
      <c r="ID192" s="1392"/>
      <c r="IE192" s="1392"/>
      <c r="IF192" s="1392"/>
      <c r="IG192" s="1392"/>
      <c r="IH192" s="1392"/>
      <c r="II192" s="1392"/>
      <c r="IJ192" s="1392"/>
      <c r="IK192" s="1392"/>
      <c r="IL192" s="1392"/>
      <c r="IM192" s="1392"/>
      <c r="IN192" s="1392"/>
      <c r="IO192" s="1392"/>
      <c r="IP192" s="1392"/>
      <c r="IQ192" s="1392"/>
      <c r="IR192" s="1392"/>
      <c r="IS192" s="1392"/>
      <c r="IT192" s="1392"/>
      <c r="IU192" s="1392"/>
      <c r="IV192" s="1392"/>
      <c r="IW192" s="1392"/>
      <c r="IX192" s="1392"/>
      <c r="IY192" s="1392"/>
      <c r="IZ192" s="1392"/>
      <c r="JA192" s="1392"/>
      <c r="JB192" s="1392"/>
      <c r="JC192" s="1392"/>
      <c r="JD192" s="1392"/>
      <c r="JE192" s="1392"/>
      <c r="JF192" s="1392"/>
      <c r="JG192" s="1392"/>
      <c r="JH192" s="1392"/>
      <c r="JI192" s="1392"/>
      <c r="JJ192" s="1392"/>
      <c r="JK192" s="1392"/>
      <c r="JL192" s="1392"/>
      <c r="JM192" s="1392"/>
      <c r="JN192" s="1392"/>
      <c r="JO192" s="1392"/>
      <c r="JP192" s="1392"/>
      <c r="JQ192" s="1392"/>
      <c r="JR192" s="1392"/>
      <c r="JS192" s="1392"/>
      <c r="JT192" s="1392"/>
      <c r="JU192" s="1392"/>
      <c r="JV192" s="1392"/>
      <c r="JW192" s="1392"/>
      <c r="JX192" s="1392"/>
      <c r="JY192" s="1392"/>
      <c r="JZ192" s="1392"/>
      <c r="KA192" s="1392"/>
      <c r="KB192" s="1392"/>
      <c r="KC192" s="1392"/>
      <c r="KD192" s="1392"/>
      <c r="KE192" s="1392"/>
      <c r="KF192" s="1392"/>
      <c r="KG192" s="1392"/>
      <c r="KH192" s="1392"/>
      <c r="KI192" s="1392"/>
      <c r="KJ192" s="1392"/>
      <c r="KK192" s="1392"/>
      <c r="KL192" s="1392"/>
      <c r="KM192" s="1392"/>
      <c r="KN192" s="1392"/>
      <c r="KO192" s="1392"/>
      <c r="KP192" s="1392"/>
      <c r="KQ192" s="1392"/>
      <c r="KR192" s="1392"/>
      <c r="KS192" s="1392"/>
      <c r="KT192" s="1392"/>
      <c r="KU192" s="1392"/>
      <c r="KV192" s="1392"/>
      <c r="KW192" s="1392"/>
      <c r="KX192" s="1392"/>
      <c r="KY192" s="1392"/>
      <c r="KZ192" s="1392"/>
      <c r="LA192" s="1392"/>
      <c r="LB192" s="1392"/>
      <c r="LC192" s="1392"/>
      <c r="LD192" s="1392"/>
      <c r="LE192" s="1392"/>
      <c r="LF192" s="1392"/>
      <c r="LG192" s="1392"/>
      <c r="LH192" s="1392"/>
      <c r="LI192" s="1392"/>
      <c r="LJ192" s="1393"/>
    </row>
    <row r="193" spans="2:323" ht="3.65" customHeight="1" thickTop="1">
      <c r="B193" s="508"/>
      <c r="C193" s="508"/>
      <c r="D193" s="508"/>
      <c r="E193" s="508"/>
      <c r="F193" s="508"/>
      <c r="G193" s="508"/>
      <c r="H193" s="508"/>
      <c r="I193" s="508"/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508"/>
      <c r="W193" s="508"/>
      <c r="X193" s="508"/>
      <c r="Y193" s="508"/>
      <c r="Z193" s="508"/>
      <c r="AA193" s="508"/>
      <c r="AB193" s="508"/>
      <c r="AC193" s="508"/>
      <c r="AD193" s="508"/>
      <c r="AE193" s="508"/>
      <c r="AF193" s="508"/>
      <c r="AG193" s="508"/>
      <c r="AH193" s="508"/>
      <c r="AI193" s="508"/>
      <c r="AJ193" s="508"/>
      <c r="AK193" s="508"/>
      <c r="AL193" s="508"/>
      <c r="AM193" s="508"/>
      <c r="AN193" s="508"/>
      <c r="AO193" s="508"/>
      <c r="AP193" s="591"/>
      <c r="AQ193" s="591"/>
      <c r="AR193" s="591"/>
      <c r="AS193" s="592"/>
      <c r="AT193" s="592"/>
      <c r="AU193" s="592"/>
      <c r="AV193" s="592"/>
      <c r="AW193" s="591"/>
      <c r="AX193" s="508"/>
      <c r="AY193" s="508"/>
      <c r="AZ193" s="508"/>
      <c r="BA193" s="508"/>
      <c r="BB193" s="508"/>
      <c r="BC193" s="508"/>
      <c r="BD193" s="508"/>
      <c r="BE193" s="508"/>
      <c r="BF193" s="508"/>
      <c r="BG193" s="508"/>
      <c r="BH193" s="508"/>
      <c r="BI193" s="508"/>
      <c r="BJ193" s="508"/>
      <c r="BK193" s="508"/>
      <c r="BL193" s="508"/>
      <c r="BM193" s="508"/>
      <c r="BN193" s="508"/>
      <c r="BO193" s="508"/>
      <c r="BP193" s="508"/>
      <c r="BQ193" s="508"/>
      <c r="BR193" s="508"/>
      <c r="BS193" s="508"/>
      <c r="BT193" s="508"/>
      <c r="BU193" s="508"/>
      <c r="BV193" s="508"/>
      <c r="BW193" s="508"/>
      <c r="BX193" s="508"/>
      <c r="BY193" s="508"/>
      <c r="BZ193" s="508"/>
      <c r="CA193" s="508"/>
      <c r="CB193" s="508"/>
      <c r="CC193" s="508"/>
      <c r="CD193" s="508"/>
      <c r="CE193" s="508"/>
      <c r="CF193" s="508"/>
      <c r="CG193" s="508"/>
      <c r="CH193" s="508"/>
      <c r="CI193" s="508"/>
      <c r="CJ193" s="508"/>
      <c r="CK193" s="508"/>
      <c r="CL193" s="508"/>
      <c r="CM193" s="508"/>
      <c r="CN193" s="508"/>
      <c r="CO193" s="508"/>
      <c r="CP193" s="508"/>
      <c r="CQ193" s="508"/>
      <c r="CR193" s="508"/>
      <c r="CS193" s="508"/>
      <c r="CT193" s="508"/>
      <c r="CU193" s="508"/>
      <c r="CV193" s="508"/>
      <c r="CW193" s="508"/>
      <c r="CX193" s="508"/>
      <c r="CY193" s="508"/>
      <c r="CZ193" s="508"/>
      <c r="DA193" s="508"/>
      <c r="DB193" s="508"/>
      <c r="DC193" s="508"/>
      <c r="DD193" s="508"/>
      <c r="DE193" s="508"/>
      <c r="DF193" s="508"/>
      <c r="DG193" s="508"/>
      <c r="DH193" s="508"/>
      <c r="DI193" s="508"/>
      <c r="DJ193" s="508"/>
      <c r="DK193" s="508"/>
      <c r="DL193" s="508"/>
      <c r="DM193" s="508"/>
      <c r="DN193" s="508"/>
      <c r="DO193" s="508"/>
      <c r="DP193" s="508"/>
      <c r="DQ193" s="508"/>
      <c r="DR193" s="508"/>
      <c r="DS193" s="508"/>
      <c r="DT193" s="508"/>
      <c r="DU193" s="508"/>
      <c r="DV193" s="508"/>
      <c r="DW193" s="508"/>
      <c r="DX193" s="508"/>
      <c r="DY193" s="508"/>
      <c r="DZ193" s="508"/>
      <c r="EA193" s="508"/>
      <c r="EB193" s="508"/>
      <c r="EC193" s="508"/>
      <c r="ED193" s="508"/>
      <c r="EE193" s="508"/>
      <c r="EF193" s="508"/>
      <c r="EG193" s="508"/>
      <c r="EH193" s="508"/>
      <c r="EI193" s="508"/>
      <c r="EJ193" s="508"/>
      <c r="EK193" s="508"/>
      <c r="EL193" s="508"/>
      <c r="EM193" s="508"/>
      <c r="EN193" s="508"/>
      <c r="EO193" s="508"/>
      <c r="EP193" s="508"/>
      <c r="EQ193" s="508"/>
      <c r="ER193" s="508"/>
      <c r="ES193" s="508"/>
      <c r="ET193" s="508"/>
      <c r="EU193" s="508"/>
      <c r="EV193" s="508"/>
      <c r="EW193" s="508"/>
      <c r="EX193" s="508"/>
      <c r="EY193" s="508"/>
      <c r="EZ193" s="508"/>
      <c r="FA193" s="508"/>
      <c r="FB193" s="508"/>
      <c r="FC193" s="508"/>
      <c r="FD193" s="508"/>
      <c r="FE193" s="508"/>
      <c r="FF193" s="508"/>
      <c r="FG193" s="508"/>
      <c r="FH193" s="508"/>
      <c r="FI193" s="508"/>
      <c r="FJ193" s="508"/>
      <c r="FK193" s="508"/>
      <c r="FL193" s="508"/>
      <c r="FM193" s="508"/>
      <c r="FN193" s="508"/>
      <c r="FO193" s="508"/>
      <c r="FP193" s="508"/>
      <c r="FQ193" s="508"/>
      <c r="FR193" s="508"/>
      <c r="FS193" s="508"/>
      <c r="FT193" s="508"/>
      <c r="FU193" s="508"/>
      <c r="FV193" s="508"/>
      <c r="FW193" s="508"/>
      <c r="FX193" s="508"/>
      <c r="FY193" s="508"/>
      <c r="FZ193" s="508"/>
      <c r="GA193" s="508"/>
      <c r="GB193" s="508"/>
      <c r="GC193" s="508"/>
      <c r="GD193" s="508"/>
      <c r="GE193" s="508"/>
      <c r="GF193" s="508"/>
      <c r="GG193" s="508"/>
      <c r="GH193" s="508"/>
      <c r="GI193" s="508"/>
      <c r="GJ193" s="508"/>
      <c r="GK193" s="508"/>
      <c r="GL193" s="508"/>
      <c r="GM193" s="508"/>
      <c r="GN193" s="508"/>
      <c r="GO193" s="508"/>
      <c r="GP193" s="508"/>
      <c r="GQ193" s="508"/>
      <c r="GR193" s="508"/>
      <c r="GS193" s="508"/>
      <c r="GT193" s="508"/>
      <c r="GU193" s="508"/>
      <c r="GV193" s="508"/>
      <c r="GW193" s="508"/>
      <c r="GX193" s="508"/>
      <c r="GY193" s="508"/>
      <c r="GZ193" s="508"/>
      <c r="HA193" s="508"/>
      <c r="HB193" s="508"/>
      <c r="HC193" s="508"/>
      <c r="HD193" s="508"/>
      <c r="HE193" s="508"/>
      <c r="HF193" s="508"/>
      <c r="HG193" s="508"/>
      <c r="HH193" s="508"/>
      <c r="HI193" s="508"/>
      <c r="HJ193" s="508"/>
      <c r="HK193" s="508"/>
      <c r="HL193" s="508"/>
      <c r="HM193" s="508"/>
      <c r="HN193" s="508"/>
      <c r="HO193" s="508"/>
      <c r="HP193" s="508"/>
      <c r="HQ193" s="508"/>
      <c r="HR193" s="508"/>
      <c r="HS193" s="508"/>
      <c r="HT193" s="508"/>
      <c r="HU193" s="508"/>
      <c r="HV193" s="508"/>
      <c r="HW193" s="508"/>
      <c r="HX193" s="508"/>
      <c r="HY193" s="508"/>
      <c r="HZ193" s="508"/>
      <c r="IA193" s="508"/>
      <c r="IB193" s="508"/>
      <c r="IC193" s="508"/>
      <c r="ID193" s="508"/>
      <c r="IE193" s="508"/>
      <c r="IF193" s="508"/>
      <c r="IG193" s="508"/>
      <c r="IH193" s="508"/>
      <c r="II193" s="508"/>
      <c r="IJ193" s="508"/>
      <c r="IK193" s="508"/>
      <c r="IL193" s="508"/>
      <c r="IM193" s="508"/>
      <c r="IN193" s="508"/>
      <c r="IO193" s="508"/>
      <c r="IP193" s="508"/>
      <c r="IQ193" s="508"/>
      <c r="IR193" s="508"/>
      <c r="IS193" s="508"/>
      <c r="IT193" s="508"/>
      <c r="IU193" s="508"/>
      <c r="IV193" s="508"/>
      <c r="IW193" s="508"/>
      <c r="IX193" s="508"/>
      <c r="IY193" s="508"/>
      <c r="IZ193" s="508"/>
      <c r="JA193" s="508"/>
      <c r="JB193" s="508"/>
      <c r="JC193" s="508"/>
      <c r="JD193" s="508"/>
      <c r="JE193" s="508"/>
      <c r="JF193" s="508"/>
      <c r="JG193" s="508"/>
      <c r="JH193" s="508"/>
      <c r="JI193" s="508"/>
      <c r="JJ193" s="508"/>
      <c r="JK193" s="508"/>
      <c r="JL193" s="508"/>
      <c r="JM193" s="508"/>
      <c r="JN193" s="508"/>
      <c r="JO193" s="508"/>
      <c r="JP193" s="508"/>
      <c r="JQ193" s="508"/>
      <c r="JR193" s="508"/>
      <c r="JS193" s="508"/>
      <c r="JT193" s="508"/>
      <c r="JU193" s="508"/>
      <c r="JV193" s="508"/>
      <c r="JW193" s="508"/>
      <c r="JX193" s="508"/>
      <c r="JY193" s="508"/>
      <c r="JZ193" s="508"/>
      <c r="KA193" s="508"/>
      <c r="KB193" s="508"/>
      <c r="KC193" s="508"/>
      <c r="KD193" s="508"/>
      <c r="KE193" s="508"/>
      <c r="KF193" s="508"/>
      <c r="KG193" s="508"/>
      <c r="KH193" s="508"/>
      <c r="KI193" s="508"/>
      <c r="KJ193" s="508"/>
      <c r="KK193" s="508"/>
      <c r="KL193" s="508"/>
      <c r="KM193" s="508"/>
      <c r="KN193" s="508"/>
      <c r="KO193" s="508"/>
      <c r="KP193" s="508"/>
      <c r="KQ193" s="508"/>
      <c r="KR193" s="508"/>
      <c r="KS193" s="508"/>
      <c r="KT193" s="508"/>
      <c r="KU193" s="508"/>
      <c r="KV193" s="508"/>
      <c r="KW193" s="508"/>
      <c r="KX193" s="508"/>
      <c r="KY193" s="508"/>
      <c r="KZ193" s="508"/>
      <c r="LA193" s="508"/>
      <c r="LB193" s="508"/>
      <c r="LC193" s="508"/>
      <c r="LD193" s="508"/>
      <c r="LE193" s="508"/>
      <c r="LF193" s="508"/>
      <c r="LG193" s="508"/>
      <c r="LH193" s="508"/>
      <c r="LI193" s="508"/>
      <c r="LJ193" s="508"/>
      <c r="LK193" s="508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AX174:AZ176"/>
    <mergeCell ref="BH174:BI174"/>
    <mergeCell ref="BY174:BZ174"/>
    <mergeCell ref="CP174:CQ174"/>
    <mergeCell ref="DG174:DH174"/>
    <mergeCell ref="DX174:DY174"/>
    <mergeCell ref="AX161:AY173"/>
    <mergeCell ref="BB161:BI163"/>
    <mergeCell ref="BJ161:BQ163"/>
    <mergeCell ref="BR161:BY163"/>
    <mergeCell ref="BZ161:CS163"/>
    <mergeCell ref="CT161:DM163"/>
    <mergeCell ref="DN161:EG163"/>
    <mergeCell ref="AZ165:AZ166"/>
    <mergeCell ref="GP158:IQ160"/>
    <mergeCell ref="IR158:IU160"/>
    <mergeCell ref="IX148:IY160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GG170:HN173"/>
    <mergeCell ref="HO170:HU173"/>
    <mergeCell ref="HV170:IE173"/>
    <mergeCell ref="IF170:IM173"/>
    <mergeCell ref="IN170:IV173"/>
    <mergeCell ref="EY170:FG17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EH161:FA163"/>
    <mergeCell ref="FB161:FU163"/>
    <mergeCell ref="FH170:FO173"/>
    <mergeCell ref="FP170:GF173"/>
    <mergeCell ref="AX148:AY160"/>
    <mergeCell ref="FB146:FU148"/>
    <mergeCell ref="FB149:FU151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BB149:BI151"/>
    <mergeCell ref="BJ149:BQ151"/>
    <mergeCell ref="BJ155:BQ157"/>
    <mergeCell ref="BR155:BY157"/>
    <mergeCell ref="BZ155:CS157"/>
    <mergeCell ref="CT155:DM157"/>
    <mergeCell ref="DN155:EG157"/>
    <mergeCell ref="EH155:FA157"/>
    <mergeCell ref="AZ153:AZ154"/>
    <mergeCell ref="BB152:BI154"/>
    <mergeCell ref="BJ152:BQ154"/>
    <mergeCell ref="BR152:BY154"/>
    <mergeCell ref="BZ152:CS154"/>
    <mergeCell ref="CT152:DM154"/>
    <mergeCell ref="FV149:GO151"/>
    <mergeCell ref="GP149:IQ151"/>
    <mergeCell ref="IR149:IU151"/>
    <mergeCell ref="FB152:FU154"/>
    <mergeCell ref="FV152:GO154"/>
    <mergeCell ref="DN152:EG154"/>
    <mergeCell ref="EH152:FA154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BR149:BY151"/>
    <mergeCell ref="BZ149:CS151"/>
    <mergeCell ref="CT149:DM151"/>
    <mergeCell ref="FV146:GO148"/>
    <mergeCell ref="GP146:IQ148"/>
    <mergeCell ref="IR146:IU148"/>
    <mergeCell ref="FB155:FU157"/>
    <mergeCell ref="FV155:GO157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3794-B631-469B-AE15-0AFA050CFC76}">
  <sheetPr codeName="Hoja15">
    <tabColor theme="6" tint="-0.249977111117893"/>
  </sheetPr>
  <dimension ref="A1:QN199"/>
  <sheetViews>
    <sheetView tabSelected="1" topLeftCell="A9" zoomScale="115" zoomScaleNormal="115" workbookViewId="0">
      <selection activeCell="DM94" sqref="DM94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999"/>
      <c r="C2" s="1002" t="e" vm="1">
        <v>#VALUE!</v>
      </c>
      <c r="D2" s="1002"/>
      <c r="E2" s="1002"/>
      <c r="F2" s="1002"/>
      <c r="G2" s="1002"/>
      <c r="H2" s="1002"/>
      <c r="I2" s="1002"/>
      <c r="J2" s="1002"/>
      <c r="K2" s="1002"/>
      <c r="L2" s="1002"/>
      <c r="M2" s="1002"/>
      <c r="N2" s="1002"/>
      <c r="O2" s="1002"/>
      <c r="P2" s="1002"/>
      <c r="Q2" s="1002"/>
      <c r="R2" s="1002"/>
      <c r="S2" s="1002"/>
      <c r="T2" s="1002"/>
      <c r="U2" s="1002"/>
      <c r="V2" s="1002"/>
      <c r="W2" s="1002"/>
      <c r="X2" s="1002"/>
      <c r="Y2" s="1002"/>
      <c r="Z2" s="1002"/>
      <c r="AA2" s="1002"/>
      <c r="AB2" s="1002"/>
      <c r="AC2" s="1002"/>
      <c r="AD2" s="1002"/>
      <c r="AE2" s="1002"/>
      <c r="AF2" s="1002"/>
      <c r="AG2" s="1002"/>
      <c r="AH2" s="1002"/>
      <c r="AI2" s="1002"/>
      <c r="AJ2" s="1002"/>
      <c r="AK2" s="1002"/>
      <c r="AL2" s="1002"/>
      <c r="AM2" s="1002"/>
      <c r="AN2" s="1002"/>
      <c r="AO2" s="1002"/>
      <c r="AP2" s="1002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1000"/>
      <c r="C3" s="1003"/>
      <c r="D3" s="1003"/>
      <c r="E3" s="1003"/>
      <c r="F3" s="1003"/>
      <c r="G3" s="1003"/>
      <c r="H3" s="1003"/>
      <c r="I3" s="1003"/>
      <c r="J3" s="1003"/>
      <c r="K3" s="1003"/>
      <c r="L3" s="1003"/>
      <c r="M3" s="1003"/>
      <c r="N3" s="1003"/>
      <c r="O3" s="1003"/>
      <c r="P3" s="1003"/>
      <c r="Q3" s="1003"/>
      <c r="R3" s="1003"/>
      <c r="S3" s="1003"/>
      <c r="T3" s="1003"/>
      <c r="U3" s="1003"/>
      <c r="V3" s="1003"/>
      <c r="W3" s="1003"/>
      <c r="X3" s="1003"/>
      <c r="Y3" s="1003"/>
      <c r="Z3" s="1003"/>
      <c r="AA3" s="1003"/>
      <c r="AB3" s="1003"/>
      <c r="AC3" s="1003"/>
      <c r="AD3" s="1003"/>
      <c r="AE3" s="1003"/>
      <c r="AF3" s="1003"/>
      <c r="AG3" s="1003"/>
      <c r="AH3" s="1003"/>
      <c r="AI3" s="1003"/>
      <c r="AJ3" s="1003"/>
      <c r="AK3" s="1003"/>
      <c r="AL3" s="1003"/>
      <c r="AM3" s="1003"/>
      <c r="AN3" s="1003"/>
      <c r="AO3" s="1003"/>
      <c r="AP3" s="1003"/>
      <c r="MX3" s="3"/>
    </row>
    <row r="4" spans="1:362" ht="3.65" customHeight="1">
      <c r="B4" s="1000"/>
      <c r="C4" s="1003"/>
      <c r="D4" s="1003"/>
      <c r="E4" s="1003"/>
      <c r="F4" s="1003"/>
      <c r="G4" s="1003"/>
      <c r="H4" s="1003"/>
      <c r="I4" s="1003"/>
      <c r="J4" s="1003"/>
      <c r="K4" s="1003"/>
      <c r="L4" s="1003"/>
      <c r="M4" s="1003"/>
      <c r="N4" s="1003"/>
      <c r="O4" s="1003"/>
      <c r="P4" s="1003"/>
      <c r="Q4" s="1003"/>
      <c r="R4" s="1003"/>
      <c r="S4" s="1003"/>
      <c r="T4" s="1003"/>
      <c r="U4" s="1003"/>
      <c r="V4" s="1003"/>
      <c r="W4" s="1003"/>
      <c r="X4" s="1003"/>
      <c r="Y4" s="1003"/>
      <c r="Z4" s="1003"/>
      <c r="AA4" s="1003"/>
      <c r="AB4" s="1003"/>
      <c r="AC4" s="1003"/>
      <c r="AD4" s="1003"/>
      <c r="AE4" s="1003"/>
      <c r="AF4" s="1003"/>
      <c r="AG4" s="1003"/>
      <c r="AH4" s="1003"/>
      <c r="AI4" s="1003"/>
      <c r="AJ4" s="1003"/>
      <c r="AK4" s="1003"/>
      <c r="AL4" s="1003"/>
      <c r="AM4" s="1003"/>
      <c r="AN4" s="1003"/>
      <c r="AO4" s="1003"/>
      <c r="AP4" s="1003"/>
      <c r="GW4" s="1003" t="e" vm="2">
        <v>#VALUE!</v>
      </c>
      <c r="GX4" s="1003"/>
      <c r="GY4" s="1003"/>
      <c r="GZ4" s="1003"/>
      <c r="HA4" s="1003"/>
      <c r="HB4" s="1003"/>
      <c r="HC4" s="1003"/>
      <c r="HD4" s="1005" t="s">
        <v>26</v>
      </c>
      <c r="HE4" s="1005"/>
      <c r="HF4" s="1005"/>
      <c r="HG4" s="1005"/>
      <c r="HH4" s="1005"/>
      <c r="HI4" s="1005"/>
      <c r="HJ4" s="1005"/>
      <c r="HK4" s="1005"/>
      <c r="HL4" s="1005"/>
      <c r="HM4" s="1005"/>
      <c r="HN4" s="1005"/>
      <c r="HO4" s="1005"/>
      <c r="HP4" s="1005"/>
      <c r="HQ4" s="1005"/>
      <c r="HR4" s="1005"/>
      <c r="HS4" s="1005"/>
      <c r="HT4" s="1005"/>
      <c r="HU4" s="1005"/>
      <c r="HV4" s="1005"/>
      <c r="HW4" s="1005"/>
      <c r="HX4" s="1005"/>
      <c r="HY4" s="1005"/>
      <c r="HZ4" s="1005"/>
      <c r="IA4" s="1005"/>
      <c r="IB4" s="1005"/>
      <c r="IC4" s="1005"/>
      <c r="ID4" s="1005"/>
      <c r="IE4" s="1005"/>
      <c r="IF4" s="1005"/>
      <c r="IG4" s="1005"/>
      <c r="IH4" s="1005"/>
      <c r="II4" s="1005"/>
      <c r="IJ4" s="1005"/>
      <c r="IK4" s="1005"/>
      <c r="IL4" s="1005"/>
      <c r="IM4" s="1005"/>
      <c r="IN4" s="1005"/>
      <c r="IO4" s="1005"/>
      <c r="IP4" s="1005"/>
      <c r="IQ4" s="1005"/>
      <c r="IR4" s="1005"/>
      <c r="IS4" s="1005"/>
      <c r="IT4" s="1005"/>
      <c r="IU4" s="1005"/>
      <c r="IV4" s="1005"/>
      <c r="MX4" s="3"/>
    </row>
    <row r="5" spans="1:362" ht="3.65" customHeight="1">
      <c r="B5" s="1000"/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3"/>
      <c r="AE5" s="1003"/>
      <c r="AF5" s="1003"/>
      <c r="AG5" s="1003"/>
      <c r="AH5" s="1003"/>
      <c r="AI5" s="1003"/>
      <c r="AJ5" s="1003"/>
      <c r="AK5" s="1003"/>
      <c r="AL5" s="1003"/>
      <c r="AM5" s="1003"/>
      <c r="AN5" s="1003"/>
      <c r="AO5" s="1003"/>
      <c r="AP5" s="1003"/>
      <c r="GW5" s="1003"/>
      <c r="GX5" s="1003"/>
      <c r="GY5" s="1003"/>
      <c r="GZ5" s="1003"/>
      <c r="HA5" s="1003"/>
      <c r="HB5" s="1003"/>
      <c r="HC5" s="1003"/>
      <c r="HD5" s="1005"/>
      <c r="HE5" s="1005"/>
      <c r="HF5" s="1005"/>
      <c r="HG5" s="1005"/>
      <c r="HH5" s="1005"/>
      <c r="HI5" s="1005"/>
      <c r="HJ5" s="1005"/>
      <c r="HK5" s="1005"/>
      <c r="HL5" s="1005"/>
      <c r="HM5" s="1005"/>
      <c r="HN5" s="1005"/>
      <c r="HO5" s="1005"/>
      <c r="HP5" s="1005"/>
      <c r="HQ5" s="1005"/>
      <c r="HR5" s="1005"/>
      <c r="HS5" s="1005"/>
      <c r="HT5" s="1005"/>
      <c r="HU5" s="1005"/>
      <c r="HV5" s="1005"/>
      <c r="HW5" s="1005"/>
      <c r="HX5" s="1005"/>
      <c r="HY5" s="1005"/>
      <c r="HZ5" s="1005"/>
      <c r="IA5" s="1005"/>
      <c r="IB5" s="1005"/>
      <c r="IC5" s="1005"/>
      <c r="ID5" s="1005"/>
      <c r="IE5" s="1005"/>
      <c r="IF5" s="1005"/>
      <c r="IG5" s="1005"/>
      <c r="IH5" s="1005"/>
      <c r="II5" s="1005"/>
      <c r="IJ5" s="1005"/>
      <c r="IK5" s="1005"/>
      <c r="IL5" s="1005"/>
      <c r="IM5" s="1005"/>
      <c r="IN5" s="1005"/>
      <c r="IO5" s="1005"/>
      <c r="IP5" s="1005"/>
      <c r="IQ5" s="1005"/>
      <c r="IR5" s="1005"/>
      <c r="IS5" s="1005"/>
      <c r="IT5" s="1005"/>
      <c r="IU5" s="1005"/>
      <c r="IV5" s="1005"/>
      <c r="MX5" s="3"/>
    </row>
    <row r="6" spans="1:362" ht="3.65" customHeight="1">
      <c r="B6" s="1000"/>
      <c r="C6" s="1003"/>
      <c r="D6" s="1003"/>
      <c r="E6" s="1003"/>
      <c r="F6" s="1003"/>
      <c r="G6" s="1003"/>
      <c r="H6" s="1003"/>
      <c r="I6" s="1003"/>
      <c r="J6" s="1003"/>
      <c r="K6" s="1003"/>
      <c r="L6" s="1003"/>
      <c r="M6" s="1003"/>
      <c r="N6" s="1003"/>
      <c r="O6" s="1003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3"/>
      <c r="AC6" s="1003"/>
      <c r="AD6" s="1003"/>
      <c r="AE6" s="1003"/>
      <c r="AF6" s="1003"/>
      <c r="AG6" s="1003"/>
      <c r="AH6" s="1003"/>
      <c r="AI6" s="1003"/>
      <c r="AJ6" s="1003"/>
      <c r="AK6" s="1003"/>
      <c r="AL6" s="1003"/>
      <c r="AM6" s="1003"/>
      <c r="AN6" s="1003"/>
      <c r="AO6" s="1003"/>
      <c r="AP6" s="1003"/>
      <c r="GW6" s="1003"/>
      <c r="GX6" s="1003"/>
      <c r="GY6" s="1003"/>
      <c r="GZ6" s="1003"/>
      <c r="HA6" s="1003"/>
      <c r="HB6" s="1003"/>
      <c r="HC6" s="1003"/>
      <c r="HD6" s="1005"/>
      <c r="HE6" s="1005"/>
      <c r="HF6" s="1005"/>
      <c r="HG6" s="1005"/>
      <c r="HH6" s="1005"/>
      <c r="HI6" s="1005"/>
      <c r="HJ6" s="1005"/>
      <c r="HK6" s="1005"/>
      <c r="HL6" s="1005"/>
      <c r="HM6" s="1005"/>
      <c r="HN6" s="1005"/>
      <c r="HO6" s="1005"/>
      <c r="HP6" s="1005"/>
      <c r="HQ6" s="1005"/>
      <c r="HR6" s="1005"/>
      <c r="HS6" s="1005"/>
      <c r="HT6" s="1005"/>
      <c r="HU6" s="1005"/>
      <c r="HV6" s="1005"/>
      <c r="HW6" s="1005"/>
      <c r="HX6" s="1005"/>
      <c r="HY6" s="1005"/>
      <c r="HZ6" s="1005"/>
      <c r="IA6" s="1005"/>
      <c r="IB6" s="1005"/>
      <c r="IC6" s="1005"/>
      <c r="ID6" s="1005"/>
      <c r="IE6" s="1005"/>
      <c r="IF6" s="1005"/>
      <c r="IG6" s="1005"/>
      <c r="IH6" s="1005"/>
      <c r="II6" s="1005"/>
      <c r="IJ6" s="1005"/>
      <c r="IK6" s="1005"/>
      <c r="IL6" s="1005"/>
      <c r="IM6" s="1005"/>
      <c r="IN6" s="1005"/>
      <c r="IO6" s="1005"/>
      <c r="IP6" s="1005"/>
      <c r="IQ6" s="1005"/>
      <c r="IR6" s="1005"/>
      <c r="IS6" s="1005"/>
      <c r="IT6" s="1005"/>
      <c r="IU6" s="1005"/>
      <c r="IV6" s="1005"/>
      <c r="MX6" s="3"/>
    </row>
    <row r="7" spans="1:362" ht="3.65" customHeight="1">
      <c r="B7" s="1000"/>
      <c r="C7" s="1003"/>
      <c r="D7" s="1003"/>
      <c r="E7" s="1003"/>
      <c r="F7" s="1003"/>
      <c r="G7" s="1003"/>
      <c r="H7" s="1003"/>
      <c r="I7" s="1003"/>
      <c r="J7" s="1003"/>
      <c r="K7" s="1003"/>
      <c r="L7" s="1003"/>
      <c r="M7" s="1003"/>
      <c r="N7" s="1003"/>
      <c r="O7" s="1003"/>
      <c r="P7" s="1003"/>
      <c r="Q7" s="1003"/>
      <c r="R7" s="1003"/>
      <c r="S7" s="1003"/>
      <c r="T7" s="1003"/>
      <c r="U7" s="1003"/>
      <c r="V7" s="1003"/>
      <c r="W7" s="1003"/>
      <c r="X7" s="1003"/>
      <c r="Y7" s="1003"/>
      <c r="Z7" s="1003"/>
      <c r="AA7" s="1003"/>
      <c r="AB7" s="1003"/>
      <c r="AC7" s="1003"/>
      <c r="AD7" s="1003"/>
      <c r="AE7" s="1003"/>
      <c r="AF7" s="1003"/>
      <c r="AG7" s="1003"/>
      <c r="AH7" s="1003"/>
      <c r="AI7" s="1003"/>
      <c r="AJ7" s="1003"/>
      <c r="AK7" s="1003"/>
      <c r="AL7" s="1003"/>
      <c r="AM7" s="1003"/>
      <c r="AN7" s="1003"/>
      <c r="AO7" s="1003"/>
      <c r="AP7" s="1003"/>
      <c r="GW7" s="1003"/>
      <c r="GX7" s="1003"/>
      <c r="GY7" s="1003"/>
      <c r="GZ7" s="1003"/>
      <c r="HA7" s="1003"/>
      <c r="HB7" s="1003"/>
      <c r="HC7" s="1003"/>
      <c r="HD7" s="1005"/>
      <c r="HE7" s="1005"/>
      <c r="HF7" s="1005"/>
      <c r="HG7" s="1005"/>
      <c r="HH7" s="1005"/>
      <c r="HI7" s="1005"/>
      <c r="HJ7" s="1005"/>
      <c r="HK7" s="1005"/>
      <c r="HL7" s="1005"/>
      <c r="HM7" s="1005"/>
      <c r="HN7" s="1005"/>
      <c r="HO7" s="1005"/>
      <c r="HP7" s="1005"/>
      <c r="HQ7" s="1005"/>
      <c r="HR7" s="1005"/>
      <c r="HS7" s="1005"/>
      <c r="HT7" s="1005"/>
      <c r="HU7" s="1005"/>
      <c r="HV7" s="1005"/>
      <c r="HW7" s="1005"/>
      <c r="HX7" s="1005"/>
      <c r="HY7" s="1005"/>
      <c r="HZ7" s="1005"/>
      <c r="IA7" s="1005"/>
      <c r="IB7" s="1005"/>
      <c r="IC7" s="1005"/>
      <c r="ID7" s="1005"/>
      <c r="IE7" s="1005"/>
      <c r="IF7" s="1005"/>
      <c r="IG7" s="1005"/>
      <c r="IH7" s="1005"/>
      <c r="II7" s="1005"/>
      <c r="IJ7" s="1005"/>
      <c r="IK7" s="1005"/>
      <c r="IL7" s="1005"/>
      <c r="IM7" s="1005"/>
      <c r="IN7" s="1005"/>
      <c r="IO7" s="1005"/>
      <c r="IP7" s="1005"/>
      <c r="IQ7" s="1005"/>
      <c r="IR7" s="1005"/>
      <c r="IS7" s="1005"/>
      <c r="IT7" s="1005"/>
      <c r="IU7" s="1005"/>
      <c r="IV7" s="1005"/>
      <c r="MX7" s="3"/>
    </row>
    <row r="8" spans="1:362" ht="3.65" customHeight="1">
      <c r="B8" s="1000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1003"/>
      <c r="Z8" s="1003"/>
      <c r="AA8" s="1003"/>
      <c r="AB8" s="1003"/>
      <c r="AC8" s="1003"/>
      <c r="AD8" s="1003"/>
      <c r="AE8" s="1003"/>
      <c r="AF8" s="1003"/>
      <c r="AG8" s="1003"/>
      <c r="AH8" s="1003"/>
      <c r="AI8" s="1003"/>
      <c r="AJ8" s="1003"/>
      <c r="AK8" s="1003"/>
      <c r="AL8" s="1003"/>
      <c r="AM8" s="1003"/>
      <c r="AN8" s="1003"/>
      <c r="AO8" s="1003"/>
      <c r="AP8" s="1003"/>
      <c r="GW8" s="1003"/>
      <c r="GX8" s="1003"/>
      <c r="GY8" s="1003"/>
      <c r="GZ8" s="1003"/>
      <c r="HA8" s="1003"/>
      <c r="HB8" s="1003"/>
      <c r="HC8" s="1003"/>
      <c r="HD8" s="1005"/>
      <c r="HE8" s="1005"/>
      <c r="HF8" s="1005"/>
      <c r="HG8" s="1005"/>
      <c r="HH8" s="1005"/>
      <c r="HI8" s="1005"/>
      <c r="HJ8" s="1005"/>
      <c r="HK8" s="1005"/>
      <c r="HL8" s="1005"/>
      <c r="HM8" s="1005"/>
      <c r="HN8" s="1005"/>
      <c r="HO8" s="1005"/>
      <c r="HP8" s="1005"/>
      <c r="HQ8" s="1005"/>
      <c r="HR8" s="1005"/>
      <c r="HS8" s="1005"/>
      <c r="HT8" s="1005"/>
      <c r="HU8" s="1005"/>
      <c r="HV8" s="1005"/>
      <c r="HW8" s="1005"/>
      <c r="HX8" s="1005"/>
      <c r="HY8" s="1005"/>
      <c r="HZ8" s="1005"/>
      <c r="IA8" s="1005"/>
      <c r="IB8" s="1005"/>
      <c r="IC8" s="1005"/>
      <c r="ID8" s="1005"/>
      <c r="IE8" s="1005"/>
      <c r="IF8" s="1005"/>
      <c r="IG8" s="1005"/>
      <c r="IH8" s="1005"/>
      <c r="II8" s="1005"/>
      <c r="IJ8" s="1005"/>
      <c r="IK8" s="1005"/>
      <c r="IL8" s="1005"/>
      <c r="IM8" s="1005"/>
      <c r="IN8" s="1005"/>
      <c r="IO8" s="1005"/>
      <c r="IP8" s="1005"/>
      <c r="IQ8" s="1005"/>
      <c r="IR8" s="1005"/>
      <c r="IS8" s="1005"/>
      <c r="IT8" s="1005"/>
      <c r="IU8" s="1005"/>
      <c r="IV8" s="1005"/>
      <c r="MX8" s="3"/>
    </row>
    <row r="9" spans="1:362" ht="3.65" customHeight="1">
      <c r="B9" s="1000"/>
      <c r="C9" s="1003"/>
      <c r="D9" s="1003"/>
      <c r="E9" s="1003"/>
      <c r="F9" s="1003"/>
      <c r="G9" s="1003"/>
      <c r="H9" s="1003"/>
      <c r="I9" s="1003"/>
      <c r="J9" s="1003"/>
      <c r="K9" s="1003"/>
      <c r="L9" s="1003"/>
      <c r="M9" s="1003"/>
      <c r="N9" s="1003"/>
      <c r="O9" s="1003"/>
      <c r="P9" s="1003"/>
      <c r="Q9" s="1003"/>
      <c r="R9" s="1003"/>
      <c r="S9" s="1003"/>
      <c r="T9" s="1003"/>
      <c r="U9" s="1003"/>
      <c r="V9" s="1003"/>
      <c r="W9" s="1003"/>
      <c r="X9" s="1003"/>
      <c r="Y9" s="1003"/>
      <c r="Z9" s="1003"/>
      <c r="AA9" s="1003"/>
      <c r="AB9" s="1003"/>
      <c r="AC9" s="1003"/>
      <c r="AD9" s="1003"/>
      <c r="AE9" s="1003"/>
      <c r="AF9" s="1003"/>
      <c r="AG9" s="1003"/>
      <c r="AH9" s="1003"/>
      <c r="AI9" s="1003"/>
      <c r="AJ9" s="1003"/>
      <c r="AK9" s="1003"/>
      <c r="AL9" s="1003"/>
      <c r="AM9" s="1003"/>
      <c r="AN9" s="1003"/>
      <c r="AO9" s="1003"/>
      <c r="AP9" s="1003"/>
      <c r="GW9" s="1003"/>
      <c r="GX9" s="1003"/>
      <c r="GY9" s="1003"/>
      <c r="GZ9" s="1003"/>
      <c r="HA9" s="1003"/>
      <c r="HB9" s="1003"/>
      <c r="HC9" s="1003"/>
      <c r="HD9" s="1005"/>
      <c r="HE9" s="1005"/>
      <c r="HF9" s="1005"/>
      <c r="HG9" s="1005"/>
      <c r="HH9" s="1005"/>
      <c r="HI9" s="1005"/>
      <c r="HJ9" s="1005"/>
      <c r="HK9" s="1005"/>
      <c r="HL9" s="1005"/>
      <c r="HM9" s="1005"/>
      <c r="HN9" s="1005"/>
      <c r="HO9" s="1005"/>
      <c r="HP9" s="1005"/>
      <c r="HQ9" s="1005"/>
      <c r="HR9" s="1005"/>
      <c r="HS9" s="1005"/>
      <c r="HT9" s="1005"/>
      <c r="HU9" s="1005"/>
      <c r="HV9" s="1005"/>
      <c r="HW9" s="1005"/>
      <c r="HX9" s="1005"/>
      <c r="HY9" s="1005"/>
      <c r="HZ9" s="1005"/>
      <c r="IA9" s="1005"/>
      <c r="IB9" s="1005"/>
      <c r="IC9" s="1005"/>
      <c r="ID9" s="1005"/>
      <c r="IE9" s="1005"/>
      <c r="IF9" s="1005"/>
      <c r="IG9" s="1005"/>
      <c r="IH9" s="1005"/>
      <c r="II9" s="1005"/>
      <c r="IJ9" s="1005"/>
      <c r="IK9" s="1005"/>
      <c r="IL9" s="1005"/>
      <c r="IM9" s="1005"/>
      <c r="IN9" s="1005"/>
      <c r="IO9" s="1005"/>
      <c r="IP9" s="1005"/>
      <c r="IQ9" s="1005"/>
      <c r="IR9" s="1005"/>
      <c r="IS9" s="1005"/>
      <c r="IT9" s="1005"/>
      <c r="IU9" s="1005"/>
      <c r="IV9" s="1005"/>
      <c r="MX9" s="3"/>
    </row>
    <row r="10" spans="1:362" ht="3.65" customHeight="1">
      <c r="B10" s="1000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  <c r="AC10" s="1003"/>
      <c r="AD10" s="1003"/>
      <c r="AE10" s="1003"/>
      <c r="AF10" s="1003"/>
      <c r="AG10" s="1003"/>
      <c r="AH10" s="1003"/>
      <c r="AI10" s="1003"/>
      <c r="AJ10" s="1003"/>
      <c r="AK10" s="1003"/>
      <c r="AL10" s="1003"/>
      <c r="AM10" s="1003"/>
      <c r="AN10" s="1003"/>
      <c r="AO10" s="1003"/>
      <c r="AP10" s="1003"/>
      <c r="MX10" s="3"/>
    </row>
    <row r="11" spans="1:362" ht="3.65" customHeight="1" thickBot="1">
      <c r="B11" s="1001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  <c r="AC11" s="1004"/>
      <c r="AD11" s="1004"/>
      <c r="AE11" s="1004"/>
      <c r="AF11" s="1004"/>
      <c r="AG11" s="1004"/>
      <c r="AH11" s="1004"/>
      <c r="AI11" s="1004"/>
      <c r="AJ11" s="1004"/>
      <c r="AK11" s="1004"/>
      <c r="AL11" s="1004"/>
      <c r="AM11" s="1004"/>
      <c r="AN11" s="1004"/>
      <c r="AO11" s="1004"/>
      <c r="AP11" s="100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1006" t="s">
        <v>27</v>
      </c>
      <c r="C12" s="1006"/>
      <c r="D12" s="1006"/>
      <c r="E12" s="1006"/>
      <c r="F12" s="1006"/>
      <c r="G12" s="1006"/>
      <c r="H12" s="1006"/>
      <c r="I12" s="1006"/>
      <c r="J12" s="1006"/>
      <c r="K12" s="1006"/>
      <c r="L12" s="1006"/>
      <c r="M12" s="1006"/>
      <c r="N12" s="1006"/>
      <c r="O12" s="1006"/>
      <c r="P12" s="1006"/>
      <c r="Q12" s="1006"/>
      <c r="R12" s="1006"/>
      <c r="S12" s="1006"/>
      <c r="T12" s="1006"/>
      <c r="U12" s="1006"/>
      <c r="V12" s="1006"/>
      <c r="W12" s="1006"/>
      <c r="X12" s="1006"/>
      <c r="Y12" s="1006"/>
      <c r="Z12" s="1006"/>
      <c r="AA12" s="1006"/>
      <c r="AB12" s="1006"/>
      <c r="AC12" s="1006"/>
      <c r="AD12" s="1006"/>
      <c r="AE12" s="1006"/>
      <c r="AF12" s="1006"/>
      <c r="AG12" s="1006"/>
      <c r="AH12" s="1006"/>
      <c r="AI12" s="1006"/>
      <c r="AJ12" s="1006"/>
      <c r="AK12" s="1006"/>
      <c r="AL12" s="1006"/>
      <c r="AM12" s="1006"/>
      <c r="AN12" s="1006"/>
      <c r="AO12" s="1006"/>
      <c r="AP12" s="1006" t="s">
        <v>67</v>
      </c>
      <c r="AQ12" s="1006"/>
      <c r="AR12" s="1006"/>
      <c r="AS12" s="1006"/>
      <c r="AT12" s="1006"/>
      <c r="AU12" s="1006"/>
      <c r="AV12" s="1006"/>
      <c r="AW12" s="1006"/>
      <c r="AX12" s="1006"/>
      <c r="AY12" s="1006"/>
      <c r="AZ12" s="1006"/>
      <c r="BA12" s="1006"/>
      <c r="BB12" s="1006"/>
      <c r="BC12" s="1006"/>
      <c r="BD12" s="1006"/>
      <c r="BE12" s="1006"/>
      <c r="BF12" s="1006"/>
      <c r="BG12" s="1006"/>
      <c r="BH12" s="1006"/>
      <c r="BI12" s="1006"/>
      <c r="BJ12" s="1006"/>
      <c r="BK12" s="1006"/>
      <c r="BL12" s="1006"/>
      <c r="BM12" s="1006"/>
      <c r="BN12" s="1006"/>
      <c r="BO12" s="1006"/>
      <c r="BP12" s="1006"/>
      <c r="BQ12" s="1006"/>
      <c r="BR12" s="1006"/>
      <c r="BS12" s="1006"/>
      <c r="BT12" s="1006"/>
      <c r="BU12" s="1006"/>
      <c r="BV12" s="1006"/>
      <c r="BW12" s="1006"/>
      <c r="BX12" s="1006"/>
      <c r="BY12" s="1006"/>
      <c r="BZ12" s="1006"/>
      <c r="CA12" s="1006"/>
      <c r="CB12" s="1006"/>
      <c r="CC12" s="1006"/>
      <c r="CD12" s="1007" t="s">
        <v>28</v>
      </c>
      <c r="CE12" s="1008"/>
      <c r="CF12" s="1008"/>
      <c r="CG12" s="1008"/>
      <c r="CH12" s="1008"/>
      <c r="CI12" s="1008"/>
      <c r="CJ12" s="1008"/>
      <c r="CK12" s="1008"/>
      <c r="CL12" s="1008"/>
      <c r="CM12" s="1008"/>
      <c r="CN12" s="1008"/>
      <c r="CO12" s="1008"/>
      <c r="CP12" s="1008"/>
      <c r="CQ12" s="1008"/>
      <c r="CR12" s="1008"/>
      <c r="CS12" s="1008"/>
      <c r="CT12" s="1008"/>
      <c r="CU12" s="1008"/>
      <c r="CV12" s="1008"/>
      <c r="CW12" s="1008"/>
      <c r="CX12" s="1008"/>
      <c r="CY12" s="1008"/>
      <c r="CZ12" s="1008"/>
      <c r="DA12" s="1008"/>
      <c r="DB12" s="1008"/>
      <c r="DC12" s="1008"/>
      <c r="DD12" s="1008"/>
      <c r="DE12" s="1008"/>
      <c r="DF12" s="1008"/>
      <c r="DG12" s="1008"/>
      <c r="DH12" s="1008"/>
      <c r="DI12" s="1008"/>
      <c r="DJ12" s="1008"/>
      <c r="DK12" s="1008"/>
      <c r="DL12" s="1008"/>
      <c r="DM12" s="1008"/>
      <c r="DN12" s="1008"/>
      <c r="DO12" s="1008"/>
      <c r="DP12" s="1008"/>
      <c r="DQ12" s="1008"/>
      <c r="DR12" s="1008"/>
      <c r="DS12" s="1009"/>
      <c r="DT12" s="1006" t="s">
        <v>333</v>
      </c>
      <c r="DU12" s="1006"/>
      <c r="DV12" s="1006"/>
      <c r="DW12" s="1006"/>
      <c r="DX12" s="1006"/>
      <c r="DY12" s="1006"/>
      <c r="DZ12" s="1006"/>
      <c r="EA12" s="1006"/>
      <c r="EB12" s="1006"/>
      <c r="EC12" s="1006"/>
      <c r="ED12" s="1006"/>
      <c r="EE12" s="1006"/>
      <c r="EF12" s="1006"/>
      <c r="EG12" s="1006"/>
      <c r="EH12" s="1006"/>
      <c r="EI12" s="1006"/>
      <c r="EJ12" s="1006"/>
      <c r="EK12" s="1006"/>
      <c r="EL12" s="1006"/>
      <c r="EM12" s="1006"/>
      <c r="EN12" s="1006"/>
      <c r="EO12" s="1006"/>
      <c r="EP12" s="1006"/>
      <c r="EQ12" s="1006"/>
      <c r="ER12" s="1006"/>
      <c r="ES12" s="1006"/>
      <c r="ET12" s="1006"/>
      <c r="EU12" s="1006"/>
      <c r="EV12" s="1006"/>
      <c r="EW12" s="1006"/>
      <c r="EX12" s="1006"/>
      <c r="EY12" s="1006"/>
      <c r="EZ12" s="1006"/>
      <c r="FA12" s="1006"/>
      <c r="FB12" s="1006"/>
      <c r="FC12" s="1006"/>
      <c r="FD12" s="1006"/>
      <c r="FE12" s="1006"/>
      <c r="FF12" s="1006"/>
      <c r="FG12" s="1006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1025"/>
      <c r="C13" s="1026"/>
      <c r="D13" s="1026"/>
      <c r="E13" s="1026"/>
      <c r="F13" s="1026"/>
      <c r="G13" s="1026"/>
      <c r="H13" s="1026"/>
      <c r="I13" s="1026"/>
      <c r="J13" s="1026"/>
      <c r="K13" s="1026"/>
      <c r="L13" s="1026"/>
      <c r="M13" s="1026"/>
      <c r="N13" s="1026"/>
      <c r="O13" s="1026"/>
      <c r="P13" s="1026"/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1026"/>
      <c r="AF13" s="1026"/>
      <c r="AG13" s="1026"/>
      <c r="AH13" s="1026"/>
      <c r="AI13" s="1026"/>
      <c r="AJ13" s="1026"/>
      <c r="AK13" s="1026"/>
      <c r="AL13" s="1026"/>
      <c r="AM13" s="1026"/>
      <c r="AN13" s="1026"/>
      <c r="AO13" s="1026"/>
      <c r="AP13" s="1031"/>
      <c r="AQ13" s="1031"/>
      <c r="AR13" s="1031"/>
      <c r="AS13" s="1031"/>
      <c r="AT13" s="1031"/>
      <c r="AU13" s="1031"/>
      <c r="AV13" s="1031"/>
      <c r="AW13" s="1031"/>
      <c r="AX13" s="1031"/>
      <c r="AY13" s="1031"/>
      <c r="AZ13" s="1031"/>
      <c r="BA13" s="1031"/>
      <c r="BB13" s="1031"/>
      <c r="BC13" s="1031"/>
      <c r="BD13" s="1031"/>
      <c r="BE13" s="1031"/>
      <c r="BF13" s="1031"/>
      <c r="BG13" s="1031"/>
      <c r="BH13" s="1031"/>
      <c r="BI13" s="1031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32"/>
      <c r="HB13" s="1032"/>
      <c r="HC13" s="1032"/>
      <c r="HD13" s="1032"/>
      <c r="HE13" s="1032"/>
      <c r="HF13" s="1032"/>
      <c r="HG13" s="1032"/>
      <c r="HH13" s="1032"/>
      <c r="HI13" s="1032"/>
      <c r="HJ13" s="1032"/>
      <c r="HK13" s="1032"/>
      <c r="HL13" s="1032"/>
      <c r="HM13" s="1032"/>
      <c r="HN13" s="1032"/>
      <c r="HO13" s="1032"/>
      <c r="HP13" s="1032"/>
      <c r="HQ13" s="1032"/>
      <c r="HR13" s="1032"/>
      <c r="HS13" s="1032"/>
      <c r="HT13" s="1032"/>
      <c r="HU13" s="1032"/>
      <c r="HV13" s="1032"/>
      <c r="HW13" s="1032"/>
      <c r="HX13" s="1032"/>
      <c r="HY13" s="1032"/>
      <c r="HZ13" s="1032"/>
      <c r="IA13" s="13"/>
      <c r="IB13" s="13"/>
      <c r="IC13" s="1014" t="s">
        <v>368</v>
      </c>
      <c r="ID13" s="1014"/>
      <c r="IE13" s="1014"/>
      <c r="IF13" s="1014"/>
      <c r="IG13" s="1014"/>
      <c r="IH13" s="1014"/>
      <c r="II13" s="1014"/>
      <c r="IJ13" s="1014"/>
      <c r="IK13" s="1014"/>
      <c r="IL13" s="1014"/>
      <c r="IM13" s="1014"/>
      <c r="IN13" s="1014"/>
      <c r="IO13" s="1014"/>
      <c r="IP13" s="1014"/>
      <c r="IQ13" s="1014"/>
      <c r="IR13" s="1014"/>
      <c r="IS13" s="1014"/>
      <c r="IT13" s="1014"/>
      <c r="IU13" s="1014"/>
      <c r="IV13" s="1014"/>
      <c r="IW13" s="1014"/>
      <c r="IX13" s="1014"/>
      <c r="IY13" s="1014"/>
      <c r="IZ13" s="1014"/>
      <c r="JA13" s="1014"/>
      <c r="JB13" s="1014"/>
      <c r="JC13" s="1035" t="s">
        <v>371</v>
      </c>
      <c r="JD13" s="1035"/>
      <c r="JE13" s="1035"/>
      <c r="JF13" s="1035"/>
      <c r="JG13" s="1035"/>
      <c r="JH13" s="1035"/>
      <c r="JI13" s="1035"/>
      <c r="JJ13" s="1035"/>
      <c r="JK13" s="1035"/>
      <c r="JL13" s="1035"/>
      <c r="JM13" s="1035"/>
      <c r="JN13" s="1035"/>
      <c r="JO13" s="1035"/>
      <c r="JP13" s="1035"/>
      <c r="JQ13" s="1035"/>
      <c r="JR13" s="1035"/>
      <c r="JS13" s="1035"/>
      <c r="JT13" s="1035"/>
      <c r="JU13" s="1035"/>
      <c r="JV13" s="1035"/>
      <c r="JW13" s="1035"/>
      <c r="JX13" s="1035"/>
      <c r="JY13" s="1035"/>
      <c r="JZ13" s="1035"/>
      <c r="KA13" s="1035"/>
      <c r="KB13" s="1035"/>
      <c r="KC13" s="1035"/>
      <c r="KD13" s="1035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014"/>
      <c r="LL13" s="1014"/>
      <c r="LM13" s="1014"/>
      <c r="LN13" s="1014"/>
      <c r="LO13" s="1014"/>
      <c r="LP13" s="1014"/>
      <c r="LQ13" s="1014"/>
      <c r="LR13" s="1014"/>
      <c r="LS13" s="1014"/>
      <c r="LT13" s="1014"/>
      <c r="LU13" s="1014"/>
      <c r="LV13" s="1014"/>
      <c r="LW13" s="1014"/>
      <c r="LX13" s="1014"/>
      <c r="LY13" s="1014"/>
      <c r="LZ13" s="1014"/>
      <c r="MA13" s="1014"/>
      <c r="MB13" s="1014"/>
      <c r="MC13" s="1014"/>
      <c r="MD13" s="1014"/>
      <c r="ME13" s="1014"/>
      <c r="MF13" s="1014"/>
      <c r="MG13" s="1014"/>
      <c r="MH13" s="1014"/>
      <c r="MI13" s="1014"/>
      <c r="MJ13" s="1014"/>
      <c r="MK13" s="1014"/>
      <c r="ML13" s="1014"/>
      <c r="MM13" s="1014"/>
      <c r="MN13" s="1014"/>
      <c r="MO13" s="1014"/>
      <c r="MP13" s="1014"/>
      <c r="MQ13" s="1014"/>
      <c r="MR13" s="1014"/>
      <c r="MS13" s="1014"/>
      <c r="MT13" s="1014"/>
      <c r="MU13" s="1014"/>
      <c r="MV13" s="1014"/>
      <c r="MW13" s="1014"/>
      <c r="MX13" s="1015"/>
    </row>
    <row r="14" spans="1:362" ht="3.65" customHeight="1">
      <c r="B14" s="1027"/>
      <c r="C14" s="1028"/>
      <c r="D14" s="1028"/>
      <c r="E14" s="1028"/>
      <c r="F14" s="1028"/>
      <c r="G14" s="1028"/>
      <c r="H14" s="1028"/>
      <c r="I14" s="1028"/>
      <c r="J14" s="1028"/>
      <c r="K14" s="1028"/>
      <c r="L14" s="1028"/>
      <c r="M14" s="1028"/>
      <c r="N14" s="1028"/>
      <c r="O14" s="1028"/>
      <c r="P14" s="1028"/>
      <c r="Q14" s="1028"/>
      <c r="R14" s="1028"/>
      <c r="S14" s="1028"/>
      <c r="T14" s="1028"/>
      <c r="U14" s="1028"/>
      <c r="V14" s="1028"/>
      <c r="W14" s="1028"/>
      <c r="X14" s="1028"/>
      <c r="Y14" s="1028"/>
      <c r="Z14" s="1028"/>
      <c r="AA14" s="1028"/>
      <c r="AB14" s="1028"/>
      <c r="AC14" s="1028"/>
      <c r="AD14" s="1028"/>
      <c r="AE14" s="1028"/>
      <c r="AF14" s="1028"/>
      <c r="AG14" s="1028"/>
      <c r="AH14" s="1028"/>
      <c r="AI14" s="1028"/>
      <c r="AJ14" s="1028"/>
      <c r="AK14" s="1028"/>
      <c r="AL14" s="1028"/>
      <c r="AM14" s="1028"/>
      <c r="AN14" s="1028"/>
      <c r="AO14" s="1028"/>
      <c r="AP14" s="1028"/>
      <c r="AQ14" s="1028"/>
      <c r="AR14" s="1028"/>
      <c r="AS14" s="1028"/>
      <c r="AT14" s="1028"/>
      <c r="AU14" s="1028"/>
      <c r="AV14" s="1028"/>
      <c r="AW14" s="1028"/>
      <c r="AX14" s="1028"/>
      <c r="AY14" s="1028"/>
      <c r="AZ14" s="1028"/>
      <c r="BA14" s="1028"/>
      <c r="BB14" s="1028"/>
      <c r="BC14" s="1028"/>
      <c r="BD14" s="1028"/>
      <c r="BE14" s="1028"/>
      <c r="BF14" s="1028"/>
      <c r="BG14" s="1028"/>
      <c r="BH14" s="1028"/>
      <c r="BI14" s="102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33"/>
      <c r="HB14" s="1033"/>
      <c r="HC14" s="1033"/>
      <c r="HD14" s="1033"/>
      <c r="HE14" s="1033"/>
      <c r="HF14" s="1033"/>
      <c r="HG14" s="1033"/>
      <c r="HH14" s="1033"/>
      <c r="HI14" s="1033"/>
      <c r="HJ14" s="1033"/>
      <c r="HK14" s="1033"/>
      <c r="HL14" s="1033"/>
      <c r="HM14" s="1033"/>
      <c r="HN14" s="1033"/>
      <c r="HO14" s="1033"/>
      <c r="HP14" s="1033"/>
      <c r="HQ14" s="1033"/>
      <c r="HR14" s="1033"/>
      <c r="HS14" s="1033"/>
      <c r="HT14" s="1033"/>
      <c r="HU14" s="1033"/>
      <c r="HV14" s="1033"/>
      <c r="HW14" s="1033"/>
      <c r="HX14" s="1033"/>
      <c r="HY14" s="1033"/>
      <c r="HZ14" s="1033"/>
      <c r="IA14" s="16"/>
      <c r="IB14" s="16"/>
      <c r="IC14" s="1016"/>
      <c r="ID14" s="1016"/>
      <c r="IE14" s="1016"/>
      <c r="IF14" s="1016"/>
      <c r="IG14" s="1016"/>
      <c r="IH14" s="1016"/>
      <c r="II14" s="1016"/>
      <c r="IJ14" s="1016"/>
      <c r="IK14" s="1016"/>
      <c r="IL14" s="1016"/>
      <c r="IM14" s="1016"/>
      <c r="IN14" s="1016"/>
      <c r="IO14" s="1016"/>
      <c r="IP14" s="1016"/>
      <c r="IQ14" s="1016"/>
      <c r="IR14" s="1016"/>
      <c r="IS14" s="1016"/>
      <c r="IT14" s="1016"/>
      <c r="IU14" s="1016"/>
      <c r="IV14" s="1016"/>
      <c r="IW14" s="1016"/>
      <c r="IX14" s="1016"/>
      <c r="IY14" s="1016"/>
      <c r="IZ14" s="1016"/>
      <c r="JA14" s="1016"/>
      <c r="JB14" s="1016"/>
      <c r="JC14" s="1036"/>
      <c r="JD14" s="1036"/>
      <c r="JE14" s="1036"/>
      <c r="JF14" s="1036"/>
      <c r="JG14" s="1036"/>
      <c r="JH14" s="1036"/>
      <c r="JI14" s="1036"/>
      <c r="JJ14" s="1036"/>
      <c r="JK14" s="1036"/>
      <c r="JL14" s="1036"/>
      <c r="JM14" s="1036"/>
      <c r="JN14" s="1036"/>
      <c r="JO14" s="1036"/>
      <c r="JP14" s="1036"/>
      <c r="JQ14" s="1036"/>
      <c r="JR14" s="1036"/>
      <c r="JS14" s="1036"/>
      <c r="JT14" s="1036"/>
      <c r="JU14" s="1036"/>
      <c r="JV14" s="1036"/>
      <c r="JW14" s="1036"/>
      <c r="JX14" s="1036"/>
      <c r="JY14" s="1036"/>
      <c r="JZ14" s="1036"/>
      <c r="KA14" s="1036"/>
      <c r="KB14" s="1036"/>
      <c r="KC14" s="1036"/>
      <c r="KD14" s="103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016"/>
      <c r="LL14" s="1016"/>
      <c r="LM14" s="1016"/>
      <c r="LN14" s="1016"/>
      <c r="LO14" s="1016"/>
      <c r="LP14" s="1016"/>
      <c r="LQ14" s="1016"/>
      <c r="LR14" s="1016"/>
      <c r="LS14" s="1016"/>
      <c r="LT14" s="1016"/>
      <c r="LU14" s="1016"/>
      <c r="LV14" s="1016"/>
      <c r="LW14" s="1016"/>
      <c r="LX14" s="1016"/>
      <c r="LY14" s="1016"/>
      <c r="LZ14" s="1016"/>
      <c r="MA14" s="1016"/>
      <c r="MB14" s="1016"/>
      <c r="MC14" s="1016"/>
      <c r="MD14" s="1016"/>
      <c r="ME14" s="1016"/>
      <c r="MF14" s="1016"/>
      <c r="MG14" s="1016"/>
      <c r="MH14" s="1016"/>
      <c r="MI14" s="1016"/>
      <c r="MJ14" s="1016"/>
      <c r="MK14" s="1016"/>
      <c r="ML14" s="1016"/>
      <c r="MM14" s="1016"/>
      <c r="MN14" s="1016"/>
      <c r="MO14" s="1016"/>
      <c r="MP14" s="1016"/>
      <c r="MQ14" s="1016"/>
      <c r="MR14" s="1016"/>
      <c r="MS14" s="1016"/>
      <c r="MT14" s="1016"/>
      <c r="MU14" s="1016"/>
      <c r="MV14" s="1016"/>
      <c r="MW14" s="1016"/>
      <c r="MX14" s="1017"/>
    </row>
    <row r="15" spans="1:362" ht="3.65" customHeight="1">
      <c r="B15" s="1027"/>
      <c r="C15" s="1028"/>
      <c r="D15" s="1028"/>
      <c r="E15" s="1028"/>
      <c r="F15" s="1028"/>
      <c r="G15" s="1028"/>
      <c r="H15" s="1028"/>
      <c r="I15" s="1028"/>
      <c r="J15" s="1028"/>
      <c r="K15" s="1028"/>
      <c r="L15" s="1028"/>
      <c r="M15" s="1028"/>
      <c r="N15" s="1028"/>
      <c r="O15" s="1028"/>
      <c r="P15" s="1028"/>
      <c r="Q15" s="1028"/>
      <c r="R15" s="1028"/>
      <c r="S15" s="1028"/>
      <c r="T15" s="1028"/>
      <c r="U15" s="1028"/>
      <c r="V15" s="1028"/>
      <c r="W15" s="1028"/>
      <c r="X15" s="1028"/>
      <c r="Y15" s="1028"/>
      <c r="Z15" s="1028"/>
      <c r="AA15" s="1028"/>
      <c r="AB15" s="1028"/>
      <c r="AC15" s="1028"/>
      <c r="AD15" s="1028"/>
      <c r="AE15" s="1028"/>
      <c r="AF15" s="1028"/>
      <c r="AG15" s="1028"/>
      <c r="AH15" s="1028"/>
      <c r="AI15" s="1028"/>
      <c r="AJ15" s="1028"/>
      <c r="AK15" s="1028"/>
      <c r="AL15" s="1028"/>
      <c r="AM15" s="1028"/>
      <c r="AN15" s="1028"/>
      <c r="AO15" s="1028"/>
      <c r="AP15" s="1028"/>
      <c r="AQ15" s="1028"/>
      <c r="AR15" s="1028"/>
      <c r="AS15" s="1028"/>
      <c r="AT15" s="1028"/>
      <c r="AU15" s="1028"/>
      <c r="AV15" s="1028"/>
      <c r="AW15" s="1028"/>
      <c r="AX15" s="1028"/>
      <c r="AY15" s="1028"/>
      <c r="AZ15" s="1028"/>
      <c r="BA15" s="1028"/>
      <c r="BB15" s="1028"/>
      <c r="BC15" s="1028"/>
      <c r="BD15" s="1028"/>
      <c r="BE15" s="1028"/>
      <c r="BF15" s="1028"/>
      <c r="BG15" s="1028"/>
      <c r="BH15" s="1028"/>
      <c r="BI15" s="102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33"/>
      <c r="HB15" s="1033"/>
      <c r="HC15" s="1033"/>
      <c r="HD15" s="1033"/>
      <c r="HE15" s="1033"/>
      <c r="HF15" s="1033"/>
      <c r="HG15" s="1033"/>
      <c r="HH15" s="1033"/>
      <c r="HI15" s="1033"/>
      <c r="HJ15" s="1033"/>
      <c r="HK15" s="1033"/>
      <c r="HL15" s="1033"/>
      <c r="HM15" s="1033"/>
      <c r="HN15" s="1033"/>
      <c r="HO15" s="1033"/>
      <c r="HP15" s="1033"/>
      <c r="HQ15" s="1033"/>
      <c r="HR15" s="1033"/>
      <c r="HS15" s="1033"/>
      <c r="HT15" s="1033"/>
      <c r="HU15" s="1033"/>
      <c r="HV15" s="1033"/>
      <c r="HW15" s="1033"/>
      <c r="HX15" s="1033"/>
      <c r="HY15" s="1033"/>
      <c r="HZ15" s="1033"/>
      <c r="IA15" s="16"/>
      <c r="IB15" s="16"/>
      <c r="IC15" s="1016"/>
      <c r="ID15" s="1016"/>
      <c r="IE15" s="1016"/>
      <c r="IF15" s="1016"/>
      <c r="IG15" s="1016"/>
      <c r="IH15" s="1016"/>
      <c r="II15" s="1016"/>
      <c r="IJ15" s="1016"/>
      <c r="IK15" s="1016"/>
      <c r="IL15" s="1016"/>
      <c r="IM15" s="1016"/>
      <c r="IN15" s="1016"/>
      <c r="IO15" s="1016"/>
      <c r="IP15" s="1016"/>
      <c r="IQ15" s="1016"/>
      <c r="IR15" s="1016"/>
      <c r="IS15" s="1016"/>
      <c r="IT15" s="1016"/>
      <c r="IU15" s="1016"/>
      <c r="IV15" s="1016"/>
      <c r="IW15" s="1016"/>
      <c r="IX15" s="1016"/>
      <c r="IY15" s="1016"/>
      <c r="IZ15" s="1016"/>
      <c r="JA15" s="1016"/>
      <c r="JB15" s="1016"/>
      <c r="JC15" s="1036"/>
      <c r="JD15" s="1036"/>
      <c r="JE15" s="1036"/>
      <c r="JF15" s="1036"/>
      <c r="JG15" s="1036"/>
      <c r="JH15" s="1036"/>
      <c r="JI15" s="1036"/>
      <c r="JJ15" s="1036"/>
      <c r="JK15" s="1036"/>
      <c r="JL15" s="1036"/>
      <c r="JM15" s="1036"/>
      <c r="JN15" s="1036"/>
      <c r="JO15" s="1036"/>
      <c r="JP15" s="1036"/>
      <c r="JQ15" s="1036"/>
      <c r="JR15" s="1036"/>
      <c r="JS15" s="1036"/>
      <c r="JT15" s="1036"/>
      <c r="JU15" s="1036"/>
      <c r="JV15" s="1036"/>
      <c r="JW15" s="1036"/>
      <c r="JX15" s="1036"/>
      <c r="JY15" s="1036"/>
      <c r="JZ15" s="1036"/>
      <c r="KA15" s="1036"/>
      <c r="KB15" s="1036"/>
      <c r="KC15" s="1036"/>
      <c r="KD15" s="103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016"/>
      <c r="LL15" s="1016"/>
      <c r="LM15" s="1016"/>
      <c r="LN15" s="1016"/>
      <c r="LO15" s="1016"/>
      <c r="LP15" s="1016"/>
      <c r="LQ15" s="1016"/>
      <c r="LR15" s="1016"/>
      <c r="LS15" s="1016"/>
      <c r="LT15" s="1016"/>
      <c r="LU15" s="1016"/>
      <c r="LV15" s="1016"/>
      <c r="LW15" s="1016"/>
      <c r="LX15" s="1016"/>
      <c r="LY15" s="1016"/>
      <c r="LZ15" s="1016"/>
      <c r="MA15" s="1016"/>
      <c r="MB15" s="1016"/>
      <c r="MC15" s="1016"/>
      <c r="MD15" s="1016"/>
      <c r="ME15" s="1016"/>
      <c r="MF15" s="1016"/>
      <c r="MG15" s="1016"/>
      <c r="MH15" s="1016"/>
      <c r="MI15" s="1016"/>
      <c r="MJ15" s="1016"/>
      <c r="MK15" s="1016"/>
      <c r="ML15" s="1016"/>
      <c r="MM15" s="1016"/>
      <c r="MN15" s="1016"/>
      <c r="MO15" s="1016"/>
      <c r="MP15" s="1016"/>
      <c r="MQ15" s="1016"/>
      <c r="MR15" s="1016"/>
      <c r="MS15" s="1016"/>
      <c r="MT15" s="1016"/>
      <c r="MU15" s="1016"/>
      <c r="MV15" s="1016"/>
      <c r="MW15" s="1016"/>
      <c r="MX15" s="1017"/>
    </row>
    <row r="16" spans="1:362" ht="3.65" customHeight="1">
      <c r="B16" s="1027"/>
      <c r="C16" s="1028"/>
      <c r="D16" s="1028"/>
      <c r="E16" s="1028"/>
      <c r="F16" s="1028"/>
      <c r="G16" s="1028"/>
      <c r="H16" s="1028"/>
      <c r="I16" s="1028"/>
      <c r="J16" s="1028"/>
      <c r="K16" s="1028"/>
      <c r="L16" s="1028"/>
      <c r="M16" s="1028"/>
      <c r="N16" s="1028"/>
      <c r="O16" s="1028"/>
      <c r="P16" s="1028"/>
      <c r="Q16" s="1028"/>
      <c r="R16" s="1028"/>
      <c r="S16" s="1028"/>
      <c r="T16" s="1028"/>
      <c r="U16" s="1028"/>
      <c r="V16" s="1028"/>
      <c r="W16" s="1028"/>
      <c r="X16" s="1028"/>
      <c r="Y16" s="1028"/>
      <c r="Z16" s="1028"/>
      <c r="AA16" s="1028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1028"/>
      <c r="AO16" s="1028"/>
      <c r="AP16" s="1028"/>
      <c r="AQ16" s="1028"/>
      <c r="AR16" s="1028"/>
      <c r="AS16" s="1028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1028"/>
      <c r="BI16" s="102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33"/>
      <c r="HB16" s="1033"/>
      <c r="HC16" s="1033"/>
      <c r="HD16" s="1033"/>
      <c r="HE16" s="1033"/>
      <c r="HF16" s="1033"/>
      <c r="HG16" s="1033"/>
      <c r="HH16" s="1033"/>
      <c r="HI16" s="1033"/>
      <c r="HJ16" s="1033"/>
      <c r="HK16" s="1033"/>
      <c r="HL16" s="1033"/>
      <c r="HM16" s="1033"/>
      <c r="HN16" s="1033"/>
      <c r="HO16" s="1033"/>
      <c r="HP16" s="1033"/>
      <c r="HQ16" s="1033"/>
      <c r="HR16" s="1033"/>
      <c r="HS16" s="1033"/>
      <c r="HT16" s="1033"/>
      <c r="HU16" s="1033"/>
      <c r="HV16" s="1033"/>
      <c r="HW16" s="1033"/>
      <c r="HX16" s="1033"/>
      <c r="HY16" s="1033"/>
      <c r="HZ16" s="1033"/>
      <c r="IA16" s="16"/>
      <c r="IB16" s="16"/>
      <c r="IC16" s="1016"/>
      <c r="ID16" s="1016"/>
      <c r="IE16" s="1016"/>
      <c r="IF16" s="1016"/>
      <c r="IG16" s="1016"/>
      <c r="IH16" s="1016"/>
      <c r="II16" s="1016"/>
      <c r="IJ16" s="1016"/>
      <c r="IK16" s="1016"/>
      <c r="IL16" s="1016"/>
      <c r="IM16" s="1016"/>
      <c r="IN16" s="1016"/>
      <c r="IO16" s="1016"/>
      <c r="IP16" s="1016"/>
      <c r="IQ16" s="1016"/>
      <c r="IR16" s="1016"/>
      <c r="IS16" s="1016"/>
      <c r="IT16" s="1016"/>
      <c r="IU16" s="1016"/>
      <c r="IV16" s="1016"/>
      <c r="IW16" s="1016"/>
      <c r="IX16" s="1016"/>
      <c r="IY16" s="1016"/>
      <c r="IZ16" s="1016"/>
      <c r="JA16" s="1016"/>
      <c r="JB16" s="1016"/>
      <c r="JC16" s="1036"/>
      <c r="JD16" s="1036"/>
      <c r="JE16" s="1036"/>
      <c r="JF16" s="1036"/>
      <c r="JG16" s="1036"/>
      <c r="JH16" s="1036"/>
      <c r="JI16" s="1036"/>
      <c r="JJ16" s="1036"/>
      <c r="JK16" s="1036"/>
      <c r="JL16" s="1036"/>
      <c r="JM16" s="1036"/>
      <c r="JN16" s="1036"/>
      <c r="JO16" s="1036"/>
      <c r="JP16" s="1036"/>
      <c r="JQ16" s="1036"/>
      <c r="JR16" s="1036"/>
      <c r="JS16" s="1036"/>
      <c r="JT16" s="1036"/>
      <c r="JU16" s="1036"/>
      <c r="JV16" s="1036"/>
      <c r="JW16" s="1036"/>
      <c r="JX16" s="1036"/>
      <c r="JY16" s="1036"/>
      <c r="JZ16" s="1036"/>
      <c r="KA16" s="1036"/>
      <c r="KB16" s="1036"/>
      <c r="KC16" s="1036"/>
      <c r="KD16" s="103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1016"/>
      <c r="LL16" s="1016"/>
      <c r="LM16" s="1016"/>
      <c r="LN16" s="1016"/>
      <c r="LO16" s="1016"/>
      <c r="LP16" s="1016"/>
      <c r="LQ16" s="1016"/>
      <c r="LR16" s="1016"/>
      <c r="LS16" s="1016"/>
      <c r="LT16" s="1016"/>
      <c r="LU16" s="1016"/>
      <c r="LV16" s="1016"/>
      <c r="LW16" s="1016"/>
      <c r="LX16" s="1016"/>
      <c r="LY16" s="1016"/>
      <c r="LZ16" s="1016"/>
      <c r="MA16" s="1016"/>
      <c r="MB16" s="1016"/>
      <c r="MC16" s="1016"/>
      <c r="MD16" s="1016"/>
      <c r="ME16" s="1016"/>
      <c r="MF16" s="1016"/>
      <c r="MG16" s="1016"/>
      <c r="MH16" s="1016"/>
      <c r="MI16" s="1016"/>
      <c r="MJ16" s="1016"/>
      <c r="MK16" s="1016"/>
      <c r="ML16" s="1016"/>
      <c r="MM16" s="1016"/>
      <c r="MN16" s="1016"/>
      <c r="MO16" s="1016"/>
      <c r="MP16" s="1016"/>
      <c r="MQ16" s="1016"/>
      <c r="MR16" s="1016"/>
      <c r="MS16" s="1016"/>
      <c r="MT16" s="1016"/>
      <c r="MU16" s="1016"/>
      <c r="MV16" s="1016"/>
      <c r="MW16" s="1016"/>
      <c r="MX16" s="1017"/>
    </row>
    <row r="17" spans="2:362" ht="3.65" customHeight="1" thickBot="1">
      <c r="B17" s="1029"/>
      <c r="C17" s="1030"/>
      <c r="D17" s="1030"/>
      <c r="E17" s="1030"/>
      <c r="F17" s="1030"/>
      <c r="G17" s="1030"/>
      <c r="H17" s="1030"/>
      <c r="I17" s="1030"/>
      <c r="J17" s="1030"/>
      <c r="K17" s="1030"/>
      <c r="L17" s="1030"/>
      <c r="M17" s="1030"/>
      <c r="N17" s="1030"/>
      <c r="O17" s="1030"/>
      <c r="P17" s="1030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N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34"/>
      <c r="HB17" s="1034"/>
      <c r="HC17" s="1034"/>
      <c r="HD17" s="1034"/>
      <c r="HE17" s="1034"/>
      <c r="HF17" s="1034"/>
      <c r="HG17" s="1034"/>
      <c r="HH17" s="1034"/>
      <c r="HI17" s="1034"/>
      <c r="HJ17" s="1034"/>
      <c r="HK17" s="1034"/>
      <c r="HL17" s="1034"/>
      <c r="HM17" s="1034"/>
      <c r="HN17" s="1034"/>
      <c r="HO17" s="1034"/>
      <c r="HP17" s="1034"/>
      <c r="HQ17" s="1034"/>
      <c r="HR17" s="1034"/>
      <c r="HS17" s="1034"/>
      <c r="HT17" s="1034"/>
      <c r="HU17" s="1034"/>
      <c r="HV17" s="1034"/>
      <c r="HW17" s="1034"/>
      <c r="HX17" s="1034"/>
      <c r="HY17" s="1034"/>
      <c r="HZ17" s="1034"/>
      <c r="IA17" s="20"/>
      <c r="IB17" s="20"/>
      <c r="IC17" s="1018"/>
      <c r="ID17" s="1018"/>
      <c r="IE17" s="1018"/>
      <c r="IF17" s="1018"/>
      <c r="IG17" s="1018"/>
      <c r="IH17" s="1018"/>
      <c r="II17" s="1018"/>
      <c r="IJ17" s="1018"/>
      <c r="IK17" s="1018"/>
      <c r="IL17" s="1018"/>
      <c r="IM17" s="1018"/>
      <c r="IN17" s="1018"/>
      <c r="IO17" s="1018"/>
      <c r="IP17" s="1018"/>
      <c r="IQ17" s="1018"/>
      <c r="IR17" s="1018"/>
      <c r="IS17" s="1018"/>
      <c r="IT17" s="1018"/>
      <c r="IU17" s="1018"/>
      <c r="IV17" s="1018"/>
      <c r="IW17" s="1018"/>
      <c r="IX17" s="1018"/>
      <c r="IY17" s="1018"/>
      <c r="IZ17" s="1018"/>
      <c r="JA17" s="1018"/>
      <c r="JB17" s="1018"/>
      <c r="JC17" s="1037"/>
      <c r="JD17" s="1037"/>
      <c r="JE17" s="1037"/>
      <c r="JF17" s="1037"/>
      <c r="JG17" s="1037"/>
      <c r="JH17" s="1037"/>
      <c r="JI17" s="1037"/>
      <c r="JJ17" s="1037"/>
      <c r="JK17" s="1037"/>
      <c r="JL17" s="1037"/>
      <c r="JM17" s="1037"/>
      <c r="JN17" s="1037"/>
      <c r="JO17" s="1037"/>
      <c r="JP17" s="1037"/>
      <c r="JQ17" s="1037"/>
      <c r="JR17" s="1037"/>
      <c r="JS17" s="1037"/>
      <c r="JT17" s="1037"/>
      <c r="JU17" s="1037"/>
      <c r="JV17" s="1037"/>
      <c r="JW17" s="1037"/>
      <c r="JX17" s="1037"/>
      <c r="JY17" s="1037"/>
      <c r="JZ17" s="1037"/>
      <c r="KA17" s="1037"/>
      <c r="KB17" s="1037"/>
      <c r="KC17" s="1037"/>
      <c r="KD17" s="1037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1018"/>
      <c r="LL17" s="1018"/>
      <c r="LM17" s="1018"/>
      <c r="LN17" s="1018"/>
      <c r="LO17" s="1018"/>
      <c r="LP17" s="1018"/>
      <c r="LQ17" s="1018"/>
      <c r="LR17" s="1018"/>
      <c r="LS17" s="1018"/>
      <c r="LT17" s="1018"/>
      <c r="LU17" s="1018"/>
      <c r="LV17" s="1018"/>
      <c r="LW17" s="1018"/>
      <c r="LX17" s="1018"/>
      <c r="LY17" s="1018"/>
      <c r="LZ17" s="1018"/>
      <c r="MA17" s="1018"/>
      <c r="MB17" s="1018"/>
      <c r="MC17" s="1018"/>
      <c r="MD17" s="1018"/>
      <c r="ME17" s="1018"/>
      <c r="MF17" s="1018"/>
      <c r="MG17" s="1018"/>
      <c r="MH17" s="1018"/>
      <c r="MI17" s="1018"/>
      <c r="MJ17" s="1018"/>
      <c r="MK17" s="1018"/>
      <c r="ML17" s="1018"/>
      <c r="MM17" s="1018"/>
      <c r="MN17" s="1018"/>
      <c r="MO17" s="1018"/>
      <c r="MP17" s="1018"/>
      <c r="MQ17" s="1018"/>
      <c r="MR17" s="1018"/>
      <c r="MS17" s="1018"/>
      <c r="MT17" s="1018"/>
      <c r="MU17" s="1018"/>
      <c r="MV17" s="1018"/>
      <c r="MW17" s="1018"/>
      <c r="MX17" s="1019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1020" t="s">
        <v>93</v>
      </c>
      <c r="E20" s="1020"/>
      <c r="F20" s="1020"/>
      <c r="G20" s="1020"/>
      <c r="H20" s="1020"/>
      <c r="I20" s="1020"/>
      <c r="J20" s="1020"/>
      <c r="K20" s="1020"/>
      <c r="L20" s="1020"/>
      <c r="M20" s="1020"/>
      <c r="N20" s="1020"/>
      <c r="O20" s="1020"/>
      <c r="P20" s="1020"/>
      <c r="Q20" s="1020"/>
      <c r="R20" s="1020"/>
      <c r="S20" s="1020"/>
      <c r="T20" s="1020"/>
      <c r="U20" s="1020"/>
      <c r="V20" s="1020"/>
      <c r="W20" s="1020"/>
      <c r="X20" s="1020"/>
      <c r="Y20" s="1020"/>
      <c r="Z20" s="1020"/>
      <c r="AA20" s="1020"/>
      <c r="AB20" s="1020"/>
      <c r="AC20" s="1020"/>
      <c r="AD20" s="1020"/>
      <c r="AE20" s="1020"/>
      <c r="AF20" s="1020"/>
      <c r="AG20" s="1020"/>
      <c r="AH20" s="1020"/>
      <c r="AI20" s="1020"/>
      <c r="AJ20" s="1020"/>
      <c r="AK20" s="1020"/>
      <c r="AL20" s="1020"/>
      <c r="AM20" s="102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1020"/>
      <c r="E21" s="1020"/>
      <c r="F21" s="1020"/>
      <c r="G21" s="1020"/>
      <c r="H21" s="1020"/>
      <c r="I21" s="1020"/>
      <c r="J21" s="1020"/>
      <c r="K21" s="1020"/>
      <c r="L21" s="1020"/>
      <c r="M21" s="1020"/>
      <c r="N21" s="1020"/>
      <c r="O21" s="1020"/>
      <c r="P21" s="1020"/>
      <c r="Q21" s="1020"/>
      <c r="R21" s="1020"/>
      <c r="S21" s="1020"/>
      <c r="T21" s="1020"/>
      <c r="U21" s="1020"/>
      <c r="V21" s="1020"/>
      <c r="W21" s="1020"/>
      <c r="X21" s="1020"/>
      <c r="Y21" s="1020"/>
      <c r="Z21" s="1020"/>
      <c r="AA21" s="1020"/>
      <c r="AB21" s="1020"/>
      <c r="AC21" s="1020"/>
      <c r="AD21" s="1020"/>
      <c r="AE21" s="1020"/>
      <c r="AF21" s="1020"/>
      <c r="AG21" s="1020"/>
      <c r="AH21" s="1020"/>
      <c r="AI21" s="1020"/>
      <c r="AJ21" s="1020"/>
      <c r="AK21" s="1020"/>
      <c r="AL21" s="1020"/>
      <c r="AM21" s="102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1020"/>
      <c r="E22" s="1020"/>
      <c r="F22" s="1020"/>
      <c r="G22" s="1020"/>
      <c r="H22" s="1020"/>
      <c r="I22" s="1020"/>
      <c r="J22" s="1020"/>
      <c r="K22" s="1020"/>
      <c r="L22" s="1020"/>
      <c r="M22" s="1020"/>
      <c r="N22" s="1020"/>
      <c r="O22" s="1020"/>
      <c r="P22" s="1020"/>
      <c r="Q22" s="1020"/>
      <c r="R22" s="1020"/>
      <c r="S22" s="1020"/>
      <c r="T22" s="1020"/>
      <c r="U22" s="1020"/>
      <c r="V22" s="1020"/>
      <c r="W22" s="1020"/>
      <c r="X22" s="1020"/>
      <c r="Y22" s="1020"/>
      <c r="Z22" s="1020"/>
      <c r="AA22" s="1020"/>
      <c r="AB22" s="1020"/>
      <c r="AC22" s="1020"/>
      <c r="AD22" s="1020"/>
      <c r="AE22" s="1020"/>
      <c r="AF22" s="1020"/>
      <c r="AG22" s="1020"/>
      <c r="AH22" s="1020"/>
      <c r="AI22" s="1020"/>
      <c r="AJ22" s="1020"/>
      <c r="AK22" s="1020"/>
      <c r="AL22" s="1020"/>
      <c r="AM22" s="102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1020"/>
      <c r="E23" s="1020"/>
      <c r="F23" s="1020"/>
      <c r="G23" s="1020"/>
      <c r="H23" s="1020"/>
      <c r="I23" s="1020"/>
      <c r="J23" s="1020"/>
      <c r="K23" s="1020"/>
      <c r="L23" s="1020"/>
      <c r="M23" s="1020"/>
      <c r="N23" s="1020"/>
      <c r="O23" s="1020"/>
      <c r="P23" s="1020"/>
      <c r="Q23" s="1020"/>
      <c r="R23" s="1020"/>
      <c r="S23" s="1020"/>
      <c r="T23" s="1020"/>
      <c r="U23" s="1020"/>
      <c r="V23" s="1020"/>
      <c r="W23" s="1020"/>
      <c r="X23" s="1020"/>
      <c r="Y23" s="1020"/>
      <c r="Z23" s="1020"/>
      <c r="AA23" s="1020"/>
      <c r="AB23" s="1020"/>
      <c r="AC23" s="1020"/>
      <c r="AD23" s="1020"/>
      <c r="AE23" s="1020"/>
      <c r="AF23" s="1020"/>
      <c r="AG23" s="1020"/>
      <c r="AH23" s="1020"/>
      <c r="AI23" s="1020"/>
      <c r="AJ23" s="1020"/>
      <c r="AK23" s="1020"/>
      <c r="AL23" s="1020"/>
      <c r="AM23" s="102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1020"/>
      <c r="E24" s="1020"/>
      <c r="F24" s="1020"/>
      <c r="G24" s="1020"/>
      <c r="H24" s="1020"/>
      <c r="I24" s="1020"/>
      <c r="J24" s="1020"/>
      <c r="K24" s="1020"/>
      <c r="L24" s="1020"/>
      <c r="M24" s="1020"/>
      <c r="N24" s="1020"/>
      <c r="O24" s="1020"/>
      <c r="P24" s="1020"/>
      <c r="Q24" s="1020"/>
      <c r="R24" s="1020"/>
      <c r="S24" s="1020"/>
      <c r="T24" s="1020"/>
      <c r="U24" s="1020"/>
      <c r="V24" s="1020"/>
      <c r="W24" s="1020"/>
      <c r="X24" s="1020"/>
      <c r="Y24" s="1020"/>
      <c r="Z24" s="1020"/>
      <c r="AA24" s="1020"/>
      <c r="AB24" s="1020"/>
      <c r="AC24" s="1020"/>
      <c r="AD24" s="1020"/>
      <c r="AE24" s="1020"/>
      <c r="AF24" s="1020"/>
      <c r="AG24" s="1020"/>
      <c r="AH24" s="1020"/>
      <c r="AI24" s="1020"/>
      <c r="AJ24" s="1020"/>
      <c r="AK24" s="1020"/>
      <c r="AL24" s="1020"/>
      <c r="AM24" s="102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1020"/>
      <c r="E25" s="1020"/>
      <c r="F25" s="1020"/>
      <c r="G25" s="1020"/>
      <c r="H25" s="1020"/>
      <c r="I25" s="1020"/>
      <c r="J25" s="1020"/>
      <c r="K25" s="1020"/>
      <c r="L25" s="1020"/>
      <c r="M25" s="1020"/>
      <c r="N25" s="1020"/>
      <c r="O25" s="1020"/>
      <c r="P25" s="1020"/>
      <c r="Q25" s="1020"/>
      <c r="R25" s="1020"/>
      <c r="S25" s="1020"/>
      <c r="T25" s="1020"/>
      <c r="U25" s="1020"/>
      <c r="V25" s="1020"/>
      <c r="W25" s="1020"/>
      <c r="X25" s="1020"/>
      <c r="Y25" s="1020"/>
      <c r="Z25" s="1020"/>
      <c r="AA25" s="1020"/>
      <c r="AB25" s="1020"/>
      <c r="AC25" s="1020"/>
      <c r="AD25" s="1020"/>
      <c r="AE25" s="1020"/>
      <c r="AF25" s="1020"/>
      <c r="AG25" s="1020"/>
      <c r="AH25" s="1020"/>
      <c r="AI25" s="1020"/>
      <c r="AJ25" s="1020"/>
      <c r="AK25" s="1020"/>
      <c r="AL25" s="1020"/>
      <c r="AM25" s="102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1020"/>
      <c r="E26" s="1020"/>
      <c r="F26" s="1020"/>
      <c r="G26" s="1020"/>
      <c r="H26" s="1020"/>
      <c r="I26" s="1020"/>
      <c r="J26" s="1020"/>
      <c r="K26" s="1020"/>
      <c r="L26" s="1020"/>
      <c r="M26" s="1020"/>
      <c r="N26" s="1020"/>
      <c r="O26" s="1020"/>
      <c r="P26" s="1020"/>
      <c r="Q26" s="1020"/>
      <c r="R26" s="1020"/>
      <c r="S26" s="1020"/>
      <c r="T26" s="1020"/>
      <c r="U26" s="1020"/>
      <c r="V26" s="1020"/>
      <c r="W26" s="1020"/>
      <c r="X26" s="1020"/>
      <c r="Y26" s="1020"/>
      <c r="Z26" s="1020"/>
      <c r="AA26" s="1020"/>
      <c r="AB26" s="1020"/>
      <c r="AC26" s="1020"/>
      <c r="AD26" s="1020"/>
      <c r="AE26" s="1020"/>
      <c r="AF26" s="1020"/>
      <c r="AG26" s="1020"/>
      <c r="AH26" s="1020"/>
      <c r="AI26" s="1020"/>
      <c r="AJ26" s="1020"/>
      <c r="AK26" s="1020"/>
      <c r="AL26" s="1020"/>
      <c r="AM26" s="102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1020"/>
      <c r="E27" s="1020"/>
      <c r="F27" s="1020"/>
      <c r="G27" s="1020"/>
      <c r="H27" s="1020"/>
      <c r="I27" s="1020"/>
      <c r="J27" s="1020"/>
      <c r="K27" s="1020"/>
      <c r="L27" s="1020"/>
      <c r="M27" s="1020"/>
      <c r="N27" s="1020"/>
      <c r="O27" s="1020"/>
      <c r="P27" s="1020"/>
      <c r="Q27" s="1020"/>
      <c r="R27" s="1020"/>
      <c r="S27" s="1020"/>
      <c r="T27" s="1020"/>
      <c r="U27" s="1020"/>
      <c r="V27" s="1020"/>
      <c r="W27" s="1020"/>
      <c r="X27" s="1020"/>
      <c r="Y27" s="1020"/>
      <c r="Z27" s="1020"/>
      <c r="AA27" s="1020"/>
      <c r="AB27" s="1020"/>
      <c r="AC27" s="1020"/>
      <c r="AD27" s="1020"/>
      <c r="AE27" s="1020"/>
      <c r="AF27" s="1020"/>
      <c r="AG27" s="1020"/>
      <c r="AH27" s="1020"/>
      <c r="AI27" s="1020"/>
      <c r="AJ27" s="1020"/>
      <c r="AK27" s="1020"/>
      <c r="AL27" s="1020"/>
      <c r="AM27" s="102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021"/>
      <c r="AY28" s="1022"/>
      <c r="AZ28" s="1022"/>
      <c r="BA28" s="1010">
        <v>1</v>
      </c>
      <c r="BB28" s="1010"/>
      <c r="BC28" s="1010"/>
      <c r="BD28" s="1010"/>
      <c r="BE28" s="1010"/>
      <c r="BF28" s="1010"/>
      <c r="BG28" s="1010"/>
      <c r="BH28" s="1010"/>
      <c r="BI28" s="1010"/>
      <c r="BJ28" s="1010"/>
      <c r="BK28" s="1010"/>
      <c r="BL28" s="1010"/>
      <c r="BM28" s="1010"/>
      <c r="BN28" s="1010"/>
      <c r="BO28" s="1010"/>
      <c r="BP28" s="1010"/>
      <c r="BQ28" s="1011"/>
      <c r="BR28" s="1010">
        <v>2</v>
      </c>
      <c r="BS28" s="1010"/>
      <c r="BT28" s="1010"/>
      <c r="BU28" s="1010"/>
      <c r="BV28" s="1010"/>
      <c r="BW28" s="1010"/>
      <c r="BX28" s="1010"/>
      <c r="BY28" s="1010"/>
      <c r="BZ28" s="1010"/>
      <c r="CA28" s="1010"/>
      <c r="CB28" s="1010"/>
      <c r="CC28" s="1010"/>
      <c r="CD28" s="1010"/>
      <c r="CE28" s="1010"/>
      <c r="CF28" s="1010"/>
      <c r="CG28" s="1010"/>
      <c r="CH28" s="1011"/>
      <c r="CI28" s="1010">
        <v>3</v>
      </c>
      <c r="CJ28" s="1010"/>
      <c r="CK28" s="1010"/>
      <c r="CL28" s="1010"/>
      <c r="CM28" s="1010"/>
      <c r="CN28" s="1010"/>
      <c r="CO28" s="1010"/>
      <c r="CP28" s="1010"/>
      <c r="CQ28" s="1010"/>
      <c r="CR28" s="1010"/>
      <c r="CS28" s="1010"/>
      <c r="CT28" s="1010"/>
      <c r="CU28" s="1010"/>
      <c r="CV28" s="1010"/>
      <c r="CW28" s="1010"/>
      <c r="CX28" s="1010"/>
      <c r="CY28" s="1011"/>
      <c r="CZ28" s="1010">
        <v>4</v>
      </c>
      <c r="DA28" s="1010"/>
      <c r="DB28" s="1010"/>
      <c r="DC28" s="1010"/>
      <c r="DD28" s="1010"/>
      <c r="DE28" s="1010"/>
      <c r="DF28" s="1010"/>
      <c r="DG28" s="1010"/>
      <c r="DH28" s="1010"/>
      <c r="DI28" s="1010"/>
      <c r="DJ28" s="1010"/>
      <c r="DK28" s="1010"/>
      <c r="DL28" s="1010"/>
      <c r="DM28" s="1010"/>
      <c r="DN28" s="1010"/>
      <c r="DO28" s="1010"/>
      <c r="DP28" s="1011"/>
      <c r="DQ28" s="1010">
        <v>5</v>
      </c>
      <c r="DR28" s="1010"/>
      <c r="DS28" s="1010"/>
      <c r="DT28" s="1010"/>
      <c r="DU28" s="1010"/>
      <c r="DV28" s="1010"/>
      <c r="DW28" s="1010"/>
      <c r="DX28" s="1010"/>
      <c r="DY28" s="1010"/>
      <c r="DZ28" s="1010"/>
      <c r="EA28" s="1010"/>
      <c r="EB28" s="1010"/>
      <c r="EC28" s="1010"/>
      <c r="ED28" s="1010"/>
      <c r="EE28" s="1010"/>
      <c r="EF28" s="1010"/>
      <c r="EG28" s="1011"/>
      <c r="EH28" s="1010">
        <v>6</v>
      </c>
      <c r="EI28" s="1010"/>
      <c r="EJ28" s="1010"/>
      <c r="EK28" s="1010"/>
      <c r="EL28" s="1010"/>
      <c r="EM28" s="1010"/>
      <c r="EN28" s="1010"/>
      <c r="EO28" s="1010"/>
      <c r="EP28" s="1010"/>
      <c r="EQ28" s="1010"/>
      <c r="ER28" s="1010"/>
      <c r="ES28" s="1010"/>
      <c r="ET28" s="1010"/>
      <c r="EU28" s="1010"/>
      <c r="EV28" s="1010"/>
      <c r="EW28" s="1010"/>
      <c r="EX28" s="1011"/>
      <c r="EY28" s="1010">
        <v>7</v>
      </c>
      <c r="EZ28" s="1010"/>
      <c r="FA28" s="1010"/>
      <c r="FB28" s="1010"/>
      <c r="FC28" s="1010"/>
      <c r="FD28" s="1010"/>
      <c r="FE28" s="1010"/>
      <c r="FF28" s="1010"/>
      <c r="FG28" s="1010"/>
      <c r="FH28" s="1010"/>
      <c r="FI28" s="1010"/>
      <c r="FJ28" s="1010"/>
      <c r="FK28" s="1010"/>
      <c r="FL28" s="1010"/>
      <c r="FM28" s="1010"/>
      <c r="FN28" s="1010"/>
      <c r="FO28" s="1011"/>
      <c r="FP28" s="1010">
        <v>8</v>
      </c>
      <c r="FQ28" s="1010"/>
      <c r="FR28" s="1010"/>
      <c r="FS28" s="1010"/>
      <c r="FT28" s="1010"/>
      <c r="FU28" s="1010"/>
      <c r="FV28" s="1010"/>
      <c r="FW28" s="1010"/>
      <c r="FX28" s="1010"/>
      <c r="FY28" s="1010"/>
      <c r="FZ28" s="1010"/>
      <c r="GA28" s="1010"/>
      <c r="GB28" s="1010"/>
      <c r="GC28" s="1010"/>
      <c r="GD28" s="1010"/>
      <c r="GE28" s="1010"/>
      <c r="GF28" s="1011"/>
      <c r="GG28" s="1010">
        <v>9</v>
      </c>
      <c r="GH28" s="1010"/>
      <c r="GI28" s="1010"/>
      <c r="GJ28" s="1010"/>
      <c r="GK28" s="1010"/>
      <c r="GL28" s="1010"/>
      <c r="GM28" s="1010"/>
      <c r="GN28" s="1010"/>
      <c r="GO28" s="1010"/>
      <c r="GP28" s="1010"/>
      <c r="GQ28" s="1010"/>
      <c r="GR28" s="1010"/>
      <c r="GS28" s="1010"/>
      <c r="GT28" s="1010"/>
      <c r="GU28" s="1010"/>
      <c r="GV28" s="1010"/>
      <c r="GW28" s="1011"/>
      <c r="GX28" s="1010">
        <v>10</v>
      </c>
      <c r="GY28" s="1010"/>
      <c r="GZ28" s="1010"/>
      <c r="HA28" s="1010"/>
      <c r="HB28" s="1010"/>
      <c r="HC28" s="1010"/>
      <c r="HD28" s="1010"/>
      <c r="HE28" s="1010"/>
      <c r="HF28" s="1010"/>
      <c r="HG28" s="1010"/>
      <c r="HH28" s="1010"/>
      <c r="HI28" s="1010"/>
      <c r="HJ28" s="1010"/>
      <c r="HK28" s="1010"/>
      <c r="HL28" s="1010"/>
      <c r="HM28" s="1010"/>
      <c r="HN28" s="1011"/>
      <c r="HO28" s="1010">
        <v>11</v>
      </c>
      <c r="HP28" s="1010"/>
      <c r="HQ28" s="1010"/>
      <c r="HR28" s="1010"/>
      <c r="HS28" s="1010"/>
      <c r="HT28" s="1010"/>
      <c r="HU28" s="1010"/>
      <c r="HV28" s="1010"/>
      <c r="HW28" s="1010"/>
      <c r="HX28" s="1010"/>
      <c r="HY28" s="1010"/>
      <c r="HZ28" s="1010"/>
      <c r="IA28" s="1010"/>
      <c r="IB28" s="1010"/>
      <c r="IC28" s="1010"/>
      <c r="ID28" s="1010"/>
      <c r="IE28" s="1011"/>
      <c r="IF28" s="1010">
        <v>12</v>
      </c>
      <c r="IG28" s="1010"/>
      <c r="IH28" s="1010"/>
      <c r="II28" s="1010"/>
      <c r="IJ28" s="1010"/>
      <c r="IK28" s="1010"/>
      <c r="IL28" s="1010"/>
      <c r="IM28" s="1010"/>
      <c r="IN28" s="1010"/>
      <c r="IO28" s="1010"/>
      <c r="IP28" s="1010"/>
      <c r="IQ28" s="1010"/>
      <c r="IR28" s="1010"/>
      <c r="IS28" s="1010"/>
      <c r="IT28" s="1010"/>
      <c r="IU28" s="1010"/>
      <c r="IV28" s="1010"/>
      <c r="IW28" s="1022"/>
      <c r="IX28" s="1022"/>
      <c r="IY28" s="1069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023"/>
      <c r="AY29" s="1024"/>
      <c r="AZ29" s="1024"/>
      <c r="BA29" s="1012"/>
      <c r="BB29" s="1012"/>
      <c r="BC29" s="1012"/>
      <c r="BD29" s="1012"/>
      <c r="BE29" s="1012"/>
      <c r="BF29" s="1012"/>
      <c r="BG29" s="1012"/>
      <c r="BH29" s="1012"/>
      <c r="BI29" s="1012"/>
      <c r="BJ29" s="1012"/>
      <c r="BK29" s="1012"/>
      <c r="BL29" s="1012"/>
      <c r="BM29" s="1012"/>
      <c r="BN29" s="1012"/>
      <c r="BO29" s="1012"/>
      <c r="BP29" s="1012"/>
      <c r="BQ29" s="1013"/>
      <c r="BR29" s="1012"/>
      <c r="BS29" s="1012"/>
      <c r="BT29" s="1012"/>
      <c r="BU29" s="1012"/>
      <c r="BV29" s="1012"/>
      <c r="BW29" s="1012"/>
      <c r="BX29" s="1012"/>
      <c r="BY29" s="1012"/>
      <c r="BZ29" s="1012"/>
      <c r="CA29" s="1012"/>
      <c r="CB29" s="1012"/>
      <c r="CC29" s="1012"/>
      <c r="CD29" s="1012"/>
      <c r="CE29" s="1012"/>
      <c r="CF29" s="1012"/>
      <c r="CG29" s="1012"/>
      <c r="CH29" s="1013"/>
      <c r="CI29" s="1012"/>
      <c r="CJ29" s="1012"/>
      <c r="CK29" s="1012"/>
      <c r="CL29" s="1012"/>
      <c r="CM29" s="1012"/>
      <c r="CN29" s="1012"/>
      <c r="CO29" s="1012"/>
      <c r="CP29" s="1012"/>
      <c r="CQ29" s="1012"/>
      <c r="CR29" s="1012"/>
      <c r="CS29" s="1012"/>
      <c r="CT29" s="1012"/>
      <c r="CU29" s="1012"/>
      <c r="CV29" s="1012"/>
      <c r="CW29" s="1012"/>
      <c r="CX29" s="1012"/>
      <c r="CY29" s="1013"/>
      <c r="CZ29" s="1012"/>
      <c r="DA29" s="1012"/>
      <c r="DB29" s="1012"/>
      <c r="DC29" s="1012"/>
      <c r="DD29" s="1012"/>
      <c r="DE29" s="1012"/>
      <c r="DF29" s="1012"/>
      <c r="DG29" s="1012"/>
      <c r="DH29" s="1012"/>
      <c r="DI29" s="1012"/>
      <c r="DJ29" s="1012"/>
      <c r="DK29" s="1012"/>
      <c r="DL29" s="1012"/>
      <c r="DM29" s="1012"/>
      <c r="DN29" s="1012"/>
      <c r="DO29" s="1012"/>
      <c r="DP29" s="1013"/>
      <c r="DQ29" s="1012"/>
      <c r="DR29" s="1012"/>
      <c r="DS29" s="1012"/>
      <c r="DT29" s="1012"/>
      <c r="DU29" s="1012"/>
      <c r="DV29" s="1012"/>
      <c r="DW29" s="1012"/>
      <c r="DX29" s="1012"/>
      <c r="DY29" s="1012"/>
      <c r="DZ29" s="1012"/>
      <c r="EA29" s="1012"/>
      <c r="EB29" s="1012"/>
      <c r="EC29" s="1012"/>
      <c r="ED29" s="1012"/>
      <c r="EE29" s="1012"/>
      <c r="EF29" s="1012"/>
      <c r="EG29" s="1013"/>
      <c r="EH29" s="1012"/>
      <c r="EI29" s="1012"/>
      <c r="EJ29" s="1012"/>
      <c r="EK29" s="1012"/>
      <c r="EL29" s="1012"/>
      <c r="EM29" s="1012"/>
      <c r="EN29" s="1012"/>
      <c r="EO29" s="1012"/>
      <c r="EP29" s="1012"/>
      <c r="EQ29" s="1012"/>
      <c r="ER29" s="1012"/>
      <c r="ES29" s="1012"/>
      <c r="ET29" s="1012"/>
      <c r="EU29" s="1012"/>
      <c r="EV29" s="1012"/>
      <c r="EW29" s="1012"/>
      <c r="EX29" s="1013"/>
      <c r="EY29" s="1012"/>
      <c r="EZ29" s="1012"/>
      <c r="FA29" s="1012"/>
      <c r="FB29" s="1012"/>
      <c r="FC29" s="1012"/>
      <c r="FD29" s="1012"/>
      <c r="FE29" s="1012"/>
      <c r="FF29" s="1012"/>
      <c r="FG29" s="1012"/>
      <c r="FH29" s="1012"/>
      <c r="FI29" s="1012"/>
      <c r="FJ29" s="1012"/>
      <c r="FK29" s="1012"/>
      <c r="FL29" s="1012"/>
      <c r="FM29" s="1012"/>
      <c r="FN29" s="1012"/>
      <c r="FO29" s="1013"/>
      <c r="FP29" s="1012"/>
      <c r="FQ29" s="1012"/>
      <c r="FR29" s="1012"/>
      <c r="FS29" s="1012"/>
      <c r="FT29" s="1012"/>
      <c r="FU29" s="1012"/>
      <c r="FV29" s="1012"/>
      <c r="FW29" s="1012"/>
      <c r="FX29" s="1012"/>
      <c r="FY29" s="1012"/>
      <c r="FZ29" s="1012"/>
      <c r="GA29" s="1012"/>
      <c r="GB29" s="1012"/>
      <c r="GC29" s="1012"/>
      <c r="GD29" s="1012"/>
      <c r="GE29" s="1012"/>
      <c r="GF29" s="1013"/>
      <c r="GG29" s="1012"/>
      <c r="GH29" s="1012"/>
      <c r="GI29" s="1012"/>
      <c r="GJ29" s="1012"/>
      <c r="GK29" s="1012"/>
      <c r="GL29" s="1012"/>
      <c r="GM29" s="1012"/>
      <c r="GN29" s="1012"/>
      <c r="GO29" s="1012"/>
      <c r="GP29" s="1012"/>
      <c r="GQ29" s="1012"/>
      <c r="GR29" s="1012"/>
      <c r="GS29" s="1012"/>
      <c r="GT29" s="1012"/>
      <c r="GU29" s="1012"/>
      <c r="GV29" s="1012"/>
      <c r="GW29" s="1013"/>
      <c r="GX29" s="1012"/>
      <c r="GY29" s="1012"/>
      <c r="GZ29" s="1012"/>
      <c r="HA29" s="1012"/>
      <c r="HB29" s="1012"/>
      <c r="HC29" s="1012"/>
      <c r="HD29" s="1012"/>
      <c r="HE29" s="1012"/>
      <c r="HF29" s="1012"/>
      <c r="HG29" s="1012"/>
      <c r="HH29" s="1012"/>
      <c r="HI29" s="1012"/>
      <c r="HJ29" s="1012"/>
      <c r="HK29" s="1012"/>
      <c r="HL29" s="1012"/>
      <c r="HM29" s="1012"/>
      <c r="HN29" s="1013"/>
      <c r="HO29" s="1012"/>
      <c r="HP29" s="1012"/>
      <c r="HQ29" s="1012"/>
      <c r="HR29" s="1012"/>
      <c r="HS29" s="1012"/>
      <c r="HT29" s="1012"/>
      <c r="HU29" s="1012"/>
      <c r="HV29" s="1012"/>
      <c r="HW29" s="1012"/>
      <c r="HX29" s="1012"/>
      <c r="HY29" s="1012"/>
      <c r="HZ29" s="1012"/>
      <c r="IA29" s="1012"/>
      <c r="IB29" s="1012"/>
      <c r="IC29" s="1012"/>
      <c r="ID29" s="1012"/>
      <c r="IE29" s="1013"/>
      <c r="IF29" s="1012"/>
      <c r="IG29" s="1012"/>
      <c r="IH29" s="1012"/>
      <c r="II29" s="1012"/>
      <c r="IJ29" s="1012"/>
      <c r="IK29" s="1012"/>
      <c r="IL29" s="1012"/>
      <c r="IM29" s="1012"/>
      <c r="IN29" s="1012"/>
      <c r="IO29" s="1012"/>
      <c r="IP29" s="1012"/>
      <c r="IQ29" s="1012"/>
      <c r="IR29" s="1012"/>
      <c r="IS29" s="1012"/>
      <c r="IT29" s="1012"/>
      <c r="IU29" s="1012"/>
      <c r="IV29" s="1012"/>
      <c r="IW29" s="1024"/>
      <c r="IX29" s="1024"/>
      <c r="IY29" s="1070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59" t="s">
        <v>220</v>
      </c>
      <c r="C30" s="1060"/>
      <c r="D30" s="1060"/>
      <c r="E30" s="1060"/>
      <c r="F30" s="1060"/>
      <c r="G30" s="1060"/>
      <c r="H30" s="1060"/>
      <c r="I30" s="1060"/>
      <c r="J30" s="1060"/>
      <c r="K30" s="1060"/>
      <c r="L30" s="1060"/>
      <c r="M30" s="1060"/>
      <c r="N30" s="1060"/>
      <c r="O30" s="1060"/>
      <c r="P30" s="1060"/>
      <c r="Q30" s="1060"/>
      <c r="R30" s="1060"/>
      <c r="S30" s="1060"/>
      <c r="T30" s="1060"/>
      <c r="U30" s="1060"/>
      <c r="V30" s="1060"/>
      <c r="W30" s="1060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1"/>
      <c r="AP30" s="22"/>
      <c r="AQ30" s="22"/>
      <c r="AR30" s="22"/>
      <c r="AS30" s="22"/>
      <c r="AT30" s="22"/>
      <c r="AU30" s="22"/>
      <c r="AV30" s="22"/>
      <c r="AW30" s="22"/>
      <c r="AX30" s="1023"/>
      <c r="AY30" s="1024"/>
      <c r="AZ30" s="1024"/>
      <c r="BA30" s="158"/>
      <c r="BB30" s="158"/>
      <c r="BC30" s="158"/>
      <c r="BD30" s="158"/>
      <c r="BE30" s="158"/>
      <c r="BF30" s="158"/>
      <c r="BG30" s="25"/>
      <c r="BH30" s="1038" t="e" vm="4">
        <v>#VALUE!</v>
      </c>
      <c r="BI30" s="1038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58" t="e" vm="4">
        <v>#VALUE!</v>
      </c>
      <c r="BZ30" s="105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58" t="e" vm="4">
        <v>#VALUE!</v>
      </c>
      <c r="CQ30" s="105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58" t="e" vm="4">
        <v>#VALUE!</v>
      </c>
      <c r="DH30" s="105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1038" t="e" vm="4">
        <v>#VALUE!</v>
      </c>
      <c r="DY30" s="1038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1038" t="e" vm="4">
        <v>#VALUE!</v>
      </c>
      <c r="EP30" s="1038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1038" t="e" vm="4">
        <v>#VALUE!</v>
      </c>
      <c r="FG30" s="1038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1038" t="e" vm="4">
        <v>#VALUE!</v>
      </c>
      <c r="FX30" s="1038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1038" t="e" vm="4">
        <v>#VALUE!</v>
      </c>
      <c r="GO30" s="1038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1038" t="e" vm="4">
        <v>#VALUE!</v>
      </c>
      <c r="HF30" s="1038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1038" t="e" vm="4">
        <v>#VALUE!</v>
      </c>
      <c r="HW30" s="1038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1038" t="e" vm="4">
        <v>#VALUE!</v>
      </c>
      <c r="IN30" s="1038"/>
      <c r="IO30" s="161"/>
      <c r="IP30" s="158"/>
      <c r="IQ30" s="158"/>
      <c r="IR30" s="158"/>
      <c r="IS30" s="158"/>
      <c r="IT30" s="158"/>
      <c r="IU30" s="158"/>
      <c r="IV30" s="158"/>
      <c r="IW30" s="1024"/>
      <c r="IX30" s="1024"/>
      <c r="IY30" s="1070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62"/>
      <c r="C31" s="1063"/>
      <c r="D31" s="1063"/>
      <c r="E31" s="1063"/>
      <c r="F31" s="1063"/>
      <c r="G31" s="1063"/>
      <c r="H31" s="1063"/>
      <c r="I31" s="1063"/>
      <c r="J31" s="1063"/>
      <c r="K31" s="1063"/>
      <c r="L31" s="1063"/>
      <c r="M31" s="1063"/>
      <c r="N31" s="1063"/>
      <c r="O31" s="1063"/>
      <c r="P31" s="1063"/>
      <c r="Q31" s="1063"/>
      <c r="R31" s="1063"/>
      <c r="S31" s="1063"/>
      <c r="T31" s="1063"/>
      <c r="U31" s="1063"/>
      <c r="V31" s="1063"/>
      <c r="W31" s="1063"/>
      <c r="X31" s="1063"/>
      <c r="Y31" s="1063"/>
      <c r="Z31" s="1063"/>
      <c r="AA31" s="1063"/>
      <c r="AB31" s="1063"/>
      <c r="AC31" s="1063"/>
      <c r="AD31" s="1063"/>
      <c r="AE31" s="1063"/>
      <c r="AF31" s="1063"/>
      <c r="AG31" s="1063"/>
      <c r="AH31" s="1063"/>
      <c r="AI31" s="1063"/>
      <c r="AJ31" s="1063"/>
      <c r="AK31" s="1063"/>
      <c r="AL31" s="1063"/>
      <c r="AM31" s="1063"/>
      <c r="AN31" s="1063"/>
      <c r="AO31" s="1064"/>
      <c r="AP31" s="22"/>
      <c r="AQ31" s="22"/>
      <c r="AR31" s="22"/>
      <c r="AS31" s="22"/>
      <c r="AT31" s="22"/>
      <c r="AU31" s="22"/>
      <c r="AV31" s="22"/>
      <c r="AW31" s="22"/>
      <c r="AX31" s="1056" t="s">
        <v>0</v>
      </c>
      <c r="AY31" s="1039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52"/>
      <c r="IP31" s="52"/>
      <c r="IQ31" s="52"/>
      <c r="IR31" s="52"/>
      <c r="IS31" s="52"/>
      <c r="IT31" s="52"/>
      <c r="IU31" s="52"/>
      <c r="IV31" s="53"/>
      <c r="IW31" s="164"/>
      <c r="IX31" s="1039" t="s">
        <v>0</v>
      </c>
      <c r="IY31" s="1040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62"/>
      <c r="C32" s="1063"/>
      <c r="D32" s="1063"/>
      <c r="E32" s="1063"/>
      <c r="F32" s="1063"/>
      <c r="G32" s="1063"/>
      <c r="H32" s="1063"/>
      <c r="I32" s="1063"/>
      <c r="J32" s="1063"/>
      <c r="K32" s="1063"/>
      <c r="L32" s="1063"/>
      <c r="M32" s="1063"/>
      <c r="N32" s="1063"/>
      <c r="O32" s="1063"/>
      <c r="P32" s="1063"/>
      <c r="Q32" s="1063"/>
      <c r="R32" s="1063"/>
      <c r="S32" s="1063"/>
      <c r="T32" s="1063"/>
      <c r="U32" s="1063"/>
      <c r="V32" s="1063"/>
      <c r="W32" s="1063"/>
      <c r="X32" s="1063"/>
      <c r="Y32" s="1063"/>
      <c r="Z32" s="1063"/>
      <c r="AA32" s="1063"/>
      <c r="AB32" s="1063"/>
      <c r="AC32" s="1063"/>
      <c r="AD32" s="1063"/>
      <c r="AE32" s="1063"/>
      <c r="AF32" s="1063"/>
      <c r="AG32" s="1063"/>
      <c r="AH32" s="1063"/>
      <c r="AI32" s="1063"/>
      <c r="AJ32" s="1063"/>
      <c r="AK32" s="1063"/>
      <c r="AL32" s="1063"/>
      <c r="AM32" s="1063"/>
      <c r="AN32" s="1063"/>
      <c r="AO32" s="1064"/>
      <c r="AP32" s="22"/>
      <c r="AQ32" s="22"/>
      <c r="AR32" s="22"/>
      <c r="AS32" s="22"/>
      <c r="AT32" s="22"/>
      <c r="AU32" s="22"/>
      <c r="AV32" s="22"/>
      <c r="AW32" s="22"/>
      <c r="AX32" s="1056"/>
      <c r="AY32" s="1039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1039"/>
      <c r="IY32" s="1040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62"/>
      <c r="C33" s="1063"/>
      <c r="D33" s="1063"/>
      <c r="E33" s="1063"/>
      <c r="F33" s="1063"/>
      <c r="G33" s="1063"/>
      <c r="H33" s="1063"/>
      <c r="I33" s="1063"/>
      <c r="J33" s="1063"/>
      <c r="K33" s="1063"/>
      <c r="L33" s="1063"/>
      <c r="M33" s="1063"/>
      <c r="N33" s="1063"/>
      <c r="O33" s="1063"/>
      <c r="P33" s="1063"/>
      <c r="Q33" s="1063"/>
      <c r="R33" s="1063"/>
      <c r="S33" s="1063"/>
      <c r="T33" s="1063"/>
      <c r="U33" s="1063"/>
      <c r="V33" s="1063"/>
      <c r="W33" s="1063"/>
      <c r="X33" s="1063"/>
      <c r="Y33" s="1063"/>
      <c r="Z33" s="1063"/>
      <c r="AA33" s="1063"/>
      <c r="AB33" s="1063"/>
      <c r="AC33" s="1063"/>
      <c r="AD33" s="1063"/>
      <c r="AE33" s="1063"/>
      <c r="AF33" s="1063"/>
      <c r="AG33" s="1063"/>
      <c r="AH33" s="1063"/>
      <c r="AI33" s="1063"/>
      <c r="AJ33" s="1063"/>
      <c r="AK33" s="1063"/>
      <c r="AL33" s="1063"/>
      <c r="AM33" s="1063"/>
      <c r="AN33" s="1063"/>
      <c r="AO33" s="1064"/>
      <c r="AP33" s="22"/>
      <c r="AQ33" s="22"/>
      <c r="AR33" s="22"/>
      <c r="AS33" s="22"/>
      <c r="AT33" s="22"/>
      <c r="AU33" s="22"/>
      <c r="AV33" s="22"/>
      <c r="AW33" s="22"/>
      <c r="AX33" s="1056"/>
      <c r="AY33" s="1039"/>
      <c r="AZ33" s="163"/>
      <c r="BA33" s="45"/>
      <c r="BC33" s="39"/>
      <c r="BD33" s="39"/>
      <c r="BE33" s="39"/>
      <c r="BF33" s="39"/>
      <c r="BG33" s="39"/>
      <c r="BH33" s="40"/>
      <c r="BI33" s="40"/>
      <c r="BJ33" s="1043" t="s">
        <v>421</v>
      </c>
      <c r="BK33" s="1043"/>
      <c r="BL33" s="1043"/>
      <c r="BM33" s="1043"/>
      <c r="BN33" s="1043"/>
      <c r="BO33" s="1043"/>
      <c r="BP33" s="1043"/>
      <c r="BQ33" s="1043"/>
      <c r="BR33" s="1043"/>
      <c r="BS33" s="1043"/>
      <c r="BT33" s="1043"/>
      <c r="BU33" s="1043"/>
      <c r="BV33" s="1043"/>
      <c r="BW33" s="1043"/>
      <c r="BX33" s="1043"/>
      <c r="BY33" s="1043"/>
      <c r="BZ33" s="1043"/>
      <c r="CA33" s="1043"/>
      <c r="CB33" s="1043"/>
      <c r="CC33" s="1043"/>
      <c r="CD33" s="1043"/>
      <c r="CE33" s="1043"/>
      <c r="CF33" s="1043"/>
      <c r="CG33" s="1043"/>
      <c r="CH33" s="1043"/>
      <c r="CI33" s="1043"/>
      <c r="CJ33" s="1043"/>
      <c r="CK33" s="1043"/>
      <c r="CL33" s="1043"/>
      <c r="CM33" s="1043"/>
      <c r="CN33" s="1043"/>
      <c r="CO33" s="1043"/>
      <c r="CP33" s="1043"/>
      <c r="CQ33" s="1043"/>
      <c r="CR33" s="1043"/>
      <c r="CS33" s="1043"/>
      <c r="CT33" s="1043"/>
      <c r="CU33" s="1043"/>
      <c r="CV33" s="1043"/>
      <c r="CW33" s="1043"/>
      <c r="CX33" s="1043"/>
      <c r="CY33" s="1043"/>
      <c r="CZ33" s="1043"/>
      <c r="DA33" s="1043"/>
      <c r="DB33" s="1043"/>
      <c r="DC33" s="1043"/>
      <c r="DD33" s="1043"/>
      <c r="DE33" s="1043"/>
      <c r="DF33" s="1043"/>
      <c r="DG33" s="1043"/>
      <c r="DH33" s="1043"/>
      <c r="DI33" s="1043"/>
      <c r="DJ33" s="1043"/>
      <c r="DK33" s="1043"/>
      <c r="DL33" s="1043"/>
      <c r="DM33" s="1043"/>
      <c r="DN33" s="1043"/>
      <c r="DO33" s="1043"/>
      <c r="DP33" s="1043"/>
      <c r="DQ33" s="1043"/>
      <c r="DR33" s="1043"/>
      <c r="DS33" s="1043"/>
      <c r="DT33" s="1043"/>
      <c r="DU33" s="1043"/>
      <c r="DV33" s="1043"/>
      <c r="DW33" s="1043"/>
      <c r="DX33" s="1043"/>
      <c r="DY33" s="1043"/>
      <c r="DZ33" s="1043"/>
      <c r="EA33" s="1043"/>
      <c r="EB33" s="1043"/>
      <c r="EC33" s="1043"/>
      <c r="ED33" s="1043"/>
      <c r="EE33" s="1043"/>
      <c r="EF33" s="1043"/>
      <c r="EG33" s="1043"/>
      <c r="EH33" s="1043"/>
      <c r="EI33" s="1043"/>
      <c r="EJ33" s="1043"/>
      <c r="EK33" s="1043"/>
      <c r="EL33" s="1043"/>
      <c r="EM33" s="1043"/>
      <c r="EN33" s="1043"/>
      <c r="EO33" s="1043"/>
      <c r="EP33" s="1043"/>
      <c r="EQ33" s="1043"/>
      <c r="ER33" s="1043"/>
      <c r="ES33" s="1043"/>
      <c r="ET33" s="1043"/>
      <c r="EU33" s="1043"/>
      <c r="EV33" s="1043"/>
      <c r="EW33" s="1043"/>
      <c r="EX33" s="1043"/>
      <c r="EY33" s="1043"/>
      <c r="EZ33" s="1043"/>
      <c r="FA33" s="1043"/>
      <c r="FB33" s="1043"/>
      <c r="FC33" s="1043"/>
      <c r="FD33" s="1043"/>
      <c r="FE33" s="1043"/>
      <c r="FF33" s="1043"/>
      <c r="FG33" s="1043"/>
      <c r="FH33" s="1043"/>
      <c r="FI33" s="1043"/>
      <c r="FJ33" s="1043"/>
      <c r="FK33" s="1043"/>
      <c r="FL33" s="1043"/>
      <c r="FM33" s="1043"/>
      <c r="FN33" s="1043"/>
      <c r="FO33" s="1043"/>
      <c r="FP33" s="1043"/>
      <c r="FQ33" s="1043"/>
      <c r="FR33" s="1043"/>
      <c r="FS33" s="1043"/>
      <c r="FT33" s="1043"/>
      <c r="FU33" s="1043"/>
      <c r="FV33" s="1043"/>
      <c r="FW33" s="1043"/>
      <c r="FX33" s="1043"/>
      <c r="FY33" s="1043"/>
      <c r="FZ33" s="1043"/>
      <c r="GA33" s="1043"/>
      <c r="GB33" s="1043"/>
      <c r="GC33" s="1043"/>
      <c r="GD33" s="1043"/>
      <c r="GE33" s="1043"/>
      <c r="GF33" s="1043"/>
      <c r="GG33" s="1043"/>
      <c r="GH33" s="1043"/>
      <c r="GI33" s="1043"/>
      <c r="GJ33" s="1043"/>
      <c r="GK33" s="1043"/>
      <c r="GL33" s="1043"/>
      <c r="GM33" s="1043"/>
      <c r="GN33" s="1043"/>
      <c r="GO33" s="1043"/>
      <c r="GP33" s="1043"/>
      <c r="GQ33" s="1043"/>
      <c r="GR33" s="1043"/>
      <c r="GS33" s="1043"/>
      <c r="GT33" s="1043"/>
      <c r="GU33" s="1043"/>
      <c r="GV33" s="1043"/>
      <c r="GW33" s="1043"/>
      <c r="GX33" s="1043"/>
      <c r="GY33" s="1043"/>
      <c r="GZ33" s="1043"/>
      <c r="HA33" s="1043"/>
      <c r="HB33" s="1043"/>
      <c r="HC33" s="1043"/>
      <c r="HD33" s="1043"/>
      <c r="HE33" s="1043"/>
      <c r="HF33" s="1043"/>
      <c r="HG33" s="1043"/>
      <c r="HH33" s="1043"/>
      <c r="HI33" s="1043"/>
      <c r="HJ33" s="1043"/>
      <c r="HK33" s="1043"/>
      <c r="HL33" s="1043"/>
      <c r="HM33" s="1043"/>
      <c r="HN33" s="1043"/>
      <c r="HO33" s="1043"/>
      <c r="HP33" s="1043"/>
      <c r="HQ33" s="1043"/>
      <c r="HR33" s="1043"/>
      <c r="HS33" s="1043"/>
      <c r="HT33" s="1043"/>
      <c r="HU33" s="1043"/>
      <c r="HV33" s="1043"/>
      <c r="HW33" s="1043"/>
      <c r="HX33" s="1043"/>
      <c r="HY33" s="1043"/>
      <c r="HZ33" s="1043"/>
      <c r="IA33" s="1043"/>
      <c r="IB33" s="1043"/>
      <c r="IC33" s="1043"/>
      <c r="ID33" s="1043"/>
      <c r="IE33" s="1043"/>
      <c r="IF33" s="1043"/>
      <c r="IG33" s="1043"/>
      <c r="IH33" s="1043"/>
      <c r="II33" s="1043"/>
      <c r="IJ33" s="1043"/>
      <c r="IK33" s="1043"/>
      <c r="IL33" s="1043"/>
      <c r="IM33" s="1043"/>
      <c r="IN33" s="1043"/>
      <c r="IO33" s="41"/>
      <c r="IP33" s="41"/>
      <c r="IQ33" s="41"/>
      <c r="IR33" s="41"/>
      <c r="IS33" s="41"/>
      <c r="IT33" s="41"/>
      <c r="IU33" s="41"/>
      <c r="IV33" s="54"/>
      <c r="IW33" s="164"/>
      <c r="IX33" s="1039"/>
      <c r="IY33" s="1040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62"/>
      <c r="C34" s="1063"/>
      <c r="D34" s="1063"/>
      <c r="E34" s="1063"/>
      <c r="F34" s="1063"/>
      <c r="G34" s="1063"/>
      <c r="H34" s="1063"/>
      <c r="I34" s="1063"/>
      <c r="J34" s="1063"/>
      <c r="K34" s="1063"/>
      <c r="L34" s="1063"/>
      <c r="M34" s="1063"/>
      <c r="N34" s="1063"/>
      <c r="O34" s="1063"/>
      <c r="P34" s="1063"/>
      <c r="Q34" s="1063"/>
      <c r="R34" s="1063"/>
      <c r="S34" s="1063"/>
      <c r="T34" s="1063"/>
      <c r="U34" s="1063"/>
      <c r="V34" s="1063"/>
      <c r="W34" s="1063"/>
      <c r="X34" s="1063"/>
      <c r="Y34" s="1063"/>
      <c r="Z34" s="1063"/>
      <c r="AA34" s="1063"/>
      <c r="AB34" s="1063"/>
      <c r="AC34" s="1063"/>
      <c r="AD34" s="1063"/>
      <c r="AE34" s="1063"/>
      <c r="AF34" s="1063"/>
      <c r="AG34" s="1063"/>
      <c r="AH34" s="1063"/>
      <c r="AI34" s="1063"/>
      <c r="AJ34" s="1063"/>
      <c r="AK34" s="1063"/>
      <c r="AL34" s="1063"/>
      <c r="AM34" s="1063"/>
      <c r="AN34" s="1063"/>
      <c r="AO34" s="1064"/>
      <c r="AP34" s="22"/>
      <c r="AQ34" s="22"/>
      <c r="AR34" s="22"/>
      <c r="AS34" s="22"/>
      <c r="AT34" s="22"/>
      <c r="AU34" s="22"/>
      <c r="AV34" s="22"/>
      <c r="AW34" s="22"/>
      <c r="AX34" s="1056"/>
      <c r="AY34" s="1039"/>
      <c r="AZ34" s="163"/>
      <c r="BA34" s="45"/>
      <c r="BG34" s="26"/>
      <c r="BH34" s="40"/>
      <c r="BI34" s="40"/>
      <c r="BJ34" s="1043"/>
      <c r="BK34" s="1043"/>
      <c r="BL34" s="1043"/>
      <c r="BM34" s="1043"/>
      <c r="BN34" s="1043"/>
      <c r="BO34" s="1043"/>
      <c r="BP34" s="1043"/>
      <c r="BQ34" s="1043"/>
      <c r="BR34" s="1043"/>
      <c r="BS34" s="1043"/>
      <c r="BT34" s="1043"/>
      <c r="BU34" s="1043"/>
      <c r="BV34" s="1043"/>
      <c r="BW34" s="1043"/>
      <c r="BX34" s="1043"/>
      <c r="BY34" s="1043"/>
      <c r="BZ34" s="1043"/>
      <c r="CA34" s="1043"/>
      <c r="CB34" s="1043"/>
      <c r="CC34" s="1043"/>
      <c r="CD34" s="1043"/>
      <c r="CE34" s="1043"/>
      <c r="CF34" s="1043"/>
      <c r="CG34" s="1043"/>
      <c r="CH34" s="1043"/>
      <c r="CI34" s="1043"/>
      <c r="CJ34" s="1043"/>
      <c r="CK34" s="1043"/>
      <c r="CL34" s="1043"/>
      <c r="CM34" s="1043"/>
      <c r="CN34" s="1043"/>
      <c r="CO34" s="1043"/>
      <c r="CP34" s="1043"/>
      <c r="CQ34" s="1043"/>
      <c r="CR34" s="1043"/>
      <c r="CS34" s="1043"/>
      <c r="CT34" s="1043"/>
      <c r="CU34" s="1043"/>
      <c r="CV34" s="1043"/>
      <c r="CW34" s="1043"/>
      <c r="CX34" s="1043"/>
      <c r="CY34" s="1043"/>
      <c r="CZ34" s="1043"/>
      <c r="DA34" s="1043"/>
      <c r="DB34" s="1043"/>
      <c r="DC34" s="1043"/>
      <c r="DD34" s="1043"/>
      <c r="DE34" s="1043"/>
      <c r="DF34" s="1043"/>
      <c r="DG34" s="1043"/>
      <c r="DH34" s="1043"/>
      <c r="DI34" s="1043"/>
      <c r="DJ34" s="1043"/>
      <c r="DK34" s="1043"/>
      <c r="DL34" s="1043"/>
      <c r="DM34" s="1043"/>
      <c r="DN34" s="1043"/>
      <c r="DO34" s="1043"/>
      <c r="DP34" s="1043"/>
      <c r="DQ34" s="1043"/>
      <c r="DR34" s="1043"/>
      <c r="DS34" s="1043"/>
      <c r="DT34" s="1043"/>
      <c r="DU34" s="1043"/>
      <c r="DV34" s="1043"/>
      <c r="DW34" s="1043"/>
      <c r="DX34" s="1043"/>
      <c r="DY34" s="1043"/>
      <c r="DZ34" s="1043"/>
      <c r="EA34" s="1043"/>
      <c r="EB34" s="1043"/>
      <c r="EC34" s="1043"/>
      <c r="ED34" s="1043"/>
      <c r="EE34" s="1043"/>
      <c r="EF34" s="1043"/>
      <c r="EG34" s="1043"/>
      <c r="EH34" s="1043"/>
      <c r="EI34" s="1043"/>
      <c r="EJ34" s="1043"/>
      <c r="EK34" s="1043"/>
      <c r="EL34" s="1043"/>
      <c r="EM34" s="1043"/>
      <c r="EN34" s="1043"/>
      <c r="EO34" s="1043"/>
      <c r="EP34" s="1043"/>
      <c r="EQ34" s="1043"/>
      <c r="ER34" s="1043"/>
      <c r="ES34" s="1043"/>
      <c r="ET34" s="1043"/>
      <c r="EU34" s="1043"/>
      <c r="EV34" s="1043"/>
      <c r="EW34" s="1043"/>
      <c r="EX34" s="1043"/>
      <c r="EY34" s="1043"/>
      <c r="EZ34" s="1043"/>
      <c r="FA34" s="1043"/>
      <c r="FB34" s="1043"/>
      <c r="FC34" s="1043"/>
      <c r="FD34" s="1043"/>
      <c r="FE34" s="1043"/>
      <c r="FF34" s="1043"/>
      <c r="FG34" s="1043"/>
      <c r="FH34" s="1043"/>
      <c r="FI34" s="1043"/>
      <c r="FJ34" s="1043"/>
      <c r="FK34" s="1043"/>
      <c r="FL34" s="1043"/>
      <c r="FM34" s="1043"/>
      <c r="FN34" s="1043"/>
      <c r="FO34" s="1043"/>
      <c r="FP34" s="1043"/>
      <c r="FQ34" s="1043"/>
      <c r="FR34" s="1043"/>
      <c r="FS34" s="1043"/>
      <c r="FT34" s="1043"/>
      <c r="FU34" s="1043"/>
      <c r="FV34" s="1043"/>
      <c r="FW34" s="1043"/>
      <c r="FX34" s="1043"/>
      <c r="FY34" s="1043"/>
      <c r="FZ34" s="1043"/>
      <c r="GA34" s="1043"/>
      <c r="GB34" s="1043"/>
      <c r="GC34" s="1043"/>
      <c r="GD34" s="1043"/>
      <c r="GE34" s="1043"/>
      <c r="GF34" s="1043"/>
      <c r="GG34" s="1043"/>
      <c r="GH34" s="1043"/>
      <c r="GI34" s="1043"/>
      <c r="GJ34" s="1043"/>
      <c r="GK34" s="1043"/>
      <c r="GL34" s="1043"/>
      <c r="GM34" s="1043"/>
      <c r="GN34" s="1043"/>
      <c r="GO34" s="1043"/>
      <c r="GP34" s="1043"/>
      <c r="GQ34" s="1043"/>
      <c r="GR34" s="1043"/>
      <c r="GS34" s="1043"/>
      <c r="GT34" s="1043"/>
      <c r="GU34" s="1043"/>
      <c r="GV34" s="1043"/>
      <c r="GW34" s="1043"/>
      <c r="GX34" s="1043"/>
      <c r="GY34" s="1043"/>
      <c r="GZ34" s="1043"/>
      <c r="HA34" s="1043"/>
      <c r="HB34" s="1043"/>
      <c r="HC34" s="1043"/>
      <c r="HD34" s="1043"/>
      <c r="HE34" s="1043"/>
      <c r="HF34" s="1043"/>
      <c r="HG34" s="1043"/>
      <c r="HH34" s="1043"/>
      <c r="HI34" s="1043"/>
      <c r="HJ34" s="1043"/>
      <c r="HK34" s="1043"/>
      <c r="HL34" s="1043"/>
      <c r="HM34" s="1043"/>
      <c r="HN34" s="1043"/>
      <c r="HO34" s="1043"/>
      <c r="HP34" s="1043"/>
      <c r="HQ34" s="1043"/>
      <c r="HR34" s="1043"/>
      <c r="HS34" s="1043"/>
      <c r="HT34" s="1043"/>
      <c r="HU34" s="1043"/>
      <c r="HV34" s="1043"/>
      <c r="HW34" s="1043"/>
      <c r="HX34" s="1043"/>
      <c r="HY34" s="1043"/>
      <c r="HZ34" s="1043"/>
      <c r="IA34" s="1043"/>
      <c r="IB34" s="1043"/>
      <c r="IC34" s="1043"/>
      <c r="ID34" s="1043"/>
      <c r="IE34" s="1043"/>
      <c r="IF34" s="1043"/>
      <c r="IG34" s="1043"/>
      <c r="IH34" s="1043"/>
      <c r="II34" s="1043"/>
      <c r="IJ34" s="1043"/>
      <c r="IK34" s="1043"/>
      <c r="IL34" s="1043"/>
      <c r="IM34" s="1043"/>
      <c r="IN34" s="1043"/>
      <c r="IO34" s="41"/>
      <c r="IP34" s="41"/>
      <c r="IQ34" s="41"/>
      <c r="IR34" s="41"/>
      <c r="IS34" s="41"/>
      <c r="IT34" s="41"/>
      <c r="IU34" s="41"/>
      <c r="IV34" s="54"/>
      <c r="IW34" s="164"/>
      <c r="IX34" s="1039"/>
      <c r="IY34" s="1040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62"/>
      <c r="C35" s="1063"/>
      <c r="D35" s="1063"/>
      <c r="E35" s="1063"/>
      <c r="F35" s="1063"/>
      <c r="G35" s="1063"/>
      <c r="H35" s="1063"/>
      <c r="I35" s="1063"/>
      <c r="J35" s="1063"/>
      <c r="K35" s="1063"/>
      <c r="L35" s="1063"/>
      <c r="M35" s="1063"/>
      <c r="N35" s="1063"/>
      <c r="O35" s="1063"/>
      <c r="P35" s="1063"/>
      <c r="Q35" s="1063"/>
      <c r="R35" s="1063"/>
      <c r="S35" s="1063"/>
      <c r="T35" s="1063"/>
      <c r="U35" s="1063"/>
      <c r="V35" s="1063"/>
      <c r="W35" s="1063"/>
      <c r="X35" s="1063"/>
      <c r="Y35" s="1063"/>
      <c r="Z35" s="1063"/>
      <c r="AA35" s="1063"/>
      <c r="AB35" s="1063"/>
      <c r="AC35" s="1063"/>
      <c r="AD35" s="1063"/>
      <c r="AE35" s="1063"/>
      <c r="AF35" s="1063"/>
      <c r="AG35" s="1063"/>
      <c r="AH35" s="1063"/>
      <c r="AI35" s="1063"/>
      <c r="AJ35" s="1063"/>
      <c r="AK35" s="1063"/>
      <c r="AL35" s="1063"/>
      <c r="AM35" s="1063"/>
      <c r="AN35" s="1063"/>
      <c r="AO35" s="1064"/>
      <c r="AP35" s="22"/>
      <c r="AQ35" s="22"/>
      <c r="AR35" s="22"/>
      <c r="AS35" s="22"/>
      <c r="AT35" s="22"/>
      <c r="AU35" s="22"/>
      <c r="AV35" s="22"/>
      <c r="AW35" s="22"/>
      <c r="AX35" s="1056"/>
      <c r="AY35" s="1039"/>
      <c r="AZ35" s="163"/>
      <c r="BA35" s="45"/>
      <c r="BG35" s="26"/>
      <c r="BJ35" s="1043"/>
      <c r="BK35" s="1043"/>
      <c r="BL35" s="1043"/>
      <c r="BM35" s="1043"/>
      <c r="BN35" s="1043"/>
      <c r="BO35" s="1043"/>
      <c r="BP35" s="1043"/>
      <c r="BQ35" s="1043"/>
      <c r="BR35" s="1043"/>
      <c r="BS35" s="1043"/>
      <c r="BT35" s="1043"/>
      <c r="BU35" s="1043"/>
      <c r="BV35" s="1043"/>
      <c r="BW35" s="1043"/>
      <c r="BX35" s="1043"/>
      <c r="BY35" s="1043"/>
      <c r="BZ35" s="1043"/>
      <c r="CA35" s="1043"/>
      <c r="CB35" s="1043"/>
      <c r="CC35" s="1043"/>
      <c r="CD35" s="1043"/>
      <c r="CE35" s="1043"/>
      <c r="CF35" s="1043"/>
      <c r="CG35" s="1043"/>
      <c r="CH35" s="1043"/>
      <c r="CI35" s="1043"/>
      <c r="CJ35" s="1043"/>
      <c r="CK35" s="1043"/>
      <c r="CL35" s="1043"/>
      <c r="CM35" s="1043"/>
      <c r="CN35" s="1043"/>
      <c r="CO35" s="1043"/>
      <c r="CP35" s="1043"/>
      <c r="CQ35" s="1043"/>
      <c r="CR35" s="1043"/>
      <c r="CS35" s="1043"/>
      <c r="CT35" s="1043"/>
      <c r="CU35" s="1043"/>
      <c r="CV35" s="1043"/>
      <c r="CW35" s="1043"/>
      <c r="CX35" s="1043"/>
      <c r="CY35" s="1043"/>
      <c r="CZ35" s="1043"/>
      <c r="DA35" s="1043"/>
      <c r="DB35" s="1043"/>
      <c r="DC35" s="1043"/>
      <c r="DD35" s="1043"/>
      <c r="DE35" s="1043"/>
      <c r="DF35" s="1043"/>
      <c r="DG35" s="1043"/>
      <c r="DH35" s="1043"/>
      <c r="DI35" s="1043"/>
      <c r="DJ35" s="1043"/>
      <c r="DK35" s="1043"/>
      <c r="DL35" s="1043"/>
      <c r="DM35" s="1043"/>
      <c r="DN35" s="1043"/>
      <c r="DO35" s="1043"/>
      <c r="DP35" s="1043"/>
      <c r="DQ35" s="1043"/>
      <c r="DR35" s="1043"/>
      <c r="DS35" s="1043"/>
      <c r="DT35" s="1043"/>
      <c r="DU35" s="1043"/>
      <c r="DV35" s="1043"/>
      <c r="DW35" s="1043"/>
      <c r="DX35" s="1043"/>
      <c r="DY35" s="1043"/>
      <c r="DZ35" s="1043"/>
      <c r="EA35" s="1043"/>
      <c r="EB35" s="1043"/>
      <c r="EC35" s="1043"/>
      <c r="ED35" s="1043"/>
      <c r="EE35" s="1043"/>
      <c r="EF35" s="1043"/>
      <c r="EG35" s="1043"/>
      <c r="EH35" s="1043"/>
      <c r="EI35" s="1043"/>
      <c r="EJ35" s="1043"/>
      <c r="EK35" s="1043"/>
      <c r="EL35" s="1043"/>
      <c r="EM35" s="1043"/>
      <c r="EN35" s="1043"/>
      <c r="EO35" s="1043"/>
      <c r="EP35" s="1043"/>
      <c r="EQ35" s="1043"/>
      <c r="ER35" s="1043"/>
      <c r="ES35" s="1043"/>
      <c r="ET35" s="1043"/>
      <c r="EU35" s="1043"/>
      <c r="EV35" s="1043"/>
      <c r="EW35" s="1043"/>
      <c r="EX35" s="1043"/>
      <c r="EY35" s="1043"/>
      <c r="EZ35" s="1043"/>
      <c r="FA35" s="1043"/>
      <c r="FB35" s="1043"/>
      <c r="FC35" s="1043"/>
      <c r="FD35" s="1043"/>
      <c r="FE35" s="1043"/>
      <c r="FF35" s="1043"/>
      <c r="FG35" s="1043"/>
      <c r="FH35" s="1043"/>
      <c r="FI35" s="1043"/>
      <c r="FJ35" s="1043"/>
      <c r="FK35" s="1043"/>
      <c r="FL35" s="1043"/>
      <c r="FM35" s="1043"/>
      <c r="FN35" s="1043"/>
      <c r="FO35" s="1043"/>
      <c r="FP35" s="1043"/>
      <c r="FQ35" s="1043"/>
      <c r="FR35" s="1043"/>
      <c r="FS35" s="1043"/>
      <c r="FT35" s="1043"/>
      <c r="FU35" s="1043"/>
      <c r="FV35" s="1043"/>
      <c r="FW35" s="1043"/>
      <c r="FX35" s="1043"/>
      <c r="FY35" s="1043"/>
      <c r="FZ35" s="1043"/>
      <c r="GA35" s="1043"/>
      <c r="GB35" s="1043"/>
      <c r="GC35" s="1043"/>
      <c r="GD35" s="1043"/>
      <c r="GE35" s="1043"/>
      <c r="GF35" s="1043"/>
      <c r="GG35" s="1043"/>
      <c r="GH35" s="1043"/>
      <c r="GI35" s="1043"/>
      <c r="GJ35" s="1043"/>
      <c r="GK35" s="1043"/>
      <c r="GL35" s="1043"/>
      <c r="GM35" s="1043"/>
      <c r="GN35" s="1043"/>
      <c r="GO35" s="1043"/>
      <c r="GP35" s="1043"/>
      <c r="GQ35" s="1043"/>
      <c r="GR35" s="1043"/>
      <c r="GS35" s="1043"/>
      <c r="GT35" s="1043"/>
      <c r="GU35" s="1043"/>
      <c r="GV35" s="1043"/>
      <c r="GW35" s="1043"/>
      <c r="GX35" s="1043"/>
      <c r="GY35" s="1043"/>
      <c r="GZ35" s="1043"/>
      <c r="HA35" s="1043"/>
      <c r="HB35" s="1043"/>
      <c r="HC35" s="1043"/>
      <c r="HD35" s="1043"/>
      <c r="HE35" s="1043"/>
      <c r="HF35" s="1043"/>
      <c r="HG35" s="1043"/>
      <c r="HH35" s="1043"/>
      <c r="HI35" s="1043"/>
      <c r="HJ35" s="1043"/>
      <c r="HK35" s="1043"/>
      <c r="HL35" s="1043"/>
      <c r="HM35" s="1043"/>
      <c r="HN35" s="1043"/>
      <c r="HO35" s="1043"/>
      <c r="HP35" s="1043"/>
      <c r="HQ35" s="1043"/>
      <c r="HR35" s="1043"/>
      <c r="HS35" s="1043"/>
      <c r="HT35" s="1043"/>
      <c r="HU35" s="1043"/>
      <c r="HV35" s="1043"/>
      <c r="HW35" s="1043"/>
      <c r="HX35" s="1043"/>
      <c r="HY35" s="1043"/>
      <c r="HZ35" s="1043"/>
      <c r="IA35" s="1043"/>
      <c r="IB35" s="1043"/>
      <c r="IC35" s="1043"/>
      <c r="ID35" s="1043"/>
      <c r="IE35" s="1043"/>
      <c r="IF35" s="1043"/>
      <c r="IG35" s="1043"/>
      <c r="IH35" s="1043"/>
      <c r="II35" s="1043"/>
      <c r="IJ35" s="1043"/>
      <c r="IK35" s="1043"/>
      <c r="IL35" s="1043"/>
      <c r="IM35" s="1043"/>
      <c r="IN35" s="1043"/>
      <c r="IO35" s="41"/>
      <c r="IP35" s="41"/>
      <c r="IQ35" s="41"/>
      <c r="IR35" s="41"/>
      <c r="IS35" s="41"/>
      <c r="IT35" s="41"/>
      <c r="IU35" s="41"/>
      <c r="IV35" s="54"/>
      <c r="IW35" s="164"/>
      <c r="IX35" s="1039"/>
      <c r="IY35" s="1040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62"/>
      <c r="C36" s="1063"/>
      <c r="D36" s="1063"/>
      <c r="E36" s="1063"/>
      <c r="F36" s="1063"/>
      <c r="G36" s="1063"/>
      <c r="H36" s="1063"/>
      <c r="I36" s="1063"/>
      <c r="J36" s="1063"/>
      <c r="K36" s="1063"/>
      <c r="L36" s="1063"/>
      <c r="M36" s="1063"/>
      <c r="N36" s="1063"/>
      <c r="O36" s="1063"/>
      <c r="P36" s="1063"/>
      <c r="Q36" s="1063"/>
      <c r="R36" s="1063"/>
      <c r="S36" s="1063"/>
      <c r="T36" s="1063"/>
      <c r="U36" s="1063"/>
      <c r="V36" s="1063"/>
      <c r="W36" s="1063"/>
      <c r="X36" s="1063"/>
      <c r="Y36" s="1063"/>
      <c r="Z36" s="1063"/>
      <c r="AA36" s="1063"/>
      <c r="AB36" s="1063"/>
      <c r="AC36" s="1063"/>
      <c r="AD36" s="1063"/>
      <c r="AE36" s="1063"/>
      <c r="AF36" s="1063"/>
      <c r="AG36" s="1063"/>
      <c r="AH36" s="1063"/>
      <c r="AI36" s="1063"/>
      <c r="AJ36" s="1063"/>
      <c r="AK36" s="1063"/>
      <c r="AL36" s="1063"/>
      <c r="AM36" s="1063"/>
      <c r="AN36" s="1063"/>
      <c r="AO36" s="1064"/>
      <c r="AP36" s="22"/>
      <c r="AQ36" s="22"/>
      <c r="AR36" s="22"/>
      <c r="AS36" s="22"/>
      <c r="AT36" s="22"/>
      <c r="AU36" s="22"/>
      <c r="AV36" s="22"/>
      <c r="AW36" s="22"/>
      <c r="AX36" s="1056"/>
      <c r="AY36" s="1039"/>
      <c r="AZ36" s="1044" t="e" vm="5">
        <v>#VALUE!</v>
      </c>
      <c r="BA36" s="45"/>
      <c r="BG36" s="26"/>
      <c r="BJ36" s="1043"/>
      <c r="BK36" s="1043"/>
      <c r="BL36" s="1043"/>
      <c r="BM36" s="1043"/>
      <c r="BN36" s="1043"/>
      <c r="BO36" s="1043"/>
      <c r="BP36" s="1043"/>
      <c r="BQ36" s="1043"/>
      <c r="BR36" s="1043"/>
      <c r="BS36" s="1043"/>
      <c r="BT36" s="1043"/>
      <c r="BU36" s="1043"/>
      <c r="BV36" s="1043"/>
      <c r="BW36" s="1043"/>
      <c r="BX36" s="1043"/>
      <c r="BY36" s="1043"/>
      <c r="BZ36" s="1043"/>
      <c r="CA36" s="1043"/>
      <c r="CB36" s="1043"/>
      <c r="CC36" s="1043"/>
      <c r="CD36" s="1043"/>
      <c r="CE36" s="1043"/>
      <c r="CF36" s="1043"/>
      <c r="CG36" s="1043"/>
      <c r="CH36" s="1043"/>
      <c r="CI36" s="1043"/>
      <c r="CJ36" s="1043"/>
      <c r="CK36" s="1043"/>
      <c r="CL36" s="1043"/>
      <c r="CM36" s="1043"/>
      <c r="CN36" s="1043"/>
      <c r="CO36" s="1043"/>
      <c r="CP36" s="1043"/>
      <c r="CQ36" s="1043"/>
      <c r="CR36" s="1043"/>
      <c r="CS36" s="1043"/>
      <c r="CT36" s="1043"/>
      <c r="CU36" s="1043"/>
      <c r="CV36" s="1043"/>
      <c r="CW36" s="1043"/>
      <c r="CX36" s="1043"/>
      <c r="CY36" s="1043"/>
      <c r="CZ36" s="1043"/>
      <c r="DA36" s="1043"/>
      <c r="DB36" s="1043"/>
      <c r="DC36" s="1043"/>
      <c r="DD36" s="1043"/>
      <c r="DE36" s="1043"/>
      <c r="DF36" s="1043"/>
      <c r="DG36" s="1043"/>
      <c r="DH36" s="1043"/>
      <c r="DI36" s="1043"/>
      <c r="DJ36" s="1043"/>
      <c r="DK36" s="1043"/>
      <c r="DL36" s="1043"/>
      <c r="DM36" s="1043"/>
      <c r="DN36" s="1043"/>
      <c r="DO36" s="1043"/>
      <c r="DP36" s="1043"/>
      <c r="DQ36" s="1043"/>
      <c r="DR36" s="1043"/>
      <c r="DS36" s="1043"/>
      <c r="DT36" s="1043"/>
      <c r="DU36" s="1043"/>
      <c r="DV36" s="1043"/>
      <c r="DW36" s="1043"/>
      <c r="DX36" s="1043"/>
      <c r="DY36" s="1043"/>
      <c r="DZ36" s="1043"/>
      <c r="EA36" s="1043"/>
      <c r="EB36" s="1043"/>
      <c r="EC36" s="1043"/>
      <c r="ED36" s="1043"/>
      <c r="EE36" s="1043"/>
      <c r="EF36" s="1043"/>
      <c r="EG36" s="1043"/>
      <c r="EH36" s="1043"/>
      <c r="EI36" s="1043"/>
      <c r="EJ36" s="1043"/>
      <c r="EK36" s="1043"/>
      <c r="EL36" s="1043"/>
      <c r="EM36" s="1043"/>
      <c r="EN36" s="1043"/>
      <c r="EO36" s="1043"/>
      <c r="EP36" s="1043"/>
      <c r="EQ36" s="1043"/>
      <c r="ER36" s="1043"/>
      <c r="ES36" s="1043"/>
      <c r="ET36" s="1043"/>
      <c r="EU36" s="1043"/>
      <c r="EV36" s="1043"/>
      <c r="EW36" s="1043"/>
      <c r="EX36" s="1043"/>
      <c r="EY36" s="1043"/>
      <c r="EZ36" s="1043"/>
      <c r="FA36" s="1043"/>
      <c r="FB36" s="1043"/>
      <c r="FC36" s="1043"/>
      <c r="FD36" s="1043"/>
      <c r="FE36" s="1043"/>
      <c r="FF36" s="1043"/>
      <c r="FG36" s="1043"/>
      <c r="FH36" s="1043"/>
      <c r="FI36" s="1043"/>
      <c r="FJ36" s="1043"/>
      <c r="FK36" s="1043"/>
      <c r="FL36" s="1043"/>
      <c r="FM36" s="1043"/>
      <c r="FN36" s="1043"/>
      <c r="FO36" s="1043"/>
      <c r="FP36" s="1043"/>
      <c r="FQ36" s="1043"/>
      <c r="FR36" s="1043"/>
      <c r="FS36" s="1043"/>
      <c r="FT36" s="1043"/>
      <c r="FU36" s="1043"/>
      <c r="FV36" s="1043"/>
      <c r="FW36" s="1043"/>
      <c r="FX36" s="1043"/>
      <c r="FY36" s="1043"/>
      <c r="FZ36" s="1043"/>
      <c r="GA36" s="1043"/>
      <c r="GB36" s="1043"/>
      <c r="GC36" s="1043"/>
      <c r="GD36" s="1043"/>
      <c r="GE36" s="1043"/>
      <c r="GF36" s="1043"/>
      <c r="GG36" s="1043"/>
      <c r="GH36" s="1043"/>
      <c r="GI36" s="1043"/>
      <c r="GJ36" s="1043"/>
      <c r="GK36" s="1043"/>
      <c r="GL36" s="1043"/>
      <c r="GM36" s="1043"/>
      <c r="GN36" s="1043"/>
      <c r="GO36" s="1043"/>
      <c r="GP36" s="1043"/>
      <c r="GQ36" s="1043"/>
      <c r="GR36" s="1043"/>
      <c r="GS36" s="1043"/>
      <c r="GT36" s="1043"/>
      <c r="GU36" s="1043"/>
      <c r="GV36" s="1043"/>
      <c r="GW36" s="1043"/>
      <c r="GX36" s="1043"/>
      <c r="GY36" s="1043"/>
      <c r="GZ36" s="1043"/>
      <c r="HA36" s="1043"/>
      <c r="HB36" s="1043"/>
      <c r="HC36" s="1043"/>
      <c r="HD36" s="1043"/>
      <c r="HE36" s="1043"/>
      <c r="HF36" s="1043"/>
      <c r="HG36" s="1043"/>
      <c r="HH36" s="1043"/>
      <c r="HI36" s="1043"/>
      <c r="HJ36" s="1043"/>
      <c r="HK36" s="1043"/>
      <c r="HL36" s="1043"/>
      <c r="HM36" s="1043"/>
      <c r="HN36" s="1043"/>
      <c r="HO36" s="1043"/>
      <c r="HP36" s="1043"/>
      <c r="HQ36" s="1043"/>
      <c r="HR36" s="1043"/>
      <c r="HS36" s="1043"/>
      <c r="HT36" s="1043"/>
      <c r="HU36" s="1043"/>
      <c r="HV36" s="1043"/>
      <c r="HW36" s="1043"/>
      <c r="HX36" s="1043"/>
      <c r="HY36" s="1043"/>
      <c r="HZ36" s="1043"/>
      <c r="IA36" s="1043"/>
      <c r="IB36" s="1043"/>
      <c r="IC36" s="1043"/>
      <c r="ID36" s="1043"/>
      <c r="IE36" s="1043"/>
      <c r="IF36" s="1043"/>
      <c r="IG36" s="1043"/>
      <c r="IH36" s="1043"/>
      <c r="II36" s="1043"/>
      <c r="IJ36" s="1043"/>
      <c r="IK36" s="1043"/>
      <c r="IL36" s="1043"/>
      <c r="IM36" s="1043"/>
      <c r="IN36" s="1043"/>
      <c r="IO36" s="41"/>
      <c r="IP36" s="41"/>
      <c r="IQ36" s="41"/>
      <c r="IR36" s="41"/>
      <c r="IS36" s="41"/>
      <c r="IT36" s="41"/>
      <c r="IU36" s="41"/>
      <c r="IV36" s="54"/>
      <c r="IW36" s="1045" t="e" vm="5">
        <v>#VALUE!</v>
      </c>
      <c r="IX36" s="1039"/>
      <c r="IY36" s="1040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65"/>
      <c r="C37" s="1066"/>
      <c r="D37" s="1066"/>
      <c r="E37" s="1066"/>
      <c r="F37" s="1066"/>
      <c r="G37" s="1066"/>
      <c r="H37" s="1066"/>
      <c r="I37" s="1066"/>
      <c r="J37" s="1066"/>
      <c r="K37" s="1066"/>
      <c r="L37" s="1066"/>
      <c r="M37" s="1066"/>
      <c r="N37" s="1066"/>
      <c r="O37" s="1066"/>
      <c r="P37" s="1066"/>
      <c r="Q37" s="1066"/>
      <c r="R37" s="1066"/>
      <c r="S37" s="1066"/>
      <c r="T37" s="1066"/>
      <c r="U37" s="1066"/>
      <c r="V37" s="1066"/>
      <c r="W37" s="1066"/>
      <c r="X37" s="1066"/>
      <c r="Y37" s="1066"/>
      <c r="Z37" s="1066"/>
      <c r="AA37" s="1066"/>
      <c r="AB37" s="1066"/>
      <c r="AC37" s="1066"/>
      <c r="AD37" s="1066"/>
      <c r="AE37" s="1066"/>
      <c r="AF37" s="1066"/>
      <c r="AG37" s="1066"/>
      <c r="AH37" s="1066"/>
      <c r="AI37" s="1066"/>
      <c r="AJ37" s="1066"/>
      <c r="AK37" s="1066"/>
      <c r="AL37" s="1066"/>
      <c r="AM37" s="1066"/>
      <c r="AN37" s="1066"/>
      <c r="AO37" s="1067"/>
      <c r="AP37" s="22"/>
      <c r="AQ37" s="22"/>
      <c r="AR37" s="22"/>
      <c r="AS37" s="22"/>
      <c r="AT37" s="22"/>
      <c r="AU37" s="22"/>
      <c r="AV37" s="22"/>
      <c r="AW37" s="22"/>
      <c r="AX37" s="1056"/>
      <c r="AY37" s="1039"/>
      <c r="AZ37" s="1044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1045"/>
      <c r="IX37" s="1039"/>
      <c r="IY37" s="1040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59" t="s">
        <v>124</v>
      </c>
      <c r="C38" s="1060"/>
      <c r="D38" s="1060"/>
      <c r="E38" s="1060"/>
      <c r="F38" s="1060"/>
      <c r="G38" s="1060"/>
      <c r="H38" s="1060"/>
      <c r="I38" s="1060"/>
      <c r="J38" s="1060"/>
      <c r="K38" s="1060"/>
      <c r="L38" s="1060"/>
      <c r="M38" s="1060"/>
      <c r="N38" s="1060"/>
      <c r="O38" s="1060"/>
      <c r="P38" s="1060"/>
      <c r="Q38" s="1060"/>
      <c r="R38" s="1060"/>
      <c r="S38" s="1060"/>
      <c r="T38" s="1060"/>
      <c r="U38" s="1060"/>
      <c r="V38" s="1060"/>
      <c r="W38" s="1060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1"/>
      <c r="AP38" s="22"/>
      <c r="AQ38" s="22"/>
      <c r="AR38" s="22"/>
      <c r="AS38" s="22"/>
      <c r="AT38" s="22"/>
      <c r="AU38" s="22"/>
      <c r="AV38" s="22"/>
      <c r="AW38" s="22"/>
      <c r="AX38" s="1056"/>
      <c r="AY38" s="1039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1039"/>
      <c r="IY38" s="1040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62"/>
      <c r="C39" s="1063"/>
      <c r="D39" s="1063"/>
      <c r="E39" s="1063"/>
      <c r="F39" s="1063"/>
      <c r="G39" s="1063"/>
      <c r="H39" s="1063"/>
      <c r="I39" s="1063"/>
      <c r="J39" s="1063"/>
      <c r="K39" s="1063"/>
      <c r="L39" s="1063"/>
      <c r="M39" s="1063"/>
      <c r="N39" s="1063"/>
      <c r="O39" s="1063"/>
      <c r="P39" s="1063"/>
      <c r="Q39" s="1063"/>
      <c r="R39" s="1063"/>
      <c r="S39" s="1063"/>
      <c r="T39" s="1063"/>
      <c r="U39" s="1063"/>
      <c r="V39" s="1063"/>
      <c r="W39" s="1063"/>
      <c r="X39" s="1063"/>
      <c r="Y39" s="1063"/>
      <c r="Z39" s="1063"/>
      <c r="AA39" s="1063"/>
      <c r="AB39" s="1063"/>
      <c r="AC39" s="1063"/>
      <c r="AD39" s="1063"/>
      <c r="AE39" s="1063"/>
      <c r="AF39" s="1063"/>
      <c r="AG39" s="1063"/>
      <c r="AH39" s="1063"/>
      <c r="AI39" s="1063"/>
      <c r="AJ39" s="1063"/>
      <c r="AK39" s="1063"/>
      <c r="AL39" s="1063"/>
      <c r="AM39" s="1063"/>
      <c r="AN39" s="1063"/>
      <c r="AO39" s="1064"/>
      <c r="AP39" s="22"/>
      <c r="AQ39" s="22"/>
      <c r="AR39" s="22"/>
      <c r="AS39" s="22"/>
      <c r="AT39" s="22"/>
      <c r="AU39" s="22"/>
      <c r="AV39" s="22"/>
      <c r="AW39" s="22"/>
      <c r="AX39" s="1056"/>
      <c r="AY39" s="1039"/>
      <c r="AZ39" s="163"/>
      <c r="BA39" s="45"/>
      <c r="BJ39" s="1055" t="s">
        <v>77</v>
      </c>
      <c r="BK39" s="1055"/>
      <c r="BL39" s="1055"/>
      <c r="BM39" s="1055"/>
      <c r="BN39" s="1055"/>
      <c r="BO39" s="1055"/>
      <c r="BP39" s="1055"/>
      <c r="BQ39" s="1055"/>
      <c r="BR39" s="1055"/>
      <c r="BS39" s="1055"/>
      <c r="BT39" s="1055"/>
      <c r="BU39" s="1055"/>
      <c r="BV39" s="1055"/>
      <c r="BW39" s="1055"/>
      <c r="BX39" s="1055"/>
      <c r="BY39" s="1055"/>
      <c r="BZ39" s="1055"/>
      <c r="CA39" s="1055"/>
      <c r="CB39" s="1055"/>
      <c r="CC39" s="1055"/>
      <c r="CD39" s="1055"/>
      <c r="CE39" s="1055"/>
      <c r="CF39" s="1055"/>
      <c r="CG39" s="1055"/>
      <c r="CH39" s="1055"/>
      <c r="CI39" s="1055"/>
      <c r="CJ39" s="1055"/>
      <c r="CK39" s="1055"/>
      <c r="CL39" s="1055"/>
      <c r="CM39" s="1055"/>
      <c r="CN39" s="1055"/>
      <c r="CO39" s="1055"/>
      <c r="CP39" s="1055"/>
      <c r="CQ39" s="1055"/>
      <c r="CR39" s="1055"/>
      <c r="CS39" s="1055"/>
      <c r="CT39" s="1055"/>
      <c r="CU39" s="1055"/>
      <c r="CV39" s="1055"/>
      <c r="CW39" s="1055"/>
      <c r="CX39" s="1055"/>
      <c r="CY39" s="1055"/>
      <c r="CZ39" s="1055"/>
      <c r="DA39" s="1055"/>
      <c r="DB39" s="1055"/>
      <c r="DC39" s="1055"/>
      <c r="DD39" s="1055"/>
      <c r="DE39" s="1055"/>
      <c r="DF39" s="1055"/>
      <c r="DG39" s="1055"/>
      <c r="DH39" s="1055"/>
      <c r="DI39" s="1055"/>
      <c r="DJ39" s="1055"/>
      <c r="DK39" s="1055"/>
      <c r="DL39" s="1055"/>
      <c r="DM39" s="1055"/>
      <c r="DN39" s="1055"/>
      <c r="DO39" s="1055"/>
      <c r="DP39" s="1055"/>
      <c r="DQ39" s="1055"/>
      <c r="DR39" s="1055"/>
      <c r="DS39" s="1055"/>
      <c r="DT39" s="1055"/>
      <c r="DU39" s="1055"/>
      <c r="DV39" s="1055"/>
      <c r="DW39" s="1055"/>
      <c r="DX39" s="1055"/>
      <c r="DY39" s="1055"/>
      <c r="DZ39" s="1055"/>
      <c r="EA39" s="1055"/>
      <c r="EB39" s="1055"/>
      <c r="EC39" s="1055"/>
      <c r="ED39" s="1055"/>
      <c r="EE39" s="1055"/>
      <c r="EF39" s="1055"/>
      <c r="EG39" s="1055"/>
      <c r="EH39" s="1055"/>
      <c r="EI39" s="1055"/>
      <c r="EJ39" s="1055"/>
      <c r="EK39" s="1055"/>
      <c r="EL39" s="1055"/>
      <c r="EM39" s="1055"/>
      <c r="EN39" s="1055"/>
      <c r="EO39" s="1055"/>
      <c r="EP39" s="1055"/>
      <c r="EQ39" s="1055"/>
      <c r="ER39" s="1055"/>
      <c r="ES39" s="1055"/>
      <c r="ET39" s="1055"/>
      <c r="EU39" s="1055"/>
      <c r="EV39" s="1055"/>
      <c r="EW39" s="1055"/>
      <c r="EX39" s="1055"/>
      <c r="EY39" s="1055"/>
      <c r="EZ39" s="1055"/>
      <c r="FA39" s="1055"/>
      <c r="FB39" s="1055"/>
      <c r="FC39" s="1055"/>
      <c r="FD39" s="1055"/>
      <c r="FE39" s="1055"/>
      <c r="FF39" s="1055"/>
      <c r="FG39" s="1055"/>
      <c r="FH39" s="1055"/>
      <c r="FI39" s="1055"/>
      <c r="FJ39" s="1055"/>
      <c r="FK39" s="1055"/>
      <c r="FL39" s="1055"/>
      <c r="FM39" s="1055"/>
      <c r="FN39" s="1055"/>
      <c r="FO39" s="1055"/>
      <c r="FP39" s="1055"/>
      <c r="FQ39" s="1055"/>
      <c r="FR39" s="1055"/>
      <c r="FS39" s="1055"/>
      <c r="FT39" s="1055"/>
      <c r="FU39" s="1055"/>
      <c r="FV39" s="1055"/>
      <c r="FW39" s="1055"/>
      <c r="FX39" s="1055"/>
      <c r="FY39" s="1055"/>
      <c r="FZ39" s="1055"/>
      <c r="GA39" s="1055"/>
      <c r="GB39" s="1055"/>
      <c r="GC39" s="1055"/>
      <c r="GD39" s="1055"/>
      <c r="GE39" s="1055"/>
      <c r="GF39" s="1055"/>
      <c r="GG39" s="1055"/>
      <c r="GH39" s="1055"/>
      <c r="GI39" s="1055"/>
      <c r="GJ39" s="1055"/>
      <c r="GK39" s="1055"/>
      <c r="GL39" s="1055"/>
      <c r="GM39" s="1055"/>
      <c r="GN39" s="1055"/>
      <c r="GO39" s="1055"/>
      <c r="GP39" s="1055"/>
      <c r="GQ39" s="1055"/>
      <c r="GR39" s="1055"/>
      <c r="GS39" s="1055"/>
      <c r="GT39" s="1055"/>
      <c r="GU39" s="1055"/>
      <c r="GV39" s="1055"/>
      <c r="GW39" s="1055"/>
      <c r="GX39" s="1055"/>
      <c r="GY39" s="1055"/>
      <c r="GZ39" s="1055"/>
      <c r="HA39" s="1055"/>
      <c r="HB39" s="1055"/>
      <c r="HC39" s="1055"/>
      <c r="HD39" s="1055"/>
      <c r="HE39" s="1055"/>
      <c r="HF39" s="1055"/>
      <c r="HG39" s="1055"/>
      <c r="HH39" s="1055"/>
      <c r="HI39" s="1055"/>
      <c r="HJ39" s="1055"/>
      <c r="HK39" s="1055"/>
      <c r="HL39" s="1055"/>
      <c r="HM39" s="1055"/>
      <c r="HN39" s="1055"/>
      <c r="HO39" s="1055"/>
      <c r="HP39" s="1055"/>
      <c r="HQ39" s="1055"/>
      <c r="HR39" s="1055"/>
      <c r="HS39" s="1055"/>
      <c r="HT39" s="1055"/>
      <c r="HU39" s="1055"/>
      <c r="HV39" s="1055"/>
      <c r="HW39" s="1055"/>
      <c r="HX39" s="1055"/>
      <c r="HY39" s="1055"/>
      <c r="HZ39" s="1055"/>
      <c r="IA39" s="1055"/>
      <c r="IB39" s="1055"/>
      <c r="IC39" s="1055"/>
      <c r="ID39" s="1055"/>
      <c r="IE39" s="1055"/>
      <c r="IF39" s="1055"/>
      <c r="IG39" s="1055"/>
      <c r="IH39" s="1055"/>
      <c r="II39" s="1055"/>
      <c r="IJ39" s="1055"/>
      <c r="IK39" s="1055"/>
      <c r="IL39" s="1055"/>
      <c r="IM39" s="1055"/>
      <c r="IN39" s="1055"/>
      <c r="IO39" s="26"/>
      <c r="IP39" s="41"/>
      <c r="IQ39" s="41"/>
      <c r="IR39" s="41"/>
      <c r="IS39" s="41"/>
      <c r="IT39" s="41"/>
      <c r="IU39" s="41"/>
      <c r="IV39" s="54"/>
      <c r="IW39" s="164"/>
      <c r="IX39" s="1039"/>
      <c r="IY39" s="1040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62"/>
      <c r="C40" s="1063"/>
      <c r="D40" s="1063"/>
      <c r="E40" s="1063"/>
      <c r="F40" s="1063"/>
      <c r="G40" s="1063"/>
      <c r="H40" s="1063"/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/>
      <c r="W40" s="1063"/>
      <c r="X40" s="1063"/>
      <c r="Y40" s="1063"/>
      <c r="Z40" s="1063"/>
      <c r="AA40" s="1063"/>
      <c r="AB40" s="1063"/>
      <c r="AC40" s="1063"/>
      <c r="AD40" s="1063"/>
      <c r="AE40" s="1063"/>
      <c r="AF40" s="1063"/>
      <c r="AG40" s="1063"/>
      <c r="AH40" s="1063"/>
      <c r="AI40" s="1063"/>
      <c r="AJ40" s="1063"/>
      <c r="AK40" s="1063"/>
      <c r="AL40" s="1063"/>
      <c r="AM40" s="1063"/>
      <c r="AN40" s="1063"/>
      <c r="AO40" s="1064"/>
      <c r="AP40" s="22"/>
      <c r="AQ40" s="22"/>
      <c r="AR40" s="22"/>
      <c r="AS40" s="22"/>
      <c r="AT40" s="22"/>
      <c r="AU40" s="22"/>
      <c r="AV40" s="22"/>
      <c r="AW40" s="22"/>
      <c r="AX40" s="1056"/>
      <c r="AY40" s="1039"/>
      <c r="AZ40" s="163"/>
      <c r="BA40" s="45"/>
      <c r="BJ40" s="1055"/>
      <c r="BK40" s="1055"/>
      <c r="BL40" s="1055"/>
      <c r="BM40" s="1055"/>
      <c r="BN40" s="1055"/>
      <c r="BO40" s="1055"/>
      <c r="BP40" s="1055"/>
      <c r="BQ40" s="1055"/>
      <c r="BR40" s="1055"/>
      <c r="BS40" s="1055"/>
      <c r="BT40" s="1055"/>
      <c r="BU40" s="1055"/>
      <c r="BV40" s="1055"/>
      <c r="BW40" s="1055"/>
      <c r="BX40" s="1055"/>
      <c r="BY40" s="1055"/>
      <c r="BZ40" s="1055"/>
      <c r="CA40" s="1055"/>
      <c r="CB40" s="1055"/>
      <c r="CC40" s="1055"/>
      <c r="CD40" s="1055"/>
      <c r="CE40" s="1055"/>
      <c r="CF40" s="1055"/>
      <c r="CG40" s="1055"/>
      <c r="CH40" s="1055"/>
      <c r="CI40" s="1055"/>
      <c r="CJ40" s="1055"/>
      <c r="CK40" s="1055"/>
      <c r="CL40" s="1055"/>
      <c r="CM40" s="1055"/>
      <c r="CN40" s="1055"/>
      <c r="CO40" s="1055"/>
      <c r="CP40" s="1055"/>
      <c r="CQ40" s="1055"/>
      <c r="CR40" s="1055"/>
      <c r="CS40" s="1055"/>
      <c r="CT40" s="1055"/>
      <c r="CU40" s="1055"/>
      <c r="CV40" s="1055"/>
      <c r="CW40" s="1055"/>
      <c r="CX40" s="1055"/>
      <c r="CY40" s="1055"/>
      <c r="CZ40" s="1055"/>
      <c r="DA40" s="1055"/>
      <c r="DB40" s="1055"/>
      <c r="DC40" s="1055"/>
      <c r="DD40" s="1055"/>
      <c r="DE40" s="1055"/>
      <c r="DF40" s="1055"/>
      <c r="DG40" s="1055"/>
      <c r="DH40" s="1055"/>
      <c r="DI40" s="1055"/>
      <c r="DJ40" s="1055"/>
      <c r="DK40" s="1055"/>
      <c r="DL40" s="1055"/>
      <c r="DM40" s="1055"/>
      <c r="DN40" s="1055"/>
      <c r="DO40" s="1055"/>
      <c r="DP40" s="1055"/>
      <c r="DQ40" s="1055"/>
      <c r="DR40" s="1055"/>
      <c r="DS40" s="1055"/>
      <c r="DT40" s="1055"/>
      <c r="DU40" s="1055"/>
      <c r="DV40" s="1055"/>
      <c r="DW40" s="1055"/>
      <c r="DX40" s="1055"/>
      <c r="DY40" s="1055"/>
      <c r="DZ40" s="1055"/>
      <c r="EA40" s="1055"/>
      <c r="EB40" s="1055"/>
      <c r="EC40" s="1055"/>
      <c r="ED40" s="1055"/>
      <c r="EE40" s="1055"/>
      <c r="EF40" s="1055"/>
      <c r="EG40" s="1055"/>
      <c r="EH40" s="1055"/>
      <c r="EI40" s="1055"/>
      <c r="EJ40" s="1055"/>
      <c r="EK40" s="1055"/>
      <c r="EL40" s="1055"/>
      <c r="EM40" s="1055"/>
      <c r="EN40" s="1055"/>
      <c r="EO40" s="1055"/>
      <c r="EP40" s="1055"/>
      <c r="EQ40" s="1055"/>
      <c r="ER40" s="1055"/>
      <c r="ES40" s="1055"/>
      <c r="ET40" s="1055"/>
      <c r="EU40" s="1055"/>
      <c r="EV40" s="1055"/>
      <c r="EW40" s="1055"/>
      <c r="EX40" s="1055"/>
      <c r="EY40" s="1055"/>
      <c r="EZ40" s="1055"/>
      <c r="FA40" s="1055"/>
      <c r="FB40" s="1055"/>
      <c r="FC40" s="1055"/>
      <c r="FD40" s="1055"/>
      <c r="FE40" s="1055"/>
      <c r="FF40" s="1055"/>
      <c r="FG40" s="1055"/>
      <c r="FH40" s="1055"/>
      <c r="FI40" s="1055"/>
      <c r="FJ40" s="1055"/>
      <c r="FK40" s="1055"/>
      <c r="FL40" s="1055"/>
      <c r="FM40" s="1055"/>
      <c r="FN40" s="1055"/>
      <c r="FO40" s="1055"/>
      <c r="FP40" s="1055"/>
      <c r="FQ40" s="1055"/>
      <c r="FR40" s="1055"/>
      <c r="FS40" s="1055"/>
      <c r="FT40" s="1055"/>
      <c r="FU40" s="1055"/>
      <c r="FV40" s="1055"/>
      <c r="FW40" s="1055"/>
      <c r="FX40" s="1055"/>
      <c r="FY40" s="1055"/>
      <c r="FZ40" s="1055"/>
      <c r="GA40" s="1055"/>
      <c r="GB40" s="1055"/>
      <c r="GC40" s="1055"/>
      <c r="GD40" s="1055"/>
      <c r="GE40" s="1055"/>
      <c r="GF40" s="1055"/>
      <c r="GG40" s="1055"/>
      <c r="GH40" s="1055"/>
      <c r="GI40" s="1055"/>
      <c r="GJ40" s="1055"/>
      <c r="GK40" s="1055"/>
      <c r="GL40" s="1055"/>
      <c r="GM40" s="1055"/>
      <c r="GN40" s="1055"/>
      <c r="GO40" s="1055"/>
      <c r="GP40" s="1055"/>
      <c r="GQ40" s="1055"/>
      <c r="GR40" s="1055"/>
      <c r="GS40" s="1055"/>
      <c r="GT40" s="1055"/>
      <c r="GU40" s="1055"/>
      <c r="GV40" s="1055"/>
      <c r="GW40" s="1055"/>
      <c r="GX40" s="1055"/>
      <c r="GY40" s="1055"/>
      <c r="GZ40" s="1055"/>
      <c r="HA40" s="1055"/>
      <c r="HB40" s="1055"/>
      <c r="HC40" s="1055"/>
      <c r="HD40" s="1055"/>
      <c r="HE40" s="1055"/>
      <c r="HF40" s="1055"/>
      <c r="HG40" s="1055"/>
      <c r="HH40" s="1055"/>
      <c r="HI40" s="1055"/>
      <c r="HJ40" s="1055"/>
      <c r="HK40" s="1055"/>
      <c r="HL40" s="1055"/>
      <c r="HM40" s="1055"/>
      <c r="HN40" s="1055"/>
      <c r="HO40" s="1055"/>
      <c r="HP40" s="1055"/>
      <c r="HQ40" s="1055"/>
      <c r="HR40" s="1055"/>
      <c r="HS40" s="1055"/>
      <c r="HT40" s="1055"/>
      <c r="HU40" s="1055"/>
      <c r="HV40" s="1055"/>
      <c r="HW40" s="1055"/>
      <c r="HX40" s="1055"/>
      <c r="HY40" s="1055"/>
      <c r="HZ40" s="1055"/>
      <c r="IA40" s="1055"/>
      <c r="IB40" s="1055"/>
      <c r="IC40" s="1055"/>
      <c r="ID40" s="1055"/>
      <c r="IE40" s="1055"/>
      <c r="IF40" s="1055"/>
      <c r="IG40" s="1055"/>
      <c r="IH40" s="1055"/>
      <c r="II40" s="1055"/>
      <c r="IJ40" s="1055"/>
      <c r="IK40" s="1055"/>
      <c r="IL40" s="1055"/>
      <c r="IM40" s="1055"/>
      <c r="IN40" s="1055"/>
      <c r="IO40" s="26"/>
      <c r="IP40" s="41"/>
      <c r="IQ40" s="41"/>
      <c r="IR40" s="41"/>
      <c r="IS40" s="41"/>
      <c r="IT40" s="41"/>
      <c r="IU40" s="41"/>
      <c r="IV40" s="54"/>
      <c r="IW40" s="164"/>
      <c r="IX40" s="1039"/>
      <c r="IY40" s="1040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62"/>
      <c r="C41" s="1063"/>
      <c r="D41" s="1063"/>
      <c r="E41" s="1063"/>
      <c r="F41" s="1063"/>
      <c r="G41" s="1063"/>
      <c r="H41" s="1063"/>
      <c r="I41" s="1063"/>
      <c r="J41" s="1063"/>
      <c r="K41" s="1063"/>
      <c r="L41" s="1063"/>
      <c r="M41" s="1063"/>
      <c r="N41" s="1063"/>
      <c r="O41" s="1063"/>
      <c r="P41" s="1063"/>
      <c r="Q41" s="1063"/>
      <c r="R41" s="1063"/>
      <c r="S41" s="1063"/>
      <c r="T41" s="1063"/>
      <c r="U41" s="1063"/>
      <c r="V41" s="1063"/>
      <c r="W41" s="1063"/>
      <c r="X41" s="1063"/>
      <c r="Y41" s="1063"/>
      <c r="Z41" s="1063"/>
      <c r="AA41" s="1063"/>
      <c r="AB41" s="1063"/>
      <c r="AC41" s="1063"/>
      <c r="AD41" s="1063"/>
      <c r="AE41" s="1063"/>
      <c r="AF41" s="1063"/>
      <c r="AG41" s="1063"/>
      <c r="AH41" s="1063"/>
      <c r="AI41" s="1063"/>
      <c r="AJ41" s="1063"/>
      <c r="AK41" s="1063"/>
      <c r="AL41" s="1063"/>
      <c r="AM41" s="1063"/>
      <c r="AN41" s="1063"/>
      <c r="AO41" s="1064"/>
      <c r="AP41" s="22"/>
      <c r="AQ41" s="22"/>
      <c r="AR41" s="22"/>
      <c r="AS41" s="22"/>
      <c r="AT41" s="22"/>
      <c r="AU41" s="22"/>
      <c r="AV41" s="22"/>
      <c r="AW41" s="22"/>
      <c r="AX41" s="1056"/>
      <c r="AY41" s="1039"/>
      <c r="AZ41" s="163"/>
      <c r="BA41" s="45"/>
      <c r="BJ41" s="1055"/>
      <c r="BK41" s="1055"/>
      <c r="BL41" s="1055"/>
      <c r="BM41" s="1055"/>
      <c r="BN41" s="1055"/>
      <c r="BO41" s="1055"/>
      <c r="BP41" s="1055"/>
      <c r="BQ41" s="1055"/>
      <c r="BR41" s="1055"/>
      <c r="BS41" s="1055"/>
      <c r="BT41" s="1055"/>
      <c r="BU41" s="1055"/>
      <c r="BV41" s="1055"/>
      <c r="BW41" s="1055"/>
      <c r="BX41" s="1055"/>
      <c r="BY41" s="1055"/>
      <c r="BZ41" s="1055"/>
      <c r="CA41" s="1055"/>
      <c r="CB41" s="1055"/>
      <c r="CC41" s="1055"/>
      <c r="CD41" s="1055"/>
      <c r="CE41" s="1055"/>
      <c r="CF41" s="1055"/>
      <c r="CG41" s="1055"/>
      <c r="CH41" s="1055"/>
      <c r="CI41" s="1055"/>
      <c r="CJ41" s="1055"/>
      <c r="CK41" s="1055"/>
      <c r="CL41" s="1055"/>
      <c r="CM41" s="1055"/>
      <c r="CN41" s="1055"/>
      <c r="CO41" s="1055"/>
      <c r="CP41" s="1055"/>
      <c r="CQ41" s="1055"/>
      <c r="CR41" s="1055"/>
      <c r="CS41" s="1055"/>
      <c r="CT41" s="1055"/>
      <c r="CU41" s="1055"/>
      <c r="CV41" s="1055"/>
      <c r="CW41" s="1055"/>
      <c r="CX41" s="1055"/>
      <c r="CY41" s="1055"/>
      <c r="CZ41" s="1055"/>
      <c r="DA41" s="1055"/>
      <c r="DB41" s="1055"/>
      <c r="DC41" s="1055"/>
      <c r="DD41" s="1055"/>
      <c r="DE41" s="1055"/>
      <c r="DF41" s="1055"/>
      <c r="DG41" s="1055"/>
      <c r="DH41" s="1055"/>
      <c r="DI41" s="1055"/>
      <c r="DJ41" s="1055"/>
      <c r="DK41" s="1055"/>
      <c r="DL41" s="1055"/>
      <c r="DM41" s="1055"/>
      <c r="DN41" s="1055"/>
      <c r="DO41" s="1055"/>
      <c r="DP41" s="1055"/>
      <c r="DQ41" s="1055"/>
      <c r="DR41" s="1055"/>
      <c r="DS41" s="1055"/>
      <c r="DT41" s="1055"/>
      <c r="DU41" s="1055"/>
      <c r="DV41" s="1055"/>
      <c r="DW41" s="1055"/>
      <c r="DX41" s="1055"/>
      <c r="DY41" s="1055"/>
      <c r="DZ41" s="1055"/>
      <c r="EA41" s="1055"/>
      <c r="EB41" s="1055"/>
      <c r="EC41" s="1055"/>
      <c r="ED41" s="1055"/>
      <c r="EE41" s="1055"/>
      <c r="EF41" s="1055"/>
      <c r="EG41" s="1055"/>
      <c r="EH41" s="1055"/>
      <c r="EI41" s="1055"/>
      <c r="EJ41" s="1055"/>
      <c r="EK41" s="1055"/>
      <c r="EL41" s="1055"/>
      <c r="EM41" s="1055"/>
      <c r="EN41" s="1055"/>
      <c r="EO41" s="1055"/>
      <c r="EP41" s="1055"/>
      <c r="EQ41" s="1055"/>
      <c r="ER41" s="1055"/>
      <c r="ES41" s="1055"/>
      <c r="ET41" s="1055"/>
      <c r="EU41" s="1055"/>
      <c r="EV41" s="1055"/>
      <c r="EW41" s="1055"/>
      <c r="EX41" s="1055"/>
      <c r="EY41" s="1055"/>
      <c r="EZ41" s="1055"/>
      <c r="FA41" s="1055"/>
      <c r="FB41" s="1055"/>
      <c r="FC41" s="1055"/>
      <c r="FD41" s="1055"/>
      <c r="FE41" s="1055"/>
      <c r="FF41" s="1055"/>
      <c r="FG41" s="1055"/>
      <c r="FH41" s="1055"/>
      <c r="FI41" s="1055"/>
      <c r="FJ41" s="1055"/>
      <c r="FK41" s="1055"/>
      <c r="FL41" s="1055"/>
      <c r="FM41" s="1055"/>
      <c r="FN41" s="1055"/>
      <c r="FO41" s="1055"/>
      <c r="FP41" s="1055"/>
      <c r="FQ41" s="1055"/>
      <c r="FR41" s="1055"/>
      <c r="FS41" s="1055"/>
      <c r="FT41" s="1055"/>
      <c r="FU41" s="1055"/>
      <c r="FV41" s="1055"/>
      <c r="FW41" s="1055"/>
      <c r="FX41" s="1055"/>
      <c r="FY41" s="1055"/>
      <c r="FZ41" s="1055"/>
      <c r="GA41" s="1055"/>
      <c r="GB41" s="1055"/>
      <c r="GC41" s="1055"/>
      <c r="GD41" s="1055"/>
      <c r="GE41" s="1055"/>
      <c r="GF41" s="1055"/>
      <c r="GG41" s="1055"/>
      <c r="GH41" s="1055"/>
      <c r="GI41" s="1055"/>
      <c r="GJ41" s="1055"/>
      <c r="GK41" s="1055"/>
      <c r="GL41" s="1055"/>
      <c r="GM41" s="1055"/>
      <c r="GN41" s="1055"/>
      <c r="GO41" s="1055"/>
      <c r="GP41" s="1055"/>
      <c r="GQ41" s="1055"/>
      <c r="GR41" s="1055"/>
      <c r="GS41" s="1055"/>
      <c r="GT41" s="1055"/>
      <c r="GU41" s="1055"/>
      <c r="GV41" s="1055"/>
      <c r="GW41" s="1055"/>
      <c r="GX41" s="1055"/>
      <c r="GY41" s="1055"/>
      <c r="GZ41" s="1055"/>
      <c r="HA41" s="1055"/>
      <c r="HB41" s="1055"/>
      <c r="HC41" s="1055"/>
      <c r="HD41" s="1055"/>
      <c r="HE41" s="1055"/>
      <c r="HF41" s="1055"/>
      <c r="HG41" s="1055"/>
      <c r="HH41" s="1055"/>
      <c r="HI41" s="1055"/>
      <c r="HJ41" s="1055"/>
      <c r="HK41" s="1055"/>
      <c r="HL41" s="1055"/>
      <c r="HM41" s="1055"/>
      <c r="HN41" s="1055"/>
      <c r="HO41" s="1055"/>
      <c r="HP41" s="1055"/>
      <c r="HQ41" s="1055"/>
      <c r="HR41" s="1055"/>
      <c r="HS41" s="1055"/>
      <c r="HT41" s="1055"/>
      <c r="HU41" s="1055"/>
      <c r="HV41" s="1055"/>
      <c r="HW41" s="1055"/>
      <c r="HX41" s="1055"/>
      <c r="HY41" s="1055"/>
      <c r="HZ41" s="1055"/>
      <c r="IA41" s="1055"/>
      <c r="IB41" s="1055"/>
      <c r="IC41" s="1055"/>
      <c r="ID41" s="1055"/>
      <c r="IE41" s="1055"/>
      <c r="IF41" s="1055"/>
      <c r="IG41" s="1055"/>
      <c r="IH41" s="1055"/>
      <c r="II41" s="1055"/>
      <c r="IJ41" s="1055"/>
      <c r="IK41" s="1055"/>
      <c r="IL41" s="1055"/>
      <c r="IM41" s="1055"/>
      <c r="IN41" s="1055"/>
      <c r="IO41" s="41"/>
      <c r="IP41" s="41"/>
      <c r="IQ41" s="41"/>
      <c r="IR41" s="41"/>
      <c r="IS41" s="41"/>
      <c r="IT41" s="41"/>
      <c r="IU41" s="41"/>
      <c r="IV41" s="54"/>
      <c r="IW41" s="164"/>
      <c r="IX41" s="1039"/>
      <c r="IY41" s="1040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62"/>
      <c r="C42" s="1063"/>
      <c r="D42" s="1063"/>
      <c r="E42" s="1063"/>
      <c r="F42" s="1063"/>
      <c r="G42" s="1063"/>
      <c r="H42" s="1063"/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/>
      <c r="W42" s="1063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4"/>
      <c r="AP42" s="22"/>
      <c r="AQ42" s="22"/>
      <c r="AR42" s="22"/>
      <c r="AS42" s="22"/>
      <c r="AT42" s="22"/>
      <c r="AU42" s="22"/>
      <c r="AV42" s="22"/>
      <c r="AW42" s="22"/>
      <c r="AX42" s="1056"/>
      <c r="AY42" s="1039"/>
      <c r="AZ42" s="163"/>
      <c r="BA42" s="45"/>
      <c r="BJ42" s="1055"/>
      <c r="BK42" s="1055"/>
      <c r="BL42" s="1055"/>
      <c r="BM42" s="1055"/>
      <c r="BN42" s="1055"/>
      <c r="BO42" s="1055"/>
      <c r="BP42" s="1055"/>
      <c r="BQ42" s="1055"/>
      <c r="BR42" s="1055"/>
      <c r="BS42" s="1055"/>
      <c r="BT42" s="1055"/>
      <c r="BU42" s="1055"/>
      <c r="BV42" s="1055"/>
      <c r="BW42" s="1055"/>
      <c r="BX42" s="1055"/>
      <c r="BY42" s="1055"/>
      <c r="BZ42" s="1055"/>
      <c r="CA42" s="1055"/>
      <c r="CB42" s="1055"/>
      <c r="CC42" s="1055"/>
      <c r="CD42" s="1055"/>
      <c r="CE42" s="1055"/>
      <c r="CF42" s="1055"/>
      <c r="CG42" s="1055"/>
      <c r="CH42" s="1055"/>
      <c r="CI42" s="1055"/>
      <c r="CJ42" s="1055"/>
      <c r="CK42" s="1055"/>
      <c r="CL42" s="1055"/>
      <c r="CM42" s="1055"/>
      <c r="CN42" s="1055"/>
      <c r="CO42" s="1055"/>
      <c r="CP42" s="1055"/>
      <c r="CQ42" s="1055"/>
      <c r="CR42" s="1055"/>
      <c r="CS42" s="1055"/>
      <c r="CT42" s="1055"/>
      <c r="CU42" s="1055"/>
      <c r="CV42" s="1055"/>
      <c r="CW42" s="1055"/>
      <c r="CX42" s="1055"/>
      <c r="CY42" s="1055"/>
      <c r="CZ42" s="1055"/>
      <c r="DA42" s="1055"/>
      <c r="DB42" s="1055"/>
      <c r="DC42" s="1055"/>
      <c r="DD42" s="1055"/>
      <c r="DE42" s="1055"/>
      <c r="DF42" s="1055"/>
      <c r="DG42" s="1055"/>
      <c r="DH42" s="1055"/>
      <c r="DI42" s="1055"/>
      <c r="DJ42" s="1055"/>
      <c r="DK42" s="1055"/>
      <c r="DL42" s="1055"/>
      <c r="DM42" s="1055"/>
      <c r="DN42" s="1055"/>
      <c r="DO42" s="1055"/>
      <c r="DP42" s="1055"/>
      <c r="DQ42" s="1055"/>
      <c r="DR42" s="1055"/>
      <c r="DS42" s="1055"/>
      <c r="DT42" s="1055"/>
      <c r="DU42" s="1055"/>
      <c r="DV42" s="1055"/>
      <c r="DW42" s="1055"/>
      <c r="DX42" s="1055"/>
      <c r="DY42" s="1055"/>
      <c r="DZ42" s="1055"/>
      <c r="EA42" s="1055"/>
      <c r="EB42" s="1055"/>
      <c r="EC42" s="1055"/>
      <c r="ED42" s="1055"/>
      <c r="EE42" s="1055"/>
      <c r="EF42" s="1055"/>
      <c r="EG42" s="1055"/>
      <c r="EH42" s="1055"/>
      <c r="EI42" s="1055"/>
      <c r="EJ42" s="1055"/>
      <c r="EK42" s="1055"/>
      <c r="EL42" s="1055"/>
      <c r="EM42" s="1055"/>
      <c r="EN42" s="1055"/>
      <c r="EO42" s="1055"/>
      <c r="EP42" s="1055"/>
      <c r="EQ42" s="1055"/>
      <c r="ER42" s="1055"/>
      <c r="ES42" s="1055"/>
      <c r="ET42" s="1055"/>
      <c r="EU42" s="1055"/>
      <c r="EV42" s="1055"/>
      <c r="EW42" s="1055"/>
      <c r="EX42" s="1055"/>
      <c r="EY42" s="1055"/>
      <c r="EZ42" s="1055"/>
      <c r="FA42" s="1055"/>
      <c r="FB42" s="1055"/>
      <c r="FC42" s="1055"/>
      <c r="FD42" s="1055"/>
      <c r="FE42" s="1055"/>
      <c r="FF42" s="1055"/>
      <c r="FG42" s="1055"/>
      <c r="FH42" s="1055"/>
      <c r="FI42" s="1055"/>
      <c r="FJ42" s="1055"/>
      <c r="FK42" s="1055"/>
      <c r="FL42" s="1055"/>
      <c r="FM42" s="1055"/>
      <c r="FN42" s="1055"/>
      <c r="FO42" s="1055"/>
      <c r="FP42" s="1055"/>
      <c r="FQ42" s="1055"/>
      <c r="FR42" s="1055"/>
      <c r="FS42" s="1055"/>
      <c r="FT42" s="1055"/>
      <c r="FU42" s="1055"/>
      <c r="FV42" s="1055"/>
      <c r="FW42" s="1055"/>
      <c r="FX42" s="1055"/>
      <c r="FY42" s="1055"/>
      <c r="FZ42" s="1055"/>
      <c r="GA42" s="1055"/>
      <c r="GB42" s="1055"/>
      <c r="GC42" s="1055"/>
      <c r="GD42" s="1055"/>
      <c r="GE42" s="1055"/>
      <c r="GF42" s="1055"/>
      <c r="GG42" s="1055"/>
      <c r="GH42" s="1055"/>
      <c r="GI42" s="1055"/>
      <c r="GJ42" s="1055"/>
      <c r="GK42" s="1055"/>
      <c r="GL42" s="1055"/>
      <c r="GM42" s="1055"/>
      <c r="GN42" s="1055"/>
      <c r="GO42" s="1055"/>
      <c r="GP42" s="1055"/>
      <c r="GQ42" s="1055"/>
      <c r="GR42" s="1055"/>
      <c r="GS42" s="1055"/>
      <c r="GT42" s="1055"/>
      <c r="GU42" s="1055"/>
      <c r="GV42" s="1055"/>
      <c r="GW42" s="1055"/>
      <c r="GX42" s="1055"/>
      <c r="GY42" s="1055"/>
      <c r="GZ42" s="1055"/>
      <c r="HA42" s="1055"/>
      <c r="HB42" s="1055"/>
      <c r="HC42" s="1055"/>
      <c r="HD42" s="1055"/>
      <c r="HE42" s="1055"/>
      <c r="HF42" s="1055"/>
      <c r="HG42" s="1055"/>
      <c r="HH42" s="1055"/>
      <c r="HI42" s="1055"/>
      <c r="HJ42" s="1055"/>
      <c r="HK42" s="1055"/>
      <c r="HL42" s="1055"/>
      <c r="HM42" s="1055"/>
      <c r="HN42" s="1055"/>
      <c r="HO42" s="1055"/>
      <c r="HP42" s="1055"/>
      <c r="HQ42" s="1055"/>
      <c r="HR42" s="1055"/>
      <c r="HS42" s="1055"/>
      <c r="HT42" s="1055"/>
      <c r="HU42" s="1055"/>
      <c r="HV42" s="1055"/>
      <c r="HW42" s="1055"/>
      <c r="HX42" s="1055"/>
      <c r="HY42" s="1055"/>
      <c r="HZ42" s="1055"/>
      <c r="IA42" s="1055"/>
      <c r="IB42" s="1055"/>
      <c r="IC42" s="1055"/>
      <c r="ID42" s="1055"/>
      <c r="IE42" s="1055"/>
      <c r="IF42" s="1055"/>
      <c r="IG42" s="1055"/>
      <c r="IH42" s="1055"/>
      <c r="II42" s="1055"/>
      <c r="IJ42" s="1055"/>
      <c r="IK42" s="1055"/>
      <c r="IL42" s="1055"/>
      <c r="IM42" s="1055"/>
      <c r="IN42" s="1055"/>
      <c r="IO42" s="26"/>
      <c r="IP42" s="26"/>
      <c r="IQ42" s="26"/>
      <c r="IR42" s="41"/>
      <c r="IS42" s="41"/>
      <c r="IT42" s="41"/>
      <c r="IU42" s="41"/>
      <c r="IV42" s="54"/>
      <c r="IW42" s="164"/>
      <c r="IX42" s="1039"/>
      <c r="IY42" s="1040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1" customHeight="1">
      <c r="B43" s="1062"/>
      <c r="C43" s="1063"/>
      <c r="D43" s="1063"/>
      <c r="E43" s="1063"/>
      <c r="F43" s="1063"/>
      <c r="G43" s="1063"/>
      <c r="H43" s="1063"/>
      <c r="I43" s="1063"/>
      <c r="J43" s="1063"/>
      <c r="K43" s="1063"/>
      <c r="L43" s="1063"/>
      <c r="M43" s="1063"/>
      <c r="N43" s="1063"/>
      <c r="O43" s="1063"/>
      <c r="P43" s="1063"/>
      <c r="Q43" s="1063"/>
      <c r="R43" s="1063"/>
      <c r="S43" s="1063"/>
      <c r="T43" s="1063"/>
      <c r="U43" s="1063"/>
      <c r="V43" s="1063"/>
      <c r="W43" s="1063"/>
      <c r="X43" s="1063"/>
      <c r="Y43" s="1063"/>
      <c r="Z43" s="1063"/>
      <c r="AA43" s="1063"/>
      <c r="AB43" s="1063"/>
      <c r="AC43" s="1063"/>
      <c r="AD43" s="1063"/>
      <c r="AE43" s="1063"/>
      <c r="AF43" s="1063"/>
      <c r="AG43" s="1063"/>
      <c r="AH43" s="1063"/>
      <c r="AI43" s="1063"/>
      <c r="AJ43" s="1063"/>
      <c r="AK43" s="1063"/>
      <c r="AL43" s="1063"/>
      <c r="AM43" s="1063"/>
      <c r="AN43" s="1063"/>
      <c r="AO43" s="1064"/>
      <c r="AP43" s="22"/>
      <c r="AQ43" s="22"/>
      <c r="AR43" s="22"/>
      <c r="AS43" s="22"/>
      <c r="AT43" s="22"/>
      <c r="AU43" s="22"/>
      <c r="AV43" s="22"/>
      <c r="AW43" s="22"/>
      <c r="AX43" s="1057"/>
      <c r="AY43" s="1041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1041"/>
      <c r="IY43" s="1042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5" customHeight="1">
      <c r="B44" s="1062"/>
      <c r="C44" s="1063"/>
      <c r="D44" s="1063"/>
      <c r="E44" s="1063"/>
      <c r="F44" s="1063"/>
      <c r="G44" s="1063"/>
      <c r="H44" s="1063"/>
      <c r="I44" s="1063"/>
      <c r="J44" s="1063"/>
      <c r="K44" s="1063"/>
      <c r="L44" s="1063"/>
      <c r="M44" s="1063"/>
      <c r="N44" s="1063"/>
      <c r="O44" s="1063"/>
      <c r="P44" s="1063"/>
      <c r="Q44" s="1063"/>
      <c r="R44" s="1063"/>
      <c r="S44" s="1063"/>
      <c r="T44" s="1063"/>
      <c r="U44" s="1063"/>
      <c r="V44" s="1063"/>
      <c r="W44" s="1063"/>
      <c r="X44" s="1063"/>
      <c r="Y44" s="1063"/>
      <c r="Z44" s="1063"/>
      <c r="AA44" s="1063"/>
      <c r="AB44" s="1063"/>
      <c r="AC44" s="1063"/>
      <c r="AD44" s="1063"/>
      <c r="AE44" s="1063"/>
      <c r="AF44" s="1063"/>
      <c r="AG44" s="1063"/>
      <c r="AH44" s="1063"/>
      <c r="AI44" s="1063"/>
      <c r="AJ44" s="1063"/>
      <c r="AK44" s="1063"/>
      <c r="AL44" s="1063"/>
      <c r="AM44" s="1063"/>
      <c r="AN44" s="1063"/>
      <c r="AO44" s="1064"/>
      <c r="AP44" s="22"/>
      <c r="AQ44" s="22"/>
      <c r="AR44" s="22"/>
      <c r="AS44" s="22"/>
      <c r="AT44" s="22"/>
      <c r="AU44" s="22"/>
      <c r="AV44" s="22"/>
      <c r="AW44" s="22"/>
      <c r="AX44" s="1056" t="s">
        <v>1</v>
      </c>
      <c r="AY44" s="1039"/>
      <c r="AZ44" s="163"/>
      <c r="BA44" s="45"/>
      <c r="BB44" s="42"/>
      <c r="BC44" s="42"/>
      <c r="BD44" s="42"/>
      <c r="BE44" s="42"/>
      <c r="BF44" s="42"/>
      <c r="BG44" s="42"/>
      <c r="BH44" s="42"/>
      <c r="IO44" s="26"/>
      <c r="IP44" s="26"/>
      <c r="IQ44" s="26"/>
      <c r="IR44" s="41"/>
      <c r="IS44" s="41"/>
      <c r="IT44" s="41"/>
      <c r="IU44" s="41"/>
      <c r="IV44" s="54"/>
      <c r="IW44" s="164"/>
      <c r="IX44" s="1039" t="s">
        <v>1</v>
      </c>
      <c r="IY44" s="1040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65"/>
      <c r="C45" s="1066"/>
      <c r="D45" s="1066"/>
      <c r="E45" s="1066"/>
      <c r="F45" s="1066"/>
      <c r="G45" s="1066"/>
      <c r="H45" s="1066"/>
      <c r="I45" s="1066"/>
      <c r="J45" s="1066"/>
      <c r="K45" s="1066"/>
      <c r="L45" s="1066"/>
      <c r="M45" s="1066"/>
      <c r="N45" s="1066"/>
      <c r="O45" s="1066"/>
      <c r="P45" s="1066"/>
      <c r="Q45" s="1066"/>
      <c r="R45" s="1066"/>
      <c r="S45" s="1066"/>
      <c r="T45" s="1066"/>
      <c r="U45" s="1066"/>
      <c r="V45" s="1066"/>
      <c r="W45" s="1066"/>
      <c r="X45" s="1066"/>
      <c r="Y45" s="1066"/>
      <c r="Z45" s="1066"/>
      <c r="AA45" s="1066"/>
      <c r="AB45" s="1066"/>
      <c r="AC45" s="1066"/>
      <c r="AD45" s="1066"/>
      <c r="AE45" s="1066"/>
      <c r="AF45" s="1066"/>
      <c r="AG45" s="1066"/>
      <c r="AH45" s="1066"/>
      <c r="AI45" s="1066"/>
      <c r="AJ45" s="1066"/>
      <c r="AK45" s="1066"/>
      <c r="AL45" s="1066"/>
      <c r="AM45" s="1066"/>
      <c r="AN45" s="1066"/>
      <c r="AO45" s="1067"/>
      <c r="AP45" s="22"/>
      <c r="AQ45" s="22"/>
      <c r="AR45" s="22"/>
      <c r="AS45" s="22"/>
      <c r="AT45" s="22"/>
      <c r="AU45" s="22"/>
      <c r="AV45" s="22"/>
      <c r="AW45" s="22"/>
      <c r="AX45" s="1056"/>
      <c r="AY45" s="1039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O45" s="26"/>
      <c r="IP45" s="26"/>
      <c r="IQ45" s="26"/>
      <c r="IR45" s="41"/>
      <c r="IS45" s="41"/>
      <c r="IT45" s="41"/>
      <c r="IU45" s="41"/>
      <c r="IV45" s="54"/>
      <c r="IW45" s="164"/>
      <c r="IX45" s="1039"/>
      <c r="IY45" s="1040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5" customHeight="1" thickTop="1">
      <c r="B46" s="1059" t="s">
        <v>114</v>
      </c>
      <c r="C46" s="1060"/>
      <c r="D46" s="1060"/>
      <c r="E46" s="1060"/>
      <c r="F46" s="1060"/>
      <c r="G46" s="1060"/>
      <c r="H46" s="1060"/>
      <c r="I46" s="1060"/>
      <c r="J46" s="1060"/>
      <c r="K46" s="1060"/>
      <c r="L46" s="1060"/>
      <c r="M46" s="1060"/>
      <c r="N46" s="1060"/>
      <c r="O46" s="1060"/>
      <c r="P46" s="1060"/>
      <c r="Q46" s="1060"/>
      <c r="R46" s="1060"/>
      <c r="S46" s="1060"/>
      <c r="T46" s="1060"/>
      <c r="U46" s="1060"/>
      <c r="V46" s="1060"/>
      <c r="W46" s="1060"/>
      <c r="X46" s="1060"/>
      <c r="Y46" s="1060"/>
      <c r="Z46" s="1060"/>
      <c r="AA46" s="1060"/>
      <c r="AB46" s="1060"/>
      <c r="AC46" s="1060"/>
      <c r="AD46" s="1060"/>
      <c r="AE46" s="1060"/>
      <c r="AF46" s="1060"/>
      <c r="AG46" s="1060"/>
      <c r="AH46" s="1060"/>
      <c r="AI46" s="1060"/>
      <c r="AJ46" s="1060"/>
      <c r="AK46" s="1060"/>
      <c r="AL46" s="1060"/>
      <c r="AM46" s="1060"/>
      <c r="AN46" s="1060"/>
      <c r="AO46" s="1061"/>
      <c r="AP46" s="22"/>
      <c r="AQ46" s="22"/>
      <c r="AR46" s="22"/>
      <c r="AS46" s="22"/>
      <c r="AT46" s="22"/>
      <c r="AU46" s="22"/>
      <c r="AV46" s="22"/>
      <c r="AW46" s="22"/>
      <c r="AX46" s="1056"/>
      <c r="AY46" s="1039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O46" s="41"/>
      <c r="IP46" s="41"/>
      <c r="IQ46" s="41"/>
      <c r="IR46" s="41"/>
      <c r="IS46" s="41"/>
      <c r="IT46" s="41"/>
      <c r="IU46" s="41"/>
      <c r="IV46" s="54"/>
      <c r="IW46" s="164"/>
      <c r="IX46" s="1039"/>
      <c r="IY46" s="1040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5" customHeight="1">
      <c r="B47" s="1062"/>
      <c r="C47" s="1063"/>
      <c r="D47" s="1063"/>
      <c r="E47" s="1063"/>
      <c r="F47" s="1063"/>
      <c r="G47" s="1063"/>
      <c r="H47" s="1063"/>
      <c r="I47" s="1063"/>
      <c r="J47" s="1063"/>
      <c r="K47" s="1063"/>
      <c r="L47" s="1063"/>
      <c r="M47" s="1063"/>
      <c r="N47" s="1063"/>
      <c r="O47" s="1063"/>
      <c r="P47" s="1063"/>
      <c r="Q47" s="1063"/>
      <c r="R47" s="1063"/>
      <c r="S47" s="1063"/>
      <c r="T47" s="1063"/>
      <c r="U47" s="1063"/>
      <c r="V47" s="1063"/>
      <c r="W47" s="1063"/>
      <c r="X47" s="1063"/>
      <c r="Y47" s="1063"/>
      <c r="Z47" s="1063"/>
      <c r="AA47" s="1063"/>
      <c r="AB47" s="1063"/>
      <c r="AC47" s="1063"/>
      <c r="AD47" s="1063"/>
      <c r="AE47" s="1063"/>
      <c r="AF47" s="1063"/>
      <c r="AG47" s="1063"/>
      <c r="AH47" s="1063"/>
      <c r="AI47" s="1063"/>
      <c r="AJ47" s="1063"/>
      <c r="AK47" s="1063"/>
      <c r="AL47" s="1063"/>
      <c r="AM47" s="1063"/>
      <c r="AN47" s="1063"/>
      <c r="AO47" s="1064"/>
      <c r="AP47" s="22"/>
      <c r="AQ47" s="22"/>
      <c r="AR47" s="22"/>
      <c r="AS47" s="22"/>
      <c r="AT47" s="22"/>
      <c r="AU47" s="22"/>
      <c r="AV47" s="22"/>
      <c r="AW47" s="22"/>
      <c r="AX47" s="1056"/>
      <c r="AY47" s="1039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O47" s="41"/>
      <c r="IP47" s="41"/>
      <c r="IQ47" s="41"/>
      <c r="IR47" s="41"/>
      <c r="IS47" s="41"/>
      <c r="IT47" s="41"/>
      <c r="IU47" s="41"/>
      <c r="IV47" s="54"/>
      <c r="IW47" s="164"/>
      <c r="IX47" s="1039"/>
      <c r="IY47" s="1040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5" customHeight="1">
      <c r="B48" s="1062"/>
      <c r="C48" s="1063"/>
      <c r="D48" s="1063"/>
      <c r="E48" s="1063"/>
      <c r="F48" s="1063"/>
      <c r="G48" s="1063"/>
      <c r="H48" s="1063"/>
      <c r="I48" s="1063"/>
      <c r="J48" s="1063"/>
      <c r="K48" s="1063"/>
      <c r="L48" s="1063"/>
      <c r="M48" s="1063"/>
      <c r="N48" s="1063"/>
      <c r="O48" s="1063"/>
      <c r="P48" s="1063"/>
      <c r="Q48" s="1063"/>
      <c r="R48" s="1063"/>
      <c r="S48" s="1063"/>
      <c r="T48" s="1063"/>
      <c r="U48" s="1063"/>
      <c r="V48" s="1063"/>
      <c r="W48" s="1063"/>
      <c r="X48" s="1063"/>
      <c r="Y48" s="1063"/>
      <c r="Z48" s="1063"/>
      <c r="AA48" s="1063"/>
      <c r="AB48" s="1063"/>
      <c r="AC48" s="1063"/>
      <c r="AD48" s="1063"/>
      <c r="AE48" s="1063"/>
      <c r="AF48" s="1063"/>
      <c r="AG48" s="1063"/>
      <c r="AH48" s="1063"/>
      <c r="AI48" s="1063"/>
      <c r="AJ48" s="1063"/>
      <c r="AK48" s="1063"/>
      <c r="AL48" s="1063"/>
      <c r="AM48" s="1063"/>
      <c r="AN48" s="1063"/>
      <c r="AO48" s="1064"/>
      <c r="AP48" s="22"/>
      <c r="AQ48" s="22"/>
      <c r="AR48" s="22"/>
      <c r="AS48" s="22"/>
      <c r="AT48" s="22"/>
      <c r="AU48" s="22"/>
      <c r="AV48" s="22"/>
      <c r="AW48" s="22"/>
      <c r="AX48" s="1056"/>
      <c r="AY48" s="1039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V48" s="54"/>
      <c r="IW48" s="164"/>
      <c r="IX48" s="1039"/>
      <c r="IY48" s="1040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62"/>
      <c r="C49" s="1063"/>
      <c r="D49" s="1063"/>
      <c r="E49" s="1063"/>
      <c r="F49" s="1063"/>
      <c r="G49" s="1063"/>
      <c r="H49" s="1063"/>
      <c r="I49" s="1063"/>
      <c r="J49" s="1063"/>
      <c r="K49" s="1063"/>
      <c r="L49" s="1063"/>
      <c r="M49" s="1063"/>
      <c r="N49" s="1063"/>
      <c r="O49" s="1063"/>
      <c r="P49" s="1063"/>
      <c r="Q49" s="1063"/>
      <c r="R49" s="1063"/>
      <c r="S49" s="1063"/>
      <c r="T49" s="1063"/>
      <c r="U49" s="1063"/>
      <c r="V49" s="1063"/>
      <c r="W49" s="1063"/>
      <c r="X49" s="1063"/>
      <c r="Y49" s="1063"/>
      <c r="Z49" s="1063"/>
      <c r="AA49" s="1063"/>
      <c r="AB49" s="1063"/>
      <c r="AC49" s="1063"/>
      <c r="AD49" s="1063"/>
      <c r="AE49" s="1063"/>
      <c r="AF49" s="1063"/>
      <c r="AG49" s="1063"/>
      <c r="AH49" s="1063"/>
      <c r="AI49" s="1063"/>
      <c r="AJ49" s="1063"/>
      <c r="AK49" s="1063"/>
      <c r="AL49" s="1063"/>
      <c r="AM49" s="1063"/>
      <c r="AN49" s="1063"/>
      <c r="AO49" s="1064"/>
      <c r="AP49" s="22"/>
      <c r="AQ49" s="22"/>
      <c r="AR49" s="22"/>
      <c r="AS49" s="22"/>
      <c r="AT49" s="22"/>
      <c r="AU49" s="22"/>
      <c r="AV49" s="22"/>
      <c r="AW49" s="22"/>
      <c r="AX49" s="1056"/>
      <c r="AY49" s="1039"/>
      <c r="AZ49" s="1044" t="e" vm="5">
        <v>#VALUE!</v>
      </c>
      <c r="BA49" s="43"/>
      <c r="BB49" s="1068">
        <v>2400</v>
      </c>
      <c r="BC49" s="1068"/>
      <c r="BD49" s="1068"/>
      <c r="BE49" s="1068"/>
      <c r="BF49" s="1068"/>
      <c r="BG49" s="1068"/>
      <c r="BH49" s="42"/>
      <c r="BI49" s="42"/>
      <c r="BJ49" s="42"/>
      <c r="IO49" s="26"/>
      <c r="IP49" s="41"/>
      <c r="IQ49" s="41"/>
      <c r="IR49" s="41"/>
      <c r="IS49" s="41"/>
      <c r="IT49" s="41"/>
      <c r="IU49" s="41"/>
      <c r="IV49" s="54"/>
      <c r="IW49" s="1045" t="e" vm="5">
        <v>#VALUE!</v>
      </c>
      <c r="IX49" s="1039"/>
      <c r="IY49" s="1040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5" customHeight="1">
      <c r="B50" s="1062"/>
      <c r="C50" s="1063"/>
      <c r="D50" s="1063"/>
      <c r="E50" s="1063"/>
      <c r="F50" s="1063"/>
      <c r="G50" s="1063"/>
      <c r="H50" s="1063"/>
      <c r="I50" s="1063"/>
      <c r="J50" s="1063"/>
      <c r="K50" s="1063"/>
      <c r="L50" s="1063"/>
      <c r="M50" s="1063"/>
      <c r="N50" s="1063"/>
      <c r="O50" s="1063"/>
      <c r="P50" s="1063"/>
      <c r="Q50" s="1063"/>
      <c r="R50" s="1063"/>
      <c r="S50" s="1063"/>
      <c r="T50" s="1063"/>
      <c r="U50" s="1063"/>
      <c r="V50" s="1063"/>
      <c r="W50" s="1063"/>
      <c r="X50" s="1063"/>
      <c r="Y50" s="1063"/>
      <c r="Z50" s="1063"/>
      <c r="AA50" s="1063"/>
      <c r="AB50" s="1063"/>
      <c r="AC50" s="1063"/>
      <c r="AD50" s="1063"/>
      <c r="AE50" s="1063"/>
      <c r="AF50" s="1063"/>
      <c r="AG50" s="1063"/>
      <c r="AH50" s="1063"/>
      <c r="AI50" s="1063"/>
      <c r="AJ50" s="1063"/>
      <c r="AK50" s="1063"/>
      <c r="AL50" s="1063"/>
      <c r="AM50" s="1063"/>
      <c r="AN50" s="1063"/>
      <c r="AO50" s="1064"/>
      <c r="AP50" s="22"/>
      <c r="AQ50" s="22"/>
      <c r="AR50" s="22"/>
      <c r="AS50" s="22"/>
      <c r="AT50" s="22"/>
      <c r="AU50" s="22"/>
      <c r="AV50" s="22"/>
      <c r="AW50" s="22"/>
      <c r="AX50" s="1056"/>
      <c r="AY50" s="1039"/>
      <c r="AZ50" s="1044"/>
      <c r="BA50" s="45"/>
      <c r="BB50" s="1068"/>
      <c r="BC50" s="1068"/>
      <c r="BD50" s="1068"/>
      <c r="BE50" s="1068"/>
      <c r="BF50" s="1068"/>
      <c r="BG50" s="1068"/>
      <c r="BH50" s="170"/>
      <c r="BI50" s="171"/>
      <c r="BJ50" s="26"/>
      <c r="IO50" s="26"/>
      <c r="IP50" s="41"/>
      <c r="IQ50" s="41"/>
      <c r="IR50" s="41"/>
      <c r="IS50" s="41"/>
      <c r="IT50" s="41"/>
      <c r="IU50" s="41"/>
      <c r="IV50" s="54"/>
      <c r="IW50" s="1045"/>
      <c r="IX50" s="1039"/>
      <c r="IY50" s="1040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62"/>
      <c r="C51" s="1063"/>
      <c r="D51" s="1063"/>
      <c r="E51" s="1063"/>
      <c r="F51" s="1063"/>
      <c r="G51" s="1063"/>
      <c r="H51" s="1063"/>
      <c r="I51" s="1063"/>
      <c r="J51" s="1063"/>
      <c r="K51" s="1063"/>
      <c r="L51" s="1063"/>
      <c r="M51" s="1063"/>
      <c r="N51" s="1063"/>
      <c r="O51" s="1063"/>
      <c r="P51" s="1063"/>
      <c r="Q51" s="1063"/>
      <c r="R51" s="1063"/>
      <c r="S51" s="1063"/>
      <c r="T51" s="1063"/>
      <c r="U51" s="1063"/>
      <c r="V51" s="1063"/>
      <c r="W51" s="1063"/>
      <c r="X51" s="1063"/>
      <c r="Y51" s="1063"/>
      <c r="Z51" s="1063"/>
      <c r="AA51" s="1063"/>
      <c r="AB51" s="1063"/>
      <c r="AC51" s="1063"/>
      <c r="AD51" s="1063"/>
      <c r="AE51" s="1063"/>
      <c r="AF51" s="1063"/>
      <c r="AG51" s="1063"/>
      <c r="AH51" s="1063"/>
      <c r="AI51" s="1063"/>
      <c r="AJ51" s="1063"/>
      <c r="AK51" s="1063"/>
      <c r="AL51" s="1063"/>
      <c r="AM51" s="1063"/>
      <c r="AN51" s="1063"/>
      <c r="AO51" s="1064"/>
      <c r="AP51" s="22"/>
      <c r="AQ51" s="22"/>
      <c r="AR51" s="22"/>
      <c r="AS51" s="22"/>
      <c r="AT51" s="22"/>
      <c r="AU51" s="22"/>
      <c r="AV51" s="22"/>
      <c r="AW51" s="22"/>
      <c r="AX51" s="1056"/>
      <c r="AY51" s="1039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O51" s="26"/>
      <c r="IP51" s="41"/>
      <c r="IQ51" s="41"/>
      <c r="IR51" s="41"/>
      <c r="IS51" s="41"/>
      <c r="IT51" s="41"/>
      <c r="IU51" s="41"/>
      <c r="IV51" s="54"/>
      <c r="IW51" s="164"/>
      <c r="IX51" s="1039"/>
      <c r="IY51" s="1040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62"/>
      <c r="C52" s="1063"/>
      <c r="D52" s="1063"/>
      <c r="E52" s="1063"/>
      <c r="F52" s="1063"/>
      <c r="G52" s="1063"/>
      <c r="H52" s="1063"/>
      <c r="I52" s="1063"/>
      <c r="J52" s="1063"/>
      <c r="K52" s="1063"/>
      <c r="L52" s="1063"/>
      <c r="M52" s="1063"/>
      <c r="N52" s="1063"/>
      <c r="O52" s="1063"/>
      <c r="P52" s="1063"/>
      <c r="Q52" s="1063"/>
      <c r="R52" s="1063"/>
      <c r="S52" s="1063"/>
      <c r="T52" s="1063"/>
      <c r="U52" s="1063"/>
      <c r="V52" s="1063"/>
      <c r="W52" s="1063"/>
      <c r="X52" s="1063"/>
      <c r="Y52" s="1063"/>
      <c r="Z52" s="1063"/>
      <c r="AA52" s="1063"/>
      <c r="AB52" s="1063"/>
      <c r="AC52" s="1063"/>
      <c r="AD52" s="1063"/>
      <c r="AE52" s="1063"/>
      <c r="AF52" s="1063"/>
      <c r="AG52" s="1063"/>
      <c r="AH52" s="1063"/>
      <c r="AI52" s="1063"/>
      <c r="AJ52" s="1063"/>
      <c r="AK52" s="1063"/>
      <c r="AL52" s="1063"/>
      <c r="AM52" s="1063"/>
      <c r="AN52" s="1063"/>
      <c r="AO52" s="1064"/>
      <c r="AP52" s="22"/>
      <c r="AQ52" s="22"/>
      <c r="AR52" s="22"/>
      <c r="AS52" s="22"/>
      <c r="AT52" s="22"/>
      <c r="AU52" s="22"/>
      <c r="AV52" s="22"/>
      <c r="AW52" s="22"/>
      <c r="AX52" s="1056"/>
      <c r="AY52" s="1039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O52" s="26"/>
      <c r="IP52" s="41"/>
      <c r="IQ52" s="41"/>
      <c r="IR52" s="41"/>
      <c r="IS52" s="41"/>
      <c r="IT52" s="41"/>
      <c r="IU52" s="41"/>
      <c r="IV52" s="54"/>
      <c r="IW52" s="164"/>
      <c r="IX52" s="1039"/>
      <c r="IY52" s="1040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65"/>
      <c r="C53" s="1066"/>
      <c r="D53" s="1066"/>
      <c r="E53" s="1066"/>
      <c r="F53" s="1066"/>
      <c r="G53" s="1066"/>
      <c r="H53" s="1066"/>
      <c r="I53" s="1066"/>
      <c r="J53" s="1066"/>
      <c r="K53" s="1066"/>
      <c r="L53" s="1066"/>
      <c r="M53" s="1066"/>
      <c r="N53" s="1066"/>
      <c r="O53" s="1066"/>
      <c r="P53" s="1066"/>
      <c r="Q53" s="1066"/>
      <c r="R53" s="1066"/>
      <c r="S53" s="1066"/>
      <c r="T53" s="1066"/>
      <c r="U53" s="1066"/>
      <c r="V53" s="1066"/>
      <c r="W53" s="1066"/>
      <c r="X53" s="1066"/>
      <c r="Y53" s="1066"/>
      <c r="Z53" s="1066"/>
      <c r="AA53" s="1066"/>
      <c r="AB53" s="1066"/>
      <c r="AC53" s="1066"/>
      <c r="AD53" s="1066"/>
      <c r="AE53" s="1066"/>
      <c r="AF53" s="1066"/>
      <c r="AG53" s="1066"/>
      <c r="AH53" s="1066"/>
      <c r="AI53" s="1066"/>
      <c r="AJ53" s="1066"/>
      <c r="AK53" s="1066"/>
      <c r="AL53" s="1066"/>
      <c r="AM53" s="1066"/>
      <c r="AN53" s="1066"/>
      <c r="AO53" s="1067"/>
      <c r="AP53" s="22"/>
      <c r="AQ53" s="22"/>
      <c r="AR53" s="22"/>
      <c r="AS53" s="22"/>
      <c r="AT53" s="22"/>
      <c r="AU53" s="22"/>
      <c r="AV53" s="22"/>
      <c r="AW53" s="22"/>
      <c r="AX53" s="1056"/>
      <c r="AY53" s="1039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O53" s="26"/>
      <c r="IP53" s="41"/>
      <c r="IQ53" s="41"/>
      <c r="IR53" s="41"/>
      <c r="IS53" s="41"/>
      <c r="IT53" s="41"/>
      <c r="IU53" s="41"/>
      <c r="IV53" s="54"/>
      <c r="IW53" s="164"/>
      <c r="IX53" s="1039"/>
      <c r="IY53" s="1040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1059" t="s">
        <v>176</v>
      </c>
      <c r="C54" s="1060"/>
      <c r="D54" s="1060"/>
      <c r="E54" s="1060"/>
      <c r="F54" s="1060"/>
      <c r="G54" s="1060"/>
      <c r="H54" s="1060"/>
      <c r="I54" s="1060"/>
      <c r="J54" s="1060"/>
      <c r="K54" s="1060"/>
      <c r="L54" s="1060"/>
      <c r="M54" s="1060"/>
      <c r="N54" s="1060"/>
      <c r="O54" s="1060"/>
      <c r="P54" s="1060"/>
      <c r="Q54" s="1060"/>
      <c r="R54" s="1060"/>
      <c r="S54" s="1060"/>
      <c r="T54" s="1060"/>
      <c r="U54" s="1060"/>
      <c r="V54" s="1060"/>
      <c r="W54" s="1060"/>
      <c r="X54" s="1060"/>
      <c r="Y54" s="1060"/>
      <c r="Z54" s="1060"/>
      <c r="AA54" s="1060"/>
      <c r="AB54" s="1060"/>
      <c r="AC54" s="1060"/>
      <c r="AD54" s="1060"/>
      <c r="AE54" s="1060"/>
      <c r="AF54" s="1060"/>
      <c r="AG54" s="1060"/>
      <c r="AH54" s="1060"/>
      <c r="AI54" s="1060"/>
      <c r="AJ54" s="1060"/>
      <c r="AK54" s="1060"/>
      <c r="AL54" s="1060"/>
      <c r="AM54" s="1060"/>
      <c r="AN54" s="1060"/>
      <c r="AO54" s="1061"/>
      <c r="AP54" s="22"/>
      <c r="AQ54" s="22"/>
      <c r="AR54" s="22"/>
      <c r="AS54" s="22"/>
      <c r="AT54" s="22"/>
      <c r="AU54" s="22"/>
      <c r="AV54" s="22"/>
      <c r="AW54" s="22"/>
      <c r="AX54" s="1056"/>
      <c r="AY54" s="1039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O54" s="26"/>
      <c r="IP54" s="41"/>
      <c r="IQ54" s="41"/>
      <c r="IR54" s="41"/>
      <c r="IS54" s="41"/>
      <c r="IT54" s="41"/>
      <c r="IU54" s="41"/>
      <c r="IV54" s="54"/>
      <c r="IW54" s="164"/>
      <c r="IX54" s="1039"/>
      <c r="IY54" s="1040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1062"/>
      <c r="C55" s="1063"/>
      <c r="D55" s="1063"/>
      <c r="E55" s="1063"/>
      <c r="F55" s="1063"/>
      <c r="G55" s="1063"/>
      <c r="H55" s="1063"/>
      <c r="I55" s="1063"/>
      <c r="J55" s="1063"/>
      <c r="K55" s="1063"/>
      <c r="L55" s="1063"/>
      <c r="M55" s="1063"/>
      <c r="N55" s="1063"/>
      <c r="O55" s="1063"/>
      <c r="P55" s="1063"/>
      <c r="Q55" s="1063"/>
      <c r="R55" s="1063"/>
      <c r="S55" s="1063"/>
      <c r="T55" s="1063"/>
      <c r="U55" s="1063"/>
      <c r="V55" s="1063"/>
      <c r="W55" s="1063"/>
      <c r="X55" s="1063"/>
      <c r="Y55" s="1063"/>
      <c r="Z55" s="1063"/>
      <c r="AA55" s="1063"/>
      <c r="AB55" s="1063"/>
      <c r="AC55" s="1063"/>
      <c r="AD55" s="1063"/>
      <c r="AE55" s="1063"/>
      <c r="AF55" s="1063"/>
      <c r="AG55" s="1063"/>
      <c r="AH55" s="1063"/>
      <c r="AI55" s="1063"/>
      <c r="AJ55" s="1063"/>
      <c r="AK55" s="1063"/>
      <c r="AL55" s="1063"/>
      <c r="AM55" s="1063"/>
      <c r="AN55" s="1063"/>
      <c r="AO55" s="1064"/>
      <c r="AP55" s="22"/>
      <c r="AQ55" s="22"/>
      <c r="AR55" s="22"/>
      <c r="AS55" s="22"/>
      <c r="AT55" s="22"/>
      <c r="AU55" s="22"/>
      <c r="AV55" s="22"/>
      <c r="AW55" s="22"/>
      <c r="AX55" s="1056"/>
      <c r="AY55" s="1039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O55" s="65"/>
      <c r="IP55" s="41"/>
      <c r="IQ55" s="41"/>
      <c r="IR55" s="41"/>
      <c r="IS55" s="41"/>
      <c r="IT55" s="41"/>
      <c r="IU55" s="41"/>
      <c r="IV55" s="54"/>
      <c r="IW55" s="164"/>
      <c r="IX55" s="1039"/>
      <c r="IY55" s="1040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1062"/>
      <c r="C56" s="1063"/>
      <c r="D56" s="1063"/>
      <c r="E56" s="1063"/>
      <c r="F56" s="1063"/>
      <c r="G56" s="1063"/>
      <c r="H56" s="1063"/>
      <c r="I56" s="1063"/>
      <c r="J56" s="1063"/>
      <c r="K56" s="1063"/>
      <c r="L56" s="1063"/>
      <c r="M56" s="1063"/>
      <c r="N56" s="1063"/>
      <c r="O56" s="1063"/>
      <c r="P56" s="1063"/>
      <c r="Q56" s="1063"/>
      <c r="R56" s="1063"/>
      <c r="S56" s="1063"/>
      <c r="T56" s="1063"/>
      <c r="U56" s="1063"/>
      <c r="V56" s="1063"/>
      <c r="W56" s="1063"/>
      <c r="X56" s="1063"/>
      <c r="Y56" s="1063"/>
      <c r="Z56" s="1063"/>
      <c r="AA56" s="1063"/>
      <c r="AB56" s="1063"/>
      <c r="AC56" s="1063"/>
      <c r="AD56" s="1063"/>
      <c r="AE56" s="1063"/>
      <c r="AF56" s="1063"/>
      <c r="AG56" s="1063"/>
      <c r="AH56" s="1063"/>
      <c r="AI56" s="1063"/>
      <c r="AJ56" s="1063"/>
      <c r="AK56" s="1063"/>
      <c r="AL56" s="1063"/>
      <c r="AM56" s="1063"/>
      <c r="AN56" s="1063"/>
      <c r="AO56" s="1064"/>
      <c r="AP56" s="22"/>
      <c r="AQ56" s="22"/>
      <c r="AR56" s="22"/>
      <c r="AS56" s="22"/>
      <c r="AT56" s="22"/>
      <c r="AU56" s="22"/>
      <c r="AV56" s="22"/>
      <c r="AW56" s="22"/>
      <c r="AX56" s="1057"/>
      <c r="AY56" s="1041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O56" s="65"/>
      <c r="IP56" s="41"/>
      <c r="IQ56" s="41"/>
      <c r="IR56" s="41"/>
      <c r="IS56" s="41"/>
      <c r="IT56" s="41"/>
      <c r="IU56" s="41"/>
      <c r="IV56" s="54"/>
      <c r="IW56" s="168"/>
      <c r="IX56" s="1041"/>
      <c r="IY56" s="1042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1062"/>
      <c r="C57" s="1063"/>
      <c r="D57" s="1063"/>
      <c r="E57" s="1063"/>
      <c r="F57" s="1063"/>
      <c r="G57" s="1063"/>
      <c r="H57" s="1063"/>
      <c r="I57" s="1063"/>
      <c r="J57" s="1063"/>
      <c r="K57" s="1063"/>
      <c r="L57" s="1063"/>
      <c r="M57" s="1063"/>
      <c r="N57" s="1063"/>
      <c r="O57" s="1063"/>
      <c r="P57" s="1063"/>
      <c r="Q57" s="1063"/>
      <c r="R57" s="1063"/>
      <c r="S57" s="1063"/>
      <c r="T57" s="1063"/>
      <c r="U57" s="1063"/>
      <c r="V57" s="1063"/>
      <c r="W57" s="1063"/>
      <c r="X57" s="1063"/>
      <c r="Y57" s="1063"/>
      <c r="Z57" s="1063"/>
      <c r="AA57" s="1063"/>
      <c r="AB57" s="1063"/>
      <c r="AC57" s="1063"/>
      <c r="AD57" s="1063"/>
      <c r="AE57" s="1063"/>
      <c r="AF57" s="1063"/>
      <c r="AG57" s="1063"/>
      <c r="AH57" s="1063"/>
      <c r="AI57" s="1063"/>
      <c r="AJ57" s="1063"/>
      <c r="AK57" s="1063"/>
      <c r="AL57" s="1063"/>
      <c r="AM57" s="1063"/>
      <c r="AN57" s="1063"/>
      <c r="AO57" s="1064"/>
      <c r="AP57" s="22"/>
      <c r="AQ57" s="22"/>
      <c r="AR57" s="22"/>
      <c r="AS57" s="22"/>
      <c r="AT57" s="22"/>
      <c r="AU57" s="22"/>
      <c r="AV57" s="22"/>
      <c r="AW57" s="22"/>
      <c r="AX57" s="1056" t="s">
        <v>2</v>
      </c>
      <c r="AY57" s="1039"/>
      <c r="AZ57" s="163"/>
      <c r="BA57" s="45"/>
      <c r="BB57" s="1068">
        <v>2200</v>
      </c>
      <c r="BC57" s="1068"/>
      <c r="BD57" s="1068"/>
      <c r="BE57" s="1068"/>
      <c r="BF57" s="1068"/>
      <c r="BG57" s="1068"/>
      <c r="BH57" s="66"/>
      <c r="BI57" s="173"/>
      <c r="BJ57" s="26"/>
      <c r="IO57" s="65"/>
      <c r="IP57" s="41"/>
      <c r="IQ57" s="41"/>
      <c r="IR57" s="41"/>
      <c r="IS57" s="41"/>
      <c r="IT57" s="41"/>
      <c r="IU57" s="41"/>
      <c r="IV57" s="54"/>
      <c r="IW57" s="164"/>
      <c r="IX57" s="1039" t="s">
        <v>2</v>
      </c>
      <c r="IY57" s="1040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1062"/>
      <c r="C58" s="1063"/>
      <c r="D58" s="1063"/>
      <c r="E58" s="1063"/>
      <c r="F58" s="1063"/>
      <c r="G58" s="1063"/>
      <c r="H58" s="1063"/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/>
      <c r="W58" s="1063"/>
      <c r="X58" s="1063"/>
      <c r="Y58" s="1063"/>
      <c r="Z58" s="1063"/>
      <c r="AA58" s="1063"/>
      <c r="AB58" s="1063"/>
      <c r="AC58" s="1063"/>
      <c r="AD58" s="1063"/>
      <c r="AE58" s="1063"/>
      <c r="AF58" s="1063"/>
      <c r="AG58" s="1063"/>
      <c r="AH58" s="1063"/>
      <c r="AI58" s="1063"/>
      <c r="AJ58" s="1063"/>
      <c r="AK58" s="1063"/>
      <c r="AL58" s="1063"/>
      <c r="AM58" s="1063"/>
      <c r="AN58" s="1063"/>
      <c r="AO58" s="1064"/>
      <c r="AP58" s="22"/>
      <c r="AQ58" s="22"/>
      <c r="AR58" s="22"/>
      <c r="AS58" s="22"/>
      <c r="AT58" s="22"/>
      <c r="AU58" s="22"/>
      <c r="AV58" s="22"/>
      <c r="AW58" s="22"/>
      <c r="AX58" s="1056"/>
      <c r="AY58" s="1039"/>
      <c r="AZ58" s="163"/>
      <c r="BA58" s="45"/>
      <c r="BB58" s="1068"/>
      <c r="BC58" s="1068"/>
      <c r="BD58" s="1068"/>
      <c r="BE58" s="1068"/>
      <c r="BF58" s="1068"/>
      <c r="BG58" s="1068"/>
      <c r="BH58" s="170"/>
      <c r="BI58" s="171"/>
      <c r="BJ58" s="26"/>
      <c r="IO58" s="65"/>
      <c r="IP58" s="41"/>
      <c r="IQ58" s="41"/>
      <c r="IR58" s="41"/>
      <c r="IS58" s="41"/>
      <c r="IT58" s="41"/>
      <c r="IU58" s="41"/>
      <c r="IV58" s="54"/>
      <c r="IW58" s="164"/>
      <c r="IX58" s="1039"/>
      <c r="IY58" s="1040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5" customHeight="1">
      <c r="B59" s="1062"/>
      <c r="C59" s="1063"/>
      <c r="D59" s="1063"/>
      <c r="E59" s="1063"/>
      <c r="F59" s="1063"/>
      <c r="G59" s="1063"/>
      <c r="H59" s="1063"/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/>
      <c r="W59" s="1063"/>
      <c r="X59" s="1063"/>
      <c r="Y59" s="1063"/>
      <c r="Z59" s="1063"/>
      <c r="AA59" s="1063"/>
      <c r="AB59" s="1063"/>
      <c r="AC59" s="1063"/>
      <c r="AD59" s="1063"/>
      <c r="AE59" s="1063"/>
      <c r="AF59" s="1063"/>
      <c r="AG59" s="1063"/>
      <c r="AH59" s="1063"/>
      <c r="AI59" s="1063"/>
      <c r="AJ59" s="1063"/>
      <c r="AK59" s="1063"/>
      <c r="AL59" s="1063"/>
      <c r="AM59" s="1063"/>
      <c r="AN59" s="1063"/>
      <c r="AO59" s="1064"/>
      <c r="AP59" s="22"/>
      <c r="AQ59" s="22"/>
      <c r="AR59" s="22"/>
      <c r="AS59" s="22"/>
      <c r="AT59" s="22"/>
      <c r="AU59" s="22"/>
      <c r="AV59" s="22"/>
      <c r="AW59" s="22"/>
      <c r="AX59" s="1056"/>
      <c r="AY59" s="1039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V59" s="54"/>
      <c r="IW59" s="164"/>
      <c r="IX59" s="1039"/>
      <c r="IY59" s="1040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1062"/>
      <c r="C60" s="1063"/>
      <c r="D60" s="1063"/>
      <c r="E60" s="1063"/>
      <c r="F60" s="1063"/>
      <c r="G60" s="1063"/>
      <c r="H60" s="1063"/>
      <c r="I60" s="1063"/>
      <c r="J60" s="1063"/>
      <c r="K60" s="1063"/>
      <c r="L60" s="1063"/>
      <c r="M60" s="1063"/>
      <c r="N60" s="1063"/>
      <c r="O60" s="1063"/>
      <c r="P60" s="1063"/>
      <c r="Q60" s="1063"/>
      <c r="R60" s="1063"/>
      <c r="S60" s="1063"/>
      <c r="T60" s="1063"/>
      <c r="U60" s="1063"/>
      <c r="V60" s="1063"/>
      <c r="W60" s="1063"/>
      <c r="X60" s="1063"/>
      <c r="Y60" s="1063"/>
      <c r="Z60" s="1063"/>
      <c r="AA60" s="1063"/>
      <c r="AB60" s="1063"/>
      <c r="AC60" s="1063"/>
      <c r="AD60" s="1063"/>
      <c r="AE60" s="1063"/>
      <c r="AF60" s="1063"/>
      <c r="AG60" s="1063"/>
      <c r="AH60" s="1063"/>
      <c r="AI60" s="1063"/>
      <c r="AJ60" s="1063"/>
      <c r="AK60" s="1063"/>
      <c r="AL60" s="1063"/>
      <c r="AM60" s="1063"/>
      <c r="AN60" s="1063"/>
      <c r="AO60" s="1064"/>
      <c r="AP60" s="22"/>
      <c r="AQ60" s="22"/>
      <c r="AR60" s="22"/>
      <c r="AS60" s="22"/>
      <c r="AT60" s="22"/>
      <c r="AU60" s="22"/>
      <c r="AV60" s="22"/>
      <c r="AW60" s="22"/>
      <c r="AX60" s="1056"/>
      <c r="AY60" s="1039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V60" s="54"/>
      <c r="IW60" s="164"/>
      <c r="IX60" s="1039"/>
      <c r="IY60" s="1040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1065"/>
      <c r="C61" s="1066"/>
      <c r="D61" s="1066"/>
      <c r="E61" s="1066"/>
      <c r="F61" s="1066"/>
      <c r="G61" s="1066"/>
      <c r="H61" s="1066"/>
      <c r="I61" s="1066"/>
      <c r="J61" s="1066"/>
      <c r="K61" s="1066"/>
      <c r="L61" s="1066"/>
      <c r="M61" s="1066"/>
      <c r="N61" s="1066"/>
      <c r="O61" s="1066"/>
      <c r="P61" s="1066"/>
      <c r="Q61" s="1066"/>
      <c r="R61" s="1066"/>
      <c r="S61" s="1066"/>
      <c r="T61" s="1066"/>
      <c r="U61" s="1066"/>
      <c r="V61" s="1066"/>
      <c r="W61" s="1066"/>
      <c r="X61" s="1066"/>
      <c r="Y61" s="1066"/>
      <c r="Z61" s="1066"/>
      <c r="AA61" s="1066"/>
      <c r="AB61" s="1066"/>
      <c r="AC61" s="1066"/>
      <c r="AD61" s="1066"/>
      <c r="AE61" s="1066"/>
      <c r="AF61" s="1066"/>
      <c r="AG61" s="1066"/>
      <c r="AH61" s="1066"/>
      <c r="AI61" s="1066"/>
      <c r="AJ61" s="1066"/>
      <c r="AK61" s="1066"/>
      <c r="AL61" s="1066"/>
      <c r="AM61" s="1066"/>
      <c r="AN61" s="1066"/>
      <c r="AO61" s="1067"/>
      <c r="AP61" s="22"/>
      <c r="AQ61" s="22"/>
      <c r="AR61" s="22"/>
      <c r="AS61" s="22"/>
      <c r="AT61" s="22"/>
      <c r="AU61" s="22"/>
      <c r="AV61" s="22"/>
      <c r="AW61" s="22"/>
      <c r="AX61" s="1056"/>
      <c r="AY61" s="1039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V61" s="54"/>
      <c r="IW61" s="164"/>
      <c r="IX61" s="1039"/>
      <c r="IY61" s="1040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5" customHeight="1" thickTop="1">
      <c r="B62" s="1059" t="s">
        <v>444</v>
      </c>
      <c r="C62" s="1060"/>
      <c r="D62" s="1060"/>
      <c r="E62" s="1060"/>
      <c r="F62" s="1060"/>
      <c r="G62" s="1060"/>
      <c r="H62" s="1060"/>
      <c r="I62" s="1060"/>
      <c r="J62" s="1060"/>
      <c r="K62" s="1060"/>
      <c r="L62" s="1060"/>
      <c r="M62" s="1060"/>
      <c r="N62" s="1060"/>
      <c r="O62" s="1060"/>
      <c r="P62" s="1060"/>
      <c r="Q62" s="1060"/>
      <c r="R62" s="1060"/>
      <c r="S62" s="1060"/>
      <c r="T62" s="1060"/>
      <c r="U62" s="1060"/>
      <c r="V62" s="1060"/>
      <c r="W62" s="1060"/>
      <c r="X62" s="1060"/>
      <c r="Y62" s="1060"/>
      <c r="Z62" s="1060"/>
      <c r="AA62" s="1060"/>
      <c r="AB62" s="1060"/>
      <c r="AC62" s="1060"/>
      <c r="AD62" s="1060"/>
      <c r="AE62" s="1060"/>
      <c r="AF62" s="1060"/>
      <c r="AG62" s="1060"/>
      <c r="AH62" s="1060"/>
      <c r="AI62" s="1060"/>
      <c r="AJ62" s="1060"/>
      <c r="AK62" s="1060"/>
      <c r="AL62" s="1060"/>
      <c r="AM62" s="1060"/>
      <c r="AN62" s="1060"/>
      <c r="AO62" s="1061"/>
      <c r="AP62" s="22"/>
      <c r="AQ62" s="22"/>
      <c r="AR62" s="22"/>
      <c r="AS62" s="22"/>
      <c r="AT62" s="22"/>
      <c r="AU62" s="22"/>
      <c r="AV62" s="22"/>
      <c r="AW62" s="22"/>
      <c r="AX62" s="1056"/>
      <c r="AY62" s="1039"/>
      <c r="AZ62" s="1044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R62" s="41"/>
      <c r="IS62" s="41"/>
      <c r="IT62" s="41"/>
      <c r="IU62" s="41"/>
      <c r="IV62" s="54"/>
      <c r="IW62" s="1045" t="e" vm="5">
        <v>#VALUE!</v>
      </c>
      <c r="IX62" s="1039"/>
      <c r="IY62" s="1040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1062"/>
      <c r="C63" s="1063"/>
      <c r="D63" s="1063"/>
      <c r="E63" s="1063"/>
      <c r="F63" s="1063"/>
      <c r="G63" s="1063"/>
      <c r="H63" s="1063"/>
      <c r="I63" s="1063"/>
      <c r="J63" s="1063"/>
      <c r="K63" s="1063"/>
      <c r="L63" s="1063"/>
      <c r="M63" s="1063"/>
      <c r="N63" s="1063"/>
      <c r="O63" s="1063"/>
      <c r="P63" s="1063"/>
      <c r="Q63" s="1063"/>
      <c r="R63" s="1063"/>
      <c r="S63" s="1063"/>
      <c r="T63" s="1063"/>
      <c r="U63" s="1063"/>
      <c r="V63" s="1063"/>
      <c r="W63" s="1063"/>
      <c r="X63" s="1063"/>
      <c r="Y63" s="1063"/>
      <c r="Z63" s="1063"/>
      <c r="AA63" s="1063"/>
      <c r="AB63" s="1063"/>
      <c r="AC63" s="1063"/>
      <c r="AD63" s="1063"/>
      <c r="AE63" s="1063"/>
      <c r="AF63" s="1063"/>
      <c r="AG63" s="1063"/>
      <c r="AH63" s="1063"/>
      <c r="AI63" s="1063"/>
      <c r="AJ63" s="1063"/>
      <c r="AK63" s="1063"/>
      <c r="AL63" s="1063"/>
      <c r="AM63" s="1063"/>
      <c r="AN63" s="1063"/>
      <c r="AO63" s="1064"/>
      <c r="AP63" s="22"/>
      <c r="AQ63" s="22"/>
      <c r="AR63" s="22"/>
      <c r="AS63" s="22"/>
      <c r="AT63" s="22"/>
      <c r="AU63" s="22"/>
      <c r="AV63" s="22"/>
      <c r="AW63" s="22"/>
      <c r="AX63" s="1056"/>
      <c r="AY63" s="1039"/>
      <c r="AZ63" s="1044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R63" s="41"/>
      <c r="IS63" s="41"/>
      <c r="IT63" s="41"/>
      <c r="IU63" s="41"/>
      <c r="IV63" s="54"/>
      <c r="IW63" s="1045"/>
      <c r="IX63" s="1039"/>
      <c r="IY63" s="1040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1062"/>
      <c r="C64" s="1063"/>
      <c r="D64" s="1063"/>
      <c r="E64" s="1063"/>
      <c r="F64" s="1063"/>
      <c r="G64" s="1063"/>
      <c r="H64" s="1063"/>
      <c r="I64" s="1063"/>
      <c r="J64" s="1063"/>
      <c r="K64" s="1063"/>
      <c r="L64" s="1063"/>
      <c r="M64" s="1063"/>
      <c r="N64" s="1063"/>
      <c r="O64" s="1063"/>
      <c r="P64" s="1063"/>
      <c r="Q64" s="1063"/>
      <c r="R64" s="1063"/>
      <c r="S64" s="1063"/>
      <c r="T64" s="1063"/>
      <c r="U64" s="1063"/>
      <c r="V64" s="1063"/>
      <c r="W64" s="1063"/>
      <c r="X64" s="1063"/>
      <c r="Y64" s="1063"/>
      <c r="Z64" s="1063"/>
      <c r="AA64" s="1063"/>
      <c r="AB64" s="1063"/>
      <c r="AC64" s="1063"/>
      <c r="AD64" s="1063"/>
      <c r="AE64" s="1063"/>
      <c r="AF64" s="1063"/>
      <c r="AG64" s="1063"/>
      <c r="AH64" s="1063"/>
      <c r="AI64" s="1063"/>
      <c r="AJ64" s="1063"/>
      <c r="AK64" s="1063"/>
      <c r="AL64" s="1063"/>
      <c r="AM64" s="1063"/>
      <c r="AN64" s="1063"/>
      <c r="AO64" s="1064"/>
      <c r="AP64" s="22"/>
      <c r="AQ64" s="22"/>
      <c r="AR64" s="22"/>
      <c r="AS64" s="22"/>
      <c r="AT64" s="22"/>
      <c r="AU64" s="22"/>
      <c r="AV64" s="22"/>
      <c r="AW64" s="22"/>
      <c r="AX64" s="1056"/>
      <c r="AY64" s="1039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R64" s="41"/>
      <c r="IS64" s="41"/>
      <c r="IT64" s="41"/>
      <c r="IU64" s="41"/>
      <c r="IV64" s="54"/>
      <c r="IW64" s="164"/>
      <c r="IX64" s="1039"/>
      <c r="IY64" s="1040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 thickBot="1">
      <c r="B65" s="1062"/>
      <c r="C65" s="1063"/>
      <c r="D65" s="1063"/>
      <c r="E65" s="1063"/>
      <c r="F65" s="1063"/>
      <c r="G65" s="1063"/>
      <c r="H65" s="1063"/>
      <c r="I65" s="1063"/>
      <c r="J65" s="1063"/>
      <c r="K65" s="1063"/>
      <c r="L65" s="1063"/>
      <c r="M65" s="1063"/>
      <c r="N65" s="1063"/>
      <c r="O65" s="1063"/>
      <c r="P65" s="1063"/>
      <c r="Q65" s="1063"/>
      <c r="R65" s="1063"/>
      <c r="S65" s="1063"/>
      <c r="T65" s="1063"/>
      <c r="U65" s="1063"/>
      <c r="V65" s="1063"/>
      <c r="W65" s="1063"/>
      <c r="X65" s="1063"/>
      <c r="Y65" s="1063"/>
      <c r="Z65" s="1063"/>
      <c r="AA65" s="1063"/>
      <c r="AB65" s="1063"/>
      <c r="AC65" s="1063"/>
      <c r="AD65" s="1063"/>
      <c r="AE65" s="1063"/>
      <c r="AF65" s="1063"/>
      <c r="AG65" s="1063"/>
      <c r="AH65" s="1063"/>
      <c r="AI65" s="1063"/>
      <c r="AJ65" s="1063"/>
      <c r="AK65" s="1063"/>
      <c r="AL65" s="1063"/>
      <c r="AM65" s="1063"/>
      <c r="AN65" s="1063"/>
      <c r="AO65" s="1064"/>
      <c r="AP65" s="22"/>
      <c r="AQ65" s="22"/>
      <c r="AR65" s="22"/>
      <c r="AS65" s="22"/>
      <c r="AT65" s="22"/>
      <c r="AU65" s="22"/>
      <c r="AV65" s="22"/>
      <c r="AW65" s="22"/>
      <c r="AX65" s="1056"/>
      <c r="AY65" s="1039"/>
      <c r="AZ65" s="163"/>
      <c r="BA65" s="45"/>
      <c r="BB65" s="1068">
        <v>2000</v>
      </c>
      <c r="BC65" s="1068"/>
      <c r="BD65" s="1068"/>
      <c r="BE65" s="1068"/>
      <c r="BF65" s="1068"/>
      <c r="BG65" s="1068"/>
      <c r="BH65" s="66"/>
      <c r="BI65" s="173"/>
      <c r="BJ65" s="26"/>
      <c r="IR65" s="41"/>
      <c r="IS65" s="41"/>
      <c r="IT65" s="41"/>
      <c r="IU65" s="41"/>
      <c r="IV65" s="54"/>
      <c r="IW65" s="164"/>
      <c r="IX65" s="1039"/>
      <c r="IY65" s="1040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 thickTop="1">
      <c r="B66" s="1062"/>
      <c r="C66" s="1063"/>
      <c r="D66" s="1063"/>
      <c r="E66" s="1063"/>
      <c r="F66" s="1063"/>
      <c r="G66" s="1063"/>
      <c r="H66" s="1063"/>
      <c r="I66" s="1063"/>
      <c r="J66" s="1063"/>
      <c r="K66" s="1063"/>
      <c r="L66" s="1063"/>
      <c r="M66" s="1063"/>
      <c r="N66" s="1063"/>
      <c r="O66" s="1063"/>
      <c r="P66" s="1063"/>
      <c r="Q66" s="1063"/>
      <c r="R66" s="1063"/>
      <c r="S66" s="1063"/>
      <c r="T66" s="1063"/>
      <c r="U66" s="1063"/>
      <c r="V66" s="1063"/>
      <c r="W66" s="1063"/>
      <c r="X66" s="1063"/>
      <c r="Y66" s="1063"/>
      <c r="Z66" s="1063"/>
      <c r="AA66" s="1063"/>
      <c r="AB66" s="1063"/>
      <c r="AC66" s="1063"/>
      <c r="AD66" s="1063"/>
      <c r="AE66" s="1063"/>
      <c r="AF66" s="1063"/>
      <c r="AG66" s="1063"/>
      <c r="AH66" s="1063"/>
      <c r="AI66" s="1063"/>
      <c r="AJ66" s="1063"/>
      <c r="AK66" s="1063"/>
      <c r="AL66" s="1063"/>
      <c r="AM66" s="1063"/>
      <c r="AN66" s="1063"/>
      <c r="AO66" s="1064"/>
      <c r="AP66" s="22"/>
      <c r="AQ66" s="22"/>
      <c r="AR66" s="22"/>
      <c r="AS66" s="22"/>
      <c r="AT66" s="22"/>
      <c r="AU66" s="22"/>
      <c r="AV66" s="22"/>
      <c r="AW66" s="22"/>
      <c r="AX66" s="1056"/>
      <c r="AY66" s="1039"/>
      <c r="AZ66" s="163"/>
      <c r="BA66" s="45"/>
      <c r="BB66" s="1068"/>
      <c r="BC66" s="1068"/>
      <c r="BD66" s="1068"/>
      <c r="BE66" s="1068"/>
      <c r="BF66" s="1068"/>
      <c r="BG66" s="1068"/>
      <c r="BH66" s="52"/>
      <c r="BI66" s="53"/>
      <c r="BJ66" s="26"/>
      <c r="DO66" s="1046" t="s">
        <v>96</v>
      </c>
      <c r="DP66" s="1047"/>
      <c r="DQ66" s="1047"/>
      <c r="DR66" s="1047"/>
      <c r="DS66" s="1047"/>
      <c r="DT66" s="1047"/>
      <c r="DU66" s="1047"/>
      <c r="DV66" s="1047"/>
      <c r="DW66" s="1047"/>
      <c r="DX66" s="1047"/>
      <c r="DY66" s="1047"/>
      <c r="DZ66" s="1047"/>
      <c r="EA66" s="1047"/>
      <c r="EB66" s="1047"/>
      <c r="EC66" s="1047"/>
      <c r="ED66" s="1047"/>
      <c r="EE66" s="1047"/>
      <c r="EF66" s="1047"/>
      <c r="EG66" s="1047"/>
      <c r="EH66" s="1047"/>
      <c r="EI66" s="1047"/>
      <c r="EJ66" s="1047"/>
      <c r="EK66" s="1047"/>
      <c r="EL66" s="1047"/>
      <c r="EM66" s="1047"/>
      <c r="EN66" s="1047"/>
      <c r="EO66" s="1047"/>
      <c r="EP66" s="1047"/>
      <c r="EQ66" s="1047"/>
      <c r="ER66" s="1047"/>
      <c r="ES66" s="1047"/>
      <c r="ET66" s="1047"/>
      <c r="EU66" s="1047"/>
      <c r="EV66" s="1047"/>
      <c r="EW66" s="1047"/>
      <c r="EX66" s="1047"/>
      <c r="EY66" s="1047"/>
      <c r="EZ66" s="1047"/>
      <c r="FA66" s="1047"/>
      <c r="FB66" s="1048"/>
      <c r="IR66" s="41"/>
      <c r="IS66" s="41"/>
      <c r="IT66" s="41"/>
      <c r="IU66" s="41"/>
      <c r="IV66" s="54"/>
      <c r="IW66" s="164"/>
      <c r="IX66" s="1039"/>
      <c r="IY66" s="1040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1062"/>
      <c r="C67" s="1063"/>
      <c r="D67" s="1063"/>
      <c r="E67" s="1063"/>
      <c r="F67" s="1063"/>
      <c r="G67" s="1063"/>
      <c r="H67" s="1063"/>
      <c r="I67" s="1063"/>
      <c r="J67" s="1063"/>
      <c r="K67" s="1063"/>
      <c r="L67" s="1063"/>
      <c r="M67" s="1063"/>
      <c r="N67" s="1063"/>
      <c r="O67" s="1063"/>
      <c r="P67" s="1063"/>
      <c r="Q67" s="1063"/>
      <c r="R67" s="1063"/>
      <c r="S67" s="1063"/>
      <c r="T67" s="1063"/>
      <c r="U67" s="1063"/>
      <c r="V67" s="1063"/>
      <c r="W67" s="1063"/>
      <c r="X67" s="1063"/>
      <c r="Y67" s="1063"/>
      <c r="Z67" s="1063"/>
      <c r="AA67" s="1063"/>
      <c r="AB67" s="1063"/>
      <c r="AC67" s="1063"/>
      <c r="AD67" s="1063"/>
      <c r="AE67" s="1063"/>
      <c r="AF67" s="1063"/>
      <c r="AG67" s="1063"/>
      <c r="AH67" s="1063"/>
      <c r="AI67" s="1063"/>
      <c r="AJ67" s="1063"/>
      <c r="AK67" s="1063"/>
      <c r="AL67" s="1063"/>
      <c r="AM67" s="1063"/>
      <c r="AN67" s="1063"/>
      <c r="AO67" s="1064"/>
      <c r="AP67" s="22"/>
      <c r="AQ67" s="22"/>
      <c r="AR67" s="22"/>
      <c r="AS67" s="22"/>
      <c r="AT67" s="22"/>
      <c r="AU67" s="22"/>
      <c r="AV67" s="22"/>
      <c r="AW67" s="22"/>
      <c r="AX67" s="1056"/>
      <c r="AY67" s="1039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DO67" s="1049"/>
      <c r="DP67" s="1050"/>
      <c r="DQ67" s="1050"/>
      <c r="DR67" s="1050"/>
      <c r="DS67" s="1050"/>
      <c r="DT67" s="1050"/>
      <c r="DU67" s="1050"/>
      <c r="DV67" s="1050"/>
      <c r="DW67" s="1050"/>
      <c r="DX67" s="1050"/>
      <c r="DY67" s="1050"/>
      <c r="DZ67" s="1050"/>
      <c r="EA67" s="1050"/>
      <c r="EB67" s="1050"/>
      <c r="EC67" s="1050"/>
      <c r="ED67" s="1050"/>
      <c r="EE67" s="1050"/>
      <c r="EF67" s="1050"/>
      <c r="EG67" s="1050"/>
      <c r="EH67" s="1050"/>
      <c r="EI67" s="1050"/>
      <c r="EJ67" s="1050"/>
      <c r="EK67" s="1050"/>
      <c r="EL67" s="1050"/>
      <c r="EM67" s="1050"/>
      <c r="EN67" s="1050"/>
      <c r="EO67" s="1050"/>
      <c r="EP67" s="1050"/>
      <c r="EQ67" s="1050"/>
      <c r="ER67" s="1050"/>
      <c r="ES67" s="1050"/>
      <c r="ET67" s="1050"/>
      <c r="EU67" s="1050"/>
      <c r="EV67" s="1050"/>
      <c r="EW67" s="1050"/>
      <c r="EX67" s="1050"/>
      <c r="EY67" s="1050"/>
      <c r="EZ67" s="1050"/>
      <c r="FA67" s="1050"/>
      <c r="FB67" s="1051"/>
      <c r="IR67" s="41"/>
      <c r="IS67" s="41"/>
      <c r="IT67" s="41"/>
      <c r="IU67" s="41"/>
      <c r="IV67" s="54"/>
      <c r="IW67" s="164"/>
      <c r="IX67" s="1039"/>
      <c r="IY67" s="1040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1062"/>
      <c r="C68" s="1063"/>
      <c r="D68" s="1063"/>
      <c r="E68" s="1063"/>
      <c r="F68" s="1063"/>
      <c r="G68" s="1063"/>
      <c r="H68" s="1063"/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3"/>
      <c r="V68" s="1063"/>
      <c r="W68" s="1063"/>
      <c r="X68" s="1063"/>
      <c r="Y68" s="1063"/>
      <c r="Z68" s="1063"/>
      <c r="AA68" s="1063"/>
      <c r="AB68" s="1063"/>
      <c r="AC68" s="1063"/>
      <c r="AD68" s="1063"/>
      <c r="AE68" s="1063"/>
      <c r="AF68" s="1063"/>
      <c r="AG68" s="1063"/>
      <c r="AH68" s="1063"/>
      <c r="AI68" s="1063"/>
      <c r="AJ68" s="1063"/>
      <c r="AK68" s="1063"/>
      <c r="AL68" s="1063"/>
      <c r="AM68" s="1063"/>
      <c r="AN68" s="1063"/>
      <c r="AO68" s="1064"/>
      <c r="AP68" s="22"/>
      <c r="AQ68" s="22"/>
      <c r="AR68" s="22"/>
      <c r="AS68" s="22"/>
      <c r="AT68" s="22"/>
      <c r="AU68" s="22"/>
      <c r="AV68" s="22"/>
      <c r="AW68" s="22"/>
      <c r="AX68" s="1056"/>
      <c r="AY68" s="1039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DO68" s="1049"/>
      <c r="DP68" s="1050"/>
      <c r="DQ68" s="1050"/>
      <c r="DR68" s="1050"/>
      <c r="DS68" s="1050"/>
      <c r="DT68" s="1050"/>
      <c r="DU68" s="1050"/>
      <c r="DV68" s="1050"/>
      <c r="DW68" s="1050"/>
      <c r="DX68" s="1050"/>
      <c r="DY68" s="1050"/>
      <c r="DZ68" s="1050"/>
      <c r="EA68" s="1050"/>
      <c r="EB68" s="1050"/>
      <c r="EC68" s="1050"/>
      <c r="ED68" s="1050"/>
      <c r="EE68" s="1050"/>
      <c r="EF68" s="1050"/>
      <c r="EG68" s="1050"/>
      <c r="EH68" s="1050"/>
      <c r="EI68" s="1050"/>
      <c r="EJ68" s="1050"/>
      <c r="EK68" s="1050"/>
      <c r="EL68" s="1050"/>
      <c r="EM68" s="1050"/>
      <c r="EN68" s="1050"/>
      <c r="EO68" s="1050"/>
      <c r="EP68" s="1050"/>
      <c r="EQ68" s="1050"/>
      <c r="ER68" s="1050"/>
      <c r="ES68" s="1050"/>
      <c r="ET68" s="1050"/>
      <c r="EU68" s="1050"/>
      <c r="EV68" s="1050"/>
      <c r="EW68" s="1050"/>
      <c r="EX68" s="1050"/>
      <c r="EY68" s="1050"/>
      <c r="EZ68" s="1050"/>
      <c r="FA68" s="1050"/>
      <c r="FB68" s="1051"/>
      <c r="IR68" s="41"/>
      <c r="IS68" s="41"/>
      <c r="IT68" s="41"/>
      <c r="IU68" s="41"/>
      <c r="IV68" s="54"/>
      <c r="IW68" s="164"/>
      <c r="IX68" s="1039"/>
      <c r="IY68" s="1040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 thickBot="1">
      <c r="B69" s="1065"/>
      <c r="C69" s="1066"/>
      <c r="D69" s="1066"/>
      <c r="E69" s="1066"/>
      <c r="F69" s="1066"/>
      <c r="G69" s="1066"/>
      <c r="H69" s="1066"/>
      <c r="I69" s="1066"/>
      <c r="J69" s="1066"/>
      <c r="K69" s="1066"/>
      <c r="L69" s="1066"/>
      <c r="M69" s="1066"/>
      <c r="N69" s="1066"/>
      <c r="O69" s="1066"/>
      <c r="P69" s="1066"/>
      <c r="Q69" s="1066"/>
      <c r="R69" s="1066"/>
      <c r="S69" s="1066"/>
      <c r="T69" s="1066"/>
      <c r="U69" s="1066"/>
      <c r="V69" s="1066"/>
      <c r="W69" s="1066"/>
      <c r="X69" s="1066"/>
      <c r="Y69" s="1066"/>
      <c r="Z69" s="1066"/>
      <c r="AA69" s="1066"/>
      <c r="AB69" s="1066"/>
      <c r="AC69" s="1066"/>
      <c r="AD69" s="1066"/>
      <c r="AE69" s="1066"/>
      <c r="AF69" s="1066"/>
      <c r="AG69" s="1066"/>
      <c r="AH69" s="1066"/>
      <c r="AI69" s="1066"/>
      <c r="AJ69" s="1066"/>
      <c r="AK69" s="1066"/>
      <c r="AL69" s="1066"/>
      <c r="AM69" s="1066"/>
      <c r="AN69" s="1066"/>
      <c r="AO69" s="1067"/>
      <c r="AP69" s="22"/>
      <c r="AQ69" s="22"/>
      <c r="AR69" s="22"/>
      <c r="AS69" s="22"/>
      <c r="AT69" s="22"/>
      <c r="AU69" s="22"/>
      <c r="AV69" s="22"/>
      <c r="AW69" s="22"/>
      <c r="AX69" s="1057"/>
      <c r="AY69" s="1041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DO69" s="1049"/>
      <c r="DP69" s="1050"/>
      <c r="DQ69" s="1050"/>
      <c r="DR69" s="1050"/>
      <c r="DS69" s="1050"/>
      <c r="DT69" s="1050"/>
      <c r="DU69" s="1050"/>
      <c r="DV69" s="1050"/>
      <c r="DW69" s="1050"/>
      <c r="DX69" s="1050"/>
      <c r="DY69" s="1050"/>
      <c r="DZ69" s="1050"/>
      <c r="EA69" s="1050"/>
      <c r="EB69" s="1050"/>
      <c r="EC69" s="1050"/>
      <c r="ED69" s="1050"/>
      <c r="EE69" s="1050"/>
      <c r="EF69" s="1050"/>
      <c r="EG69" s="1050"/>
      <c r="EH69" s="1050"/>
      <c r="EI69" s="1050"/>
      <c r="EJ69" s="1050"/>
      <c r="EK69" s="1050"/>
      <c r="EL69" s="1050"/>
      <c r="EM69" s="1050"/>
      <c r="EN69" s="1050"/>
      <c r="EO69" s="1050"/>
      <c r="EP69" s="1050"/>
      <c r="EQ69" s="1050"/>
      <c r="ER69" s="1050"/>
      <c r="ES69" s="1050"/>
      <c r="ET69" s="1050"/>
      <c r="EU69" s="1050"/>
      <c r="EV69" s="1050"/>
      <c r="EW69" s="1050"/>
      <c r="EX69" s="1050"/>
      <c r="EY69" s="1050"/>
      <c r="EZ69" s="1050"/>
      <c r="FA69" s="1050"/>
      <c r="FB69" s="1051"/>
      <c r="IR69" s="41"/>
      <c r="IS69" s="41"/>
      <c r="IT69" s="41"/>
      <c r="IU69" s="41"/>
      <c r="IV69" s="54"/>
      <c r="IW69" s="168"/>
      <c r="IX69" s="1041"/>
      <c r="IY69" s="1042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 thickTop="1">
      <c r="B70" s="1059" t="s">
        <v>445</v>
      </c>
      <c r="C70" s="1060"/>
      <c r="D70" s="1060"/>
      <c r="E70" s="1060"/>
      <c r="F70" s="1060"/>
      <c r="G70" s="1060"/>
      <c r="H70" s="1060"/>
      <c r="I70" s="1060"/>
      <c r="J70" s="1060"/>
      <c r="K70" s="1060"/>
      <c r="L70" s="1060"/>
      <c r="M70" s="1060"/>
      <c r="N70" s="1060"/>
      <c r="O70" s="1060"/>
      <c r="P70" s="1060"/>
      <c r="Q70" s="1060"/>
      <c r="R70" s="1060"/>
      <c r="S70" s="1060"/>
      <c r="T70" s="1060"/>
      <c r="U70" s="1060"/>
      <c r="V70" s="1060"/>
      <c r="W70" s="1060"/>
      <c r="X70" s="1060"/>
      <c r="Y70" s="1060"/>
      <c r="Z70" s="1060"/>
      <c r="AA70" s="1060"/>
      <c r="AB70" s="1060"/>
      <c r="AC70" s="1060"/>
      <c r="AD70" s="1060"/>
      <c r="AE70" s="1060"/>
      <c r="AF70" s="1060"/>
      <c r="AG70" s="1060"/>
      <c r="AH70" s="1060"/>
      <c r="AI70" s="1060"/>
      <c r="AJ70" s="1060"/>
      <c r="AK70" s="1060"/>
      <c r="AL70" s="1060"/>
      <c r="AM70" s="1060"/>
      <c r="AN70" s="1060"/>
      <c r="AO70" s="1061"/>
      <c r="AP70" s="22"/>
      <c r="AQ70" s="22"/>
      <c r="AR70" s="22"/>
      <c r="AS70" s="22"/>
      <c r="AT70" s="22"/>
      <c r="AU70" s="22"/>
      <c r="AV70" s="22"/>
      <c r="AW70" s="22"/>
      <c r="AX70" s="1056" t="s">
        <v>5</v>
      </c>
      <c r="AY70" s="1039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DO70" s="1049"/>
      <c r="DP70" s="1050"/>
      <c r="DQ70" s="1050"/>
      <c r="DR70" s="1050"/>
      <c r="DS70" s="1050"/>
      <c r="DT70" s="1050"/>
      <c r="DU70" s="1050"/>
      <c r="DV70" s="1050"/>
      <c r="DW70" s="1050"/>
      <c r="DX70" s="1050"/>
      <c r="DY70" s="1050"/>
      <c r="DZ70" s="1050"/>
      <c r="EA70" s="1050"/>
      <c r="EB70" s="1050"/>
      <c r="EC70" s="1050"/>
      <c r="ED70" s="1050"/>
      <c r="EE70" s="1050"/>
      <c r="EF70" s="1050"/>
      <c r="EG70" s="1050"/>
      <c r="EH70" s="1050"/>
      <c r="EI70" s="1050"/>
      <c r="EJ70" s="1050"/>
      <c r="EK70" s="1050"/>
      <c r="EL70" s="1050"/>
      <c r="EM70" s="1050"/>
      <c r="EN70" s="1050"/>
      <c r="EO70" s="1050"/>
      <c r="EP70" s="1050"/>
      <c r="EQ70" s="1050"/>
      <c r="ER70" s="1050"/>
      <c r="ES70" s="1050"/>
      <c r="ET70" s="1050"/>
      <c r="EU70" s="1050"/>
      <c r="EV70" s="1050"/>
      <c r="EW70" s="1050"/>
      <c r="EX70" s="1050"/>
      <c r="EY70" s="1050"/>
      <c r="EZ70" s="1050"/>
      <c r="FA70" s="1050"/>
      <c r="FB70" s="1051"/>
      <c r="IR70" s="41"/>
      <c r="IS70" s="41"/>
      <c r="IT70" s="26"/>
      <c r="IU70" s="26"/>
      <c r="IV70" s="925"/>
      <c r="IW70" s="164"/>
      <c r="IX70" s="1039" t="s">
        <v>5</v>
      </c>
      <c r="IY70" s="1040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1062"/>
      <c r="C71" s="1063"/>
      <c r="D71" s="1063"/>
      <c r="E71" s="1063"/>
      <c r="F71" s="1063"/>
      <c r="G71" s="1063"/>
      <c r="H71" s="1063"/>
      <c r="I71" s="1063"/>
      <c r="J71" s="1063"/>
      <c r="K71" s="1063"/>
      <c r="L71" s="1063"/>
      <c r="M71" s="1063"/>
      <c r="N71" s="1063"/>
      <c r="O71" s="1063"/>
      <c r="P71" s="1063"/>
      <c r="Q71" s="1063"/>
      <c r="R71" s="1063"/>
      <c r="S71" s="1063"/>
      <c r="T71" s="1063"/>
      <c r="U71" s="1063"/>
      <c r="V71" s="1063"/>
      <c r="W71" s="1063"/>
      <c r="X71" s="1063"/>
      <c r="Y71" s="1063"/>
      <c r="Z71" s="1063"/>
      <c r="AA71" s="1063"/>
      <c r="AB71" s="1063"/>
      <c r="AC71" s="1063"/>
      <c r="AD71" s="1063"/>
      <c r="AE71" s="1063"/>
      <c r="AF71" s="1063"/>
      <c r="AG71" s="1063"/>
      <c r="AH71" s="1063"/>
      <c r="AI71" s="1063"/>
      <c r="AJ71" s="1063"/>
      <c r="AK71" s="1063"/>
      <c r="AL71" s="1063"/>
      <c r="AM71" s="1063"/>
      <c r="AN71" s="1063"/>
      <c r="AO71" s="1064"/>
      <c r="AP71" s="22"/>
      <c r="AQ71" s="22"/>
      <c r="AR71" s="22"/>
      <c r="AS71" s="22"/>
      <c r="AT71" s="22"/>
      <c r="AU71" s="22"/>
      <c r="AV71" s="22"/>
      <c r="AW71" s="22"/>
      <c r="AX71" s="1056"/>
      <c r="AY71" s="1039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DO71" s="1049"/>
      <c r="DP71" s="1050"/>
      <c r="DQ71" s="1050"/>
      <c r="DR71" s="1050"/>
      <c r="DS71" s="1050"/>
      <c r="DT71" s="1050"/>
      <c r="DU71" s="1050"/>
      <c r="DV71" s="1050"/>
      <c r="DW71" s="1050"/>
      <c r="DX71" s="1050"/>
      <c r="DY71" s="1050"/>
      <c r="DZ71" s="1050"/>
      <c r="EA71" s="1050"/>
      <c r="EB71" s="1050"/>
      <c r="EC71" s="1050"/>
      <c r="ED71" s="1050"/>
      <c r="EE71" s="1050"/>
      <c r="EF71" s="1050"/>
      <c r="EG71" s="1050"/>
      <c r="EH71" s="1050"/>
      <c r="EI71" s="1050"/>
      <c r="EJ71" s="1050"/>
      <c r="EK71" s="1050"/>
      <c r="EL71" s="1050"/>
      <c r="EM71" s="1050"/>
      <c r="EN71" s="1050"/>
      <c r="EO71" s="1050"/>
      <c r="EP71" s="1050"/>
      <c r="EQ71" s="1050"/>
      <c r="ER71" s="1050"/>
      <c r="ES71" s="1050"/>
      <c r="ET71" s="1050"/>
      <c r="EU71" s="1050"/>
      <c r="EV71" s="1050"/>
      <c r="EW71" s="1050"/>
      <c r="EX71" s="1050"/>
      <c r="EY71" s="1050"/>
      <c r="EZ71" s="1050"/>
      <c r="FA71" s="1050"/>
      <c r="FB71" s="1051"/>
      <c r="IR71" s="41"/>
      <c r="IS71" s="41"/>
      <c r="IT71" s="26"/>
      <c r="IU71" s="26"/>
      <c r="IV71" s="925"/>
      <c r="IW71" s="164"/>
      <c r="IX71" s="1039"/>
      <c r="IY71" s="1040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1062"/>
      <c r="C72" s="1063"/>
      <c r="D72" s="1063"/>
      <c r="E72" s="1063"/>
      <c r="F72" s="1063"/>
      <c r="G72" s="1063"/>
      <c r="H72" s="1063"/>
      <c r="I72" s="1063"/>
      <c r="J72" s="1063"/>
      <c r="K72" s="1063"/>
      <c r="L72" s="1063"/>
      <c r="M72" s="1063"/>
      <c r="N72" s="1063"/>
      <c r="O72" s="1063"/>
      <c r="P72" s="1063"/>
      <c r="Q72" s="1063"/>
      <c r="R72" s="1063"/>
      <c r="S72" s="1063"/>
      <c r="T72" s="1063"/>
      <c r="U72" s="1063"/>
      <c r="V72" s="1063"/>
      <c r="W72" s="1063"/>
      <c r="X72" s="1063"/>
      <c r="Y72" s="1063"/>
      <c r="Z72" s="1063"/>
      <c r="AA72" s="1063"/>
      <c r="AB72" s="1063"/>
      <c r="AC72" s="1063"/>
      <c r="AD72" s="1063"/>
      <c r="AE72" s="1063"/>
      <c r="AF72" s="1063"/>
      <c r="AG72" s="1063"/>
      <c r="AH72" s="1063"/>
      <c r="AI72" s="1063"/>
      <c r="AJ72" s="1063"/>
      <c r="AK72" s="1063"/>
      <c r="AL72" s="1063"/>
      <c r="AM72" s="1063"/>
      <c r="AN72" s="1063"/>
      <c r="AO72" s="1064"/>
      <c r="AP72" s="22"/>
      <c r="AQ72" s="22"/>
      <c r="AR72" s="22"/>
      <c r="AS72" s="22"/>
      <c r="AT72" s="22"/>
      <c r="AU72" s="22"/>
      <c r="AV72" s="22"/>
      <c r="AW72" s="22"/>
      <c r="AX72" s="1056"/>
      <c r="AY72" s="1039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DO72" s="1049"/>
      <c r="DP72" s="1050"/>
      <c r="DQ72" s="1050"/>
      <c r="DR72" s="1050"/>
      <c r="DS72" s="1050"/>
      <c r="DT72" s="1050"/>
      <c r="DU72" s="1050"/>
      <c r="DV72" s="1050"/>
      <c r="DW72" s="1050"/>
      <c r="DX72" s="1050"/>
      <c r="DY72" s="1050"/>
      <c r="DZ72" s="1050"/>
      <c r="EA72" s="1050"/>
      <c r="EB72" s="1050"/>
      <c r="EC72" s="1050"/>
      <c r="ED72" s="1050"/>
      <c r="EE72" s="1050"/>
      <c r="EF72" s="1050"/>
      <c r="EG72" s="1050"/>
      <c r="EH72" s="1050"/>
      <c r="EI72" s="1050"/>
      <c r="EJ72" s="1050"/>
      <c r="EK72" s="1050"/>
      <c r="EL72" s="1050"/>
      <c r="EM72" s="1050"/>
      <c r="EN72" s="1050"/>
      <c r="EO72" s="1050"/>
      <c r="EP72" s="1050"/>
      <c r="EQ72" s="1050"/>
      <c r="ER72" s="1050"/>
      <c r="ES72" s="1050"/>
      <c r="ET72" s="1050"/>
      <c r="EU72" s="1050"/>
      <c r="EV72" s="1050"/>
      <c r="EW72" s="1050"/>
      <c r="EX72" s="1050"/>
      <c r="EY72" s="1050"/>
      <c r="EZ72" s="1050"/>
      <c r="FA72" s="1050"/>
      <c r="FB72" s="1051"/>
      <c r="IR72" s="41"/>
      <c r="IS72" s="41"/>
      <c r="IT72" s="26"/>
      <c r="IU72" s="26"/>
      <c r="IV72" s="925"/>
      <c r="IW72" s="164"/>
      <c r="IX72" s="1039"/>
      <c r="IY72" s="1040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 thickBot="1">
      <c r="B73" s="1062"/>
      <c r="C73" s="1063"/>
      <c r="D73" s="1063"/>
      <c r="E73" s="1063"/>
      <c r="F73" s="1063"/>
      <c r="G73" s="1063"/>
      <c r="H73" s="1063"/>
      <c r="I73" s="1063"/>
      <c r="J73" s="1063"/>
      <c r="K73" s="1063"/>
      <c r="L73" s="1063"/>
      <c r="M73" s="1063"/>
      <c r="N73" s="1063"/>
      <c r="O73" s="1063"/>
      <c r="P73" s="1063"/>
      <c r="Q73" s="1063"/>
      <c r="R73" s="1063"/>
      <c r="S73" s="1063"/>
      <c r="T73" s="1063"/>
      <c r="U73" s="1063"/>
      <c r="V73" s="1063"/>
      <c r="W73" s="1063"/>
      <c r="X73" s="1063"/>
      <c r="Y73" s="1063"/>
      <c r="Z73" s="1063"/>
      <c r="AA73" s="1063"/>
      <c r="AB73" s="1063"/>
      <c r="AC73" s="1063"/>
      <c r="AD73" s="1063"/>
      <c r="AE73" s="1063"/>
      <c r="AF73" s="1063"/>
      <c r="AG73" s="1063"/>
      <c r="AH73" s="1063"/>
      <c r="AI73" s="1063"/>
      <c r="AJ73" s="1063"/>
      <c r="AK73" s="1063"/>
      <c r="AL73" s="1063"/>
      <c r="AM73" s="1063"/>
      <c r="AN73" s="1063"/>
      <c r="AO73" s="1064"/>
      <c r="AP73" s="22"/>
      <c r="AQ73" s="22"/>
      <c r="AR73" s="22"/>
      <c r="AS73" s="22"/>
      <c r="AT73" s="22"/>
      <c r="AU73" s="22"/>
      <c r="AV73" s="22"/>
      <c r="AW73" s="22"/>
      <c r="AX73" s="1056"/>
      <c r="AY73" s="1039"/>
      <c r="AZ73" s="163"/>
      <c r="BA73" s="45"/>
      <c r="BB73" s="1068">
        <v>1800</v>
      </c>
      <c r="BC73" s="1068"/>
      <c r="BD73" s="1068"/>
      <c r="BE73" s="1068"/>
      <c r="BF73" s="1068"/>
      <c r="BG73" s="1068"/>
      <c r="BI73" s="54"/>
      <c r="BJ73" s="26"/>
      <c r="DO73" s="1052"/>
      <c r="DP73" s="1053"/>
      <c r="DQ73" s="1053"/>
      <c r="DR73" s="1053"/>
      <c r="DS73" s="1053"/>
      <c r="DT73" s="1053"/>
      <c r="DU73" s="1053"/>
      <c r="DV73" s="1053"/>
      <c r="DW73" s="1053"/>
      <c r="DX73" s="1053"/>
      <c r="DY73" s="1053"/>
      <c r="DZ73" s="1053"/>
      <c r="EA73" s="1053"/>
      <c r="EB73" s="1053"/>
      <c r="EC73" s="1053"/>
      <c r="ED73" s="1053"/>
      <c r="EE73" s="1053"/>
      <c r="EF73" s="1053"/>
      <c r="EG73" s="1053"/>
      <c r="EH73" s="1053"/>
      <c r="EI73" s="1053"/>
      <c r="EJ73" s="1053"/>
      <c r="EK73" s="1053"/>
      <c r="EL73" s="1053"/>
      <c r="EM73" s="1053"/>
      <c r="EN73" s="1053"/>
      <c r="EO73" s="1053"/>
      <c r="EP73" s="1053"/>
      <c r="EQ73" s="1053"/>
      <c r="ER73" s="1053"/>
      <c r="ES73" s="1053"/>
      <c r="ET73" s="1053"/>
      <c r="EU73" s="1053"/>
      <c r="EV73" s="1053"/>
      <c r="EW73" s="1053"/>
      <c r="EX73" s="1053"/>
      <c r="EY73" s="1053"/>
      <c r="EZ73" s="1053"/>
      <c r="FA73" s="1053"/>
      <c r="FB73" s="1054"/>
      <c r="IR73" s="41"/>
      <c r="IS73" s="41"/>
      <c r="IT73" s="26"/>
      <c r="IU73" s="26"/>
      <c r="IV73" s="925"/>
      <c r="IW73" s="164"/>
      <c r="IX73" s="1039"/>
      <c r="IY73" s="1040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 thickTop="1">
      <c r="B74" s="1062"/>
      <c r="C74" s="1063"/>
      <c r="D74" s="1063"/>
      <c r="E74" s="1063"/>
      <c r="F74" s="1063"/>
      <c r="G74" s="1063"/>
      <c r="H74" s="1063"/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/>
      <c r="W74" s="1063"/>
      <c r="X74" s="1063"/>
      <c r="Y74" s="1063"/>
      <c r="Z74" s="1063"/>
      <c r="AA74" s="1063"/>
      <c r="AB74" s="1063"/>
      <c r="AC74" s="1063"/>
      <c r="AD74" s="1063"/>
      <c r="AE74" s="1063"/>
      <c r="AF74" s="1063"/>
      <c r="AG74" s="1063"/>
      <c r="AH74" s="1063"/>
      <c r="AI74" s="1063"/>
      <c r="AJ74" s="1063"/>
      <c r="AK74" s="1063"/>
      <c r="AL74" s="1063"/>
      <c r="AM74" s="1063"/>
      <c r="AN74" s="1063"/>
      <c r="AO74" s="1064"/>
      <c r="AP74" s="22"/>
      <c r="AQ74" s="22"/>
      <c r="AR74" s="22"/>
      <c r="AS74" s="22"/>
      <c r="AT74" s="22"/>
      <c r="AU74" s="22"/>
      <c r="AV74" s="22"/>
      <c r="AW74" s="22"/>
      <c r="AX74" s="1056"/>
      <c r="AY74" s="1039"/>
      <c r="AZ74" s="163"/>
      <c r="BA74" s="45"/>
      <c r="BB74" s="1068"/>
      <c r="BC74" s="1068"/>
      <c r="BD74" s="1068"/>
      <c r="BE74" s="1068"/>
      <c r="BF74" s="1068"/>
      <c r="BG74" s="1068"/>
      <c r="BH74" s="52"/>
      <c r="BI74" s="53"/>
      <c r="BJ74" s="26"/>
      <c r="DO74" s="1046" t="s">
        <v>95</v>
      </c>
      <c r="DP74" s="1047"/>
      <c r="DQ74" s="1047"/>
      <c r="DR74" s="1047"/>
      <c r="DS74" s="1047"/>
      <c r="DT74" s="1047"/>
      <c r="DU74" s="1047"/>
      <c r="DV74" s="1047"/>
      <c r="DW74" s="1047"/>
      <c r="DX74" s="1047"/>
      <c r="DY74" s="1047"/>
      <c r="DZ74" s="1047"/>
      <c r="EA74" s="1047"/>
      <c r="EB74" s="1047"/>
      <c r="EC74" s="1047"/>
      <c r="ED74" s="1047"/>
      <c r="EE74" s="1047"/>
      <c r="EF74" s="1047"/>
      <c r="EG74" s="1047"/>
      <c r="EH74" s="1047"/>
      <c r="EI74" s="1047"/>
      <c r="EJ74" s="1047"/>
      <c r="EK74" s="1047"/>
      <c r="EL74" s="1047"/>
      <c r="EM74" s="1047"/>
      <c r="EN74" s="1047"/>
      <c r="EO74" s="1047"/>
      <c r="EP74" s="1047"/>
      <c r="EQ74" s="1047"/>
      <c r="ER74" s="1047"/>
      <c r="ES74" s="1047"/>
      <c r="ET74" s="1047"/>
      <c r="EU74" s="1047"/>
      <c r="EV74" s="1047"/>
      <c r="EW74" s="1047"/>
      <c r="EX74" s="1047"/>
      <c r="EY74" s="1047"/>
      <c r="EZ74" s="1047"/>
      <c r="FA74" s="1047"/>
      <c r="FB74" s="1048"/>
      <c r="IR74" s="41"/>
      <c r="IS74" s="41"/>
      <c r="IT74" s="26"/>
      <c r="IU74" s="26"/>
      <c r="IV74" s="925"/>
      <c r="IW74" s="164"/>
      <c r="IX74" s="1039"/>
      <c r="IY74" s="1040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1062"/>
      <c r="C75" s="1063"/>
      <c r="D75" s="1063"/>
      <c r="E75" s="1063"/>
      <c r="F75" s="1063"/>
      <c r="G75" s="1063"/>
      <c r="H75" s="1063"/>
      <c r="I75" s="1063"/>
      <c r="J75" s="1063"/>
      <c r="K75" s="1063"/>
      <c r="L75" s="1063"/>
      <c r="M75" s="1063"/>
      <c r="N75" s="1063"/>
      <c r="O75" s="1063"/>
      <c r="P75" s="1063"/>
      <c r="Q75" s="1063"/>
      <c r="R75" s="1063"/>
      <c r="S75" s="1063"/>
      <c r="T75" s="1063"/>
      <c r="U75" s="1063"/>
      <c r="V75" s="1063"/>
      <c r="W75" s="1063"/>
      <c r="X75" s="1063"/>
      <c r="Y75" s="1063"/>
      <c r="Z75" s="1063"/>
      <c r="AA75" s="1063"/>
      <c r="AB75" s="1063"/>
      <c r="AC75" s="1063"/>
      <c r="AD75" s="1063"/>
      <c r="AE75" s="1063"/>
      <c r="AF75" s="1063"/>
      <c r="AG75" s="1063"/>
      <c r="AH75" s="1063"/>
      <c r="AI75" s="1063"/>
      <c r="AJ75" s="1063"/>
      <c r="AK75" s="1063"/>
      <c r="AL75" s="1063"/>
      <c r="AM75" s="1063"/>
      <c r="AN75" s="1063"/>
      <c r="AO75" s="1064"/>
      <c r="AP75" s="22"/>
      <c r="AQ75" s="22"/>
      <c r="AR75" s="22"/>
      <c r="AS75" s="22"/>
      <c r="AT75" s="22"/>
      <c r="AU75" s="22"/>
      <c r="AV75" s="22"/>
      <c r="AW75" s="22"/>
      <c r="AX75" s="1056"/>
      <c r="AY75" s="1039"/>
      <c r="AZ75" s="1044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DO75" s="1049"/>
      <c r="DP75" s="1050"/>
      <c r="DQ75" s="1050"/>
      <c r="DR75" s="1050"/>
      <c r="DS75" s="1050"/>
      <c r="DT75" s="1050"/>
      <c r="DU75" s="1050"/>
      <c r="DV75" s="1050"/>
      <c r="DW75" s="1050"/>
      <c r="DX75" s="1050"/>
      <c r="DY75" s="1050"/>
      <c r="DZ75" s="1050"/>
      <c r="EA75" s="1050"/>
      <c r="EB75" s="1050"/>
      <c r="EC75" s="1050"/>
      <c r="ED75" s="1050"/>
      <c r="EE75" s="1050"/>
      <c r="EF75" s="1050"/>
      <c r="EG75" s="1050"/>
      <c r="EH75" s="1050"/>
      <c r="EI75" s="1050"/>
      <c r="EJ75" s="1050"/>
      <c r="EK75" s="1050"/>
      <c r="EL75" s="1050"/>
      <c r="EM75" s="1050"/>
      <c r="EN75" s="1050"/>
      <c r="EO75" s="1050"/>
      <c r="EP75" s="1050"/>
      <c r="EQ75" s="1050"/>
      <c r="ER75" s="1050"/>
      <c r="ES75" s="1050"/>
      <c r="ET75" s="1050"/>
      <c r="EU75" s="1050"/>
      <c r="EV75" s="1050"/>
      <c r="EW75" s="1050"/>
      <c r="EX75" s="1050"/>
      <c r="EY75" s="1050"/>
      <c r="EZ75" s="1050"/>
      <c r="FA75" s="1050"/>
      <c r="FB75" s="1051"/>
      <c r="IR75" s="41"/>
      <c r="IS75" s="41"/>
      <c r="IT75" s="26"/>
      <c r="IU75" s="26"/>
      <c r="IV75" s="925"/>
      <c r="IW75" s="1045" t="e" vm="5">
        <v>#VALUE!</v>
      </c>
      <c r="IX75" s="1039"/>
      <c r="IY75" s="1040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1062"/>
      <c r="C76" s="1063"/>
      <c r="D76" s="1063"/>
      <c r="E76" s="1063"/>
      <c r="F76" s="1063"/>
      <c r="G76" s="1063"/>
      <c r="H76" s="1063"/>
      <c r="I76" s="1063"/>
      <c r="J76" s="1063"/>
      <c r="K76" s="1063"/>
      <c r="L76" s="1063"/>
      <c r="M76" s="1063"/>
      <c r="N76" s="1063"/>
      <c r="O76" s="1063"/>
      <c r="P76" s="1063"/>
      <c r="Q76" s="1063"/>
      <c r="R76" s="1063"/>
      <c r="S76" s="1063"/>
      <c r="T76" s="1063"/>
      <c r="U76" s="1063"/>
      <c r="V76" s="1063"/>
      <c r="W76" s="1063"/>
      <c r="X76" s="1063"/>
      <c r="Y76" s="1063"/>
      <c r="Z76" s="1063"/>
      <c r="AA76" s="1063"/>
      <c r="AB76" s="1063"/>
      <c r="AC76" s="1063"/>
      <c r="AD76" s="1063"/>
      <c r="AE76" s="1063"/>
      <c r="AF76" s="1063"/>
      <c r="AG76" s="1063"/>
      <c r="AH76" s="1063"/>
      <c r="AI76" s="1063"/>
      <c r="AJ76" s="1063"/>
      <c r="AK76" s="1063"/>
      <c r="AL76" s="1063"/>
      <c r="AM76" s="1063"/>
      <c r="AN76" s="1063"/>
      <c r="AO76" s="1064"/>
      <c r="AP76" s="22"/>
      <c r="AQ76" s="22"/>
      <c r="AR76" s="22"/>
      <c r="AS76" s="22"/>
      <c r="AT76" s="22"/>
      <c r="AU76" s="22"/>
      <c r="AV76" s="22"/>
      <c r="AW76" s="22"/>
      <c r="AX76" s="1056"/>
      <c r="AY76" s="1039"/>
      <c r="AZ76" s="1044"/>
      <c r="BA76" s="44"/>
      <c r="BB76" s="172"/>
      <c r="BC76" s="172"/>
      <c r="BD76" s="172"/>
      <c r="BE76" s="172"/>
      <c r="BF76" s="172"/>
      <c r="BG76" s="172"/>
      <c r="BI76" s="53"/>
      <c r="BJ76" s="26"/>
      <c r="DO76" s="1049"/>
      <c r="DP76" s="1050"/>
      <c r="DQ76" s="1050"/>
      <c r="DR76" s="1050"/>
      <c r="DS76" s="1050"/>
      <c r="DT76" s="1050"/>
      <c r="DU76" s="1050"/>
      <c r="DV76" s="1050"/>
      <c r="DW76" s="1050"/>
      <c r="DX76" s="1050"/>
      <c r="DY76" s="1050"/>
      <c r="DZ76" s="1050"/>
      <c r="EA76" s="1050"/>
      <c r="EB76" s="1050"/>
      <c r="EC76" s="1050"/>
      <c r="ED76" s="1050"/>
      <c r="EE76" s="1050"/>
      <c r="EF76" s="1050"/>
      <c r="EG76" s="1050"/>
      <c r="EH76" s="1050"/>
      <c r="EI76" s="1050"/>
      <c r="EJ76" s="1050"/>
      <c r="EK76" s="1050"/>
      <c r="EL76" s="1050"/>
      <c r="EM76" s="1050"/>
      <c r="EN76" s="1050"/>
      <c r="EO76" s="1050"/>
      <c r="EP76" s="1050"/>
      <c r="EQ76" s="1050"/>
      <c r="ER76" s="1050"/>
      <c r="ES76" s="1050"/>
      <c r="ET76" s="1050"/>
      <c r="EU76" s="1050"/>
      <c r="EV76" s="1050"/>
      <c r="EW76" s="1050"/>
      <c r="EX76" s="1050"/>
      <c r="EY76" s="1050"/>
      <c r="EZ76" s="1050"/>
      <c r="FA76" s="1050"/>
      <c r="FB76" s="1051"/>
      <c r="IR76" s="41"/>
      <c r="IS76" s="41"/>
      <c r="IT76" s="26"/>
      <c r="IU76" s="26"/>
      <c r="IV76" s="925"/>
      <c r="IW76" s="1045"/>
      <c r="IX76" s="1039"/>
      <c r="IY76" s="1040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 thickBot="1">
      <c r="B77" s="1065"/>
      <c r="C77" s="1066"/>
      <c r="D77" s="1066"/>
      <c r="E77" s="1066"/>
      <c r="F77" s="1066"/>
      <c r="G77" s="1066"/>
      <c r="H77" s="1066"/>
      <c r="I77" s="1066"/>
      <c r="J77" s="1066"/>
      <c r="K77" s="1066"/>
      <c r="L77" s="1066"/>
      <c r="M77" s="1066"/>
      <c r="N77" s="1066"/>
      <c r="O77" s="1066"/>
      <c r="P77" s="1066"/>
      <c r="Q77" s="1066"/>
      <c r="R77" s="1066"/>
      <c r="S77" s="1066"/>
      <c r="T77" s="1066"/>
      <c r="U77" s="1066"/>
      <c r="V77" s="1066"/>
      <c r="W77" s="1066"/>
      <c r="X77" s="1066"/>
      <c r="Y77" s="1066"/>
      <c r="Z77" s="1066"/>
      <c r="AA77" s="1066"/>
      <c r="AB77" s="1066"/>
      <c r="AC77" s="1066"/>
      <c r="AD77" s="1066"/>
      <c r="AE77" s="1066"/>
      <c r="AF77" s="1066"/>
      <c r="AG77" s="1066"/>
      <c r="AH77" s="1066"/>
      <c r="AI77" s="1066"/>
      <c r="AJ77" s="1066"/>
      <c r="AK77" s="1066"/>
      <c r="AL77" s="1066"/>
      <c r="AM77" s="1066"/>
      <c r="AN77" s="1066"/>
      <c r="AO77" s="1067"/>
      <c r="AP77" s="22"/>
      <c r="AQ77" s="22"/>
      <c r="AR77" s="22"/>
      <c r="AS77" s="22"/>
      <c r="AT77" s="22"/>
      <c r="AU77" s="22"/>
      <c r="AV77" s="22"/>
      <c r="AW77" s="22"/>
      <c r="AX77" s="1056"/>
      <c r="AY77" s="1039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DO77" s="1049"/>
      <c r="DP77" s="1050"/>
      <c r="DQ77" s="1050"/>
      <c r="DR77" s="1050"/>
      <c r="DS77" s="1050"/>
      <c r="DT77" s="1050"/>
      <c r="DU77" s="1050"/>
      <c r="DV77" s="1050"/>
      <c r="DW77" s="1050"/>
      <c r="DX77" s="1050"/>
      <c r="DY77" s="1050"/>
      <c r="DZ77" s="1050"/>
      <c r="EA77" s="1050"/>
      <c r="EB77" s="1050"/>
      <c r="EC77" s="1050"/>
      <c r="ED77" s="1050"/>
      <c r="EE77" s="1050"/>
      <c r="EF77" s="1050"/>
      <c r="EG77" s="1050"/>
      <c r="EH77" s="1050"/>
      <c r="EI77" s="1050"/>
      <c r="EJ77" s="1050"/>
      <c r="EK77" s="1050"/>
      <c r="EL77" s="1050"/>
      <c r="EM77" s="1050"/>
      <c r="EN77" s="1050"/>
      <c r="EO77" s="1050"/>
      <c r="EP77" s="1050"/>
      <c r="EQ77" s="1050"/>
      <c r="ER77" s="1050"/>
      <c r="ES77" s="1050"/>
      <c r="ET77" s="1050"/>
      <c r="EU77" s="1050"/>
      <c r="EV77" s="1050"/>
      <c r="EW77" s="1050"/>
      <c r="EX77" s="1050"/>
      <c r="EY77" s="1050"/>
      <c r="EZ77" s="1050"/>
      <c r="FA77" s="1050"/>
      <c r="FB77" s="1051"/>
      <c r="IR77" s="41"/>
      <c r="IS77" s="41"/>
      <c r="IT77" s="26"/>
      <c r="IU77" s="26"/>
      <c r="IV77" s="925"/>
      <c r="IW77" s="164"/>
      <c r="IX77" s="1039"/>
      <c r="IY77" s="1040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 thickTop="1">
      <c r="B78" s="1059" t="s">
        <v>446</v>
      </c>
      <c r="C78" s="1060"/>
      <c r="D78" s="1060"/>
      <c r="E78" s="1060"/>
      <c r="F78" s="1060"/>
      <c r="G78" s="1060"/>
      <c r="H78" s="1060"/>
      <c r="I78" s="1060"/>
      <c r="J78" s="1060"/>
      <c r="K78" s="1060"/>
      <c r="L78" s="1060"/>
      <c r="M78" s="1060"/>
      <c r="N78" s="1060"/>
      <c r="O78" s="1060"/>
      <c r="P78" s="1060"/>
      <c r="Q78" s="1060"/>
      <c r="R78" s="1060"/>
      <c r="S78" s="1060"/>
      <c r="T78" s="1060"/>
      <c r="U78" s="1060"/>
      <c r="V78" s="1060"/>
      <c r="W78" s="1060"/>
      <c r="X78" s="1060"/>
      <c r="Y78" s="1060"/>
      <c r="Z78" s="1060"/>
      <c r="AA78" s="1060"/>
      <c r="AB78" s="1060"/>
      <c r="AC78" s="1060"/>
      <c r="AD78" s="1060"/>
      <c r="AE78" s="1060"/>
      <c r="AF78" s="1060"/>
      <c r="AG78" s="1060"/>
      <c r="AH78" s="1060"/>
      <c r="AI78" s="1060"/>
      <c r="AJ78" s="1060"/>
      <c r="AK78" s="1060"/>
      <c r="AL78" s="1060"/>
      <c r="AM78" s="1060"/>
      <c r="AN78" s="1060"/>
      <c r="AO78" s="1061"/>
      <c r="AP78" s="22"/>
      <c r="AQ78" s="22"/>
      <c r="AR78" s="22"/>
      <c r="AS78" s="22"/>
      <c r="AT78" s="22"/>
      <c r="AU78" s="22"/>
      <c r="AV78" s="22"/>
      <c r="AW78" s="22"/>
      <c r="AX78" s="1056"/>
      <c r="AY78" s="1039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DO78" s="1049"/>
      <c r="DP78" s="1050"/>
      <c r="DQ78" s="1050"/>
      <c r="DR78" s="1050"/>
      <c r="DS78" s="1050"/>
      <c r="DT78" s="1050"/>
      <c r="DU78" s="1050"/>
      <c r="DV78" s="1050"/>
      <c r="DW78" s="1050"/>
      <c r="DX78" s="1050"/>
      <c r="DY78" s="1050"/>
      <c r="DZ78" s="1050"/>
      <c r="EA78" s="1050"/>
      <c r="EB78" s="1050"/>
      <c r="EC78" s="1050"/>
      <c r="ED78" s="1050"/>
      <c r="EE78" s="1050"/>
      <c r="EF78" s="1050"/>
      <c r="EG78" s="1050"/>
      <c r="EH78" s="1050"/>
      <c r="EI78" s="1050"/>
      <c r="EJ78" s="1050"/>
      <c r="EK78" s="1050"/>
      <c r="EL78" s="1050"/>
      <c r="EM78" s="1050"/>
      <c r="EN78" s="1050"/>
      <c r="EO78" s="1050"/>
      <c r="EP78" s="1050"/>
      <c r="EQ78" s="1050"/>
      <c r="ER78" s="1050"/>
      <c r="ES78" s="1050"/>
      <c r="ET78" s="1050"/>
      <c r="EU78" s="1050"/>
      <c r="EV78" s="1050"/>
      <c r="EW78" s="1050"/>
      <c r="EX78" s="1050"/>
      <c r="EY78" s="1050"/>
      <c r="EZ78" s="1050"/>
      <c r="FA78" s="1050"/>
      <c r="FB78" s="1051"/>
      <c r="IR78" s="41"/>
      <c r="IS78" s="41"/>
      <c r="IT78" s="26"/>
      <c r="IU78" s="26"/>
      <c r="IV78" s="925"/>
      <c r="IW78" s="164"/>
      <c r="IX78" s="1039"/>
      <c r="IY78" s="1040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1062"/>
      <c r="C79" s="1063"/>
      <c r="D79" s="1063"/>
      <c r="E79" s="1063"/>
      <c r="F79" s="1063"/>
      <c r="G79" s="1063"/>
      <c r="H79" s="1063"/>
      <c r="I79" s="1063"/>
      <c r="J79" s="1063"/>
      <c r="K79" s="1063"/>
      <c r="L79" s="1063"/>
      <c r="M79" s="1063"/>
      <c r="N79" s="1063"/>
      <c r="O79" s="1063"/>
      <c r="P79" s="1063"/>
      <c r="Q79" s="1063"/>
      <c r="R79" s="1063"/>
      <c r="S79" s="1063"/>
      <c r="T79" s="1063"/>
      <c r="U79" s="1063"/>
      <c r="V79" s="1063"/>
      <c r="W79" s="1063"/>
      <c r="X79" s="1063"/>
      <c r="Y79" s="1063"/>
      <c r="Z79" s="1063"/>
      <c r="AA79" s="1063"/>
      <c r="AB79" s="1063"/>
      <c r="AC79" s="1063"/>
      <c r="AD79" s="1063"/>
      <c r="AE79" s="1063"/>
      <c r="AF79" s="1063"/>
      <c r="AG79" s="1063"/>
      <c r="AH79" s="1063"/>
      <c r="AI79" s="1063"/>
      <c r="AJ79" s="1063"/>
      <c r="AK79" s="1063"/>
      <c r="AL79" s="1063"/>
      <c r="AM79" s="1063"/>
      <c r="AN79" s="1063"/>
      <c r="AO79" s="1064"/>
      <c r="AP79" s="22"/>
      <c r="AQ79" s="22"/>
      <c r="AR79" s="22"/>
      <c r="AS79" s="22"/>
      <c r="AT79" s="22"/>
      <c r="AU79" s="22"/>
      <c r="AV79" s="22"/>
      <c r="AW79" s="22"/>
      <c r="AX79" s="1056"/>
      <c r="AY79" s="1039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DO79" s="1049"/>
      <c r="DP79" s="1050"/>
      <c r="DQ79" s="1050"/>
      <c r="DR79" s="1050"/>
      <c r="DS79" s="1050"/>
      <c r="DT79" s="1050"/>
      <c r="DU79" s="1050"/>
      <c r="DV79" s="1050"/>
      <c r="DW79" s="1050"/>
      <c r="DX79" s="1050"/>
      <c r="DY79" s="1050"/>
      <c r="DZ79" s="1050"/>
      <c r="EA79" s="1050"/>
      <c r="EB79" s="1050"/>
      <c r="EC79" s="1050"/>
      <c r="ED79" s="1050"/>
      <c r="EE79" s="1050"/>
      <c r="EF79" s="1050"/>
      <c r="EG79" s="1050"/>
      <c r="EH79" s="1050"/>
      <c r="EI79" s="1050"/>
      <c r="EJ79" s="1050"/>
      <c r="EK79" s="1050"/>
      <c r="EL79" s="1050"/>
      <c r="EM79" s="1050"/>
      <c r="EN79" s="1050"/>
      <c r="EO79" s="1050"/>
      <c r="EP79" s="1050"/>
      <c r="EQ79" s="1050"/>
      <c r="ER79" s="1050"/>
      <c r="ES79" s="1050"/>
      <c r="ET79" s="1050"/>
      <c r="EU79" s="1050"/>
      <c r="EV79" s="1050"/>
      <c r="EW79" s="1050"/>
      <c r="EX79" s="1050"/>
      <c r="EY79" s="1050"/>
      <c r="EZ79" s="1050"/>
      <c r="FA79" s="1050"/>
      <c r="FB79" s="1051"/>
      <c r="IR79" s="41"/>
      <c r="IS79" s="41"/>
      <c r="IT79" s="26"/>
      <c r="IU79" s="26"/>
      <c r="IV79" s="925"/>
      <c r="IW79" s="164"/>
      <c r="IX79" s="1039"/>
      <c r="IY79" s="1040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1062"/>
      <c r="C80" s="1063"/>
      <c r="D80" s="1063"/>
      <c r="E80" s="1063"/>
      <c r="F80" s="1063"/>
      <c r="G80" s="1063"/>
      <c r="H80" s="1063"/>
      <c r="I80" s="1063"/>
      <c r="J80" s="1063"/>
      <c r="K80" s="1063"/>
      <c r="L80" s="1063"/>
      <c r="M80" s="1063"/>
      <c r="N80" s="1063"/>
      <c r="O80" s="1063"/>
      <c r="P80" s="1063"/>
      <c r="Q80" s="1063"/>
      <c r="R80" s="1063"/>
      <c r="S80" s="1063"/>
      <c r="T80" s="1063"/>
      <c r="U80" s="1063"/>
      <c r="V80" s="1063"/>
      <c r="W80" s="1063"/>
      <c r="X80" s="1063"/>
      <c r="Y80" s="1063"/>
      <c r="Z80" s="1063"/>
      <c r="AA80" s="1063"/>
      <c r="AB80" s="1063"/>
      <c r="AC80" s="1063"/>
      <c r="AD80" s="1063"/>
      <c r="AE80" s="1063"/>
      <c r="AF80" s="1063"/>
      <c r="AG80" s="1063"/>
      <c r="AH80" s="1063"/>
      <c r="AI80" s="1063"/>
      <c r="AJ80" s="1063"/>
      <c r="AK80" s="1063"/>
      <c r="AL80" s="1063"/>
      <c r="AM80" s="1063"/>
      <c r="AN80" s="1063"/>
      <c r="AO80" s="1064"/>
      <c r="AP80" s="22"/>
      <c r="AQ80" s="22"/>
      <c r="AR80" s="22"/>
      <c r="AS80" s="22"/>
      <c r="AT80" s="22"/>
      <c r="AU80" s="22"/>
      <c r="AV80" s="22"/>
      <c r="AW80" s="22"/>
      <c r="AX80" s="1056"/>
      <c r="AY80" s="1039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DO80" s="1049"/>
      <c r="DP80" s="1050"/>
      <c r="DQ80" s="1050"/>
      <c r="DR80" s="1050"/>
      <c r="DS80" s="1050"/>
      <c r="DT80" s="1050"/>
      <c r="DU80" s="1050"/>
      <c r="DV80" s="1050"/>
      <c r="DW80" s="1050"/>
      <c r="DX80" s="1050"/>
      <c r="DY80" s="1050"/>
      <c r="DZ80" s="1050"/>
      <c r="EA80" s="1050"/>
      <c r="EB80" s="1050"/>
      <c r="EC80" s="1050"/>
      <c r="ED80" s="1050"/>
      <c r="EE80" s="1050"/>
      <c r="EF80" s="1050"/>
      <c r="EG80" s="1050"/>
      <c r="EH80" s="1050"/>
      <c r="EI80" s="1050"/>
      <c r="EJ80" s="1050"/>
      <c r="EK80" s="1050"/>
      <c r="EL80" s="1050"/>
      <c r="EM80" s="1050"/>
      <c r="EN80" s="1050"/>
      <c r="EO80" s="1050"/>
      <c r="EP80" s="1050"/>
      <c r="EQ80" s="1050"/>
      <c r="ER80" s="1050"/>
      <c r="ES80" s="1050"/>
      <c r="ET80" s="1050"/>
      <c r="EU80" s="1050"/>
      <c r="EV80" s="1050"/>
      <c r="EW80" s="1050"/>
      <c r="EX80" s="1050"/>
      <c r="EY80" s="1050"/>
      <c r="EZ80" s="1050"/>
      <c r="FA80" s="1050"/>
      <c r="FB80" s="1051"/>
      <c r="IR80" s="41"/>
      <c r="IS80" s="41"/>
      <c r="IT80" s="26"/>
      <c r="IU80" s="26"/>
      <c r="IV80" s="925"/>
      <c r="IW80" s="164"/>
      <c r="IX80" s="1039"/>
      <c r="IY80" s="1040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 thickBot="1">
      <c r="B81" s="1062"/>
      <c r="C81" s="1063"/>
      <c r="D81" s="1063"/>
      <c r="E81" s="1063"/>
      <c r="F81" s="1063"/>
      <c r="G81" s="1063"/>
      <c r="H81" s="1063"/>
      <c r="I81" s="1063"/>
      <c r="J81" s="1063"/>
      <c r="K81" s="1063"/>
      <c r="L81" s="1063"/>
      <c r="M81" s="1063"/>
      <c r="N81" s="1063"/>
      <c r="O81" s="1063"/>
      <c r="P81" s="1063"/>
      <c r="Q81" s="1063"/>
      <c r="R81" s="1063"/>
      <c r="S81" s="1063"/>
      <c r="T81" s="1063"/>
      <c r="U81" s="1063"/>
      <c r="V81" s="1063"/>
      <c r="W81" s="1063"/>
      <c r="X81" s="1063"/>
      <c r="Y81" s="1063"/>
      <c r="Z81" s="1063"/>
      <c r="AA81" s="1063"/>
      <c r="AB81" s="1063"/>
      <c r="AC81" s="1063"/>
      <c r="AD81" s="1063"/>
      <c r="AE81" s="1063"/>
      <c r="AF81" s="1063"/>
      <c r="AG81" s="1063"/>
      <c r="AH81" s="1063"/>
      <c r="AI81" s="1063"/>
      <c r="AJ81" s="1063"/>
      <c r="AK81" s="1063"/>
      <c r="AL81" s="1063"/>
      <c r="AM81" s="1063"/>
      <c r="AN81" s="1063"/>
      <c r="AO81" s="1064"/>
      <c r="AP81" s="22"/>
      <c r="AQ81" s="22"/>
      <c r="AR81" s="22"/>
      <c r="AS81" s="22"/>
      <c r="AT81" s="22"/>
      <c r="AU81" s="22"/>
      <c r="AV81" s="22"/>
      <c r="AW81" s="22"/>
      <c r="AX81" s="1056"/>
      <c r="AY81" s="1039"/>
      <c r="AZ81" s="163"/>
      <c r="BA81" s="45"/>
      <c r="BB81" s="1068">
        <v>1600</v>
      </c>
      <c r="BC81" s="1068"/>
      <c r="BD81" s="1068"/>
      <c r="BE81" s="1068"/>
      <c r="BF81" s="1068"/>
      <c r="BG81" s="1068"/>
      <c r="BI81" s="54"/>
      <c r="BJ81" s="26"/>
      <c r="DO81" s="1052"/>
      <c r="DP81" s="1053"/>
      <c r="DQ81" s="1053"/>
      <c r="DR81" s="1053"/>
      <c r="DS81" s="1053"/>
      <c r="DT81" s="1053"/>
      <c r="DU81" s="1053"/>
      <c r="DV81" s="1053"/>
      <c r="DW81" s="1053"/>
      <c r="DX81" s="1053"/>
      <c r="DY81" s="1053"/>
      <c r="DZ81" s="1053"/>
      <c r="EA81" s="1053"/>
      <c r="EB81" s="1053"/>
      <c r="EC81" s="1053"/>
      <c r="ED81" s="1053"/>
      <c r="EE81" s="1053"/>
      <c r="EF81" s="1053"/>
      <c r="EG81" s="1053"/>
      <c r="EH81" s="1053"/>
      <c r="EI81" s="1053"/>
      <c r="EJ81" s="1053"/>
      <c r="EK81" s="1053"/>
      <c r="EL81" s="1053"/>
      <c r="EM81" s="1053"/>
      <c r="EN81" s="1053"/>
      <c r="EO81" s="1053"/>
      <c r="EP81" s="1053"/>
      <c r="EQ81" s="1053"/>
      <c r="ER81" s="1053"/>
      <c r="ES81" s="1053"/>
      <c r="ET81" s="1053"/>
      <c r="EU81" s="1053"/>
      <c r="EV81" s="1053"/>
      <c r="EW81" s="1053"/>
      <c r="EX81" s="1053"/>
      <c r="EY81" s="1053"/>
      <c r="EZ81" s="1053"/>
      <c r="FA81" s="1053"/>
      <c r="FB81" s="1054"/>
      <c r="IR81" s="41"/>
      <c r="IS81" s="1071" t="s">
        <v>78</v>
      </c>
      <c r="IT81" s="1071"/>
      <c r="IU81" s="1071"/>
      <c r="IV81" s="1072"/>
      <c r="IW81" s="164"/>
      <c r="IX81" s="1039"/>
      <c r="IY81" s="1040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 thickTop="1">
      <c r="B82" s="1062"/>
      <c r="C82" s="1063"/>
      <c r="D82" s="1063"/>
      <c r="E82" s="1063"/>
      <c r="F82" s="1063"/>
      <c r="G82" s="1063"/>
      <c r="H82" s="1063"/>
      <c r="I82" s="1063"/>
      <c r="J82" s="1063"/>
      <c r="K82" s="1063"/>
      <c r="L82" s="1063"/>
      <c r="M82" s="1063"/>
      <c r="N82" s="1063"/>
      <c r="O82" s="1063"/>
      <c r="P82" s="1063"/>
      <c r="Q82" s="1063"/>
      <c r="R82" s="1063"/>
      <c r="S82" s="1063"/>
      <c r="T82" s="1063"/>
      <c r="U82" s="1063"/>
      <c r="V82" s="1063"/>
      <c r="W82" s="1063"/>
      <c r="X82" s="1063"/>
      <c r="Y82" s="1063"/>
      <c r="Z82" s="1063"/>
      <c r="AA82" s="1063"/>
      <c r="AB82" s="1063"/>
      <c r="AC82" s="1063"/>
      <c r="AD82" s="1063"/>
      <c r="AE82" s="1063"/>
      <c r="AF82" s="1063"/>
      <c r="AG82" s="1063"/>
      <c r="AH82" s="1063"/>
      <c r="AI82" s="1063"/>
      <c r="AJ82" s="1063"/>
      <c r="AK82" s="1063"/>
      <c r="AL82" s="1063"/>
      <c r="AM82" s="1063"/>
      <c r="AN82" s="1063"/>
      <c r="AO82" s="1064"/>
      <c r="AP82" s="22"/>
      <c r="AQ82" s="22"/>
      <c r="AR82" s="22"/>
      <c r="AS82" s="22"/>
      <c r="AT82" s="22"/>
      <c r="AU82" s="22"/>
      <c r="AV82" s="22"/>
      <c r="AW82" s="22"/>
      <c r="AX82" s="1057"/>
      <c r="AY82" s="1041"/>
      <c r="AZ82" s="167"/>
      <c r="BA82" s="45"/>
      <c r="BB82" s="1068"/>
      <c r="BC82" s="1068"/>
      <c r="BD82" s="1068"/>
      <c r="BE82" s="1068"/>
      <c r="BF82" s="1068"/>
      <c r="BG82" s="1068"/>
      <c r="BH82" s="52"/>
      <c r="BI82" s="53"/>
      <c r="BJ82" s="26"/>
      <c r="DO82" s="1046" t="s">
        <v>94</v>
      </c>
      <c r="DP82" s="1047"/>
      <c r="DQ82" s="1047"/>
      <c r="DR82" s="1047"/>
      <c r="DS82" s="1047"/>
      <c r="DT82" s="1047"/>
      <c r="DU82" s="1047"/>
      <c r="DV82" s="1047"/>
      <c r="DW82" s="1047"/>
      <c r="DX82" s="1047"/>
      <c r="DY82" s="1047"/>
      <c r="DZ82" s="1047"/>
      <c r="EA82" s="1047"/>
      <c r="EB82" s="1047"/>
      <c r="EC82" s="1047"/>
      <c r="ED82" s="1047"/>
      <c r="EE82" s="1047"/>
      <c r="EF82" s="1047"/>
      <c r="EG82" s="1047"/>
      <c r="EH82" s="1047"/>
      <c r="EI82" s="1047"/>
      <c r="EJ82" s="1047"/>
      <c r="EK82" s="1047"/>
      <c r="EL82" s="1047"/>
      <c r="EM82" s="1047"/>
      <c r="EN82" s="1047"/>
      <c r="EO82" s="1047"/>
      <c r="EP82" s="1047"/>
      <c r="EQ82" s="1047"/>
      <c r="ER82" s="1047"/>
      <c r="ES82" s="1047"/>
      <c r="ET82" s="1047"/>
      <c r="EU82" s="1047"/>
      <c r="EV82" s="1047"/>
      <c r="EW82" s="1047"/>
      <c r="EX82" s="1047"/>
      <c r="EY82" s="1047"/>
      <c r="EZ82" s="1047"/>
      <c r="FA82" s="1047"/>
      <c r="FB82" s="1048"/>
      <c r="IR82" s="41"/>
      <c r="IS82" s="1071"/>
      <c r="IT82" s="1071"/>
      <c r="IU82" s="1071"/>
      <c r="IV82" s="1072"/>
      <c r="IW82" s="168"/>
      <c r="IX82" s="1041"/>
      <c r="IY82" s="1042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1062"/>
      <c r="C83" s="1063"/>
      <c r="D83" s="1063"/>
      <c r="E83" s="1063"/>
      <c r="F83" s="1063"/>
      <c r="G83" s="1063"/>
      <c r="H83" s="1063"/>
      <c r="I83" s="1063"/>
      <c r="J83" s="1063"/>
      <c r="K83" s="1063"/>
      <c r="L83" s="1063"/>
      <c r="M83" s="1063"/>
      <c r="N83" s="1063"/>
      <c r="O83" s="1063"/>
      <c r="P83" s="1063"/>
      <c r="Q83" s="1063"/>
      <c r="R83" s="1063"/>
      <c r="S83" s="1063"/>
      <c r="T83" s="1063"/>
      <c r="U83" s="1063"/>
      <c r="V83" s="1063"/>
      <c r="W83" s="1063"/>
      <c r="X83" s="1063"/>
      <c r="Y83" s="1063"/>
      <c r="Z83" s="1063"/>
      <c r="AA83" s="1063"/>
      <c r="AB83" s="1063"/>
      <c r="AC83" s="1063"/>
      <c r="AD83" s="1063"/>
      <c r="AE83" s="1063"/>
      <c r="AF83" s="1063"/>
      <c r="AG83" s="1063"/>
      <c r="AH83" s="1063"/>
      <c r="AI83" s="1063"/>
      <c r="AJ83" s="1063"/>
      <c r="AK83" s="1063"/>
      <c r="AL83" s="1063"/>
      <c r="AM83" s="1063"/>
      <c r="AN83" s="1063"/>
      <c r="AO83" s="1064"/>
      <c r="AP83" s="22"/>
      <c r="AQ83" s="22"/>
      <c r="AR83" s="22"/>
      <c r="AS83" s="22"/>
      <c r="AT83" s="22"/>
      <c r="AU83" s="22"/>
      <c r="AV83" s="22"/>
      <c r="AW83" s="22"/>
      <c r="AX83" s="1056" t="s">
        <v>6</v>
      </c>
      <c r="AY83" s="1039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DO83" s="1049"/>
      <c r="DP83" s="1050"/>
      <c r="DQ83" s="1050"/>
      <c r="DR83" s="1050"/>
      <c r="DS83" s="1050"/>
      <c r="DT83" s="1050"/>
      <c r="DU83" s="1050"/>
      <c r="DV83" s="1050"/>
      <c r="DW83" s="1050"/>
      <c r="DX83" s="1050"/>
      <c r="DY83" s="1050"/>
      <c r="DZ83" s="1050"/>
      <c r="EA83" s="1050"/>
      <c r="EB83" s="1050"/>
      <c r="EC83" s="1050"/>
      <c r="ED83" s="1050"/>
      <c r="EE83" s="1050"/>
      <c r="EF83" s="1050"/>
      <c r="EG83" s="1050"/>
      <c r="EH83" s="1050"/>
      <c r="EI83" s="1050"/>
      <c r="EJ83" s="1050"/>
      <c r="EK83" s="1050"/>
      <c r="EL83" s="1050"/>
      <c r="EM83" s="1050"/>
      <c r="EN83" s="1050"/>
      <c r="EO83" s="1050"/>
      <c r="EP83" s="1050"/>
      <c r="EQ83" s="1050"/>
      <c r="ER83" s="1050"/>
      <c r="ES83" s="1050"/>
      <c r="ET83" s="1050"/>
      <c r="EU83" s="1050"/>
      <c r="EV83" s="1050"/>
      <c r="EW83" s="1050"/>
      <c r="EX83" s="1050"/>
      <c r="EY83" s="1050"/>
      <c r="EZ83" s="1050"/>
      <c r="FA83" s="1050"/>
      <c r="FB83" s="1051"/>
      <c r="IR83" s="41"/>
      <c r="IS83" s="1071"/>
      <c r="IT83" s="1071"/>
      <c r="IU83" s="1071"/>
      <c r="IV83" s="1072"/>
      <c r="IW83" s="164"/>
      <c r="IX83" s="1039" t="s">
        <v>6</v>
      </c>
      <c r="IY83" s="1040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1062"/>
      <c r="C84" s="1063"/>
      <c r="D84" s="1063"/>
      <c r="E84" s="1063"/>
      <c r="F84" s="1063"/>
      <c r="G84" s="1063"/>
      <c r="H84" s="1063"/>
      <c r="I84" s="1063"/>
      <c r="J84" s="1063"/>
      <c r="K84" s="1063"/>
      <c r="L84" s="1063"/>
      <c r="M84" s="1063"/>
      <c r="N84" s="1063"/>
      <c r="O84" s="1063"/>
      <c r="P84" s="1063"/>
      <c r="Q84" s="1063"/>
      <c r="R84" s="1063"/>
      <c r="S84" s="1063"/>
      <c r="T84" s="1063"/>
      <c r="U84" s="1063"/>
      <c r="V84" s="1063"/>
      <c r="W84" s="1063"/>
      <c r="X84" s="1063"/>
      <c r="Y84" s="1063"/>
      <c r="Z84" s="1063"/>
      <c r="AA84" s="1063"/>
      <c r="AB84" s="1063"/>
      <c r="AC84" s="1063"/>
      <c r="AD84" s="1063"/>
      <c r="AE84" s="1063"/>
      <c r="AF84" s="1063"/>
      <c r="AG84" s="1063"/>
      <c r="AH84" s="1063"/>
      <c r="AI84" s="1063"/>
      <c r="AJ84" s="1063"/>
      <c r="AK84" s="1063"/>
      <c r="AL84" s="1063"/>
      <c r="AM84" s="1063"/>
      <c r="AN84" s="1063"/>
      <c r="AO84" s="1064"/>
      <c r="AP84" s="22"/>
      <c r="AQ84" s="22"/>
      <c r="AR84" s="22"/>
      <c r="AS84" s="22"/>
      <c r="AT84" s="22"/>
      <c r="AU84" s="22"/>
      <c r="AV84" s="22"/>
      <c r="AW84" s="22"/>
      <c r="AX84" s="1056"/>
      <c r="AY84" s="1039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DO84" s="1049"/>
      <c r="DP84" s="1050"/>
      <c r="DQ84" s="1050"/>
      <c r="DR84" s="1050"/>
      <c r="DS84" s="1050"/>
      <c r="DT84" s="1050"/>
      <c r="DU84" s="1050"/>
      <c r="DV84" s="1050"/>
      <c r="DW84" s="1050"/>
      <c r="DX84" s="1050"/>
      <c r="DY84" s="1050"/>
      <c r="DZ84" s="1050"/>
      <c r="EA84" s="1050"/>
      <c r="EB84" s="1050"/>
      <c r="EC84" s="1050"/>
      <c r="ED84" s="1050"/>
      <c r="EE84" s="1050"/>
      <c r="EF84" s="1050"/>
      <c r="EG84" s="1050"/>
      <c r="EH84" s="1050"/>
      <c r="EI84" s="1050"/>
      <c r="EJ84" s="1050"/>
      <c r="EK84" s="1050"/>
      <c r="EL84" s="1050"/>
      <c r="EM84" s="1050"/>
      <c r="EN84" s="1050"/>
      <c r="EO84" s="1050"/>
      <c r="EP84" s="1050"/>
      <c r="EQ84" s="1050"/>
      <c r="ER84" s="1050"/>
      <c r="ES84" s="1050"/>
      <c r="ET84" s="1050"/>
      <c r="EU84" s="1050"/>
      <c r="EV84" s="1050"/>
      <c r="EW84" s="1050"/>
      <c r="EX84" s="1050"/>
      <c r="EY84" s="1050"/>
      <c r="EZ84" s="1050"/>
      <c r="FA84" s="1050"/>
      <c r="FB84" s="1051"/>
      <c r="IR84" s="41"/>
      <c r="IS84" s="1071"/>
      <c r="IT84" s="1071"/>
      <c r="IU84" s="1071"/>
      <c r="IV84" s="1072"/>
      <c r="IW84" s="164"/>
      <c r="IX84" s="1039"/>
      <c r="IY84" s="1040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 thickBot="1">
      <c r="B85" s="1065"/>
      <c r="C85" s="1066"/>
      <c r="D85" s="1066"/>
      <c r="E85" s="1066"/>
      <c r="F85" s="1066"/>
      <c r="G85" s="1066"/>
      <c r="H85" s="1066"/>
      <c r="I85" s="1066"/>
      <c r="J85" s="1066"/>
      <c r="K85" s="1066"/>
      <c r="L85" s="1066"/>
      <c r="M85" s="1066"/>
      <c r="N85" s="1066"/>
      <c r="O85" s="1066"/>
      <c r="P85" s="1066"/>
      <c r="Q85" s="1066"/>
      <c r="R85" s="1066"/>
      <c r="S85" s="1066"/>
      <c r="T85" s="1066"/>
      <c r="U85" s="1066"/>
      <c r="V85" s="1066"/>
      <c r="W85" s="1066"/>
      <c r="X85" s="1066"/>
      <c r="Y85" s="1066"/>
      <c r="Z85" s="1066"/>
      <c r="AA85" s="1066"/>
      <c r="AB85" s="1066"/>
      <c r="AC85" s="1066"/>
      <c r="AD85" s="1066"/>
      <c r="AE85" s="1066"/>
      <c r="AF85" s="1066"/>
      <c r="AG85" s="1066"/>
      <c r="AH85" s="1066"/>
      <c r="AI85" s="1066"/>
      <c r="AJ85" s="1066"/>
      <c r="AK85" s="1066"/>
      <c r="AL85" s="1066"/>
      <c r="AM85" s="1066"/>
      <c r="AN85" s="1066"/>
      <c r="AO85" s="1067"/>
      <c r="AP85" s="22"/>
      <c r="AQ85" s="22"/>
      <c r="AR85" s="22"/>
      <c r="AS85" s="22"/>
      <c r="AT85" s="22"/>
      <c r="AU85" s="22"/>
      <c r="AV85" s="22"/>
      <c r="AW85" s="22"/>
      <c r="AX85" s="1056"/>
      <c r="AY85" s="1039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DO85" s="1049"/>
      <c r="DP85" s="1050"/>
      <c r="DQ85" s="1050"/>
      <c r="DR85" s="1050"/>
      <c r="DS85" s="1050"/>
      <c r="DT85" s="1050"/>
      <c r="DU85" s="1050"/>
      <c r="DV85" s="1050"/>
      <c r="DW85" s="1050"/>
      <c r="DX85" s="1050"/>
      <c r="DY85" s="1050"/>
      <c r="DZ85" s="1050"/>
      <c r="EA85" s="1050"/>
      <c r="EB85" s="1050"/>
      <c r="EC85" s="1050"/>
      <c r="ED85" s="1050"/>
      <c r="EE85" s="1050"/>
      <c r="EF85" s="1050"/>
      <c r="EG85" s="1050"/>
      <c r="EH85" s="1050"/>
      <c r="EI85" s="1050"/>
      <c r="EJ85" s="1050"/>
      <c r="EK85" s="1050"/>
      <c r="EL85" s="1050"/>
      <c r="EM85" s="1050"/>
      <c r="EN85" s="1050"/>
      <c r="EO85" s="1050"/>
      <c r="EP85" s="1050"/>
      <c r="EQ85" s="1050"/>
      <c r="ER85" s="1050"/>
      <c r="ES85" s="1050"/>
      <c r="ET85" s="1050"/>
      <c r="EU85" s="1050"/>
      <c r="EV85" s="1050"/>
      <c r="EW85" s="1050"/>
      <c r="EX85" s="1050"/>
      <c r="EY85" s="1050"/>
      <c r="EZ85" s="1050"/>
      <c r="FA85" s="1050"/>
      <c r="FB85" s="1051"/>
      <c r="IR85" s="41"/>
      <c r="IS85" s="1071"/>
      <c r="IT85" s="1071"/>
      <c r="IU85" s="1071"/>
      <c r="IV85" s="1072"/>
      <c r="IW85" s="164"/>
      <c r="IX85" s="1039"/>
      <c r="IY85" s="1040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 thickTop="1">
      <c r="B86" s="1059" t="s">
        <v>447</v>
      </c>
      <c r="C86" s="1060"/>
      <c r="D86" s="1060"/>
      <c r="E86" s="1060"/>
      <c r="F86" s="1060"/>
      <c r="G86" s="1060"/>
      <c r="H86" s="1060"/>
      <c r="I86" s="1060"/>
      <c r="J86" s="1060"/>
      <c r="K86" s="1060"/>
      <c r="L86" s="1060"/>
      <c r="M86" s="1060"/>
      <c r="N86" s="1060"/>
      <c r="O86" s="1060"/>
      <c r="P86" s="1060"/>
      <c r="Q86" s="1060"/>
      <c r="R86" s="1060"/>
      <c r="S86" s="1060"/>
      <c r="T86" s="1060"/>
      <c r="U86" s="1060"/>
      <c r="V86" s="1060"/>
      <c r="W86" s="1060"/>
      <c r="X86" s="1060"/>
      <c r="Y86" s="1060"/>
      <c r="Z86" s="1060"/>
      <c r="AA86" s="1060"/>
      <c r="AB86" s="1060"/>
      <c r="AC86" s="1060"/>
      <c r="AD86" s="1060"/>
      <c r="AE86" s="1060"/>
      <c r="AF86" s="1060"/>
      <c r="AG86" s="1060"/>
      <c r="AH86" s="1060"/>
      <c r="AI86" s="1060"/>
      <c r="AJ86" s="1060"/>
      <c r="AK86" s="1060"/>
      <c r="AL86" s="1060"/>
      <c r="AM86" s="1060"/>
      <c r="AN86" s="1060"/>
      <c r="AO86" s="1061"/>
      <c r="AP86" s="22"/>
      <c r="AQ86" s="22"/>
      <c r="AR86" s="22"/>
      <c r="AS86" s="22"/>
      <c r="AT86" s="22"/>
      <c r="AU86" s="22"/>
      <c r="AV86" s="22"/>
      <c r="AW86" s="22"/>
      <c r="AX86" s="1056"/>
      <c r="AY86" s="1039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DO86" s="1049"/>
      <c r="DP86" s="1050"/>
      <c r="DQ86" s="1050"/>
      <c r="DR86" s="1050"/>
      <c r="DS86" s="1050"/>
      <c r="DT86" s="1050"/>
      <c r="DU86" s="1050"/>
      <c r="DV86" s="1050"/>
      <c r="DW86" s="1050"/>
      <c r="DX86" s="1050"/>
      <c r="DY86" s="1050"/>
      <c r="DZ86" s="1050"/>
      <c r="EA86" s="1050"/>
      <c r="EB86" s="1050"/>
      <c r="EC86" s="1050"/>
      <c r="ED86" s="1050"/>
      <c r="EE86" s="1050"/>
      <c r="EF86" s="1050"/>
      <c r="EG86" s="1050"/>
      <c r="EH86" s="1050"/>
      <c r="EI86" s="1050"/>
      <c r="EJ86" s="1050"/>
      <c r="EK86" s="1050"/>
      <c r="EL86" s="1050"/>
      <c r="EM86" s="1050"/>
      <c r="EN86" s="1050"/>
      <c r="EO86" s="1050"/>
      <c r="EP86" s="1050"/>
      <c r="EQ86" s="1050"/>
      <c r="ER86" s="1050"/>
      <c r="ES86" s="1050"/>
      <c r="ET86" s="1050"/>
      <c r="EU86" s="1050"/>
      <c r="EV86" s="1050"/>
      <c r="EW86" s="1050"/>
      <c r="EX86" s="1050"/>
      <c r="EY86" s="1050"/>
      <c r="EZ86" s="1050"/>
      <c r="FA86" s="1050"/>
      <c r="FB86" s="1051"/>
      <c r="IR86" s="41"/>
      <c r="IS86" s="1071"/>
      <c r="IT86" s="1071"/>
      <c r="IU86" s="1071"/>
      <c r="IV86" s="1072"/>
      <c r="IW86" s="164"/>
      <c r="IX86" s="1039"/>
      <c r="IY86" s="1040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1062"/>
      <c r="C87" s="1063"/>
      <c r="D87" s="1063"/>
      <c r="E87" s="1063"/>
      <c r="F87" s="1063"/>
      <c r="G87" s="1063"/>
      <c r="H87" s="1063"/>
      <c r="I87" s="1063"/>
      <c r="J87" s="1063"/>
      <c r="K87" s="1063"/>
      <c r="L87" s="1063"/>
      <c r="M87" s="1063"/>
      <c r="N87" s="1063"/>
      <c r="O87" s="1063"/>
      <c r="P87" s="1063"/>
      <c r="Q87" s="1063"/>
      <c r="R87" s="1063"/>
      <c r="S87" s="1063"/>
      <c r="T87" s="1063"/>
      <c r="U87" s="1063"/>
      <c r="V87" s="1063"/>
      <c r="W87" s="1063"/>
      <c r="X87" s="1063"/>
      <c r="Y87" s="1063"/>
      <c r="Z87" s="1063"/>
      <c r="AA87" s="1063"/>
      <c r="AB87" s="1063"/>
      <c r="AC87" s="1063"/>
      <c r="AD87" s="1063"/>
      <c r="AE87" s="1063"/>
      <c r="AF87" s="1063"/>
      <c r="AG87" s="1063"/>
      <c r="AH87" s="1063"/>
      <c r="AI87" s="1063"/>
      <c r="AJ87" s="1063"/>
      <c r="AK87" s="1063"/>
      <c r="AL87" s="1063"/>
      <c r="AM87" s="1063"/>
      <c r="AN87" s="1063"/>
      <c r="AO87" s="1064"/>
      <c r="AP87" s="22"/>
      <c r="AQ87" s="22"/>
      <c r="AR87" s="22"/>
      <c r="AS87" s="22"/>
      <c r="AT87" s="22"/>
      <c r="AU87" s="22"/>
      <c r="AV87" s="22"/>
      <c r="AW87" s="22"/>
      <c r="AX87" s="1056"/>
      <c r="AY87" s="1039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DO87" s="1049"/>
      <c r="DP87" s="1050"/>
      <c r="DQ87" s="1050"/>
      <c r="DR87" s="1050"/>
      <c r="DS87" s="1050"/>
      <c r="DT87" s="1050"/>
      <c r="DU87" s="1050"/>
      <c r="DV87" s="1050"/>
      <c r="DW87" s="1050"/>
      <c r="DX87" s="1050"/>
      <c r="DY87" s="1050"/>
      <c r="DZ87" s="1050"/>
      <c r="EA87" s="1050"/>
      <c r="EB87" s="1050"/>
      <c r="EC87" s="1050"/>
      <c r="ED87" s="1050"/>
      <c r="EE87" s="1050"/>
      <c r="EF87" s="1050"/>
      <c r="EG87" s="1050"/>
      <c r="EH87" s="1050"/>
      <c r="EI87" s="1050"/>
      <c r="EJ87" s="1050"/>
      <c r="EK87" s="1050"/>
      <c r="EL87" s="1050"/>
      <c r="EM87" s="1050"/>
      <c r="EN87" s="1050"/>
      <c r="EO87" s="1050"/>
      <c r="EP87" s="1050"/>
      <c r="EQ87" s="1050"/>
      <c r="ER87" s="1050"/>
      <c r="ES87" s="1050"/>
      <c r="ET87" s="1050"/>
      <c r="EU87" s="1050"/>
      <c r="EV87" s="1050"/>
      <c r="EW87" s="1050"/>
      <c r="EX87" s="1050"/>
      <c r="EY87" s="1050"/>
      <c r="EZ87" s="1050"/>
      <c r="FA87" s="1050"/>
      <c r="FB87" s="1051"/>
      <c r="IR87" s="41"/>
      <c r="IS87" s="1071"/>
      <c r="IT87" s="1071"/>
      <c r="IU87" s="1071"/>
      <c r="IV87" s="1072"/>
      <c r="IW87" s="164"/>
      <c r="IX87" s="1039"/>
      <c r="IY87" s="1040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1062"/>
      <c r="C88" s="1063"/>
      <c r="D88" s="1063"/>
      <c r="E88" s="1063"/>
      <c r="F88" s="1063"/>
      <c r="G88" s="1063"/>
      <c r="H88" s="1063"/>
      <c r="I88" s="1063"/>
      <c r="J88" s="1063"/>
      <c r="K88" s="1063"/>
      <c r="L88" s="1063"/>
      <c r="M88" s="1063"/>
      <c r="N88" s="1063"/>
      <c r="O88" s="1063"/>
      <c r="P88" s="1063"/>
      <c r="Q88" s="1063"/>
      <c r="R88" s="1063"/>
      <c r="S88" s="1063"/>
      <c r="T88" s="1063"/>
      <c r="U88" s="1063"/>
      <c r="V88" s="1063"/>
      <c r="W88" s="1063"/>
      <c r="X88" s="1063"/>
      <c r="Y88" s="1063"/>
      <c r="Z88" s="1063"/>
      <c r="AA88" s="1063"/>
      <c r="AB88" s="1063"/>
      <c r="AC88" s="1063"/>
      <c r="AD88" s="1063"/>
      <c r="AE88" s="1063"/>
      <c r="AF88" s="1063"/>
      <c r="AG88" s="1063"/>
      <c r="AH88" s="1063"/>
      <c r="AI88" s="1063"/>
      <c r="AJ88" s="1063"/>
      <c r="AK88" s="1063"/>
      <c r="AL88" s="1063"/>
      <c r="AM88" s="1063"/>
      <c r="AN88" s="1063"/>
      <c r="AO88" s="1064"/>
      <c r="AP88" s="22"/>
      <c r="AQ88" s="22"/>
      <c r="AR88" s="22"/>
      <c r="AS88" s="22"/>
      <c r="AT88" s="22"/>
      <c r="AU88" s="22"/>
      <c r="AV88" s="22"/>
      <c r="AW88" s="22"/>
      <c r="AX88" s="1056"/>
      <c r="AY88" s="1039"/>
      <c r="AZ88" s="1044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DO88" s="1049"/>
      <c r="DP88" s="1050"/>
      <c r="DQ88" s="1050"/>
      <c r="DR88" s="1050"/>
      <c r="DS88" s="1050"/>
      <c r="DT88" s="1050"/>
      <c r="DU88" s="1050"/>
      <c r="DV88" s="1050"/>
      <c r="DW88" s="1050"/>
      <c r="DX88" s="1050"/>
      <c r="DY88" s="1050"/>
      <c r="DZ88" s="1050"/>
      <c r="EA88" s="1050"/>
      <c r="EB88" s="1050"/>
      <c r="EC88" s="1050"/>
      <c r="ED88" s="1050"/>
      <c r="EE88" s="1050"/>
      <c r="EF88" s="1050"/>
      <c r="EG88" s="1050"/>
      <c r="EH88" s="1050"/>
      <c r="EI88" s="1050"/>
      <c r="EJ88" s="1050"/>
      <c r="EK88" s="1050"/>
      <c r="EL88" s="1050"/>
      <c r="EM88" s="1050"/>
      <c r="EN88" s="1050"/>
      <c r="EO88" s="1050"/>
      <c r="EP88" s="1050"/>
      <c r="EQ88" s="1050"/>
      <c r="ER88" s="1050"/>
      <c r="ES88" s="1050"/>
      <c r="ET88" s="1050"/>
      <c r="EU88" s="1050"/>
      <c r="EV88" s="1050"/>
      <c r="EW88" s="1050"/>
      <c r="EX88" s="1050"/>
      <c r="EY88" s="1050"/>
      <c r="EZ88" s="1050"/>
      <c r="FA88" s="1050"/>
      <c r="FB88" s="1051"/>
      <c r="IR88" s="41"/>
      <c r="IS88" s="1071"/>
      <c r="IT88" s="1071"/>
      <c r="IU88" s="1071"/>
      <c r="IV88" s="1072"/>
      <c r="IW88" s="1045" t="e" vm="5">
        <v>#VALUE!</v>
      </c>
      <c r="IX88" s="1039"/>
      <c r="IY88" s="1040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 thickBot="1">
      <c r="B89" s="1062"/>
      <c r="C89" s="1063"/>
      <c r="D89" s="1063"/>
      <c r="E89" s="1063"/>
      <c r="F89" s="1063"/>
      <c r="G89" s="1063"/>
      <c r="H89" s="1063"/>
      <c r="I89" s="1063"/>
      <c r="J89" s="1063"/>
      <c r="K89" s="1063"/>
      <c r="L89" s="1063"/>
      <c r="M89" s="1063"/>
      <c r="N89" s="1063"/>
      <c r="O89" s="1063"/>
      <c r="P89" s="1063"/>
      <c r="Q89" s="1063"/>
      <c r="R89" s="1063"/>
      <c r="S89" s="1063"/>
      <c r="T89" s="1063"/>
      <c r="U89" s="1063"/>
      <c r="V89" s="1063"/>
      <c r="W89" s="1063"/>
      <c r="X89" s="1063"/>
      <c r="Y89" s="1063"/>
      <c r="Z89" s="1063"/>
      <c r="AA89" s="1063"/>
      <c r="AB89" s="1063"/>
      <c r="AC89" s="1063"/>
      <c r="AD89" s="1063"/>
      <c r="AE89" s="1063"/>
      <c r="AF89" s="1063"/>
      <c r="AG89" s="1063"/>
      <c r="AH89" s="1063"/>
      <c r="AI89" s="1063"/>
      <c r="AJ89" s="1063"/>
      <c r="AK89" s="1063"/>
      <c r="AL89" s="1063"/>
      <c r="AM89" s="1063"/>
      <c r="AN89" s="1063"/>
      <c r="AO89" s="1064"/>
      <c r="AP89" s="22"/>
      <c r="AQ89" s="22"/>
      <c r="AR89" s="22"/>
      <c r="AS89" s="22"/>
      <c r="AT89" s="22"/>
      <c r="AU89" s="22"/>
      <c r="AV89" s="22"/>
      <c r="AW89" s="22"/>
      <c r="AX89" s="1056"/>
      <c r="AY89" s="1039"/>
      <c r="AZ89" s="1044"/>
      <c r="BA89" s="45"/>
      <c r="BB89" s="1068">
        <v>1400</v>
      </c>
      <c r="BC89" s="1068"/>
      <c r="BD89" s="1068"/>
      <c r="BE89" s="1068"/>
      <c r="BF89" s="1068"/>
      <c r="BG89" s="1068"/>
      <c r="BI89" s="54"/>
      <c r="BJ89" s="26"/>
      <c r="DO89" s="1052"/>
      <c r="DP89" s="1053"/>
      <c r="DQ89" s="1053"/>
      <c r="DR89" s="1053"/>
      <c r="DS89" s="1053"/>
      <c r="DT89" s="1053"/>
      <c r="DU89" s="1053"/>
      <c r="DV89" s="1053"/>
      <c r="DW89" s="1053"/>
      <c r="DX89" s="1053"/>
      <c r="DY89" s="1053"/>
      <c r="DZ89" s="1053"/>
      <c r="EA89" s="1053"/>
      <c r="EB89" s="1053"/>
      <c r="EC89" s="1053"/>
      <c r="ED89" s="1053"/>
      <c r="EE89" s="1053"/>
      <c r="EF89" s="1053"/>
      <c r="EG89" s="1053"/>
      <c r="EH89" s="1053"/>
      <c r="EI89" s="1053"/>
      <c r="EJ89" s="1053"/>
      <c r="EK89" s="1053"/>
      <c r="EL89" s="1053"/>
      <c r="EM89" s="1053"/>
      <c r="EN89" s="1053"/>
      <c r="EO89" s="1053"/>
      <c r="EP89" s="1053"/>
      <c r="EQ89" s="1053"/>
      <c r="ER89" s="1053"/>
      <c r="ES89" s="1053"/>
      <c r="ET89" s="1053"/>
      <c r="EU89" s="1053"/>
      <c r="EV89" s="1053"/>
      <c r="EW89" s="1053"/>
      <c r="EX89" s="1053"/>
      <c r="EY89" s="1053"/>
      <c r="EZ89" s="1053"/>
      <c r="FA89" s="1053"/>
      <c r="FB89" s="1054"/>
      <c r="IR89" s="41"/>
      <c r="IS89" s="1071"/>
      <c r="IT89" s="1071"/>
      <c r="IU89" s="1071"/>
      <c r="IV89" s="1072"/>
      <c r="IW89" s="1045"/>
      <c r="IX89" s="1039"/>
      <c r="IY89" s="1040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 thickTop="1">
      <c r="B90" s="1062"/>
      <c r="C90" s="1063"/>
      <c r="D90" s="1063"/>
      <c r="E90" s="1063"/>
      <c r="F90" s="1063"/>
      <c r="G90" s="1063"/>
      <c r="H90" s="1063"/>
      <c r="I90" s="1063"/>
      <c r="J90" s="1063"/>
      <c r="K90" s="1063"/>
      <c r="L90" s="1063"/>
      <c r="M90" s="1063"/>
      <c r="N90" s="1063"/>
      <c r="O90" s="1063"/>
      <c r="P90" s="1063"/>
      <c r="Q90" s="1063"/>
      <c r="R90" s="1063"/>
      <c r="S90" s="1063"/>
      <c r="T90" s="1063"/>
      <c r="U90" s="1063"/>
      <c r="V90" s="1063"/>
      <c r="W90" s="1063"/>
      <c r="X90" s="1063"/>
      <c r="Y90" s="1063"/>
      <c r="Z90" s="1063"/>
      <c r="AA90" s="1063"/>
      <c r="AB90" s="1063"/>
      <c r="AC90" s="1063"/>
      <c r="AD90" s="1063"/>
      <c r="AE90" s="1063"/>
      <c r="AF90" s="1063"/>
      <c r="AG90" s="1063"/>
      <c r="AH90" s="1063"/>
      <c r="AI90" s="1063"/>
      <c r="AJ90" s="1063"/>
      <c r="AK90" s="1063"/>
      <c r="AL90" s="1063"/>
      <c r="AM90" s="1063"/>
      <c r="AN90" s="1063"/>
      <c r="AO90" s="1064"/>
      <c r="AP90" s="22"/>
      <c r="AQ90" s="22"/>
      <c r="AR90" s="22"/>
      <c r="AS90" s="22"/>
      <c r="AT90" s="22"/>
      <c r="AU90" s="22"/>
      <c r="AV90" s="22"/>
      <c r="AW90" s="22"/>
      <c r="AX90" s="1056"/>
      <c r="AY90" s="1039"/>
      <c r="AZ90" s="163"/>
      <c r="BA90" s="45"/>
      <c r="BB90" s="1068"/>
      <c r="BC90" s="1068"/>
      <c r="BD90" s="1068"/>
      <c r="BE90" s="1068"/>
      <c r="BF90" s="1068"/>
      <c r="BG90" s="1068"/>
      <c r="BH90" s="52"/>
      <c r="BI90" s="53"/>
      <c r="BJ90" s="26"/>
      <c r="IR90" s="41"/>
      <c r="IS90" s="1071"/>
      <c r="IT90" s="1071"/>
      <c r="IU90" s="1071"/>
      <c r="IV90" s="1072"/>
      <c r="IW90" s="164"/>
      <c r="IX90" s="1039"/>
      <c r="IY90" s="1040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1062"/>
      <c r="C91" s="1063"/>
      <c r="D91" s="1063"/>
      <c r="E91" s="1063"/>
      <c r="F91" s="1063"/>
      <c r="G91" s="1063"/>
      <c r="H91" s="1063"/>
      <c r="I91" s="1063"/>
      <c r="J91" s="1063"/>
      <c r="K91" s="1063"/>
      <c r="L91" s="1063"/>
      <c r="M91" s="1063"/>
      <c r="N91" s="1063"/>
      <c r="O91" s="1063"/>
      <c r="P91" s="1063"/>
      <c r="Q91" s="1063"/>
      <c r="R91" s="1063"/>
      <c r="S91" s="1063"/>
      <c r="T91" s="1063"/>
      <c r="U91" s="1063"/>
      <c r="V91" s="1063"/>
      <c r="W91" s="1063"/>
      <c r="X91" s="1063"/>
      <c r="Y91" s="1063"/>
      <c r="Z91" s="1063"/>
      <c r="AA91" s="1063"/>
      <c r="AB91" s="1063"/>
      <c r="AC91" s="1063"/>
      <c r="AD91" s="1063"/>
      <c r="AE91" s="1063"/>
      <c r="AF91" s="1063"/>
      <c r="AG91" s="1063"/>
      <c r="AH91" s="1063"/>
      <c r="AI91" s="1063"/>
      <c r="AJ91" s="1063"/>
      <c r="AK91" s="1063"/>
      <c r="AL91" s="1063"/>
      <c r="AM91" s="1063"/>
      <c r="AN91" s="1063"/>
      <c r="AO91" s="1064"/>
      <c r="AP91" s="22"/>
      <c r="AQ91" s="22"/>
      <c r="AR91" s="22"/>
      <c r="AS91" s="22"/>
      <c r="AT91" s="22"/>
      <c r="AU91" s="22"/>
      <c r="AV91" s="22"/>
      <c r="AW91" s="22"/>
      <c r="AX91" s="1056"/>
      <c r="AY91" s="1039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R91" s="41"/>
      <c r="IS91" s="1071"/>
      <c r="IT91" s="1071"/>
      <c r="IU91" s="1071"/>
      <c r="IV91" s="1072"/>
      <c r="IW91" s="164"/>
      <c r="IX91" s="1039"/>
      <c r="IY91" s="1040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484"/>
      <c r="JL91" s="484"/>
      <c r="JM91" s="484"/>
      <c r="JN91" s="484"/>
      <c r="JO91" s="484"/>
      <c r="JP91" s="484"/>
      <c r="JQ91" s="484"/>
      <c r="JR91" s="484"/>
      <c r="JS91" s="484"/>
      <c r="JT91" s="484"/>
      <c r="JU91" s="484"/>
      <c r="JV91" s="484"/>
      <c r="JW91" s="484"/>
      <c r="JX91" s="484"/>
      <c r="JY91" s="484"/>
      <c r="JZ91" s="484"/>
      <c r="KA91" s="484"/>
      <c r="KB91" s="484"/>
      <c r="KC91" s="484"/>
      <c r="KD91" s="484"/>
      <c r="KE91" s="484"/>
      <c r="KF91" s="484"/>
      <c r="KG91" s="484"/>
      <c r="KH91" s="484"/>
      <c r="KI91" s="484"/>
      <c r="KJ91" s="484"/>
      <c r="KK91" s="484"/>
      <c r="KL91" s="484"/>
      <c r="KM91" s="484"/>
      <c r="KN91" s="484"/>
      <c r="KO91" s="484"/>
      <c r="KP91" s="484"/>
      <c r="KQ91" s="484"/>
      <c r="KR91" s="484"/>
      <c r="KS91" s="484"/>
      <c r="KT91" s="484"/>
      <c r="KU91" s="484"/>
      <c r="KV91" s="484"/>
      <c r="KW91" s="484"/>
      <c r="KX91" s="484"/>
      <c r="KY91" s="484"/>
      <c r="KZ91" s="484"/>
      <c r="LA91" s="484"/>
      <c r="LB91" s="484"/>
      <c r="LC91" s="484"/>
      <c r="LD91" s="484"/>
      <c r="LE91" s="484"/>
      <c r="LF91" s="484"/>
      <c r="LG91" s="484"/>
      <c r="LH91" s="484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1062"/>
      <c r="C92" s="1063"/>
      <c r="D92" s="1063"/>
      <c r="E92" s="1063"/>
      <c r="F92" s="1063"/>
      <c r="G92" s="1063"/>
      <c r="H92" s="1063"/>
      <c r="I92" s="1063"/>
      <c r="J92" s="1063"/>
      <c r="K92" s="1063"/>
      <c r="L92" s="1063"/>
      <c r="M92" s="1063"/>
      <c r="N92" s="1063"/>
      <c r="O92" s="1063"/>
      <c r="P92" s="1063"/>
      <c r="Q92" s="1063"/>
      <c r="R92" s="1063"/>
      <c r="S92" s="1063"/>
      <c r="T92" s="1063"/>
      <c r="U92" s="1063"/>
      <c r="V92" s="1063"/>
      <c r="W92" s="1063"/>
      <c r="X92" s="1063"/>
      <c r="Y92" s="1063"/>
      <c r="Z92" s="1063"/>
      <c r="AA92" s="1063"/>
      <c r="AB92" s="1063"/>
      <c r="AC92" s="1063"/>
      <c r="AD92" s="1063"/>
      <c r="AE92" s="1063"/>
      <c r="AF92" s="1063"/>
      <c r="AG92" s="1063"/>
      <c r="AH92" s="1063"/>
      <c r="AI92" s="1063"/>
      <c r="AJ92" s="1063"/>
      <c r="AK92" s="1063"/>
      <c r="AL92" s="1063"/>
      <c r="AM92" s="1063"/>
      <c r="AN92" s="1063"/>
      <c r="AO92" s="1064"/>
      <c r="AP92" s="22"/>
      <c r="AQ92" s="22"/>
      <c r="AR92" s="22"/>
      <c r="AS92" s="22"/>
      <c r="AT92" s="22"/>
      <c r="AU92" s="22"/>
      <c r="AV92" s="22"/>
      <c r="AW92" s="22"/>
      <c r="AX92" s="1056"/>
      <c r="AY92" s="1039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R92" s="41"/>
      <c r="IS92" s="1071"/>
      <c r="IT92" s="1071"/>
      <c r="IU92" s="1071"/>
      <c r="IV92" s="1072"/>
      <c r="IW92" s="164"/>
      <c r="IX92" s="1039"/>
      <c r="IY92" s="1040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484"/>
      <c r="JL92" s="484"/>
      <c r="JM92" s="484"/>
      <c r="JN92" s="484"/>
      <c r="JO92" s="484"/>
      <c r="JP92" s="484"/>
      <c r="JQ92" s="484"/>
      <c r="JR92" s="484"/>
      <c r="JS92" s="484"/>
      <c r="JT92" s="484"/>
      <c r="JU92" s="484"/>
      <c r="JV92" s="484"/>
      <c r="JW92" s="484"/>
      <c r="JX92" s="484"/>
      <c r="JY92" s="484"/>
      <c r="JZ92" s="484"/>
      <c r="KA92" s="484"/>
      <c r="KB92" s="484"/>
      <c r="KC92" s="484"/>
      <c r="KD92" s="484"/>
      <c r="KE92" s="484"/>
      <c r="KF92" s="484"/>
      <c r="KG92" s="484"/>
      <c r="KH92" s="484"/>
      <c r="KI92" s="484"/>
      <c r="KJ92" s="484"/>
      <c r="KK92" s="484"/>
      <c r="KL92" s="484"/>
      <c r="KM92" s="484"/>
      <c r="KN92" s="484"/>
      <c r="KO92" s="484"/>
      <c r="KP92" s="484"/>
      <c r="KQ92" s="484"/>
      <c r="KR92" s="484"/>
      <c r="KS92" s="484"/>
      <c r="KT92" s="484"/>
      <c r="KU92" s="484"/>
      <c r="KV92" s="484"/>
      <c r="KW92" s="484"/>
      <c r="KX92" s="484"/>
      <c r="KY92" s="484"/>
      <c r="KZ92" s="484"/>
      <c r="LA92" s="484"/>
      <c r="LB92" s="484"/>
      <c r="LC92" s="484"/>
      <c r="LD92" s="484"/>
      <c r="LE92" s="484"/>
      <c r="LF92" s="484"/>
      <c r="LG92" s="484"/>
      <c r="LH92" s="484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 thickBot="1">
      <c r="B93" s="1065"/>
      <c r="C93" s="1066"/>
      <c r="D93" s="1066"/>
      <c r="E93" s="1066"/>
      <c r="F93" s="1066"/>
      <c r="G93" s="1066"/>
      <c r="H93" s="1066"/>
      <c r="I93" s="1066"/>
      <c r="J93" s="1066"/>
      <c r="K93" s="1066"/>
      <c r="L93" s="1066"/>
      <c r="M93" s="1066"/>
      <c r="N93" s="1066"/>
      <c r="O93" s="1066"/>
      <c r="P93" s="1066"/>
      <c r="Q93" s="1066"/>
      <c r="R93" s="1066"/>
      <c r="S93" s="1066"/>
      <c r="T93" s="1066"/>
      <c r="U93" s="1066"/>
      <c r="V93" s="1066"/>
      <c r="W93" s="1066"/>
      <c r="X93" s="1066"/>
      <c r="Y93" s="1066"/>
      <c r="Z93" s="1066"/>
      <c r="AA93" s="1066"/>
      <c r="AB93" s="1066"/>
      <c r="AC93" s="1066"/>
      <c r="AD93" s="1066"/>
      <c r="AE93" s="1066"/>
      <c r="AF93" s="1066"/>
      <c r="AG93" s="1066"/>
      <c r="AH93" s="1066"/>
      <c r="AI93" s="1066"/>
      <c r="AJ93" s="1066"/>
      <c r="AK93" s="1066"/>
      <c r="AL93" s="1066"/>
      <c r="AM93" s="1066"/>
      <c r="AN93" s="1066"/>
      <c r="AO93" s="1067"/>
      <c r="AP93" s="22"/>
      <c r="AQ93" s="22"/>
      <c r="AR93" s="22"/>
      <c r="AS93" s="22"/>
      <c r="AT93" s="22"/>
      <c r="AU93" s="22"/>
      <c r="AV93" s="22"/>
      <c r="AW93" s="22"/>
      <c r="AX93" s="1056"/>
      <c r="AY93" s="1039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R93" s="41"/>
      <c r="IS93" s="1071"/>
      <c r="IT93" s="1071"/>
      <c r="IU93" s="1071"/>
      <c r="IV93" s="1072"/>
      <c r="IW93" s="164"/>
      <c r="IX93" s="1039"/>
      <c r="IY93" s="1040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484"/>
      <c r="JL93" s="484"/>
      <c r="JM93" s="484"/>
      <c r="JN93" s="484"/>
      <c r="JO93" s="484"/>
      <c r="JP93" s="484"/>
      <c r="JQ93" s="484"/>
      <c r="JR93" s="484"/>
      <c r="JS93" s="484"/>
      <c r="JT93" s="484"/>
      <c r="JU93" s="484"/>
      <c r="JV93" s="484"/>
      <c r="JW93" s="484"/>
      <c r="JX93" s="484"/>
      <c r="JY93" s="484"/>
      <c r="JZ93" s="484"/>
      <c r="KA93" s="484"/>
      <c r="KB93" s="484"/>
      <c r="KC93" s="484"/>
      <c r="KD93" s="484"/>
      <c r="KE93" s="484"/>
      <c r="KF93" s="484"/>
      <c r="KG93" s="484"/>
      <c r="KH93" s="484"/>
      <c r="KI93" s="484"/>
      <c r="KJ93" s="484"/>
      <c r="KK93" s="484"/>
      <c r="KL93" s="484"/>
      <c r="KM93" s="484"/>
      <c r="KN93" s="484"/>
      <c r="KO93" s="484"/>
      <c r="KP93" s="484"/>
      <c r="KQ93" s="484"/>
      <c r="KR93" s="484"/>
      <c r="KS93" s="484"/>
      <c r="KT93" s="484"/>
      <c r="KU93" s="484"/>
      <c r="KV93" s="484"/>
      <c r="KW93" s="484"/>
      <c r="KX93" s="484"/>
      <c r="KY93" s="484"/>
      <c r="KZ93" s="484"/>
      <c r="LA93" s="484"/>
      <c r="LB93" s="484"/>
      <c r="LC93" s="484"/>
      <c r="LD93" s="484"/>
      <c r="LE93" s="484"/>
      <c r="LF93" s="484"/>
      <c r="LG93" s="484"/>
      <c r="LH93" s="484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 thickTop="1">
      <c r="B94" s="1059" t="s">
        <v>448</v>
      </c>
      <c r="C94" s="1060"/>
      <c r="D94" s="1060"/>
      <c r="E94" s="1060"/>
      <c r="F94" s="1060"/>
      <c r="G94" s="1060"/>
      <c r="H94" s="1060"/>
      <c r="I94" s="1060"/>
      <c r="J94" s="1060"/>
      <c r="K94" s="1060"/>
      <c r="L94" s="1060"/>
      <c r="M94" s="1060"/>
      <c r="N94" s="1060"/>
      <c r="O94" s="1060"/>
      <c r="P94" s="1060"/>
      <c r="Q94" s="1060"/>
      <c r="R94" s="1060"/>
      <c r="S94" s="1060"/>
      <c r="T94" s="1060"/>
      <c r="U94" s="1060"/>
      <c r="V94" s="1060"/>
      <c r="W94" s="1060"/>
      <c r="X94" s="1060"/>
      <c r="Y94" s="1060"/>
      <c r="Z94" s="1060"/>
      <c r="AA94" s="1060"/>
      <c r="AB94" s="1060"/>
      <c r="AC94" s="1060"/>
      <c r="AD94" s="1060"/>
      <c r="AE94" s="1060"/>
      <c r="AF94" s="1060"/>
      <c r="AG94" s="1060"/>
      <c r="AH94" s="1060"/>
      <c r="AI94" s="1060"/>
      <c r="AJ94" s="1060"/>
      <c r="AK94" s="1060"/>
      <c r="AL94" s="1060"/>
      <c r="AM94" s="1060"/>
      <c r="AN94" s="1060"/>
      <c r="AO94" s="1061"/>
      <c r="AP94" s="22"/>
      <c r="AQ94" s="22"/>
      <c r="AR94" s="22"/>
      <c r="AS94" s="22"/>
      <c r="AT94" s="22"/>
      <c r="AU94" s="22"/>
      <c r="AV94" s="22"/>
      <c r="AW94" s="22"/>
      <c r="AX94" s="1056"/>
      <c r="AY94" s="1039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R94" s="41"/>
      <c r="IS94" s="1071"/>
      <c r="IT94" s="1071"/>
      <c r="IU94" s="1071"/>
      <c r="IV94" s="1072"/>
      <c r="IW94" s="164"/>
      <c r="IX94" s="1039"/>
      <c r="IY94" s="1040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484"/>
      <c r="JL94" s="484"/>
      <c r="JM94" s="484"/>
      <c r="JN94" s="484"/>
      <c r="JO94" s="484"/>
      <c r="JP94" s="484"/>
      <c r="JQ94" s="484"/>
      <c r="JR94" s="484"/>
      <c r="JS94" s="484"/>
      <c r="JT94" s="484"/>
      <c r="JU94" s="484"/>
      <c r="JV94" s="484"/>
      <c r="JW94" s="484"/>
      <c r="JX94" s="484"/>
      <c r="JY94" s="484"/>
      <c r="JZ94" s="484"/>
      <c r="KA94" s="484"/>
      <c r="KB94" s="484"/>
      <c r="KC94" s="484"/>
      <c r="KD94" s="484"/>
      <c r="KE94" s="484"/>
      <c r="KF94" s="484"/>
      <c r="KG94" s="484"/>
      <c r="KH94" s="484"/>
      <c r="KI94" s="484"/>
      <c r="KJ94" s="484"/>
      <c r="KK94" s="484"/>
      <c r="KL94" s="484"/>
      <c r="KM94" s="484"/>
      <c r="KN94" s="484"/>
      <c r="KO94" s="484"/>
      <c r="KP94" s="484"/>
      <c r="KQ94" s="484"/>
      <c r="KR94" s="484"/>
      <c r="KS94" s="484"/>
      <c r="KT94" s="484"/>
      <c r="KU94" s="484"/>
      <c r="KV94" s="484"/>
      <c r="KW94" s="484"/>
      <c r="KX94" s="484"/>
      <c r="KY94" s="484"/>
      <c r="KZ94" s="484"/>
      <c r="LA94" s="484"/>
      <c r="LB94" s="484"/>
      <c r="LC94" s="484"/>
      <c r="LD94" s="484"/>
      <c r="LE94" s="484"/>
      <c r="LF94" s="484"/>
      <c r="LG94" s="484"/>
      <c r="LH94" s="484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1062"/>
      <c r="C95" s="1063"/>
      <c r="D95" s="1063"/>
      <c r="E95" s="1063"/>
      <c r="F95" s="1063"/>
      <c r="G95" s="1063"/>
      <c r="H95" s="1063"/>
      <c r="I95" s="1063"/>
      <c r="J95" s="1063"/>
      <c r="K95" s="1063"/>
      <c r="L95" s="1063"/>
      <c r="M95" s="1063"/>
      <c r="N95" s="1063"/>
      <c r="O95" s="1063"/>
      <c r="P95" s="1063"/>
      <c r="Q95" s="1063"/>
      <c r="R95" s="1063"/>
      <c r="S95" s="1063"/>
      <c r="T95" s="1063"/>
      <c r="U95" s="1063"/>
      <c r="V95" s="1063"/>
      <c r="W95" s="1063"/>
      <c r="X95" s="1063"/>
      <c r="Y95" s="1063"/>
      <c r="Z95" s="1063"/>
      <c r="AA95" s="1063"/>
      <c r="AB95" s="1063"/>
      <c r="AC95" s="1063"/>
      <c r="AD95" s="1063"/>
      <c r="AE95" s="1063"/>
      <c r="AF95" s="1063"/>
      <c r="AG95" s="1063"/>
      <c r="AH95" s="1063"/>
      <c r="AI95" s="1063"/>
      <c r="AJ95" s="1063"/>
      <c r="AK95" s="1063"/>
      <c r="AL95" s="1063"/>
      <c r="AM95" s="1063"/>
      <c r="AN95" s="1063"/>
      <c r="AO95" s="1064"/>
      <c r="AP95" s="22"/>
      <c r="AQ95" s="22"/>
      <c r="AR95" s="22"/>
      <c r="AS95" s="22"/>
      <c r="AT95" s="22"/>
      <c r="AU95" s="22"/>
      <c r="AV95" s="22"/>
      <c r="AW95" s="22"/>
      <c r="AX95" s="1057"/>
      <c r="AY95" s="1041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R95" s="41"/>
      <c r="IS95" s="1071"/>
      <c r="IT95" s="1071"/>
      <c r="IU95" s="1071"/>
      <c r="IV95" s="1072"/>
      <c r="IW95" s="168"/>
      <c r="IX95" s="1041"/>
      <c r="IY95" s="1042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484"/>
      <c r="JU95" s="484"/>
      <c r="JV95" s="484"/>
      <c r="JW95" s="484"/>
      <c r="JX95" s="484"/>
      <c r="JY95" s="484"/>
      <c r="JZ95" s="484"/>
      <c r="KA95" s="484"/>
      <c r="KB95" s="484"/>
      <c r="KC95" s="484"/>
      <c r="KD95" s="484"/>
      <c r="KE95" s="484"/>
      <c r="KF95" s="484"/>
      <c r="KG95" s="484"/>
      <c r="KH95" s="484"/>
      <c r="KI95" s="484"/>
      <c r="KJ95" s="484"/>
      <c r="KK95" s="484"/>
      <c r="KL95" s="484"/>
      <c r="KM95" s="484"/>
      <c r="KN95" s="484"/>
      <c r="KO95" s="484"/>
      <c r="KP95" s="484"/>
      <c r="KQ95" s="484"/>
      <c r="KR95" s="484"/>
      <c r="KS95" s="484"/>
      <c r="KT95" s="484"/>
      <c r="KU95" s="484"/>
      <c r="KV95" s="484"/>
      <c r="KW95" s="484"/>
      <c r="KX95" s="484"/>
      <c r="KY95" s="484"/>
      <c r="KZ95" s="484"/>
      <c r="LA95" s="484"/>
      <c r="LB95" s="484"/>
      <c r="LC95" s="484"/>
      <c r="LD95" s="484"/>
      <c r="LE95" s="484"/>
      <c r="LF95" s="484"/>
      <c r="LG95" s="484"/>
      <c r="LH95" s="484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1062"/>
      <c r="C96" s="1063"/>
      <c r="D96" s="1063"/>
      <c r="E96" s="1063"/>
      <c r="F96" s="1063"/>
      <c r="G96" s="1063"/>
      <c r="H96" s="1063"/>
      <c r="I96" s="1063"/>
      <c r="J96" s="1063"/>
      <c r="K96" s="1063"/>
      <c r="L96" s="1063"/>
      <c r="M96" s="1063"/>
      <c r="N96" s="1063"/>
      <c r="O96" s="1063"/>
      <c r="P96" s="1063"/>
      <c r="Q96" s="1063"/>
      <c r="R96" s="1063"/>
      <c r="S96" s="1063"/>
      <c r="T96" s="1063"/>
      <c r="U96" s="1063"/>
      <c r="V96" s="1063"/>
      <c r="W96" s="1063"/>
      <c r="X96" s="1063"/>
      <c r="Y96" s="1063"/>
      <c r="Z96" s="1063"/>
      <c r="AA96" s="1063"/>
      <c r="AB96" s="1063"/>
      <c r="AC96" s="1063"/>
      <c r="AD96" s="1063"/>
      <c r="AE96" s="1063"/>
      <c r="AF96" s="1063"/>
      <c r="AG96" s="1063"/>
      <c r="AH96" s="1063"/>
      <c r="AI96" s="1063"/>
      <c r="AJ96" s="1063"/>
      <c r="AK96" s="1063"/>
      <c r="AL96" s="1063"/>
      <c r="AM96" s="1063"/>
      <c r="AN96" s="1063"/>
      <c r="AO96" s="1064"/>
      <c r="AP96" s="22"/>
      <c r="AQ96" s="22"/>
      <c r="AR96" s="22"/>
      <c r="AS96" s="22"/>
      <c r="AT96" s="22"/>
      <c r="AU96" s="22"/>
      <c r="AV96" s="22"/>
      <c r="AW96" s="22"/>
      <c r="AX96" s="1056" t="s">
        <v>7</v>
      </c>
      <c r="AY96" s="1039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R96" s="41"/>
      <c r="IS96" s="1071"/>
      <c r="IT96" s="1071"/>
      <c r="IU96" s="1071"/>
      <c r="IV96" s="1072"/>
      <c r="IW96" s="164"/>
      <c r="IX96" s="1039" t="s">
        <v>7</v>
      </c>
      <c r="IY96" s="1040"/>
      <c r="IZ96" s="22"/>
      <c r="JA96" s="22"/>
      <c r="JB96" s="22"/>
      <c r="JC96" s="22"/>
      <c r="JD96" s="22"/>
      <c r="JE96" s="22"/>
      <c r="JF96" s="22"/>
      <c r="JG96" s="22"/>
      <c r="JH96" s="21"/>
      <c r="JI96" s="484"/>
      <c r="JJ96" s="484"/>
      <c r="JK96" s="484"/>
      <c r="JL96" s="484"/>
      <c r="JM96" s="484"/>
      <c r="JN96" s="484"/>
      <c r="JO96" s="484"/>
      <c r="JP96" s="484"/>
      <c r="JQ96" s="484"/>
      <c r="JR96" s="484"/>
      <c r="JS96" s="484"/>
      <c r="JT96" s="484"/>
      <c r="JU96" s="484"/>
      <c r="JV96" s="484"/>
      <c r="JW96" s="484"/>
      <c r="JX96" s="484"/>
      <c r="JY96" s="484"/>
      <c r="JZ96" s="484"/>
      <c r="KA96" s="484"/>
      <c r="KB96" s="484"/>
      <c r="KC96" s="484"/>
      <c r="KD96" s="484"/>
      <c r="KE96" s="484"/>
      <c r="KF96" s="484"/>
      <c r="KG96" s="484"/>
      <c r="KH96" s="484"/>
      <c r="KI96" s="484"/>
      <c r="KJ96" s="484"/>
      <c r="KK96" s="484"/>
      <c r="KL96" s="484"/>
      <c r="KM96" s="484"/>
      <c r="KN96" s="484"/>
      <c r="KO96" s="484"/>
      <c r="KP96" s="484"/>
      <c r="KQ96" s="484"/>
      <c r="KR96" s="484"/>
      <c r="KS96" s="484"/>
      <c r="KT96" s="484"/>
      <c r="KU96" s="484"/>
      <c r="KV96" s="484"/>
      <c r="KW96" s="484"/>
      <c r="KX96" s="484"/>
      <c r="KY96" s="484"/>
      <c r="KZ96" s="484"/>
      <c r="LA96" s="484"/>
      <c r="LB96" s="484"/>
      <c r="LC96" s="484"/>
      <c r="LD96" s="484"/>
      <c r="LE96" s="484"/>
      <c r="LF96" s="484"/>
      <c r="LG96" s="484"/>
      <c r="LH96" s="484"/>
      <c r="LI96" s="484"/>
      <c r="LJ96" s="484"/>
      <c r="LK96" s="484"/>
      <c r="LL96" s="484"/>
      <c r="LM96" s="484"/>
      <c r="LN96" s="484"/>
      <c r="LO96" s="484"/>
      <c r="LP96" s="484"/>
      <c r="LQ96" s="484"/>
      <c r="LR96" s="484"/>
      <c r="LS96" s="484"/>
      <c r="LT96" s="484"/>
      <c r="LU96" s="484"/>
      <c r="LV96" s="484"/>
      <c r="LW96" s="484"/>
      <c r="LX96" s="484"/>
      <c r="LY96" s="484"/>
      <c r="LZ96" s="484"/>
      <c r="MA96" s="484"/>
      <c r="MB96" s="484"/>
      <c r="MC96" s="484"/>
      <c r="MD96" s="484"/>
      <c r="ME96" s="484"/>
      <c r="MF96" s="484"/>
      <c r="MG96" s="484"/>
      <c r="MH96" s="484"/>
      <c r="MI96" s="484"/>
      <c r="MJ96" s="484"/>
      <c r="MK96" s="484"/>
      <c r="ML96" s="484"/>
      <c r="MM96" s="484"/>
      <c r="MN96" s="484"/>
      <c r="MO96" s="484"/>
      <c r="MP96" s="484"/>
      <c r="MQ96" s="484"/>
      <c r="MR96" s="484"/>
      <c r="MS96" s="484"/>
      <c r="MT96" s="484"/>
      <c r="MU96" s="484"/>
      <c r="MV96" s="484"/>
      <c r="MW96" s="484"/>
      <c r="MX96" s="23"/>
    </row>
    <row r="97" spans="2:456" ht="3.65" customHeight="1">
      <c r="B97" s="1062"/>
      <c r="C97" s="1063"/>
      <c r="D97" s="1063"/>
      <c r="E97" s="1063"/>
      <c r="F97" s="1063"/>
      <c r="G97" s="1063"/>
      <c r="H97" s="1063"/>
      <c r="I97" s="1063"/>
      <c r="J97" s="1063"/>
      <c r="K97" s="1063"/>
      <c r="L97" s="1063"/>
      <c r="M97" s="1063"/>
      <c r="N97" s="1063"/>
      <c r="O97" s="1063"/>
      <c r="P97" s="1063"/>
      <c r="Q97" s="1063"/>
      <c r="R97" s="1063"/>
      <c r="S97" s="1063"/>
      <c r="T97" s="1063"/>
      <c r="U97" s="1063"/>
      <c r="V97" s="1063"/>
      <c r="W97" s="1063"/>
      <c r="X97" s="1063"/>
      <c r="Y97" s="1063"/>
      <c r="Z97" s="1063"/>
      <c r="AA97" s="1063"/>
      <c r="AB97" s="1063"/>
      <c r="AC97" s="1063"/>
      <c r="AD97" s="1063"/>
      <c r="AE97" s="1063"/>
      <c r="AF97" s="1063"/>
      <c r="AG97" s="1063"/>
      <c r="AH97" s="1063"/>
      <c r="AI97" s="1063"/>
      <c r="AJ97" s="1063"/>
      <c r="AK97" s="1063"/>
      <c r="AL97" s="1063"/>
      <c r="AM97" s="1063"/>
      <c r="AN97" s="1063"/>
      <c r="AO97" s="1064"/>
      <c r="AP97" s="22"/>
      <c r="AQ97" s="22"/>
      <c r="AR97" s="22"/>
      <c r="AS97" s="22"/>
      <c r="AT97" s="22"/>
      <c r="AU97" s="22"/>
      <c r="AV97" s="22"/>
      <c r="AW97" s="22"/>
      <c r="AX97" s="1056"/>
      <c r="AY97" s="1039"/>
      <c r="AZ97" s="163"/>
      <c r="BA97" s="45"/>
      <c r="BB97" s="1068">
        <v>1200</v>
      </c>
      <c r="BC97" s="1068"/>
      <c r="BD97" s="1068"/>
      <c r="BE97" s="1068"/>
      <c r="BF97" s="1068"/>
      <c r="BG97" s="1068"/>
      <c r="BI97" s="54"/>
      <c r="BJ97" s="26"/>
      <c r="IR97" s="41"/>
      <c r="IS97" s="1071"/>
      <c r="IT97" s="1071"/>
      <c r="IU97" s="1071"/>
      <c r="IV97" s="1072"/>
      <c r="IW97" s="164"/>
      <c r="IX97" s="1039"/>
      <c r="IY97" s="1040"/>
      <c r="IZ97" s="22"/>
      <c r="JA97" s="22"/>
      <c r="JB97" s="22"/>
      <c r="JC97" s="22"/>
      <c r="JD97" s="22"/>
      <c r="JE97" s="22"/>
      <c r="JF97" s="22"/>
      <c r="JG97" s="22"/>
      <c r="JH97" s="21"/>
      <c r="JI97" s="484"/>
      <c r="JJ97" s="484"/>
      <c r="JK97" s="484"/>
      <c r="JL97" s="484"/>
      <c r="JM97" s="484"/>
      <c r="JN97" s="484"/>
      <c r="JO97" s="484"/>
      <c r="JP97" s="484"/>
      <c r="JQ97" s="484"/>
      <c r="JR97" s="484"/>
      <c r="JS97" s="484"/>
      <c r="JT97" s="484"/>
      <c r="JU97" s="484"/>
      <c r="JV97" s="484"/>
      <c r="JW97" s="484"/>
      <c r="JX97" s="484"/>
      <c r="JY97" s="484"/>
      <c r="JZ97" s="484"/>
      <c r="KA97" s="484"/>
      <c r="KB97" s="484"/>
      <c r="KC97" s="484"/>
      <c r="KD97" s="484"/>
      <c r="KE97" s="484"/>
      <c r="KF97" s="484"/>
      <c r="KG97" s="484"/>
      <c r="KH97" s="484"/>
      <c r="KI97" s="484"/>
      <c r="KJ97" s="484"/>
      <c r="KK97" s="484"/>
      <c r="KL97" s="484"/>
      <c r="KM97" s="484"/>
      <c r="KN97" s="484"/>
      <c r="KO97" s="484"/>
      <c r="KP97" s="484"/>
      <c r="KQ97" s="484"/>
      <c r="KR97" s="484"/>
      <c r="KS97" s="484"/>
      <c r="KT97" s="484"/>
      <c r="KU97" s="484"/>
      <c r="KV97" s="484"/>
      <c r="KW97" s="484"/>
      <c r="KX97" s="484"/>
      <c r="KY97" s="484"/>
      <c r="KZ97" s="484"/>
      <c r="LA97" s="484"/>
      <c r="LB97" s="484"/>
      <c r="LC97" s="484"/>
      <c r="LD97" s="484"/>
      <c r="LE97" s="484"/>
      <c r="LF97" s="484"/>
      <c r="LG97" s="484"/>
      <c r="LH97" s="484"/>
      <c r="LI97" s="484"/>
      <c r="LJ97" s="484"/>
      <c r="LK97" s="484"/>
      <c r="LL97" s="484"/>
      <c r="LM97" s="484"/>
      <c r="LN97" s="484"/>
      <c r="LO97" s="484"/>
      <c r="LP97" s="484"/>
      <c r="LQ97" s="484"/>
      <c r="LR97" s="484"/>
      <c r="LS97" s="484"/>
      <c r="LT97" s="484"/>
      <c r="LU97" s="484"/>
      <c r="LV97" s="484"/>
      <c r="LW97" s="484"/>
      <c r="LX97" s="484"/>
      <c r="LY97" s="484"/>
      <c r="LZ97" s="484"/>
      <c r="MA97" s="484"/>
      <c r="MB97" s="484"/>
      <c r="MC97" s="484"/>
      <c r="MD97" s="484"/>
      <c r="ME97" s="484"/>
      <c r="MF97" s="484"/>
      <c r="MG97" s="484"/>
      <c r="MH97" s="484"/>
      <c r="MI97" s="484"/>
      <c r="MJ97" s="484"/>
      <c r="MK97" s="484"/>
      <c r="ML97" s="484"/>
      <c r="MM97" s="484"/>
      <c r="MN97" s="484"/>
      <c r="MO97" s="484"/>
      <c r="MP97" s="484"/>
      <c r="MQ97" s="484"/>
      <c r="MR97" s="484"/>
      <c r="MS97" s="484"/>
      <c r="MT97" s="484"/>
      <c r="MU97" s="484"/>
      <c r="MV97" s="484"/>
      <c r="MW97" s="484"/>
      <c r="MX97" s="23"/>
    </row>
    <row r="98" spans="2:456" ht="3.65" customHeight="1">
      <c r="B98" s="1062"/>
      <c r="C98" s="1063"/>
      <c r="D98" s="1063"/>
      <c r="E98" s="1063"/>
      <c r="F98" s="1063"/>
      <c r="G98" s="1063"/>
      <c r="H98" s="1063"/>
      <c r="I98" s="1063"/>
      <c r="J98" s="1063"/>
      <c r="K98" s="1063"/>
      <c r="L98" s="1063"/>
      <c r="M98" s="1063"/>
      <c r="N98" s="1063"/>
      <c r="O98" s="1063"/>
      <c r="P98" s="1063"/>
      <c r="Q98" s="1063"/>
      <c r="R98" s="1063"/>
      <c r="S98" s="1063"/>
      <c r="T98" s="1063"/>
      <c r="U98" s="1063"/>
      <c r="V98" s="1063"/>
      <c r="W98" s="1063"/>
      <c r="X98" s="1063"/>
      <c r="Y98" s="1063"/>
      <c r="Z98" s="1063"/>
      <c r="AA98" s="1063"/>
      <c r="AB98" s="1063"/>
      <c r="AC98" s="1063"/>
      <c r="AD98" s="1063"/>
      <c r="AE98" s="1063"/>
      <c r="AF98" s="1063"/>
      <c r="AG98" s="1063"/>
      <c r="AH98" s="1063"/>
      <c r="AI98" s="1063"/>
      <c r="AJ98" s="1063"/>
      <c r="AK98" s="1063"/>
      <c r="AL98" s="1063"/>
      <c r="AM98" s="1063"/>
      <c r="AN98" s="1063"/>
      <c r="AO98" s="1064"/>
      <c r="AP98" s="22"/>
      <c r="AQ98" s="22"/>
      <c r="AR98" s="22"/>
      <c r="AS98" s="22"/>
      <c r="AT98" s="22"/>
      <c r="AU98" s="22"/>
      <c r="AV98" s="22"/>
      <c r="AW98" s="22"/>
      <c r="AX98" s="1056"/>
      <c r="AY98" s="1039"/>
      <c r="AZ98" s="163"/>
      <c r="BA98" s="45"/>
      <c r="BB98" s="1068"/>
      <c r="BC98" s="1068"/>
      <c r="BD98" s="1068"/>
      <c r="BE98" s="1068"/>
      <c r="BF98" s="1068"/>
      <c r="BG98" s="1068"/>
      <c r="BH98" s="52"/>
      <c r="BI98" s="53"/>
      <c r="BJ98" s="26"/>
      <c r="IR98" s="41"/>
      <c r="IS98" s="1071"/>
      <c r="IT98" s="1071"/>
      <c r="IU98" s="1071"/>
      <c r="IV98" s="1072"/>
      <c r="IW98" s="164"/>
      <c r="IX98" s="1039"/>
      <c r="IY98" s="1040"/>
      <c r="IZ98" s="22"/>
      <c r="JA98" s="22"/>
      <c r="JB98" s="22"/>
      <c r="JC98" s="22"/>
      <c r="JD98" s="22"/>
      <c r="JE98" s="22"/>
      <c r="JF98" s="22"/>
      <c r="JG98" s="22"/>
      <c r="JH98" s="21"/>
      <c r="JI98" s="484"/>
      <c r="JJ98" s="484"/>
      <c r="JK98" s="484"/>
      <c r="JL98" s="484"/>
      <c r="JM98" s="484"/>
      <c r="JN98" s="484"/>
      <c r="JO98" s="484"/>
      <c r="JP98" s="484"/>
      <c r="JQ98" s="484"/>
      <c r="JR98" s="484"/>
      <c r="JS98" s="484"/>
      <c r="JT98" s="484"/>
      <c r="JU98" s="484"/>
      <c r="JV98" s="484"/>
      <c r="JW98" s="484"/>
      <c r="JX98" s="484"/>
      <c r="JY98" s="484"/>
      <c r="JZ98" s="484"/>
      <c r="KA98" s="484"/>
      <c r="KB98" s="484"/>
      <c r="KC98" s="484"/>
      <c r="KD98" s="484"/>
      <c r="KE98" s="484"/>
      <c r="KF98" s="484"/>
      <c r="KG98" s="484"/>
      <c r="KH98" s="484"/>
      <c r="KI98" s="484"/>
      <c r="KJ98" s="484"/>
      <c r="KK98" s="484"/>
      <c r="KL98" s="484"/>
      <c r="KM98" s="484"/>
      <c r="KN98" s="484"/>
      <c r="KO98" s="484"/>
      <c r="KP98" s="484"/>
      <c r="KQ98" s="484"/>
      <c r="KR98" s="484"/>
      <c r="KS98" s="484"/>
      <c r="KT98" s="484"/>
      <c r="KU98" s="484"/>
      <c r="KV98" s="484"/>
      <c r="KW98" s="484"/>
      <c r="KX98" s="484"/>
      <c r="KY98" s="484"/>
      <c r="KZ98" s="484"/>
      <c r="LA98" s="484"/>
      <c r="LB98" s="484"/>
      <c r="LC98" s="484"/>
      <c r="LD98" s="484"/>
      <c r="LE98" s="484"/>
      <c r="LF98" s="484"/>
      <c r="LG98" s="484"/>
      <c r="LH98" s="484"/>
      <c r="LI98" s="484"/>
      <c r="LJ98" s="484"/>
      <c r="LK98" s="484"/>
      <c r="LL98" s="484"/>
      <c r="LM98" s="484"/>
      <c r="LN98" s="484"/>
      <c r="LO98" s="484"/>
      <c r="LP98" s="484"/>
      <c r="LQ98" s="484"/>
      <c r="LR98" s="484"/>
      <c r="LS98" s="484"/>
      <c r="LT98" s="484"/>
      <c r="LU98" s="484"/>
      <c r="LV98" s="484"/>
      <c r="LW98" s="484"/>
      <c r="LX98" s="484"/>
      <c r="LY98" s="484"/>
      <c r="LZ98" s="484"/>
      <c r="MA98" s="484"/>
      <c r="MB98" s="484"/>
      <c r="MC98" s="484"/>
      <c r="MD98" s="484"/>
      <c r="ME98" s="484"/>
      <c r="MF98" s="484"/>
      <c r="MG98" s="484"/>
      <c r="MH98" s="484"/>
      <c r="MI98" s="484"/>
      <c r="MJ98" s="484"/>
      <c r="MK98" s="484"/>
      <c r="ML98" s="484"/>
      <c r="MM98" s="484"/>
      <c r="MN98" s="484"/>
      <c r="MO98" s="484"/>
      <c r="MP98" s="484"/>
      <c r="MQ98" s="484"/>
      <c r="MR98" s="484"/>
      <c r="MS98" s="484"/>
      <c r="MT98" s="484"/>
      <c r="MU98" s="484"/>
      <c r="MV98" s="484"/>
      <c r="MW98" s="484"/>
      <c r="MX98" s="23"/>
    </row>
    <row r="99" spans="2:456" ht="3.65" customHeight="1">
      <c r="B99" s="1062"/>
      <c r="C99" s="1063"/>
      <c r="D99" s="1063"/>
      <c r="E99" s="1063"/>
      <c r="F99" s="1063"/>
      <c r="G99" s="1063"/>
      <c r="H99" s="1063"/>
      <c r="I99" s="1063"/>
      <c r="J99" s="1063"/>
      <c r="K99" s="1063"/>
      <c r="L99" s="1063"/>
      <c r="M99" s="1063"/>
      <c r="N99" s="1063"/>
      <c r="O99" s="1063"/>
      <c r="P99" s="1063"/>
      <c r="Q99" s="1063"/>
      <c r="R99" s="1063"/>
      <c r="S99" s="1063"/>
      <c r="T99" s="1063"/>
      <c r="U99" s="1063"/>
      <c r="V99" s="1063"/>
      <c r="W99" s="1063"/>
      <c r="X99" s="1063"/>
      <c r="Y99" s="1063"/>
      <c r="Z99" s="1063"/>
      <c r="AA99" s="1063"/>
      <c r="AB99" s="1063"/>
      <c r="AC99" s="1063"/>
      <c r="AD99" s="1063"/>
      <c r="AE99" s="1063"/>
      <c r="AF99" s="1063"/>
      <c r="AG99" s="1063"/>
      <c r="AH99" s="1063"/>
      <c r="AI99" s="1063"/>
      <c r="AJ99" s="1063"/>
      <c r="AK99" s="1063"/>
      <c r="AL99" s="1063"/>
      <c r="AM99" s="1063"/>
      <c r="AN99" s="1063"/>
      <c r="AO99" s="1064"/>
      <c r="AP99" s="22"/>
      <c r="AQ99" s="22"/>
      <c r="AR99" s="22"/>
      <c r="AS99" s="22"/>
      <c r="AT99" s="22"/>
      <c r="AU99" s="22"/>
      <c r="AV99" s="22"/>
      <c r="AW99" s="22"/>
      <c r="AX99" s="1056"/>
      <c r="AY99" s="1039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R99" s="41"/>
      <c r="IS99" s="1071"/>
      <c r="IT99" s="1071"/>
      <c r="IU99" s="1071"/>
      <c r="IV99" s="1072"/>
      <c r="IW99" s="164"/>
      <c r="IX99" s="1039"/>
      <c r="IY99" s="1040"/>
      <c r="IZ99" s="22"/>
      <c r="JA99" s="22"/>
      <c r="JB99" s="22"/>
      <c r="JC99" s="22"/>
      <c r="JD99" s="22"/>
      <c r="JE99" s="22"/>
      <c r="JF99" s="22"/>
      <c r="JG99" s="22"/>
      <c r="JH99" s="21"/>
      <c r="JI99" s="484"/>
      <c r="JJ99" s="484"/>
      <c r="JK99" s="484"/>
      <c r="JL99" s="484"/>
      <c r="JM99" s="484"/>
      <c r="JN99" s="484"/>
      <c r="JO99" s="484"/>
      <c r="JP99" s="484"/>
      <c r="JQ99" s="484"/>
      <c r="JR99" s="484"/>
      <c r="JS99" s="484"/>
      <c r="JT99" s="484"/>
      <c r="JU99" s="484"/>
      <c r="JV99" s="484"/>
      <c r="JW99" s="484"/>
      <c r="JX99" s="484"/>
      <c r="JY99" s="484"/>
      <c r="JZ99" s="484"/>
      <c r="KA99" s="484"/>
      <c r="KB99" s="484"/>
      <c r="KC99" s="484"/>
      <c r="KD99" s="484"/>
      <c r="KE99" s="484"/>
      <c r="KF99" s="484"/>
      <c r="KG99" s="484"/>
      <c r="KH99" s="484"/>
      <c r="KI99" s="484"/>
      <c r="KJ99" s="484"/>
      <c r="KK99" s="484"/>
      <c r="KL99" s="484"/>
      <c r="KM99" s="484"/>
      <c r="KN99" s="484"/>
      <c r="KO99" s="484"/>
      <c r="KP99" s="484"/>
      <c r="KQ99" s="484"/>
      <c r="KR99" s="484"/>
      <c r="KS99" s="484"/>
      <c r="KT99" s="484"/>
      <c r="KU99" s="484"/>
      <c r="KV99" s="484"/>
      <c r="KW99" s="484"/>
      <c r="KX99" s="484"/>
      <c r="KY99" s="484"/>
      <c r="KZ99" s="484"/>
      <c r="LA99" s="484"/>
      <c r="LB99" s="484"/>
      <c r="LC99" s="484"/>
      <c r="LD99" s="484"/>
      <c r="LE99" s="484"/>
      <c r="LF99" s="484"/>
      <c r="LG99" s="484"/>
      <c r="LH99" s="484"/>
      <c r="LI99" s="484"/>
      <c r="LJ99" s="484"/>
      <c r="LK99" s="484"/>
      <c r="LL99" s="484"/>
      <c r="LM99" s="484"/>
      <c r="LN99" s="484"/>
      <c r="LO99" s="484"/>
      <c r="LP99" s="484"/>
      <c r="LQ99" s="484"/>
      <c r="LR99" s="484"/>
      <c r="LS99" s="484"/>
      <c r="LT99" s="484"/>
      <c r="LU99" s="484"/>
      <c r="LV99" s="484"/>
      <c r="LW99" s="484"/>
      <c r="LX99" s="484"/>
      <c r="LY99" s="484"/>
      <c r="LZ99" s="484"/>
      <c r="MA99" s="484"/>
      <c r="MB99" s="484"/>
      <c r="MC99" s="484"/>
      <c r="MD99" s="484"/>
      <c r="ME99" s="484"/>
      <c r="MF99" s="484"/>
      <c r="MG99" s="484"/>
      <c r="MH99" s="484"/>
      <c r="MI99" s="484"/>
      <c r="MJ99" s="484"/>
      <c r="MK99" s="484"/>
      <c r="ML99" s="484"/>
      <c r="MM99" s="484"/>
      <c r="MN99" s="484"/>
      <c r="MO99" s="484"/>
      <c r="MP99" s="484"/>
      <c r="MQ99" s="484"/>
      <c r="MR99" s="484"/>
      <c r="MS99" s="484"/>
      <c r="MT99" s="484"/>
      <c r="MU99" s="484"/>
      <c r="MV99" s="484"/>
      <c r="MW99" s="484"/>
      <c r="MX99" s="23"/>
    </row>
    <row r="100" spans="2:456" ht="3.65" customHeight="1">
      <c r="B100" s="1062"/>
      <c r="C100" s="1063"/>
      <c r="D100" s="1063"/>
      <c r="E100" s="1063"/>
      <c r="F100" s="1063"/>
      <c r="G100" s="1063"/>
      <c r="H100" s="1063"/>
      <c r="I100" s="1063"/>
      <c r="J100" s="1063"/>
      <c r="K100" s="1063"/>
      <c r="L100" s="1063"/>
      <c r="M100" s="1063"/>
      <c r="N100" s="1063"/>
      <c r="O100" s="1063"/>
      <c r="P100" s="1063"/>
      <c r="Q100" s="1063"/>
      <c r="R100" s="1063"/>
      <c r="S100" s="1063"/>
      <c r="T100" s="1063"/>
      <c r="U100" s="1063"/>
      <c r="V100" s="1063"/>
      <c r="W100" s="1063"/>
      <c r="X100" s="1063"/>
      <c r="Y100" s="1063"/>
      <c r="Z100" s="1063"/>
      <c r="AA100" s="1063"/>
      <c r="AB100" s="1063"/>
      <c r="AC100" s="1063"/>
      <c r="AD100" s="1063"/>
      <c r="AE100" s="1063"/>
      <c r="AF100" s="1063"/>
      <c r="AG100" s="1063"/>
      <c r="AH100" s="1063"/>
      <c r="AI100" s="1063"/>
      <c r="AJ100" s="1063"/>
      <c r="AK100" s="1063"/>
      <c r="AL100" s="1063"/>
      <c r="AM100" s="1063"/>
      <c r="AN100" s="1063"/>
      <c r="AO100" s="1064"/>
      <c r="AP100" s="22"/>
      <c r="AQ100" s="22"/>
      <c r="AR100" s="22"/>
      <c r="AS100" s="22"/>
      <c r="AT100" s="22"/>
      <c r="AU100" s="22"/>
      <c r="AV100" s="22"/>
      <c r="AW100" s="22"/>
      <c r="AX100" s="1056"/>
      <c r="AY100" s="1039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R100" s="41"/>
      <c r="IS100" s="1071"/>
      <c r="IT100" s="1071"/>
      <c r="IU100" s="1071"/>
      <c r="IV100" s="1072"/>
      <c r="IW100" s="164"/>
      <c r="IX100" s="1039"/>
      <c r="IY100" s="1040"/>
      <c r="IZ100" s="22"/>
      <c r="JA100" s="22"/>
      <c r="JB100" s="22"/>
      <c r="JC100" s="22"/>
      <c r="JD100" s="22"/>
      <c r="JE100" s="22"/>
      <c r="JF100" s="22"/>
      <c r="JG100" s="22"/>
      <c r="JH100" s="21"/>
      <c r="JI100" s="484"/>
      <c r="JJ100" s="484"/>
      <c r="JK100" s="484"/>
      <c r="JL100" s="484"/>
      <c r="JM100" s="484"/>
      <c r="JN100" s="484"/>
      <c r="JO100" s="484"/>
      <c r="JP100" s="484"/>
      <c r="JQ100" s="484"/>
      <c r="JR100" s="484"/>
      <c r="JS100" s="484"/>
      <c r="JT100" s="484"/>
      <c r="JU100" s="484"/>
      <c r="JV100" s="484"/>
      <c r="JW100" s="484"/>
      <c r="JX100" s="484"/>
      <c r="JY100" s="484"/>
      <c r="JZ100" s="484"/>
      <c r="KA100" s="484"/>
      <c r="KB100" s="484"/>
      <c r="KC100" s="484"/>
      <c r="KD100" s="484"/>
      <c r="KE100" s="484"/>
      <c r="KF100" s="484"/>
      <c r="KG100" s="484"/>
      <c r="KH100" s="484"/>
      <c r="KI100" s="484"/>
      <c r="KJ100" s="484"/>
      <c r="KK100" s="484"/>
      <c r="KL100" s="484"/>
      <c r="KM100" s="484"/>
      <c r="KN100" s="484"/>
      <c r="KO100" s="484"/>
      <c r="KP100" s="484"/>
      <c r="KQ100" s="484"/>
      <c r="KR100" s="484"/>
      <c r="KS100" s="484"/>
      <c r="KT100" s="484"/>
      <c r="KU100" s="484"/>
      <c r="KV100" s="484"/>
      <c r="KW100" s="484"/>
      <c r="KX100" s="484"/>
      <c r="KY100" s="484"/>
      <c r="KZ100" s="484"/>
      <c r="LA100" s="484"/>
      <c r="LB100" s="484"/>
      <c r="LC100" s="484"/>
      <c r="LD100" s="484"/>
      <c r="LE100" s="484"/>
      <c r="LF100" s="484"/>
      <c r="LG100" s="484"/>
      <c r="LH100" s="484"/>
      <c r="LI100" s="484"/>
      <c r="LJ100" s="484"/>
      <c r="LK100" s="484"/>
      <c r="LL100" s="484"/>
      <c r="LM100" s="484"/>
      <c r="LN100" s="484"/>
      <c r="LO100" s="484"/>
      <c r="LP100" s="484"/>
      <c r="LQ100" s="484"/>
      <c r="LR100" s="484"/>
      <c r="LS100" s="484"/>
      <c r="LT100" s="484"/>
      <c r="LU100" s="484"/>
      <c r="LV100" s="484"/>
      <c r="LW100" s="484"/>
      <c r="LX100" s="484"/>
      <c r="LY100" s="484"/>
      <c r="LZ100" s="484"/>
      <c r="MA100" s="484"/>
      <c r="MB100" s="484"/>
      <c r="MC100" s="484"/>
      <c r="MD100" s="484"/>
      <c r="ME100" s="484"/>
      <c r="MF100" s="484"/>
      <c r="MG100" s="484"/>
      <c r="MH100" s="484"/>
      <c r="MI100" s="484"/>
      <c r="MJ100" s="484"/>
      <c r="MK100" s="484"/>
      <c r="ML100" s="484"/>
      <c r="MM100" s="484"/>
      <c r="MN100" s="484"/>
      <c r="MO100" s="484"/>
      <c r="MP100" s="484"/>
      <c r="MQ100" s="484"/>
      <c r="MR100" s="484"/>
      <c r="MS100" s="484"/>
      <c r="MT100" s="484"/>
      <c r="MU100" s="484"/>
      <c r="MV100" s="484"/>
      <c r="MW100" s="484"/>
      <c r="MX100" s="23"/>
    </row>
    <row r="101" spans="2:456" ht="3.65" customHeight="1" thickBot="1">
      <c r="B101" s="1065"/>
      <c r="C101" s="1066"/>
      <c r="D101" s="1066"/>
      <c r="E101" s="1066"/>
      <c r="F101" s="1066"/>
      <c r="G101" s="1066"/>
      <c r="H101" s="1066"/>
      <c r="I101" s="1066"/>
      <c r="J101" s="1066"/>
      <c r="K101" s="1066"/>
      <c r="L101" s="1066"/>
      <c r="M101" s="1066"/>
      <c r="N101" s="1066"/>
      <c r="O101" s="1066"/>
      <c r="P101" s="1066"/>
      <c r="Q101" s="1066"/>
      <c r="R101" s="1066"/>
      <c r="S101" s="1066"/>
      <c r="T101" s="1066"/>
      <c r="U101" s="1066"/>
      <c r="V101" s="1066"/>
      <c r="W101" s="1066"/>
      <c r="X101" s="1066"/>
      <c r="Y101" s="1066"/>
      <c r="Z101" s="1066"/>
      <c r="AA101" s="1066"/>
      <c r="AB101" s="1066"/>
      <c r="AC101" s="1066"/>
      <c r="AD101" s="1066"/>
      <c r="AE101" s="1066"/>
      <c r="AF101" s="1066"/>
      <c r="AG101" s="1066"/>
      <c r="AH101" s="1066"/>
      <c r="AI101" s="1066"/>
      <c r="AJ101" s="1066"/>
      <c r="AK101" s="1066"/>
      <c r="AL101" s="1066"/>
      <c r="AM101" s="1066"/>
      <c r="AN101" s="1066"/>
      <c r="AO101" s="1067"/>
      <c r="AP101" s="22"/>
      <c r="AQ101" s="22"/>
      <c r="AR101" s="22"/>
      <c r="AS101" s="22"/>
      <c r="AT101" s="22"/>
      <c r="AU101" s="22"/>
      <c r="AV101" s="22"/>
      <c r="AW101" s="22"/>
      <c r="AX101" s="1056"/>
      <c r="AY101" s="1039"/>
      <c r="AZ101" s="1044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R101" s="41"/>
      <c r="IS101" s="1071"/>
      <c r="IT101" s="1071"/>
      <c r="IU101" s="1071"/>
      <c r="IV101" s="1072"/>
      <c r="IW101" s="1045" t="e" vm="5">
        <v>#VALUE!</v>
      </c>
      <c r="IX101" s="1039"/>
      <c r="IY101" s="1040"/>
      <c r="IZ101" s="22"/>
      <c r="JA101" s="22"/>
      <c r="JB101" s="22"/>
      <c r="JC101" s="22"/>
      <c r="JD101" s="22"/>
      <c r="JE101" s="22"/>
      <c r="JF101" s="22"/>
      <c r="JG101" s="22"/>
      <c r="JH101" s="21"/>
      <c r="JI101" s="484"/>
      <c r="JJ101" s="484"/>
      <c r="JK101" s="484"/>
      <c r="JL101" s="484"/>
      <c r="JM101" s="484"/>
      <c r="JN101" s="484"/>
      <c r="JO101" s="484"/>
      <c r="JP101" s="484"/>
      <c r="JQ101" s="484"/>
      <c r="JR101" s="484"/>
      <c r="JS101" s="484"/>
      <c r="JT101" s="484"/>
      <c r="JU101" s="484"/>
      <c r="JV101" s="484"/>
      <c r="JW101" s="484"/>
      <c r="JX101" s="484"/>
      <c r="JY101" s="484"/>
      <c r="JZ101" s="484"/>
      <c r="KA101" s="484"/>
      <c r="KB101" s="484"/>
      <c r="KC101" s="484"/>
      <c r="KD101" s="484"/>
      <c r="KE101" s="484"/>
      <c r="KF101" s="484"/>
      <c r="KG101" s="484"/>
      <c r="KH101" s="484"/>
      <c r="KI101" s="484"/>
      <c r="KJ101" s="484"/>
      <c r="KK101" s="484"/>
      <c r="KL101" s="484"/>
      <c r="KM101" s="484"/>
      <c r="KN101" s="484"/>
      <c r="KO101" s="484"/>
      <c r="KP101" s="484"/>
      <c r="KQ101" s="484"/>
      <c r="KR101" s="484"/>
      <c r="KS101" s="484"/>
      <c r="KT101" s="484"/>
      <c r="KU101" s="484"/>
      <c r="KV101" s="484"/>
      <c r="KW101" s="484"/>
      <c r="KX101" s="484"/>
      <c r="KY101" s="484"/>
      <c r="KZ101" s="484"/>
      <c r="LA101" s="484"/>
      <c r="LB101" s="484"/>
      <c r="LC101" s="484"/>
      <c r="LD101" s="484"/>
      <c r="LE101" s="484"/>
      <c r="LF101" s="484"/>
      <c r="LG101" s="484"/>
      <c r="LH101" s="484"/>
      <c r="LI101" s="484"/>
      <c r="LJ101" s="484"/>
      <c r="LK101" s="484"/>
      <c r="LL101" s="484"/>
      <c r="LM101" s="484"/>
      <c r="LN101" s="484"/>
      <c r="LO101" s="484"/>
      <c r="LP101" s="484"/>
      <c r="LQ101" s="484"/>
      <c r="LR101" s="484"/>
      <c r="LS101" s="484"/>
      <c r="LT101" s="484"/>
      <c r="LU101" s="484"/>
      <c r="LV101" s="484"/>
      <c r="LW101" s="484"/>
      <c r="LX101" s="484"/>
      <c r="LY101" s="484"/>
      <c r="LZ101" s="484"/>
      <c r="MA101" s="484"/>
      <c r="MB101" s="484"/>
      <c r="MC101" s="484"/>
      <c r="MD101" s="484"/>
      <c r="ME101" s="484"/>
      <c r="MF101" s="484"/>
      <c r="MG101" s="484"/>
      <c r="MH101" s="484"/>
      <c r="MI101" s="484"/>
      <c r="MJ101" s="484"/>
      <c r="MK101" s="484"/>
      <c r="ML101" s="484"/>
      <c r="MM101" s="484"/>
      <c r="MN101" s="484"/>
      <c r="MO101" s="484"/>
      <c r="MP101" s="484"/>
      <c r="MQ101" s="484"/>
      <c r="MR101" s="484"/>
      <c r="MS101" s="484"/>
      <c r="MT101" s="484"/>
      <c r="MU101" s="484"/>
      <c r="MV101" s="484"/>
      <c r="MW101" s="484"/>
      <c r="MX101" s="23"/>
    </row>
    <row r="102" spans="2:456" ht="3.65" customHeight="1" thickTop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056"/>
      <c r="AY102" s="1039"/>
      <c r="AZ102" s="1044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R102" s="41"/>
      <c r="IS102" s="1071"/>
      <c r="IT102" s="1071"/>
      <c r="IU102" s="1071"/>
      <c r="IV102" s="1072"/>
      <c r="IW102" s="1045"/>
      <c r="IX102" s="1039"/>
      <c r="IY102" s="1040"/>
      <c r="IZ102" s="22"/>
      <c r="JA102" s="22"/>
      <c r="JB102" s="22"/>
      <c r="JC102" s="22"/>
      <c r="JD102" s="22"/>
      <c r="JE102" s="22"/>
      <c r="JF102" s="22"/>
      <c r="JG102" s="22"/>
      <c r="JH102" s="21"/>
      <c r="JI102" s="484"/>
      <c r="JJ102" s="484"/>
      <c r="JK102" s="484"/>
      <c r="JL102" s="484"/>
      <c r="JM102" s="484"/>
      <c r="JN102" s="484"/>
      <c r="JO102" s="484"/>
      <c r="JP102" s="484"/>
      <c r="JQ102" s="484"/>
      <c r="JR102" s="484"/>
      <c r="JS102" s="484"/>
      <c r="JT102" s="484"/>
      <c r="JU102" s="484"/>
      <c r="JV102" s="484"/>
      <c r="JW102" s="484"/>
      <c r="JX102" s="484"/>
      <c r="JY102" s="484"/>
      <c r="JZ102" s="484"/>
      <c r="KA102" s="484"/>
      <c r="KB102" s="484"/>
      <c r="KC102" s="484"/>
      <c r="KD102" s="484"/>
      <c r="KE102" s="484"/>
      <c r="KF102" s="484"/>
      <c r="KG102" s="484"/>
      <c r="KH102" s="484"/>
      <c r="KI102" s="484"/>
      <c r="KJ102" s="484"/>
      <c r="KK102" s="484"/>
      <c r="KL102" s="484"/>
      <c r="KM102" s="484"/>
      <c r="KN102" s="484"/>
      <c r="KO102" s="484"/>
      <c r="KP102" s="484"/>
      <c r="KQ102" s="484"/>
      <c r="KR102" s="484"/>
      <c r="KS102" s="484"/>
      <c r="KT102" s="484"/>
      <c r="KU102" s="484"/>
      <c r="KV102" s="484"/>
      <c r="KW102" s="484"/>
      <c r="KX102" s="484"/>
      <c r="KY102" s="484"/>
      <c r="KZ102" s="484"/>
      <c r="LA102" s="484"/>
      <c r="LB102" s="484"/>
      <c r="LC102" s="484"/>
      <c r="LD102" s="484"/>
      <c r="LE102" s="484"/>
      <c r="LF102" s="484"/>
      <c r="LG102" s="484"/>
      <c r="LH102" s="484"/>
      <c r="LI102" s="484"/>
      <c r="LJ102" s="484"/>
      <c r="LK102" s="484"/>
      <c r="LL102" s="484"/>
      <c r="LM102" s="484"/>
      <c r="LN102" s="484"/>
      <c r="LO102" s="484"/>
      <c r="LP102" s="484"/>
      <c r="LQ102" s="484"/>
      <c r="LR102" s="484"/>
      <c r="LS102" s="484"/>
      <c r="LT102" s="484"/>
      <c r="LU102" s="484"/>
      <c r="LV102" s="484"/>
      <c r="LW102" s="484"/>
      <c r="LX102" s="484"/>
      <c r="LY102" s="484"/>
      <c r="LZ102" s="484"/>
      <c r="MA102" s="484"/>
      <c r="MB102" s="484"/>
      <c r="MC102" s="484"/>
      <c r="MD102" s="484"/>
      <c r="ME102" s="484"/>
      <c r="MF102" s="484"/>
      <c r="MG102" s="484"/>
      <c r="MH102" s="484"/>
      <c r="MI102" s="484"/>
      <c r="MJ102" s="484"/>
      <c r="MK102" s="484"/>
      <c r="ML102" s="484"/>
      <c r="MM102" s="484"/>
      <c r="MN102" s="484"/>
      <c r="MO102" s="484"/>
      <c r="MP102" s="484"/>
      <c r="MQ102" s="484"/>
      <c r="MR102" s="484"/>
      <c r="MS102" s="484"/>
      <c r="MT102" s="484"/>
      <c r="MU102" s="484"/>
      <c r="MV102" s="484"/>
      <c r="MW102" s="484"/>
      <c r="MX102" s="23"/>
    </row>
    <row r="103" spans="2:456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056"/>
      <c r="AY103" s="1039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R103" s="41"/>
      <c r="IS103" s="1071"/>
      <c r="IT103" s="1071"/>
      <c r="IU103" s="1071"/>
      <c r="IV103" s="1072"/>
      <c r="IW103" s="164"/>
      <c r="IX103" s="1039"/>
      <c r="IY103" s="1040"/>
      <c r="IZ103" s="22"/>
      <c r="JA103" s="22"/>
      <c r="JB103" s="22"/>
      <c r="JC103" s="22"/>
      <c r="JD103" s="22"/>
      <c r="JE103" s="22"/>
      <c r="JF103" s="22"/>
      <c r="JG103" s="22"/>
      <c r="JH103" s="21"/>
      <c r="JI103" s="484"/>
      <c r="JJ103" s="484"/>
      <c r="JK103" s="484"/>
      <c r="JL103" s="484"/>
      <c r="JM103" s="484"/>
      <c r="JN103" s="484"/>
      <c r="JO103" s="484"/>
      <c r="JP103" s="484"/>
      <c r="JQ103" s="484"/>
      <c r="JR103" s="484"/>
      <c r="JS103" s="484"/>
      <c r="JT103" s="484"/>
      <c r="JU103" s="484"/>
      <c r="JV103" s="484"/>
      <c r="JW103" s="484"/>
      <c r="JX103" s="484"/>
      <c r="JY103" s="484"/>
      <c r="JZ103" s="484"/>
      <c r="KA103" s="484"/>
      <c r="KB103" s="484"/>
      <c r="KC103" s="484"/>
      <c r="KD103" s="484"/>
      <c r="KE103" s="484"/>
      <c r="KF103" s="484"/>
      <c r="KG103" s="484"/>
      <c r="KH103" s="484"/>
      <c r="KI103" s="484"/>
      <c r="KJ103" s="484"/>
      <c r="KK103" s="484"/>
      <c r="KL103" s="484"/>
      <c r="KM103" s="484"/>
      <c r="KN103" s="484"/>
      <c r="KO103" s="484"/>
      <c r="KP103" s="484"/>
      <c r="KQ103" s="484"/>
      <c r="KR103" s="484"/>
      <c r="KS103" s="484"/>
      <c r="KT103" s="484"/>
      <c r="KU103" s="484"/>
      <c r="KV103" s="484"/>
      <c r="KW103" s="484"/>
      <c r="KX103" s="484"/>
      <c r="KY103" s="484"/>
      <c r="KZ103" s="484"/>
      <c r="LA103" s="484"/>
      <c r="LB103" s="484"/>
      <c r="LC103" s="484"/>
      <c r="LD103" s="484"/>
      <c r="LE103" s="484"/>
      <c r="LF103" s="484"/>
      <c r="LG103" s="484"/>
      <c r="LH103" s="484"/>
      <c r="LI103" s="484"/>
      <c r="LJ103" s="484"/>
      <c r="LK103" s="484"/>
      <c r="LL103" s="484"/>
      <c r="LM103" s="484"/>
      <c r="LN103" s="484"/>
      <c r="LO103" s="484"/>
      <c r="LP103" s="484"/>
      <c r="LQ103" s="484"/>
      <c r="LR103" s="484"/>
      <c r="LS103" s="484"/>
      <c r="LT103" s="484"/>
      <c r="LU103" s="484"/>
      <c r="LV103" s="484"/>
      <c r="LW103" s="484"/>
      <c r="LX103" s="484"/>
      <c r="LY103" s="484"/>
      <c r="LZ103" s="484"/>
      <c r="MA103" s="484"/>
      <c r="MB103" s="484"/>
      <c r="MC103" s="484"/>
      <c r="MD103" s="484"/>
      <c r="ME103" s="484"/>
      <c r="MF103" s="484"/>
      <c r="MG103" s="484"/>
      <c r="MH103" s="484"/>
      <c r="MI103" s="484"/>
      <c r="MJ103" s="484"/>
      <c r="MK103" s="484"/>
      <c r="ML103" s="484"/>
      <c r="MM103" s="484"/>
      <c r="MN103" s="484"/>
      <c r="MO103" s="484"/>
      <c r="MP103" s="484"/>
      <c r="MQ103" s="484"/>
      <c r="MR103" s="484"/>
      <c r="MS103" s="484"/>
      <c r="MT103" s="484"/>
      <c r="MU103" s="484"/>
      <c r="MV103" s="484"/>
      <c r="MW103" s="484"/>
      <c r="MX103" s="23"/>
    </row>
    <row r="104" spans="2:456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056"/>
      <c r="AY104" s="1039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R104" s="41"/>
      <c r="IS104" s="1071"/>
      <c r="IT104" s="1071"/>
      <c r="IU104" s="1071"/>
      <c r="IV104" s="1072"/>
      <c r="IW104" s="164"/>
      <c r="IX104" s="1039"/>
      <c r="IY104" s="1040"/>
      <c r="IZ104" s="22"/>
      <c r="JA104" s="22"/>
      <c r="JB104" s="22"/>
      <c r="JC104" s="22"/>
      <c r="JD104" s="22"/>
      <c r="JE104" s="22"/>
      <c r="JF104" s="22"/>
      <c r="JG104" s="22"/>
      <c r="JH104" s="21"/>
      <c r="JI104" s="484"/>
      <c r="JJ104" s="484"/>
      <c r="JK104" s="484"/>
      <c r="JL104" s="484"/>
      <c r="JM104" s="484"/>
      <c r="JN104" s="484"/>
      <c r="JO104" s="484"/>
      <c r="JP104" s="484"/>
      <c r="JQ104" s="484"/>
      <c r="JR104" s="484"/>
      <c r="JS104" s="484"/>
      <c r="JT104" s="484"/>
      <c r="JU104" s="484"/>
      <c r="JV104" s="484"/>
      <c r="JW104" s="484"/>
      <c r="JX104" s="484"/>
      <c r="JY104" s="484"/>
      <c r="JZ104" s="484"/>
      <c r="KA104" s="484"/>
      <c r="KB104" s="484"/>
      <c r="KC104" s="484"/>
      <c r="KD104" s="484"/>
      <c r="KE104" s="484"/>
      <c r="KF104" s="484"/>
      <c r="KG104" s="484"/>
      <c r="KH104" s="484"/>
      <c r="KI104" s="484"/>
      <c r="KJ104" s="484"/>
      <c r="KK104" s="484"/>
      <c r="KL104" s="484"/>
      <c r="KM104" s="484"/>
      <c r="KN104" s="484"/>
      <c r="KO104" s="484"/>
      <c r="KP104" s="484"/>
      <c r="KQ104" s="484"/>
      <c r="KR104" s="484"/>
      <c r="KS104" s="484"/>
      <c r="KT104" s="484"/>
      <c r="KU104" s="484"/>
      <c r="KV104" s="484"/>
      <c r="KW104" s="484"/>
      <c r="KX104" s="484"/>
      <c r="KY104" s="484"/>
      <c r="KZ104" s="484"/>
      <c r="LA104" s="484"/>
      <c r="LB104" s="484"/>
      <c r="LC104" s="484"/>
      <c r="LD104" s="484"/>
      <c r="LE104" s="484"/>
      <c r="LF104" s="484"/>
      <c r="LG104" s="484"/>
      <c r="LH104" s="484"/>
      <c r="LI104" s="484"/>
      <c r="LJ104" s="484"/>
      <c r="LK104" s="484"/>
      <c r="LL104" s="484"/>
      <c r="LM104" s="484"/>
      <c r="LN104" s="484"/>
      <c r="LO104" s="484"/>
      <c r="LP104" s="484"/>
      <c r="LQ104" s="484"/>
      <c r="LR104" s="484"/>
      <c r="LS104" s="484"/>
      <c r="LT104" s="484"/>
      <c r="LU104" s="484"/>
      <c r="LV104" s="484"/>
      <c r="LW104" s="484"/>
      <c r="LX104" s="484"/>
      <c r="LY104" s="484"/>
      <c r="LZ104" s="484"/>
      <c r="MA104" s="484"/>
      <c r="MB104" s="484"/>
      <c r="MC104" s="484"/>
      <c r="MD104" s="484"/>
      <c r="ME104" s="484"/>
      <c r="MF104" s="484"/>
      <c r="MG104" s="484"/>
      <c r="MH104" s="484"/>
      <c r="MI104" s="484"/>
      <c r="MJ104" s="484"/>
      <c r="MK104" s="484"/>
      <c r="ML104" s="484"/>
      <c r="MM104" s="484"/>
      <c r="MN104" s="484"/>
      <c r="MO104" s="484"/>
      <c r="MP104" s="484"/>
      <c r="MQ104" s="484"/>
      <c r="MR104" s="484"/>
      <c r="MS104" s="484"/>
      <c r="MT104" s="484"/>
      <c r="MU104" s="484"/>
      <c r="MV104" s="484"/>
      <c r="MW104" s="484"/>
      <c r="MX104" s="23"/>
    </row>
    <row r="105" spans="2:456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056"/>
      <c r="AY105" s="1039"/>
      <c r="AZ105" s="163"/>
      <c r="BA105" s="45"/>
      <c r="BB105" s="172"/>
      <c r="BC105" s="1068">
        <v>1000</v>
      </c>
      <c r="BD105" s="1068"/>
      <c r="BE105" s="1068"/>
      <c r="BF105" s="1068"/>
      <c r="BG105" s="1068"/>
      <c r="BI105" s="54"/>
      <c r="BJ105" s="26"/>
      <c r="IR105" s="41"/>
      <c r="IS105" s="1071"/>
      <c r="IT105" s="1071"/>
      <c r="IU105" s="1071"/>
      <c r="IV105" s="1072"/>
      <c r="IW105" s="164"/>
      <c r="IX105" s="1039"/>
      <c r="IY105" s="1040"/>
      <c r="IZ105" s="22"/>
      <c r="JA105" s="22"/>
      <c r="JB105" s="22"/>
      <c r="JC105" s="22"/>
      <c r="JD105" s="22"/>
      <c r="JE105" s="22"/>
      <c r="JF105" s="22"/>
      <c r="JG105" s="22"/>
      <c r="JH105" s="21"/>
      <c r="JI105" s="484"/>
      <c r="JJ105" s="484"/>
      <c r="JK105" s="484"/>
      <c r="JL105" s="484"/>
      <c r="JM105" s="484"/>
      <c r="JN105" s="484"/>
      <c r="JO105" s="484"/>
      <c r="JP105" s="484"/>
      <c r="JQ105" s="484"/>
      <c r="JR105" s="484"/>
      <c r="JS105" s="484"/>
      <c r="JT105" s="484"/>
      <c r="JU105" s="484"/>
      <c r="JV105" s="484"/>
      <c r="JW105" s="484"/>
      <c r="JX105" s="484"/>
      <c r="JY105" s="484"/>
      <c r="JZ105" s="484"/>
      <c r="KA105" s="484"/>
      <c r="KB105" s="484"/>
      <c r="KC105" s="484"/>
      <c r="KD105" s="484"/>
      <c r="KE105" s="484"/>
      <c r="KF105" s="484"/>
      <c r="KG105" s="484"/>
      <c r="KH105" s="484"/>
      <c r="KI105" s="484"/>
      <c r="KJ105" s="484"/>
      <c r="KK105" s="484"/>
      <c r="KL105" s="484"/>
      <c r="KM105" s="484"/>
      <c r="KN105" s="484"/>
      <c r="KO105" s="484"/>
      <c r="KP105" s="484"/>
      <c r="KQ105" s="484"/>
      <c r="KR105" s="484"/>
      <c r="KS105" s="484"/>
      <c r="KT105" s="484"/>
      <c r="KU105" s="484"/>
      <c r="KV105" s="484"/>
      <c r="KW105" s="484"/>
      <c r="KX105" s="484"/>
      <c r="KY105" s="484"/>
      <c r="KZ105" s="484"/>
      <c r="LA105" s="484"/>
      <c r="LB105" s="484"/>
      <c r="LC105" s="484"/>
      <c r="LD105" s="484"/>
      <c r="LE105" s="484"/>
      <c r="LF105" s="484"/>
      <c r="LG105" s="484"/>
      <c r="LH105" s="484"/>
      <c r="LI105" s="484"/>
      <c r="LJ105" s="484"/>
      <c r="LK105" s="484"/>
      <c r="LL105" s="484"/>
      <c r="LM105" s="484"/>
      <c r="LN105" s="484"/>
      <c r="LO105" s="484"/>
      <c r="LP105" s="484"/>
      <c r="LQ105" s="484"/>
      <c r="LR105" s="484"/>
      <c r="LS105" s="484"/>
      <c r="LT105" s="484"/>
      <c r="LU105" s="484"/>
      <c r="LV105" s="484"/>
      <c r="LW105" s="484"/>
      <c r="LX105" s="484"/>
      <c r="LY105" s="484"/>
      <c r="LZ105" s="484"/>
      <c r="MA105" s="484"/>
      <c r="MB105" s="484"/>
      <c r="MC105" s="484"/>
      <c r="MD105" s="484"/>
      <c r="ME105" s="484"/>
      <c r="MF105" s="484"/>
      <c r="MG105" s="484"/>
      <c r="MH105" s="484"/>
      <c r="MI105" s="484"/>
      <c r="MJ105" s="484"/>
      <c r="MK105" s="484"/>
      <c r="ML105" s="484"/>
      <c r="MM105" s="484"/>
      <c r="MN105" s="484"/>
      <c r="MO105" s="484"/>
      <c r="MP105" s="484"/>
      <c r="MQ105" s="484"/>
      <c r="MR105" s="484"/>
      <c r="MS105" s="484"/>
      <c r="MT105" s="484"/>
      <c r="MU105" s="484"/>
      <c r="MV105" s="484"/>
      <c r="MW105" s="484"/>
      <c r="MX105" s="23"/>
    </row>
    <row r="106" spans="2:456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056"/>
      <c r="AY106" s="1039"/>
      <c r="AZ106" s="163"/>
      <c r="BA106" s="45"/>
      <c r="BB106" s="172"/>
      <c r="BC106" s="1068"/>
      <c r="BD106" s="1068"/>
      <c r="BE106" s="1068"/>
      <c r="BF106" s="1068"/>
      <c r="BG106" s="1068"/>
      <c r="BH106" s="52"/>
      <c r="BI106" s="53"/>
      <c r="BJ106" s="26"/>
      <c r="IR106" s="41"/>
      <c r="IS106" s="1071"/>
      <c r="IT106" s="1071"/>
      <c r="IU106" s="1071"/>
      <c r="IV106" s="1072"/>
      <c r="IW106" s="164"/>
      <c r="IX106" s="1039"/>
      <c r="IY106" s="1040"/>
      <c r="IZ106" s="22"/>
      <c r="JA106" s="22"/>
      <c r="JB106" s="22"/>
      <c r="JC106" s="22"/>
      <c r="JD106" s="22"/>
      <c r="JE106" s="22"/>
      <c r="JF106" s="22"/>
      <c r="JG106" s="22"/>
      <c r="JH106" s="21"/>
      <c r="JI106" s="484"/>
      <c r="JJ106" s="484"/>
      <c r="JK106" s="484"/>
      <c r="JL106" s="484"/>
      <c r="JM106" s="484"/>
      <c r="JN106" s="484"/>
      <c r="JO106" s="484"/>
      <c r="JP106" s="484"/>
      <c r="JQ106" s="484"/>
      <c r="JR106" s="484"/>
      <c r="JS106" s="484"/>
      <c r="JT106" s="484"/>
      <c r="JU106" s="484"/>
      <c r="JV106" s="484"/>
      <c r="JW106" s="484"/>
      <c r="JX106" s="484"/>
      <c r="JY106" s="484"/>
      <c r="JZ106" s="484"/>
      <c r="KA106" s="484"/>
      <c r="KB106" s="484"/>
      <c r="KC106" s="484"/>
      <c r="KD106" s="484"/>
      <c r="KE106" s="484"/>
      <c r="KF106" s="484"/>
      <c r="KG106" s="484"/>
      <c r="KH106" s="484"/>
      <c r="KI106" s="484"/>
      <c r="KJ106" s="484"/>
      <c r="KK106" s="484"/>
      <c r="KL106" s="484"/>
      <c r="KM106" s="484"/>
      <c r="KN106" s="484"/>
      <c r="KO106" s="484"/>
      <c r="KP106" s="484"/>
      <c r="KQ106" s="484"/>
      <c r="KR106" s="484"/>
      <c r="KS106" s="484"/>
      <c r="KT106" s="484"/>
      <c r="KU106" s="484"/>
      <c r="KV106" s="484"/>
      <c r="KW106" s="484"/>
      <c r="KX106" s="484"/>
      <c r="KY106" s="484"/>
      <c r="KZ106" s="484"/>
      <c r="LA106" s="484"/>
      <c r="LB106" s="484"/>
      <c r="LC106" s="484"/>
      <c r="LD106" s="484"/>
      <c r="LE106" s="484"/>
      <c r="LF106" s="484"/>
      <c r="LG106" s="484"/>
      <c r="LH106" s="484"/>
      <c r="LI106" s="484"/>
      <c r="LJ106" s="484"/>
      <c r="LK106" s="484"/>
      <c r="LL106" s="484"/>
      <c r="LM106" s="484"/>
      <c r="LN106" s="484"/>
      <c r="LO106" s="484"/>
      <c r="LP106" s="484"/>
      <c r="LQ106" s="484"/>
      <c r="LR106" s="484"/>
      <c r="LS106" s="484"/>
      <c r="LT106" s="484"/>
      <c r="LU106" s="484"/>
      <c r="LV106" s="484"/>
      <c r="LW106" s="484"/>
      <c r="LX106" s="484"/>
      <c r="LY106" s="484"/>
      <c r="LZ106" s="484"/>
      <c r="MA106" s="484"/>
      <c r="MB106" s="484"/>
      <c r="MC106" s="484"/>
      <c r="MD106" s="484"/>
      <c r="ME106" s="484"/>
      <c r="MF106" s="484"/>
      <c r="MG106" s="484"/>
      <c r="MH106" s="484"/>
      <c r="MI106" s="484"/>
      <c r="MJ106" s="484"/>
      <c r="MK106" s="484"/>
      <c r="ML106" s="484"/>
      <c r="MM106" s="484"/>
      <c r="MN106" s="484"/>
      <c r="MO106" s="484"/>
      <c r="MP106" s="484"/>
      <c r="MQ106" s="484"/>
      <c r="MR106" s="484"/>
      <c r="MS106" s="484"/>
      <c r="MT106" s="484"/>
      <c r="MU106" s="484"/>
      <c r="MV106" s="484"/>
      <c r="MW106" s="484"/>
      <c r="MX106" s="23"/>
    </row>
    <row r="107" spans="2:456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056"/>
      <c r="AY107" s="1039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R107" s="41"/>
      <c r="IS107" s="1071"/>
      <c r="IT107" s="1071"/>
      <c r="IU107" s="1071"/>
      <c r="IV107" s="1072"/>
      <c r="IW107" s="164"/>
      <c r="IX107" s="1039"/>
      <c r="IY107" s="1040"/>
      <c r="IZ107" s="22"/>
      <c r="JA107" s="22"/>
      <c r="JB107" s="22"/>
      <c r="JC107" s="22"/>
      <c r="JD107" s="22"/>
      <c r="JE107" s="22"/>
      <c r="JF107" s="22"/>
      <c r="JG107" s="22"/>
      <c r="JH107" s="21"/>
      <c r="JI107" s="484"/>
      <c r="JJ107" s="484"/>
      <c r="JK107" s="484"/>
      <c r="JL107" s="484"/>
      <c r="JM107" s="484"/>
      <c r="JN107" s="484"/>
      <c r="JO107" s="484"/>
      <c r="JP107" s="484"/>
      <c r="JQ107" s="484"/>
      <c r="JR107" s="484"/>
      <c r="JS107" s="484"/>
      <c r="JT107" s="484"/>
      <c r="JU107" s="484"/>
      <c r="JV107" s="484"/>
      <c r="JW107" s="484"/>
      <c r="JX107" s="484"/>
      <c r="JY107" s="484"/>
      <c r="JZ107" s="484"/>
      <c r="KA107" s="484"/>
      <c r="KB107" s="484"/>
      <c r="KC107" s="484"/>
      <c r="KD107" s="484"/>
      <c r="KE107" s="484"/>
      <c r="KF107" s="484"/>
      <c r="KG107" s="484"/>
      <c r="KH107" s="484"/>
      <c r="KI107" s="484"/>
      <c r="KJ107" s="484"/>
      <c r="KK107" s="484"/>
      <c r="KL107" s="484"/>
      <c r="KM107" s="484"/>
      <c r="KN107" s="484"/>
      <c r="KO107" s="484"/>
      <c r="KP107" s="484"/>
      <c r="KQ107" s="484"/>
      <c r="KR107" s="484"/>
      <c r="KS107" s="484"/>
      <c r="KT107" s="484"/>
      <c r="KU107" s="484"/>
      <c r="KV107" s="484"/>
      <c r="KW107" s="484"/>
      <c r="KX107" s="484"/>
      <c r="KY107" s="484"/>
      <c r="KZ107" s="484"/>
      <c r="LA107" s="484"/>
      <c r="LB107" s="484"/>
      <c r="LC107" s="484"/>
      <c r="LD107" s="484"/>
      <c r="LE107" s="484"/>
      <c r="LF107" s="484"/>
      <c r="LG107" s="484"/>
      <c r="LH107" s="484"/>
      <c r="LI107" s="484"/>
      <c r="LJ107" s="484"/>
      <c r="LK107" s="484"/>
      <c r="LL107" s="484"/>
      <c r="LM107" s="484"/>
      <c r="LN107" s="484"/>
      <c r="LO107" s="484"/>
      <c r="LP107" s="484"/>
      <c r="LQ107" s="484"/>
      <c r="LR107" s="484"/>
      <c r="LS107" s="484"/>
      <c r="LT107" s="484"/>
      <c r="LU107" s="484"/>
      <c r="LV107" s="484"/>
      <c r="LW107" s="484"/>
      <c r="LX107" s="484"/>
      <c r="LY107" s="484"/>
      <c r="LZ107" s="484"/>
      <c r="MA107" s="484"/>
      <c r="MB107" s="484"/>
      <c r="MC107" s="484"/>
      <c r="MD107" s="484"/>
      <c r="ME107" s="484"/>
      <c r="MF107" s="484"/>
      <c r="MG107" s="484"/>
      <c r="MH107" s="484"/>
      <c r="MI107" s="484"/>
      <c r="MJ107" s="484"/>
      <c r="MK107" s="484"/>
      <c r="ML107" s="484"/>
      <c r="MM107" s="484"/>
      <c r="MN107" s="484"/>
      <c r="MO107" s="484"/>
      <c r="MP107" s="484"/>
      <c r="MQ107" s="484"/>
      <c r="MR107" s="484"/>
      <c r="MS107" s="484"/>
      <c r="MT107" s="484"/>
      <c r="MU107" s="484"/>
      <c r="MV107" s="484"/>
      <c r="MW107" s="484"/>
      <c r="MX107" s="23"/>
    </row>
    <row r="108" spans="2:456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057"/>
      <c r="AY108" s="1041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R108" s="41"/>
      <c r="IS108" s="1071"/>
      <c r="IT108" s="1071"/>
      <c r="IU108" s="1071"/>
      <c r="IV108" s="1072"/>
      <c r="IW108" s="168"/>
      <c r="IX108" s="1041"/>
      <c r="IY108" s="1042"/>
      <c r="IZ108" s="22"/>
      <c r="JA108" s="22"/>
      <c r="JB108" s="22"/>
      <c r="JC108" s="22"/>
      <c r="JD108" s="22"/>
      <c r="JE108" s="22"/>
      <c r="JF108" s="22"/>
      <c r="JG108" s="22"/>
      <c r="JH108" s="21"/>
      <c r="JI108" s="484"/>
      <c r="JJ108" s="484"/>
      <c r="JK108" s="484"/>
      <c r="JL108" s="484"/>
      <c r="JM108" s="484"/>
      <c r="JN108" s="484"/>
      <c r="JO108" s="484"/>
      <c r="JP108" s="484"/>
      <c r="JQ108" s="484"/>
      <c r="JR108" s="484"/>
      <c r="JS108" s="484"/>
      <c r="JT108" s="484"/>
      <c r="JU108" s="484"/>
      <c r="JV108" s="484"/>
      <c r="JW108" s="484"/>
      <c r="JX108" s="484"/>
      <c r="JY108" s="484"/>
      <c r="JZ108" s="484"/>
      <c r="KA108" s="484"/>
      <c r="KB108" s="484"/>
      <c r="KC108" s="484"/>
      <c r="KD108" s="484"/>
      <c r="KE108" s="484"/>
      <c r="KF108" s="484"/>
      <c r="KG108" s="484"/>
      <c r="KH108" s="484"/>
      <c r="KI108" s="484"/>
      <c r="KJ108" s="484"/>
      <c r="KK108" s="484"/>
      <c r="KL108" s="484"/>
      <c r="KM108" s="484"/>
      <c r="KN108" s="484"/>
      <c r="KO108" s="484"/>
      <c r="KP108" s="484"/>
      <c r="KQ108" s="484"/>
      <c r="KR108" s="484"/>
      <c r="KS108" s="484"/>
      <c r="KT108" s="484"/>
      <c r="KU108" s="484"/>
      <c r="KV108" s="484"/>
      <c r="KW108" s="484"/>
      <c r="KX108" s="484"/>
      <c r="KY108" s="484"/>
      <c r="KZ108" s="484"/>
      <c r="LA108" s="484"/>
      <c r="LB108" s="484"/>
      <c r="LC108" s="484"/>
      <c r="LD108" s="484"/>
      <c r="LE108" s="484"/>
      <c r="LF108" s="484"/>
      <c r="LG108" s="484"/>
      <c r="LH108" s="484"/>
      <c r="LI108" s="484"/>
      <c r="LJ108" s="484"/>
      <c r="LK108" s="484"/>
      <c r="LL108" s="484"/>
      <c r="LM108" s="484"/>
      <c r="LN108" s="484"/>
      <c r="LO108" s="484"/>
      <c r="LP108" s="484"/>
      <c r="LQ108" s="484"/>
      <c r="LR108" s="484"/>
      <c r="LS108" s="484"/>
      <c r="LT108" s="484"/>
      <c r="LU108" s="484"/>
      <c r="LV108" s="484"/>
      <c r="LW108" s="484"/>
      <c r="LX108" s="484"/>
      <c r="LY108" s="484"/>
      <c r="LZ108" s="484"/>
      <c r="MA108" s="484"/>
      <c r="MB108" s="484"/>
      <c r="MC108" s="484"/>
      <c r="MD108" s="484"/>
      <c r="ME108" s="484"/>
      <c r="MF108" s="484"/>
      <c r="MG108" s="484"/>
      <c r="MH108" s="484"/>
      <c r="MI108" s="484"/>
      <c r="MJ108" s="484"/>
      <c r="MK108" s="484"/>
      <c r="ML108" s="484"/>
      <c r="MM108" s="484"/>
      <c r="MN108" s="484"/>
      <c r="MO108" s="484"/>
      <c r="MP108" s="484"/>
      <c r="MQ108" s="484"/>
      <c r="MR108" s="484"/>
      <c r="MS108" s="484"/>
      <c r="MT108" s="484"/>
      <c r="MU108" s="484"/>
      <c r="MV108" s="484"/>
      <c r="MW108" s="484"/>
      <c r="MX108" s="23"/>
    </row>
    <row r="109" spans="2:456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056" t="s">
        <v>8</v>
      </c>
      <c r="AY109" s="1039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R109" s="41"/>
      <c r="IS109" s="1071"/>
      <c r="IT109" s="1071"/>
      <c r="IU109" s="1071"/>
      <c r="IV109" s="1072"/>
      <c r="IW109" s="164"/>
      <c r="IX109" s="1039" t="s">
        <v>8</v>
      </c>
      <c r="IY109" s="1040"/>
      <c r="IZ109" s="22"/>
      <c r="JA109" s="22"/>
      <c r="JB109" s="22"/>
      <c r="JC109" s="22"/>
      <c r="JD109" s="22"/>
      <c r="JE109" s="22"/>
      <c r="JF109" s="22"/>
      <c r="JG109" s="22"/>
      <c r="JH109" s="21"/>
      <c r="JI109" s="484"/>
      <c r="JJ109" s="484"/>
      <c r="JK109" s="484"/>
      <c r="JL109" s="484"/>
      <c r="JM109" s="484"/>
      <c r="JN109" s="484"/>
      <c r="JO109" s="484"/>
      <c r="JP109" s="484"/>
      <c r="JQ109" s="484"/>
      <c r="JR109" s="484"/>
      <c r="JS109" s="484"/>
      <c r="JT109" s="484"/>
      <c r="JU109" s="484"/>
      <c r="JV109" s="484"/>
      <c r="JW109" s="484"/>
      <c r="JX109" s="484"/>
      <c r="JY109" s="484"/>
      <c r="JZ109" s="484"/>
      <c r="KA109" s="484"/>
      <c r="KB109" s="484"/>
      <c r="KC109" s="484"/>
      <c r="KD109" s="484"/>
      <c r="KE109" s="484"/>
      <c r="KF109" s="484"/>
      <c r="KG109" s="484"/>
      <c r="KH109" s="484"/>
      <c r="KI109" s="484"/>
      <c r="KJ109" s="484"/>
      <c r="KK109" s="484"/>
      <c r="KL109" s="484"/>
      <c r="KM109" s="484"/>
      <c r="KN109" s="484"/>
      <c r="KO109" s="484"/>
      <c r="KP109" s="484"/>
      <c r="KQ109" s="484"/>
      <c r="KR109" s="484"/>
      <c r="KS109" s="484"/>
      <c r="KT109" s="484"/>
      <c r="KU109" s="484"/>
      <c r="KV109" s="484"/>
      <c r="KW109" s="484"/>
      <c r="KX109" s="484"/>
      <c r="KY109" s="484"/>
      <c r="KZ109" s="484"/>
      <c r="LA109" s="484"/>
      <c r="LB109" s="484"/>
      <c r="LC109" s="484"/>
      <c r="LD109" s="484"/>
      <c r="LE109" s="484"/>
      <c r="LF109" s="484"/>
      <c r="LG109" s="484"/>
      <c r="LH109" s="484"/>
      <c r="LI109" s="484"/>
      <c r="LJ109" s="484"/>
      <c r="LK109" s="484"/>
      <c r="LL109" s="484"/>
      <c r="LM109" s="484"/>
      <c r="LN109" s="484"/>
      <c r="LO109" s="484"/>
      <c r="LP109" s="484"/>
      <c r="LQ109" s="484"/>
      <c r="LR109" s="484"/>
      <c r="LS109" s="484"/>
      <c r="LT109" s="484"/>
      <c r="LU109" s="484"/>
      <c r="LV109" s="484"/>
      <c r="LW109" s="484"/>
      <c r="LX109" s="484"/>
      <c r="LY109" s="484"/>
      <c r="LZ109" s="484"/>
      <c r="MA109" s="484"/>
      <c r="MB109" s="484"/>
      <c r="MC109" s="484"/>
      <c r="MD109" s="484"/>
      <c r="ME109" s="484"/>
      <c r="MF109" s="484"/>
      <c r="MG109" s="484"/>
      <c r="MH109" s="484"/>
      <c r="MI109" s="484"/>
      <c r="MJ109" s="484"/>
      <c r="MK109" s="484"/>
      <c r="ML109" s="484"/>
      <c r="MM109" s="484"/>
      <c r="MN109" s="484"/>
      <c r="MO109" s="484"/>
      <c r="MP109" s="484"/>
      <c r="MQ109" s="484"/>
      <c r="MR109" s="484"/>
      <c r="MS109" s="484"/>
      <c r="MT109" s="484"/>
      <c r="MU109" s="484"/>
      <c r="MV109" s="484"/>
      <c r="MW109" s="484"/>
      <c r="MX109" s="23"/>
    </row>
    <row r="110" spans="2:456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056"/>
      <c r="AY110" s="1039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R110" s="41"/>
      <c r="IS110" s="1071"/>
      <c r="IT110" s="1071"/>
      <c r="IU110" s="1071"/>
      <c r="IV110" s="1072"/>
      <c r="IW110" s="164"/>
      <c r="IX110" s="1039"/>
      <c r="IY110" s="1040"/>
      <c r="IZ110" s="22"/>
      <c r="JA110" s="22"/>
      <c r="JB110" s="22"/>
      <c r="JC110" s="22"/>
      <c r="JD110" s="22"/>
      <c r="JE110" s="22"/>
      <c r="JF110" s="22"/>
      <c r="JG110" s="22"/>
      <c r="JH110" s="21"/>
      <c r="JI110" s="484"/>
      <c r="JJ110" s="484"/>
      <c r="JK110" s="484"/>
      <c r="JL110" s="484"/>
      <c r="JM110" s="484"/>
      <c r="JN110" s="484"/>
      <c r="JO110" s="484"/>
      <c r="JP110" s="484"/>
      <c r="JQ110" s="484"/>
      <c r="JR110" s="484"/>
      <c r="JS110" s="484"/>
      <c r="JT110" s="484"/>
      <c r="JU110" s="484"/>
      <c r="JV110" s="484"/>
      <c r="JW110" s="484"/>
      <c r="JX110" s="484"/>
      <c r="JY110" s="484"/>
      <c r="JZ110" s="484"/>
      <c r="KA110" s="484"/>
      <c r="KB110" s="484"/>
      <c r="KC110" s="484"/>
      <c r="KD110" s="484"/>
      <c r="KE110" s="484"/>
      <c r="KF110" s="484"/>
      <c r="KG110" s="484"/>
      <c r="KH110" s="484"/>
      <c r="KI110" s="484"/>
      <c r="KJ110" s="484"/>
      <c r="KK110" s="484"/>
      <c r="KL110" s="484"/>
      <c r="KM110" s="484"/>
      <c r="KN110" s="484"/>
      <c r="KO110" s="484"/>
      <c r="KP110" s="484"/>
      <c r="KQ110" s="484"/>
      <c r="KR110" s="484"/>
      <c r="KS110" s="484"/>
      <c r="KT110" s="484"/>
      <c r="KU110" s="484"/>
      <c r="KV110" s="484"/>
      <c r="KW110" s="484"/>
      <c r="KX110" s="484"/>
      <c r="KY110" s="484"/>
      <c r="KZ110" s="484"/>
      <c r="LA110" s="484"/>
      <c r="LB110" s="484"/>
      <c r="LC110" s="484"/>
      <c r="LD110" s="484"/>
      <c r="LE110" s="484"/>
      <c r="LF110" s="484"/>
      <c r="LG110" s="484"/>
      <c r="LH110" s="484"/>
      <c r="LI110" s="484"/>
      <c r="LJ110" s="484"/>
      <c r="LK110" s="484"/>
      <c r="LL110" s="484"/>
      <c r="LM110" s="484"/>
      <c r="LN110" s="484"/>
      <c r="LO110" s="484"/>
      <c r="LP110" s="484"/>
      <c r="LQ110" s="484"/>
      <c r="LR110" s="484"/>
      <c r="LS110" s="484"/>
      <c r="LT110" s="484"/>
      <c r="LU110" s="484"/>
      <c r="LV110" s="484"/>
      <c r="LW110" s="484"/>
      <c r="LX110" s="484"/>
      <c r="LY110" s="484"/>
      <c r="LZ110" s="484"/>
      <c r="MA110" s="484"/>
      <c r="MB110" s="484"/>
      <c r="MC110" s="484"/>
      <c r="MD110" s="484"/>
      <c r="ME110" s="484"/>
      <c r="MF110" s="484"/>
      <c r="MG110" s="484"/>
      <c r="MH110" s="484"/>
      <c r="MI110" s="484"/>
      <c r="MJ110" s="484"/>
      <c r="MK110" s="484"/>
      <c r="ML110" s="484"/>
      <c r="MM110" s="484"/>
      <c r="MN110" s="484"/>
      <c r="MO110" s="484"/>
      <c r="MP110" s="484"/>
      <c r="MQ110" s="484"/>
      <c r="MR110" s="484"/>
      <c r="MS110" s="484"/>
      <c r="MT110" s="484"/>
      <c r="MU110" s="484"/>
      <c r="MV110" s="484"/>
      <c r="MW110" s="484"/>
      <c r="MX110" s="23"/>
      <c r="OG110" s="26"/>
      <c r="OH110" s="26"/>
      <c r="OI110" s="26"/>
      <c r="OJ110" s="26"/>
      <c r="OK110" s="26"/>
      <c r="OL110" s="26"/>
      <c r="OM110" s="26"/>
      <c r="ON110" s="26"/>
      <c r="OO110" s="26"/>
      <c r="OP110" s="26"/>
      <c r="OQ110" s="26"/>
      <c r="OR110" s="26"/>
      <c r="OS110" s="26"/>
      <c r="OT110" s="26"/>
      <c r="OU110" s="26"/>
      <c r="OV110" s="26"/>
      <c r="OW110" s="26"/>
      <c r="OX110" s="26"/>
      <c r="OY110" s="26"/>
      <c r="OZ110" s="26"/>
      <c r="PA110" s="26"/>
      <c r="PB110" s="26"/>
      <c r="PC110" s="26"/>
      <c r="PD110" s="26"/>
      <c r="PE110" s="26"/>
      <c r="PF110" s="26"/>
      <c r="PG110" s="26"/>
      <c r="PH110" s="26"/>
      <c r="PI110" s="26"/>
      <c r="PJ110" s="26"/>
      <c r="PK110" s="26"/>
      <c r="PL110" s="26"/>
      <c r="PM110" s="26"/>
      <c r="PN110" s="26"/>
      <c r="PO110" s="26"/>
      <c r="PP110" s="26"/>
      <c r="PQ110" s="26"/>
      <c r="PR110" s="26"/>
      <c r="PS110" s="26"/>
      <c r="PT110" s="26"/>
      <c r="PU110" s="26"/>
      <c r="PV110" s="26"/>
      <c r="PW110" s="26"/>
      <c r="PX110" s="26"/>
      <c r="PY110" s="26"/>
      <c r="PZ110" s="26"/>
      <c r="QA110" s="26"/>
      <c r="QB110" s="26"/>
      <c r="QC110" s="26"/>
      <c r="QD110" s="26"/>
      <c r="QE110" s="26"/>
      <c r="QF110" s="26"/>
      <c r="QG110" s="26"/>
      <c r="QH110" s="26"/>
      <c r="QI110" s="26"/>
      <c r="QJ110" s="26"/>
      <c r="QK110" s="26"/>
      <c r="QL110" s="26"/>
      <c r="QM110" s="26"/>
      <c r="QN110" s="63"/>
    </row>
    <row r="111" spans="2:456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056"/>
      <c r="AY111" s="1039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R111" s="41"/>
      <c r="IS111" s="1071"/>
      <c r="IT111" s="1071"/>
      <c r="IU111" s="1071"/>
      <c r="IV111" s="1072"/>
      <c r="IW111" s="164"/>
      <c r="IX111" s="1039"/>
      <c r="IY111" s="1040"/>
      <c r="IZ111" s="22"/>
      <c r="JA111" s="22"/>
      <c r="JB111" s="22"/>
      <c r="JC111" s="22"/>
      <c r="JD111" s="22"/>
      <c r="JE111" s="22"/>
      <c r="JF111" s="22"/>
      <c r="JG111" s="22"/>
      <c r="JH111" s="21"/>
      <c r="JI111" s="484"/>
      <c r="JJ111" s="484"/>
      <c r="JK111" s="484"/>
      <c r="JL111" s="484"/>
      <c r="JM111" s="484"/>
      <c r="JN111" s="484"/>
      <c r="JO111" s="484"/>
      <c r="JP111" s="484"/>
      <c r="JQ111" s="484"/>
      <c r="JR111" s="484"/>
      <c r="JS111" s="484"/>
      <c r="JT111" s="484"/>
      <c r="JU111" s="484"/>
      <c r="JV111" s="484"/>
      <c r="JW111" s="484"/>
      <c r="JX111" s="484"/>
      <c r="JY111" s="484"/>
      <c r="JZ111" s="484"/>
      <c r="KA111" s="484"/>
      <c r="KB111" s="484"/>
      <c r="KC111" s="484"/>
      <c r="KD111" s="484"/>
      <c r="KE111" s="484"/>
      <c r="KF111" s="484"/>
      <c r="KG111" s="484"/>
      <c r="KH111" s="484"/>
      <c r="KI111" s="484"/>
      <c r="KJ111" s="484"/>
      <c r="KK111" s="484"/>
      <c r="KL111" s="484"/>
      <c r="KM111" s="484"/>
      <c r="KN111" s="484"/>
      <c r="KO111" s="484"/>
      <c r="KP111" s="484"/>
      <c r="KQ111" s="484"/>
      <c r="KR111" s="484"/>
      <c r="KS111" s="484"/>
      <c r="KT111" s="484"/>
      <c r="KU111" s="484"/>
      <c r="KV111" s="484"/>
      <c r="KW111" s="484"/>
      <c r="KX111" s="484"/>
      <c r="KY111" s="484"/>
      <c r="KZ111" s="484"/>
      <c r="LA111" s="484"/>
      <c r="LB111" s="484"/>
      <c r="LC111" s="484"/>
      <c r="LD111" s="484"/>
      <c r="LE111" s="484"/>
      <c r="LF111" s="484"/>
      <c r="LG111" s="484"/>
      <c r="LH111" s="484"/>
      <c r="LI111" s="484"/>
      <c r="LJ111" s="484"/>
      <c r="LK111" s="484"/>
      <c r="LL111" s="484"/>
      <c r="LM111" s="484"/>
      <c r="LN111" s="484"/>
      <c r="LO111" s="484"/>
      <c r="LP111" s="484"/>
      <c r="LQ111" s="484"/>
      <c r="LR111" s="484"/>
      <c r="LS111" s="484"/>
      <c r="LT111" s="484"/>
      <c r="LU111" s="484"/>
      <c r="LV111" s="484"/>
      <c r="LW111" s="484"/>
      <c r="LX111" s="484"/>
      <c r="LY111" s="484"/>
      <c r="LZ111" s="484"/>
      <c r="MA111" s="484"/>
      <c r="MB111" s="484"/>
      <c r="MC111" s="484"/>
      <c r="MD111" s="484"/>
      <c r="ME111" s="484"/>
      <c r="MF111" s="484"/>
      <c r="MG111" s="484"/>
      <c r="MH111" s="484"/>
      <c r="MI111" s="484"/>
      <c r="MJ111" s="484"/>
      <c r="MK111" s="484"/>
      <c r="ML111" s="484"/>
      <c r="MM111" s="484"/>
      <c r="MN111" s="484"/>
      <c r="MO111" s="484"/>
      <c r="MP111" s="484"/>
      <c r="MQ111" s="484"/>
      <c r="MR111" s="484"/>
      <c r="MS111" s="484"/>
      <c r="MT111" s="484"/>
      <c r="MU111" s="484"/>
      <c r="MV111" s="484"/>
      <c r="MW111" s="484"/>
      <c r="MX111" s="23"/>
      <c r="OG111" s="63"/>
      <c r="OH111" s="26"/>
      <c r="OI111" s="26"/>
      <c r="OJ111" s="26"/>
      <c r="OK111" s="26"/>
      <c r="OL111" s="26"/>
      <c r="OM111" s="26"/>
      <c r="ON111" s="26"/>
      <c r="OO111" s="26"/>
      <c r="OP111" s="26"/>
      <c r="OQ111" s="26"/>
      <c r="OR111" s="26"/>
      <c r="OS111" s="26"/>
      <c r="OT111" s="26"/>
      <c r="OU111" s="26"/>
      <c r="OV111" s="26"/>
      <c r="OW111" s="26"/>
      <c r="OX111" s="26"/>
      <c r="OY111" s="26"/>
      <c r="OZ111" s="26"/>
      <c r="PA111" s="26"/>
      <c r="PB111" s="26"/>
      <c r="PC111" s="26"/>
      <c r="PD111" s="26"/>
      <c r="PE111" s="26"/>
      <c r="PF111" s="26"/>
      <c r="PG111" s="26"/>
      <c r="PH111" s="26"/>
      <c r="PI111" s="26"/>
      <c r="PJ111" s="26"/>
      <c r="PK111" s="26"/>
      <c r="PL111" s="26"/>
      <c r="PM111" s="26"/>
      <c r="PN111" s="26"/>
      <c r="PO111" s="26"/>
      <c r="PP111" s="26"/>
      <c r="PQ111" s="26"/>
      <c r="PR111" s="26"/>
      <c r="PS111" s="26"/>
      <c r="PT111" s="26"/>
      <c r="PU111" s="26"/>
      <c r="PV111" s="26"/>
      <c r="PW111" s="26"/>
      <c r="PX111" s="26"/>
      <c r="PY111" s="26"/>
      <c r="PZ111" s="26"/>
      <c r="QA111" s="26"/>
      <c r="QB111" s="26"/>
      <c r="QC111" s="26"/>
      <c r="QD111" s="26"/>
      <c r="QE111" s="26"/>
      <c r="QF111" s="26"/>
      <c r="QG111" s="26"/>
      <c r="QH111" s="26"/>
      <c r="QI111" s="26"/>
      <c r="QJ111" s="26"/>
      <c r="QK111" s="26"/>
      <c r="QL111" s="26"/>
      <c r="QM111" s="26"/>
      <c r="QN111" s="63"/>
    </row>
    <row r="112" spans="2:456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056"/>
      <c r="AY112" s="1039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R112" s="41"/>
      <c r="IS112" s="1071"/>
      <c r="IT112" s="1071"/>
      <c r="IU112" s="1071"/>
      <c r="IV112" s="1072"/>
      <c r="IW112" s="164"/>
      <c r="IX112" s="1039"/>
      <c r="IY112" s="1040"/>
      <c r="IZ112" s="22"/>
      <c r="JA112" s="22"/>
      <c r="JB112" s="22"/>
      <c r="JC112" s="22"/>
      <c r="JD112" s="22"/>
      <c r="JE112" s="22"/>
      <c r="JF112" s="22"/>
      <c r="JG112" s="22"/>
      <c r="JH112" s="21"/>
      <c r="JI112" s="484"/>
      <c r="JJ112" s="484"/>
      <c r="JK112" s="484"/>
      <c r="JL112" s="484"/>
      <c r="JM112" s="484"/>
      <c r="JN112" s="484"/>
      <c r="JO112" s="484"/>
      <c r="JP112" s="484"/>
      <c r="JQ112" s="484"/>
      <c r="JR112" s="484"/>
      <c r="JS112" s="484"/>
      <c r="JT112" s="484"/>
      <c r="JU112" s="484"/>
      <c r="JV112" s="484"/>
      <c r="JW112" s="484"/>
      <c r="JX112" s="484"/>
      <c r="JY112" s="484"/>
      <c r="JZ112" s="484"/>
      <c r="KA112" s="484"/>
      <c r="KB112" s="484"/>
      <c r="KC112" s="484"/>
      <c r="KD112" s="484"/>
      <c r="KE112" s="484"/>
      <c r="KF112" s="484"/>
      <c r="KG112" s="484"/>
      <c r="KH112" s="484"/>
      <c r="KI112" s="484"/>
      <c r="KJ112" s="484"/>
      <c r="KK112" s="484"/>
      <c r="KL112" s="484"/>
      <c r="KM112" s="484"/>
      <c r="KN112" s="484"/>
      <c r="KO112" s="484"/>
      <c r="KP112" s="484"/>
      <c r="KQ112" s="484"/>
      <c r="KR112" s="484"/>
      <c r="KS112" s="484"/>
      <c r="KT112" s="484"/>
      <c r="KU112" s="484"/>
      <c r="KV112" s="484"/>
      <c r="KW112" s="484"/>
      <c r="KX112" s="484"/>
      <c r="KY112" s="484"/>
      <c r="KZ112" s="484"/>
      <c r="LA112" s="484"/>
      <c r="LB112" s="484"/>
      <c r="LC112" s="484"/>
      <c r="LD112" s="484"/>
      <c r="LE112" s="484"/>
      <c r="LF112" s="484"/>
      <c r="LG112" s="484"/>
      <c r="LH112" s="484"/>
      <c r="LI112" s="484"/>
      <c r="LJ112" s="484"/>
      <c r="LK112" s="484"/>
      <c r="LL112" s="484"/>
      <c r="LM112" s="484"/>
      <c r="LN112" s="484"/>
      <c r="LO112" s="484"/>
      <c r="LP112" s="484"/>
      <c r="LQ112" s="484"/>
      <c r="LR112" s="484"/>
      <c r="LS112" s="484"/>
      <c r="LT112" s="484"/>
      <c r="LU112" s="484"/>
      <c r="LV112" s="484"/>
      <c r="LW112" s="484"/>
      <c r="LX112" s="484"/>
      <c r="LY112" s="484"/>
      <c r="LZ112" s="484"/>
      <c r="MA112" s="484"/>
      <c r="MB112" s="484"/>
      <c r="MC112" s="484"/>
      <c r="MD112" s="484"/>
      <c r="ME112" s="484"/>
      <c r="MF112" s="484"/>
      <c r="MG112" s="484"/>
      <c r="MH112" s="484"/>
      <c r="MI112" s="484"/>
      <c r="MJ112" s="484"/>
      <c r="MK112" s="484"/>
      <c r="ML112" s="484"/>
      <c r="MM112" s="484"/>
      <c r="MN112" s="484"/>
      <c r="MO112" s="484"/>
      <c r="MP112" s="484"/>
      <c r="MQ112" s="484"/>
      <c r="MR112" s="484"/>
      <c r="MS112" s="484"/>
      <c r="MT112" s="484"/>
      <c r="MU112" s="484"/>
      <c r="MV112" s="484"/>
      <c r="MW112" s="484"/>
      <c r="MX112" s="23"/>
      <c r="OG112" s="63"/>
      <c r="OH112" s="613"/>
      <c r="QM112" s="63"/>
      <c r="QN112" s="613"/>
    </row>
    <row r="113" spans="2:456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056"/>
      <c r="AY113" s="1039"/>
      <c r="AZ113" s="163"/>
      <c r="BA113" s="45"/>
      <c r="BB113" s="172"/>
      <c r="BC113" s="1068">
        <v>800</v>
      </c>
      <c r="BD113" s="1068"/>
      <c r="BE113" s="1068"/>
      <c r="BF113" s="1068"/>
      <c r="BG113" s="1068"/>
      <c r="BI113" s="54"/>
      <c r="BJ113" s="26"/>
      <c r="IR113" s="41"/>
      <c r="IS113" s="1071"/>
      <c r="IT113" s="1071"/>
      <c r="IU113" s="1071"/>
      <c r="IV113" s="1072"/>
      <c r="IW113" s="164"/>
      <c r="IX113" s="1039"/>
      <c r="IY113" s="1040"/>
      <c r="IZ113" s="22"/>
      <c r="JA113" s="22"/>
      <c r="JB113" s="22"/>
      <c r="JC113" s="22"/>
      <c r="JD113" s="22"/>
      <c r="JE113" s="22"/>
      <c r="JF113" s="22"/>
      <c r="JG113" s="22"/>
      <c r="JH113" s="21"/>
      <c r="JI113" s="484"/>
      <c r="JJ113" s="484"/>
      <c r="JK113" s="484"/>
      <c r="JL113" s="484"/>
      <c r="JM113" s="484"/>
      <c r="JN113" s="484"/>
      <c r="JO113" s="484"/>
      <c r="JP113" s="484"/>
      <c r="JQ113" s="484"/>
      <c r="JR113" s="484"/>
      <c r="JS113" s="484"/>
      <c r="JT113" s="484"/>
      <c r="JU113" s="484"/>
      <c r="JV113" s="484"/>
      <c r="JW113" s="484"/>
      <c r="JX113" s="484"/>
      <c r="JY113" s="484"/>
      <c r="JZ113" s="484"/>
      <c r="KA113" s="484"/>
      <c r="KB113" s="484"/>
      <c r="KC113" s="484"/>
      <c r="KD113" s="484"/>
      <c r="KE113" s="484"/>
      <c r="KF113" s="484"/>
      <c r="KG113" s="484"/>
      <c r="KH113" s="484"/>
      <c r="KI113" s="484"/>
      <c r="KJ113" s="484"/>
      <c r="KK113" s="484"/>
      <c r="KL113" s="484"/>
      <c r="KM113" s="484"/>
      <c r="KN113" s="484"/>
      <c r="KO113" s="484"/>
      <c r="KP113" s="484"/>
      <c r="KQ113" s="484"/>
      <c r="KR113" s="484"/>
      <c r="KS113" s="484"/>
      <c r="KT113" s="484"/>
      <c r="KU113" s="484"/>
      <c r="KV113" s="484"/>
      <c r="KW113" s="484"/>
      <c r="KX113" s="484"/>
      <c r="KY113" s="484"/>
      <c r="KZ113" s="484"/>
      <c r="LA113" s="484"/>
      <c r="LB113" s="484"/>
      <c r="LC113" s="484"/>
      <c r="LD113" s="484"/>
      <c r="LE113" s="484"/>
      <c r="LF113" s="484"/>
      <c r="LG113" s="484"/>
      <c r="LH113" s="484"/>
      <c r="LI113" s="484"/>
      <c r="LJ113" s="484"/>
      <c r="LK113" s="484"/>
      <c r="LL113" s="484"/>
      <c r="LM113" s="484"/>
      <c r="LN113" s="484"/>
      <c r="LO113" s="484"/>
      <c r="LP113" s="484"/>
      <c r="LQ113" s="484"/>
      <c r="LR113" s="484"/>
      <c r="LS113" s="484"/>
      <c r="LT113" s="484"/>
      <c r="LU113" s="484"/>
      <c r="LV113" s="484"/>
      <c r="LW113" s="484"/>
      <c r="LX113" s="484"/>
      <c r="LY113" s="484"/>
      <c r="LZ113" s="484"/>
      <c r="MA113" s="484"/>
      <c r="MB113" s="484"/>
      <c r="MC113" s="484"/>
      <c r="MD113" s="484"/>
      <c r="ME113" s="484"/>
      <c r="MF113" s="484"/>
      <c r="MG113" s="484"/>
      <c r="MH113" s="484"/>
      <c r="MI113" s="484"/>
      <c r="MJ113" s="484"/>
      <c r="MK113" s="484"/>
      <c r="ML113" s="484"/>
      <c r="MM113" s="484"/>
      <c r="MN113" s="484"/>
      <c r="MO113" s="484"/>
      <c r="MP113" s="484"/>
      <c r="MQ113" s="484"/>
      <c r="MR113" s="484"/>
      <c r="MS113" s="484"/>
      <c r="MT113" s="484"/>
      <c r="MU113" s="484"/>
      <c r="MV113" s="484"/>
      <c r="MW113" s="484"/>
      <c r="MX113" s="23"/>
      <c r="OG113" s="202"/>
      <c r="OH113" s="202"/>
      <c r="QM113" s="202"/>
      <c r="QN113" s="202"/>
    </row>
    <row r="114" spans="2:456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056"/>
      <c r="AY114" s="1039"/>
      <c r="AZ114" s="1044" t="e" vm="5">
        <v>#VALUE!</v>
      </c>
      <c r="BA114" s="45"/>
      <c r="BB114" s="172"/>
      <c r="BC114" s="1068"/>
      <c r="BD114" s="1068"/>
      <c r="BE114" s="1068"/>
      <c r="BF114" s="1068"/>
      <c r="BG114" s="1068"/>
      <c r="BH114" s="52"/>
      <c r="BI114" s="53"/>
      <c r="BJ114" s="26"/>
      <c r="IR114" s="41"/>
      <c r="IS114" s="1071"/>
      <c r="IT114" s="1071"/>
      <c r="IU114" s="1071"/>
      <c r="IV114" s="1072"/>
      <c r="IW114" s="1045" t="e" vm="5">
        <v>#VALUE!</v>
      </c>
      <c r="IX114" s="1039"/>
      <c r="IY114" s="1040"/>
      <c r="IZ114" s="22"/>
      <c r="JA114" s="22"/>
      <c r="JB114" s="22"/>
      <c r="JC114" s="22"/>
      <c r="JD114" s="22"/>
      <c r="JE114" s="22"/>
      <c r="JF114" s="22"/>
      <c r="JG114" s="22"/>
      <c r="JH114" s="21"/>
      <c r="JI114" s="484"/>
      <c r="JJ114" s="484"/>
      <c r="JK114" s="484"/>
      <c r="JL114" s="484"/>
      <c r="JM114" s="484"/>
      <c r="JN114" s="484"/>
      <c r="JO114" s="484"/>
      <c r="JP114" s="484"/>
      <c r="JQ114" s="484"/>
      <c r="JR114" s="484"/>
      <c r="JS114" s="484"/>
      <c r="JT114" s="484"/>
      <c r="JU114" s="484"/>
      <c r="JV114" s="484"/>
      <c r="JW114" s="484"/>
      <c r="JX114" s="484"/>
      <c r="JY114" s="484"/>
      <c r="JZ114" s="484"/>
      <c r="KA114" s="484"/>
      <c r="KB114" s="484"/>
      <c r="KC114" s="484"/>
      <c r="KD114" s="484"/>
      <c r="KE114" s="484"/>
      <c r="KF114" s="484"/>
      <c r="KG114" s="484"/>
      <c r="KH114" s="484"/>
      <c r="KI114" s="484"/>
      <c r="KJ114" s="484"/>
      <c r="KK114" s="484"/>
      <c r="KL114" s="484"/>
      <c r="KM114" s="484"/>
      <c r="KN114" s="484"/>
      <c r="KO114" s="484"/>
      <c r="KP114" s="484"/>
      <c r="KQ114" s="484"/>
      <c r="KR114" s="484"/>
      <c r="KS114" s="484"/>
      <c r="KT114" s="484"/>
      <c r="KU114" s="484"/>
      <c r="KV114" s="484"/>
      <c r="KW114" s="484"/>
      <c r="KX114" s="484"/>
      <c r="KY114" s="484"/>
      <c r="KZ114" s="484"/>
      <c r="LA114" s="484"/>
      <c r="LB114" s="484"/>
      <c r="LC114" s="484"/>
      <c r="LD114" s="484"/>
      <c r="LE114" s="484"/>
      <c r="LF114" s="484"/>
      <c r="LG114" s="484"/>
      <c r="LH114" s="484"/>
      <c r="LI114" s="484"/>
      <c r="LJ114" s="484"/>
      <c r="LK114" s="484"/>
      <c r="LL114" s="484"/>
      <c r="LM114" s="484"/>
      <c r="LN114" s="484"/>
      <c r="LO114" s="484"/>
      <c r="LP114" s="484"/>
      <c r="LQ114" s="484"/>
      <c r="LR114" s="484"/>
      <c r="LS114" s="484"/>
      <c r="LT114" s="484"/>
      <c r="LU114" s="484"/>
      <c r="LV114" s="484"/>
      <c r="LW114" s="484"/>
      <c r="LX114" s="484"/>
      <c r="LY114" s="484"/>
      <c r="LZ114" s="484"/>
      <c r="MA114" s="484"/>
      <c r="MB114" s="484"/>
      <c r="MC114" s="484"/>
      <c r="MD114" s="484"/>
      <c r="ME114" s="484"/>
      <c r="MF114" s="484"/>
      <c r="MG114" s="484"/>
      <c r="MH114" s="484"/>
      <c r="MI114" s="484"/>
      <c r="MJ114" s="484"/>
      <c r="MK114" s="484"/>
      <c r="ML114" s="484"/>
      <c r="MM114" s="484"/>
      <c r="MN114" s="484"/>
      <c r="MO114" s="484"/>
      <c r="MP114" s="484"/>
      <c r="MQ114" s="484"/>
      <c r="MR114" s="484"/>
      <c r="MS114" s="484"/>
      <c r="MT114" s="484"/>
      <c r="MU114" s="484"/>
      <c r="MV114" s="484"/>
      <c r="MW114" s="484"/>
      <c r="MX114" s="23"/>
      <c r="OG114" s="202"/>
      <c r="OH114" s="202"/>
      <c r="QM114" s="202"/>
      <c r="QN114" s="202"/>
    </row>
    <row r="115" spans="2:456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056"/>
      <c r="AY115" s="1039"/>
      <c r="AZ115" s="1044"/>
      <c r="BA115" s="45"/>
      <c r="BB115" s="172"/>
      <c r="BC115" s="172"/>
      <c r="BD115" s="172"/>
      <c r="BE115" s="172"/>
      <c r="BF115" s="172"/>
      <c r="BG115" s="172"/>
      <c r="BI115" s="54"/>
      <c r="BJ115" s="26"/>
      <c r="IR115" s="41"/>
      <c r="IS115" s="1071"/>
      <c r="IT115" s="1071"/>
      <c r="IU115" s="1071"/>
      <c r="IV115" s="1072"/>
      <c r="IW115" s="1045"/>
      <c r="IX115" s="1039"/>
      <c r="IY115" s="1040"/>
      <c r="IZ115" s="22"/>
      <c r="JA115" s="22"/>
      <c r="JB115" s="22"/>
      <c r="JC115" s="22"/>
      <c r="JD115" s="22"/>
      <c r="JE115" s="22"/>
      <c r="JF115" s="22"/>
      <c r="JG115" s="22"/>
      <c r="JH115" s="21"/>
      <c r="JI115" s="484"/>
      <c r="JJ115" s="484"/>
      <c r="JK115" s="484"/>
      <c r="JL115" s="484"/>
      <c r="JM115" s="484"/>
      <c r="JN115" s="484"/>
      <c r="JO115" s="484"/>
      <c r="JP115" s="484"/>
      <c r="JQ115" s="484"/>
      <c r="JR115" s="484"/>
      <c r="JS115" s="484"/>
      <c r="JT115" s="484"/>
      <c r="JU115" s="484"/>
      <c r="JV115" s="484"/>
      <c r="JW115" s="484"/>
      <c r="JX115" s="484"/>
      <c r="JY115" s="484"/>
      <c r="JZ115" s="484"/>
      <c r="KA115" s="484"/>
      <c r="KB115" s="484"/>
      <c r="KC115" s="484"/>
      <c r="KD115" s="484"/>
      <c r="KE115" s="484"/>
      <c r="KF115" s="484"/>
      <c r="KG115" s="484"/>
      <c r="KH115" s="484"/>
      <c r="KI115" s="484"/>
      <c r="KJ115" s="484"/>
      <c r="KK115" s="484"/>
      <c r="KL115" s="484"/>
      <c r="KM115" s="484"/>
      <c r="KN115" s="484"/>
      <c r="KO115" s="484"/>
      <c r="KP115" s="484"/>
      <c r="KQ115" s="484"/>
      <c r="KR115" s="484"/>
      <c r="KS115" s="484"/>
      <c r="KT115" s="484"/>
      <c r="KU115" s="484"/>
      <c r="KV115" s="484"/>
      <c r="KW115" s="484"/>
      <c r="KX115" s="484"/>
      <c r="KY115" s="484"/>
      <c r="KZ115" s="484"/>
      <c r="LA115" s="484"/>
      <c r="LB115" s="484"/>
      <c r="LC115" s="484"/>
      <c r="LD115" s="484"/>
      <c r="LE115" s="484"/>
      <c r="LF115" s="484"/>
      <c r="LG115" s="484"/>
      <c r="LH115" s="484"/>
      <c r="LI115" s="484"/>
      <c r="LJ115" s="484"/>
      <c r="LK115" s="484"/>
      <c r="LL115" s="484"/>
      <c r="LM115" s="484"/>
      <c r="LN115" s="484"/>
      <c r="LO115" s="484"/>
      <c r="LP115" s="484"/>
      <c r="LQ115" s="484"/>
      <c r="LR115" s="484"/>
      <c r="LS115" s="484"/>
      <c r="LT115" s="484"/>
      <c r="LU115" s="484"/>
      <c r="LV115" s="484"/>
      <c r="LW115" s="484"/>
      <c r="LX115" s="484"/>
      <c r="LY115" s="484"/>
      <c r="LZ115" s="484"/>
      <c r="MA115" s="484"/>
      <c r="MB115" s="484"/>
      <c r="MC115" s="484"/>
      <c r="MD115" s="484"/>
      <c r="ME115" s="484"/>
      <c r="MF115" s="484"/>
      <c r="MG115" s="484"/>
      <c r="MH115" s="484"/>
      <c r="MI115" s="484"/>
      <c r="MJ115" s="484"/>
      <c r="MK115" s="484"/>
      <c r="ML115" s="484"/>
      <c r="MM115" s="484"/>
      <c r="MN115" s="484"/>
      <c r="MO115" s="484"/>
      <c r="MP115" s="484"/>
      <c r="MQ115" s="484"/>
      <c r="MR115" s="484"/>
      <c r="MS115" s="484"/>
      <c r="MT115" s="484"/>
      <c r="MU115" s="484"/>
      <c r="MV115" s="484"/>
      <c r="MW115" s="484"/>
      <c r="MX115" s="23"/>
      <c r="OG115" s="202"/>
      <c r="OH115" s="202"/>
      <c r="OM115" s="878"/>
      <c r="ON115" s="878"/>
      <c r="OO115" s="878"/>
      <c r="OP115" s="878"/>
      <c r="OQ115" s="878"/>
      <c r="OR115" s="878"/>
      <c r="OS115" s="878"/>
      <c r="OT115" s="878"/>
      <c r="OU115" s="878"/>
      <c r="OV115" s="878"/>
      <c r="OW115" s="878"/>
      <c r="OX115" s="878"/>
      <c r="OY115" s="878"/>
      <c r="OZ115" s="878"/>
      <c r="PA115" s="878"/>
      <c r="PB115" s="878"/>
      <c r="PC115" s="612"/>
      <c r="PD115" s="612"/>
      <c r="PE115" s="612"/>
      <c r="PF115" s="612"/>
      <c r="PG115" s="612"/>
      <c r="PH115" s="612"/>
      <c r="PI115" s="612"/>
      <c r="PJ115" s="612"/>
      <c r="PK115" s="612"/>
      <c r="PL115" s="612"/>
      <c r="PM115" s="612"/>
      <c r="PN115" s="612"/>
      <c r="PO115" s="612"/>
      <c r="PP115" s="612"/>
      <c r="PQ115" s="612"/>
      <c r="PR115" s="612"/>
      <c r="PS115" s="612"/>
      <c r="PT115" s="612"/>
      <c r="PU115" s="612"/>
      <c r="PV115" s="878"/>
      <c r="PW115" s="878"/>
      <c r="PX115" s="878"/>
      <c r="PY115" s="878"/>
      <c r="PZ115" s="878"/>
      <c r="QA115" s="878"/>
      <c r="QB115" s="878"/>
      <c r="QC115" s="878"/>
      <c r="QD115" s="878"/>
      <c r="QE115" s="878"/>
      <c r="QF115" s="878"/>
      <c r="QG115" s="878"/>
      <c r="QH115" s="878"/>
      <c r="QM115" s="202"/>
      <c r="QN115" s="202"/>
    </row>
    <row r="116" spans="2:456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056"/>
      <c r="AY116" s="1039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R116" s="41"/>
      <c r="IS116" s="1071"/>
      <c r="IT116" s="1071"/>
      <c r="IU116" s="1071"/>
      <c r="IV116" s="1072"/>
      <c r="IW116" s="164"/>
      <c r="IX116" s="1039"/>
      <c r="IY116" s="1040"/>
      <c r="IZ116" s="22"/>
      <c r="JA116" s="22"/>
      <c r="JB116" s="22"/>
      <c r="JC116" s="22"/>
      <c r="JD116" s="22"/>
      <c r="JE116" s="22"/>
      <c r="JF116" s="22"/>
      <c r="JG116" s="22"/>
      <c r="JH116" s="21"/>
      <c r="JI116" s="484"/>
      <c r="JJ116" s="484"/>
      <c r="JK116" s="484"/>
      <c r="JL116" s="484"/>
      <c r="JM116" s="484"/>
      <c r="JN116" s="484"/>
      <c r="JO116" s="484"/>
      <c r="JP116" s="484"/>
      <c r="JQ116" s="484"/>
      <c r="JR116" s="484"/>
      <c r="JS116" s="484"/>
      <c r="JT116" s="484"/>
      <c r="JU116" s="484"/>
      <c r="JV116" s="484"/>
      <c r="JW116" s="484"/>
      <c r="JX116" s="484"/>
      <c r="JY116" s="484"/>
      <c r="JZ116" s="484"/>
      <c r="KA116" s="484"/>
      <c r="KB116" s="484"/>
      <c r="KC116" s="484"/>
      <c r="KD116" s="484"/>
      <c r="KE116" s="484"/>
      <c r="KF116" s="484"/>
      <c r="KG116" s="484"/>
      <c r="KH116" s="484"/>
      <c r="KI116" s="484"/>
      <c r="KJ116" s="484"/>
      <c r="KK116" s="484"/>
      <c r="KL116" s="484"/>
      <c r="KM116" s="484"/>
      <c r="KN116" s="484"/>
      <c r="KO116" s="484"/>
      <c r="KP116" s="484"/>
      <c r="KQ116" s="484"/>
      <c r="KR116" s="484"/>
      <c r="KS116" s="484"/>
      <c r="KT116" s="484"/>
      <c r="KU116" s="484"/>
      <c r="KV116" s="484"/>
      <c r="KW116" s="484"/>
      <c r="KX116" s="484"/>
      <c r="KY116" s="484"/>
      <c r="KZ116" s="484"/>
      <c r="LA116" s="484"/>
      <c r="LB116" s="484"/>
      <c r="LC116" s="484"/>
      <c r="LD116" s="484"/>
      <c r="LE116" s="484"/>
      <c r="LF116" s="484"/>
      <c r="LG116" s="484"/>
      <c r="LH116" s="484"/>
      <c r="LI116" s="484"/>
      <c r="LJ116" s="484"/>
      <c r="LK116" s="484"/>
      <c r="LL116" s="484"/>
      <c r="LM116" s="484"/>
      <c r="LN116" s="484"/>
      <c r="LO116" s="484"/>
      <c r="LP116" s="484"/>
      <c r="LQ116" s="484"/>
      <c r="LR116" s="484"/>
      <c r="LS116" s="484"/>
      <c r="LT116" s="484"/>
      <c r="LU116" s="484"/>
      <c r="LV116" s="484"/>
      <c r="LW116" s="484"/>
      <c r="LX116" s="484"/>
      <c r="LY116" s="484"/>
      <c r="LZ116" s="484"/>
      <c r="MA116" s="484"/>
      <c r="MB116" s="484"/>
      <c r="MC116" s="484"/>
      <c r="MD116" s="484"/>
      <c r="ME116" s="484"/>
      <c r="MF116" s="484"/>
      <c r="MG116" s="484"/>
      <c r="MH116" s="484"/>
      <c r="MI116" s="484"/>
      <c r="MJ116" s="484"/>
      <c r="MK116" s="484"/>
      <c r="ML116" s="484"/>
      <c r="MM116" s="484"/>
      <c r="MN116" s="484"/>
      <c r="MO116" s="484"/>
      <c r="MP116" s="484"/>
      <c r="MQ116" s="484"/>
      <c r="MR116" s="484"/>
      <c r="MS116" s="484"/>
      <c r="MT116" s="484"/>
      <c r="MU116" s="484"/>
      <c r="MV116" s="484"/>
      <c r="MW116" s="484"/>
      <c r="MX116" s="23"/>
      <c r="OG116" s="202"/>
      <c r="OH116" s="202"/>
      <c r="OM116" s="878"/>
      <c r="ON116" s="878"/>
      <c r="OO116" s="878"/>
      <c r="OP116" s="878"/>
      <c r="OQ116" s="878"/>
      <c r="OR116" s="878"/>
      <c r="OS116" s="878"/>
      <c r="OT116" s="878"/>
      <c r="OU116" s="878"/>
      <c r="OV116" s="878"/>
      <c r="OW116" s="878"/>
      <c r="OX116" s="878"/>
      <c r="OY116" s="878"/>
      <c r="OZ116" s="878"/>
      <c r="PA116" s="878"/>
      <c r="PB116" s="878"/>
      <c r="PC116" s="612"/>
      <c r="PD116" s="612"/>
      <c r="PE116" s="612"/>
      <c r="PF116" s="612"/>
      <c r="PG116" s="612"/>
      <c r="PH116" s="612"/>
      <c r="PI116" s="612"/>
      <c r="PJ116" s="612"/>
      <c r="PK116" s="612"/>
      <c r="PL116" s="612"/>
      <c r="PM116" s="612"/>
      <c r="PN116" s="612"/>
      <c r="PO116" s="612"/>
      <c r="PP116" s="612"/>
      <c r="PQ116" s="612"/>
      <c r="PR116" s="612"/>
      <c r="PS116" s="612"/>
      <c r="PT116" s="612"/>
      <c r="PU116" s="612"/>
      <c r="PV116" s="878"/>
      <c r="PW116" s="878"/>
      <c r="PX116" s="878"/>
      <c r="PY116" s="878"/>
      <c r="PZ116" s="878"/>
      <c r="QA116" s="878"/>
      <c r="QB116" s="878"/>
      <c r="QC116" s="878"/>
      <c r="QD116" s="878"/>
      <c r="QE116" s="878"/>
      <c r="QF116" s="878"/>
      <c r="QG116" s="878"/>
      <c r="QH116" s="878"/>
      <c r="QM116" s="202"/>
      <c r="QN116" s="202"/>
    </row>
    <row r="117" spans="2:456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056"/>
      <c r="AY117" s="1039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R117" s="41"/>
      <c r="IS117" s="1071"/>
      <c r="IT117" s="1071"/>
      <c r="IU117" s="1071"/>
      <c r="IV117" s="1072"/>
      <c r="IW117" s="164"/>
      <c r="IX117" s="1039"/>
      <c r="IY117" s="1040"/>
      <c r="IZ117" s="22"/>
      <c r="JA117" s="22"/>
      <c r="JB117" s="22"/>
      <c r="JC117" s="22"/>
      <c r="JD117" s="22"/>
      <c r="JE117" s="22"/>
      <c r="JF117" s="22"/>
      <c r="JG117" s="22"/>
      <c r="JH117" s="21"/>
      <c r="JI117" s="484"/>
      <c r="JJ117" s="484"/>
      <c r="JK117" s="484"/>
      <c r="JL117" s="484"/>
      <c r="JM117" s="484"/>
      <c r="JN117" s="484"/>
      <c r="JO117" s="484"/>
      <c r="JP117" s="484"/>
      <c r="JQ117" s="484"/>
      <c r="JR117" s="484"/>
      <c r="JS117" s="484"/>
      <c r="JT117" s="484"/>
      <c r="JU117" s="484"/>
      <c r="JV117" s="484"/>
      <c r="JW117" s="484"/>
      <c r="JX117" s="484"/>
      <c r="JY117" s="484"/>
      <c r="JZ117" s="484"/>
      <c r="KA117" s="484"/>
      <c r="KB117" s="484"/>
      <c r="KC117" s="484"/>
      <c r="KD117" s="484"/>
      <c r="KE117" s="484"/>
      <c r="KF117" s="484"/>
      <c r="KG117" s="484"/>
      <c r="KH117" s="484"/>
      <c r="KI117" s="484"/>
      <c r="KJ117" s="484"/>
      <c r="KK117" s="484"/>
      <c r="KL117" s="484"/>
      <c r="KM117" s="484"/>
      <c r="KN117" s="484"/>
      <c r="KO117" s="484"/>
      <c r="KP117" s="484"/>
      <c r="KQ117" s="484"/>
      <c r="KR117" s="484"/>
      <c r="KS117" s="484"/>
      <c r="KT117" s="484"/>
      <c r="KU117" s="484"/>
      <c r="KV117" s="484"/>
      <c r="KW117" s="484"/>
      <c r="KX117" s="484"/>
      <c r="KY117" s="484"/>
      <c r="KZ117" s="484"/>
      <c r="LA117" s="484"/>
      <c r="LB117" s="484"/>
      <c r="LC117" s="484"/>
      <c r="LD117" s="484"/>
      <c r="LE117" s="484"/>
      <c r="LF117" s="484"/>
      <c r="LG117" s="484"/>
      <c r="LH117" s="484"/>
      <c r="LI117" s="484"/>
      <c r="LJ117" s="484"/>
      <c r="LK117" s="484"/>
      <c r="LL117" s="484"/>
      <c r="LM117" s="484"/>
      <c r="LN117" s="484"/>
      <c r="LO117" s="484"/>
      <c r="LP117" s="484"/>
      <c r="LQ117" s="484"/>
      <c r="LR117" s="484"/>
      <c r="LS117" s="484"/>
      <c r="LT117" s="484"/>
      <c r="LU117" s="484"/>
      <c r="LV117" s="484"/>
      <c r="LW117" s="484"/>
      <c r="LX117" s="484"/>
      <c r="LY117" s="484"/>
      <c r="LZ117" s="484"/>
      <c r="MA117" s="484"/>
      <c r="MB117" s="484"/>
      <c r="MC117" s="484"/>
      <c r="MD117" s="484"/>
      <c r="ME117" s="484"/>
      <c r="MF117" s="484"/>
      <c r="MG117" s="484"/>
      <c r="MH117" s="484"/>
      <c r="MI117" s="484"/>
      <c r="MJ117" s="484"/>
      <c r="MK117" s="484"/>
      <c r="ML117" s="484"/>
      <c r="MM117" s="484"/>
      <c r="MN117" s="484"/>
      <c r="MO117" s="484"/>
      <c r="MP117" s="484"/>
      <c r="MQ117" s="484"/>
      <c r="MR117" s="484"/>
      <c r="MS117" s="484"/>
      <c r="MT117" s="484"/>
      <c r="MU117" s="484"/>
      <c r="MV117" s="484"/>
      <c r="MW117" s="484"/>
      <c r="MX117" s="23"/>
      <c r="OG117" s="202"/>
      <c r="OH117" s="202"/>
      <c r="OM117" s="878"/>
      <c r="ON117" s="878"/>
      <c r="OO117" s="878"/>
      <c r="OP117" s="878"/>
      <c r="OQ117" s="878"/>
      <c r="OR117" s="878"/>
      <c r="OS117" s="878"/>
      <c r="OT117" s="878"/>
      <c r="OU117" s="878"/>
      <c r="OV117" s="878"/>
      <c r="OW117" s="878"/>
      <c r="OX117" s="878"/>
      <c r="OY117" s="878"/>
      <c r="OZ117" s="878"/>
      <c r="PA117" s="878"/>
      <c r="PB117" s="878"/>
      <c r="PC117" s="612"/>
      <c r="PD117" s="612"/>
      <c r="PE117" s="612"/>
      <c r="PF117" s="612"/>
      <c r="PG117" s="612"/>
      <c r="PH117" s="612"/>
      <c r="PI117" s="612"/>
      <c r="PJ117" s="612"/>
      <c r="PK117" s="612"/>
      <c r="PL117" s="612"/>
      <c r="PM117" s="612"/>
      <c r="PN117" s="612"/>
      <c r="PO117" s="612"/>
      <c r="PP117" s="612"/>
      <c r="PQ117" s="612"/>
      <c r="PR117" s="612"/>
      <c r="PS117" s="612"/>
      <c r="PT117" s="612"/>
      <c r="PU117" s="612"/>
      <c r="PV117" s="878"/>
      <c r="PW117" s="878"/>
      <c r="PX117" s="878"/>
      <c r="PY117" s="878"/>
      <c r="PZ117" s="878"/>
      <c r="QA117" s="878"/>
      <c r="QB117" s="878"/>
      <c r="QC117" s="878"/>
      <c r="QD117" s="878"/>
      <c r="QE117" s="878"/>
      <c r="QF117" s="878"/>
      <c r="QG117" s="878"/>
      <c r="QH117" s="878"/>
      <c r="QM117" s="202"/>
      <c r="QN117" s="202"/>
    </row>
    <row r="118" spans="2:456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056"/>
      <c r="AY118" s="1039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R118" s="41"/>
      <c r="IS118" s="1071"/>
      <c r="IT118" s="1071"/>
      <c r="IU118" s="1071"/>
      <c r="IV118" s="1072"/>
      <c r="IW118" s="164"/>
      <c r="IX118" s="1039"/>
      <c r="IY118" s="1040"/>
      <c r="IZ118" s="22"/>
      <c r="JA118" s="22"/>
      <c r="JB118" s="22"/>
      <c r="JC118" s="22"/>
      <c r="JD118" s="22"/>
      <c r="JE118" s="22"/>
      <c r="JF118" s="22"/>
      <c r="JG118" s="22"/>
      <c r="JH118" s="21"/>
      <c r="JI118" s="484"/>
      <c r="JJ118" s="484"/>
      <c r="JK118" s="484"/>
      <c r="JL118" s="484"/>
      <c r="JM118" s="484"/>
      <c r="JN118" s="484"/>
      <c r="JO118" s="484"/>
      <c r="JP118" s="484"/>
      <c r="JQ118" s="484"/>
      <c r="JR118" s="484"/>
      <c r="JS118" s="484"/>
      <c r="JT118" s="484"/>
      <c r="JU118" s="484"/>
      <c r="JV118" s="484"/>
      <c r="JW118" s="484"/>
      <c r="JX118" s="484"/>
      <c r="JY118" s="484"/>
      <c r="JZ118" s="484"/>
      <c r="KA118" s="484"/>
      <c r="KB118" s="484"/>
      <c r="KC118" s="484"/>
      <c r="KD118" s="484"/>
      <c r="KE118" s="484"/>
      <c r="KF118" s="484"/>
      <c r="KG118" s="484"/>
      <c r="KH118" s="484"/>
      <c r="KI118" s="484"/>
      <c r="KJ118" s="484"/>
      <c r="KK118" s="484"/>
      <c r="KL118" s="484"/>
      <c r="KM118" s="484"/>
      <c r="KN118" s="484"/>
      <c r="KO118" s="484"/>
      <c r="KP118" s="484"/>
      <c r="KQ118" s="484"/>
      <c r="KR118" s="484"/>
      <c r="KS118" s="484"/>
      <c r="KT118" s="484"/>
      <c r="KU118" s="484"/>
      <c r="KV118" s="484"/>
      <c r="KW118" s="484"/>
      <c r="KX118" s="484"/>
      <c r="KY118" s="484"/>
      <c r="KZ118" s="484"/>
      <c r="LA118" s="484"/>
      <c r="LB118" s="484"/>
      <c r="LC118" s="484"/>
      <c r="LD118" s="484"/>
      <c r="LE118" s="484"/>
      <c r="LF118" s="484"/>
      <c r="LG118" s="484"/>
      <c r="LH118" s="484"/>
      <c r="LI118" s="484"/>
      <c r="LJ118" s="484"/>
      <c r="LK118" s="484"/>
      <c r="LL118" s="484"/>
      <c r="LM118" s="484"/>
      <c r="LN118" s="484"/>
      <c r="LO118" s="484"/>
      <c r="LP118" s="484"/>
      <c r="LQ118" s="484"/>
      <c r="LR118" s="484"/>
      <c r="LS118" s="484"/>
      <c r="LT118" s="484"/>
      <c r="LU118" s="484"/>
      <c r="LV118" s="484"/>
      <c r="LW118" s="484"/>
      <c r="LX118" s="484"/>
      <c r="LY118" s="484"/>
      <c r="LZ118" s="484"/>
      <c r="MA118" s="484"/>
      <c r="MB118" s="484"/>
      <c r="MC118" s="484"/>
      <c r="MD118" s="484"/>
      <c r="ME118" s="484"/>
      <c r="MF118" s="484"/>
      <c r="MG118" s="484"/>
      <c r="MH118" s="484"/>
      <c r="MI118" s="484"/>
      <c r="MJ118" s="484"/>
      <c r="MK118" s="484"/>
      <c r="ML118" s="484"/>
      <c r="MM118" s="484"/>
      <c r="MN118" s="484"/>
      <c r="MO118" s="484"/>
      <c r="MP118" s="484"/>
      <c r="MQ118" s="484"/>
      <c r="MR118" s="484"/>
      <c r="MS118" s="484"/>
      <c r="MT118" s="484"/>
      <c r="MU118" s="484"/>
      <c r="MV118" s="484"/>
      <c r="MW118" s="484"/>
      <c r="MX118" s="23"/>
      <c r="OG118" s="63"/>
      <c r="OH118" s="613"/>
      <c r="OM118" s="878"/>
      <c r="ON118" s="878"/>
      <c r="OO118" s="878"/>
      <c r="OP118" s="878"/>
      <c r="OQ118" s="878"/>
      <c r="OR118" s="878"/>
      <c r="OS118" s="878"/>
      <c r="OT118" s="878"/>
      <c r="OU118" s="878"/>
      <c r="OV118" s="878"/>
      <c r="OW118" s="878"/>
      <c r="OX118" s="878"/>
      <c r="OY118" s="878"/>
      <c r="OZ118" s="878"/>
      <c r="PA118" s="878"/>
      <c r="PB118" s="878"/>
      <c r="PC118" s="612"/>
      <c r="PD118" s="612"/>
      <c r="PE118" s="612"/>
      <c r="PF118" s="612"/>
      <c r="PG118" s="612"/>
      <c r="PH118" s="612"/>
      <c r="PI118" s="612"/>
      <c r="PJ118" s="612"/>
      <c r="PK118" s="612"/>
      <c r="PL118" s="612"/>
      <c r="PM118" s="612"/>
      <c r="PN118" s="612"/>
      <c r="PO118" s="612"/>
      <c r="PP118" s="612"/>
      <c r="PQ118" s="612"/>
      <c r="PR118" s="612"/>
      <c r="PS118" s="612"/>
      <c r="PT118" s="612"/>
      <c r="PU118" s="612"/>
      <c r="PV118" s="878"/>
      <c r="PW118" s="878"/>
      <c r="PX118" s="878"/>
      <c r="PY118" s="878"/>
      <c r="PZ118" s="878"/>
      <c r="QA118" s="878"/>
      <c r="QB118" s="878"/>
      <c r="QC118" s="878"/>
      <c r="QD118" s="878"/>
      <c r="QE118" s="878"/>
      <c r="QF118" s="878"/>
      <c r="QG118" s="878"/>
      <c r="QH118" s="878"/>
      <c r="QM118" s="63"/>
      <c r="QN118" s="613"/>
    </row>
    <row r="119" spans="2:456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056"/>
      <c r="AY119" s="1039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R119" s="41"/>
      <c r="IS119" s="1071"/>
      <c r="IT119" s="1071"/>
      <c r="IU119" s="1071"/>
      <c r="IV119" s="1072"/>
      <c r="IW119" s="164"/>
      <c r="IX119" s="1039"/>
      <c r="IY119" s="1040"/>
      <c r="IZ119" s="22"/>
      <c r="JA119" s="22"/>
      <c r="JB119" s="22"/>
      <c r="JC119" s="22"/>
      <c r="JD119" s="22"/>
      <c r="JE119" s="22"/>
      <c r="JF119" s="22"/>
      <c r="JG119" s="22"/>
      <c r="JH119" s="21"/>
      <c r="JI119" s="484"/>
      <c r="JJ119" s="484"/>
      <c r="JK119" s="484"/>
      <c r="JL119" s="484"/>
      <c r="JM119" s="484"/>
      <c r="JN119" s="484"/>
      <c r="JO119" s="484"/>
      <c r="JP119" s="484"/>
      <c r="JQ119" s="484"/>
      <c r="JR119" s="484"/>
      <c r="JS119" s="484"/>
      <c r="JT119" s="484"/>
      <c r="JU119" s="484"/>
      <c r="JV119" s="484"/>
      <c r="JW119" s="484"/>
      <c r="JX119" s="484"/>
      <c r="JY119" s="484"/>
      <c r="JZ119" s="484"/>
      <c r="KA119" s="484"/>
      <c r="KB119" s="484"/>
      <c r="KC119" s="484"/>
      <c r="KD119" s="484"/>
      <c r="KE119" s="484"/>
      <c r="KF119" s="484"/>
      <c r="KG119" s="484"/>
      <c r="KH119" s="484"/>
      <c r="KI119" s="484"/>
      <c r="KJ119" s="484"/>
      <c r="KK119" s="484"/>
      <c r="KL119" s="484"/>
      <c r="KM119" s="484"/>
      <c r="KN119" s="484"/>
      <c r="KO119" s="484"/>
      <c r="KP119" s="484"/>
      <c r="KQ119" s="484"/>
      <c r="KR119" s="484"/>
      <c r="KS119" s="484"/>
      <c r="KT119" s="484"/>
      <c r="KU119" s="484"/>
      <c r="KV119" s="484"/>
      <c r="KW119" s="484"/>
      <c r="KX119" s="484"/>
      <c r="KY119" s="484"/>
      <c r="KZ119" s="484"/>
      <c r="LA119" s="484"/>
      <c r="LB119" s="484"/>
      <c r="LC119" s="484"/>
      <c r="LD119" s="484"/>
      <c r="LE119" s="484"/>
      <c r="LF119" s="484"/>
      <c r="LG119" s="484"/>
      <c r="LH119" s="484"/>
      <c r="LI119" s="484"/>
      <c r="LJ119" s="484"/>
      <c r="LK119" s="484"/>
      <c r="LL119" s="484"/>
      <c r="LM119" s="484"/>
      <c r="LN119" s="484"/>
      <c r="LO119" s="484"/>
      <c r="LP119" s="484"/>
      <c r="LQ119" s="484"/>
      <c r="LR119" s="484"/>
      <c r="LS119" s="484"/>
      <c r="LT119" s="484"/>
      <c r="LU119" s="484"/>
      <c r="LV119" s="484"/>
      <c r="LW119" s="484"/>
      <c r="LX119" s="484"/>
      <c r="LY119" s="484"/>
      <c r="LZ119" s="484"/>
      <c r="MA119" s="484"/>
      <c r="MB119" s="484"/>
      <c r="MC119" s="484"/>
      <c r="MD119" s="484"/>
      <c r="ME119" s="484"/>
      <c r="MF119" s="484"/>
      <c r="MG119" s="484"/>
      <c r="MH119" s="484"/>
      <c r="MI119" s="484"/>
      <c r="MJ119" s="484"/>
      <c r="MK119" s="484"/>
      <c r="ML119" s="484"/>
      <c r="MM119" s="484"/>
      <c r="MN119" s="484"/>
      <c r="MO119" s="484"/>
      <c r="MP119" s="484"/>
      <c r="MQ119" s="484"/>
      <c r="MR119" s="484"/>
      <c r="MS119" s="484"/>
      <c r="MT119" s="484"/>
      <c r="MU119" s="484"/>
      <c r="MV119" s="484"/>
      <c r="MW119" s="484"/>
      <c r="MX119" s="23"/>
      <c r="OG119" s="63"/>
      <c r="OH119" s="613"/>
      <c r="OM119" s="192"/>
      <c r="ON119" s="192"/>
      <c r="OO119" s="192"/>
      <c r="OP119" s="192"/>
      <c r="OQ119" s="192"/>
      <c r="OR119" s="192"/>
      <c r="OS119" s="192"/>
      <c r="OT119" s="192"/>
      <c r="OU119" s="192"/>
      <c r="OV119" s="192"/>
      <c r="OW119" s="192"/>
      <c r="OX119" s="192"/>
      <c r="OY119" s="192"/>
      <c r="OZ119" s="192"/>
      <c r="PA119" s="192"/>
      <c r="PB119" s="192"/>
      <c r="PC119" s="192"/>
      <c r="PD119" s="192"/>
      <c r="PE119" s="192"/>
      <c r="PF119" s="202"/>
      <c r="PG119" s="202"/>
      <c r="PH119" s="202"/>
      <c r="PI119" s="202"/>
      <c r="PJ119" s="192"/>
      <c r="PK119" s="192"/>
      <c r="PL119" s="192"/>
      <c r="PM119" s="192"/>
      <c r="PN119" s="192"/>
      <c r="PO119" s="192"/>
      <c r="PP119" s="192"/>
      <c r="PQ119" s="192"/>
      <c r="PR119" s="192"/>
      <c r="PS119" s="192"/>
      <c r="PT119" s="192"/>
      <c r="PU119" s="192"/>
      <c r="PV119" s="192"/>
      <c r="PW119" s="192"/>
      <c r="PX119" s="192"/>
      <c r="PY119" s="192"/>
      <c r="PZ119" s="192"/>
      <c r="QA119" s="192"/>
      <c r="QB119" s="192"/>
      <c r="QC119" s="192"/>
      <c r="QD119" s="192"/>
      <c r="QE119" s="192"/>
      <c r="QF119" s="192"/>
      <c r="QG119" s="192"/>
      <c r="QH119" s="192"/>
      <c r="QM119" s="63"/>
      <c r="QN119" s="613"/>
    </row>
    <row r="120" spans="2:456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056"/>
      <c r="AY120" s="1039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R120" s="41"/>
      <c r="IS120" s="1071"/>
      <c r="IT120" s="1071"/>
      <c r="IU120" s="1071"/>
      <c r="IV120" s="1072"/>
      <c r="IW120" s="164"/>
      <c r="IX120" s="1039"/>
      <c r="IY120" s="1040"/>
      <c r="IZ120" s="22"/>
      <c r="JA120" s="22"/>
      <c r="JB120" s="22"/>
      <c r="JC120" s="22"/>
      <c r="JD120" s="22"/>
      <c r="JE120" s="22"/>
      <c r="JF120" s="22"/>
      <c r="JG120" s="22"/>
      <c r="JH120" s="21"/>
      <c r="JI120" s="484"/>
      <c r="JJ120" s="484"/>
      <c r="JK120" s="484"/>
      <c r="JL120" s="484"/>
      <c r="JM120" s="484"/>
      <c r="JN120" s="484"/>
      <c r="JO120" s="484"/>
      <c r="JP120" s="484"/>
      <c r="JQ120" s="484"/>
      <c r="JR120" s="484"/>
      <c r="JS120" s="484"/>
      <c r="JT120" s="484"/>
      <c r="JU120" s="484"/>
      <c r="JV120" s="484"/>
      <c r="JW120" s="484"/>
      <c r="JX120" s="484"/>
      <c r="JY120" s="484"/>
      <c r="JZ120" s="484"/>
      <c r="KA120" s="484"/>
      <c r="KB120" s="484"/>
      <c r="KC120" s="484"/>
      <c r="KD120" s="484"/>
      <c r="KE120" s="484"/>
      <c r="KF120" s="484"/>
      <c r="KG120" s="484"/>
      <c r="KH120" s="484"/>
      <c r="KI120" s="484"/>
      <c r="KJ120" s="484"/>
      <c r="KK120" s="484"/>
      <c r="KL120" s="484"/>
      <c r="KM120" s="484"/>
      <c r="KN120" s="484"/>
      <c r="KO120" s="484"/>
      <c r="KP120" s="484"/>
      <c r="KQ120" s="484"/>
      <c r="KR120" s="484"/>
      <c r="KS120" s="484"/>
      <c r="KT120" s="484"/>
      <c r="KU120" s="484"/>
      <c r="KV120" s="484"/>
      <c r="KW120" s="484"/>
      <c r="KX120" s="484"/>
      <c r="KY120" s="484"/>
      <c r="KZ120" s="484"/>
      <c r="LA120" s="484"/>
      <c r="LB120" s="484"/>
      <c r="LC120" s="484"/>
      <c r="LD120" s="484"/>
      <c r="LE120" s="484"/>
      <c r="LF120" s="484"/>
      <c r="LG120" s="484"/>
      <c r="LH120" s="484"/>
      <c r="LI120" s="484"/>
      <c r="LJ120" s="484"/>
      <c r="LK120" s="484"/>
      <c r="LL120" s="484"/>
      <c r="LM120" s="484"/>
      <c r="LN120" s="484"/>
      <c r="LO120" s="484"/>
      <c r="LP120" s="484"/>
      <c r="LQ120" s="484"/>
      <c r="LR120" s="484"/>
      <c r="LS120" s="484"/>
      <c r="LT120" s="484"/>
      <c r="LU120" s="484"/>
      <c r="LV120" s="484"/>
      <c r="LW120" s="484"/>
      <c r="LX120" s="484"/>
      <c r="LY120" s="484"/>
      <c r="LZ120" s="484"/>
      <c r="MA120" s="484"/>
      <c r="MB120" s="484"/>
      <c r="MC120" s="484"/>
      <c r="MD120" s="484"/>
      <c r="ME120" s="484"/>
      <c r="MF120" s="484"/>
      <c r="MG120" s="484"/>
      <c r="MH120" s="484"/>
      <c r="MI120" s="484"/>
      <c r="MJ120" s="484"/>
      <c r="MK120" s="484"/>
      <c r="ML120" s="484"/>
      <c r="MM120" s="484"/>
      <c r="MN120" s="484"/>
      <c r="MO120" s="484"/>
      <c r="MP120" s="484"/>
      <c r="MQ120" s="484"/>
      <c r="MR120" s="484"/>
      <c r="MS120" s="484"/>
      <c r="MT120" s="484"/>
      <c r="MU120" s="484"/>
      <c r="MV120" s="484"/>
      <c r="MW120" s="484"/>
      <c r="MX120" s="23"/>
      <c r="OG120" s="63"/>
      <c r="OH120" s="63"/>
      <c r="OM120" s="192"/>
      <c r="ON120" s="192"/>
      <c r="OO120" s="192"/>
      <c r="OP120" s="192"/>
      <c r="OQ120" s="192"/>
      <c r="OR120" s="192"/>
      <c r="OS120" s="192"/>
      <c r="OT120" s="192"/>
      <c r="OU120" s="192"/>
      <c r="OV120" s="192"/>
      <c r="OW120" s="192"/>
      <c r="OX120" s="192"/>
      <c r="OY120" s="192"/>
      <c r="OZ120" s="192"/>
      <c r="PA120" s="192"/>
      <c r="PB120" s="192"/>
      <c r="PC120" s="192"/>
      <c r="PD120" s="192"/>
      <c r="PE120" s="192"/>
      <c r="PF120" s="202"/>
      <c r="PG120" s="202"/>
      <c r="PH120" s="202"/>
      <c r="PI120" s="202"/>
      <c r="PJ120" s="192"/>
      <c r="PK120" s="192"/>
      <c r="PL120" s="192"/>
      <c r="PM120" s="192"/>
      <c r="PN120" s="192"/>
      <c r="PO120" s="192"/>
      <c r="PP120" s="192"/>
      <c r="PQ120" s="192"/>
      <c r="PR120" s="192"/>
      <c r="PS120" s="192"/>
      <c r="PT120" s="192"/>
      <c r="PU120" s="192"/>
      <c r="PV120" s="192"/>
      <c r="PW120" s="192"/>
      <c r="PX120" s="192"/>
      <c r="PY120" s="192"/>
      <c r="PZ120" s="192"/>
      <c r="QA120" s="192"/>
      <c r="QB120" s="192"/>
      <c r="QC120" s="192"/>
      <c r="QD120" s="192"/>
      <c r="QE120" s="192"/>
      <c r="QF120" s="192"/>
      <c r="QG120" s="192"/>
      <c r="QH120" s="192"/>
      <c r="QM120" s="63"/>
      <c r="QN120" s="63"/>
    </row>
    <row r="121" spans="2:456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057"/>
      <c r="AY121" s="1041"/>
      <c r="AZ121" s="167"/>
      <c r="BA121" s="45"/>
      <c r="BB121" s="172"/>
      <c r="BC121" s="1068">
        <v>600</v>
      </c>
      <c r="BD121" s="1068"/>
      <c r="BE121" s="1068"/>
      <c r="BF121" s="1068"/>
      <c r="BG121" s="1068"/>
      <c r="BI121" s="54"/>
      <c r="BJ121" s="26"/>
      <c r="IR121" s="41"/>
      <c r="IS121" s="1071"/>
      <c r="IT121" s="1071"/>
      <c r="IU121" s="1071"/>
      <c r="IV121" s="1072"/>
      <c r="IW121" s="168"/>
      <c r="IX121" s="1041"/>
      <c r="IY121" s="1042"/>
      <c r="IZ121" s="22"/>
      <c r="JA121" s="22"/>
      <c r="JB121" s="22"/>
      <c r="JC121" s="22"/>
      <c r="JD121" s="22"/>
      <c r="JE121" s="22"/>
      <c r="JF121" s="22"/>
      <c r="JG121" s="22"/>
      <c r="JH121" s="21"/>
      <c r="JI121" s="484"/>
      <c r="JJ121" s="484"/>
      <c r="JK121" s="484"/>
      <c r="JL121" s="484"/>
      <c r="JM121" s="484"/>
      <c r="JN121" s="484"/>
      <c r="JO121" s="484"/>
      <c r="JP121" s="484"/>
      <c r="JQ121" s="484"/>
      <c r="JR121" s="484"/>
      <c r="JS121" s="484"/>
      <c r="JT121" s="484"/>
      <c r="JU121" s="484"/>
      <c r="JV121" s="484"/>
      <c r="JW121" s="484"/>
      <c r="JX121" s="484"/>
      <c r="JY121" s="484"/>
      <c r="JZ121" s="484"/>
      <c r="KA121" s="484"/>
      <c r="KB121" s="484"/>
      <c r="KC121" s="484"/>
      <c r="KD121" s="484"/>
      <c r="KE121" s="484"/>
      <c r="KF121" s="484"/>
      <c r="KG121" s="484"/>
      <c r="KH121" s="484"/>
      <c r="KI121" s="484"/>
      <c r="KJ121" s="484"/>
      <c r="KK121" s="484"/>
      <c r="KL121" s="484"/>
      <c r="KM121" s="484"/>
      <c r="KN121" s="484"/>
      <c r="KO121" s="484"/>
      <c r="KP121" s="484"/>
      <c r="KQ121" s="484"/>
      <c r="KR121" s="484"/>
      <c r="KS121" s="484"/>
      <c r="KT121" s="484"/>
      <c r="KU121" s="484"/>
      <c r="KV121" s="484"/>
      <c r="KW121" s="484"/>
      <c r="KX121" s="484"/>
      <c r="KY121" s="484"/>
      <c r="KZ121" s="484"/>
      <c r="LA121" s="484"/>
      <c r="LB121" s="484"/>
      <c r="LC121" s="484"/>
      <c r="LD121" s="484"/>
      <c r="LE121" s="484"/>
      <c r="LF121" s="484"/>
      <c r="LG121" s="484"/>
      <c r="LH121" s="484"/>
      <c r="LI121" s="484"/>
      <c r="LJ121" s="484"/>
      <c r="LK121" s="484"/>
      <c r="LL121" s="484"/>
      <c r="LM121" s="484"/>
      <c r="LN121" s="484"/>
      <c r="LO121" s="484"/>
      <c r="LP121" s="484"/>
      <c r="LQ121" s="484"/>
      <c r="LR121" s="484"/>
      <c r="LS121" s="484"/>
      <c r="LT121" s="484"/>
      <c r="LU121" s="484"/>
      <c r="LV121" s="484"/>
      <c r="LW121" s="484"/>
      <c r="LX121" s="484"/>
      <c r="LY121" s="484"/>
      <c r="LZ121" s="484"/>
      <c r="MA121" s="484"/>
      <c r="MB121" s="484"/>
      <c r="MC121" s="484"/>
      <c r="MD121" s="484"/>
      <c r="ME121" s="484"/>
      <c r="MF121" s="484"/>
      <c r="MG121" s="484"/>
      <c r="MH121" s="484"/>
      <c r="MI121" s="484"/>
      <c r="MJ121" s="484"/>
      <c r="MK121" s="484"/>
      <c r="ML121" s="484"/>
      <c r="MM121" s="484"/>
      <c r="MN121" s="484"/>
      <c r="MO121" s="484"/>
      <c r="MP121" s="484"/>
      <c r="MQ121" s="484"/>
      <c r="MR121" s="484"/>
      <c r="MS121" s="484"/>
      <c r="MT121" s="484"/>
      <c r="MU121" s="484"/>
      <c r="MV121" s="484"/>
      <c r="MW121" s="484"/>
      <c r="MX121" s="23"/>
      <c r="OG121" s="63"/>
      <c r="OH121" s="63"/>
      <c r="OM121" s="192"/>
      <c r="ON121" s="192"/>
      <c r="OO121" s="192"/>
      <c r="OP121" s="192"/>
      <c r="OQ121" s="192"/>
      <c r="OR121" s="192"/>
      <c r="OS121" s="192"/>
      <c r="OT121" s="192"/>
      <c r="OU121" s="192"/>
      <c r="OV121" s="192"/>
      <c r="OW121" s="192"/>
      <c r="OX121" s="192"/>
      <c r="OY121" s="192"/>
      <c r="OZ121" s="192"/>
      <c r="PA121" s="192"/>
      <c r="PB121" s="192"/>
      <c r="PC121" s="192"/>
      <c r="PD121" s="192"/>
      <c r="PE121" s="192"/>
      <c r="PF121" s="202"/>
      <c r="PG121" s="202"/>
      <c r="PH121" s="202"/>
      <c r="PI121" s="202"/>
      <c r="PJ121" s="192"/>
      <c r="PK121" s="192"/>
      <c r="PL121" s="192"/>
      <c r="PM121" s="192"/>
      <c r="PN121" s="192"/>
      <c r="PO121" s="192"/>
      <c r="PP121" s="192"/>
      <c r="PQ121" s="192"/>
      <c r="PR121" s="192"/>
      <c r="PS121" s="192"/>
      <c r="PT121" s="192"/>
      <c r="PU121" s="192"/>
      <c r="PV121" s="192"/>
      <c r="PW121" s="192"/>
      <c r="PX121" s="192"/>
      <c r="PY121" s="192"/>
      <c r="PZ121" s="192"/>
      <c r="QA121" s="192"/>
      <c r="QB121" s="192"/>
      <c r="QC121" s="192"/>
      <c r="QD121" s="192"/>
      <c r="QE121" s="192"/>
      <c r="QF121" s="192"/>
      <c r="QG121" s="192"/>
      <c r="QH121" s="192"/>
      <c r="QM121" s="63"/>
      <c r="QN121" s="63"/>
    </row>
    <row r="122" spans="2:456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056" t="s">
        <v>9</v>
      </c>
      <c r="AY122" s="1039"/>
      <c r="AZ122" s="163"/>
      <c r="BA122" s="45"/>
      <c r="BB122" s="172"/>
      <c r="BC122" s="1068"/>
      <c r="BD122" s="1068"/>
      <c r="BE122" s="1068"/>
      <c r="BF122" s="1068"/>
      <c r="BG122" s="1068"/>
      <c r="BH122" s="52"/>
      <c r="BI122" s="53"/>
      <c r="BJ122" s="26"/>
      <c r="IR122" s="41"/>
      <c r="IS122" s="1071"/>
      <c r="IT122" s="1071"/>
      <c r="IU122" s="1071"/>
      <c r="IV122" s="1072"/>
      <c r="IW122" s="164"/>
      <c r="IX122" s="1039" t="s">
        <v>9</v>
      </c>
      <c r="IY122" s="1040"/>
      <c r="IZ122" s="22"/>
      <c r="JA122" s="22"/>
      <c r="JB122" s="22"/>
      <c r="JC122" s="22"/>
      <c r="JD122" s="22"/>
      <c r="JE122" s="22"/>
      <c r="JF122" s="22"/>
      <c r="JG122" s="22"/>
      <c r="JH122" s="21"/>
      <c r="JI122" s="484"/>
      <c r="JJ122" s="484"/>
      <c r="JK122" s="484"/>
      <c r="JL122" s="484"/>
      <c r="JM122" s="484"/>
      <c r="JN122" s="484"/>
      <c r="JO122" s="484"/>
      <c r="JP122" s="484"/>
      <c r="JQ122" s="484"/>
      <c r="JR122" s="484"/>
      <c r="JS122" s="484"/>
      <c r="JT122" s="484"/>
      <c r="JU122" s="484"/>
      <c r="JV122" s="484"/>
      <c r="JW122" s="484"/>
      <c r="JX122" s="484"/>
      <c r="JY122" s="484"/>
      <c r="JZ122" s="484"/>
      <c r="KA122" s="484"/>
      <c r="KB122" s="484"/>
      <c r="KC122" s="484"/>
      <c r="KD122" s="484"/>
      <c r="KE122" s="484"/>
      <c r="KF122" s="484"/>
      <c r="KG122" s="484"/>
      <c r="KH122" s="484"/>
      <c r="KI122" s="484"/>
      <c r="KJ122" s="484"/>
      <c r="KK122" s="484"/>
      <c r="KL122" s="484"/>
      <c r="KM122" s="484"/>
      <c r="KN122" s="484"/>
      <c r="KO122" s="484"/>
      <c r="KP122" s="484"/>
      <c r="KQ122" s="484"/>
      <c r="KR122" s="484"/>
      <c r="KS122" s="484"/>
      <c r="KT122" s="484"/>
      <c r="KU122" s="484"/>
      <c r="KV122" s="484"/>
      <c r="KW122" s="484"/>
      <c r="KX122" s="484"/>
      <c r="KY122" s="484"/>
      <c r="KZ122" s="484"/>
      <c r="LA122" s="484"/>
      <c r="LB122" s="484"/>
      <c r="LC122" s="484"/>
      <c r="LD122" s="484"/>
      <c r="LE122" s="484"/>
      <c r="LF122" s="484"/>
      <c r="LG122" s="484"/>
      <c r="LH122" s="484"/>
      <c r="LI122" s="484"/>
      <c r="LJ122" s="484"/>
      <c r="LK122" s="484"/>
      <c r="LL122" s="484"/>
      <c r="LM122" s="484"/>
      <c r="LN122" s="484"/>
      <c r="LO122" s="484"/>
      <c r="LP122" s="484"/>
      <c r="LQ122" s="484"/>
      <c r="LR122" s="484"/>
      <c r="LS122" s="484"/>
      <c r="LT122" s="484"/>
      <c r="LU122" s="484"/>
      <c r="LV122" s="484"/>
      <c r="LW122" s="484"/>
      <c r="LX122" s="484"/>
      <c r="LY122" s="484"/>
      <c r="LZ122" s="484"/>
      <c r="MA122" s="484"/>
      <c r="MB122" s="484"/>
      <c r="MC122" s="484"/>
      <c r="MD122" s="484"/>
      <c r="ME122" s="484"/>
      <c r="MF122" s="484"/>
      <c r="MG122" s="484"/>
      <c r="MH122" s="484"/>
      <c r="MI122" s="484"/>
      <c r="MJ122" s="484"/>
      <c r="MK122" s="484"/>
      <c r="ML122" s="484"/>
      <c r="MM122" s="484"/>
      <c r="MN122" s="484"/>
      <c r="MO122" s="484"/>
      <c r="MP122" s="484"/>
      <c r="MQ122" s="484"/>
      <c r="MR122" s="484"/>
      <c r="MS122" s="484"/>
      <c r="MT122" s="484"/>
      <c r="MU122" s="484"/>
      <c r="MV122" s="484"/>
      <c r="MW122" s="484"/>
      <c r="MX122" s="23"/>
      <c r="OG122" s="63"/>
      <c r="OH122" s="63"/>
      <c r="OM122" s="819"/>
      <c r="ON122" s="819"/>
      <c r="OO122" s="819"/>
      <c r="OP122" s="819"/>
      <c r="OQ122" s="819"/>
      <c r="OR122" s="819"/>
      <c r="OS122" s="819"/>
      <c r="OT122" s="819"/>
      <c r="OU122" s="819"/>
      <c r="OV122" s="820"/>
      <c r="OW122" s="820"/>
      <c r="OX122" s="820"/>
      <c r="OY122" s="820"/>
      <c r="OZ122" s="820"/>
      <c r="PA122" s="820"/>
      <c r="PB122" s="820"/>
      <c r="PC122" s="820"/>
      <c r="PD122" s="820"/>
      <c r="PE122" s="820"/>
      <c r="PF122" s="820"/>
      <c r="PG122" s="820"/>
      <c r="PH122" s="447"/>
      <c r="PI122" s="447"/>
      <c r="PJ122" s="447"/>
      <c r="PK122" s="447"/>
      <c r="PL122" s="192"/>
      <c r="PM122" s="192"/>
      <c r="PN122" s="192"/>
      <c r="PO122" s="192"/>
      <c r="PP122" s="192"/>
      <c r="PQ122" s="192"/>
      <c r="PR122" s="192"/>
      <c r="PS122" s="192"/>
      <c r="PT122" s="192"/>
      <c r="PU122" s="192"/>
      <c r="PV122" s="192"/>
      <c r="PW122" s="192"/>
      <c r="PX122" s="192"/>
      <c r="PY122" s="192"/>
      <c r="PZ122" s="192"/>
      <c r="QA122" s="192"/>
      <c r="QB122" s="192"/>
      <c r="QC122" s="192"/>
      <c r="QD122" s="192"/>
      <c r="QE122" s="192"/>
      <c r="QF122" s="192"/>
      <c r="QG122" s="192"/>
      <c r="QH122" s="192"/>
      <c r="QM122" s="63"/>
      <c r="QN122" s="63"/>
    </row>
    <row r="123" spans="2:456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056"/>
      <c r="AY123" s="1039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R123" s="41"/>
      <c r="IS123" s="1071"/>
      <c r="IT123" s="1071"/>
      <c r="IU123" s="1071"/>
      <c r="IV123" s="1072"/>
      <c r="IW123" s="164"/>
      <c r="IX123" s="1039"/>
      <c r="IY123" s="1040"/>
      <c r="IZ123" s="22"/>
      <c r="JA123" s="22"/>
      <c r="JB123" s="22"/>
      <c r="JC123" s="22"/>
      <c r="JD123" s="22"/>
      <c r="JE123" s="22"/>
      <c r="JF123" s="22"/>
      <c r="JG123" s="22"/>
      <c r="JH123" s="21"/>
      <c r="JI123" s="484"/>
      <c r="JJ123" s="484"/>
      <c r="JK123" s="484"/>
      <c r="JL123" s="484"/>
      <c r="JM123" s="484"/>
      <c r="JN123" s="484"/>
      <c r="JO123" s="484"/>
      <c r="JP123" s="484"/>
      <c r="JQ123" s="484"/>
      <c r="JR123" s="484"/>
      <c r="JS123" s="484"/>
      <c r="JT123" s="484"/>
      <c r="JU123" s="484"/>
      <c r="JV123" s="484"/>
      <c r="JW123" s="484"/>
      <c r="JX123" s="484"/>
      <c r="JY123" s="484"/>
      <c r="JZ123" s="484"/>
      <c r="KA123" s="484"/>
      <c r="KB123" s="484"/>
      <c r="KC123" s="484"/>
      <c r="KD123" s="484"/>
      <c r="KE123" s="484"/>
      <c r="KF123" s="484"/>
      <c r="KG123" s="484"/>
      <c r="KH123" s="484"/>
      <c r="KI123" s="484"/>
      <c r="KJ123" s="484"/>
      <c r="KK123" s="484"/>
      <c r="KL123" s="484"/>
      <c r="KM123" s="484"/>
      <c r="KN123" s="484"/>
      <c r="KO123" s="484"/>
      <c r="KP123" s="484"/>
      <c r="KQ123" s="484"/>
      <c r="KR123" s="484"/>
      <c r="KS123" s="484"/>
      <c r="KT123" s="484"/>
      <c r="KU123" s="484"/>
      <c r="KV123" s="484"/>
      <c r="KW123" s="484"/>
      <c r="KX123" s="484"/>
      <c r="KY123" s="484"/>
      <c r="KZ123" s="484"/>
      <c r="LA123" s="484"/>
      <c r="LB123" s="484"/>
      <c r="LC123" s="484"/>
      <c r="LD123" s="484"/>
      <c r="LE123" s="484"/>
      <c r="LF123" s="484"/>
      <c r="LG123" s="484"/>
      <c r="LH123" s="484"/>
      <c r="LI123" s="484"/>
      <c r="LJ123" s="484"/>
      <c r="LK123" s="484"/>
      <c r="LL123" s="484"/>
      <c r="LM123" s="484"/>
      <c r="LN123" s="484"/>
      <c r="LO123" s="484"/>
      <c r="LP123" s="484"/>
      <c r="LQ123" s="484"/>
      <c r="LR123" s="484"/>
      <c r="LS123" s="484"/>
      <c r="LT123" s="484"/>
      <c r="LU123" s="484"/>
      <c r="LV123" s="484"/>
      <c r="LW123" s="484"/>
      <c r="LX123" s="484"/>
      <c r="LY123" s="484"/>
      <c r="LZ123" s="484"/>
      <c r="MA123" s="484"/>
      <c r="MB123" s="484"/>
      <c r="MC123" s="484"/>
      <c r="MD123" s="484"/>
      <c r="ME123" s="484"/>
      <c r="MF123" s="484"/>
      <c r="MG123" s="484"/>
      <c r="MH123" s="484"/>
      <c r="MI123" s="484"/>
      <c r="MJ123" s="484"/>
      <c r="MK123" s="484"/>
      <c r="ML123" s="484"/>
      <c r="MM123" s="484"/>
      <c r="MN123" s="484"/>
      <c r="MO123" s="484"/>
      <c r="MP123" s="484"/>
      <c r="MQ123" s="484"/>
      <c r="MR123" s="484"/>
      <c r="MS123" s="484"/>
      <c r="MT123" s="484"/>
      <c r="MU123" s="484"/>
      <c r="MV123" s="484"/>
      <c r="MW123" s="484"/>
      <c r="MX123" s="23"/>
      <c r="OG123" s="63"/>
      <c r="OH123" s="63"/>
      <c r="OM123" s="819"/>
      <c r="ON123" s="819"/>
      <c r="OO123" s="819"/>
      <c r="OP123" s="819"/>
      <c r="OQ123" s="819"/>
      <c r="OR123" s="819"/>
      <c r="OS123" s="819"/>
      <c r="OT123" s="819"/>
      <c r="OU123" s="819"/>
      <c r="OV123" s="820"/>
      <c r="OW123" s="820"/>
      <c r="OX123" s="820"/>
      <c r="OY123" s="820"/>
      <c r="OZ123" s="820"/>
      <c r="PA123" s="820"/>
      <c r="PB123" s="820"/>
      <c r="PC123" s="820"/>
      <c r="PD123" s="820"/>
      <c r="PE123" s="820"/>
      <c r="PF123" s="820"/>
      <c r="PG123" s="820"/>
      <c r="PH123" s="447"/>
      <c r="PI123" s="447"/>
      <c r="PJ123" s="447"/>
      <c r="PK123" s="447"/>
      <c r="PL123" s="192"/>
      <c r="PM123" s="192"/>
      <c r="PN123" s="192"/>
      <c r="PO123" s="192"/>
      <c r="PP123" s="192"/>
      <c r="PQ123" s="192"/>
      <c r="PR123" s="192"/>
      <c r="PS123" s="192"/>
      <c r="PT123" s="192"/>
      <c r="PU123" s="192"/>
      <c r="PV123" s="192"/>
      <c r="PW123" s="192"/>
      <c r="PX123" s="192"/>
      <c r="PY123" s="192"/>
      <c r="PZ123" s="192"/>
      <c r="QA123" s="192"/>
      <c r="QB123" s="192"/>
      <c r="QC123" s="192"/>
      <c r="QD123" s="192"/>
      <c r="QE123" s="192"/>
      <c r="QF123" s="192"/>
      <c r="QG123" s="192"/>
      <c r="QH123" s="192"/>
      <c r="QM123" s="63"/>
      <c r="QN123" s="63"/>
    </row>
    <row r="124" spans="2:456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056"/>
      <c r="AY124" s="1039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R124" s="41"/>
      <c r="IS124" s="1071"/>
      <c r="IT124" s="1071"/>
      <c r="IU124" s="1071"/>
      <c r="IV124" s="1072"/>
      <c r="IW124" s="164"/>
      <c r="IX124" s="1039"/>
      <c r="IY124" s="1040"/>
      <c r="IZ124" s="22"/>
      <c r="JA124" s="22"/>
      <c r="JB124" s="22"/>
      <c r="JC124" s="22"/>
      <c r="JD124" s="22"/>
      <c r="JE124" s="22"/>
      <c r="JF124" s="22"/>
      <c r="JG124" s="22"/>
      <c r="JH124" s="21"/>
      <c r="JI124" s="484"/>
      <c r="JJ124" s="484"/>
      <c r="JK124" s="484"/>
      <c r="JL124" s="484"/>
      <c r="JM124" s="484"/>
      <c r="JN124" s="484"/>
      <c r="JO124" s="484"/>
      <c r="JP124" s="484"/>
      <c r="JQ124" s="484"/>
      <c r="JR124" s="484"/>
      <c r="JS124" s="484"/>
      <c r="JT124" s="484"/>
      <c r="JU124" s="484"/>
      <c r="JV124" s="484"/>
      <c r="JW124" s="484"/>
      <c r="JX124" s="484"/>
      <c r="JY124" s="484"/>
      <c r="JZ124" s="484"/>
      <c r="KA124" s="484"/>
      <c r="KB124" s="484"/>
      <c r="KC124" s="484"/>
      <c r="KD124" s="484"/>
      <c r="KE124" s="484"/>
      <c r="KF124" s="484"/>
      <c r="KG124" s="484"/>
      <c r="KH124" s="484"/>
      <c r="KI124" s="484"/>
      <c r="KJ124" s="484"/>
      <c r="KK124" s="484"/>
      <c r="KL124" s="484"/>
      <c r="KM124" s="484"/>
      <c r="KN124" s="484"/>
      <c r="KO124" s="484"/>
      <c r="KP124" s="484"/>
      <c r="KQ124" s="484"/>
      <c r="KR124" s="484"/>
      <c r="KS124" s="484"/>
      <c r="KT124" s="484"/>
      <c r="KU124" s="484"/>
      <c r="KV124" s="484"/>
      <c r="KW124" s="484"/>
      <c r="KX124" s="484"/>
      <c r="KY124" s="484"/>
      <c r="KZ124" s="484"/>
      <c r="LA124" s="484"/>
      <c r="LB124" s="484"/>
      <c r="LC124" s="484"/>
      <c r="LD124" s="484"/>
      <c r="LE124" s="484"/>
      <c r="LF124" s="484"/>
      <c r="LG124" s="484"/>
      <c r="LH124" s="484"/>
      <c r="LI124" s="484"/>
      <c r="LJ124" s="484"/>
      <c r="LK124" s="484"/>
      <c r="LL124" s="484"/>
      <c r="LM124" s="484"/>
      <c r="LN124" s="484"/>
      <c r="LO124" s="484"/>
      <c r="LP124" s="484"/>
      <c r="LQ124" s="484"/>
      <c r="LR124" s="484"/>
      <c r="LS124" s="484"/>
      <c r="LT124" s="484"/>
      <c r="LU124" s="484"/>
      <c r="LV124" s="484"/>
      <c r="LW124" s="484"/>
      <c r="LX124" s="484"/>
      <c r="LY124" s="484"/>
      <c r="LZ124" s="484"/>
      <c r="MA124" s="484"/>
      <c r="MB124" s="484"/>
      <c r="MC124" s="484"/>
      <c r="MD124" s="484"/>
      <c r="ME124" s="484"/>
      <c r="MF124" s="484"/>
      <c r="MG124" s="484"/>
      <c r="MH124" s="484"/>
      <c r="MI124" s="484"/>
      <c r="MJ124" s="484"/>
      <c r="MK124" s="484"/>
      <c r="ML124" s="484"/>
      <c r="MM124" s="484"/>
      <c r="MN124" s="484"/>
      <c r="MO124" s="484"/>
      <c r="MP124" s="484"/>
      <c r="MQ124" s="484"/>
      <c r="MR124" s="484"/>
      <c r="MS124" s="484"/>
      <c r="MT124" s="484"/>
      <c r="MU124" s="484"/>
      <c r="MV124" s="484"/>
      <c r="MW124" s="484"/>
      <c r="MX124" s="23"/>
      <c r="OG124" s="63"/>
      <c r="OH124" s="63"/>
      <c r="OM124" s="819"/>
      <c r="ON124" s="447"/>
      <c r="OO124" s="447"/>
      <c r="OP124" s="819"/>
      <c r="OQ124" s="819"/>
      <c r="OR124" s="819"/>
      <c r="OS124" s="819"/>
      <c r="OT124" s="819"/>
      <c r="OU124" s="819"/>
      <c r="OV124" s="820"/>
      <c r="OW124" s="820"/>
      <c r="OX124" s="820"/>
      <c r="OY124" s="820"/>
      <c r="OZ124" s="820"/>
      <c r="PA124" s="820"/>
      <c r="PB124" s="820"/>
      <c r="PC124" s="820"/>
      <c r="PD124" s="820"/>
      <c r="PE124" s="820"/>
      <c r="PF124" s="820"/>
      <c r="PG124" s="820"/>
      <c r="PH124" s="820"/>
      <c r="PI124" s="819"/>
      <c r="PJ124" s="819"/>
      <c r="PK124" s="879"/>
      <c r="PL124" s="192"/>
      <c r="PM124" s="192"/>
      <c r="PN124" s="192"/>
      <c r="PO124" s="192"/>
      <c r="PP124" s="192"/>
      <c r="PQ124" s="192"/>
      <c r="PR124" s="192"/>
      <c r="PS124" s="192"/>
      <c r="PT124" s="192"/>
      <c r="PU124" s="192"/>
      <c r="PV124" s="192"/>
      <c r="PW124" s="192"/>
      <c r="PX124" s="192"/>
      <c r="PY124" s="192"/>
      <c r="PZ124" s="192"/>
      <c r="QA124" s="192"/>
      <c r="QB124" s="192"/>
      <c r="QC124" s="192"/>
      <c r="QD124" s="192"/>
      <c r="QE124" s="192"/>
      <c r="QF124" s="192"/>
      <c r="QG124" s="192"/>
      <c r="QH124" s="192"/>
      <c r="QM124" s="63"/>
      <c r="QN124" s="63"/>
    </row>
    <row r="125" spans="2:456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056"/>
      <c r="AY125" s="1039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R125" s="41"/>
      <c r="IS125" s="1071"/>
      <c r="IT125" s="1071"/>
      <c r="IU125" s="1071"/>
      <c r="IV125" s="1072"/>
      <c r="IW125" s="164"/>
      <c r="IX125" s="1039"/>
      <c r="IY125" s="1040"/>
      <c r="IZ125" s="22"/>
      <c r="JA125" s="22"/>
      <c r="JB125" s="22"/>
      <c r="JC125" s="22"/>
      <c r="JD125" s="22"/>
      <c r="JE125" s="22"/>
      <c r="JF125" s="22"/>
      <c r="JG125" s="22"/>
      <c r="JH125" s="21"/>
      <c r="JI125" s="484"/>
      <c r="JJ125" s="484"/>
      <c r="JK125" s="484"/>
      <c r="JL125" s="484"/>
      <c r="JM125" s="484"/>
      <c r="JN125" s="484"/>
      <c r="JO125" s="484"/>
      <c r="JP125" s="484"/>
      <c r="JQ125" s="484"/>
      <c r="JR125" s="484"/>
      <c r="JS125" s="484"/>
      <c r="JT125" s="484"/>
      <c r="JU125" s="484"/>
      <c r="JV125" s="484"/>
      <c r="JW125" s="484"/>
      <c r="JX125" s="484"/>
      <c r="JY125" s="484"/>
      <c r="JZ125" s="484"/>
      <c r="KA125" s="484"/>
      <c r="KB125" s="484"/>
      <c r="KC125" s="484"/>
      <c r="KD125" s="484"/>
      <c r="KE125" s="484"/>
      <c r="KF125" s="484"/>
      <c r="KG125" s="484"/>
      <c r="KH125" s="484"/>
      <c r="KI125" s="484"/>
      <c r="KJ125" s="484"/>
      <c r="KK125" s="484"/>
      <c r="KL125" s="484"/>
      <c r="KM125" s="484"/>
      <c r="KN125" s="484"/>
      <c r="KO125" s="484"/>
      <c r="KP125" s="484"/>
      <c r="KQ125" s="484"/>
      <c r="KR125" s="484"/>
      <c r="KS125" s="484"/>
      <c r="KT125" s="484"/>
      <c r="KU125" s="484"/>
      <c r="KV125" s="484"/>
      <c r="KW125" s="484"/>
      <c r="KX125" s="484"/>
      <c r="KY125" s="484"/>
      <c r="KZ125" s="484"/>
      <c r="LA125" s="484"/>
      <c r="LB125" s="484"/>
      <c r="LC125" s="484"/>
      <c r="LD125" s="484"/>
      <c r="LE125" s="484"/>
      <c r="LF125" s="484"/>
      <c r="LG125" s="484"/>
      <c r="LH125" s="484"/>
      <c r="LI125" s="484"/>
      <c r="LJ125" s="484"/>
      <c r="LK125" s="484"/>
      <c r="LL125" s="484"/>
      <c r="LM125" s="484"/>
      <c r="LN125" s="484"/>
      <c r="LO125" s="484"/>
      <c r="LP125" s="484"/>
      <c r="LQ125" s="484"/>
      <c r="LR125" s="484"/>
      <c r="LS125" s="484"/>
      <c r="LT125" s="484"/>
      <c r="LU125" s="484"/>
      <c r="LV125" s="484"/>
      <c r="LW125" s="484"/>
      <c r="LX125" s="484"/>
      <c r="LY125" s="484"/>
      <c r="LZ125" s="484"/>
      <c r="MA125" s="484"/>
      <c r="MB125" s="484"/>
      <c r="MC125" s="484"/>
      <c r="MD125" s="484"/>
      <c r="ME125" s="484"/>
      <c r="MF125" s="484"/>
      <c r="MG125" s="484"/>
      <c r="MH125" s="484"/>
      <c r="MI125" s="484"/>
      <c r="MJ125" s="484"/>
      <c r="MK125" s="484"/>
      <c r="ML125" s="484"/>
      <c r="MM125" s="484"/>
      <c r="MN125" s="484"/>
      <c r="MO125" s="484"/>
      <c r="MP125" s="484"/>
      <c r="MQ125" s="484"/>
      <c r="MR125" s="484"/>
      <c r="MS125" s="484"/>
      <c r="MT125" s="484"/>
      <c r="MU125" s="484"/>
      <c r="MV125" s="484"/>
      <c r="MW125" s="484"/>
      <c r="MX125" s="23"/>
      <c r="OG125" s="63"/>
      <c r="OH125" s="63"/>
      <c r="OM125" s="880"/>
      <c r="ON125" s="880"/>
      <c r="OO125" s="880"/>
      <c r="OP125" s="880"/>
      <c r="OQ125" s="880"/>
      <c r="OR125" s="880"/>
      <c r="OS125" s="880"/>
      <c r="OT125" s="880"/>
      <c r="OU125" s="880"/>
      <c r="OV125" s="880"/>
      <c r="OW125" s="880"/>
      <c r="OX125" s="880"/>
      <c r="OY125" s="880"/>
      <c r="OZ125" s="880"/>
      <c r="PA125" s="880"/>
      <c r="PB125" s="880"/>
      <c r="PC125" s="880"/>
      <c r="PD125" s="880"/>
      <c r="PE125" s="880"/>
      <c r="PF125" s="880"/>
      <c r="PG125" s="880"/>
      <c r="PH125" s="880"/>
      <c r="PI125" s="880"/>
      <c r="PJ125" s="880"/>
      <c r="PK125" s="880"/>
      <c r="PL125" s="192"/>
      <c r="PM125" s="192"/>
      <c r="PN125" s="192"/>
      <c r="PO125" s="192"/>
      <c r="PP125" s="192"/>
      <c r="PQ125" s="192"/>
      <c r="PR125" s="192"/>
      <c r="PS125" s="192"/>
      <c r="PT125" s="192"/>
      <c r="PU125" s="192"/>
      <c r="PV125" s="192"/>
      <c r="PW125" s="192"/>
      <c r="PX125" s="192"/>
      <c r="PY125" s="192"/>
      <c r="PZ125" s="192"/>
      <c r="QA125" s="192"/>
      <c r="QB125" s="192"/>
      <c r="QC125" s="192"/>
      <c r="QD125" s="192"/>
      <c r="QE125" s="192"/>
      <c r="QF125" s="192"/>
      <c r="QG125" s="192"/>
      <c r="QH125" s="192"/>
      <c r="QM125" s="63"/>
      <c r="QN125" s="63"/>
    </row>
    <row r="126" spans="2:456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056"/>
      <c r="AY126" s="1039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R126" s="41"/>
      <c r="IS126" s="1071"/>
      <c r="IT126" s="1071"/>
      <c r="IU126" s="1071"/>
      <c r="IV126" s="1072"/>
      <c r="IW126" s="164"/>
      <c r="IX126" s="1039"/>
      <c r="IY126" s="1040"/>
      <c r="IZ126" s="22"/>
      <c r="JA126" s="22"/>
      <c r="JB126" s="22"/>
      <c r="JC126" s="22"/>
      <c r="JD126" s="22"/>
      <c r="JE126" s="22"/>
      <c r="JF126" s="22"/>
      <c r="JG126" s="22"/>
      <c r="JH126" s="21"/>
      <c r="JI126" s="484"/>
      <c r="JJ126" s="484"/>
      <c r="JK126" s="484"/>
      <c r="JL126" s="484"/>
      <c r="JM126" s="484"/>
      <c r="JN126" s="484"/>
      <c r="JO126" s="484"/>
      <c r="JP126" s="484"/>
      <c r="JQ126" s="484"/>
      <c r="JR126" s="484"/>
      <c r="JS126" s="484"/>
      <c r="JT126" s="484"/>
      <c r="JU126" s="484"/>
      <c r="JV126" s="484"/>
      <c r="JW126" s="484"/>
      <c r="JX126" s="484"/>
      <c r="JY126" s="484"/>
      <c r="JZ126" s="484"/>
      <c r="KA126" s="484"/>
      <c r="KB126" s="484"/>
      <c r="KC126" s="484"/>
      <c r="KD126" s="484"/>
      <c r="KE126" s="484"/>
      <c r="KF126" s="484"/>
      <c r="KG126" s="484"/>
      <c r="KH126" s="484"/>
      <c r="KI126" s="484"/>
      <c r="KJ126" s="484"/>
      <c r="KK126" s="484"/>
      <c r="KL126" s="484"/>
      <c r="KM126" s="484"/>
      <c r="KN126" s="484"/>
      <c r="KO126" s="484"/>
      <c r="KP126" s="484"/>
      <c r="KQ126" s="484"/>
      <c r="KR126" s="484"/>
      <c r="KS126" s="484"/>
      <c r="KT126" s="484"/>
      <c r="KU126" s="484"/>
      <c r="KV126" s="484"/>
      <c r="KW126" s="484"/>
      <c r="KX126" s="484"/>
      <c r="KY126" s="484"/>
      <c r="KZ126" s="484"/>
      <c r="LA126" s="484"/>
      <c r="LB126" s="484"/>
      <c r="LC126" s="484"/>
      <c r="LD126" s="484"/>
      <c r="LE126" s="484"/>
      <c r="LF126" s="484"/>
      <c r="LG126" s="484"/>
      <c r="LH126" s="484"/>
      <c r="LI126" s="484"/>
      <c r="LJ126" s="484"/>
      <c r="LK126" s="484"/>
      <c r="LL126" s="484"/>
      <c r="LM126" s="484"/>
      <c r="LN126" s="484"/>
      <c r="LO126" s="484"/>
      <c r="LP126" s="484"/>
      <c r="LQ126" s="484"/>
      <c r="LR126" s="484"/>
      <c r="LS126" s="484"/>
      <c r="LT126" s="484"/>
      <c r="LU126" s="484"/>
      <c r="LV126" s="484"/>
      <c r="LW126" s="484"/>
      <c r="LX126" s="484"/>
      <c r="LY126" s="484"/>
      <c r="LZ126" s="484"/>
      <c r="MA126" s="484"/>
      <c r="MB126" s="484"/>
      <c r="MC126" s="484"/>
      <c r="MD126" s="484"/>
      <c r="ME126" s="484"/>
      <c r="MF126" s="484"/>
      <c r="MG126" s="484"/>
      <c r="MH126" s="484"/>
      <c r="MI126" s="484"/>
      <c r="MJ126" s="484"/>
      <c r="MK126" s="484"/>
      <c r="ML126" s="484"/>
      <c r="MM126" s="484"/>
      <c r="MN126" s="484"/>
      <c r="MO126" s="484"/>
      <c r="MP126" s="484"/>
      <c r="MQ126" s="484"/>
      <c r="MR126" s="484"/>
      <c r="MS126" s="484"/>
      <c r="MT126" s="484"/>
      <c r="MU126" s="484"/>
      <c r="MV126" s="484"/>
      <c r="MW126" s="484"/>
      <c r="MX126" s="23"/>
      <c r="OG126" s="63"/>
      <c r="OH126" s="63"/>
      <c r="OM126" s="880"/>
      <c r="ON126" s="880"/>
      <c r="OO126" s="880"/>
      <c r="OP126" s="880"/>
      <c r="OQ126" s="880"/>
      <c r="OR126" s="880"/>
      <c r="OS126" s="880"/>
      <c r="OT126" s="881"/>
      <c r="OU126" s="881"/>
      <c r="OV126" s="880"/>
      <c r="OW126" s="880"/>
      <c r="OX126" s="880"/>
      <c r="OY126" s="880"/>
      <c r="OZ126" s="880"/>
      <c r="PA126" s="880"/>
      <c r="PB126" s="880"/>
      <c r="PC126" s="881"/>
      <c r="PD126" s="881"/>
      <c r="PE126" s="880"/>
      <c r="PF126" s="880"/>
      <c r="PG126" s="880"/>
      <c r="PH126" s="880"/>
      <c r="PI126" s="880"/>
      <c r="PJ126" s="880"/>
      <c r="PK126" s="880"/>
      <c r="PL126" s="192"/>
      <c r="PM126" s="192"/>
      <c r="PN126" s="192"/>
      <c r="PO126" s="192"/>
      <c r="PP126" s="192"/>
      <c r="PQ126" s="192"/>
      <c r="PR126" s="192"/>
      <c r="PS126" s="192"/>
      <c r="PT126" s="192"/>
      <c r="PU126" s="192"/>
      <c r="PV126" s="192"/>
      <c r="PW126" s="192"/>
      <c r="PX126" s="192"/>
      <c r="PY126" s="192"/>
      <c r="PZ126" s="192"/>
      <c r="QA126" s="192"/>
      <c r="QB126" s="192"/>
      <c r="QC126" s="192"/>
      <c r="QD126" s="192"/>
      <c r="QE126" s="192"/>
      <c r="QF126" s="192"/>
      <c r="QG126" s="192"/>
      <c r="QH126" s="192"/>
      <c r="QM126" s="63"/>
      <c r="QN126" s="63"/>
    </row>
    <row r="127" spans="2:456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056"/>
      <c r="AY127" s="1039"/>
      <c r="AZ127" s="1044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1071"/>
      <c r="IT127" s="1071"/>
      <c r="IU127" s="1071"/>
      <c r="IV127" s="1072"/>
      <c r="IW127" s="1045" t="e" vm="5">
        <v>#VALUE!</v>
      </c>
      <c r="IX127" s="1039"/>
      <c r="IY127" s="1040"/>
      <c r="IZ127" s="22"/>
      <c r="JA127" s="22"/>
      <c r="JB127" s="22"/>
      <c r="JC127" s="22"/>
      <c r="JD127" s="22"/>
      <c r="JE127" s="22"/>
      <c r="JF127" s="22"/>
      <c r="JG127" s="22"/>
      <c r="JH127" s="21"/>
      <c r="JI127" s="484"/>
      <c r="JJ127" s="484"/>
      <c r="JK127" s="484"/>
      <c r="JL127" s="484"/>
      <c r="JM127" s="484"/>
      <c r="JN127" s="484"/>
      <c r="JO127" s="484"/>
      <c r="JP127" s="484"/>
      <c r="JQ127" s="484"/>
      <c r="JR127" s="484"/>
      <c r="JS127" s="484"/>
      <c r="JT127" s="484"/>
      <c r="JU127" s="484"/>
      <c r="JV127" s="484"/>
      <c r="JW127" s="484"/>
      <c r="JX127" s="484"/>
      <c r="JY127" s="484"/>
      <c r="JZ127" s="484"/>
      <c r="KA127" s="484"/>
      <c r="KB127" s="484"/>
      <c r="KC127" s="484"/>
      <c r="KD127" s="484"/>
      <c r="KE127" s="484"/>
      <c r="KF127" s="484"/>
      <c r="KG127" s="484"/>
      <c r="KH127" s="484"/>
      <c r="KI127" s="484"/>
      <c r="KJ127" s="484"/>
      <c r="KK127" s="484"/>
      <c r="KL127" s="484"/>
      <c r="KM127" s="484"/>
      <c r="KN127" s="484"/>
      <c r="KO127" s="484"/>
      <c r="KP127" s="484"/>
      <c r="KQ127" s="484"/>
      <c r="KR127" s="484"/>
      <c r="KS127" s="484"/>
      <c r="KT127" s="484"/>
      <c r="KU127" s="484"/>
      <c r="KV127" s="484"/>
      <c r="KW127" s="484"/>
      <c r="KX127" s="484"/>
      <c r="KY127" s="484"/>
      <c r="KZ127" s="484"/>
      <c r="LA127" s="484"/>
      <c r="LB127" s="484"/>
      <c r="LC127" s="484"/>
      <c r="LD127" s="484"/>
      <c r="LE127" s="484"/>
      <c r="LF127" s="484"/>
      <c r="LG127" s="484"/>
      <c r="LH127" s="484"/>
      <c r="LI127" s="484"/>
      <c r="LJ127" s="484"/>
      <c r="LK127" s="484"/>
      <c r="LL127" s="484"/>
      <c r="LM127" s="484"/>
      <c r="LN127" s="484"/>
      <c r="LO127" s="484"/>
      <c r="LP127" s="484"/>
      <c r="LQ127" s="484"/>
      <c r="LR127" s="484"/>
      <c r="LS127" s="484"/>
      <c r="LT127" s="484"/>
      <c r="LU127" s="484"/>
      <c r="LV127" s="484"/>
      <c r="LW127" s="484"/>
      <c r="LX127" s="484"/>
      <c r="LY127" s="484"/>
      <c r="LZ127" s="484"/>
      <c r="MA127" s="484"/>
      <c r="MB127" s="484"/>
      <c r="MC127" s="484"/>
      <c r="MD127" s="484"/>
      <c r="ME127" s="484"/>
      <c r="MF127" s="484"/>
      <c r="MG127" s="484"/>
      <c r="MH127" s="484"/>
      <c r="MI127" s="484"/>
      <c r="MJ127" s="484"/>
      <c r="MK127" s="484"/>
      <c r="ML127" s="484"/>
      <c r="MM127" s="484"/>
      <c r="MN127" s="484"/>
      <c r="MO127" s="484"/>
      <c r="MP127" s="484"/>
      <c r="MQ127" s="484"/>
      <c r="MR127" s="484"/>
      <c r="MS127" s="484"/>
      <c r="MT127" s="484"/>
      <c r="MU127" s="484"/>
      <c r="MV127" s="484"/>
      <c r="MW127" s="484"/>
      <c r="MX127" s="23"/>
      <c r="OG127" s="63"/>
      <c r="OH127" s="63"/>
      <c r="OM127" s="880"/>
      <c r="ON127" s="880"/>
      <c r="OO127" s="880"/>
      <c r="OP127" s="880"/>
      <c r="OQ127" s="880"/>
      <c r="OR127" s="880"/>
      <c r="OS127" s="880"/>
      <c r="OT127" s="881"/>
      <c r="OU127" s="881"/>
      <c r="OV127" s="880"/>
      <c r="OW127" s="880"/>
      <c r="OX127" s="880"/>
      <c r="OY127" s="880"/>
      <c r="OZ127" s="880"/>
      <c r="PA127" s="880"/>
      <c r="PB127" s="880"/>
      <c r="PC127" s="881"/>
      <c r="PD127" s="881"/>
      <c r="PE127" s="880"/>
      <c r="PF127" s="880"/>
      <c r="PG127" s="880"/>
      <c r="PH127" s="880"/>
      <c r="PI127" s="880"/>
      <c r="PJ127" s="880"/>
      <c r="PK127" s="880"/>
      <c r="PL127" s="192"/>
      <c r="PM127" s="192"/>
      <c r="PN127" s="192"/>
      <c r="PO127" s="192"/>
      <c r="PP127" s="192"/>
      <c r="PQ127" s="192"/>
      <c r="PR127" s="192"/>
      <c r="PS127" s="192"/>
      <c r="PT127" s="192"/>
      <c r="PU127" s="192"/>
      <c r="PV127" s="192"/>
      <c r="PW127" s="192"/>
      <c r="PX127" s="192"/>
      <c r="PY127" s="192"/>
      <c r="PZ127" s="192"/>
      <c r="QA127" s="192"/>
      <c r="QB127" s="192"/>
      <c r="QC127" s="192"/>
      <c r="QD127" s="192"/>
      <c r="QE127" s="192"/>
      <c r="QF127" s="192"/>
      <c r="QG127" s="192"/>
      <c r="QH127" s="192"/>
      <c r="QM127" s="63"/>
      <c r="QN127" s="63"/>
    </row>
    <row r="128" spans="2:456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056"/>
      <c r="AY128" s="1039"/>
      <c r="AZ128" s="1044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1071"/>
      <c r="IT128" s="1071"/>
      <c r="IU128" s="1071"/>
      <c r="IV128" s="1072"/>
      <c r="IW128" s="1045"/>
      <c r="IX128" s="1039"/>
      <c r="IY128" s="1040"/>
      <c r="IZ128" s="22"/>
      <c r="JA128" s="22"/>
      <c r="JB128" s="22"/>
      <c r="JC128" s="22"/>
      <c r="JD128" s="22"/>
      <c r="JE128" s="22"/>
      <c r="JF128" s="22"/>
      <c r="JG128" s="22"/>
      <c r="JH128" s="21"/>
      <c r="JI128" s="484"/>
      <c r="JJ128" s="484"/>
      <c r="JK128" s="484"/>
      <c r="JL128" s="484"/>
      <c r="JM128" s="484"/>
      <c r="JN128" s="484"/>
      <c r="JO128" s="484"/>
      <c r="JP128" s="484"/>
      <c r="JQ128" s="484"/>
      <c r="JR128" s="484"/>
      <c r="JS128" s="484"/>
      <c r="JT128" s="484"/>
      <c r="JU128" s="484"/>
      <c r="JV128" s="484"/>
      <c r="JW128" s="484"/>
      <c r="JX128" s="484"/>
      <c r="JY128" s="484"/>
      <c r="JZ128" s="484"/>
      <c r="KA128" s="484"/>
      <c r="KB128" s="484"/>
      <c r="KC128" s="484"/>
      <c r="KD128" s="484"/>
      <c r="KE128" s="484"/>
      <c r="KF128" s="484"/>
      <c r="KG128" s="484"/>
      <c r="KH128" s="484"/>
      <c r="KI128" s="484"/>
      <c r="KJ128" s="484"/>
      <c r="KK128" s="484"/>
      <c r="KL128" s="484"/>
      <c r="KM128" s="484"/>
      <c r="KN128" s="484"/>
      <c r="KO128" s="484"/>
      <c r="KP128" s="484"/>
      <c r="KQ128" s="484"/>
      <c r="KR128" s="484"/>
      <c r="KS128" s="484"/>
      <c r="KT128" s="484"/>
      <c r="KU128" s="484"/>
      <c r="KV128" s="484"/>
      <c r="KW128" s="484"/>
      <c r="KX128" s="484"/>
      <c r="KY128" s="484"/>
      <c r="KZ128" s="484"/>
      <c r="LA128" s="484"/>
      <c r="LB128" s="484"/>
      <c r="LC128" s="484"/>
      <c r="LD128" s="484"/>
      <c r="LE128" s="484"/>
      <c r="LF128" s="484"/>
      <c r="LG128" s="484"/>
      <c r="LH128" s="484"/>
      <c r="LI128" s="484"/>
      <c r="LJ128" s="484"/>
      <c r="LK128" s="484"/>
      <c r="LL128" s="484"/>
      <c r="LM128" s="484"/>
      <c r="LN128" s="484"/>
      <c r="LO128" s="484"/>
      <c r="LP128" s="484"/>
      <c r="LQ128" s="484"/>
      <c r="LR128" s="484"/>
      <c r="LS128" s="484"/>
      <c r="LT128" s="484"/>
      <c r="LU128" s="484"/>
      <c r="LV128" s="484"/>
      <c r="LW128" s="484"/>
      <c r="LX128" s="484"/>
      <c r="LY128" s="484"/>
      <c r="LZ128" s="484"/>
      <c r="MA128" s="484"/>
      <c r="MB128" s="484"/>
      <c r="MC128" s="484"/>
      <c r="MD128" s="484"/>
      <c r="ME128" s="484"/>
      <c r="MF128" s="484"/>
      <c r="MG128" s="484"/>
      <c r="MH128" s="484"/>
      <c r="MI128" s="484"/>
      <c r="MJ128" s="484"/>
      <c r="MK128" s="484"/>
      <c r="ML128" s="484"/>
      <c r="MM128" s="484"/>
      <c r="MN128" s="484"/>
      <c r="MO128" s="484"/>
      <c r="MP128" s="484"/>
      <c r="MQ128" s="484"/>
      <c r="MR128" s="484"/>
      <c r="MS128" s="484"/>
      <c r="MT128" s="484"/>
      <c r="MU128" s="484"/>
      <c r="MV128" s="484"/>
      <c r="MW128" s="484"/>
      <c r="MX128" s="23"/>
      <c r="OG128" s="63"/>
      <c r="OH128" s="63"/>
      <c r="OM128" s="880"/>
      <c r="ON128" s="880"/>
      <c r="OO128" s="880"/>
      <c r="OP128" s="880"/>
      <c r="OQ128" s="880"/>
      <c r="OR128" s="880"/>
      <c r="OS128" s="880"/>
      <c r="OT128" s="880"/>
      <c r="OU128" s="880"/>
      <c r="OV128" s="880"/>
      <c r="OW128" s="880"/>
      <c r="OX128" s="880"/>
      <c r="OY128" s="880"/>
      <c r="OZ128" s="880"/>
      <c r="PA128" s="880"/>
      <c r="PB128" s="880"/>
      <c r="PC128" s="880"/>
      <c r="PD128" s="880"/>
      <c r="PE128" s="880"/>
      <c r="PF128" s="880"/>
      <c r="PG128" s="880"/>
      <c r="PH128" s="880"/>
      <c r="PI128" s="880"/>
      <c r="PJ128" s="880"/>
      <c r="PK128" s="880"/>
      <c r="PL128" s="192"/>
      <c r="PM128" s="192"/>
      <c r="PN128" s="192"/>
      <c r="PO128" s="192"/>
      <c r="PP128" s="192"/>
      <c r="PQ128" s="192"/>
      <c r="PR128" s="192"/>
      <c r="PS128" s="192"/>
      <c r="PT128" s="192"/>
      <c r="PU128" s="192"/>
      <c r="PV128" s="192"/>
      <c r="PW128" s="192"/>
      <c r="PX128" s="192"/>
      <c r="PY128" s="192"/>
      <c r="PZ128" s="192"/>
      <c r="QA128" s="192"/>
      <c r="QB128" s="192"/>
      <c r="QC128" s="192"/>
      <c r="QD128" s="192"/>
      <c r="QE128" s="192"/>
      <c r="QF128" s="192"/>
      <c r="QG128" s="192"/>
      <c r="QH128" s="192"/>
      <c r="QM128" s="63"/>
      <c r="QN128" s="63"/>
    </row>
    <row r="129" spans="2:456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056"/>
      <c r="AY129" s="1039"/>
      <c r="AZ129" s="163"/>
      <c r="BA129" s="45"/>
      <c r="BB129" s="172"/>
      <c r="BC129" s="1068">
        <v>400</v>
      </c>
      <c r="BD129" s="1068"/>
      <c r="BE129" s="1068"/>
      <c r="BF129" s="1068"/>
      <c r="BG129" s="1068"/>
      <c r="BI129" s="54"/>
      <c r="BJ129" s="26"/>
      <c r="IQ129" s="41"/>
      <c r="IR129" s="41"/>
      <c r="IS129" s="1071"/>
      <c r="IT129" s="1071"/>
      <c r="IU129" s="1071"/>
      <c r="IV129" s="1072"/>
      <c r="IW129" s="164"/>
      <c r="IX129" s="1039"/>
      <c r="IY129" s="1040"/>
      <c r="IZ129" s="22"/>
      <c r="JA129" s="22"/>
      <c r="JB129" s="22"/>
      <c r="JC129" s="22"/>
      <c r="JD129" s="22"/>
      <c r="JE129" s="22"/>
      <c r="JF129" s="22"/>
      <c r="JG129" s="22"/>
      <c r="JH129" s="21"/>
      <c r="JI129" s="484"/>
      <c r="JJ129" s="484"/>
      <c r="JK129" s="484"/>
      <c r="JL129" s="484"/>
      <c r="JM129" s="484"/>
      <c r="JN129" s="484"/>
      <c r="JO129" s="484"/>
      <c r="JP129" s="484"/>
      <c r="JQ129" s="484"/>
      <c r="JR129" s="484"/>
      <c r="JS129" s="484"/>
      <c r="JT129" s="484"/>
      <c r="JU129" s="484"/>
      <c r="JV129" s="484"/>
      <c r="JW129" s="484"/>
      <c r="JX129" s="484"/>
      <c r="JY129" s="484"/>
      <c r="JZ129" s="484"/>
      <c r="KA129" s="484"/>
      <c r="KB129" s="484"/>
      <c r="KC129" s="484"/>
      <c r="KD129" s="484"/>
      <c r="KE129" s="484"/>
      <c r="KF129" s="484"/>
      <c r="KG129" s="484"/>
      <c r="KH129" s="484"/>
      <c r="KI129" s="484"/>
      <c r="KJ129" s="484"/>
      <c r="KK129" s="484"/>
      <c r="KL129" s="484"/>
      <c r="KM129" s="484"/>
      <c r="KN129" s="484"/>
      <c r="KO129" s="484"/>
      <c r="KP129" s="484"/>
      <c r="KQ129" s="484"/>
      <c r="KR129" s="484"/>
      <c r="KS129" s="484"/>
      <c r="KT129" s="484"/>
      <c r="KU129" s="484"/>
      <c r="KV129" s="484"/>
      <c r="KW129" s="484"/>
      <c r="KX129" s="484"/>
      <c r="KY129" s="484"/>
      <c r="KZ129" s="484"/>
      <c r="LA129" s="484"/>
      <c r="LB129" s="484"/>
      <c r="LC129" s="484"/>
      <c r="LD129" s="484"/>
      <c r="LE129" s="484"/>
      <c r="LF129" s="484"/>
      <c r="LG129" s="484"/>
      <c r="LH129" s="484"/>
      <c r="LI129" s="484"/>
      <c r="LJ129" s="484"/>
      <c r="LK129" s="484"/>
      <c r="LL129" s="484"/>
      <c r="LM129" s="484"/>
      <c r="LN129" s="484"/>
      <c r="LO129" s="484"/>
      <c r="LP129" s="484"/>
      <c r="LQ129" s="484"/>
      <c r="LR129" s="484"/>
      <c r="LS129" s="484"/>
      <c r="LT129" s="484"/>
      <c r="LU129" s="484"/>
      <c r="LV129" s="484"/>
      <c r="LW129" s="484"/>
      <c r="LX129" s="484"/>
      <c r="LY129" s="484"/>
      <c r="LZ129" s="484"/>
      <c r="MA129" s="484"/>
      <c r="MB129" s="484"/>
      <c r="MC129" s="484"/>
      <c r="MD129" s="484"/>
      <c r="ME129" s="484"/>
      <c r="MF129" s="484"/>
      <c r="MG129" s="484"/>
      <c r="MH129" s="484"/>
      <c r="MI129" s="484"/>
      <c r="MJ129" s="484"/>
      <c r="MK129" s="484"/>
      <c r="ML129" s="484"/>
      <c r="MM129" s="484"/>
      <c r="MN129" s="484"/>
      <c r="MO129" s="484"/>
      <c r="MP129" s="484"/>
      <c r="MQ129" s="484"/>
      <c r="MR129" s="484"/>
      <c r="MS129" s="484"/>
      <c r="MT129" s="484"/>
      <c r="MU129" s="484"/>
      <c r="MV129" s="484"/>
      <c r="MW129" s="484"/>
      <c r="MX129" s="23"/>
      <c r="OG129" s="63"/>
      <c r="OH129" s="63"/>
      <c r="OM129" s="882"/>
      <c r="ON129" s="882"/>
      <c r="OO129" s="882"/>
      <c r="OP129" s="882"/>
      <c r="OQ129" s="882"/>
      <c r="OR129" s="882"/>
      <c r="OS129" s="882"/>
      <c r="OT129" s="882"/>
      <c r="OU129" s="882"/>
      <c r="OV129" s="883"/>
      <c r="OW129" s="883"/>
      <c r="OX129" s="880"/>
      <c r="OY129" s="880"/>
      <c r="OZ129" s="880"/>
      <c r="PA129" s="883"/>
      <c r="PB129" s="883"/>
      <c r="PC129" s="883"/>
      <c r="PD129" s="883"/>
      <c r="PE129" s="883"/>
      <c r="PF129" s="883"/>
      <c r="PG129" s="884"/>
      <c r="PH129" s="884"/>
      <c r="PI129" s="884"/>
      <c r="PJ129" s="883"/>
      <c r="PK129" s="883"/>
      <c r="PL129" s="192"/>
      <c r="PM129" s="192"/>
      <c r="PN129" s="192"/>
      <c r="PO129" s="192"/>
      <c r="PP129" s="192"/>
      <c r="PQ129" s="192"/>
      <c r="PR129" s="192"/>
      <c r="PS129" s="192"/>
      <c r="PT129" s="192"/>
      <c r="PU129" s="192"/>
      <c r="PV129" s="192"/>
      <c r="PW129" s="192"/>
      <c r="PX129" s="192"/>
      <c r="PY129" s="192"/>
      <c r="PZ129" s="192"/>
      <c r="QA129" s="192"/>
      <c r="QB129" s="192"/>
      <c r="QC129" s="192"/>
      <c r="QD129" s="192"/>
      <c r="QE129" s="192"/>
      <c r="QF129" s="192"/>
      <c r="QG129" s="192"/>
      <c r="QH129" s="192"/>
      <c r="QM129" s="63"/>
      <c r="QN129" s="63"/>
    </row>
    <row r="130" spans="2:456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056"/>
      <c r="AY130" s="1039"/>
      <c r="AZ130" s="163"/>
      <c r="BA130" s="45"/>
      <c r="BB130" s="172"/>
      <c r="BC130" s="1068"/>
      <c r="BD130" s="1068"/>
      <c r="BE130" s="1068"/>
      <c r="BF130" s="1068"/>
      <c r="BG130" s="1068"/>
      <c r="BH130" s="52"/>
      <c r="BI130" s="53"/>
      <c r="BJ130" s="174"/>
      <c r="IQ130" s="41"/>
      <c r="IR130" s="41"/>
      <c r="IS130" s="1071"/>
      <c r="IT130" s="1071"/>
      <c r="IU130" s="1071"/>
      <c r="IV130" s="1072"/>
      <c r="IW130" s="164"/>
      <c r="IX130" s="1039"/>
      <c r="IY130" s="1040"/>
      <c r="IZ130" s="22"/>
      <c r="JA130" s="22"/>
      <c r="JB130" s="22"/>
      <c r="JC130" s="22"/>
      <c r="JD130" s="22"/>
      <c r="JE130" s="22"/>
      <c r="JF130" s="22"/>
      <c r="JG130" s="22"/>
      <c r="JH130" s="21"/>
      <c r="JI130" s="484"/>
      <c r="JJ130" s="484"/>
      <c r="JK130" s="484"/>
      <c r="JL130" s="484"/>
      <c r="JM130" s="484"/>
      <c r="JN130" s="484"/>
      <c r="JO130" s="484"/>
      <c r="JP130" s="484"/>
      <c r="JQ130" s="484"/>
      <c r="JR130" s="484"/>
      <c r="JS130" s="484"/>
      <c r="JT130" s="484"/>
      <c r="JU130" s="484"/>
      <c r="JV130" s="484"/>
      <c r="JW130" s="484"/>
      <c r="JX130" s="484"/>
      <c r="JY130" s="484"/>
      <c r="JZ130" s="484"/>
      <c r="KA130" s="484"/>
      <c r="KB130" s="484"/>
      <c r="KC130" s="484"/>
      <c r="KD130" s="484"/>
      <c r="KE130" s="484"/>
      <c r="KF130" s="484"/>
      <c r="KG130" s="484"/>
      <c r="KH130" s="484"/>
      <c r="KI130" s="484"/>
      <c r="KJ130" s="484"/>
      <c r="KK130" s="484"/>
      <c r="KL130" s="484"/>
      <c r="KM130" s="484"/>
      <c r="KN130" s="484"/>
      <c r="KO130" s="484"/>
      <c r="KP130" s="484"/>
      <c r="KQ130" s="484"/>
      <c r="KR130" s="484"/>
      <c r="KS130" s="484"/>
      <c r="KT130" s="484"/>
      <c r="KU130" s="484"/>
      <c r="KV130" s="484"/>
      <c r="KW130" s="484"/>
      <c r="KX130" s="484"/>
      <c r="KY130" s="484"/>
      <c r="KZ130" s="484"/>
      <c r="LA130" s="484"/>
      <c r="LB130" s="484"/>
      <c r="LC130" s="484"/>
      <c r="LD130" s="484"/>
      <c r="LE130" s="484"/>
      <c r="LF130" s="484"/>
      <c r="LG130" s="484"/>
      <c r="LH130" s="484"/>
      <c r="LI130" s="484"/>
      <c r="LJ130" s="484"/>
      <c r="LK130" s="484"/>
      <c r="LL130" s="484"/>
      <c r="LM130" s="484"/>
      <c r="LN130" s="484"/>
      <c r="LO130" s="484"/>
      <c r="LP130" s="484"/>
      <c r="LQ130" s="484"/>
      <c r="LR130" s="484"/>
      <c r="LS130" s="484"/>
      <c r="LT130" s="484"/>
      <c r="LU130" s="484"/>
      <c r="LV130" s="484"/>
      <c r="LW130" s="484"/>
      <c r="LX130" s="484"/>
      <c r="LY130" s="484"/>
      <c r="LZ130" s="484"/>
      <c r="MA130" s="484"/>
      <c r="MB130" s="484"/>
      <c r="MC130" s="484"/>
      <c r="MD130" s="484"/>
      <c r="ME130" s="484"/>
      <c r="MF130" s="484"/>
      <c r="MG130" s="484"/>
      <c r="MH130" s="484"/>
      <c r="MI130" s="484"/>
      <c r="MJ130" s="484"/>
      <c r="MK130" s="484"/>
      <c r="ML130" s="484"/>
      <c r="MM130" s="484"/>
      <c r="MN130" s="484"/>
      <c r="MO130" s="484"/>
      <c r="MP130" s="484"/>
      <c r="MQ130" s="484"/>
      <c r="MR130" s="484"/>
      <c r="MS130" s="484"/>
      <c r="MT130" s="484"/>
      <c r="MU130" s="484"/>
      <c r="MV130" s="484"/>
      <c r="MW130" s="484"/>
      <c r="MX130" s="23"/>
      <c r="OG130" s="63"/>
      <c r="OH130" s="63"/>
      <c r="OM130" s="819"/>
      <c r="ON130" s="819"/>
      <c r="OO130" s="819"/>
      <c r="OP130" s="819"/>
      <c r="OQ130" s="819"/>
      <c r="OR130" s="819"/>
      <c r="OS130" s="819"/>
      <c r="OT130" s="819"/>
      <c r="OU130" s="819"/>
      <c r="OV130" s="819"/>
      <c r="OW130" s="819"/>
      <c r="OX130" s="819"/>
      <c r="OY130" s="819"/>
      <c r="OZ130" s="819"/>
      <c r="PA130" s="819"/>
      <c r="PB130" s="819"/>
      <c r="PC130" s="819"/>
      <c r="PD130" s="819"/>
      <c r="PE130" s="819"/>
      <c r="PF130" s="819"/>
      <c r="PG130" s="819"/>
      <c r="PH130" s="819"/>
      <c r="PI130" s="819"/>
      <c r="PJ130" s="819"/>
      <c r="PK130" s="819"/>
      <c r="PL130" s="192"/>
      <c r="PM130" s="192"/>
      <c r="PN130" s="192"/>
      <c r="PO130" s="192"/>
      <c r="PP130" s="192"/>
      <c r="PQ130" s="192"/>
      <c r="PR130" s="192"/>
      <c r="PS130" s="192"/>
      <c r="PT130" s="192"/>
      <c r="PU130" s="192"/>
      <c r="PV130" s="192"/>
      <c r="PW130" s="192"/>
      <c r="PX130" s="192"/>
      <c r="PY130" s="192"/>
      <c r="PZ130" s="192"/>
      <c r="QA130" s="192"/>
      <c r="QB130" s="192"/>
      <c r="QC130" s="192"/>
      <c r="QD130" s="192"/>
      <c r="QE130" s="192"/>
      <c r="QF130" s="192"/>
      <c r="QG130" s="192"/>
      <c r="QH130" s="192"/>
      <c r="QM130" s="63"/>
      <c r="QN130" s="63"/>
    </row>
    <row r="131" spans="2:456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056"/>
      <c r="AY131" s="1039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1071"/>
      <c r="IT131" s="1071"/>
      <c r="IU131" s="1071"/>
      <c r="IV131" s="1072"/>
      <c r="IW131" s="164"/>
      <c r="IX131" s="1039"/>
      <c r="IY131" s="1040"/>
      <c r="IZ131" s="22"/>
      <c r="JA131" s="22"/>
      <c r="JB131" s="22"/>
      <c r="JC131" s="22"/>
      <c r="JD131" s="22"/>
      <c r="JE131" s="22"/>
      <c r="JF131" s="22"/>
      <c r="JG131" s="22"/>
      <c r="JH131" s="21"/>
      <c r="JI131" s="484"/>
      <c r="JJ131" s="484"/>
      <c r="JK131" s="484"/>
      <c r="JL131" s="484"/>
      <c r="JM131" s="484"/>
      <c r="JN131" s="484"/>
      <c r="JO131" s="484"/>
      <c r="JP131" s="484"/>
      <c r="JQ131" s="484"/>
      <c r="JR131" s="484"/>
      <c r="JS131" s="484"/>
      <c r="JT131" s="484"/>
      <c r="JU131" s="484"/>
      <c r="JV131" s="484"/>
      <c r="JW131" s="484"/>
      <c r="JX131" s="484"/>
      <c r="JY131" s="484"/>
      <c r="JZ131" s="484"/>
      <c r="KA131" s="484"/>
      <c r="KB131" s="484"/>
      <c r="KC131" s="484"/>
      <c r="KD131" s="484"/>
      <c r="KE131" s="484"/>
      <c r="KF131" s="484"/>
      <c r="KG131" s="484"/>
      <c r="KH131" s="484"/>
      <c r="KI131" s="484"/>
      <c r="KJ131" s="484"/>
      <c r="KK131" s="484"/>
      <c r="KL131" s="484"/>
      <c r="KM131" s="484"/>
      <c r="KN131" s="484"/>
      <c r="KO131" s="484"/>
      <c r="KP131" s="484"/>
      <c r="KQ131" s="484"/>
      <c r="KR131" s="484"/>
      <c r="KS131" s="484"/>
      <c r="KT131" s="484"/>
      <c r="KU131" s="484"/>
      <c r="KV131" s="484"/>
      <c r="KW131" s="484"/>
      <c r="KX131" s="484"/>
      <c r="KY131" s="484"/>
      <c r="KZ131" s="484"/>
      <c r="LA131" s="484"/>
      <c r="LB131" s="484"/>
      <c r="LC131" s="484"/>
      <c r="LD131" s="484"/>
      <c r="LE131" s="484"/>
      <c r="LF131" s="484"/>
      <c r="LG131" s="484"/>
      <c r="LH131" s="484"/>
      <c r="LI131" s="484"/>
      <c r="LJ131" s="484"/>
      <c r="LK131" s="484"/>
      <c r="LL131" s="484"/>
      <c r="LM131" s="484"/>
      <c r="LN131" s="484"/>
      <c r="LO131" s="484"/>
      <c r="LP131" s="484"/>
      <c r="LQ131" s="484"/>
      <c r="LR131" s="484"/>
      <c r="LS131" s="484"/>
      <c r="LT131" s="484"/>
      <c r="LU131" s="484"/>
      <c r="LV131" s="484"/>
      <c r="LW131" s="484"/>
      <c r="LX131" s="484"/>
      <c r="LY131" s="484"/>
      <c r="LZ131" s="484"/>
      <c r="MA131" s="484"/>
      <c r="MB131" s="484"/>
      <c r="MC131" s="484"/>
      <c r="MD131" s="484"/>
      <c r="ME131" s="484"/>
      <c r="MF131" s="484"/>
      <c r="MG131" s="484"/>
      <c r="MH131" s="484"/>
      <c r="MI131" s="484"/>
      <c r="MJ131" s="484"/>
      <c r="MK131" s="484"/>
      <c r="ML131" s="484"/>
      <c r="MM131" s="484"/>
      <c r="MN131" s="484"/>
      <c r="MO131" s="484"/>
      <c r="MP131" s="484"/>
      <c r="MQ131" s="484"/>
      <c r="MR131" s="484"/>
      <c r="MS131" s="484"/>
      <c r="MT131" s="484"/>
      <c r="MU131" s="484"/>
      <c r="MV131" s="484"/>
      <c r="MW131" s="484"/>
      <c r="MX131" s="23"/>
      <c r="OG131" s="63"/>
      <c r="OH131" s="63"/>
      <c r="OM131" s="819"/>
      <c r="ON131" s="819"/>
      <c r="OO131" s="819"/>
      <c r="OP131" s="819"/>
      <c r="OQ131" s="819"/>
      <c r="OR131" s="819"/>
      <c r="OS131" s="819"/>
      <c r="OT131" s="819"/>
      <c r="OU131" s="819"/>
      <c r="OV131" s="819"/>
      <c r="OW131" s="819"/>
      <c r="OX131" s="819"/>
      <c r="OY131" s="819"/>
      <c r="OZ131" s="819"/>
      <c r="PA131" s="819"/>
      <c r="PB131" s="819"/>
      <c r="PC131" s="819"/>
      <c r="PD131" s="819"/>
      <c r="PE131" s="819"/>
      <c r="PF131" s="819"/>
      <c r="PG131" s="819"/>
      <c r="PH131" s="819"/>
      <c r="PI131" s="819"/>
      <c r="PJ131" s="819"/>
      <c r="PK131" s="819"/>
      <c r="PL131" s="192"/>
      <c r="PM131" s="192"/>
      <c r="PN131" s="192"/>
      <c r="PO131" s="192"/>
      <c r="PP131" s="192"/>
      <c r="PQ131" s="192"/>
      <c r="PR131" s="192"/>
      <c r="PS131" s="192"/>
      <c r="PT131" s="192"/>
      <c r="PU131" s="192"/>
      <c r="PV131" s="192"/>
      <c r="PW131" s="192"/>
      <c r="PX131" s="192"/>
      <c r="PY131" s="192"/>
      <c r="PZ131" s="192"/>
      <c r="QA131" s="192"/>
      <c r="QB131" s="192"/>
      <c r="QC131" s="192"/>
      <c r="QD131" s="192"/>
      <c r="QE131" s="192"/>
      <c r="QF131" s="192"/>
      <c r="QG131" s="192"/>
      <c r="QH131" s="192"/>
      <c r="QM131" s="63"/>
      <c r="QN131" s="63"/>
    </row>
    <row r="132" spans="2:456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056"/>
      <c r="AY132" s="1039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1071"/>
      <c r="IT132" s="1071"/>
      <c r="IU132" s="1071"/>
      <c r="IV132" s="1072"/>
      <c r="IW132" s="164"/>
      <c r="IX132" s="1039"/>
      <c r="IY132" s="1040"/>
      <c r="IZ132" s="22"/>
      <c r="JA132" s="22"/>
      <c r="JB132" s="22"/>
      <c r="JC132" s="22"/>
      <c r="JD132" s="22"/>
      <c r="JE132" s="22"/>
      <c r="JF132" s="22"/>
      <c r="JG132" s="22"/>
      <c r="JH132" s="21"/>
      <c r="JI132" s="484"/>
      <c r="JJ132" s="484"/>
      <c r="JK132" s="484"/>
      <c r="JL132" s="484"/>
      <c r="JM132" s="484"/>
      <c r="JN132" s="484"/>
      <c r="JO132" s="484"/>
      <c r="JP132" s="484"/>
      <c r="JQ132" s="484"/>
      <c r="JR132" s="484"/>
      <c r="JS132" s="484"/>
      <c r="JT132" s="484"/>
      <c r="JU132" s="484"/>
      <c r="JV132" s="484"/>
      <c r="JW132" s="484"/>
      <c r="JX132" s="484"/>
      <c r="JY132" s="484"/>
      <c r="JZ132" s="484"/>
      <c r="KA132" s="484"/>
      <c r="KB132" s="484"/>
      <c r="KC132" s="484"/>
      <c r="KD132" s="484"/>
      <c r="KE132" s="484"/>
      <c r="KF132" s="484"/>
      <c r="KG132" s="484"/>
      <c r="KH132" s="484"/>
      <c r="KI132" s="484"/>
      <c r="KJ132" s="484"/>
      <c r="KK132" s="484"/>
      <c r="KL132" s="484"/>
      <c r="KM132" s="484"/>
      <c r="KN132" s="484"/>
      <c r="KO132" s="484"/>
      <c r="KP132" s="484"/>
      <c r="KQ132" s="484"/>
      <c r="KR132" s="484"/>
      <c r="KS132" s="484"/>
      <c r="KT132" s="484"/>
      <c r="KU132" s="484"/>
      <c r="KV132" s="484"/>
      <c r="KW132" s="484"/>
      <c r="KX132" s="484"/>
      <c r="KY132" s="484"/>
      <c r="KZ132" s="484"/>
      <c r="LA132" s="484"/>
      <c r="LB132" s="484"/>
      <c r="LC132" s="484"/>
      <c r="LD132" s="484"/>
      <c r="LE132" s="484"/>
      <c r="LF132" s="484"/>
      <c r="LG132" s="484"/>
      <c r="LH132" s="484"/>
      <c r="LI132" s="484"/>
      <c r="LJ132" s="484"/>
      <c r="LK132" s="484"/>
      <c r="LL132" s="484"/>
      <c r="LM132" s="484"/>
      <c r="LN132" s="484"/>
      <c r="LO132" s="484"/>
      <c r="LP132" s="484"/>
      <c r="LQ132" s="484"/>
      <c r="LR132" s="484"/>
      <c r="LS132" s="484"/>
      <c r="LT132" s="484"/>
      <c r="LU132" s="484"/>
      <c r="LV132" s="484"/>
      <c r="LW132" s="484"/>
      <c r="LX132" s="484"/>
      <c r="LY132" s="484"/>
      <c r="LZ132" s="484"/>
      <c r="MA132" s="484"/>
      <c r="MB132" s="484"/>
      <c r="MC132" s="484"/>
      <c r="MD132" s="484"/>
      <c r="ME132" s="484"/>
      <c r="MF132" s="484"/>
      <c r="MG132" s="484"/>
      <c r="MH132" s="484"/>
      <c r="MI132" s="484"/>
      <c r="MJ132" s="484"/>
      <c r="MK132" s="484"/>
      <c r="ML132" s="484"/>
      <c r="MM132" s="484"/>
      <c r="MN132" s="484"/>
      <c r="MO132" s="484"/>
      <c r="MP132" s="484"/>
      <c r="MQ132" s="484"/>
      <c r="MR132" s="484"/>
      <c r="MS132" s="484"/>
      <c r="MT132" s="484"/>
      <c r="MU132" s="484"/>
      <c r="MV132" s="484"/>
      <c r="MW132" s="484"/>
      <c r="MX132" s="23"/>
      <c r="OG132" s="63"/>
      <c r="OH132" s="63"/>
      <c r="OM132" s="192"/>
      <c r="ON132" s="192"/>
      <c r="OO132" s="192"/>
      <c r="OP132" s="192"/>
      <c r="OQ132" s="192"/>
      <c r="OR132" s="192"/>
      <c r="OS132" s="192"/>
      <c r="OT132" s="192"/>
      <c r="OU132" s="192"/>
      <c r="OV132" s="192"/>
      <c r="OW132" s="192"/>
      <c r="OX132" s="192"/>
      <c r="OY132" s="192"/>
      <c r="OZ132" s="192"/>
      <c r="PA132" s="192"/>
      <c r="PB132" s="192"/>
      <c r="PC132" s="192"/>
      <c r="PD132" s="192"/>
      <c r="PE132" s="192"/>
      <c r="PF132" s="202"/>
      <c r="PG132" s="202"/>
      <c r="PH132" s="202"/>
      <c r="PI132" s="202"/>
      <c r="PJ132" s="192"/>
      <c r="PK132" s="192"/>
      <c r="PL132" s="192"/>
      <c r="PM132" s="192"/>
      <c r="PN132" s="192"/>
      <c r="PO132" s="192"/>
      <c r="PP132" s="192"/>
      <c r="PQ132" s="192"/>
      <c r="PR132" s="192"/>
      <c r="PS132" s="192"/>
      <c r="PT132" s="192"/>
      <c r="PU132" s="192"/>
      <c r="PV132" s="192"/>
      <c r="PW132" s="192"/>
      <c r="PX132" s="192"/>
      <c r="PY132" s="192"/>
      <c r="PZ132" s="192"/>
      <c r="QA132" s="192"/>
      <c r="QB132" s="192"/>
      <c r="QC132" s="192"/>
      <c r="QD132" s="192"/>
      <c r="QE132" s="192"/>
      <c r="QF132" s="192"/>
      <c r="QG132" s="192"/>
      <c r="QH132" s="192"/>
      <c r="QM132" s="63"/>
      <c r="QN132" s="63"/>
    </row>
    <row r="133" spans="2:456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056"/>
      <c r="AY133" s="1039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073" t="s">
        <v>79</v>
      </c>
      <c r="IT133" s="1073"/>
      <c r="IU133" s="1073"/>
      <c r="IV133" s="1074"/>
      <c r="IW133" s="164"/>
      <c r="IX133" s="1039"/>
      <c r="IY133" s="1040"/>
      <c r="IZ133" s="22"/>
      <c r="JA133" s="22"/>
      <c r="JB133" s="22"/>
      <c r="JC133" s="22"/>
      <c r="JD133" s="22"/>
      <c r="JE133" s="22"/>
      <c r="JF133" s="22"/>
      <c r="JG133" s="22"/>
      <c r="JH133" s="21"/>
      <c r="JI133" s="484"/>
      <c r="JJ133" s="484"/>
      <c r="JK133" s="484"/>
      <c r="JL133" s="484"/>
      <c r="JM133" s="484"/>
      <c r="JN133" s="484"/>
      <c r="JO133" s="484"/>
      <c r="JP133" s="484"/>
      <c r="JQ133" s="484"/>
      <c r="JR133" s="484"/>
      <c r="JS133" s="484"/>
      <c r="JT133" s="484"/>
      <c r="JU133" s="484"/>
      <c r="JV133" s="484"/>
      <c r="JW133" s="484"/>
      <c r="JX133" s="484"/>
      <c r="JY133" s="484"/>
      <c r="JZ133" s="484"/>
      <c r="KA133" s="484"/>
      <c r="KB133" s="484"/>
      <c r="KC133" s="484"/>
      <c r="KD133" s="484"/>
      <c r="KE133" s="484"/>
      <c r="KF133" s="484"/>
      <c r="KG133" s="484"/>
      <c r="KH133" s="484"/>
      <c r="KI133" s="484"/>
      <c r="KJ133" s="484"/>
      <c r="KK133" s="484"/>
      <c r="KL133" s="484"/>
      <c r="KM133" s="484"/>
      <c r="KN133" s="484"/>
      <c r="KO133" s="484"/>
      <c r="KP133" s="484"/>
      <c r="KQ133" s="484"/>
      <c r="KR133" s="484"/>
      <c r="KS133" s="484"/>
      <c r="KT133" s="484"/>
      <c r="KU133" s="484"/>
      <c r="KV133" s="484"/>
      <c r="KW133" s="484"/>
      <c r="KX133" s="484"/>
      <c r="KY133" s="484"/>
      <c r="KZ133" s="484"/>
      <c r="LA133" s="484"/>
      <c r="LB133" s="484"/>
      <c r="LC133" s="484"/>
      <c r="LD133" s="484"/>
      <c r="LE133" s="484"/>
      <c r="LF133" s="484"/>
      <c r="LG133" s="484"/>
      <c r="LH133" s="484"/>
      <c r="LI133" s="484"/>
      <c r="LJ133" s="484"/>
      <c r="LK133" s="484"/>
      <c r="LL133" s="484"/>
      <c r="LM133" s="484"/>
      <c r="LN133" s="484"/>
      <c r="LO133" s="484"/>
      <c r="LP133" s="484"/>
      <c r="LQ133" s="484"/>
      <c r="LR133" s="484"/>
      <c r="LS133" s="484"/>
      <c r="LT133" s="484"/>
      <c r="LU133" s="484"/>
      <c r="LV133" s="484"/>
      <c r="LW133" s="484"/>
      <c r="LX133" s="484"/>
      <c r="LY133" s="484"/>
      <c r="LZ133" s="484"/>
      <c r="MA133" s="484"/>
      <c r="MB133" s="484"/>
      <c r="MC133" s="484"/>
      <c r="MD133" s="484"/>
      <c r="ME133" s="484"/>
      <c r="MF133" s="484"/>
      <c r="MG133" s="484"/>
      <c r="MH133" s="484"/>
      <c r="MI133" s="484"/>
      <c r="MJ133" s="484"/>
      <c r="MK133" s="484"/>
      <c r="ML133" s="484"/>
      <c r="MM133" s="484"/>
      <c r="MN133" s="484"/>
      <c r="MO133" s="484"/>
      <c r="MP133" s="484"/>
      <c r="MQ133" s="484"/>
      <c r="MR133" s="484"/>
      <c r="MS133" s="484"/>
      <c r="MT133" s="484"/>
      <c r="MU133" s="484"/>
      <c r="MV133" s="484"/>
      <c r="MW133" s="484"/>
      <c r="MX133" s="23"/>
      <c r="OG133" s="63"/>
      <c r="OH133" s="63"/>
      <c r="OM133" s="192"/>
      <c r="ON133" s="192"/>
      <c r="OO133" s="192"/>
      <c r="OP133" s="192"/>
      <c r="OQ133" s="192"/>
      <c r="OR133" s="192"/>
      <c r="OS133" s="192"/>
      <c r="OT133" s="192"/>
      <c r="OU133" s="192"/>
      <c r="OV133" s="192"/>
      <c r="OW133" s="192"/>
      <c r="OX133" s="192"/>
      <c r="OY133" s="192"/>
      <c r="OZ133" s="192"/>
      <c r="PA133" s="192"/>
      <c r="PB133" s="192"/>
      <c r="PC133" s="192"/>
      <c r="PD133" s="192"/>
      <c r="PE133" s="192"/>
      <c r="PF133" s="202"/>
      <c r="PG133" s="202"/>
      <c r="PH133" s="202"/>
      <c r="PI133" s="202"/>
      <c r="PJ133" s="192"/>
      <c r="PK133" s="192"/>
      <c r="PL133" s="192"/>
      <c r="PM133" s="192"/>
      <c r="PN133" s="192"/>
      <c r="PO133" s="192"/>
      <c r="PP133" s="192"/>
      <c r="PQ133" s="192"/>
      <c r="PR133" s="192"/>
      <c r="PS133" s="192"/>
      <c r="PT133" s="192"/>
      <c r="PU133" s="192"/>
      <c r="PV133" s="192"/>
      <c r="PW133" s="192"/>
      <c r="PX133" s="192"/>
      <c r="PY133" s="192"/>
      <c r="PZ133" s="192"/>
      <c r="QA133" s="192"/>
      <c r="QB133" s="192"/>
      <c r="QC133" s="192"/>
      <c r="QD133" s="192"/>
      <c r="QE133" s="192"/>
      <c r="QF133" s="192"/>
      <c r="QG133" s="192"/>
      <c r="QH133" s="192"/>
      <c r="QM133" s="63"/>
      <c r="QN133" s="63"/>
    </row>
    <row r="134" spans="2:456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057"/>
      <c r="AY134" s="1041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073"/>
      <c r="IT134" s="1073"/>
      <c r="IU134" s="1073"/>
      <c r="IV134" s="1074"/>
      <c r="IW134" s="168"/>
      <c r="IX134" s="1041"/>
      <c r="IY134" s="1042"/>
      <c r="IZ134" s="22"/>
      <c r="JA134" s="22"/>
      <c r="JB134" s="22"/>
      <c r="JC134" s="22"/>
      <c r="JD134" s="22"/>
      <c r="JE134" s="22"/>
      <c r="JF134" s="22"/>
      <c r="JG134" s="22"/>
      <c r="JH134" s="21"/>
      <c r="JI134" s="484"/>
      <c r="JJ134" s="484"/>
      <c r="JK134" s="484"/>
      <c r="JL134" s="484"/>
      <c r="JM134" s="484"/>
      <c r="JN134" s="484"/>
      <c r="JO134" s="484"/>
      <c r="JP134" s="484"/>
      <c r="JQ134" s="484"/>
      <c r="JR134" s="484"/>
      <c r="JS134" s="484"/>
      <c r="JT134" s="484"/>
      <c r="JU134" s="484"/>
      <c r="JV134" s="484"/>
      <c r="JW134" s="484"/>
      <c r="JX134" s="484"/>
      <c r="JY134" s="484"/>
      <c r="JZ134" s="484"/>
      <c r="KA134" s="484"/>
      <c r="KB134" s="484"/>
      <c r="KC134" s="484"/>
      <c r="KD134" s="484"/>
      <c r="KE134" s="484"/>
      <c r="KF134" s="484"/>
      <c r="KG134" s="484"/>
      <c r="KH134" s="484"/>
      <c r="KI134" s="484"/>
      <c r="KJ134" s="484"/>
      <c r="KK134" s="484"/>
      <c r="KL134" s="484"/>
      <c r="KM134" s="484"/>
      <c r="KN134" s="484"/>
      <c r="KO134" s="484"/>
      <c r="KP134" s="484"/>
      <c r="KQ134" s="484"/>
      <c r="KR134" s="484"/>
      <c r="KS134" s="484"/>
      <c r="KT134" s="484"/>
      <c r="KU134" s="484"/>
      <c r="KV134" s="484"/>
      <c r="KW134" s="484"/>
      <c r="KX134" s="484"/>
      <c r="KY134" s="484"/>
      <c r="KZ134" s="484"/>
      <c r="LA134" s="484"/>
      <c r="LB134" s="484"/>
      <c r="LC134" s="484"/>
      <c r="LD134" s="484"/>
      <c r="LE134" s="484"/>
      <c r="LF134" s="484"/>
      <c r="LG134" s="484"/>
      <c r="LH134" s="484"/>
      <c r="LI134" s="484"/>
      <c r="LJ134" s="484"/>
      <c r="LK134" s="484"/>
      <c r="LL134" s="484"/>
      <c r="LM134" s="484"/>
      <c r="LN134" s="484"/>
      <c r="LO134" s="484"/>
      <c r="LP134" s="484"/>
      <c r="LQ134" s="484"/>
      <c r="LR134" s="484"/>
      <c r="LS134" s="484"/>
      <c r="LT134" s="484"/>
      <c r="LU134" s="484"/>
      <c r="LV134" s="484"/>
      <c r="LW134" s="484"/>
      <c r="LX134" s="484"/>
      <c r="LY134" s="484"/>
      <c r="LZ134" s="484"/>
      <c r="MA134" s="484"/>
      <c r="MB134" s="484"/>
      <c r="MC134" s="484"/>
      <c r="MD134" s="484"/>
      <c r="ME134" s="484"/>
      <c r="MF134" s="484"/>
      <c r="MG134" s="484"/>
      <c r="MH134" s="484"/>
      <c r="MI134" s="484"/>
      <c r="MJ134" s="484"/>
      <c r="MK134" s="484"/>
      <c r="ML134" s="484"/>
      <c r="MM134" s="484"/>
      <c r="MN134" s="484"/>
      <c r="MO134" s="484"/>
      <c r="MP134" s="484"/>
      <c r="MQ134" s="484"/>
      <c r="MR134" s="484"/>
      <c r="MS134" s="484"/>
      <c r="MT134" s="484"/>
      <c r="MU134" s="484"/>
      <c r="MV134" s="484"/>
      <c r="MW134" s="484"/>
      <c r="MX134" s="23"/>
      <c r="OG134" s="63"/>
      <c r="OH134" s="63"/>
      <c r="OM134" s="192"/>
      <c r="ON134" s="192"/>
      <c r="OO134" s="192"/>
      <c r="OP134" s="192"/>
      <c r="OQ134" s="192"/>
      <c r="OR134" s="192"/>
      <c r="OS134" s="192"/>
      <c r="OT134" s="192"/>
      <c r="OU134" s="192"/>
      <c r="OV134" s="192"/>
      <c r="OW134" s="192"/>
      <c r="OX134" s="192"/>
      <c r="OY134" s="192"/>
      <c r="OZ134" s="192"/>
      <c r="PA134" s="192"/>
      <c r="PB134" s="192"/>
      <c r="PC134" s="192"/>
      <c r="PD134" s="192"/>
      <c r="PE134" s="192"/>
      <c r="PF134" s="202"/>
      <c r="PG134" s="202"/>
      <c r="PH134" s="202"/>
      <c r="PI134" s="202"/>
      <c r="PJ134" s="192"/>
      <c r="PK134" s="192"/>
      <c r="PL134" s="192"/>
      <c r="PM134" s="192"/>
      <c r="PN134" s="192"/>
      <c r="PO134" s="192"/>
      <c r="PP134" s="192"/>
      <c r="PQ134" s="192"/>
      <c r="PR134" s="192"/>
      <c r="PS134" s="192"/>
      <c r="PT134" s="192"/>
      <c r="PU134" s="192"/>
      <c r="PV134" s="192"/>
      <c r="PW134" s="192"/>
      <c r="PX134" s="192"/>
      <c r="PY134" s="192"/>
      <c r="PZ134" s="192"/>
      <c r="QA134" s="192"/>
      <c r="QB134" s="192"/>
      <c r="QC134" s="192"/>
      <c r="QD134" s="192"/>
      <c r="QE134" s="192"/>
      <c r="QF134" s="192"/>
      <c r="QG134" s="192"/>
      <c r="QH134" s="192"/>
      <c r="QM134" s="63"/>
      <c r="QN134" s="63"/>
    </row>
    <row r="135" spans="2:456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056" t="s">
        <v>10</v>
      </c>
      <c r="AY135" s="1039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073"/>
      <c r="IT135" s="1073"/>
      <c r="IU135" s="1073"/>
      <c r="IV135" s="1074"/>
      <c r="IW135" s="164"/>
      <c r="IX135" s="1039" t="s">
        <v>10</v>
      </c>
      <c r="IY135" s="1040"/>
      <c r="IZ135" s="22"/>
      <c r="JA135" s="22"/>
      <c r="JB135" s="22"/>
      <c r="JC135" s="22"/>
      <c r="JD135" s="22"/>
      <c r="JE135" s="22"/>
      <c r="JF135" s="22"/>
      <c r="JG135" s="22"/>
      <c r="JH135" s="21"/>
      <c r="JI135" s="484"/>
      <c r="JJ135" s="484"/>
      <c r="JK135" s="484"/>
      <c r="JL135" s="484"/>
      <c r="JM135" s="484"/>
      <c r="JN135" s="484"/>
      <c r="JO135" s="484"/>
      <c r="JP135" s="484"/>
      <c r="JQ135" s="484"/>
      <c r="JR135" s="484"/>
      <c r="JS135" s="484"/>
      <c r="JT135" s="484"/>
      <c r="JU135" s="484"/>
      <c r="JV135" s="484"/>
      <c r="JW135" s="484"/>
      <c r="JX135" s="484"/>
      <c r="JY135" s="484"/>
      <c r="JZ135" s="484"/>
      <c r="KA135" s="484"/>
      <c r="KB135" s="484"/>
      <c r="KC135" s="484"/>
      <c r="KD135" s="484"/>
      <c r="KE135" s="484"/>
      <c r="KF135" s="484"/>
      <c r="KG135" s="484"/>
      <c r="KH135" s="484"/>
      <c r="KI135" s="484"/>
      <c r="KJ135" s="484"/>
      <c r="KK135" s="484"/>
      <c r="KL135" s="484"/>
      <c r="KM135" s="484"/>
      <c r="KN135" s="484"/>
      <c r="KO135" s="484"/>
      <c r="KP135" s="484"/>
      <c r="KQ135" s="484"/>
      <c r="KR135" s="484"/>
      <c r="KS135" s="484"/>
      <c r="KT135" s="484"/>
      <c r="KU135" s="484"/>
      <c r="KV135" s="484"/>
      <c r="KW135" s="484"/>
      <c r="KX135" s="484"/>
      <c r="KY135" s="484"/>
      <c r="KZ135" s="484"/>
      <c r="LA135" s="484"/>
      <c r="LB135" s="484"/>
      <c r="LC135" s="484"/>
      <c r="LD135" s="484"/>
      <c r="LE135" s="484"/>
      <c r="LF135" s="484"/>
      <c r="LG135" s="484"/>
      <c r="LH135" s="484"/>
      <c r="LI135" s="484"/>
      <c r="LJ135" s="484"/>
      <c r="LK135" s="484"/>
      <c r="LL135" s="484"/>
      <c r="LM135" s="484"/>
      <c r="LN135" s="484"/>
      <c r="LO135" s="484"/>
      <c r="LP135" s="484"/>
      <c r="LQ135" s="484"/>
      <c r="LR135" s="484"/>
      <c r="LS135" s="484"/>
      <c r="LT135" s="484"/>
      <c r="LU135" s="484"/>
      <c r="LV135" s="484"/>
      <c r="LW135" s="484"/>
      <c r="LX135" s="484"/>
      <c r="LY135" s="484"/>
      <c r="LZ135" s="484"/>
      <c r="MA135" s="484"/>
      <c r="MB135" s="484"/>
      <c r="MC135" s="484"/>
      <c r="MD135" s="484"/>
      <c r="ME135" s="484"/>
      <c r="MF135" s="484"/>
      <c r="MG135" s="484"/>
      <c r="MH135" s="484"/>
      <c r="MI135" s="484"/>
      <c r="MJ135" s="484"/>
      <c r="MK135" s="484"/>
      <c r="ML135" s="484"/>
      <c r="MM135" s="484"/>
      <c r="MN135" s="484"/>
      <c r="MO135" s="484"/>
      <c r="MP135" s="484"/>
      <c r="MQ135" s="484"/>
      <c r="MR135" s="484"/>
      <c r="MS135" s="484"/>
      <c r="MT135" s="484"/>
      <c r="MU135" s="484"/>
      <c r="MV135" s="484"/>
      <c r="MW135" s="484"/>
      <c r="MX135" s="23"/>
      <c r="OG135" s="63"/>
      <c r="OH135" s="63"/>
      <c r="OM135" s="192"/>
      <c r="ON135" s="192"/>
      <c r="OO135" s="192"/>
      <c r="OP135" s="192"/>
      <c r="OQ135" s="192"/>
      <c r="OR135" s="192"/>
      <c r="OS135" s="192"/>
      <c r="OT135" s="192"/>
      <c r="OU135" s="192"/>
      <c r="OV135" s="192"/>
      <c r="OW135" s="192"/>
      <c r="OX135" s="192"/>
      <c r="OY135" s="192"/>
      <c r="OZ135" s="192"/>
      <c r="PA135" s="192"/>
      <c r="PB135" s="192"/>
      <c r="PC135" s="192"/>
      <c r="PD135" s="192"/>
      <c r="PE135" s="192"/>
      <c r="PF135" s="202"/>
      <c r="PG135" s="202"/>
      <c r="PH135" s="202"/>
      <c r="PI135" s="202"/>
      <c r="PJ135" s="192"/>
      <c r="PK135" s="192"/>
      <c r="PL135" s="192"/>
      <c r="PM135" s="192"/>
      <c r="PN135" s="192"/>
      <c r="PO135" s="192"/>
      <c r="PP135" s="192"/>
      <c r="PQ135" s="192"/>
      <c r="PR135" s="192"/>
      <c r="PS135" s="192"/>
      <c r="PT135" s="192"/>
      <c r="PU135" s="192"/>
      <c r="PV135" s="192"/>
      <c r="PW135" s="192"/>
      <c r="PX135" s="192"/>
      <c r="PY135" s="192"/>
      <c r="PZ135" s="192"/>
      <c r="QA135" s="192"/>
      <c r="QB135" s="192"/>
      <c r="QC135" s="192"/>
      <c r="QD135" s="192"/>
      <c r="QE135" s="192"/>
      <c r="QF135" s="192"/>
      <c r="QG135" s="192"/>
      <c r="QH135" s="192"/>
      <c r="QM135" s="63"/>
      <c r="QN135" s="63"/>
    </row>
    <row r="136" spans="2:456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056"/>
      <c r="AY136" s="1039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073"/>
      <c r="IT136" s="1073"/>
      <c r="IU136" s="1073"/>
      <c r="IV136" s="1074"/>
      <c r="IW136" s="164"/>
      <c r="IX136" s="1039"/>
      <c r="IY136" s="1040"/>
      <c r="IZ136" s="22"/>
      <c r="JA136" s="22"/>
      <c r="JB136" s="22"/>
      <c r="JC136" s="22"/>
      <c r="JD136" s="22"/>
      <c r="JE136" s="22"/>
      <c r="JF136" s="22"/>
      <c r="JG136" s="22"/>
      <c r="JH136" s="21"/>
      <c r="JI136" s="484"/>
      <c r="JJ136" s="484"/>
      <c r="JK136" s="484"/>
      <c r="JL136" s="484"/>
      <c r="JM136" s="484"/>
      <c r="JN136" s="484"/>
      <c r="JO136" s="484"/>
      <c r="JP136" s="484"/>
      <c r="JQ136" s="484"/>
      <c r="JR136" s="484"/>
      <c r="JS136" s="484"/>
      <c r="JT136" s="484"/>
      <c r="JU136" s="484"/>
      <c r="JV136" s="484"/>
      <c r="JW136" s="484"/>
      <c r="JX136" s="484"/>
      <c r="JY136" s="484"/>
      <c r="JZ136" s="484"/>
      <c r="KA136" s="484"/>
      <c r="KB136" s="484"/>
      <c r="KC136" s="484"/>
      <c r="KD136" s="484"/>
      <c r="KE136" s="484"/>
      <c r="KF136" s="484"/>
      <c r="KG136" s="484"/>
      <c r="KH136" s="484"/>
      <c r="KI136" s="484"/>
      <c r="KJ136" s="484"/>
      <c r="KK136" s="484"/>
      <c r="KL136" s="484"/>
      <c r="KM136" s="484"/>
      <c r="KN136" s="484"/>
      <c r="KO136" s="484"/>
      <c r="KP136" s="484"/>
      <c r="KQ136" s="484"/>
      <c r="KR136" s="484"/>
      <c r="KS136" s="484"/>
      <c r="KT136" s="484"/>
      <c r="KU136" s="484"/>
      <c r="KV136" s="484"/>
      <c r="KW136" s="484"/>
      <c r="KX136" s="484"/>
      <c r="KY136" s="484"/>
      <c r="KZ136" s="484"/>
      <c r="LA136" s="484"/>
      <c r="LB136" s="484"/>
      <c r="LC136" s="484"/>
      <c r="LD136" s="484"/>
      <c r="LE136" s="484"/>
      <c r="LF136" s="484"/>
      <c r="LG136" s="484"/>
      <c r="LH136" s="484"/>
      <c r="LI136" s="484"/>
      <c r="LJ136" s="484"/>
      <c r="LK136" s="484"/>
      <c r="LL136" s="484"/>
      <c r="LM136" s="484"/>
      <c r="LN136" s="484"/>
      <c r="LO136" s="484"/>
      <c r="LP136" s="484"/>
      <c r="LQ136" s="484"/>
      <c r="LR136" s="484"/>
      <c r="LS136" s="484"/>
      <c r="LT136" s="484"/>
      <c r="LU136" s="484"/>
      <c r="LV136" s="484"/>
      <c r="LW136" s="484"/>
      <c r="LX136" s="484"/>
      <c r="LY136" s="484"/>
      <c r="LZ136" s="484"/>
      <c r="MA136" s="484"/>
      <c r="MB136" s="484"/>
      <c r="MC136" s="484"/>
      <c r="MD136" s="484"/>
      <c r="ME136" s="484"/>
      <c r="MF136" s="484"/>
      <c r="MG136" s="484"/>
      <c r="MH136" s="484"/>
      <c r="MI136" s="484"/>
      <c r="MJ136" s="484"/>
      <c r="MK136" s="484"/>
      <c r="ML136" s="484"/>
      <c r="MM136" s="484"/>
      <c r="MN136" s="484"/>
      <c r="MO136" s="484"/>
      <c r="MP136" s="484"/>
      <c r="MQ136" s="484"/>
      <c r="MR136" s="484"/>
      <c r="MS136" s="484"/>
      <c r="MT136" s="484"/>
      <c r="MU136" s="484"/>
      <c r="MV136" s="484"/>
      <c r="MW136" s="484"/>
      <c r="MX136" s="23"/>
      <c r="OG136" s="63"/>
      <c r="OH136" s="63"/>
      <c r="OM136" s="192"/>
      <c r="ON136" s="192"/>
      <c r="OO136" s="192"/>
      <c r="OP136" s="192"/>
      <c r="OQ136" s="192"/>
      <c r="OR136" s="192"/>
      <c r="OS136" s="192"/>
      <c r="OT136" s="192"/>
      <c r="OU136" s="192"/>
      <c r="OV136" s="192"/>
      <c r="OW136" s="192"/>
      <c r="OX136" s="192"/>
      <c r="OY136" s="192"/>
      <c r="OZ136" s="192"/>
      <c r="PA136" s="192"/>
      <c r="PB136" s="192"/>
      <c r="PC136" s="192"/>
      <c r="PD136" s="192"/>
      <c r="PE136" s="192"/>
      <c r="PF136" s="202"/>
      <c r="PG136" s="202"/>
      <c r="PH136" s="202"/>
      <c r="PI136" s="202"/>
      <c r="PJ136" s="192"/>
      <c r="PK136" s="192"/>
      <c r="PL136" s="192"/>
      <c r="PM136" s="192"/>
      <c r="PN136" s="192"/>
      <c r="PO136" s="192"/>
      <c r="PP136" s="192"/>
      <c r="PQ136" s="192"/>
      <c r="PR136" s="192"/>
      <c r="PS136" s="192"/>
      <c r="PT136" s="192"/>
      <c r="PU136" s="192"/>
      <c r="PV136" s="192"/>
      <c r="PW136" s="192"/>
      <c r="PX136" s="192"/>
      <c r="PY136" s="192"/>
      <c r="PZ136" s="192"/>
      <c r="QA136" s="192"/>
      <c r="QB136" s="192"/>
      <c r="QC136" s="192"/>
      <c r="QD136" s="192"/>
      <c r="QE136" s="192"/>
      <c r="QF136" s="192"/>
      <c r="QG136" s="192"/>
      <c r="QH136" s="192"/>
      <c r="QM136" s="63"/>
      <c r="QN136" s="63"/>
    </row>
    <row r="137" spans="2:456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056"/>
      <c r="AY137" s="1039"/>
      <c r="AZ137" s="163"/>
      <c r="BA137" s="43"/>
      <c r="BB137" s="172"/>
      <c r="BC137" s="1068">
        <v>200</v>
      </c>
      <c r="BD137" s="1068"/>
      <c r="BE137" s="1068"/>
      <c r="BF137" s="1068"/>
      <c r="BG137" s="1068"/>
      <c r="BI137" s="54"/>
      <c r="IQ137" s="41"/>
      <c r="IR137" s="41"/>
      <c r="IS137" s="1073"/>
      <c r="IT137" s="1073"/>
      <c r="IU137" s="1073"/>
      <c r="IV137" s="1074"/>
      <c r="IW137" s="164"/>
      <c r="IX137" s="1039"/>
      <c r="IY137" s="1040"/>
      <c r="IZ137" s="22"/>
      <c r="JA137" s="22"/>
      <c r="JB137" s="22"/>
      <c r="JC137" s="22"/>
      <c r="JD137" s="22"/>
      <c r="JE137" s="22"/>
      <c r="JF137" s="22"/>
      <c r="JG137" s="22"/>
      <c r="JH137" s="21"/>
      <c r="JI137" s="484"/>
      <c r="JJ137" s="484"/>
      <c r="JK137" s="484"/>
      <c r="JL137" s="484"/>
      <c r="JM137" s="484"/>
      <c r="JN137" s="484"/>
      <c r="JO137" s="484"/>
      <c r="JP137" s="484"/>
      <c r="JQ137" s="484"/>
      <c r="JR137" s="484"/>
      <c r="JS137" s="484"/>
      <c r="JT137" s="484"/>
      <c r="JU137" s="484"/>
      <c r="JV137" s="484"/>
      <c r="JW137" s="484"/>
      <c r="JX137" s="484"/>
      <c r="JY137" s="484"/>
      <c r="JZ137" s="484"/>
      <c r="KA137" s="484"/>
      <c r="KB137" s="484"/>
      <c r="KC137" s="484"/>
      <c r="KD137" s="484"/>
      <c r="KE137" s="484"/>
      <c r="KF137" s="484"/>
      <c r="KG137" s="484"/>
      <c r="KH137" s="484"/>
      <c r="KI137" s="484"/>
      <c r="KJ137" s="484"/>
      <c r="KK137" s="484"/>
      <c r="KL137" s="484"/>
      <c r="KM137" s="484"/>
      <c r="KN137" s="484"/>
      <c r="KO137" s="484"/>
      <c r="KP137" s="484"/>
      <c r="KQ137" s="484"/>
      <c r="KR137" s="484"/>
      <c r="KS137" s="484"/>
      <c r="KT137" s="484"/>
      <c r="KU137" s="484"/>
      <c r="KV137" s="484"/>
      <c r="KW137" s="484"/>
      <c r="KX137" s="484"/>
      <c r="KY137" s="484"/>
      <c r="KZ137" s="484"/>
      <c r="LA137" s="484"/>
      <c r="LB137" s="484"/>
      <c r="LC137" s="484"/>
      <c r="LD137" s="484"/>
      <c r="LE137" s="484"/>
      <c r="LF137" s="484"/>
      <c r="LG137" s="484"/>
      <c r="LH137" s="484"/>
      <c r="LI137" s="484"/>
      <c r="LJ137" s="484"/>
      <c r="LK137" s="484"/>
      <c r="LL137" s="484"/>
      <c r="LM137" s="484"/>
      <c r="LN137" s="484"/>
      <c r="LO137" s="484"/>
      <c r="LP137" s="484"/>
      <c r="LQ137" s="484"/>
      <c r="LR137" s="484"/>
      <c r="LS137" s="484"/>
      <c r="LT137" s="484"/>
      <c r="LU137" s="484"/>
      <c r="LV137" s="484"/>
      <c r="LW137" s="484"/>
      <c r="LX137" s="484"/>
      <c r="LY137" s="484"/>
      <c r="LZ137" s="484"/>
      <c r="MA137" s="484"/>
      <c r="MB137" s="484"/>
      <c r="MC137" s="484"/>
      <c r="MD137" s="484"/>
      <c r="ME137" s="484"/>
      <c r="MF137" s="484"/>
      <c r="MG137" s="484"/>
      <c r="MH137" s="484"/>
      <c r="MI137" s="484"/>
      <c r="MJ137" s="484"/>
      <c r="MK137" s="484"/>
      <c r="ML137" s="484"/>
      <c r="MM137" s="484"/>
      <c r="MN137" s="484"/>
      <c r="MO137" s="484"/>
      <c r="MP137" s="484"/>
      <c r="MQ137" s="484"/>
      <c r="MR137" s="484"/>
      <c r="MS137" s="484"/>
      <c r="MT137" s="484"/>
      <c r="MU137" s="484"/>
      <c r="MV137" s="484"/>
      <c r="MW137" s="484"/>
      <c r="MX137" s="23"/>
      <c r="OG137" s="63"/>
      <c r="OH137" s="63"/>
      <c r="OM137" s="192"/>
      <c r="ON137" s="192"/>
      <c r="OO137" s="192"/>
      <c r="OP137" s="192"/>
      <c r="OQ137" s="192"/>
      <c r="OR137" s="192"/>
      <c r="OS137" s="192"/>
      <c r="OT137" s="192"/>
      <c r="OU137" s="192"/>
      <c r="OV137" s="192"/>
      <c r="OW137" s="192"/>
      <c r="OX137" s="192"/>
      <c r="OY137" s="192"/>
      <c r="OZ137" s="192"/>
      <c r="PA137" s="192"/>
      <c r="PB137" s="192"/>
      <c r="PC137" s="192"/>
      <c r="PD137" s="192"/>
      <c r="PE137" s="192"/>
      <c r="PF137" s="202"/>
      <c r="PG137" s="202"/>
      <c r="PH137" s="202"/>
      <c r="PI137" s="202"/>
      <c r="PJ137" s="192"/>
      <c r="PK137" s="192"/>
      <c r="PL137" s="192"/>
      <c r="PM137" s="192"/>
      <c r="PN137" s="192"/>
      <c r="PO137" s="192"/>
      <c r="PP137" s="192"/>
      <c r="PQ137" s="192"/>
      <c r="PR137" s="192"/>
      <c r="PS137" s="192"/>
      <c r="PT137" s="192"/>
      <c r="PU137" s="192"/>
      <c r="PV137" s="192"/>
      <c r="PW137" s="192"/>
      <c r="PX137" s="192"/>
      <c r="PY137" s="192"/>
      <c r="PZ137" s="192"/>
      <c r="QA137" s="192"/>
      <c r="QB137" s="192"/>
      <c r="QC137" s="192"/>
      <c r="QD137" s="192"/>
      <c r="QE137" s="192"/>
      <c r="QF137" s="192"/>
      <c r="QG137" s="192"/>
      <c r="QH137" s="192"/>
      <c r="QM137" s="63"/>
      <c r="QN137" s="63"/>
    </row>
    <row r="138" spans="2:456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056"/>
      <c r="AY138" s="1039"/>
      <c r="AZ138" s="163"/>
      <c r="BA138" s="43"/>
      <c r="BB138" s="172"/>
      <c r="BC138" s="1068"/>
      <c r="BD138" s="1068"/>
      <c r="BE138" s="1068"/>
      <c r="BF138" s="1068"/>
      <c r="BG138" s="1068"/>
      <c r="BH138" s="52"/>
      <c r="BI138" s="53"/>
      <c r="IQ138" s="41"/>
      <c r="IR138" s="41"/>
      <c r="IS138" s="1073"/>
      <c r="IT138" s="1073"/>
      <c r="IU138" s="1073"/>
      <c r="IV138" s="1074"/>
      <c r="IW138" s="164"/>
      <c r="IX138" s="1039"/>
      <c r="IY138" s="1040"/>
      <c r="IZ138" s="22"/>
      <c r="JA138" s="22"/>
      <c r="JB138" s="22"/>
      <c r="JC138" s="22"/>
      <c r="JD138" s="22"/>
      <c r="JE138" s="22"/>
      <c r="JF138" s="22"/>
      <c r="JG138" s="22"/>
      <c r="JH138" s="21"/>
      <c r="JI138" s="484"/>
      <c r="JJ138" s="484"/>
      <c r="JK138" s="484"/>
      <c r="JL138" s="484"/>
      <c r="JM138" s="484"/>
      <c r="JN138" s="484"/>
      <c r="JO138" s="484"/>
      <c r="JP138" s="484"/>
      <c r="JQ138" s="484"/>
      <c r="JR138" s="484"/>
      <c r="JS138" s="484"/>
      <c r="JT138" s="484"/>
      <c r="JU138" s="484"/>
      <c r="JV138" s="484"/>
      <c r="JW138" s="484"/>
      <c r="JX138" s="484"/>
      <c r="JY138" s="484"/>
      <c r="JZ138" s="484"/>
      <c r="KA138" s="484"/>
      <c r="KB138" s="484"/>
      <c r="KC138" s="484"/>
      <c r="KD138" s="484"/>
      <c r="KE138" s="484"/>
      <c r="KF138" s="484"/>
      <c r="KG138" s="484"/>
      <c r="KH138" s="484"/>
      <c r="KI138" s="484"/>
      <c r="KJ138" s="484"/>
      <c r="KK138" s="484"/>
      <c r="KL138" s="484"/>
      <c r="KM138" s="484"/>
      <c r="KN138" s="484"/>
      <c r="KO138" s="484"/>
      <c r="KP138" s="484"/>
      <c r="KQ138" s="484"/>
      <c r="KR138" s="484"/>
      <c r="KS138" s="484"/>
      <c r="KT138" s="484"/>
      <c r="KU138" s="484"/>
      <c r="KV138" s="484"/>
      <c r="KW138" s="484"/>
      <c r="KX138" s="484"/>
      <c r="KY138" s="484"/>
      <c r="KZ138" s="484"/>
      <c r="LA138" s="484"/>
      <c r="LB138" s="484"/>
      <c r="LC138" s="484"/>
      <c r="LD138" s="484"/>
      <c r="LE138" s="484"/>
      <c r="LF138" s="484"/>
      <c r="LG138" s="484"/>
      <c r="LH138" s="484"/>
      <c r="LI138" s="484"/>
      <c r="LJ138" s="484"/>
      <c r="LK138" s="484"/>
      <c r="LL138" s="484"/>
      <c r="LM138" s="484"/>
      <c r="LN138" s="484"/>
      <c r="LO138" s="484"/>
      <c r="LP138" s="484"/>
      <c r="LQ138" s="484"/>
      <c r="LR138" s="484"/>
      <c r="LS138" s="484"/>
      <c r="LT138" s="484"/>
      <c r="LU138" s="484"/>
      <c r="LV138" s="484"/>
      <c r="LW138" s="484"/>
      <c r="LX138" s="484"/>
      <c r="LY138" s="484"/>
      <c r="LZ138" s="484"/>
      <c r="MA138" s="484"/>
      <c r="MB138" s="484"/>
      <c r="MC138" s="484"/>
      <c r="MD138" s="484"/>
      <c r="ME138" s="484"/>
      <c r="MF138" s="484"/>
      <c r="MG138" s="484"/>
      <c r="MH138" s="484"/>
      <c r="MI138" s="484"/>
      <c r="MJ138" s="484"/>
      <c r="MK138" s="484"/>
      <c r="ML138" s="484"/>
      <c r="MM138" s="484"/>
      <c r="MN138" s="484"/>
      <c r="MO138" s="484"/>
      <c r="MP138" s="484"/>
      <c r="MQ138" s="484"/>
      <c r="MR138" s="484"/>
      <c r="MS138" s="484"/>
      <c r="MT138" s="484"/>
      <c r="MU138" s="484"/>
      <c r="MV138" s="484"/>
      <c r="MW138" s="484"/>
      <c r="MX138" s="23"/>
      <c r="OG138" s="63"/>
      <c r="OH138" s="63"/>
      <c r="OM138" s="192"/>
      <c r="ON138" s="192"/>
      <c r="OO138" s="192"/>
      <c r="OP138" s="192"/>
      <c r="OQ138" s="192"/>
      <c r="OR138" s="192"/>
      <c r="OS138" s="192"/>
      <c r="OT138" s="192"/>
      <c r="OU138" s="192"/>
      <c r="OV138" s="192"/>
      <c r="OW138" s="192"/>
      <c r="OX138" s="192"/>
      <c r="OY138" s="192"/>
      <c r="OZ138" s="192"/>
      <c r="PA138" s="192"/>
      <c r="PB138" s="192"/>
      <c r="PC138" s="192"/>
      <c r="PD138" s="192"/>
      <c r="PE138" s="192"/>
      <c r="PF138" s="202"/>
      <c r="PG138" s="202"/>
      <c r="PH138" s="202"/>
      <c r="PI138" s="202"/>
      <c r="PJ138" s="192"/>
      <c r="PK138" s="192"/>
      <c r="PL138" s="192"/>
      <c r="PM138" s="192"/>
      <c r="PN138" s="192"/>
      <c r="PO138" s="192"/>
      <c r="PP138" s="192"/>
      <c r="PQ138" s="192"/>
      <c r="PR138" s="192"/>
      <c r="PS138" s="192"/>
      <c r="PT138" s="192"/>
      <c r="PU138" s="192"/>
      <c r="PV138" s="192"/>
      <c r="PW138" s="192"/>
      <c r="PX138" s="192"/>
      <c r="PY138" s="192"/>
      <c r="PZ138" s="192"/>
      <c r="QA138" s="192"/>
      <c r="QB138" s="192"/>
      <c r="QC138" s="192"/>
      <c r="QD138" s="192"/>
      <c r="QE138" s="192"/>
      <c r="QF138" s="192"/>
      <c r="QG138" s="192"/>
      <c r="QH138" s="192"/>
      <c r="QM138" s="63"/>
      <c r="QN138" s="63"/>
    </row>
    <row r="139" spans="2:456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056"/>
      <c r="AY139" s="1039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073"/>
      <c r="IT139" s="1073"/>
      <c r="IU139" s="1073"/>
      <c r="IV139" s="1074"/>
      <c r="IW139" s="164"/>
      <c r="IX139" s="1039"/>
      <c r="IY139" s="1040"/>
      <c r="IZ139" s="22"/>
      <c r="JA139" s="22"/>
      <c r="JB139" s="22"/>
      <c r="JC139" s="22"/>
      <c r="JD139" s="22"/>
      <c r="JE139" s="22"/>
      <c r="JF139" s="22"/>
      <c r="JG139" s="22"/>
      <c r="JH139" s="21"/>
      <c r="JI139" s="484"/>
      <c r="JJ139" s="484"/>
      <c r="JK139" s="484"/>
      <c r="JL139" s="484"/>
      <c r="JM139" s="484"/>
      <c r="JN139" s="484"/>
      <c r="JO139" s="484"/>
      <c r="JP139" s="484"/>
      <c r="JQ139" s="484"/>
      <c r="JR139" s="484"/>
      <c r="JS139" s="484"/>
      <c r="JT139" s="484"/>
      <c r="JU139" s="484"/>
      <c r="JV139" s="484"/>
      <c r="JW139" s="484"/>
      <c r="JX139" s="484"/>
      <c r="JY139" s="484"/>
      <c r="JZ139" s="484"/>
      <c r="KA139" s="484"/>
      <c r="KB139" s="484"/>
      <c r="KC139" s="484"/>
      <c r="KD139" s="484"/>
      <c r="KE139" s="484"/>
      <c r="KF139" s="484"/>
      <c r="KG139" s="484"/>
      <c r="KH139" s="484"/>
      <c r="KI139" s="484"/>
      <c r="KJ139" s="484"/>
      <c r="KK139" s="484"/>
      <c r="KL139" s="484"/>
      <c r="KM139" s="484"/>
      <c r="KN139" s="484"/>
      <c r="KO139" s="484"/>
      <c r="KP139" s="484"/>
      <c r="KQ139" s="484"/>
      <c r="KR139" s="484"/>
      <c r="KS139" s="484"/>
      <c r="KT139" s="484"/>
      <c r="KU139" s="484"/>
      <c r="KV139" s="484"/>
      <c r="KW139" s="484"/>
      <c r="KX139" s="484"/>
      <c r="KY139" s="484"/>
      <c r="KZ139" s="484"/>
      <c r="LA139" s="484"/>
      <c r="LB139" s="484"/>
      <c r="LC139" s="484"/>
      <c r="LD139" s="484"/>
      <c r="LE139" s="484"/>
      <c r="LF139" s="484"/>
      <c r="LG139" s="484"/>
      <c r="LH139" s="484"/>
      <c r="LI139" s="484"/>
      <c r="LJ139" s="484"/>
      <c r="LK139" s="484"/>
      <c r="LL139" s="484"/>
      <c r="LM139" s="484"/>
      <c r="LN139" s="484"/>
      <c r="LO139" s="484"/>
      <c r="LP139" s="484"/>
      <c r="LQ139" s="484"/>
      <c r="LR139" s="484"/>
      <c r="LS139" s="484"/>
      <c r="LT139" s="484"/>
      <c r="LU139" s="484"/>
      <c r="LV139" s="484"/>
      <c r="LW139" s="484"/>
      <c r="LX139" s="484"/>
      <c r="LY139" s="484"/>
      <c r="LZ139" s="484"/>
      <c r="MA139" s="484"/>
      <c r="MB139" s="484"/>
      <c r="MC139" s="484"/>
      <c r="MD139" s="484"/>
      <c r="ME139" s="484"/>
      <c r="MF139" s="484"/>
      <c r="MG139" s="484"/>
      <c r="MH139" s="484"/>
      <c r="MI139" s="484"/>
      <c r="MJ139" s="484"/>
      <c r="MK139" s="484"/>
      <c r="ML139" s="484"/>
      <c r="MM139" s="484"/>
      <c r="MN139" s="484"/>
      <c r="MO139" s="484"/>
      <c r="MP139" s="484"/>
      <c r="MQ139" s="484"/>
      <c r="MR139" s="484"/>
      <c r="MS139" s="484"/>
      <c r="MT139" s="484"/>
      <c r="MU139" s="484"/>
      <c r="MV139" s="484"/>
      <c r="MW139" s="484"/>
      <c r="MX139" s="23"/>
      <c r="OG139" s="63"/>
      <c r="OH139" s="63"/>
      <c r="OM139" s="192"/>
      <c r="ON139" s="192"/>
      <c r="OO139" s="192"/>
      <c r="OP139" s="192"/>
      <c r="OQ139" s="192"/>
      <c r="OR139" s="192"/>
      <c r="OS139" s="192"/>
      <c r="OT139" s="192"/>
      <c r="OU139" s="192"/>
      <c r="OV139" s="192"/>
      <c r="OW139" s="192"/>
      <c r="OX139" s="192"/>
      <c r="OY139" s="192"/>
      <c r="OZ139" s="192"/>
      <c r="PA139" s="192"/>
      <c r="PB139" s="192"/>
      <c r="PC139" s="192"/>
      <c r="PD139" s="192"/>
      <c r="PE139" s="192"/>
      <c r="PF139" s="202"/>
      <c r="PG139" s="202"/>
      <c r="PH139" s="202"/>
      <c r="PI139" s="202"/>
      <c r="PJ139" s="192"/>
      <c r="PK139" s="192"/>
      <c r="PL139" s="192"/>
      <c r="PM139" s="192"/>
      <c r="PN139" s="192"/>
      <c r="PO139" s="192"/>
      <c r="PP139" s="192"/>
      <c r="PQ139" s="192"/>
      <c r="PR139" s="192"/>
      <c r="PS139" s="192"/>
      <c r="PT139" s="192"/>
      <c r="PU139" s="192"/>
      <c r="PV139" s="192"/>
      <c r="PW139" s="192"/>
      <c r="PX139" s="192"/>
      <c r="PY139" s="192"/>
      <c r="PZ139" s="192"/>
      <c r="QA139" s="192"/>
      <c r="QB139" s="192"/>
      <c r="QC139" s="192"/>
      <c r="QD139" s="192"/>
      <c r="QE139" s="192"/>
      <c r="QF139" s="192"/>
      <c r="QG139" s="192"/>
      <c r="QH139" s="192"/>
      <c r="QM139" s="63"/>
      <c r="QN139" s="63"/>
    </row>
    <row r="140" spans="2:456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056"/>
      <c r="AY140" s="1039"/>
      <c r="AZ140" s="1044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073"/>
      <c r="IT140" s="1073"/>
      <c r="IU140" s="1073"/>
      <c r="IV140" s="1074"/>
      <c r="IW140" s="1045" t="e" vm="5">
        <v>#VALUE!</v>
      </c>
      <c r="IX140" s="1039"/>
      <c r="IY140" s="1040"/>
      <c r="IZ140" s="22"/>
      <c r="JA140" s="22"/>
      <c r="JB140" s="22"/>
      <c r="JC140" s="22"/>
      <c r="JD140" s="22"/>
      <c r="JE140" s="22"/>
      <c r="JF140" s="22"/>
      <c r="JG140" s="22"/>
      <c r="JH140" s="21"/>
      <c r="JI140" s="484"/>
      <c r="JJ140" s="484"/>
      <c r="JK140" s="484"/>
      <c r="JL140" s="484"/>
      <c r="JM140" s="484"/>
      <c r="JN140" s="484"/>
      <c r="JO140" s="484"/>
      <c r="JP140" s="484"/>
      <c r="JQ140" s="484"/>
      <c r="JR140" s="484"/>
      <c r="JS140" s="484"/>
      <c r="JT140" s="484"/>
      <c r="JU140" s="484"/>
      <c r="JV140" s="484"/>
      <c r="JW140" s="484"/>
      <c r="JX140" s="484"/>
      <c r="JY140" s="484"/>
      <c r="JZ140" s="484"/>
      <c r="KA140" s="484"/>
      <c r="KB140" s="484"/>
      <c r="KC140" s="484"/>
      <c r="KD140" s="484"/>
      <c r="KE140" s="484"/>
      <c r="KF140" s="484"/>
      <c r="KG140" s="484"/>
      <c r="KH140" s="484"/>
      <c r="KI140" s="484"/>
      <c r="KJ140" s="484"/>
      <c r="KK140" s="484"/>
      <c r="KL140" s="484"/>
      <c r="KM140" s="484"/>
      <c r="KN140" s="484"/>
      <c r="KO140" s="484"/>
      <c r="KP140" s="484"/>
      <c r="KQ140" s="484"/>
      <c r="KR140" s="484"/>
      <c r="KS140" s="484"/>
      <c r="KT140" s="484"/>
      <c r="KU140" s="484"/>
      <c r="KV140" s="484"/>
      <c r="KW140" s="484"/>
      <c r="KX140" s="484"/>
      <c r="KY140" s="484"/>
      <c r="KZ140" s="484"/>
      <c r="LA140" s="484"/>
      <c r="LB140" s="484"/>
      <c r="LC140" s="484"/>
      <c r="LD140" s="484"/>
      <c r="LE140" s="484"/>
      <c r="LF140" s="484"/>
      <c r="LG140" s="484"/>
      <c r="LH140" s="484"/>
      <c r="LI140" s="484"/>
      <c r="LJ140" s="484"/>
      <c r="LK140" s="484"/>
      <c r="LL140" s="484"/>
      <c r="LM140" s="484"/>
      <c r="LN140" s="484"/>
      <c r="LO140" s="484"/>
      <c r="LP140" s="484"/>
      <c r="LQ140" s="484"/>
      <c r="LR140" s="484"/>
      <c r="LS140" s="484"/>
      <c r="LT140" s="484"/>
      <c r="LU140" s="484"/>
      <c r="LV140" s="484"/>
      <c r="LW140" s="484"/>
      <c r="LX140" s="484"/>
      <c r="LY140" s="484"/>
      <c r="LZ140" s="484"/>
      <c r="MA140" s="484"/>
      <c r="MB140" s="484"/>
      <c r="MC140" s="484"/>
      <c r="MD140" s="484"/>
      <c r="ME140" s="484"/>
      <c r="MF140" s="484"/>
      <c r="MG140" s="484"/>
      <c r="MH140" s="484"/>
      <c r="MI140" s="484"/>
      <c r="MJ140" s="484"/>
      <c r="MK140" s="484"/>
      <c r="ML140" s="484"/>
      <c r="MM140" s="484"/>
      <c r="MN140" s="484"/>
      <c r="MO140" s="484"/>
      <c r="MP140" s="484"/>
      <c r="MQ140" s="484"/>
      <c r="MR140" s="484"/>
      <c r="MS140" s="484"/>
      <c r="MT140" s="484"/>
      <c r="MU140" s="484"/>
      <c r="MV140" s="484"/>
      <c r="MW140" s="484"/>
      <c r="MX140" s="23"/>
      <c r="OG140" s="63"/>
      <c r="OH140" s="63"/>
      <c r="OM140" s="192"/>
      <c r="ON140" s="192"/>
      <c r="OO140" s="192"/>
      <c r="OP140" s="192"/>
      <c r="OQ140" s="192"/>
      <c r="OR140" s="192"/>
      <c r="OS140" s="192"/>
      <c r="OT140" s="192"/>
      <c r="OU140" s="192"/>
      <c r="OV140" s="192"/>
      <c r="OW140" s="192"/>
      <c r="OX140" s="192"/>
      <c r="OY140" s="192"/>
      <c r="OZ140" s="192"/>
      <c r="PA140" s="192"/>
      <c r="PB140" s="192"/>
      <c r="PC140" s="192"/>
      <c r="PD140" s="192"/>
      <c r="PE140" s="192"/>
      <c r="PF140" s="202"/>
      <c r="PG140" s="202"/>
      <c r="PH140" s="202"/>
      <c r="PI140" s="202"/>
      <c r="PJ140" s="192"/>
      <c r="PK140" s="192"/>
      <c r="PL140" s="192"/>
      <c r="PM140" s="192"/>
      <c r="PN140" s="192"/>
      <c r="PO140" s="192"/>
      <c r="PP140" s="192"/>
      <c r="PQ140" s="192"/>
      <c r="PR140" s="192"/>
      <c r="PS140" s="192"/>
      <c r="PT140" s="192"/>
      <c r="PU140" s="192"/>
      <c r="PV140" s="192"/>
      <c r="PW140" s="192"/>
      <c r="PX140" s="192"/>
      <c r="PY140" s="192"/>
      <c r="PZ140" s="192"/>
      <c r="QA140" s="192"/>
      <c r="QB140" s="192"/>
      <c r="QC140" s="192"/>
      <c r="QD140" s="192"/>
      <c r="QE140" s="192"/>
      <c r="QF140" s="192"/>
      <c r="QG140" s="192"/>
      <c r="QH140" s="192"/>
      <c r="QM140" s="63"/>
      <c r="QN140" s="63"/>
    </row>
    <row r="141" spans="2:456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056"/>
      <c r="AY141" s="1039"/>
      <c r="AZ141" s="1044"/>
      <c r="BA141" s="55"/>
      <c r="BB141" s="172"/>
      <c r="BC141" s="175"/>
      <c r="BD141" s="175"/>
      <c r="BE141" s="175"/>
      <c r="BF141" s="175"/>
      <c r="BG141" s="175"/>
      <c r="BH141" s="66"/>
      <c r="BI141" s="173"/>
      <c r="IO141" s="26"/>
      <c r="IP141" s="26"/>
      <c r="IQ141" s="26"/>
      <c r="IR141" s="26"/>
      <c r="IS141" s="65"/>
      <c r="IT141" s="176"/>
      <c r="IU141" s="176"/>
      <c r="IV141" s="926"/>
      <c r="IW141" s="1045"/>
      <c r="IX141" s="1039"/>
      <c r="IY141" s="1040"/>
      <c r="IZ141" s="22"/>
      <c r="JA141" s="22"/>
      <c r="JB141" s="22"/>
      <c r="JC141" s="22"/>
      <c r="JD141" s="22"/>
      <c r="JE141" s="22"/>
      <c r="JF141" s="22"/>
      <c r="JG141" s="22"/>
      <c r="JH141" s="21"/>
      <c r="JI141" s="484"/>
      <c r="JJ141" s="484"/>
      <c r="JK141" s="484"/>
      <c r="JL141" s="484"/>
      <c r="JM141" s="484"/>
      <c r="JN141" s="484"/>
      <c r="JO141" s="484"/>
      <c r="JP141" s="484"/>
      <c r="JQ141" s="484"/>
      <c r="JR141" s="484"/>
      <c r="JS141" s="484"/>
      <c r="JT141" s="484"/>
      <c r="JU141" s="484"/>
      <c r="JV141" s="484"/>
      <c r="JW141" s="484"/>
      <c r="JX141" s="484"/>
      <c r="JY141" s="484"/>
      <c r="JZ141" s="484"/>
      <c r="KA141" s="484"/>
      <c r="KB141" s="484"/>
      <c r="KC141" s="484"/>
      <c r="KD141" s="484"/>
      <c r="KE141" s="484"/>
      <c r="KF141" s="484"/>
      <c r="KG141" s="484"/>
      <c r="KH141" s="484"/>
      <c r="KI141" s="484"/>
      <c r="KJ141" s="484"/>
      <c r="KK141" s="484"/>
      <c r="KL141" s="484"/>
      <c r="KM141" s="484"/>
      <c r="KN141" s="484"/>
      <c r="KO141" s="484"/>
      <c r="KP141" s="484"/>
      <c r="KQ141" s="484"/>
      <c r="KR141" s="484"/>
      <c r="KS141" s="484"/>
      <c r="KT141" s="484"/>
      <c r="KU141" s="484"/>
      <c r="KV141" s="484"/>
      <c r="KW141" s="484"/>
      <c r="KX141" s="484"/>
      <c r="KY141" s="484"/>
      <c r="KZ141" s="484"/>
      <c r="LA141" s="484"/>
      <c r="LB141" s="484"/>
      <c r="LC141" s="484"/>
      <c r="LD141" s="484"/>
      <c r="LE141" s="484"/>
      <c r="LF141" s="484"/>
      <c r="LG141" s="484"/>
      <c r="LH141" s="484"/>
      <c r="LI141" s="484"/>
      <c r="LJ141" s="484"/>
      <c r="LK141" s="484"/>
      <c r="LL141" s="484"/>
      <c r="LM141" s="484"/>
      <c r="LN141" s="484"/>
      <c r="LO141" s="484"/>
      <c r="LP141" s="484"/>
      <c r="LQ141" s="484"/>
      <c r="LR141" s="484"/>
      <c r="LS141" s="484"/>
      <c r="LT141" s="484"/>
      <c r="LU141" s="484"/>
      <c r="LV141" s="484"/>
      <c r="LW141" s="484"/>
      <c r="LX141" s="484"/>
      <c r="LY141" s="484"/>
      <c r="LZ141" s="484"/>
      <c r="MA141" s="484"/>
      <c r="MB141" s="484"/>
      <c r="MC141" s="484"/>
      <c r="MD141" s="484"/>
      <c r="ME141" s="484"/>
      <c r="MF141" s="484"/>
      <c r="MG141" s="484"/>
      <c r="MH141" s="484"/>
      <c r="MI141" s="484"/>
      <c r="MJ141" s="484"/>
      <c r="MK141" s="484"/>
      <c r="ML141" s="484"/>
      <c r="MM141" s="484"/>
      <c r="MN141" s="484"/>
      <c r="MO141" s="484"/>
      <c r="MP141" s="484"/>
      <c r="MQ141" s="484"/>
      <c r="MR141" s="484"/>
      <c r="MS141" s="484"/>
      <c r="MT141" s="484"/>
      <c r="MU141" s="484"/>
      <c r="MV141" s="484"/>
      <c r="MW141" s="484"/>
      <c r="MX141" s="23"/>
      <c r="OG141" s="63"/>
      <c r="OH141" s="63"/>
      <c r="OM141" s="192"/>
      <c r="ON141" s="192"/>
      <c r="OO141" s="192"/>
      <c r="OP141" s="192"/>
      <c r="OQ141" s="192"/>
      <c r="OR141" s="192"/>
      <c r="OS141" s="192"/>
      <c r="OT141" s="192"/>
      <c r="OU141" s="192"/>
      <c r="OV141" s="192"/>
      <c r="OW141" s="192"/>
      <c r="OX141" s="192"/>
      <c r="OY141" s="192"/>
      <c r="OZ141" s="192"/>
      <c r="PA141" s="192"/>
      <c r="PB141" s="192"/>
      <c r="PC141" s="192"/>
      <c r="PD141" s="192"/>
      <c r="PE141" s="192"/>
      <c r="PF141" s="202"/>
      <c r="PG141" s="202"/>
      <c r="PH141" s="202"/>
      <c r="PI141" s="202"/>
      <c r="PJ141" s="192"/>
      <c r="PK141" s="192"/>
      <c r="PL141" s="192"/>
      <c r="PM141" s="192"/>
      <c r="PN141" s="192"/>
      <c r="PO141" s="192"/>
      <c r="PP141" s="192"/>
      <c r="PQ141" s="192"/>
      <c r="PR141" s="192"/>
      <c r="PS141" s="192"/>
      <c r="PT141" s="192"/>
      <c r="PU141" s="192"/>
      <c r="PV141" s="192"/>
      <c r="PW141" s="192"/>
      <c r="PX141" s="192"/>
      <c r="PY141" s="192"/>
      <c r="PZ141" s="192"/>
      <c r="QA141" s="192"/>
      <c r="QB141" s="192"/>
      <c r="QC141" s="192"/>
      <c r="QD141" s="192"/>
      <c r="QE141" s="192"/>
      <c r="QF141" s="192"/>
      <c r="QG141" s="192"/>
      <c r="QH141" s="192"/>
      <c r="QM141" s="63"/>
      <c r="QN141" s="63"/>
    </row>
    <row r="142" spans="2:456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056"/>
      <c r="AY142" s="1039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O142" s="26"/>
      <c r="IP142" s="26"/>
      <c r="IQ142" s="26"/>
      <c r="IR142" s="26"/>
      <c r="IS142" s="65"/>
      <c r="IT142" s="177"/>
      <c r="IU142" s="177"/>
      <c r="IV142" s="926"/>
      <c r="IW142" s="164"/>
      <c r="IX142" s="1039"/>
      <c r="IY142" s="1040"/>
      <c r="IZ142" s="22"/>
      <c r="JA142" s="22"/>
      <c r="JB142" s="22"/>
      <c r="JC142" s="22"/>
      <c r="JD142" s="22"/>
      <c r="JE142" s="22"/>
      <c r="JF142" s="22"/>
      <c r="JG142" s="22"/>
      <c r="JH142" s="21"/>
      <c r="JI142" s="484"/>
      <c r="JJ142" s="484"/>
      <c r="JK142" s="484"/>
      <c r="JL142" s="484"/>
      <c r="JM142" s="484"/>
      <c r="JN142" s="484"/>
      <c r="JO142" s="484"/>
      <c r="JP142" s="484"/>
      <c r="JQ142" s="484"/>
      <c r="JR142" s="484"/>
      <c r="JS142" s="484"/>
      <c r="JT142" s="484"/>
      <c r="JU142" s="484"/>
      <c r="JV142" s="484"/>
      <c r="JW142" s="484"/>
      <c r="JX142" s="484"/>
      <c r="JY142" s="484"/>
      <c r="JZ142" s="484"/>
      <c r="KA142" s="484"/>
      <c r="KB142" s="484"/>
      <c r="KC142" s="484"/>
      <c r="KD142" s="484"/>
      <c r="KE142" s="484"/>
      <c r="KF142" s="484"/>
      <c r="KG142" s="484"/>
      <c r="KH142" s="484"/>
      <c r="KI142" s="484"/>
      <c r="KJ142" s="484"/>
      <c r="KK142" s="484"/>
      <c r="KL142" s="484"/>
      <c r="KM142" s="484"/>
      <c r="KN142" s="484"/>
      <c r="KO142" s="484"/>
      <c r="KP142" s="484"/>
      <c r="KQ142" s="484"/>
      <c r="KR142" s="484"/>
      <c r="KS142" s="484"/>
      <c r="KT142" s="484"/>
      <c r="KU142" s="484"/>
      <c r="KV142" s="484"/>
      <c r="KW142" s="484"/>
      <c r="KX142" s="484"/>
      <c r="KY142" s="484"/>
      <c r="KZ142" s="484"/>
      <c r="LA142" s="484"/>
      <c r="LB142" s="484"/>
      <c r="LC142" s="484"/>
      <c r="LD142" s="484"/>
      <c r="LE142" s="484"/>
      <c r="LF142" s="484"/>
      <c r="LG142" s="484"/>
      <c r="LH142" s="484"/>
      <c r="LI142" s="484"/>
      <c r="LJ142" s="484"/>
      <c r="LK142" s="484"/>
      <c r="LL142" s="484"/>
      <c r="LM142" s="484"/>
      <c r="LN142" s="484"/>
      <c r="LO142" s="484"/>
      <c r="LP142" s="484"/>
      <c r="LQ142" s="484"/>
      <c r="LR142" s="484"/>
      <c r="LS142" s="484"/>
      <c r="LT142" s="484"/>
      <c r="LU142" s="484"/>
      <c r="LV142" s="484"/>
      <c r="LW142" s="484"/>
      <c r="LX142" s="484"/>
      <c r="LY142" s="484"/>
      <c r="LZ142" s="484"/>
      <c r="MA142" s="484"/>
      <c r="MB142" s="484"/>
      <c r="MC142" s="484"/>
      <c r="MD142" s="484"/>
      <c r="ME142" s="484"/>
      <c r="MF142" s="484"/>
      <c r="MG142" s="484"/>
      <c r="MH142" s="484"/>
      <c r="MI142" s="484"/>
      <c r="MJ142" s="484"/>
      <c r="MK142" s="484"/>
      <c r="ML142" s="484"/>
      <c r="MM142" s="484"/>
      <c r="MN142" s="484"/>
      <c r="MO142" s="484"/>
      <c r="MP142" s="484"/>
      <c r="MQ142" s="484"/>
      <c r="MR142" s="484"/>
      <c r="MS142" s="484"/>
      <c r="MT142" s="484"/>
      <c r="MU142" s="484"/>
      <c r="MV142" s="484"/>
      <c r="MW142" s="484"/>
      <c r="MX142" s="23"/>
      <c r="OG142" s="63"/>
      <c r="OH142" s="63"/>
      <c r="OM142" s="192"/>
      <c r="ON142" s="192"/>
      <c r="OO142" s="192"/>
      <c r="OP142" s="192"/>
      <c r="OQ142" s="192"/>
      <c r="OR142" s="192"/>
      <c r="OS142" s="192"/>
      <c r="OT142" s="192"/>
      <c r="OU142" s="192"/>
      <c r="OV142" s="192"/>
      <c r="OW142" s="192"/>
      <c r="OX142" s="192"/>
      <c r="OY142" s="192"/>
      <c r="OZ142" s="192"/>
      <c r="PA142" s="192"/>
      <c r="PB142" s="192"/>
      <c r="PC142" s="192"/>
      <c r="PD142" s="192"/>
      <c r="PE142" s="192"/>
      <c r="PF142" s="202"/>
      <c r="PG142" s="202"/>
      <c r="PH142" s="202"/>
      <c r="PI142" s="202"/>
      <c r="PJ142" s="192"/>
      <c r="PK142" s="192"/>
      <c r="PL142" s="192"/>
      <c r="PM142" s="192"/>
      <c r="PN142" s="192"/>
      <c r="PO142" s="192"/>
      <c r="PP142" s="192"/>
      <c r="PQ142" s="192"/>
      <c r="PR142" s="192"/>
      <c r="PS142" s="192"/>
      <c r="PT142" s="192"/>
      <c r="PU142" s="192"/>
      <c r="PV142" s="192"/>
      <c r="PW142" s="192"/>
      <c r="PX142" s="192"/>
      <c r="PY142" s="192"/>
      <c r="PZ142" s="192"/>
      <c r="QA142" s="192"/>
      <c r="QB142" s="192"/>
      <c r="QC142" s="192"/>
      <c r="QD142" s="192"/>
      <c r="QE142" s="192"/>
      <c r="QF142" s="192"/>
      <c r="QG142" s="192"/>
      <c r="QH142" s="192"/>
      <c r="QM142" s="63"/>
      <c r="QN142" s="63"/>
    </row>
    <row r="143" spans="2:456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056"/>
      <c r="AY143" s="1039"/>
      <c r="AZ143" s="163"/>
      <c r="BA143" s="55"/>
      <c r="BB143" s="41"/>
      <c r="BC143" s="175"/>
      <c r="BD143" s="175"/>
      <c r="BE143" s="175"/>
      <c r="BF143" s="175"/>
      <c r="BG143" s="175"/>
      <c r="BI143" s="54"/>
      <c r="IO143" s="26"/>
      <c r="IP143" s="26"/>
      <c r="IQ143" s="26"/>
      <c r="IR143" s="26"/>
      <c r="IT143" s="177"/>
      <c r="IU143" s="177"/>
      <c r="IV143" s="926"/>
      <c r="IW143" s="164"/>
      <c r="IX143" s="1039"/>
      <c r="IY143" s="1040"/>
      <c r="IZ143" s="22"/>
      <c r="JA143" s="22"/>
      <c r="JB143" s="22"/>
      <c r="JC143" s="22"/>
      <c r="JD143" s="22"/>
      <c r="JE143" s="22"/>
      <c r="JF143" s="22"/>
      <c r="JG143" s="22"/>
      <c r="JH143" s="21"/>
      <c r="JI143" s="484"/>
      <c r="JJ143" s="484"/>
      <c r="JK143" s="484"/>
      <c r="JL143" s="484"/>
      <c r="JM143" s="484"/>
      <c r="JN143" s="484"/>
      <c r="JO143" s="484"/>
      <c r="JP143" s="484"/>
      <c r="JQ143" s="484"/>
      <c r="JR143" s="484"/>
      <c r="JS143" s="484"/>
      <c r="JT143" s="484"/>
      <c r="JU143" s="484"/>
      <c r="JV143" s="484"/>
      <c r="JW143" s="484"/>
      <c r="JX143" s="484"/>
      <c r="JY143" s="484"/>
      <c r="JZ143" s="484"/>
      <c r="KA143" s="484"/>
      <c r="KB143" s="484"/>
      <c r="KC143" s="484"/>
      <c r="KD143" s="484"/>
      <c r="KE143" s="484"/>
      <c r="KF143" s="484"/>
      <c r="KG143" s="484"/>
      <c r="KH143" s="484"/>
      <c r="KI143" s="484"/>
      <c r="KJ143" s="484"/>
      <c r="KK143" s="484"/>
      <c r="KL143" s="484"/>
      <c r="KM143" s="484"/>
      <c r="KN143" s="484"/>
      <c r="KO143" s="484"/>
      <c r="KP143" s="484"/>
      <c r="KQ143" s="484"/>
      <c r="KR143" s="484"/>
      <c r="KS143" s="484"/>
      <c r="KT143" s="484"/>
      <c r="KU143" s="484"/>
      <c r="KV143" s="484"/>
      <c r="KW143" s="484"/>
      <c r="KX143" s="484"/>
      <c r="KY143" s="484"/>
      <c r="KZ143" s="484"/>
      <c r="LA143" s="484"/>
      <c r="LB143" s="484"/>
      <c r="LC143" s="484"/>
      <c r="LD143" s="484"/>
      <c r="LE143" s="484"/>
      <c r="LF143" s="484"/>
      <c r="LG143" s="484"/>
      <c r="LH143" s="484"/>
      <c r="LI143" s="484"/>
      <c r="LJ143" s="484"/>
      <c r="LK143" s="484"/>
      <c r="LL143" s="484"/>
      <c r="LM143" s="484"/>
      <c r="LN143" s="484"/>
      <c r="LO143" s="484"/>
      <c r="LP143" s="484"/>
      <c r="LQ143" s="484"/>
      <c r="LR143" s="484"/>
      <c r="LS143" s="484"/>
      <c r="LT143" s="484"/>
      <c r="LU143" s="484"/>
      <c r="LV143" s="484"/>
      <c r="LW143" s="484"/>
      <c r="LX143" s="484"/>
      <c r="LY143" s="484"/>
      <c r="LZ143" s="484"/>
      <c r="MA143" s="484"/>
      <c r="MB143" s="484"/>
      <c r="MC143" s="484"/>
      <c r="MD143" s="484"/>
      <c r="ME143" s="484"/>
      <c r="MF143" s="484"/>
      <c r="MG143" s="484"/>
      <c r="MH143" s="484"/>
      <c r="MI143" s="484"/>
      <c r="MJ143" s="484"/>
      <c r="MK143" s="484"/>
      <c r="ML143" s="484"/>
      <c r="MM143" s="484"/>
      <c r="MN143" s="484"/>
      <c r="MO143" s="484"/>
      <c r="MP143" s="484"/>
      <c r="MQ143" s="484"/>
      <c r="MR143" s="484"/>
      <c r="MS143" s="484"/>
      <c r="MT143" s="484"/>
      <c r="MU143" s="484"/>
      <c r="MV143" s="484"/>
      <c r="MW143" s="484"/>
      <c r="MX143" s="23"/>
      <c r="OG143" s="63"/>
      <c r="OH143" s="63"/>
      <c r="OM143" s="192"/>
      <c r="ON143" s="192"/>
      <c r="OO143" s="192"/>
      <c r="OP143" s="192"/>
      <c r="OQ143" s="192"/>
      <c r="OR143" s="192"/>
      <c r="OS143" s="192"/>
      <c r="OT143" s="192"/>
      <c r="OU143" s="192"/>
      <c r="OV143" s="192"/>
      <c r="OW143" s="192"/>
      <c r="OX143" s="192"/>
      <c r="OY143" s="192"/>
      <c r="OZ143" s="192"/>
      <c r="PA143" s="192"/>
      <c r="PB143" s="192"/>
      <c r="PC143" s="192"/>
      <c r="PD143" s="192"/>
      <c r="PE143" s="192"/>
      <c r="PF143" s="202"/>
      <c r="PG143" s="202"/>
      <c r="PH143" s="202"/>
      <c r="PI143" s="202"/>
      <c r="PJ143" s="192"/>
      <c r="PK143" s="192"/>
      <c r="PL143" s="192"/>
      <c r="PM143" s="192"/>
      <c r="PN143" s="192"/>
      <c r="PO143" s="192"/>
      <c r="PP143" s="192"/>
      <c r="PQ143" s="192"/>
      <c r="PR143" s="192"/>
      <c r="PS143" s="192"/>
      <c r="PT143" s="192"/>
      <c r="PU143" s="192"/>
      <c r="PV143" s="192"/>
      <c r="PW143" s="192"/>
      <c r="PX143" s="192"/>
      <c r="PY143" s="192"/>
      <c r="PZ143" s="192"/>
      <c r="QA143" s="192"/>
      <c r="QB143" s="192"/>
      <c r="QC143" s="192"/>
      <c r="QD143" s="192"/>
      <c r="QE143" s="192"/>
      <c r="QF143" s="192"/>
      <c r="QG143" s="192"/>
      <c r="QH143" s="192"/>
      <c r="QM143" s="63"/>
      <c r="QN143" s="63"/>
    </row>
    <row r="144" spans="2:456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056"/>
      <c r="AY144" s="1039"/>
      <c r="AZ144" s="163"/>
      <c r="BA144" s="55"/>
      <c r="BB144" s="172"/>
      <c r="BC144" s="178"/>
      <c r="BD144" s="178"/>
      <c r="BE144" s="178"/>
      <c r="BF144" s="178"/>
      <c r="BG144" s="178"/>
      <c r="BI144" s="53"/>
      <c r="IO144" s="26"/>
      <c r="IP144" s="26"/>
      <c r="IQ144" s="26"/>
      <c r="IR144" s="26"/>
      <c r="IT144" s="177"/>
      <c r="IU144" s="177"/>
      <c r="IV144" s="926"/>
      <c r="IW144" s="164"/>
      <c r="IX144" s="1039"/>
      <c r="IY144" s="1040"/>
      <c r="IZ144" s="22"/>
      <c r="JA144" s="22"/>
      <c r="JB144" s="22"/>
      <c r="JC144" s="22"/>
      <c r="JD144" s="22"/>
      <c r="JE144" s="22"/>
      <c r="JF144" s="22"/>
      <c r="JG144" s="22"/>
      <c r="JH144" s="21"/>
      <c r="JI144" s="484"/>
      <c r="JJ144" s="484"/>
      <c r="JK144" s="484"/>
      <c r="JL144" s="484"/>
      <c r="JM144" s="484"/>
      <c r="JN144" s="484"/>
      <c r="JO144" s="484"/>
      <c r="JP144" s="484"/>
      <c r="JQ144" s="484"/>
      <c r="JR144" s="484"/>
      <c r="JS144" s="484"/>
      <c r="JT144" s="484"/>
      <c r="JU144" s="484"/>
      <c r="JV144" s="484"/>
      <c r="JW144" s="484"/>
      <c r="JX144" s="484"/>
      <c r="JY144" s="484"/>
      <c r="JZ144" s="484"/>
      <c r="KA144" s="484"/>
      <c r="KB144" s="484"/>
      <c r="KC144" s="484"/>
      <c r="KD144" s="484"/>
      <c r="KE144" s="484"/>
      <c r="KF144" s="484"/>
      <c r="KG144" s="484"/>
      <c r="KH144" s="484"/>
      <c r="KI144" s="484"/>
      <c r="KJ144" s="484"/>
      <c r="KK144" s="484"/>
      <c r="KL144" s="484"/>
      <c r="KM144" s="484"/>
      <c r="KN144" s="484"/>
      <c r="KO144" s="484"/>
      <c r="KP144" s="484"/>
      <c r="KQ144" s="484"/>
      <c r="KR144" s="484"/>
      <c r="KS144" s="484"/>
      <c r="KT144" s="484"/>
      <c r="KU144" s="484"/>
      <c r="KV144" s="484"/>
      <c r="KW144" s="484"/>
      <c r="KX144" s="484"/>
      <c r="KY144" s="484"/>
      <c r="KZ144" s="484"/>
      <c r="LA144" s="484"/>
      <c r="LB144" s="484"/>
      <c r="LC144" s="484"/>
      <c r="LD144" s="484"/>
      <c r="LE144" s="484"/>
      <c r="LF144" s="484"/>
      <c r="LG144" s="484"/>
      <c r="LH144" s="484"/>
      <c r="LI144" s="484"/>
      <c r="LJ144" s="484"/>
      <c r="LK144" s="484"/>
      <c r="LL144" s="484"/>
      <c r="LM144" s="484"/>
      <c r="LN144" s="484"/>
      <c r="LO144" s="484"/>
      <c r="LP144" s="484"/>
      <c r="LQ144" s="484"/>
      <c r="LR144" s="484"/>
      <c r="LS144" s="484"/>
      <c r="LT144" s="484"/>
      <c r="LU144" s="484"/>
      <c r="LV144" s="484"/>
      <c r="LW144" s="484"/>
      <c r="LX144" s="484"/>
      <c r="LY144" s="484"/>
      <c r="LZ144" s="484"/>
      <c r="MA144" s="484"/>
      <c r="MB144" s="484"/>
      <c r="MC144" s="484"/>
      <c r="MD144" s="484"/>
      <c r="ME144" s="484"/>
      <c r="MF144" s="484"/>
      <c r="MG144" s="484"/>
      <c r="MH144" s="484"/>
      <c r="MI144" s="484"/>
      <c r="MJ144" s="484"/>
      <c r="MK144" s="484"/>
      <c r="ML144" s="484"/>
      <c r="MM144" s="484"/>
      <c r="MN144" s="484"/>
      <c r="MO144" s="484"/>
      <c r="MP144" s="484"/>
      <c r="MQ144" s="484"/>
      <c r="MR144" s="484"/>
      <c r="MS144" s="484"/>
      <c r="MT144" s="484"/>
      <c r="MU144" s="484"/>
      <c r="MV144" s="484"/>
      <c r="MW144" s="484"/>
      <c r="MX144" s="23"/>
      <c r="OG144" s="63"/>
      <c r="OH144" s="63"/>
      <c r="OM144" s="192"/>
      <c r="ON144" s="192"/>
      <c r="OO144" s="192"/>
      <c r="OP144" s="192"/>
      <c r="OQ144" s="192"/>
      <c r="OR144" s="192"/>
      <c r="OS144" s="192"/>
      <c r="OT144" s="192"/>
      <c r="OU144" s="192"/>
      <c r="OV144" s="192"/>
      <c r="OW144" s="192"/>
      <c r="OX144" s="192"/>
      <c r="OY144" s="192"/>
      <c r="OZ144" s="192"/>
      <c r="PA144" s="192"/>
      <c r="PB144" s="192"/>
      <c r="PC144" s="192"/>
      <c r="PD144" s="192"/>
      <c r="PE144" s="192"/>
      <c r="PF144" s="202"/>
      <c r="PG144" s="202"/>
      <c r="PH144" s="202"/>
      <c r="PI144" s="202"/>
      <c r="PJ144" s="192"/>
      <c r="PK144" s="192"/>
      <c r="PL144" s="192"/>
      <c r="PM144" s="192"/>
      <c r="PN144" s="192"/>
      <c r="PO144" s="192"/>
      <c r="PP144" s="192"/>
      <c r="PQ144" s="192"/>
      <c r="PR144" s="192"/>
      <c r="PS144" s="192"/>
      <c r="PT144" s="192"/>
      <c r="PU144" s="192"/>
      <c r="PV144" s="192"/>
      <c r="PW144" s="192"/>
      <c r="PX144" s="192"/>
      <c r="PY144" s="192"/>
      <c r="PZ144" s="192"/>
      <c r="QA144" s="192"/>
      <c r="QB144" s="192"/>
      <c r="QC144" s="192"/>
      <c r="QD144" s="192"/>
      <c r="QE144" s="192"/>
      <c r="QF144" s="192"/>
      <c r="QG144" s="192"/>
      <c r="QH144" s="192"/>
      <c r="QM144" s="63"/>
      <c r="QN144" s="63"/>
    </row>
    <row r="145" spans="2:456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056"/>
      <c r="AY145" s="1039"/>
      <c r="AZ145" s="163"/>
      <c r="BA145" s="55"/>
      <c r="BB145" s="41"/>
      <c r="BC145" s="1068">
        <v>0</v>
      </c>
      <c r="BD145" s="1068"/>
      <c r="BE145" s="1068"/>
      <c r="BF145" s="1068"/>
      <c r="BG145" s="1068"/>
      <c r="BI145" s="54"/>
      <c r="IO145" s="26"/>
      <c r="IP145" s="26"/>
      <c r="IQ145" s="26"/>
      <c r="IR145" s="26"/>
      <c r="IT145" s="177"/>
      <c r="IU145" s="177"/>
      <c r="IV145" s="926"/>
      <c r="IW145" s="164"/>
      <c r="IX145" s="1039"/>
      <c r="IY145" s="1040"/>
      <c r="IZ145" s="22"/>
      <c r="JA145" s="22"/>
      <c r="JB145" s="22"/>
      <c r="JC145" s="22"/>
      <c r="JD145" s="22"/>
      <c r="JE145" s="22"/>
      <c r="JF145" s="22"/>
      <c r="JG145" s="22"/>
      <c r="JH145" s="21"/>
      <c r="JI145" s="484"/>
      <c r="JJ145" s="484"/>
      <c r="JK145" s="484"/>
      <c r="JL145" s="484"/>
      <c r="JM145" s="484"/>
      <c r="JN145" s="484"/>
      <c r="JO145" s="484"/>
      <c r="JP145" s="484"/>
      <c r="JQ145" s="484"/>
      <c r="JR145" s="484"/>
      <c r="JS145" s="484"/>
      <c r="JT145" s="484"/>
      <c r="JU145" s="484"/>
      <c r="JV145" s="484"/>
      <c r="JW145" s="484"/>
      <c r="JX145" s="484"/>
      <c r="JY145" s="484"/>
      <c r="JZ145" s="484"/>
      <c r="KA145" s="484"/>
      <c r="KB145" s="484"/>
      <c r="KC145" s="484"/>
      <c r="KD145" s="484"/>
      <c r="KE145" s="484"/>
      <c r="KF145" s="484"/>
      <c r="KG145" s="484"/>
      <c r="KH145" s="484"/>
      <c r="KI145" s="484"/>
      <c r="KJ145" s="484"/>
      <c r="KK145" s="484"/>
      <c r="KL145" s="484"/>
      <c r="KM145" s="484"/>
      <c r="KN145" s="484"/>
      <c r="KO145" s="484"/>
      <c r="KP145" s="484"/>
      <c r="KQ145" s="484"/>
      <c r="KR145" s="484"/>
      <c r="KS145" s="484"/>
      <c r="KT145" s="484"/>
      <c r="KU145" s="484"/>
      <c r="KV145" s="484"/>
      <c r="KW145" s="484"/>
      <c r="KX145" s="484"/>
      <c r="KY145" s="484"/>
      <c r="KZ145" s="484"/>
      <c r="LA145" s="484"/>
      <c r="LB145" s="484"/>
      <c r="LC145" s="484"/>
      <c r="LD145" s="484"/>
      <c r="LE145" s="484"/>
      <c r="LF145" s="484"/>
      <c r="LG145" s="484"/>
      <c r="LH145" s="484"/>
      <c r="LI145" s="484"/>
      <c r="LJ145" s="484"/>
      <c r="LK145" s="484"/>
      <c r="LL145" s="484"/>
      <c r="LM145" s="484"/>
      <c r="LN145" s="484"/>
      <c r="LO145" s="484"/>
      <c r="LP145" s="484"/>
      <c r="LQ145" s="484"/>
      <c r="LR145" s="484"/>
      <c r="LS145" s="484"/>
      <c r="LT145" s="484"/>
      <c r="LU145" s="484"/>
      <c r="LV145" s="484"/>
      <c r="LW145" s="484"/>
      <c r="LX145" s="484"/>
      <c r="LY145" s="484"/>
      <c r="LZ145" s="484"/>
      <c r="MA145" s="484"/>
      <c r="MB145" s="484"/>
      <c r="MC145" s="484"/>
      <c r="MD145" s="484"/>
      <c r="ME145" s="484"/>
      <c r="MF145" s="484"/>
      <c r="MG145" s="484"/>
      <c r="MH145" s="484"/>
      <c r="MI145" s="484"/>
      <c r="MJ145" s="484"/>
      <c r="MK145" s="484"/>
      <c r="ML145" s="484"/>
      <c r="MM145" s="484"/>
      <c r="MN145" s="484"/>
      <c r="MO145" s="484"/>
      <c r="MP145" s="484"/>
      <c r="MQ145" s="484"/>
      <c r="MR145" s="484"/>
      <c r="MS145" s="484"/>
      <c r="MT145" s="484"/>
      <c r="MU145" s="484"/>
      <c r="MV145" s="484"/>
      <c r="MW145" s="484"/>
      <c r="MX145" s="23"/>
      <c r="OG145" s="63"/>
      <c r="OH145" s="63"/>
      <c r="OM145" s="192"/>
      <c r="ON145" s="192"/>
      <c r="OO145" s="192"/>
      <c r="OP145" s="192"/>
      <c r="OQ145" s="192"/>
      <c r="OR145" s="192"/>
      <c r="OS145" s="192"/>
      <c r="OT145" s="192"/>
      <c r="OU145" s="192"/>
      <c r="OV145" s="192"/>
      <c r="OW145" s="192"/>
      <c r="OX145" s="192"/>
      <c r="OY145" s="192"/>
      <c r="OZ145" s="192"/>
      <c r="PA145" s="192"/>
      <c r="PB145" s="192"/>
      <c r="PC145" s="192"/>
      <c r="PD145" s="192"/>
      <c r="PE145" s="192"/>
      <c r="PF145" s="202"/>
      <c r="PG145" s="202"/>
      <c r="PH145" s="202"/>
      <c r="PI145" s="202"/>
      <c r="PJ145" s="192"/>
      <c r="PK145" s="192"/>
      <c r="PL145" s="192"/>
      <c r="PM145" s="192"/>
      <c r="PN145" s="192"/>
      <c r="PO145" s="192"/>
      <c r="PP145" s="192"/>
      <c r="PQ145" s="192"/>
      <c r="PR145" s="192"/>
      <c r="PS145" s="192"/>
      <c r="PT145" s="192"/>
      <c r="PU145" s="192"/>
      <c r="PV145" s="192"/>
      <c r="PW145" s="192"/>
      <c r="PX145" s="192"/>
      <c r="PY145" s="192"/>
      <c r="PZ145" s="192"/>
      <c r="QA145" s="192"/>
      <c r="QB145" s="192"/>
      <c r="QC145" s="192"/>
      <c r="QD145" s="192"/>
      <c r="QE145" s="192"/>
      <c r="QF145" s="192"/>
      <c r="QG145" s="192"/>
      <c r="QH145" s="192"/>
      <c r="QM145" s="63"/>
      <c r="QN145" s="63"/>
    </row>
    <row r="146" spans="2:456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056"/>
      <c r="AY146" s="1039"/>
      <c r="AZ146" s="163"/>
      <c r="BA146" s="55"/>
      <c r="BB146" s="41"/>
      <c r="BC146" s="1068"/>
      <c r="BD146" s="1068"/>
      <c r="BE146" s="1068"/>
      <c r="BF146" s="1068"/>
      <c r="BG146" s="1068"/>
      <c r="BH146" s="179"/>
      <c r="BI146" s="180"/>
      <c r="BJ146" s="1092" t="s">
        <v>422</v>
      </c>
      <c r="BK146" s="1093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177"/>
      <c r="IV146" s="926"/>
      <c r="IW146" s="164"/>
      <c r="IX146" s="1039"/>
      <c r="IY146" s="1040"/>
      <c r="IZ146" s="22"/>
      <c r="JA146" s="22"/>
      <c r="JB146" s="22"/>
      <c r="JC146" s="22"/>
      <c r="JD146" s="22"/>
      <c r="JE146" s="22"/>
      <c r="JF146" s="22"/>
      <c r="JG146" s="22"/>
      <c r="JH146" s="21"/>
      <c r="JI146" s="484"/>
      <c r="JJ146" s="484"/>
      <c r="JK146" s="484"/>
      <c r="JL146" s="484"/>
      <c r="JM146" s="484"/>
      <c r="JN146" s="484"/>
      <c r="JO146" s="484"/>
      <c r="JP146" s="484"/>
      <c r="JQ146" s="484"/>
      <c r="JR146" s="484"/>
      <c r="JS146" s="484"/>
      <c r="JT146" s="484"/>
      <c r="JU146" s="484"/>
      <c r="JV146" s="484"/>
      <c r="JW146" s="484"/>
      <c r="JX146" s="484"/>
      <c r="JY146" s="484"/>
      <c r="JZ146" s="484"/>
      <c r="KA146" s="484"/>
      <c r="KB146" s="484"/>
      <c r="KC146" s="484"/>
      <c r="KD146" s="484"/>
      <c r="KE146" s="484"/>
      <c r="KF146" s="484"/>
      <c r="KG146" s="484"/>
      <c r="KH146" s="484"/>
      <c r="KI146" s="484"/>
      <c r="KJ146" s="484"/>
      <c r="KK146" s="484"/>
      <c r="KL146" s="484"/>
      <c r="KM146" s="484"/>
      <c r="KN146" s="484"/>
      <c r="KO146" s="484"/>
      <c r="KP146" s="484"/>
      <c r="KQ146" s="484"/>
      <c r="KR146" s="484"/>
      <c r="KS146" s="484"/>
      <c r="KT146" s="484"/>
      <c r="KU146" s="484"/>
      <c r="KV146" s="484"/>
      <c r="KW146" s="484"/>
      <c r="KX146" s="484"/>
      <c r="KY146" s="484"/>
      <c r="KZ146" s="484"/>
      <c r="LA146" s="484"/>
      <c r="LB146" s="484"/>
      <c r="LC146" s="484"/>
      <c r="LD146" s="484"/>
      <c r="LE146" s="484"/>
      <c r="LF146" s="484"/>
      <c r="LG146" s="484"/>
      <c r="LH146" s="484"/>
      <c r="LI146" s="484"/>
      <c r="LJ146" s="484"/>
      <c r="LK146" s="484"/>
      <c r="LL146" s="484"/>
      <c r="LM146" s="484"/>
      <c r="LN146" s="484"/>
      <c r="LO146" s="484"/>
      <c r="LP146" s="484"/>
      <c r="LQ146" s="484"/>
      <c r="LR146" s="484"/>
      <c r="LS146" s="484"/>
      <c r="LT146" s="484"/>
      <c r="LU146" s="484"/>
      <c r="LV146" s="484"/>
      <c r="LW146" s="484"/>
      <c r="LX146" s="484"/>
      <c r="LY146" s="484"/>
      <c r="LZ146" s="484"/>
      <c r="MA146" s="484"/>
      <c r="MB146" s="484"/>
      <c r="MC146" s="484"/>
      <c r="MD146" s="484"/>
      <c r="ME146" s="484"/>
      <c r="MF146" s="484"/>
      <c r="MG146" s="484"/>
      <c r="MH146" s="484"/>
      <c r="MI146" s="484"/>
      <c r="MJ146" s="484"/>
      <c r="MK146" s="484"/>
      <c r="ML146" s="484"/>
      <c r="MM146" s="484"/>
      <c r="MN146" s="484"/>
      <c r="MO146" s="484"/>
      <c r="MP146" s="484"/>
      <c r="MQ146" s="484"/>
      <c r="MR146" s="484"/>
      <c r="MS146" s="484"/>
      <c r="MT146" s="484"/>
      <c r="MU146" s="484"/>
      <c r="MV146" s="484"/>
      <c r="MW146" s="484"/>
      <c r="MX146" s="23"/>
      <c r="OG146" s="63"/>
      <c r="OH146" s="63"/>
      <c r="OM146" s="192"/>
      <c r="ON146" s="192"/>
      <c r="OO146" s="192"/>
      <c r="OP146" s="192"/>
      <c r="OQ146" s="192"/>
      <c r="OR146" s="192"/>
      <c r="OS146" s="192"/>
      <c r="OT146" s="192"/>
      <c r="OU146" s="192"/>
      <c r="OV146" s="192"/>
      <c r="OW146" s="192"/>
      <c r="OX146" s="192"/>
      <c r="OY146" s="192"/>
      <c r="OZ146" s="192"/>
      <c r="PA146" s="192"/>
      <c r="PB146" s="192"/>
      <c r="PC146" s="192"/>
      <c r="PD146" s="192"/>
      <c r="PE146" s="192"/>
      <c r="PF146" s="202"/>
      <c r="PG146" s="202"/>
      <c r="PH146" s="202"/>
      <c r="PI146" s="202"/>
      <c r="PJ146" s="192"/>
      <c r="PK146" s="192"/>
      <c r="PL146" s="192"/>
      <c r="PM146" s="192"/>
      <c r="PN146" s="192"/>
      <c r="PO146" s="192"/>
      <c r="PP146" s="192"/>
      <c r="PQ146" s="192"/>
      <c r="PR146" s="192"/>
      <c r="PS146" s="192"/>
      <c r="PT146" s="192"/>
      <c r="PU146" s="192"/>
      <c r="PV146" s="192"/>
      <c r="PW146" s="192"/>
      <c r="PX146" s="192"/>
      <c r="PY146" s="192"/>
      <c r="PZ146" s="192"/>
      <c r="QA146" s="192"/>
      <c r="QB146" s="192"/>
      <c r="QC146" s="192"/>
      <c r="QD146" s="192"/>
      <c r="QE146" s="192"/>
      <c r="QF146" s="192"/>
      <c r="QG146" s="192"/>
      <c r="QH146" s="192"/>
      <c r="QM146" s="63"/>
      <c r="QN146" s="63"/>
    </row>
    <row r="147" spans="2:456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057"/>
      <c r="AY147" s="1041"/>
      <c r="AZ147" s="167"/>
      <c r="BA147" s="55"/>
      <c r="BJ147" s="1094"/>
      <c r="BK147" s="1095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177"/>
      <c r="IV147" s="926"/>
      <c r="IW147" s="168"/>
      <c r="IX147" s="1041"/>
      <c r="IY147" s="1042"/>
      <c r="IZ147" s="22"/>
      <c r="JA147" s="22"/>
      <c r="JB147" s="22"/>
      <c r="JC147" s="22"/>
      <c r="JD147" s="22"/>
      <c r="JE147" s="22"/>
      <c r="JF147" s="22"/>
      <c r="JG147" s="22"/>
      <c r="JH147" s="21"/>
      <c r="JI147" s="484"/>
      <c r="JJ147" s="484"/>
      <c r="JK147" s="484"/>
      <c r="JL147" s="484"/>
      <c r="JM147" s="484"/>
      <c r="JN147" s="484"/>
      <c r="JO147" s="484"/>
      <c r="JP147" s="484"/>
      <c r="JQ147" s="484"/>
      <c r="JR147" s="484"/>
      <c r="JS147" s="484"/>
      <c r="JT147" s="484"/>
      <c r="JU147" s="484"/>
      <c r="JV147" s="484"/>
      <c r="JW147" s="484"/>
      <c r="JX147" s="484"/>
      <c r="JY147" s="484"/>
      <c r="JZ147" s="484"/>
      <c r="KA147" s="484"/>
      <c r="KB147" s="484"/>
      <c r="KC147" s="484"/>
      <c r="KD147" s="484"/>
      <c r="KE147" s="484"/>
      <c r="KF147" s="484"/>
      <c r="KG147" s="484"/>
      <c r="KH147" s="484"/>
      <c r="KI147" s="484"/>
      <c r="KJ147" s="484"/>
      <c r="KK147" s="484"/>
      <c r="KL147" s="484"/>
      <c r="KM147" s="484"/>
      <c r="KN147" s="484"/>
      <c r="KO147" s="484"/>
      <c r="KP147" s="484"/>
      <c r="KQ147" s="484"/>
      <c r="KR147" s="484"/>
      <c r="KS147" s="484"/>
      <c r="KT147" s="484"/>
      <c r="KU147" s="484"/>
      <c r="KV147" s="484"/>
      <c r="KW147" s="484"/>
      <c r="KX147" s="484"/>
      <c r="KY147" s="484"/>
      <c r="KZ147" s="484"/>
      <c r="LA147" s="484"/>
      <c r="LB147" s="484"/>
      <c r="LC147" s="484"/>
      <c r="LD147" s="484"/>
      <c r="LE147" s="484"/>
      <c r="LF147" s="484"/>
      <c r="LG147" s="484"/>
      <c r="LH147" s="484"/>
      <c r="LI147" s="484"/>
      <c r="LJ147" s="484"/>
      <c r="LK147" s="484"/>
      <c r="LL147" s="484"/>
      <c r="LM147" s="484"/>
      <c r="LN147" s="484"/>
      <c r="LO147" s="484"/>
      <c r="LP147" s="484"/>
      <c r="LQ147" s="484"/>
      <c r="LR147" s="484"/>
      <c r="LS147" s="484"/>
      <c r="LT147" s="484"/>
      <c r="LU147" s="484"/>
      <c r="LV147" s="484"/>
      <c r="LW147" s="484"/>
      <c r="LX147" s="484"/>
      <c r="LY147" s="484"/>
      <c r="LZ147" s="484"/>
      <c r="MA147" s="484"/>
      <c r="MB147" s="484"/>
      <c r="MC147" s="484"/>
      <c r="MD147" s="484"/>
      <c r="ME147" s="484"/>
      <c r="MF147" s="484"/>
      <c r="MG147" s="484"/>
      <c r="MH147" s="484"/>
      <c r="MI147" s="484"/>
      <c r="MJ147" s="484"/>
      <c r="MK147" s="484"/>
      <c r="ML147" s="484"/>
      <c r="MM147" s="484"/>
      <c r="MN147" s="484"/>
      <c r="MO147" s="484"/>
      <c r="MP147" s="484"/>
      <c r="MQ147" s="484"/>
      <c r="MR147" s="484"/>
      <c r="MS147" s="484"/>
      <c r="MT147" s="484"/>
      <c r="MU147" s="484"/>
      <c r="MV147" s="484"/>
      <c r="MW147" s="484"/>
      <c r="MX147" s="23"/>
      <c r="OG147" s="63"/>
      <c r="OH147" s="63"/>
      <c r="OM147" s="192"/>
      <c r="ON147" s="192"/>
      <c r="OO147" s="192"/>
      <c r="OP147" s="192"/>
      <c r="OQ147" s="192"/>
      <c r="OR147" s="192"/>
      <c r="OS147" s="192"/>
      <c r="OT147" s="192"/>
      <c r="OU147" s="192"/>
      <c r="OV147" s="192"/>
      <c r="OW147" s="192"/>
      <c r="OX147" s="192"/>
      <c r="OY147" s="192"/>
      <c r="OZ147" s="192"/>
      <c r="PA147" s="192"/>
      <c r="PB147" s="192"/>
      <c r="PC147" s="192"/>
      <c r="PD147" s="192"/>
      <c r="PE147" s="192"/>
      <c r="PF147" s="202"/>
      <c r="PG147" s="202"/>
      <c r="PH147" s="202"/>
      <c r="PI147" s="202"/>
      <c r="PJ147" s="192"/>
      <c r="PK147" s="192"/>
      <c r="PL147" s="192"/>
      <c r="PM147" s="192"/>
      <c r="PN147" s="192"/>
      <c r="PO147" s="192"/>
      <c r="PP147" s="192"/>
      <c r="PQ147" s="192"/>
      <c r="PR147" s="192"/>
      <c r="PS147" s="192"/>
      <c r="PT147" s="192"/>
      <c r="PU147" s="192"/>
      <c r="PV147" s="192"/>
      <c r="PW147" s="192"/>
      <c r="PX147" s="192"/>
      <c r="PY147" s="192"/>
      <c r="PZ147" s="192"/>
      <c r="QA147" s="192"/>
      <c r="QB147" s="192"/>
      <c r="QC147" s="192"/>
      <c r="QD147" s="192"/>
      <c r="QE147" s="192"/>
      <c r="QF147" s="192"/>
      <c r="QG147" s="192"/>
      <c r="QH147" s="192"/>
      <c r="QM147" s="63"/>
      <c r="QN147" s="63"/>
    </row>
    <row r="148" spans="2:456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056" t="s">
        <v>11</v>
      </c>
      <c r="AY148" s="1039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26"/>
      <c r="IQ148" s="26"/>
      <c r="IR148" s="26"/>
      <c r="IS148" s="26"/>
      <c r="IT148" s="26"/>
      <c r="IU148" s="177"/>
      <c r="IW148" s="164"/>
      <c r="IX148" s="1039" t="s">
        <v>11</v>
      </c>
      <c r="IY148" s="1040"/>
      <c r="IZ148" s="22"/>
      <c r="JA148" s="22"/>
      <c r="JB148" s="22"/>
      <c r="JC148" s="22"/>
      <c r="JD148" s="22"/>
      <c r="JE148" s="22"/>
      <c r="JF148" s="22"/>
      <c r="JG148" s="22"/>
      <c r="JH148" s="21"/>
      <c r="JI148" s="484"/>
      <c r="JJ148" s="484"/>
      <c r="JK148" s="484"/>
      <c r="JL148" s="484"/>
      <c r="JM148" s="484"/>
      <c r="JN148" s="484"/>
      <c r="JO148" s="484"/>
      <c r="JP148" s="484"/>
      <c r="JQ148" s="484"/>
      <c r="JR148" s="484"/>
      <c r="JS148" s="484"/>
      <c r="JT148" s="484"/>
      <c r="JU148" s="484"/>
      <c r="JV148" s="484"/>
      <c r="JW148" s="484"/>
      <c r="JX148" s="484"/>
      <c r="JY148" s="484"/>
      <c r="JZ148" s="484"/>
      <c r="KA148" s="484"/>
      <c r="KB148" s="484"/>
      <c r="KC148" s="484"/>
      <c r="KD148" s="484"/>
      <c r="KE148" s="484"/>
      <c r="KF148" s="484"/>
      <c r="KG148" s="484"/>
      <c r="KH148" s="484"/>
      <c r="KI148" s="484"/>
      <c r="KJ148" s="484"/>
      <c r="KK148" s="484"/>
      <c r="KL148" s="484"/>
      <c r="KM148" s="484"/>
      <c r="KN148" s="484"/>
      <c r="KO148" s="484"/>
      <c r="KP148" s="484"/>
      <c r="KQ148" s="484"/>
      <c r="KR148" s="484"/>
      <c r="KS148" s="484"/>
      <c r="KT148" s="484"/>
      <c r="KU148" s="484"/>
      <c r="KV148" s="484"/>
      <c r="KW148" s="484"/>
      <c r="KX148" s="484"/>
      <c r="KY148" s="484"/>
      <c r="KZ148" s="484"/>
      <c r="LA148" s="484"/>
      <c r="LB148" s="484"/>
      <c r="LC148" s="484"/>
      <c r="LD148" s="484"/>
      <c r="LE148" s="484"/>
      <c r="LF148" s="484"/>
      <c r="LG148" s="484"/>
      <c r="LH148" s="484"/>
      <c r="LI148" s="484"/>
      <c r="LJ148" s="484"/>
      <c r="LK148" s="484"/>
      <c r="LL148" s="484"/>
      <c r="LM148" s="484"/>
      <c r="LN148" s="484"/>
      <c r="LO148" s="484"/>
      <c r="LP148" s="484"/>
      <c r="LQ148" s="484"/>
      <c r="LR148" s="484"/>
      <c r="LS148" s="484"/>
      <c r="LT148" s="484"/>
      <c r="LU148" s="484"/>
      <c r="LV148" s="484"/>
      <c r="LW148" s="484"/>
      <c r="LX148" s="484"/>
      <c r="LY148" s="484"/>
      <c r="LZ148" s="484"/>
      <c r="MA148" s="484"/>
      <c r="MB148" s="484"/>
      <c r="MC148" s="484"/>
      <c r="MD148" s="484"/>
      <c r="ME148" s="484"/>
      <c r="MF148" s="484"/>
      <c r="MG148" s="484"/>
      <c r="MH148" s="484"/>
      <c r="MI148" s="484"/>
      <c r="MJ148" s="484"/>
      <c r="MK148" s="484"/>
      <c r="ML148" s="484"/>
      <c r="MM148" s="484"/>
      <c r="MN148" s="484"/>
      <c r="MO148" s="484"/>
      <c r="MP148" s="484"/>
      <c r="MQ148" s="484"/>
      <c r="MR148" s="484"/>
      <c r="MS148" s="484"/>
      <c r="MT148" s="484"/>
      <c r="MU148" s="484"/>
      <c r="MV148" s="484"/>
      <c r="MW148" s="484"/>
      <c r="MX148" s="23"/>
      <c r="OG148" s="63"/>
      <c r="OH148" s="63"/>
      <c r="OM148" s="192"/>
      <c r="ON148" s="192"/>
      <c r="OO148" s="192"/>
      <c r="OP148" s="192"/>
      <c r="OQ148" s="192"/>
      <c r="OR148" s="192"/>
      <c r="OS148" s="192"/>
      <c r="OT148" s="192"/>
      <c r="OU148" s="192"/>
      <c r="OV148" s="192"/>
      <c r="OW148" s="192"/>
      <c r="OX148" s="192"/>
      <c r="OY148" s="192"/>
      <c r="OZ148" s="192"/>
      <c r="PA148" s="192"/>
      <c r="PB148" s="192"/>
      <c r="PC148" s="192"/>
      <c r="PD148" s="192"/>
      <c r="PE148" s="192"/>
      <c r="PF148" s="202"/>
      <c r="PG148" s="202"/>
      <c r="PH148" s="202"/>
      <c r="PI148" s="202"/>
      <c r="PJ148" s="192"/>
      <c r="PK148" s="192"/>
      <c r="PL148" s="192"/>
      <c r="PM148" s="192"/>
      <c r="PN148" s="192"/>
      <c r="PO148" s="192"/>
      <c r="PP148" s="192"/>
      <c r="PQ148" s="192"/>
      <c r="PR148" s="192"/>
      <c r="PS148" s="192"/>
      <c r="PT148" s="192"/>
      <c r="PU148" s="192"/>
      <c r="PV148" s="192"/>
      <c r="PW148" s="192"/>
      <c r="PX148" s="192"/>
      <c r="PY148" s="192"/>
      <c r="PZ148" s="192"/>
      <c r="QA148" s="192"/>
      <c r="QB148" s="192"/>
      <c r="QC148" s="192"/>
      <c r="QD148" s="192"/>
      <c r="QE148" s="192"/>
      <c r="QF148" s="192"/>
      <c r="QG148" s="192"/>
      <c r="QH148" s="192"/>
      <c r="QM148" s="63"/>
      <c r="QN148" s="63"/>
    </row>
    <row r="149" spans="2:456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056"/>
      <c r="AY149" s="1039"/>
      <c r="AZ149" s="163"/>
      <c r="BA149" s="43"/>
      <c r="BB149" s="26"/>
      <c r="BJ149" s="26"/>
      <c r="BK149" s="26"/>
      <c r="BM149" s="26"/>
      <c r="BN149" s="26"/>
      <c r="BO149" s="26"/>
      <c r="BP149" s="26"/>
      <c r="IN149" s="26"/>
      <c r="IO149" s="26"/>
      <c r="IP149" s="26"/>
      <c r="IQ149" s="26"/>
      <c r="IR149" s="26"/>
      <c r="IS149" s="26"/>
      <c r="IT149" s="26"/>
      <c r="IU149" s="26"/>
      <c r="IW149" s="164"/>
      <c r="IX149" s="1039"/>
      <c r="IY149" s="1040"/>
      <c r="IZ149" s="22"/>
      <c r="JA149" s="22"/>
      <c r="JB149" s="22"/>
      <c r="JC149" s="22"/>
      <c r="JD149" s="22"/>
      <c r="JE149" s="22"/>
      <c r="JF149" s="22"/>
      <c r="JG149" s="22"/>
      <c r="JH149" s="21"/>
      <c r="JI149" s="484"/>
      <c r="JJ149" s="484"/>
      <c r="JK149" s="484"/>
      <c r="JL149" s="484"/>
      <c r="JM149" s="484"/>
      <c r="JN149" s="484"/>
      <c r="JO149" s="484"/>
      <c r="JP149" s="484"/>
      <c r="JQ149" s="484"/>
      <c r="JR149" s="484"/>
      <c r="JS149" s="484"/>
      <c r="JT149" s="484"/>
      <c r="JU149" s="484"/>
      <c r="JV149" s="484"/>
      <c r="JW149" s="484"/>
      <c r="JX149" s="484"/>
      <c r="JY149" s="484"/>
      <c r="JZ149" s="484"/>
      <c r="KA149" s="484"/>
      <c r="KB149" s="484"/>
      <c r="KC149" s="484"/>
      <c r="KD149" s="484"/>
      <c r="KE149" s="484"/>
      <c r="KF149" s="484"/>
      <c r="KG149" s="484"/>
      <c r="KH149" s="484"/>
      <c r="KI149" s="484"/>
      <c r="KJ149" s="484"/>
      <c r="KK149" s="484"/>
      <c r="KL149" s="484"/>
      <c r="KM149" s="484"/>
      <c r="KN149" s="484"/>
      <c r="KO149" s="484"/>
      <c r="KP149" s="484"/>
      <c r="KQ149" s="484"/>
      <c r="KR149" s="484"/>
      <c r="KS149" s="484"/>
      <c r="KT149" s="484"/>
      <c r="KU149" s="484"/>
      <c r="KV149" s="484"/>
      <c r="KW149" s="484"/>
      <c r="KX149" s="484"/>
      <c r="KY149" s="484"/>
      <c r="KZ149" s="484"/>
      <c r="LA149" s="484"/>
      <c r="LB149" s="484"/>
      <c r="LC149" s="484"/>
      <c r="LD149" s="484"/>
      <c r="LE149" s="484"/>
      <c r="LF149" s="484"/>
      <c r="LG149" s="484"/>
      <c r="LH149" s="484"/>
      <c r="LI149" s="484"/>
      <c r="LJ149" s="484"/>
      <c r="LK149" s="484"/>
      <c r="LL149" s="484"/>
      <c r="LM149" s="484"/>
      <c r="LN149" s="484"/>
      <c r="LO149" s="484"/>
      <c r="LP149" s="484"/>
      <c r="LQ149" s="484"/>
      <c r="LR149" s="484"/>
      <c r="LS149" s="484"/>
      <c r="LT149" s="484"/>
      <c r="LU149" s="484"/>
      <c r="LV149" s="484"/>
      <c r="LW149" s="484"/>
      <c r="LX149" s="484"/>
      <c r="LY149" s="484"/>
      <c r="LZ149" s="484"/>
      <c r="MA149" s="484"/>
      <c r="MB149" s="484"/>
      <c r="MC149" s="484"/>
      <c r="MD149" s="484"/>
      <c r="ME149" s="484"/>
      <c r="MF149" s="484"/>
      <c r="MG149" s="484"/>
      <c r="MH149" s="484"/>
      <c r="MI149" s="484"/>
      <c r="MJ149" s="484"/>
      <c r="MK149" s="484"/>
      <c r="ML149" s="484"/>
      <c r="MM149" s="484"/>
      <c r="MN149" s="484"/>
      <c r="MO149" s="484"/>
      <c r="MP149" s="484"/>
      <c r="MQ149" s="484"/>
      <c r="MR149" s="484"/>
      <c r="MS149" s="484"/>
      <c r="MT149" s="484"/>
      <c r="MU149" s="484"/>
      <c r="MV149" s="484"/>
      <c r="MW149" s="484"/>
      <c r="MX149" s="23"/>
      <c r="OG149" s="63"/>
      <c r="OH149" s="63"/>
      <c r="OM149" s="192"/>
      <c r="ON149" s="192"/>
      <c r="OO149" s="192"/>
      <c r="OP149" s="192"/>
      <c r="OQ149" s="192"/>
      <c r="OR149" s="192"/>
      <c r="OS149" s="192"/>
      <c r="OT149" s="192"/>
      <c r="OU149" s="192"/>
      <c r="OV149" s="192"/>
      <c r="OW149" s="192"/>
      <c r="OX149" s="192"/>
      <c r="OY149" s="192"/>
      <c r="OZ149" s="192"/>
      <c r="PA149" s="192"/>
      <c r="PB149" s="192"/>
      <c r="PC149" s="192"/>
      <c r="PD149" s="192"/>
      <c r="PE149" s="192"/>
      <c r="PF149" s="202"/>
      <c r="PG149" s="202"/>
      <c r="PH149" s="202"/>
      <c r="PI149" s="202"/>
      <c r="PJ149" s="192"/>
      <c r="PK149" s="192"/>
      <c r="PL149" s="192"/>
      <c r="PM149" s="192"/>
      <c r="PN149" s="192"/>
      <c r="PO149" s="192"/>
      <c r="PP149" s="192"/>
      <c r="PQ149" s="192"/>
      <c r="PR149" s="192"/>
      <c r="PS149" s="192"/>
      <c r="PT149" s="192"/>
      <c r="PU149" s="192"/>
      <c r="PV149" s="192"/>
      <c r="PW149" s="192"/>
      <c r="PX149" s="192"/>
      <c r="PY149" s="192"/>
      <c r="PZ149" s="192"/>
      <c r="QA149" s="192"/>
      <c r="QB149" s="192"/>
      <c r="QC149" s="192"/>
      <c r="QD149" s="192"/>
      <c r="QE149" s="192"/>
      <c r="QF149" s="192"/>
      <c r="QG149" s="192"/>
      <c r="QH149" s="192"/>
      <c r="QM149" s="63"/>
      <c r="QN149" s="63"/>
    </row>
    <row r="150" spans="2:456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056"/>
      <c r="AY150" s="1039"/>
      <c r="AZ150" s="163"/>
      <c r="BA150" s="43"/>
      <c r="BB150" s="26"/>
      <c r="BJ150" s="192"/>
      <c r="BL150" s="1024"/>
      <c r="BM150" s="193"/>
      <c r="BN150" s="193"/>
      <c r="BO150" s="193"/>
      <c r="BP150" s="193"/>
      <c r="II150" s="193"/>
      <c r="IJ150" s="193"/>
      <c r="IK150" s="193"/>
      <c r="IL150" s="193"/>
      <c r="IM150" s="1024"/>
      <c r="IN150" s="26"/>
      <c r="IO150" s="26"/>
      <c r="IP150" s="26"/>
      <c r="IQ150" s="26"/>
      <c r="IR150" s="26"/>
      <c r="IS150" s="66"/>
      <c r="IT150" s="26"/>
      <c r="IU150" s="26"/>
      <c r="IW150" s="164"/>
      <c r="IX150" s="1039"/>
      <c r="IY150" s="1040"/>
      <c r="IZ150" s="22"/>
      <c r="JA150" s="22"/>
      <c r="JB150" s="22"/>
      <c r="JC150" s="22"/>
      <c r="JD150" s="22"/>
      <c r="JE150" s="22"/>
      <c r="JF150" s="22"/>
      <c r="JG150" s="22"/>
      <c r="JH150" s="21"/>
      <c r="JI150" s="484"/>
      <c r="JJ150" s="484"/>
      <c r="JK150" s="484"/>
      <c r="JL150" s="484"/>
      <c r="JM150" s="484"/>
      <c r="JN150" s="484"/>
      <c r="JO150" s="484"/>
      <c r="JP150" s="484"/>
      <c r="JQ150" s="484"/>
      <c r="JR150" s="484"/>
      <c r="JS150" s="484"/>
      <c r="JT150" s="484"/>
      <c r="JU150" s="484"/>
      <c r="JV150" s="484"/>
      <c r="JW150" s="484"/>
      <c r="JX150" s="484"/>
      <c r="JY150" s="484"/>
      <c r="JZ150" s="484"/>
      <c r="KA150" s="484"/>
      <c r="KB150" s="484"/>
      <c r="KC150" s="484"/>
      <c r="KD150" s="484"/>
      <c r="KE150" s="484"/>
      <c r="KF150" s="484"/>
      <c r="KG150" s="484"/>
      <c r="KH150" s="484"/>
      <c r="KI150" s="484"/>
      <c r="KJ150" s="484"/>
      <c r="KK150" s="484"/>
      <c r="KL150" s="484"/>
      <c r="KM150" s="484"/>
      <c r="KN150" s="484"/>
      <c r="KO150" s="484"/>
      <c r="KP150" s="484"/>
      <c r="KQ150" s="484"/>
      <c r="KR150" s="484"/>
      <c r="KS150" s="484"/>
      <c r="KT150" s="484"/>
      <c r="KU150" s="484"/>
      <c r="KV150" s="484"/>
      <c r="KW150" s="484"/>
      <c r="KX150" s="484"/>
      <c r="KY150" s="484"/>
      <c r="KZ150" s="484"/>
      <c r="LA150" s="484"/>
      <c r="LB150" s="484"/>
      <c r="LC150" s="484"/>
      <c r="LD150" s="484"/>
      <c r="LE150" s="484"/>
      <c r="LF150" s="484"/>
      <c r="LG150" s="484"/>
      <c r="LH150" s="484"/>
      <c r="LI150" s="484"/>
      <c r="LJ150" s="484"/>
      <c r="LK150" s="484"/>
      <c r="LL150" s="484"/>
      <c r="LM150" s="484"/>
      <c r="LN150" s="484"/>
      <c r="LO150" s="484"/>
      <c r="LP150" s="484"/>
      <c r="LQ150" s="484"/>
      <c r="LR150" s="484"/>
      <c r="LS150" s="484"/>
      <c r="LT150" s="484"/>
      <c r="LU150" s="484"/>
      <c r="LV150" s="484"/>
      <c r="LW150" s="484"/>
      <c r="LX150" s="484"/>
      <c r="LY150" s="484"/>
      <c r="LZ150" s="484"/>
      <c r="MA150" s="484"/>
      <c r="MB150" s="484"/>
      <c r="MC150" s="484"/>
      <c r="MD150" s="484"/>
      <c r="ME150" s="484"/>
      <c r="MF150" s="484"/>
      <c r="MG150" s="484"/>
      <c r="MH150" s="484"/>
      <c r="MI150" s="484"/>
      <c r="MJ150" s="484"/>
      <c r="MK150" s="484"/>
      <c r="ML150" s="484"/>
      <c r="MM150" s="484"/>
      <c r="MN150" s="484"/>
      <c r="MO150" s="484"/>
      <c r="MP150" s="484"/>
      <c r="MQ150" s="484"/>
      <c r="MR150" s="484"/>
      <c r="MS150" s="484"/>
      <c r="MT150" s="484"/>
      <c r="MU150" s="484"/>
      <c r="MV150" s="484"/>
      <c r="MW150" s="484"/>
      <c r="MX150" s="23"/>
      <c r="OG150" s="63"/>
      <c r="OH150" s="63"/>
      <c r="OM150" s="192"/>
      <c r="ON150" s="192"/>
      <c r="OO150" s="192"/>
      <c r="OP150" s="192"/>
      <c r="OQ150" s="192"/>
      <c r="OR150" s="192"/>
      <c r="OS150" s="192"/>
      <c r="OT150" s="192"/>
      <c r="OU150" s="192"/>
      <c r="OV150" s="192"/>
      <c r="OW150" s="192"/>
      <c r="OX150" s="192"/>
      <c r="OY150" s="192"/>
      <c r="OZ150" s="192"/>
      <c r="PA150" s="192"/>
      <c r="PB150" s="192"/>
      <c r="PC150" s="192"/>
      <c r="PD150" s="192"/>
      <c r="PE150" s="192"/>
      <c r="PF150" s="202"/>
      <c r="PG150" s="202"/>
      <c r="PH150" s="202"/>
      <c r="PI150" s="202"/>
      <c r="PJ150" s="192"/>
      <c r="PK150" s="192"/>
      <c r="PL150" s="192"/>
      <c r="PM150" s="192"/>
      <c r="PN150" s="192"/>
      <c r="PO150" s="192"/>
      <c r="PP150" s="192"/>
      <c r="PQ150" s="192"/>
      <c r="PR150" s="192"/>
      <c r="PS150" s="192"/>
      <c r="PT150" s="192"/>
      <c r="PU150" s="192"/>
      <c r="PV150" s="192"/>
      <c r="PW150" s="192"/>
      <c r="PX150" s="192"/>
      <c r="PY150" s="192"/>
      <c r="PZ150" s="192"/>
      <c r="QA150" s="192"/>
      <c r="QB150" s="192"/>
      <c r="QC150" s="192"/>
      <c r="QD150" s="192"/>
      <c r="QE150" s="192"/>
      <c r="QF150" s="192"/>
      <c r="QG150" s="192"/>
      <c r="QH150" s="192"/>
      <c r="QM150" s="63"/>
      <c r="QN150" s="63"/>
    </row>
    <row r="151" spans="2:456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056"/>
      <c r="AY151" s="1039"/>
      <c r="AZ151" s="163"/>
      <c r="BA151" s="43"/>
      <c r="BB151" s="26"/>
      <c r="BL151" s="1024"/>
      <c r="BM151" s="193"/>
      <c r="BN151" s="193"/>
      <c r="BO151" s="193"/>
      <c r="BP151" s="193"/>
      <c r="II151" s="193"/>
      <c r="IJ151" s="193"/>
      <c r="IK151" s="193"/>
      <c r="IL151" s="193"/>
      <c r="IM151" s="1024"/>
      <c r="IN151" s="26"/>
      <c r="IO151" s="26"/>
      <c r="IP151" s="26"/>
      <c r="IQ151" s="26"/>
      <c r="IR151" s="26"/>
      <c r="IS151" s="26"/>
      <c r="IT151" s="26"/>
      <c r="IU151" s="41"/>
      <c r="IW151" s="164"/>
      <c r="IX151" s="1039"/>
      <c r="IY151" s="1040"/>
      <c r="IZ151" s="22"/>
      <c r="JA151" s="22"/>
      <c r="JB151" s="22"/>
      <c r="JC151" s="22"/>
      <c r="JD151" s="22"/>
      <c r="JE151" s="22"/>
      <c r="JF151" s="22"/>
      <c r="JG151" s="22"/>
      <c r="JH151" s="21"/>
      <c r="JI151" s="484"/>
      <c r="JJ151" s="484"/>
      <c r="JK151" s="484"/>
      <c r="JL151" s="484"/>
      <c r="JM151" s="484"/>
      <c r="JN151" s="484"/>
      <c r="JO151" s="484"/>
      <c r="JP151" s="484"/>
      <c r="JQ151" s="484"/>
      <c r="JR151" s="484"/>
      <c r="JS151" s="484"/>
      <c r="JT151" s="484"/>
      <c r="JU151" s="484"/>
      <c r="JV151" s="484"/>
      <c r="JW151" s="484"/>
      <c r="JX151" s="484"/>
      <c r="JY151" s="484"/>
      <c r="JZ151" s="484"/>
      <c r="KA151" s="484"/>
      <c r="KB151" s="484"/>
      <c r="KC151" s="484"/>
      <c r="KD151" s="484"/>
      <c r="KE151" s="484"/>
      <c r="KF151" s="484"/>
      <c r="KG151" s="484"/>
      <c r="KH151" s="484"/>
      <c r="KI151" s="484"/>
      <c r="KJ151" s="484"/>
      <c r="KK151" s="484"/>
      <c r="KL151" s="484"/>
      <c r="KM151" s="484"/>
      <c r="KN151" s="484"/>
      <c r="KO151" s="484"/>
      <c r="KP151" s="484"/>
      <c r="KQ151" s="484"/>
      <c r="KR151" s="484"/>
      <c r="KS151" s="484"/>
      <c r="KT151" s="484"/>
      <c r="KU151" s="484"/>
      <c r="KV151" s="484"/>
      <c r="KW151" s="484"/>
      <c r="KX151" s="484"/>
      <c r="KY151" s="484"/>
      <c r="KZ151" s="484"/>
      <c r="LA151" s="484"/>
      <c r="LB151" s="484"/>
      <c r="LC151" s="484"/>
      <c r="LD151" s="484"/>
      <c r="LE151" s="484"/>
      <c r="LF151" s="484"/>
      <c r="LG151" s="484"/>
      <c r="LH151" s="484"/>
      <c r="LI151" s="484"/>
      <c r="LJ151" s="484"/>
      <c r="LK151" s="484"/>
      <c r="LL151" s="484"/>
      <c r="LM151" s="484"/>
      <c r="LN151" s="484"/>
      <c r="LO151" s="484"/>
      <c r="LP151" s="484"/>
      <c r="LQ151" s="484"/>
      <c r="LR151" s="484"/>
      <c r="LS151" s="484"/>
      <c r="LT151" s="484"/>
      <c r="LU151" s="484"/>
      <c r="LV151" s="484"/>
      <c r="LW151" s="484"/>
      <c r="LX151" s="484"/>
      <c r="LY151" s="484"/>
      <c r="LZ151" s="484"/>
      <c r="MA151" s="484"/>
      <c r="MB151" s="484"/>
      <c r="MC151" s="484"/>
      <c r="MD151" s="484"/>
      <c r="ME151" s="484"/>
      <c r="MF151" s="484"/>
      <c r="MG151" s="484"/>
      <c r="MH151" s="484"/>
      <c r="MI151" s="484"/>
      <c r="MJ151" s="484"/>
      <c r="MK151" s="484"/>
      <c r="ML151" s="484"/>
      <c r="MM151" s="484"/>
      <c r="MN151" s="484"/>
      <c r="MO151" s="484"/>
      <c r="MP151" s="484"/>
      <c r="MQ151" s="484"/>
      <c r="MR151" s="484"/>
      <c r="MS151" s="484"/>
      <c r="MT151" s="484"/>
      <c r="MU151" s="484"/>
      <c r="MV151" s="484"/>
      <c r="MW151" s="484"/>
      <c r="MX151" s="23"/>
      <c r="OG151" s="63"/>
      <c r="OH151" s="63"/>
      <c r="OM151" s="192"/>
      <c r="ON151" s="192"/>
      <c r="OO151" s="192"/>
      <c r="OP151" s="192"/>
      <c r="OQ151" s="192"/>
      <c r="OR151" s="192"/>
      <c r="OS151" s="192"/>
      <c r="OT151" s="192"/>
      <c r="OU151" s="192"/>
      <c r="OV151" s="192"/>
      <c r="OW151" s="192"/>
      <c r="OX151" s="192"/>
      <c r="OY151" s="192"/>
      <c r="OZ151" s="192"/>
      <c r="PA151" s="192"/>
      <c r="PB151" s="192"/>
      <c r="PC151" s="192"/>
      <c r="PD151" s="192"/>
      <c r="PE151" s="192"/>
      <c r="PF151" s="202"/>
      <c r="PG151" s="202"/>
      <c r="PH151" s="202"/>
      <c r="PI151" s="202"/>
      <c r="PJ151" s="192"/>
      <c r="PK151" s="192"/>
      <c r="PL151" s="192"/>
      <c r="PM151" s="192"/>
      <c r="PN151" s="192"/>
      <c r="PO151" s="192"/>
      <c r="PP151" s="192"/>
      <c r="PQ151" s="192"/>
      <c r="PR151" s="192"/>
      <c r="PS151" s="192"/>
      <c r="PT151" s="192"/>
      <c r="PU151" s="192"/>
      <c r="PV151" s="192"/>
      <c r="PW151" s="192"/>
      <c r="PX151" s="192"/>
      <c r="PY151" s="192"/>
      <c r="PZ151" s="192"/>
      <c r="QA151" s="192"/>
      <c r="QB151" s="192"/>
      <c r="QC151" s="192"/>
      <c r="QD151" s="192"/>
      <c r="QE151" s="192"/>
      <c r="QF151" s="192"/>
      <c r="QG151" s="192"/>
      <c r="QH151" s="192"/>
      <c r="QM151" s="63"/>
      <c r="QN151" s="63"/>
    </row>
    <row r="152" spans="2:456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056"/>
      <c r="AY152" s="1039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CX152" s="193"/>
      <c r="CY152" s="193"/>
      <c r="CZ152" s="193"/>
      <c r="DA152" s="193"/>
      <c r="DB152" s="193"/>
      <c r="DC152" s="193"/>
      <c r="DD152" s="193"/>
      <c r="DE152" s="193"/>
      <c r="DF152" s="193"/>
      <c r="DG152" s="193"/>
      <c r="DH152" s="193"/>
      <c r="DI152" s="193"/>
      <c r="DJ152" s="193"/>
      <c r="DK152" s="193"/>
      <c r="DL152" s="193"/>
      <c r="DM152" s="193"/>
      <c r="DN152" s="193"/>
      <c r="DO152" s="193"/>
      <c r="DP152" s="193"/>
      <c r="DQ152" s="193"/>
      <c r="DR152" s="193"/>
      <c r="DS152" s="193"/>
      <c r="DT152" s="193"/>
      <c r="DU152" s="193"/>
      <c r="DV152" s="193"/>
      <c r="DW152" s="193"/>
      <c r="DX152" s="193"/>
      <c r="DY152" s="193"/>
      <c r="DZ152" s="193"/>
      <c r="EP152" s="927"/>
      <c r="EQ152" s="927"/>
      <c r="ER152" s="927"/>
      <c r="ES152" s="927"/>
      <c r="ET152" s="927"/>
      <c r="EU152" s="927"/>
      <c r="EV152" s="927"/>
      <c r="EW152" s="927"/>
      <c r="EX152" s="927"/>
      <c r="EY152" s="927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193"/>
      <c r="GD152" s="193"/>
      <c r="GE152" s="193"/>
      <c r="GF152" s="193"/>
      <c r="GG152" s="193"/>
      <c r="GH152" s="193"/>
      <c r="GI152" s="193"/>
      <c r="GJ152" s="193"/>
      <c r="GK152" s="193"/>
      <c r="GL152" s="193"/>
      <c r="GM152" s="193"/>
      <c r="GN152" s="193"/>
      <c r="GO152" s="193"/>
      <c r="GP152" s="193"/>
      <c r="GQ152" s="193"/>
      <c r="GR152" s="193"/>
      <c r="GS152" s="193"/>
      <c r="GT152" s="193"/>
      <c r="GU152" s="193"/>
      <c r="GV152" s="193"/>
      <c r="GW152" s="193"/>
      <c r="GX152" s="193"/>
      <c r="GY152" s="193"/>
      <c r="GZ152" s="193"/>
      <c r="HA152" s="193"/>
      <c r="HB152" s="193"/>
      <c r="HC152" s="193"/>
      <c r="HD152" s="193"/>
      <c r="HE152" s="193"/>
      <c r="HF152" s="193"/>
      <c r="HG152" s="193"/>
      <c r="HH152" s="193"/>
      <c r="HI152" s="193"/>
      <c r="HJ152" s="193"/>
      <c r="HK152" s="193"/>
      <c r="HL152" s="193"/>
      <c r="HM152" s="193"/>
      <c r="HN152" s="193"/>
      <c r="HO152" s="193"/>
      <c r="HP152" s="193"/>
      <c r="HQ152" s="193"/>
      <c r="HR152" s="193"/>
      <c r="HS152" s="193"/>
      <c r="HT152" s="193"/>
      <c r="HU152" s="193"/>
      <c r="HV152" s="193"/>
      <c r="HW152" s="193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41"/>
      <c r="IW152" s="164"/>
      <c r="IX152" s="1039"/>
      <c r="IY152" s="1040"/>
      <c r="IZ152" s="22"/>
      <c r="JA152" s="22"/>
      <c r="JB152" s="22"/>
      <c r="JC152" s="22"/>
      <c r="JD152" s="22"/>
      <c r="JE152" s="22"/>
      <c r="JF152" s="22"/>
      <c r="JG152" s="22"/>
      <c r="JH152" s="21"/>
      <c r="JI152" s="484"/>
      <c r="JJ152" s="484"/>
      <c r="JK152" s="484"/>
      <c r="JL152" s="484"/>
      <c r="JM152" s="484"/>
      <c r="JN152" s="484"/>
      <c r="JO152" s="484"/>
      <c r="JP152" s="484"/>
      <c r="JQ152" s="484"/>
      <c r="JR152" s="484"/>
      <c r="JS152" s="484"/>
      <c r="JT152" s="484"/>
      <c r="JU152" s="484"/>
      <c r="JV152" s="484"/>
      <c r="JW152" s="484"/>
      <c r="JX152" s="484"/>
      <c r="JY152" s="484"/>
      <c r="JZ152" s="484"/>
      <c r="KA152" s="484"/>
      <c r="KB152" s="484"/>
      <c r="KC152" s="484"/>
      <c r="KD152" s="484"/>
      <c r="KE152" s="484"/>
      <c r="KF152" s="484"/>
      <c r="KG152" s="484"/>
      <c r="KH152" s="484"/>
      <c r="KI152" s="484"/>
      <c r="KJ152" s="484"/>
      <c r="KK152" s="484"/>
      <c r="KL152" s="484"/>
      <c r="KM152" s="484"/>
      <c r="KN152" s="484"/>
      <c r="KO152" s="484"/>
      <c r="KP152" s="484"/>
      <c r="KQ152" s="484"/>
      <c r="KR152" s="484"/>
      <c r="KS152" s="484"/>
      <c r="KT152" s="484"/>
      <c r="KU152" s="484"/>
      <c r="KV152" s="484"/>
      <c r="KW152" s="484"/>
      <c r="KX152" s="484"/>
      <c r="KY152" s="484"/>
      <c r="KZ152" s="484"/>
      <c r="LA152" s="484"/>
      <c r="LB152" s="484"/>
      <c r="LC152" s="484"/>
      <c r="LD152" s="484"/>
      <c r="LE152" s="484"/>
      <c r="LF152" s="484"/>
      <c r="LG152" s="484"/>
      <c r="LH152" s="484"/>
      <c r="LI152" s="484"/>
      <c r="LJ152" s="484"/>
      <c r="LK152" s="484"/>
      <c r="LL152" s="484"/>
      <c r="LM152" s="484"/>
      <c r="LN152" s="484"/>
      <c r="LO152" s="484"/>
      <c r="LP152" s="484"/>
      <c r="LQ152" s="484"/>
      <c r="LR152" s="484"/>
      <c r="LS152" s="484"/>
      <c r="LT152" s="484"/>
      <c r="LU152" s="484"/>
      <c r="LV152" s="484"/>
      <c r="LW152" s="484"/>
      <c r="LX152" s="484"/>
      <c r="LY152" s="484"/>
      <c r="LZ152" s="484"/>
      <c r="MA152" s="484"/>
      <c r="MB152" s="484"/>
      <c r="MC152" s="484"/>
      <c r="MD152" s="484"/>
      <c r="ME152" s="484"/>
      <c r="MF152" s="484"/>
      <c r="MG152" s="484"/>
      <c r="MH152" s="484"/>
      <c r="MI152" s="484"/>
      <c r="MJ152" s="484"/>
      <c r="MK152" s="484"/>
      <c r="ML152" s="484"/>
      <c r="MM152" s="484"/>
      <c r="MN152" s="484"/>
      <c r="MO152" s="484"/>
      <c r="MP152" s="484"/>
      <c r="MQ152" s="484"/>
      <c r="MR152" s="484"/>
      <c r="MS152" s="484"/>
      <c r="MT152" s="484"/>
      <c r="MU152" s="484"/>
      <c r="MV152" s="484"/>
      <c r="MW152" s="484"/>
      <c r="MX152" s="23"/>
      <c r="OG152" s="63"/>
      <c r="OH152" s="63"/>
      <c r="OM152" s="192"/>
      <c r="ON152" s="192"/>
      <c r="OO152" s="192"/>
      <c r="OP152" s="192"/>
      <c r="OQ152" s="192"/>
      <c r="OR152" s="192"/>
      <c r="OS152" s="192"/>
      <c r="OT152" s="192"/>
      <c r="OU152" s="192"/>
      <c r="OV152" s="192"/>
      <c r="OW152" s="192"/>
      <c r="OX152" s="192"/>
      <c r="OY152" s="192"/>
      <c r="OZ152" s="192"/>
      <c r="PA152" s="192"/>
      <c r="PB152" s="192"/>
      <c r="PC152" s="192"/>
      <c r="PD152" s="192"/>
      <c r="PE152" s="192"/>
      <c r="PF152" s="202"/>
      <c r="PG152" s="202"/>
      <c r="PH152" s="202"/>
      <c r="PI152" s="202"/>
      <c r="PJ152" s="192"/>
      <c r="PK152" s="192"/>
      <c r="PL152" s="192"/>
      <c r="PM152" s="192"/>
      <c r="PN152" s="192"/>
      <c r="PO152" s="192"/>
      <c r="PP152" s="192"/>
      <c r="PQ152" s="192"/>
      <c r="PR152" s="192"/>
      <c r="PS152" s="192"/>
      <c r="PT152" s="192"/>
      <c r="PU152" s="192"/>
      <c r="PV152" s="192"/>
      <c r="PW152" s="192"/>
      <c r="PX152" s="192"/>
      <c r="PY152" s="192"/>
      <c r="PZ152" s="192"/>
      <c r="QA152" s="192"/>
      <c r="QB152" s="192"/>
      <c r="QC152" s="192"/>
      <c r="QD152" s="192"/>
      <c r="QE152" s="192"/>
      <c r="QF152" s="192"/>
      <c r="QG152" s="192"/>
      <c r="QH152" s="192"/>
      <c r="QM152" s="63"/>
      <c r="QN152" s="63"/>
    </row>
    <row r="153" spans="2:456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056"/>
      <c r="AY153" s="1039"/>
      <c r="AZ153" s="1044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193"/>
      <c r="DL153" s="193"/>
      <c r="DM153" s="193"/>
      <c r="DN153" s="193"/>
      <c r="DO153" s="193"/>
      <c r="DP153" s="193"/>
      <c r="DQ153" s="193"/>
      <c r="DR153" s="193"/>
      <c r="DS153" s="193"/>
      <c r="DT153" s="193"/>
      <c r="DU153" s="193"/>
      <c r="DV153" s="193"/>
      <c r="DW153" s="193"/>
      <c r="DX153" s="193"/>
      <c r="DY153" s="193"/>
      <c r="DZ153" s="193"/>
      <c r="EP153" s="927"/>
      <c r="EQ153" s="927"/>
      <c r="ER153" s="927"/>
      <c r="ES153" s="927"/>
      <c r="ET153" s="927"/>
      <c r="EU153" s="927"/>
      <c r="EV153" s="927"/>
      <c r="EW153" s="927"/>
      <c r="EX153" s="927"/>
      <c r="EY153" s="927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193"/>
      <c r="HI153" s="193"/>
      <c r="HJ153" s="193"/>
      <c r="HK153" s="193"/>
      <c r="HL153" s="193"/>
      <c r="HM153" s="193"/>
      <c r="HN153" s="193"/>
      <c r="HO153" s="193"/>
      <c r="HP153" s="193"/>
      <c r="HQ153" s="193"/>
      <c r="HR153" s="193"/>
      <c r="HS153" s="193"/>
      <c r="HT153" s="193"/>
      <c r="HU153" s="193"/>
      <c r="HV153" s="193"/>
      <c r="HW153" s="193"/>
      <c r="IO153" s="26"/>
      <c r="IP153" s="26"/>
      <c r="IQ153" s="26"/>
      <c r="IR153" s="26"/>
      <c r="IS153" s="26"/>
      <c r="IT153" s="26"/>
      <c r="IU153" s="41"/>
      <c r="IW153" s="1045" t="e" vm="5">
        <v>#VALUE!</v>
      </c>
      <c r="IX153" s="1039"/>
      <c r="IY153" s="1040"/>
      <c r="IZ153" s="22"/>
      <c r="JA153" s="22"/>
      <c r="JB153" s="22"/>
      <c r="JC153" s="22"/>
      <c r="JD153" s="22"/>
      <c r="JE153" s="22"/>
      <c r="JF153" s="22"/>
      <c r="JG153" s="22"/>
      <c r="JH153" s="21"/>
      <c r="JI153" s="484"/>
      <c r="JJ153" s="484"/>
      <c r="JK153" s="484"/>
      <c r="JL153" s="484"/>
      <c r="JM153" s="484"/>
      <c r="JN153" s="484"/>
      <c r="JO153" s="484"/>
      <c r="JP153" s="484"/>
      <c r="JQ153" s="484"/>
      <c r="JR153" s="484"/>
      <c r="JS153" s="484"/>
      <c r="JT153" s="484"/>
      <c r="JU153" s="484"/>
      <c r="JV153" s="484"/>
      <c r="JW153" s="484"/>
      <c r="JX153" s="484"/>
      <c r="JY153" s="484"/>
      <c r="JZ153" s="484"/>
      <c r="KA153" s="484"/>
      <c r="KB153" s="484"/>
      <c r="KC153" s="484"/>
      <c r="KD153" s="484"/>
      <c r="KE153" s="484"/>
      <c r="KF153" s="484"/>
      <c r="KG153" s="484"/>
      <c r="KH153" s="484"/>
      <c r="KI153" s="484"/>
      <c r="KJ153" s="484"/>
      <c r="KK153" s="484"/>
      <c r="KL153" s="484"/>
      <c r="KM153" s="484"/>
      <c r="KN153" s="484"/>
      <c r="KO153" s="484"/>
      <c r="KP153" s="484"/>
      <c r="KQ153" s="484"/>
      <c r="KR153" s="484"/>
      <c r="KS153" s="484"/>
      <c r="KT153" s="484"/>
      <c r="KU153" s="484"/>
      <c r="KV153" s="484"/>
      <c r="KW153" s="484"/>
      <c r="KX153" s="484"/>
      <c r="KY153" s="484"/>
      <c r="KZ153" s="484"/>
      <c r="LA153" s="484"/>
      <c r="LB153" s="484"/>
      <c r="LC153" s="484"/>
      <c r="LD153" s="484"/>
      <c r="LE153" s="484"/>
      <c r="LF153" s="484"/>
      <c r="LG153" s="484"/>
      <c r="LH153" s="484"/>
      <c r="LI153" s="484"/>
      <c r="LJ153" s="484"/>
      <c r="LK153" s="484"/>
      <c r="LL153" s="484"/>
      <c r="LM153" s="484"/>
      <c r="LN153" s="484"/>
      <c r="LO153" s="484"/>
      <c r="LP153" s="484"/>
      <c r="LQ153" s="484"/>
      <c r="LR153" s="484"/>
      <c r="LS153" s="484"/>
      <c r="LT153" s="484"/>
      <c r="LU153" s="484"/>
      <c r="LV153" s="484"/>
      <c r="LW153" s="484"/>
      <c r="LX153" s="484"/>
      <c r="LY153" s="484"/>
      <c r="LZ153" s="484"/>
      <c r="MA153" s="484"/>
      <c r="MB153" s="484"/>
      <c r="MC153" s="484"/>
      <c r="MD153" s="484"/>
      <c r="ME153" s="484"/>
      <c r="MF153" s="484"/>
      <c r="MG153" s="484"/>
      <c r="MH153" s="484"/>
      <c r="MI153" s="484"/>
      <c r="MJ153" s="484"/>
      <c r="MK153" s="484"/>
      <c r="ML153" s="484"/>
      <c r="MM153" s="484"/>
      <c r="MN153" s="484"/>
      <c r="MO153" s="484"/>
      <c r="MP153" s="484"/>
      <c r="MQ153" s="484"/>
      <c r="MR153" s="484"/>
      <c r="MS153" s="484"/>
      <c r="MT153" s="484"/>
      <c r="MU153" s="484"/>
      <c r="MV153" s="484"/>
      <c r="MW153" s="484"/>
      <c r="MX153" s="23"/>
      <c r="OG153" s="63"/>
      <c r="OH153" s="63"/>
      <c r="OM153" s="192"/>
      <c r="ON153" s="192"/>
      <c r="OO153" s="192"/>
      <c r="OP153" s="192"/>
      <c r="OQ153" s="192"/>
      <c r="OR153" s="192"/>
      <c r="OS153" s="192"/>
      <c r="OT153" s="192"/>
      <c r="OU153" s="192"/>
      <c r="OV153" s="192"/>
      <c r="OW153" s="192"/>
      <c r="OX153" s="192"/>
      <c r="OY153" s="192"/>
      <c r="OZ153" s="192"/>
      <c r="PA153" s="192"/>
      <c r="PB153" s="192"/>
      <c r="PC153" s="192"/>
      <c r="PD153" s="192"/>
      <c r="PE153" s="192"/>
      <c r="PF153" s="202"/>
      <c r="PG153" s="202"/>
      <c r="PH153" s="202"/>
      <c r="PI153" s="202"/>
      <c r="PJ153" s="192"/>
      <c r="PK153" s="192"/>
      <c r="PL153" s="192"/>
      <c r="PM153" s="192"/>
      <c r="PN153" s="192"/>
      <c r="PO153" s="192"/>
      <c r="PP153" s="192"/>
      <c r="PQ153" s="192"/>
      <c r="PR153" s="192"/>
      <c r="PS153" s="192"/>
      <c r="PT153" s="192"/>
      <c r="PU153" s="192"/>
      <c r="PV153" s="192"/>
      <c r="PW153" s="192"/>
      <c r="PX153" s="192"/>
      <c r="PY153" s="192"/>
      <c r="PZ153" s="192"/>
      <c r="QA153" s="192"/>
      <c r="QB153" s="192"/>
      <c r="QC153" s="192"/>
      <c r="QD153" s="192"/>
      <c r="QE153" s="192"/>
      <c r="QF153" s="192"/>
      <c r="QG153" s="192"/>
      <c r="QH153" s="192"/>
      <c r="QM153" s="63"/>
      <c r="QN153" s="63"/>
    </row>
    <row r="154" spans="2:456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056"/>
      <c r="AY154" s="1039"/>
      <c r="AZ154" s="1044"/>
      <c r="HN154" s="26"/>
      <c r="HO154" s="26"/>
      <c r="HP154" s="26"/>
      <c r="IT154" s="26"/>
      <c r="IU154" s="26"/>
      <c r="IV154" s="26"/>
      <c r="IW154" s="1045"/>
      <c r="IX154" s="1039"/>
      <c r="IY154" s="1040"/>
      <c r="IZ154" s="22"/>
      <c r="JA154" s="22"/>
      <c r="JB154" s="22"/>
      <c r="JC154" s="22"/>
      <c r="JD154" s="22"/>
      <c r="JE154" s="22"/>
      <c r="JF154" s="22"/>
      <c r="JG154" s="22"/>
      <c r="JH154" s="21"/>
      <c r="JI154" s="484"/>
      <c r="JJ154" s="484"/>
      <c r="JK154" s="484"/>
      <c r="JL154" s="484"/>
      <c r="JM154" s="484"/>
      <c r="JN154" s="484"/>
      <c r="JO154" s="484"/>
      <c r="JP154" s="484"/>
      <c r="JQ154" s="484"/>
      <c r="JR154" s="484"/>
      <c r="JS154" s="484"/>
      <c r="JT154" s="484"/>
      <c r="JU154" s="484"/>
      <c r="JV154" s="484"/>
      <c r="JW154" s="484"/>
      <c r="JX154" s="484"/>
      <c r="JY154" s="484"/>
      <c r="JZ154" s="484"/>
      <c r="KA154" s="484"/>
      <c r="KB154" s="484"/>
      <c r="KC154" s="484"/>
      <c r="KD154" s="484"/>
      <c r="KE154" s="484"/>
      <c r="KF154" s="484"/>
      <c r="KG154" s="484"/>
      <c r="KH154" s="484"/>
      <c r="KI154" s="484"/>
      <c r="KJ154" s="484"/>
      <c r="KK154" s="484"/>
      <c r="KL154" s="484"/>
      <c r="KM154" s="484"/>
      <c r="KN154" s="484"/>
      <c r="KO154" s="484"/>
      <c r="KP154" s="484"/>
      <c r="KQ154" s="484"/>
      <c r="KR154" s="484"/>
      <c r="KS154" s="484"/>
      <c r="KT154" s="484"/>
      <c r="KU154" s="484"/>
      <c r="KV154" s="484"/>
      <c r="KW154" s="484"/>
      <c r="KX154" s="484"/>
      <c r="KY154" s="484"/>
      <c r="KZ154" s="484"/>
      <c r="LA154" s="484"/>
      <c r="LB154" s="484"/>
      <c r="LC154" s="484"/>
      <c r="LD154" s="484"/>
      <c r="LE154" s="484"/>
      <c r="LF154" s="484"/>
      <c r="LG154" s="484"/>
      <c r="LH154" s="484"/>
      <c r="LI154" s="484"/>
      <c r="LJ154" s="484"/>
      <c r="LK154" s="484"/>
      <c r="LL154" s="484"/>
      <c r="LM154" s="484"/>
      <c r="LN154" s="484"/>
      <c r="LO154" s="484"/>
      <c r="LP154" s="484"/>
      <c r="LQ154" s="484"/>
      <c r="LR154" s="484"/>
      <c r="LS154" s="484"/>
      <c r="LT154" s="484"/>
      <c r="LU154" s="484"/>
      <c r="LV154" s="484"/>
      <c r="LW154" s="484"/>
      <c r="LX154" s="484"/>
      <c r="LY154" s="484"/>
      <c r="LZ154" s="484"/>
      <c r="MA154" s="484"/>
      <c r="MB154" s="484"/>
      <c r="MC154" s="484"/>
      <c r="MD154" s="484"/>
      <c r="ME154" s="484"/>
      <c r="MF154" s="484"/>
      <c r="MG154" s="484"/>
      <c r="MH154" s="484"/>
      <c r="MI154" s="484"/>
      <c r="MJ154" s="484"/>
      <c r="MK154" s="484"/>
      <c r="ML154" s="484"/>
      <c r="MM154" s="484"/>
      <c r="MN154" s="484"/>
      <c r="MO154" s="484"/>
      <c r="MP154" s="484"/>
      <c r="MQ154" s="484"/>
      <c r="MR154" s="484"/>
      <c r="MS154" s="484"/>
      <c r="MT154" s="484"/>
      <c r="MU154" s="484"/>
      <c r="MV154" s="484"/>
      <c r="MW154" s="484"/>
      <c r="MX154" s="23"/>
      <c r="OG154" s="63"/>
      <c r="OH154" s="63"/>
      <c r="OM154" s="192"/>
      <c r="ON154" s="192"/>
      <c r="OO154" s="192"/>
      <c r="OP154" s="192"/>
      <c r="OQ154" s="192"/>
      <c r="OR154" s="192"/>
      <c r="OS154" s="192"/>
      <c r="OT154" s="192"/>
      <c r="OU154" s="192"/>
      <c r="OV154" s="192"/>
      <c r="OW154" s="192"/>
      <c r="OX154" s="192"/>
      <c r="OY154" s="192"/>
      <c r="OZ154" s="192"/>
      <c r="PA154" s="192"/>
      <c r="PB154" s="192"/>
      <c r="PC154" s="192"/>
      <c r="PD154" s="192"/>
      <c r="PE154" s="192"/>
      <c r="PF154" s="202"/>
      <c r="PG154" s="202"/>
      <c r="PH154" s="202"/>
      <c r="PI154" s="202"/>
      <c r="PJ154" s="192"/>
      <c r="PK154" s="192"/>
      <c r="PL154" s="192"/>
      <c r="PM154" s="192"/>
      <c r="PN154" s="192"/>
      <c r="PO154" s="192"/>
      <c r="PP154" s="192"/>
      <c r="PQ154" s="192"/>
      <c r="PR154" s="192"/>
      <c r="PS154" s="192"/>
      <c r="PT154" s="192"/>
      <c r="PU154" s="192"/>
      <c r="PV154" s="192"/>
      <c r="PW154" s="192"/>
      <c r="PX154" s="192"/>
      <c r="PY154" s="192"/>
      <c r="PZ154" s="192"/>
      <c r="QA154" s="192"/>
      <c r="QB154" s="192"/>
      <c r="QC154" s="192"/>
      <c r="QD154" s="192"/>
      <c r="QE154" s="192"/>
      <c r="QF154" s="192"/>
      <c r="QG154" s="192"/>
      <c r="QH154" s="192"/>
      <c r="QM154" s="63"/>
      <c r="QN154" s="63"/>
    </row>
    <row r="155" spans="2:456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056"/>
      <c r="AY155" s="1039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1039"/>
      <c r="IY155" s="1040"/>
      <c r="IZ155" s="22"/>
      <c r="JA155" s="22"/>
      <c r="JB155" s="22"/>
      <c r="JC155" s="22"/>
      <c r="JD155" s="22"/>
      <c r="JE155" s="22"/>
      <c r="JF155" s="22"/>
      <c r="JG155" s="22"/>
      <c r="JH155" s="21"/>
      <c r="JI155" s="484"/>
      <c r="JJ155" s="484"/>
      <c r="JK155" s="484"/>
      <c r="JL155" s="484"/>
      <c r="JM155" s="484"/>
      <c r="JN155" s="484"/>
      <c r="JO155" s="484"/>
      <c r="JP155" s="484"/>
      <c r="JQ155" s="484"/>
      <c r="JR155" s="484"/>
      <c r="JS155" s="484"/>
      <c r="JT155" s="484"/>
      <c r="JU155" s="484"/>
      <c r="JV155" s="484"/>
      <c r="JW155" s="484"/>
      <c r="JX155" s="484"/>
      <c r="JY155" s="484"/>
      <c r="JZ155" s="484"/>
      <c r="KA155" s="484"/>
      <c r="KB155" s="484"/>
      <c r="KC155" s="484"/>
      <c r="KD155" s="484"/>
      <c r="KE155" s="484"/>
      <c r="KF155" s="484"/>
      <c r="KG155" s="484"/>
      <c r="KH155" s="484"/>
      <c r="KI155" s="484"/>
      <c r="KJ155" s="484"/>
      <c r="KK155" s="484"/>
      <c r="KL155" s="484"/>
      <c r="KM155" s="484"/>
      <c r="KN155" s="484"/>
      <c r="KO155" s="484"/>
      <c r="KP155" s="484"/>
      <c r="KQ155" s="484"/>
      <c r="KR155" s="484"/>
      <c r="KS155" s="484"/>
      <c r="KT155" s="484"/>
      <c r="KU155" s="484"/>
      <c r="KV155" s="484"/>
      <c r="KW155" s="484"/>
      <c r="KX155" s="484"/>
      <c r="KY155" s="484"/>
      <c r="KZ155" s="484"/>
      <c r="LA155" s="484"/>
      <c r="LB155" s="484"/>
      <c r="LC155" s="484"/>
      <c r="LD155" s="484"/>
      <c r="LE155" s="484"/>
      <c r="LF155" s="484"/>
      <c r="LG155" s="484"/>
      <c r="LH155" s="484"/>
      <c r="LI155" s="484"/>
      <c r="LJ155" s="484"/>
      <c r="LK155" s="484"/>
      <c r="LL155" s="484"/>
      <c r="LM155" s="484"/>
      <c r="LN155" s="484"/>
      <c r="LO155" s="484"/>
      <c r="LP155" s="484"/>
      <c r="LQ155" s="484"/>
      <c r="LR155" s="484"/>
      <c r="LS155" s="484"/>
      <c r="LT155" s="484"/>
      <c r="LU155" s="484"/>
      <c r="LV155" s="484"/>
      <c r="LW155" s="484"/>
      <c r="LX155" s="484"/>
      <c r="LY155" s="484"/>
      <c r="LZ155" s="484"/>
      <c r="MA155" s="484"/>
      <c r="MB155" s="484"/>
      <c r="MC155" s="484"/>
      <c r="MD155" s="484"/>
      <c r="ME155" s="484"/>
      <c r="MF155" s="484"/>
      <c r="MG155" s="484"/>
      <c r="MH155" s="484"/>
      <c r="MI155" s="484"/>
      <c r="MJ155" s="484"/>
      <c r="MK155" s="484"/>
      <c r="ML155" s="484"/>
      <c r="MM155" s="484"/>
      <c r="MN155" s="484"/>
      <c r="MO155" s="484"/>
      <c r="MP155" s="484"/>
      <c r="MQ155" s="484"/>
      <c r="MR155" s="484"/>
      <c r="MS155" s="484"/>
      <c r="MT155" s="484"/>
      <c r="MU155" s="484"/>
      <c r="MV155" s="484"/>
      <c r="MW155" s="484"/>
      <c r="MX155" s="23"/>
      <c r="OG155" s="63"/>
      <c r="OH155" s="63"/>
      <c r="OM155" s="192"/>
      <c r="ON155" s="192"/>
      <c r="OO155" s="192"/>
      <c r="OP155" s="192"/>
      <c r="OQ155" s="192"/>
      <c r="OR155" s="192"/>
      <c r="OS155" s="192"/>
      <c r="OT155" s="192"/>
      <c r="OU155" s="192"/>
      <c r="OV155" s="192"/>
      <c r="OW155" s="192"/>
      <c r="OX155" s="192"/>
      <c r="OY155" s="192"/>
      <c r="OZ155" s="192"/>
      <c r="PA155" s="192"/>
      <c r="PB155" s="192"/>
      <c r="PC155" s="192"/>
      <c r="PD155" s="192"/>
      <c r="PE155" s="192"/>
      <c r="PF155" s="202"/>
      <c r="PG155" s="202"/>
      <c r="PH155" s="202"/>
      <c r="PI155" s="202"/>
      <c r="PJ155" s="192"/>
      <c r="PK155" s="192"/>
      <c r="PL155" s="192"/>
      <c r="PM155" s="192"/>
      <c r="PN155" s="192"/>
      <c r="PO155" s="192"/>
      <c r="PP155" s="192"/>
      <c r="PQ155" s="192"/>
      <c r="PR155" s="192"/>
      <c r="PS155" s="192"/>
      <c r="PT155" s="192"/>
      <c r="PU155" s="192"/>
      <c r="PV155" s="192"/>
      <c r="PW155" s="192"/>
      <c r="PX155" s="192"/>
      <c r="PY155" s="192"/>
      <c r="PZ155" s="192"/>
      <c r="QA155" s="192"/>
      <c r="QB155" s="192"/>
      <c r="QC155" s="192"/>
      <c r="QD155" s="192"/>
      <c r="QE155" s="192"/>
      <c r="QF155" s="192"/>
      <c r="QG155" s="192"/>
      <c r="QH155" s="192"/>
      <c r="QM155" s="63"/>
      <c r="QN155" s="63"/>
    </row>
    <row r="156" spans="2:456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056"/>
      <c r="AY156" s="1039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1039"/>
      <c r="IY156" s="1040"/>
      <c r="IZ156" s="22"/>
      <c r="JA156" s="22"/>
      <c r="JB156" s="22"/>
      <c r="JC156" s="22"/>
      <c r="JD156" s="22"/>
      <c r="JE156" s="22"/>
      <c r="JF156" s="22"/>
      <c r="JG156" s="22"/>
      <c r="JH156" s="21"/>
      <c r="JI156" s="484"/>
      <c r="JJ156" s="484"/>
      <c r="JK156" s="484"/>
      <c r="JL156" s="484"/>
      <c r="JM156" s="484"/>
      <c r="JN156" s="484"/>
      <c r="JO156" s="484"/>
      <c r="JP156" s="484"/>
      <c r="JQ156" s="484"/>
      <c r="JR156" s="484"/>
      <c r="JS156" s="484"/>
      <c r="JT156" s="484"/>
      <c r="JU156" s="484"/>
      <c r="JV156" s="484"/>
      <c r="JW156" s="484"/>
      <c r="JX156" s="484"/>
      <c r="JY156" s="484"/>
      <c r="JZ156" s="484"/>
      <c r="KA156" s="484"/>
      <c r="KB156" s="484"/>
      <c r="KC156" s="484"/>
      <c r="KD156" s="484"/>
      <c r="KE156" s="484"/>
      <c r="KF156" s="484"/>
      <c r="KG156" s="484"/>
      <c r="KH156" s="484"/>
      <c r="KI156" s="484"/>
      <c r="KJ156" s="484"/>
      <c r="KK156" s="484"/>
      <c r="KL156" s="484"/>
      <c r="KM156" s="484"/>
      <c r="KN156" s="484"/>
      <c r="KO156" s="484"/>
      <c r="KP156" s="484"/>
      <c r="KQ156" s="484"/>
      <c r="KR156" s="484"/>
      <c r="KS156" s="484"/>
      <c r="KT156" s="484"/>
      <c r="KU156" s="484"/>
      <c r="KV156" s="484"/>
      <c r="KW156" s="484"/>
      <c r="KX156" s="484"/>
      <c r="KY156" s="484"/>
      <c r="KZ156" s="484"/>
      <c r="LA156" s="484"/>
      <c r="LB156" s="484"/>
      <c r="LC156" s="484"/>
      <c r="LD156" s="484"/>
      <c r="LE156" s="484"/>
      <c r="LF156" s="484"/>
      <c r="LG156" s="484"/>
      <c r="LH156" s="484"/>
      <c r="LI156" s="484"/>
      <c r="LJ156" s="484"/>
      <c r="LK156" s="484"/>
      <c r="LL156" s="484"/>
      <c r="LM156" s="484"/>
      <c r="LN156" s="484"/>
      <c r="LO156" s="484"/>
      <c r="LP156" s="484"/>
      <c r="LQ156" s="484"/>
      <c r="LR156" s="484"/>
      <c r="LS156" s="484"/>
      <c r="LT156" s="484"/>
      <c r="LU156" s="484"/>
      <c r="LV156" s="484"/>
      <c r="LW156" s="484"/>
      <c r="LX156" s="484"/>
      <c r="LY156" s="484"/>
      <c r="LZ156" s="484"/>
      <c r="MA156" s="484"/>
      <c r="MB156" s="484"/>
      <c r="MC156" s="484"/>
      <c r="MD156" s="484"/>
      <c r="ME156" s="484"/>
      <c r="MF156" s="484"/>
      <c r="MG156" s="484"/>
      <c r="MH156" s="484"/>
      <c r="MI156" s="484"/>
      <c r="MJ156" s="484"/>
      <c r="MK156" s="484"/>
      <c r="ML156" s="484"/>
      <c r="MM156" s="484"/>
      <c r="MN156" s="484"/>
      <c r="MO156" s="484"/>
      <c r="MP156" s="484"/>
      <c r="MQ156" s="484"/>
      <c r="MR156" s="484"/>
      <c r="MS156" s="484"/>
      <c r="MT156" s="484"/>
      <c r="MU156" s="484"/>
      <c r="MV156" s="484"/>
      <c r="MW156" s="484"/>
      <c r="MX156" s="23"/>
      <c r="OG156" s="63"/>
      <c r="OH156" s="63"/>
      <c r="OM156" s="192"/>
      <c r="ON156" s="192"/>
      <c r="OO156" s="192"/>
      <c r="OP156" s="192"/>
      <c r="OQ156" s="192"/>
      <c r="OR156" s="192"/>
      <c r="OS156" s="192"/>
      <c r="OT156" s="192"/>
      <c r="OU156" s="192"/>
      <c r="OV156" s="192"/>
      <c r="OW156" s="192"/>
      <c r="OX156" s="192"/>
      <c r="OY156" s="192"/>
      <c r="OZ156" s="192"/>
      <c r="PA156" s="192"/>
      <c r="PB156" s="192"/>
      <c r="PC156" s="192"/>
      <c r="PD156" s="192"/>
      <c r="PE156" s="192"/>
      <c r="PF156" s="202"/>
      <c r="PG156" s="202"/>
      <c r="PH156" s="202"/>
      <c r="PI156" s="202"/>
      <c r="PJ156" s="192"/>
      <c r="PK156" s="192"/>
      <c r="PL156" s="192"/>
      <c r="PM156" s="192"/>
      <c r="PN156" s="192"/>
      <c r="PO156" s="192"/>
      <c r="PP156" s="192"/>
      <c r="PQ156" s="192"/>
      <c r="PR156" s="192"/>
      <c r="PS156" s="192"/>
      <c r="PT156" s="192"/>
      <c r="PU156" s="192"/>
      <c r="PV156" s="192"/>
      <c r="PW156" s="192"/>
      <c r="PX156" s="192"/>
      <c r="PY156" s="192"/>
      <c r="PZ156" s="192"/>
      <c r="QA156" s="192"/>
      <c r="QB156" s="192"/>
      <c r="QC156" s="192"/>
      <c r="QD156" s="192"/>
      <c r="QE156" s="192"/>
      <c r="QF156" s="192"/>
      <c r="QG156" s="192"/>
      <c r="QH156" s="192"/>
      <c r="QM156" s="63"/>
      <c r="QN156" s="63"/>
    </row>
    <row r="157" spans="2:456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056"/>
      <c r="AY157" s="1039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96" t="s">
        <v>80</v>
      </c>
      <c r="BK157" s="1096"/>
      <c r="BL157" s="1096"/>
      <c r="BM157" s="1096"/>
      <c r="BN157" s="1096"/>
      <c r="BO157" s="1096"/>
      <c r="BP157" s="1096"/>
      <c r="BQ157" s="1096"/>
      <c r="BR157" s="1096"/>
      <c r="BS157" s="1096"/>
      <c r="BT157" s="1096"/>
      <c r="BU157" s="1096"/>
      <c r="BV157" s="1096"/>
      <c r="BW157" s="1096"/>
      <c r="BX157" s="1096"/>
      <c r="BY157" s="1096"/>
      <c r="BZ157" s="1096"/>
      <c r="CA157" s="1096"/>
      <c r="CB157" s="1096"/>
      <c r="CC157" s="1096"/>
      <c r="CD157" s="1096"/>
      <c r="CE157" s="1096"/>
      <c r="CF157" s="1096"/>
      <c r="CG157" s="1096"/>
      <c r="CH157" s="1096"/>
      <c r="CI157" s="1096"/>
      <c r="CJ157" s="1096"/>
      <c r="CK157" s="1096"/>
      <c r="CL157" s="1096"/>
      <c r="CM157" s="1096"/>
      <c r="CN157" s="1096"/>
      <c r="CO157" s="1096"/>
      <c r="CP157" s="1096"/>
      <c r="CQ157" s="1096"/>
      <c r="CR157" s="1096"/>
      <c r="CS157" s="1096"/>
      <c r="CT157" s="1096"/>
      <c r="CU157" s="1096"/>
      <c r="CV157" s="1096"/>
      <c r="CW157" s="1096"/>
      <c r="CX157" s="1096"/>
      <c r="CY157" s="1096"/>
      <c r="CZ157" s="1096"/>
      <c r="DA157" s="1096"/>
      <c r="DB157" s="1096"/>
      <c r="DC157" s="1096"/>
      <c r="DD157" s="1096"/>
      <c r="DE157" s="1096"/>
      <c r="DF157" s="1096"/>
      <c r="DG157" s="1096"/>
      <c r="DH157" s="1096"/>
      <c r="DI157" s="1096"/>
      <c r="DJ157" s="1096"/>
      <c r="DK157" s="1096"/>
      <c r="DL157" s="1096"/>
      <c r="DM157" s="1096"/>
      <c r="DN157" s="1096"/>
      <c r="DO157" s="1096"/>
      <c r="DP157" s="1096"/>
      <c r="DQ157" s="1096"/>
      <c r="DR157" s="1096"/>
      <c r="DS157" s="1096"/>
      <c r="DT157" s="1096"/>
      <c r="DU157" s="1096"/>
      <c r="DV157" s="1096"/>
      <c r="DW157" s="1096"/>
      <c r="DX157" s="1096"/>
      <c r="DY157" s="1096"/>
      <c r="DZ157" s="1096"/>
      <c r="EA157" s="1096"/>
      <c r="EB157" s="1096"/>
      <c r="EC157" s="1096"/>
      <c r="ED157" s="1096"/>
      <c r="EE157" s="1096"/>
      <c r="EF157" s="1096"/>
      <c r="EG157" s="1096"/>
      <c r="EH157" s="1096"/>
      <c r="EI157" s="1096"/>
      <c r="EJ157" s="1096"/>
      <c r="EK157" s="1096"/>
      <c r="EL157" s="1096"/>
      <c r="EM157" s="1096"/>
      <c r="EN157" s="1096"/>
      <c r="EO157" s="1096"/>
      <c r="EP157" s="1096"/>
      <c r="EQ157" s="1096"/>
      <c r="ER157" s="1096"/>
      <c r="ES157" s="1096"/>
      <c r="ET157" s="1096"/>
      <c r="EU157" s="1096"/>
      <c r="EV157" s="1096"/>
      <c r="EW157" s="1096"/>
      <c r="EX157" s="1096"/>
      <c r="EY157" s="1096"/>
      <c r="EZ157" s="1096"/>
      <c r="FA157" s="1096"/>
      <c r="FB157" s="1096"/>
      <c r="FC157" s="1096"/>
      <c r="FD157" s="1096"/>
      <c r="FE157" s="1096"/>
      <c r="FF157" s="1096"/>
      <c r="FG157" s="1096"/>
      <c r="FH157" s="1096"/>
      <c r="FI157" s="109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1039"/>
      <c r="IY157" s="1040"/>
      <c r="IZ157" s="22"/>
      <c r="JA157" s="22"/>
      <c r="JB157" s="22"/>
      <c r="JC157" s="22"/>
      <c r="JD157" s="22"/>
      <c r="JE157" s="22"/>
      <c r="JF157" s="22"/>
      <c r="JG157" s="22"/>
      <c r="JH157" s="21"/>
      <c r="JI157" s="484"/>
      <c r="JJ157" s="484"/>
      <c r="JK157" s="484"/>
      <c r="JL157" s="484"/>
      <c r="JM157" s="484"/>
      <c r="JN157" s="484"/>
      <c r="JO157" s="484"/>
      <c r="JP157" s="484"/>
      <c r="JQ157" s="484"/>
      <c r="JR157" s="484"/>
      <c r="JS157" s="484"/>
      <c r="JT157" s="484"/>
      <c r="JU157" s="484"/>
      <c r="JV157" s="484"/>
      <c r="JW157" s="484"/>
      <c r="JX157" s="484"/>
      <c r="JY157" s="484"/>
      <c r="JZ157" s="484"/>
      <c r="KA157" s="484"/>
      <c r="KB157" s="484"/>
      <c r="KC157" s="484"/>
      <c r="KD157" s="484"/>
      <c r="KE157" s="484"/>
      <c r="KF157" s="484"/>
      <c r="KG157" s="484"/>
      <c r="KH157" s="484"/>
      <c r="KI157" s="484"/>
      <c r="KJ157" s="484"/>
      <c r="KK157" s="484"/>
      <c r="KL157" s="484"/>
      <c r="KM157" s="484"/>
      <c r="KN157" s="484"/>
      <c r="KO157" s="484"/>
      <c r="KP157" s="484"/>
      <c r="KQ157" s="484"/>
      <c r="KR157" s="484"/>
      <c r="KS157" s="484"/>
      <c r="KT157" s="484"/>
      <c r="KU157" s="484"/>
      <c r="KV157" s="484"/>
      <c r="KW157" s="484"/>
      <c r="KX157" s="484"/>
      <c r="KY157" s="484"/>
      <c r="KZ157" s="484"/>
      <c r="LA157" s="484"/>
      <c r="LB157" s="484"/>
      <c r="LC157" s="484"/>
      <c r="LD157" s="484"/>
      <c r="LE157" s="484"/>
      <c r="LF157" s="484"/>
      <c r="LG157" s="484"/>
      <c r="LH157" s="484"/>
      <c r="LI157" s="484"/>
      <c r="LJ157" s="484"/>
      <c r="LK157" s="484"/>
      <c r="LL157" s="484"/>
      <c r="LM157" s="484"/>
      <c r="LN157" s="484"/>
      <c r="LO157" s="484"/>
      <c r="LP157" s="484"/>
      <c r="LQ157" s="484"/>
      <c r="LR157" s="484"/>
      <c r="LS157" s="484"/>
      <c r="LT157" s="484"/>
      <c r="LU157" s="484"/>
      <c r="LV157" s="484"/>
      <c r="LW157" s="484"/>
      <c r="LX157" s="484"/>
      <c r="LY157" s="484"/>
      <c r="LZ157" s="484"/>
      <c r="MA157" s="484"/>
      <c r="MB157" s="484"/>
      <c r="MC157" s="484"/>
      <c r="MD157" s="484"/>
      <c r="ME157" s="484"/>
      <c r="MF157" s="484"/>
      <c r="MG157" s="484"/>
      <c r="MH157" s="484"/>
      <c r="MI157" s="484"/>
      <c r="MJ157" s="484"/>
      <c r="MK157" s="484"/>
      <c r="ML157" s="484"/>
      <c r="MM157" s="484"/>
      <c r="MN157" s="484"/>
      <c r="MO157" s="484"/>
      <c r="MP157" s="484"/>
      <c r="MQ157" s="484"/>
      <c r="MR157" s="484"/>
      <c r="MS157" s="484"/>
      <c r="MT157" s="484"/>
      <c r="MU157" s="484"/>
      <c r="MV157" s="484"/>
      <c r="MW157" s="484"/>
      <c r="MX157" s="23"/>
      <c r="OG157" s="63"/>
      <c r="OH157" s="63"/>
      <c r="OM157" s="192"/>
      <c r="ON157" s="192"/>
      <c r="OO157" s="192"/>
      <c r="OP157" s="192"/>
      <c r="OQ157" s="192"/>
      <c r="OR157" s="192"/>
      <c r="OS157" s="192"/>
      <c r="OT157" s="192"/>
      <c r="OU157" s="192"/>
      <c r="OV157" s="192"/>
      <c r="OW157" s="192"/>
      <c r="OX157" s="192"/>
      <c r="OY157" s="192"/>
      <c r="OZ157" s="192"/>
      <c r="PA157" s="192"/>
      <c r="PB157" s="192"/>
      <c r="PC157" s="192"/>
      <c r="PD157" s="192"/>
      <c r="PE157" s="192"/>
      <c r="PF157" s="202"/>
      <c r="PG157" s="202"/>
      <c r="PH157" s="202"/>
      <c r="PI157" s="202"/>
      <c r="PJ157" s="192"/>
      <c r="PK157" s="192"/>
      <c r="PL157" s="192"/>
      <c r="PM157" s="192"/>
      <c r="PN157" s="192"/>
      <c r="PO157" s="192"/>
      <c r="PP157" s="192"/>
      <c r="PQ157" s="192"/>
      <c r="PR157" s="192"/>
      <c r="PS157" s="192"/>
      <c r="PT157" s="192"/>
      <c r="PU157" s="192"/>
      <c r="PV157" s="192"/>
      <c r="PW157" s="192"/>
      <c r="PX157" s="192"/>
      <c r="PY157" s="192"/>
      <c r="PZ157" s="192"/>
      <c r="QA157" s="192"/>
      <c r="QB157" s="192"/>
      <c r="QC157" s="192"/>
      <c r="QD157" s="192"/>
      <c r="QE157" s="192"/>
      <c r="QF157" s="192"/>
      <c r="QG157" s="192"/>
      <c r="QH157" s="192"/>
      <c r="QM157" s="63"/>
      <c r="QN157" s="63"/>
    </row>
    <row r="158" spans="2:456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056"/>
      <c r="AY158" s="1039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96"/>
      <c r="BK158" s="1096"/>
      <c r="BL158" s="1096"/>
      <c r="BM158" s="1096"/>
      <c r="BN158" s="1096"/>
      <c r="BO158" s="1096"/>
      <c r="BP158" s="1096"/>
      <c r="BQ158" s="1096"/>
      <c r="BR158" s="1096"/>
      <c r="BS158" s="1096"/>
      <c r="BT158" s="1096"/>
      <c r="BU158" s="1096"/>
      <c r="BV158" s="1096"/>
      <c r="BW158" s="1096"/>
      <c r="BX158" s="1096"/>
      <c r="BY158" s="1096"/>
      <c r="BZ158" s="1096"/>
      <c r="CA158" s="1096"/>
      <c r="CB158" s="1096"/>
      <c r="CC158" s="1096"/>
      <c r="CD158" s="1096"/>
      <c r="CE158" s="1096"/>
      <c r="CF158" s="1096"/>
      <c r="CG158" s="1096"/>
      <c r="CH158" s="1096"/>
      <c r="CI158" s="1096"/>
      <c r="CJ158" s="1096"/>
      <c r="CK158" s="1096"/>
      <c r="CL158" s="1096"/>
      <c r="CM158" s="1096"/>
      <c r="CN158" s="1096"/>
      <c r="CO158" s="1096"/>
      <c r="CP158" s="1096"/>
      <c r="CQ158" s="1096"/>
      <c r="CR158" s="1096"/>
      <c r="CS158" s="1096"/>
      <c r="CT158" s="1096"/>
      <c r="CU158" s="1096"/>
      <c r="CV158" s="1096"/>
      <c r="CW158" s="1096"/>
      <c r="CX158" s="1096"/>
      <c r="CY158" s="1096"/>
      <c r="CZ158" s="1096"/>
      <c r="DA158" s="1096"/>
      <c r="DB158" s="1096"/>
      <c r="DC158" s="1096"/>
      <c r="DD158" s="1096"/>
      <c r="DE158" s="1096"/>
      <c r="DF158" s="1096"/>
      <c r="DG158" s="1096"/>
      <c r="DH158" s="1096"/>
      <c r="DI158" s="1096"/>
      <c r="DJ158" s="1096"/>
      <c r="DK158" s="1096"/>
      <c r="DL158" s="1096"/>
      <c r="DM158" s="1096"/>
      <c r="DN158" s="1096"/>
      <c r="DO158" s="1096"/>
      <c r="DP158" s="1096"/>
      <c r="DQ158" s="1096"/>
      <c r="DR158" s="1096"/>
      <c r="DS158" s="1096"/>
      <c r="DT158" s="1096"/>
      <c r="DU158" s="1096"/>
      <c r="DV158" s="1096"/>
      <c r="DW158" s="1096"/>
      <c r="DX158" s="1096"/>
      <c r="DY158" s="1096"/>
      <c r="DZ158" s="1096"/>
      <c r="EA158" s="1096"/>
      <c r="EB158" s="1096"/>
      <c r="EC158" s="1096"/>
      <c r="ED158" s="1096"/>
      <c r="EE158" s="1096"/>
      <c r="EF158" s="1096"/>
      <c r="EG158" s="1096"/>
      <c r="EH158" s="1096"/>
      <c r="EI158" s="1096"/>
      <c r="EJ158" s="1096"/>
      <c r="EK158" s="1096"/>
      <c r="EL158" s="1096"/>
      <c r="EM158" s="1096"/>
      <c r="EN158" s="1096"/>
      <c r="EO158" s="1096"/>
      <c r="EP158" s="1096"/>
      <c r="EQ158" s="1096"/>
      <c r="ER158" s="1096"/>
      <c r="ES158" s="1096"/>
      <c r="ET158" s="1096"/>
      <c r="EU158" s="1096"/>
      <c r="EV158" s="1096"/>
      <c r="EW158" s="1096"/>
      <c r="EX158" s="1096"/>
      <c r="EY158" s="1096"/>
      <c r="EZ158" s="1096"/>
      <c r="FA158" s="1096"/>
      <c r="FB158" s="1096"/>
      <c r="FC158" s="1096"/>
      <c r="FD158" s="1096"/>
      <c r="FE158" s="1096"/>
      <c r="FF158" s="1096"/>
      <c r="FG158" s="1096"/>
      <c r="FH158" s="1096"/>
      <c r="FI158" s="109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1039"/>
      <c r="IY158" s="1040"/>
      <c r="IZ158" s="22"/>
      <c r="JA158" s="22"/>
      <c r="JB158" s="22"/>
      <c r="JC158" s="22"/>
      <c r="JD158" s="22"/>
      <c r="JE158" s="22"/>
      <c r="JF158" s="22"/>
      <c r="JG158" s="22"/>
      <c r="JH158" s="21"/>
      <c r="JI158" s="484"/>
      <c r="JJ158" s="484"/>
      <c r="JK158" s="484"/>
      <c r="JL158" s="484"/>
      <c r="JM158" s="484"/>
      <c r="JN158" s="484"/>
      <c r="JO158" s="484"/>
      <c r="JP158" s="484"/>
      <c r="JQ158" s="484"/>
      <c r="JR158" s="484"/>
      <c r="JS158" s="484"/>
      <c r="JT158" s="484"/>
      <c r="JU158" s="484"/>
      <c r="JV158" s="484"/>
      <c r="JW158" s="484"/>
      <c r="JX158" s="484"/>
      <c r="JY158" s="484"/>
      <c r="JZ158" s="484"/>
      <c r="KA158" s="484"/>
      <c r="KB158" s="484"/>
      <c r="KC158" s="484"/>
      <c r="KD158" s="484"/>
      <c r="KE158" s="484"/>
      <c r="KF158" s="484"/>
      <c r="KG158" s="484"/>
      <c r="KH158" s="484"/>
      <c r="KI158" s="484"/>
      <c r="KJ158" s="484"/>
      <c r="KK158" s="484"/>
      <c r="KL158" s="484"/>
      <c r="KM158" s="484"/>
      <c r="KN158" s="484"/>
      <c r="KO158" s="484"/>
      <c r="KP158" s="484"/>
      <c r="KQ158" s="484"/>
      <c r="KR158" s="484"/>
      <c r="KS158" s="484"/>
      <c r="KT158" s="484"/>
      <c r="KU158" s="484"/>
      <c r="KV158" s="484"/>
      <c r="KW158" s="484"/>
      <c r="KX158" s="484"/>
      <c r="KY158" s="484"/>
      <c r="KZ158" s="484"/>
      <c r="LA158" s="484"/>
      <c r="LB158" s="484"/>
      <c r="LC158" s="484"/>
      <c r="LD158" s="484"/>
      <c r="LE158" s="484"/>
      <c r="LF158" s="484"/>
      <c r="LG158" s="484"/>
      <c r="LH158" s="484"/>
      <c r="LI158" s="484"/>
      <c r="LJ158" s="484"/>
      <c r="LK158" s="484"/>
      <c r="LL158" s="484"/>
      <c r="LM158" s="484"/>
      <c r="LN158" s="484"/>
      <c r="LO158" s="484"/>
      <c r="LP158" s="484"/>
      <c r="LQ158" s="484"/>
      <c r="LR158" s="484"/>
      <c r="LS158" s="484"/>
      <c r="LT158" s="484"/>
      <c r="LU158" s="484"/>
      <c r="LV158" s="484"/>
      <c r="LW158" s="484"/>
      <c r="LX158" s="484"/>
      <c r="LY158" s="484"/>
      <c r="LZ158" s="484"/>
      <c r="MA158" s="484"/>
      <c r="MB158" s="484"/>
      <c r="MC158" s="484"/>
      <c r="MD158" s="484"/>
      <c r="ME158" s="484"/>
      <c r="MF158" s="484"/>
      <c r="MG158" s="484"/>
      <c r="MH158" s="484"/>
      <c r="MI158" s="484"/>
      <c r="MJ158" s="484"/>
      <c r="MK158" s="484"/>
      <c r="ML158" s="484"/>
      <c r="MM158" s="484"/>
      <c r="MN158" s="484"/>
      <c r="MO158" s="484"/>
      <c r="MP158" s="484"/>
      <c r="MQ158" s="484"/>
      <c r="MR158" s="484"/>
      <c r="MS158" s="484"/>
      <c r="MT158" s="484"/>
      <c r="MU158" s="484"/>
      <c r="MV158" s="484"/>
      <c r="MW158" s="484"/>
      <c r="MX158" s="23"/>
      <c r="OG158" s="63"/>
      <c r="OH158" s="63"/>
      <c r="OM158" s="192"/>
      <c r="ON158" s="192"/>
      <c r="OO158" s="192"/>
      <c r="OP158" s="192"/>
      <c r="OQ158" s="192"/>
      <c r="OR158" s="192"/>
      <c r="OS158" s="192"/>
      <c r="OT158" s="192"/>
      <c r="OU158" s="192"/>
      <c r="OV158" s="192"/>
      <c r="OW158" s="192"/>
      <c r="OX158" s="192"/>
      <c r="OY158" s="192"/>
      <c r="OZ158" s="192"/>
      <c r="PA158" s="192"/>
      <c r="PB158" s="192"/>
      <c r="PC158" s="192"/>
      <c r="PD158" s="192"/>
      <c r="PE158" s="192"/>
      <c r="PF158" s="202"/>
      <c r="PG158" s="202"/>
      <c r="PH158" s="202"/>
      <c r="PI158" s="202"/>
      <c r="PJ158" s="192"/>
      <c r="PK158" s="192"/>
      <c r="PL158" s="192"/>
      <c r="PM158" s="192"/>
      <c r="PN158" s="192"/>
      <c r="PO158" s="192"/>
      <c r="PP158" s="192"/>
      <c r="PQ158" s="192"/>
      <c r="PR158" s="192"/>
      <c r="PS158" s="192"/>
      <c r="PT158" s="192"/>
      <c r="PU158" s="192"/>
      <c r="PV158" s="192"/>
      <c r="PW158" s="192"/>
      <c r="PX158" s="192"/>
      <c r="PY158" s="192"/>
      <c r="PZ158" s="192"/>
      <c r="QA158" s="192"/>
      <c r="QB158" s="192"/>
      <c r="QC158" s="192"/>
      <c r="QD158" s="192"/>
      <c r="QE158" s="192"/>
      <c r="QF158" s="192"/>
      <c r="QG158" s="192"/>
      <c r="QH158" s="192"/>
      <c r="QM158" s="63"/>
      <c r="QN158" s="63"/>
    </row>
    <row r="159" spans="2:456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056"/>
      <c r="AY159" s="1039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97" t="s">
        <v>81</v>
      </c>
      <c r="BK159" s="1097"/>
      <c r="BL159" s="1097"/>
      <c r="BM159" s="1097"/>
      <c r="BN159" s="1097"/>
      <c r="BO159" s="1097"/>
      <c r="BP159" s="1097"/>
      <c r="BQ159" s="1097"/>
      <c r="BR159" s="1097"/>
      <c r="BS159" s="1097"/>
      <c r="BT159" s="1097"/>
      <c r="BU159" s="1097"/>
      <c r="BV159" s="1097"/>
      <c r="BW159" s="1097"/>
      <c r="BX159" s="1097"/>
      <c r="BY159" s="1097"/>
      <c r="BZ159" s="1097"/>
      <c r="CA159" s="1097"/>
      <c r="CB159" s="1097"/>
      <c r="CC159" s="1097"/>
      <c r="CD159" s="1097"/>
      <c r="CE159" s="1097"/>
      <c r="CF159" s="1097"/>
      <c r="CG159" s="1097"/>
      <c r="CH159" s="1097"/>
      <c r="CI159" s="1097"/>
      <c r="CJ159" s="1097"/>
      <c r="CK159" s="1097"/>
      <c r="CL159" s="1097"/>
      <c r="CM159" s="1097"/>
      <c r="CN159" s="1097"/>
      <c r="CO159" s="1097"/>
      <c r="CP159" s="1097"/>
      <c r="CQ159" s="1097"/>
      <c r="CR159" s="1097"/>
      <c r="CS159" s="1097"/>
      <c r="CT159" s="1097"/>
      <c r="CU159" s="1097"/>
      <c r="CV159" s="1097"/>
      <c r="CW159" s="1097"/>
      <c r="CX159" s="1097"/>
      <c r="CY159" s="1097"/>
      <c r="CZ159" s="1097"/>
      <c r="DA159" s="1097"/>
      <c r="DB159" s="1097"/>
      <c r="DC159" s="1097"/>
      <c r="DD159" s="1097"/>
      <c r="DE159" s="1097"/>
      <c r="DF159" s="1097"/>
      <c r="DG159" s="1097"/>
      <c r="DH159" s="1097"/>
      <c r="DI159" s="1097"/>
      <c r="DJ159" s="1097"/>
      <c r="DK159" s="1097"/>
      <c r="DL159" s="1097"/>
      <c r="DM159" s="1097"/>
      <c r="DN159" s="1097"/>
      <c r="DO159" s="1097"/>
      <c r="DP159" s="1097"/>
      <c r="DQ159" s="1097"/>
      <c r="DR159" s="1097"/>
      <c r="DS159" s="1097"/>
      <c r="DT159" s="1097"/>
      <c r="DU159" s="1097"/>
      <c r="DV159" s="1097"/>
      <c r="DW159" s="1097" t="s">
        <v>82</v>
      </c>
      <c r="DX159" s="1097"/>
      <c r="DY159" s="1097"/>
      <c r="DZ159" s="1097"/>
      <c r="EA159" s="1097"/>
      <c r="EB159" s="1097"/>
      <c r="EC159" s="1097"/>
      <c r="ED159" s="1097"/>
      <c r="EE159" s="1097"/>
      <c r="EF159" s="1097"/>
      <c r="EG159" s="1097"/>
      <c r="EH159" s="1097"/>
      <c r="EI159" s="1097"/>
      <c r="EJ159" s="1097"/>
      <c r="EK159" s="1097"/>
      <c r="EL159" s="1097"/>
      <c r="EM159" s="1097"/>
      <c r="EN159" s="1097"/>
      <c r="EO159" s="1097"/>
      <c r="EP159" s="1097"/>
      <c r="EQ159" s="1097"/>
      <c r="ER159" s="1097"/>
      <c r="ES159" s="1097"/>
      <c r="ET159" s="1097"/>
      <c r="EU159" s="1097"/>
      <c r="EV159" s="1097"/>
      <c r="EW159" s="1097"/>
      <c r="EX159" s="1097"/>
      <c r="EY159" s="1097"/>
      <c r="EZ159" s="1097"/>
      <c r="FA159" s="1097"/>
      <c r="FB159" s="1097"/>
      <c r="FC159" s="1097"/>
      <c r="FD159" s="1097"/>
      <c r="FE159" s="1097"/>
      <c r="FF159" s="1097"/>
      <c r="FG159" s="1097"/>
      <c r="FH159" s="1097"/>
      <c r="FI159" s="1097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1039"/>
      <c r="IY159" s="1040"/>
      <c r="IZ159" s="22"/>
      <c r="JA159" s="22"/>
      <c r="JB159" s="22"/>
      <c r="JC159" s="22"/>
      <c r="JD159" s="22"/>
      <c r="JE159" s="22"/>
      <c r="JF159" s="22"/>
      <c r="JG159" s="22"/>
      <c r="JH159" s="21"/>
      <c r="JI159" s="484"/>
      <c r="JJ159" s="484"/>
      <c r="JK159" s="484"/>
      <c r="JL159" s="484"/>
      <c r="JM159" s="484"/>
      <c r="JN159" s="484"/>
      <c r="JO159" s="484"/>
      <c r="JP159" s="484"/>
      <c r="JQ159" s="484"/>
      <c r="JR159" s="484"/>
      <c r="JS159" s="484"/>
      <c r="JT159" s="484"/>
      <c r="JU159" s="484"/>
      <c r="JV159" s="484"/>
      <c r="JW159" s="484"/>
      <c r="JX159" s="484"/>
      <c r="JY159" s="484"/>
      <c r="JZ159" s="484"/>
      <c r="KA159" s="484"/>
      <c r="KB159" s="484"/>
      <c r="KC159" s="484"/>
      <c r="KD159" s="484"/>
      <c r="KE159" s="484"/>
      <c r="KF159" s="484"/>
      <c r="KG159" s="484"/>
      <c r="KH159" s="484"/>
      <c r="KI159" s="484"/>
      <c r="KJ159" s="484"/>
      <c r="KK159" s="484"/>
      <c r="KL159" s="484"/>
      <c r="KM159" s="484"/>
      <c r="KN159" s="484"/>
      <c r="KO159" s="484"/>
      <c r="KP159" s="484"/>
      <c r="KQ159" s="484"/>
      <c r="KR159" s="484"/>
      <c r="KS159" s="484"/>
      <c r="KT159" s="484"/>
      <c r="KU159" s="484"/>
      <c r="KV159" s="484"/>
      <c r="KW159" s="484"/>
      <c r="KX159" s="484"/>
      <c r="KY159" s="484"/>
      <c r="KZ159" s="484"/>
      <c r="LA159" s="484"/>
      <c r="LB159" s="484"/>
      <c r="LC159" s="484"/>
      <c r="LD159" s="484"/>
      <c r="LE159" s="484"/>
      <c r="LF159" s="484"/>
      <c r="LG159" s="484"/>
      <c r="LH159" s="484"/>
      <c r="LI159" s="484"/>
      <c r="LJ159" s="484"/>
      <c r="LK159" s="484"/>
      <c r="LL159" s="484"/>
      <c r="LM159" s="484"/>
      <c r="LN159" s="484"/>
      <c r="LO159" s="484"/>
      <c r="LP159" s="484"/>
      <c r="LQ159" s="484"/>
      <c r="LR159" s="484"/>
      <c r="LS159" s="484"/>
      <c r="LT159" s="484"/>
      <c r="LU159" s="484"/>
      <c r="LV159" s="484"/>
      <c r="LW159" s="484"/>
      <c r="LX159" s="484"/>
      <c r="LY159" s="484"/>
      <c r="LZ159" s="484"/>
      <c r="MA159" s="484"/>
      <c r="MB159" s="484"/>
      <c r="MC159" s="484"/>
      <c r="MD159" s="484"/>
      <c r="ME159" s="484"/>
      <c r="MF159" s="484"/>
      <c r="MG159" s="484"/>
      <c r="MH159" s="484"/>
      <c r="MI159" s="484"/>
      <c r="MJ159" s="484"/>
      <c r="MK159" s="484"/>
      <c r="ML159" s="484"/>
      <c r="MM159" s="484"/>
      <c r="MN159" s="484"/>
      <c r="MO159" s="484"/>
      <c r="MP159" s="484"/>
      <c r="MQ159" s="484"/>
      <c r="MR159" s="484"/>
      <c r="MS159" s="484"/>
      <c r="MT159" s="484"/>
      <c r="MU159" s="484"/>
      <c r="MV159" s="484"/>
      <c r="MW159" s="484"/>
      <c r="MX159" s="23"/>
      <c r="OG159" s="63"/>
      <c r="OH159" s="63"/>
      <c r="OM159" s="192"/>
      <c r="ON159" s="192"/>
      <c r="OO159" s="192"/>
      <c r="OP159" s="192"/>
      <c r="OQ159" s="192"/>
      <c r="OR159" s="192"/>
      <c r="OS159" s="192"/>
      <c r="OT159" s="192"/>
      <c r="OU159" s="192"/>
      <c r="OV159" s="192"/>
      <c r="OW159" s="192"/>
      <c r="OX159" s="192"/>
      <c r="OY159" s="192"/>
      <c r="OZ159" s="192"/>
      <c r="PA159" s="192"/>
      <c r="PB159" s="192"/>
      <c r="PC159" s="192"/>
      <c r="PD159" s="192"/>
      <c r="PE159" s="192"/>
      <c r="PF159" s="202"/>
      <c r="PG159" s="202"/>
      <c r="PH159" s="202"/>
      <c r="PI159" s="202"/>
      <c r="PJ159" s="192"/>
      <c r="PK159" s="192"/>
      <c r="PL159" s="192"/>
      <c r="PM159" s="192"/>
      <c r="PN159" s="192"/>
      <c r="PO159" s="192"/>
      <c r="PP159" s="192"/>
      <c r="PQ159" s="192"/>
      <c r="PR159" s="192"/>
      <c r="PS159" s="192"/>
      <c r="PT159" s="192"/>
      <c r="PU159" s="192"/>
      <c r="PV159" s="192"/>
      <c r="PW159" s="192"/>
      <c r="PX159" s="192"/>
      <c r="PY159" s="192"/>
      <c r="PZ159" s="192"/>
      <c r="QA159" s="192"/>
      <c r="QB159" s="192"/>
      <c r="QC159" s="192"/>
      <c r="QD159" s="192"/>
      <c r="QE159" s="192"/>
      <c r="QF159" s="192"/>
      <c r="QG159" s="192"/>
      <c r="QH159" s="192"/>
      <c r="QM159" s="63"/>
      <c r="QN159" s="63"/>
    </row>
    <row r="160" spans="2:456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057"/>
      <c r="AY160" s="1041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97"/>
      <c r="BK160" s="1097"/>
      <c r="BL160" s="1097"/>
      <c r="BM160" s="1097"/>
      <c r="BN160" s="1097"/>
      <c r="BO160" s="1097"/>
      <c r="BP160" s="1097"/>
      <c r="BQ160" s="1097"/>
      <c r="BR160" s="1097"/>
      <c r="BS160" s="1097"/>
      <c r="BT160" s="1097"/>
      <c r="BU160" s="1097"/>
      <c r="BV160" s="1097"/>
      <c r="BW160" s="1097"/>
      <c r="BX160" s="1097"/>
      <c r="BY160" s="1097"/>
      <c r="BZ160" s="1097"/>
      <c r="CA160" s="1097"/>
      <c r="CB160" s="1097"/>
      <c r="CC160" s="1097"/>
      <c r="CD160" s="1097"/>
      <c r="CE160" s="1097"/>
      <c r="CF160" s="1097"/>
      <c r="CG160" s="1097"/>
      <c r="CH160" s="1097"/>
      <c r="CI160" s="1097"/>
      <c r="CJ160" s="1097"/>
      <c r="CK160" s="1097"/>
      <c r="CL160" s="1097"/>
      <c r="CM160" s="1097"/>
      <c r="CN160" s="1097"/>
      <c r="CO160" s="1097"/>
      <c r="CP160" s="1097"/>
      <c r="CQ160" s="1097"/>
      <c r="CR160" s="1097"/>
      <c r="CS160" s="1097"/>
      <c r="CT160" s="1097"/>
      <c r="CU160" s="1097"/>
      <c r="CV160" s="1097"/>
      <c r="CW160" s="1097"/>
      <c r="CX160" s="1097"/>
      <c r="CY160" s="1097"/>
      <c r="CZ160" s="1097"/>
      <c r="DA160" s="1097"/>
      <c r="DB160" s="1097"/>
      <c r="DC160" s="1097"/>
      <c r="DD160" s="1097"/>
      <c r="DE160" s="1097"/>
      <c r="DF160" s="1097"/>
      <c r="DG160" s="1097"/>
      <c r="DH160" s="1097"/>
      <c r="DI160" s="1097"/>
      <c r="DJ160" s="1097"/>
      <c r="DK160" s="1097"/>
      <c r="DL160" s="1097"/>
      <c r="DM160" s="1097"/>
      <c r="DN160" s="1097"/>
      <c r="DO160" s="1097"/>
      <c r="DP160" s="1097"/>
      <c r="DQ160" s="1097"/>
      <c r="DR160" s="1097"/>
      <c r="DS160" s="1097"/>
      <c r="DT160" s="1097"/>
      <c r="DU160" s="1097"/>
      <c r="DV160" s="1097"/>
      <c r="DW160" s="1097"/>
      <c r="DX160" s="1097"/>
      <c r="DY160" s="1097"/>
      <c r="DZ160" s="1097"/>
      <c r="EA160" s="1097"/>
      <c r="EB160" s="1097"/>
      <c r="EC160" s="1097"/>
      <c r="ED160" s="1097"/>
      <c r="EE160" s="1097"/>
      <c r="EF160" s="1097"/>
      <c r="EG160" s="1097"/>
      <c r="EH160" s="1097"/>
      <c r="EI160" s="1097"/>
      <c r="EJ160" s="1097"/>
      <c r="EK160" s="1097"/>
      <c r="EL160" s="1097"/>
      <c r="EM160" s="1097"/>
      <c r="EN160" s="1097"/>
      <c r="EO160" s="1097"/>
      <c r="EP160" s="1097"/>
      <c r="EQ160" s="1097"/>
      <c r="ER160" s="1097"/>
      <c r="ES160" s="1097"/>
      <c r="ET160" s="1097"/>
      <c r="EU160" s="1097"/>
      <c r="EV160" s="1097"/>
      <c r="EW160" s="1097"/>
      <c r="EX160" s="1097"/>
      <c r="EY160" s="1097"/>
      <c r="EZ160" s="1097"/>
      <c r="FA160" s="1097"/>
      <c r="FB160" s="1097"/>
      <c r="FC160" s="1097"/>
      <c r="FD160" s="1097"/>
      <c r="FE160" s="1097"/>
      <c r="FF160" s="1097"/>
      <c r="FG160" s="1097"/>
      <c r="FH160" s="1097"/>
      <c r="FI160" s="1097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1041"/>
      <c r="IY160" s="1042"/>
      <c r="IZ160" s="22"/>
      <c r="JA160" s="22"/>
      <c r="JB160" s="22"/>
      <c r="JC160" s="22"/>
      <c r="JD160" s="22"/>
      <c r="JE160" s="22"/>
      <c r="JF160" s="22"/>
      <c r="JG160" s="22"/>
      <c r="JH160" s="21"/>
      <c r="JI160" s="484"/>
      <c r="JJ160" s="484"/>
      <c r="JK160" s="484"/>
      <c r="JL160" s="484"/>
      <c r="JM160" s="484"/>
      <c r="JN160" s="484"/>
      <c r="JO160" s="484"/>
      <c r="JP160" s="484"/>
      <c r="JQ160" s="484"/>
      <c r="JR160" s="484"/>
      <c r="JS160" s="484"/>
      <c r="JT160" s="484"/>
      <c r="JU160" s="484"/>
      <c r="JV160" s="484"/>
      <c r="JW160" s="484"/>
      <c r="JX160" s="484"/>
      <c r="JY160" s="484"/>
      <c r="JZ160" s="484"/>
      <c r="KA160" s="484"/>
      <c r="KB160" s="484"/>
      <c r="KC160" s="484"/>
      <c r="KD160" s="484"/>
      <c r="KE160" s="484"/>
      <c r="KF160" s="484"/>
      <c r="KG160" s="484"/>
      <c r="KH160" s="484"/>
      <c r="KI160" s="484"/>
      <c r="KJ160" s="484"/>
      <c r="KK160" s="484"/>
      <c r="KL160" s="484"/>
      <c r="KM160" s="484"/>
      <c r="KN160" s="484"/>
      <c r="KO160" s="484"/>
      <c r="KP160" s="484"/>
      <c r="KQ160" s="484"/>
      <c r="KR160" s="484"/>
      <c r="KS160" s="484"/>
      <c r="KT160" s="484"/>
      <c r="KU160" s="484"/>
      <c r="KV160" s="484"/>
      <c r="KW160" s="484"/>
      <c r="KX160" s="484"/>
      <c r="KY160" s="484"/>
      <c r="KZ160" s="484"/>
      <c r="LA160" s="484"/>
      <c r="LB160" s="484"/>
      <c r="LC160" s="484"/>
      <c r="LD160" s="484"/>
      <c r="LE160" s="484"/>
      <c r="LF160" s="484"/>
      <c r="LG160" s="484"/>
      <c r="LH160" s="484"/>
      <c r="LI160" s="484"/>
      <c r="LJ160" s="484"/>
      <c r="LK160" s="484"/>
      <c r="LL160" s="484"/>
      <c r="LM160" s="484"/>
      <c r="LN160" s="484"/>
      <c r="LO160" s="484"/>
      <c r="LP160" s="484"/>
      <c r="LQ160" s="484"/>
      <c r="LR160" s="484"/>
      <c r="LS160" s="484"/>
      <c r="LT160" s="484"/>
      <c r="LU160" s="484"/>
      <c r="LV160" s="484"/>
      <c r="LW160" s="484"/>
      <c r="LX160" s="484"/>
      <c r="LY160" s="484"/>
      <c r="LZ160" s="484"/>
      <c r="MA160" s="484"/>
      <c r="MB160" s="484"/>
      <c r="MC160" s="484"/>
      <c r="MD160" s="484"/>
      <c r="ME160" s="484"/>
      <c r="MF160" s="484"/>
      <c r="MG160" s="484"/>
      <c r="MH160" s="484"/>
      <c r="MI160" s="484"/>
      <c r="MJ160" s="484"/>
      <c r="MK160" s="484"/>
      <c r="ML160" s="484"/>
      <c r="MM160" s="484"/>
      <c r="MN160" s="484"/>
      <c r="MO160" s="484"/>
      <c r="MP160" s="484"/>
      <c r="MQ160" s="484"/>
      <c r="MR160" s="484"/>
      <c r="MS160" s="484"/>
      <c r="MT160" s="484"/>
      <c r="MU160" s="484"/>
      <c r="MV160" s="484"/>
      <c r="MW160" s="484"/>
      <c r="MX160" s="23"/>
      <c r="OG160" s="63"/>
      <c r="OH160" s="63"/>
      <c r="OM160" s="192"/>
      <c r="ON160" s="192"/>
      <c r="OO160" s="192"/>
      <c r="OP160" s="192"/>
      <c r="OQ160" s="192"/>
      <c r="OR160" s="192"/>
      <c r="OS160" s="192"/>
      <c r="OT160" s="192"/>
      <c r="OU160" s="192"/>
      <c r="OV160" s="192"/>
      <c r="OW160" s="192"/>
      <c r="OX160" s="192"/>
      <c r="OY160" s="192"/>
      <c r="OZ160" s="192"/>
      <c r="PA160" s="192"/>
      <c r="PB160" s="192"/>
      <c r="PC160" s="192"/>
      <c r="PD160" s="192"/>
      <c r="PE160" s="192"/>
      <c r="PF160" s="202"/>
      <c r="PG160" s="202"/>
      <c r="PH160" s="202"/>
      <c r="PI160" s="202"/>
      <c r="PJ160" s="192"/>
      <c r="PK160" s="192"/>
      <c r="PL160" s="192"/>
      <c r="PM160" s="192"/>
      <c r="PN160" s="192"/>
      <c r="PO160" s="192"/>
      <c r="PP160" s="192"/>
      <c r="PQ160" s="192"/>
      <c r="PR160" s="192"/>
      <c r="PS160" s="192"/>
      <c r="PT160" s="192"/>
      <c r="PU160" s="192"/>
      <c r="PV160" s="192"/>
      <c r="PW160" s="192"/>
      <c r="PX160" s="192"/>
      <c r="PY160" s="192"/>
      <c r="PZ160" s="192"/>
      <c r="QA160" s="192"/>
      <c r="QB160" s="192"/>
      <c r="QC160" s="192"/>
      <c r="QD160" s="192"/>
      <c r="QE160" s="192"/>
      <c r="QF160" s="192"/>
      <c r="QG160" s="192"/>
      <c r="QH160" s="192"/>
      <c r="QM160" s="63"/>
      <c r="QN160" s="63"/>
    </row>
    <row r="161" spans="2:456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57" t="s">
        <v>12</v>
      </c>
      <c r="AY161" s="1100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97" t="s">
        <v>83</v>
      </c>
      <c r="BK161" s="1097"/>
      <c r="BL161" s="1097"/>
      <c r="BM161" s="1097"/>
      <c r="BN161" s="1097"/>
      <c r="BO161" s="1097"/>
      <c r="BP161" s="1097"/>
      <c r="BQ161" s="1097"/>
      <c r="BR161" s="1097"/>
      <c r="BS161" s="1097"/>
      <c r="BT161" s="1097"/>
      <c r="BU161" s="1097"/>
      <c r="BV161" s="1097"/>
      <c r="BW161" s="1097" t="s">
        <v>84</v>
      </c>
      <c r="BX161" s="1097"/>
      <c r="BY161" s="1097"/>
      <c r="BZ161" s="1097"/>
      <c r="CA161" s="1097"/>
      <c r="CB161" s="1097"/>
      <c r="CC161" s="1097"/>
      <c r="CD161" s="1097"/>
      <c r="CE161" s="1097"/>
      <c r="CF161" s="1097"/>
      <c r="CG161" s="1097"/>
      <c r="CH161" s="1097"/>
      <c r="CI161" s="1097"/>
      <c r="CJ161" s="1097" t="s">
        <v>85</v>
      </c>
      <c r="CK161" s="1097"/>
      <c r="CL161" s="1097"/>
      <c r="CM161" s="1097"/>
      <c r="CN161" s="1097"/>
      <c r="CO161" s="1097"/>
      <c r="CP161" s="1097"/>
      <c r="CQ161" s="1097"/>
      <c r="CR161" s="1097"/>
      <c r="CS161" s="1097"/>
      <c r="CT161" s="1097"/>
      <c r="CU161" s="1097"/>
      <c r="CV161" s="1097"/>
      <c r="CW161" s="1097" t="s">
        <v>86</v>
      </c>
      <c r="CX161" s="1097"/>
      <c r="CY161" s="1097"/>
      <c r="CZ161" s="1097"/>
      <c r="DA161" s="1097"/>
      <c r="DB161" s="1097"/>
      <c r="DC161" s="1097"/>
      <c r="DD161" s="1097"/>
      <c r="DE161" s="1097"/>
      <c r="DF161" s="1097"/>
      <c r="DG161" s="1097"/>
      <c r="DH161" s="1097"/>
      <c r="DI161" s="1097"/>
      <c r="DJ161" s="1097" t="s">
        <v>87</v>
      </c>
      <c r="DK161" s="1097"/>
      <c r="DL161" s="1097"/>
      <c r="DM161" s="1097"/>
      <c r="DN161" s="1097"/>
      <c r="DO161" s="1097"/>
      <c r="DP161" s="1097"/>
      <c r="DQ161" s="1097"/>
      <c r="DR161" s="1097"/>
      <c r="DS161" s="1097"/>
      <c r="DT161" s="1097"/>
      <c r="DU161" s="1097"/>
      <c r="DV161" s="1097"/>
      <c r="DW161" s="1097" t="s">
        <v>88</v>
      </c>
      <c r="DX161" s="1097"/>
      <c r="DY161" s="1097"/>
      <c r="DZ161" s="1097"/>
      <c r="EA161" s="1097"/>
      <c r="EB161" s="1097"/>
      <c r="EC161" s="1097"/>
      <c r="ED161" s="1097"/>
      <c r="EE161" s="1097"/>
      <c r="EF161" s="1097"/>
      <c r="EG161" s="1097"/>
      <c r="EH161" s="1097"/>
      <c r="EI161" s="1097"/>
      <c r="EJ161" s="1097" t="s">
        <v>89</v>
      </c>
      <c r="EK161" s="1097"/>
      <c r="EL161" s="1097"/>
      <c r="EM161" s="1097"/>
      <c r="EN161" s="1097"/>
      <c r="EO161" s="1097"/>
      <c r="EP161" s="1097"/>
      <c r="EQ161" s="1097"/>
      <c r="ER161" s="1097"/>
      <c r="ES161" s="1097"/>
      <c r="ET161" s="1097"/>
      <c r="EU161" s="1097"/>
      <c r="EV161" s="1097"/>
      <c r="EW161" s="1097" t="s">
        <v>90</v>
      </c>
      <c r="EX161" s="1097"/>
      <c r="EY161" s="1097"/>
      <c r="EZ161" s="1097"/>
      <c r="FA161" s="1097"/>
      <c r="FB161" s="1097"/>
      <c r="FC161" s="1097"/>
      <c r="FD161" s="1097"/>
      <c r="FE161" s="1097"/>
      <c r="FF161" s="1097"/>
      <c r="FG161" s="1097"/>
      <c r="FH161" s="1097"/>
      <c r="FI161" s="1097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98" t="s">
        <v>12</v>
      </c>
      <c r="IY161" s="1099"/>
      <c r="IZ161" s="22"/>
      <c r="JA161" s="22"/>
      <c r="JB161" s="22"/>
      <c r="JC161" s="22"/>
      <c r="JD161" s="22"/>
      <c r="JE161" s="22"/>
      <c r="JF161" s="22"/>
      <c r="JG161" s="22"/>
      <c r="JH161" s="21"/>
      <c r="JI161" s="484"/>
      <c r="JJ161" s="484"/>
      <c r="JK161" s="484"/>
      <c r="JL161" s="484"/>
      <c r="JM161" s="484"/>
      <c r="JN161" s="484"/>
      <c r="JO161" s="484"/>
      <c r="JP161" s="484"/>
      <c r="JQ161" s="484"/>
      <c r="JR161" s="484"/>
      <c r="JS161" s="484"/>
      <c r="JT161" s="484"/>
      <c r="JU161" s="484"/>
      <c r="JV161" s="484"/>
      <c r="JW161" s="484"/>
      <c r="JX161" s="484"/>
      <c r="JY161" s="484"/>
      <c r="JZ161" s="484"/>
      <c r="KA161" s="484"/>
      <c r="KB161" s="484"/>
      <c r="KC161" s="484"/>
      <c r="KD161" s="484"/>
      <c r="KE161" s="484"/>
      <c r="KF161" s="484"/>
      <c r="KG161" s="484"/>
      <c r="KH161" s="484"/>
      <c r="KI161" s="484"/>
      <c r="KJ161" s="484"/>
      <c r="KK161" s="484"/>
      <c r="KL161" s="484"/>
      <c r="KM161" s="484"/>
      <c r="KN161" s="484"/>
      <c r="KO161" s="484"/>
      <c r="KP161" s="484"/>
      <c r="KQ161" s="484"/>
      <c r="KR161" s="484"/>
      <c r="KS161" s="484"/>
      <c r="KT161" s="484"/>
      <c r="KU161" s="484"/>
      <c r="KV161" s="484"/>
      <c r="KW161" s="484"/>
      <c r="KX161" s="484"/>
      <c r="KY161" s="484"/>
      <c r="KZ161" s="484"/>
      <c r="LA161" s="484"/>
      <c r="LB161" s="484"/>
      <c r="LC161" s="484"/>
      <c r="LD161" s="484"/>
      <c r="LE161" s="484"/>
      <c r="LF161" s="484"/>
      <c r="LG161" s="484"/>
      <c r="LH161" s="484"/>
      <c r="LI161" s="484"/>
      <c r="LJ161" s="484"/>
      <c r="LK161" s="484"/>
      <c r="LL161" s="484"/>
      <c r="LM161" s="484"/>
      <c r="LN161" s="484"/>
      <c r="LO161" s="484"/>
      <c r="LP161" s="484"/>
      <c r="LQ161" s="484"/>
      <c r="LR161" s="484"/>
      <c r="LS161" s="484"/>
      <c r="LT161" s="484"/>
      <c r="LU161" s="484"/>
      <c r="LV161" s="484"/>
      <c r="LW161" s="484"/>
      <c r="LX161" s="484"/>
      <c r="LY161" s="484"/>
      <c r="LZ161" s="484"/>
      <c r="MA161" s="484"/>
      <c r="MB161" s="484"/>
      <c r="MC161" s="484"/>
      <c r="MD161" s="484"/>
      <c r="ME161" s="484"/>
      <c r="MF161" s="484"/>
      <c r="MG161" s="484"/>
      <c r="MH161" s="484"/>
      <c r="MI161" s="484"/>
      <c r="MJ161" s="484"/>
      <c r="MK161" s="484"/>
      <c r="ML161" s="484"/>
      <c r="MM161" s="484"/>
      <c r="MN161" s="484"/>
      <c r="MO161" s="484"/>
      <c r="MP161" s="484"/>
      <c r="MQ161" s="484"/>
      <c r="MR161" s="484"/>
      <c r="MS161" s="484"/>
      <c r="MT161" s="484"/>
      <c r="MU161" s="484"/>
      <c r="MV161" s="484"/>
      <c r="MW161" s="484"/>
      <c r="MX161" s="23"/>
      <c r="OG161" s="63"/>
      <c r="OH161" s="63"/>
      <c r="OM161" s="192"/>
      <c r="ON161" s="192"/>
      <c r="OO161" s="192"/>
      <c r="OP161" s="192"/>
      <c r="OQ161" s="192"/>
      <c r="OR161" s="192"/>
      <c r="OS161" s="192"/>
      <c r="OT161" s="192"/>
      <c r="OU161" s="192"/>
      <c r="OV161" s="192"/>
      <c r="OW161" s="192"/>
      <c r="OX161" s="192"/>
      <c r="OY161" s="192"/>
      <c r="OZ161" s="192"/>
      <c r="PA161" s="192"/>
      <c r="PB161" s="192"/>
      <c r="PC161" s="192"/>
      <c r="PD161" s="192"/>
      <c r="PE161" s="192"/>
      <c r="PF161" s="202"/>
      <c r="PG161" s="202"/>
      <c r="PH161" s="202"/>
      <c r="PI161" s="202"/>
      <c r="PJ161" s="192"/>
      <c r="PK161" s="192"/>
      <c r="PL161" s="192"/>
      <c r="PM161" s="192"/>
      <c r="PN161" s="192"/>
      <c r="PO161" s="192"/>
      <c r="PP161" s="192"/>
      <c r="PQ161" s="192"/>
      <c r="PR161" s="192"/>
      <c r="PS161" s="192"/>
      <c r="PT161" s="192"/>
      <c r="PU161" s="192"/>
      <c r="PV161" s="192"/>
      <c r="PW161" s="192"/>
      <c r="PX161" s="192"/>
      <c r="PY161" s="192"/>
      <c r="PZ161" s="192"/>
      <c r="QA161" s="192"/>
      <c r="QB161" s="192"/>
      <c r="QC161" s="192"/>
      <c r="QD161" s="192"/>
      <c r="QE161" s="192"/>
      <c r="QF161" s="192"/>
      <c r="QG161" s="192"/>
      <c r="QH161" s="192"/>
      <c r="QM161" s="63"/>
      <c r="QN161" s="63"/>
    </row>
    <row r="162" spans="2:456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57"/>
      <c r="AY162" s="1100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97"/>
      <c r="BK162" s="1097"/>
      <c r="BL162" s="1097"/>
      <c r="BM162" s="1097"/>
      <c r="BN162" s="1097"/>
      <c r="BO162" s="1097"/>
      <c r="BP162" s="1097"/>
      <c r="BQ162" s="1097"/>
      <c r="BR162" s="1097"/>
      <c r="BS162" s="1097"/>
      <c r="BT162" s="1097"/>
      <c r="BU162" s="1097"/>
      <c r="BV162" s="1097"/>
      <c r="BW162" s="1097"/>
      <c r="BX162" s="1097"/>
      <c r="BY162" s="1097"/>
      <c r="BZ162" s="1097"/>
      <c r="CA162" s="1097"/>
      <c r="CB162" s="1097"/>
      <c r="CC162" s="1097"/>
      <c r="CD162" s="1097"/>
      <c r="CE162" s="1097"/>
      <c r="CF162" s="1097"/>
      <c r="CG162" s="1097"/>
      <c r="CH162" s="1097"/>
      <c r="CI162" s="1097"/>
      <c r="CJ162" s="1097"/>
      <c r="CK162" s="1097"/>
      <c r="CL162" s="1097"/>
      <c r="CM162" s="1097"/>
      <c r="CN162" s="1097"/>
      <c r="CO162" s="1097"/>
      <c r="CP162" s="1097"/>
      <c r="CQ162" s="1097"/>
      <c r="CR162" s="1097"/>
      <c r="CS162" s="1097"/>
      <c r="CT162" s="1097"/>
      <c r="CU162" s="1097"/>
      <c r="CV162" s="1097"/>
      <c r="CW162" s="1097"/>
      <c r="CX162" s="1097"/>
      <c r="CY162" s="1097"/>
      <c r="CZ162" s="1097"/>
      <c r="DA162" s="1097"/>
      <c r="DB162" s="1097"/>
      <c r="DC162" s="1097"/>
      <c r="DD162" s="1097"/>
      <c r="DE162" s="1097"/>
      <c r="DF162" s="1097"/>
      <c r="DG162" s="1097"/>
      <c r="DH162" s="1097"/>
      <c r="DI162" s="1097"/>
      <c r="DJ162" s="1097"/>
      <c r="DK162" s="1097"/>
      <c r="DL162" s="1097"/>
      <c r="DM162" s="1097"/>
      <c r="DN162" s="1097"/>
      <c r="DO162" s="1097"/>
      <c r="DP162" s="1097"/>
      <c r="DQ162" s="1097"/>
      <c r="DR162" s="1097"/>
      <c r="DS162" s="1097"/>
      <c r="DT162" s="1097"/>
      <c r="DU162" s="1097"/>
      <c r="DV162" s="1097"/>
      <c r="DW162" s="1097"/>
      <c r="DX162" s="1097"/>
      <c r="DY162" s="1097"/>
      <c r="DZ162" s="1097"/>
      <c r="EA162" s="1097"/>
      <c r="EB162" s="1097"/>
      <c r="EC162" s="1097"/>
      <c r="ED162" s="1097"/>
      <c r="EE162" s="1097"/>
      <c r="EF162" s="1097"/>
      <c r="EG162" s="1097"/>
      <c r="EH162" s="1097"/>
      <c r="EI162" s="1097"/>
      <c r="EJ162" s="1097"/>
      <c r="EK162" s="1097"/>
      <c r="EL162" s="1097"/>
      <c r="EM162" s="1097"/>
      <c r="EN162" s="1097"/>
      <c r="EO162" s="1097"/>
      <c r="EP162" s="1097"/>
      <c r="EQ162" s="1097"/>
      <c r="ER162" s="1097"/>
      <c r="ES162" s="1097"/>
      <c r="ET162" s="1097"/>
      <c r="EU162" s="1097"/>
      <c r="EV162" s="1097"/>
      <c r="EW162" s="1097"/>
      <c r="EX162" s="1097"/>
      <c r="EY162" s="1097"/>
      <c r="EZ162" s="1097"/>
      <c r="FA162" s="1097"/>
      <c r="FB162" s="1097"/>
      <c r="FC162" s="1097"/>
      <c r="FD162" s="1097"/>
      <c r="FE162" s="1097"/>
      <c r="FF162" s="1097"/>
      <c r="FG162" s="1097"/>
      <c r="FH162" s="1097"/>
      <c r="FI162" s="1097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100"/>
      <c r="IY162" s="1101"/>
      <c r="IZ162" s="22"/>
      <c r="JA162" s="22"/>
      <c r="JB162" s="22"/>
      <c r="JC162" s="22"/>
      <c r="JD162" s="22"/>
      <c r="JE162" s="22"/>
      <c r="JF162" s="22"/>
      <c r="JG162" s="22"/>
      <c r="JH162" s="21"/>
      <c r="JI162" s="484"/>
      <c r="JJ162" s="484"/>
      <c r="JK162" s="484"/>
      <c r="JL162" s="484"/>
      <c r="JM162" s="484"/>
      <c r="JN162" s="484"/>
      <c r="JO162" s="484"/>
      <c r="JP162" s="484"/>
      <c r="JQ162" s="484"/>
      <c r="JR162" s="484"/>
      <c r="JS162" s="484"/>
      <c r="JT162" s="484"/>
      <c r="JU162" s="484"/>
      <c r="JV162" s="484"/>
      <c r="JW162" s="484"/>
      <c r="JX162" s="484"/>
      <c r="JY162" s="484"/>
      <c r="JZ162" s="484"/>
      <c r="KA162" s="484"/>
      <c r="KB162" s="484"/>
      <c r="KC162" s="484"/>
      <c r="KD162" s="484"/>
      <c r="KE162" s="484"/>
      <c r="KF162" s="484"/>
      <c r="KG162" s="484"/>
      <c r="KH162" s="484"/>
      <c r="KI162" s="484"/>
      <c r="KJ162" s="484"/>
      <c r="KK162" s="484"/>
      <c r="KL162" s="484"/>
      <c r="KM162" s="484"/>
      <c r="KN162" s="484"/>
      <c r="KO162" s="484"/>
      <c r="KP162" s="484"/>
      <c r="KQ162" s="484"/>
      <c r="KR162" s="484"/>
      <c r="KS162" s="484"/>
      <c r="KT162" s="484"/>
      <c r="KU162" s="484"/>
      <c r="KV162" s="484"/>
      <c r="KW162" s="484"/>
      <c r="KX162" s="484"/>
      <c r="KY162" s="484"/>
      <c r="KZ162" s="484"/>
      <c r="LA162" s="484"/>
      <c r="LB162" s="484"/>
      <c r="LC162" s="484"/>
      <c r="LD162" s="484"/>
      <c r="LE162" s="484"/>
      <c r="LF162" s="484"/>
      <c r="LG162" s="484"/>
      <c r="LH162" s="484"/>
      <c r="LI162" s="484"/>
      <c r="LJ162" s="484"/>
      <c r="LK162" s="484"/>
      <c r="LL162" s="484"/>
      <c r="LM162" s="484"/>
      <c r="LN162" s="484"/>
      <c r="LO162" s="484"/>
      <c r="LP162" s="484"/>
      <c r="LQ162" s="484"/>
      <c r="LR162" s="484"/>
      <c r="LS162" s="484"/>
      <c r="LT162" s="484"/>
      <c r="LU162" s="484"/>
      <c r="LV162" s="484"/>
      <c r="LW162" s="484"/>
      <c r="LX162" s="484"/>
      <c r="LY162" s="484"/>
      <c r="LZ162" s="484"/>
      <c r="MA162" s="484"/>
      <c r="MB162" s="484"/>
      <c r="MC162" s="484"/>
      <c r="MD162" s="484"/>
      <c r="ME162" s="484"/>
      <c r="MF162" s="484"/>
      <c r="MG162" s="484"/>
      <c r="MH162" s="484"/>
      <c r="MI162" s="484"/>
      <c r="MJ162" s="484"/>
      <c r="MK162" s="484"/>
      <c r="ML162" s="484"/>
      <c r="MM162" s="484"/>
      <c r="MN162" s="484"/>
      <c r="MO162" s="484"/>
      <c r="MP162" s="484"/>
      <c r="MQ162" s="484"/>
      <c r="MR162" s="484"/>
      <c r="MS162" s="484"/>
      <c r="MT162" s="484"/>
      <c r="MU162" s="484"/>
      <c r="MV162" s="484"/>
      <c r="MW162" s="484"/>
      <c r="MX162" s="23"/>
      <c r="OG162" s="63"/>
      <c r="OH162" s="63"/>
      <c r="OM162" s="192"/>
      <c r="ON162" s="192"/>
      <c r="OO162" s="192"/>
      <c r="OP162" s="192"/>
      <c r="OQ162" s="192"/>
      <c r="OR162" s="192"/>
      <c r="OS162" s="192"/>
      <c r="OT162" s="192"/>
      <c r="OU162" s="192"/>
      <c r="OV162" s="192"/>
      <c r="OW162" s="192"/>
      <c r="OX162" s="192"/>
      <c r="OY162" s="192"/>
      <c r="OZ162" s="192"/>
      <c r="PA162" s="192"/>
      <c r="PB162" s="192"/>
      <c r="PC162" s="192"/>
      <c r="PD162" s="192"/>
      <c r="PE162" s="192"/>
      <c r="PF162" s="202"/>
      <c r="PG162" s="202"/>
      <c r="PH162" s="202"/>
      <c r="PI162" s="202"/>
      <c r="PJ162" s="192"/>
      <c r="PK162" s="192"/>
      <c r="PL162" s="192"/>
      <c r="PM162" s="192"/>
      <c r="PN162" s="192"/>
      <c r="PO162" s="192"/>
      <c r="PP162" s="192"/>
      <c r="PQ162" s="192"/>
      <c r="PR162" s="192"/>
      <c r="PS162" s="192"/>
      <c r="PT162" s="192"/>
      <c r="PU162" s="192"/>
      <c r="PV162" s="192"/>
      <c r="PW162" s="192"/>
      <c r="PX162" s="192"/>
      <c r="PY162" s="192"/>
      <c r="PZ162" s="192"/>
      <c r="QA162" s="192"/>
      <c r="QB162" s="192"/>
      <c r="QC162" s="192"/>
      <c r="QD162" s="192"/>
      <c r="QE162" s="192"/>
      <c r="QF162" s="192"/>
      <c r="QG162" s="192"/>
      <c r="QH162" s="192"/>
      <c r="QM162" s="63"/>
      <c r="QN162" s="63"/>
    </row>
    <row r="163" spans="2:456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57"/>
      <c r="AY163" s="1100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102" t="str">
        <f>'PORTADA T-POWER'!CM41</f>
        <v>2000</v>
      </c>
      <c r="BK163" s="1102"/>
      <c r="BL163" s="1102"/>
      <c r="BM163" s="1102"/>
      <c r="BN163" s="1102"/>
      <c r="BO163" s="1102"/>
      <c r="BP163" s="1102"/>
      <c r="BQ163" s="1102"/>
      <c r="BR163" s="1102"/>
      <c r="BS163" s="1102"/>
      <c r="BT163" s="1102"/>
      <c r="BU163" s="1102"/>
      <c r="BV163" s="1102"/>
      <c r="BW163" s="1102" t="str">
        <f>'PORTADA T-POWER'!CM47</f>
        <v>1320</v>
      </c>
      <c r="BX163" s="1102"/>
      <c r="BY163" s="1102"/>
      <c r="BZ163" s="1102"/>
      <c r="CA163" s="1102"/>
      <c r="CB163" s="1102"/>
      <c r="CC163" s="1102"/>
      <c r="CD163" s="1102"/>
      <c r="CE163" s="1102"/>
      <c r="CF163" s="1102"/>
      <c r="CG163" s="1102"/>
      <c r="CH163" s="1102"/>
      <c r="CI163" s="1102"/>
      <c r="CJ163" s="1102">
        <f>'PORTADA T-POWER'!CM53</f>
        <v>600</v>
      </c>
      <c r="CK163" s="1102"/>
      <c r="CL163" s="1102"/>
      <c r="CM163" s="1102"/>
      <c r="CN163" s="1102"/>
      <c r="CO163" s="1102"/>
      <c r="CP163" s="1102"/>
      <c r="CQ163" s="1102"/>
      <c r="CR163" s="1102"/>
      <c r="CS163" s="1102"/>
      <c r="CT163" s="1102"/>
      <c r="CU163" s="1102"/>
      <c r="CV163" s="1102"/>
      <c r="CW163" s="1102" t="str">
        <f>'PORTADA T-POWER'!CM71</f>
        <v>RAL9003</v>
      </c>
      <c r="CX163" s="1102"/>
      <c r="CY163" s="1102"/>
      <c r="CZ163" s="1102"/>
      <c r="DA163" s="1102"/>
      <c r="DB163" s="1102"/>
      <c r="DC163" s="1102"/>
      <c r="DD163" s="1102"/>
      <c r="DE163" s="1102"/>
      <c r="DF163" s="1102"/>
      <c r="DG163" s="1102"/>
      <c r="DH163" s="1102"/>
      <c r="DI163" s="1102"/>
      <c r="DJ163" s="1102" t="str">
        <f>'PORTADA T-POWER'!CM59</f>
        <v>IP30</v>
      </c>
      <c r="DK163" s="1102"/>
      <c r="DL163" s="1102"/>
      <c r="DM163" s="1102"/>
      <c r="DN163" s="1102"/>
      <c r="DO163" s="1102"/>
      <c r="DP163" s="1102"/>
      <c r="DQ163" s="1102"/>
      <c r="DR163" s="1102"/>
      <c r="DS163" s="1102"/>
      <c r="DT163" s="1102"/>
      <c r="DU163" s="1102"/>
      <c r="DV163" s="1102"/>
      <c r="DW163" s="1102">
        <f>'PORTADA T-POWER'!CL94</f>
        <v>440</v>
      </c>
      <c r="DX163" s="1102"/>
      <c r="DY163" s="1102"/>
      <c r="DZ163" s="1102"/>
      <c r="EA163" s="1102"/>
      <c r="EB163" s="1102"/>
      <c r="EC163" s="1102"/>
      <c r="ED163" s="1102"/>
      <c r="EE163" s="1102"/>
      <c r="EF163" s="1102"/>
      <c r="EG163" s="1102"/>
      <c r="EH163" s="1102"/>
      <c r="EI163" s="1102"/>
      <c r="EJ163" s="1103" t="str">
        <f>'PORTADA T-POWER'!CL100</f>
        <v>10-40</v>
      </c>
      <c r="EK163" s="1102"/>
      <c r="EL163" s="1102"/>
      <c r="EM163" s="1102"/>
      <c r="EN163" s="1102"/>
      <c r="EO163" s="1102"/>
      <c r="EP163" s="1102"/>
      <c r="EQ163" s="1102"/>
      <c r="ER163" s="1102"/>
      <c r="ES163" s="1102"/>
      <c r="ET163" s="1102"/>
      <c r="EU163" s="1102"/>
      <c r="EV163" s="1102"/>
      <c r="EW163" s="1102">
        <f>'PORTADA T-POWER'!CL106</f>
        <v>1000</v>
      </c>
      <c r="EX163" s="1102"/>
      <c r="EY163" s="1102"/>
      <c r="EZ163" s="1102"/>
      <c r="FA163" s="1102"/>
      <c r="FB163" s="1102"/>
      <c r="FC163" s="1102"/>
      <c r="FD163" s="1102"/>
      <c r="FE163" s="1102"/>
      <c r="FF163" s="1102"/>
      <c r="FG163" s="1102"/>
      <c r="FH163" s="1102"/>
      <c r="FI163" s="1102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100"/>
      <c r="IY163" s="1101"/>
      <c r="IZ163" s="22"/>
      <c r="JA163" s="22"/>
      <c r="JB163" s="22"/>
      <c r="JC163" s="22"/>
      <c r="JD163" s="22"/>
      <c r="JE163" s="22"/>
      <c r="JF163" s="22"/>
      <c r="JG163" s="22"/>
      <c r="JH163" s="21"/>
      <c r="JI163" s="484"/>
      <c r="JJ163" s="484"/>
      <c r="JK163" s="484"/>
      <c r="JL163" s="484"/>
      <c r="JM163" s="484"/>
      <c r="JN163" s="484"/>
      <c r="JO163" s="484"/>
      <c r="JP163" s="484"/>
      <c r="JQ163" s="484"/>
      <c r="JR163" s="484"/>
      <c r="JS163" s="484"/>
      <c r="JT163" s="484"/>
      <c r="JU163" s="484"/>
      <c r="JV163" s="484"/>
      <c r="JW163" s="484"/>
      <c r="JX163" s="484"/>
      <c r="JY163" s="484"/>
      <c r="JZ163" s="484"/>
      <c r="KA163" s="484"/>
      <c r="KB163" s="484"/>
      <c r="KC163" s="484"/>
      <c r="KD163" s="484"/>
      <c r="KE163" s="484"/>
      <c r="KF163" s="484"/>
      <c r="KG163" s="484"/>
      <c r="KH163" s="484"/>
      <c r="KI163" s="484"/>
      <c r="KJ163" s="484"/>
      <c r="KK163" s="484"/>
      <c r="KL163" s="484"/>
      <c r="KM163" s="484"/>
      <c r="KN163" s="484"/>
      <c r="KO163" s="484"/>
      <c r="KP163" s="484"/>
      <c r="KQ163" s="484"/>
      <c r="KR163" s="484"/>
      <c r="KS163" s="484"/>
      <c r="KT163" s="484"/>
      <c r="KU163" s="484"/>
      <c r="KV163" s="484"/>
      <c r="KW163" s="484"/>
      <c r="KX163" s="484"/>
      <c r="KY163" s="484"/>
      <c r="KZ163" s="484"/>
      <c r="LA163" s="484"/>
      <c r="LB163" s="484"/>
      <c r="LC163" s="484"/>
      <c r="LD163" s="484"/>
      <c r="LE163" s="484"/>
      <c r="LF163" s="484"/>
      <c r="LG163" s="484"/>
      <c r="LH163" s="484"/>
      <c r="LI163" s="484"/>
      <c r="LJ163" s="484"/>
      <c r="LK163" s="484"/>
      <c r="LL163" s="484"/>
      <c r="LM163" s="484"/>
      <c r="LN163" s="484"/>
      <c r="LO163" s="484"/>
      <c r="LP163" s="484"/>
      <c r="LQ163" s="484"/>
      <c r="LR163" s="484"/>
      <c r="LS163" s="484"/>
      <c r="LT163" s="484"/>
      <c r="LU163" s="484"/>
      <c r="LV163" s="484"/>
      <c r="LW163" s="484"/>
      <c r="LX163" s="484"/>
      <c r="LY163" s="484"/>
      <c r="LZ163" s="484"/>
      <c r="MA163" s="484"/>
      <c r="MB163" s="484"/>
      <c r="MC163" s="484"/>
      <c r="MD163" s="484"/>
      <c r="ME163" s="484"/>
      <c r="MF163" s="484"/>
      <c r="MG163" s="484"/>
      <c r="MH163" s="484"/>
      <c r="MI163" s="484"/>
      <c r="MJ163" s="484"/>
      <c r="MK163" s="484"/>
      <c r="ML163" s="484"/>
      <c r="MM163" s="484"/>
      <c r="MN163" s="484"/>
      <c r="MO163" s="484"/>
      <c r="MP163" s="484"/>
      <c r="MQ163" s="484"/>
      <c r="MR163" s="484"/>
      <c r="MS163" s="484"/>
      <c r="MT163" s="484"/>
      <c r="MU163" s="484"/>
      <c r="MV163" s="484"/>
      <c r="MW163" s="484"/>
      <c r="MX163" s="23"/>
      <c r="OG163" s="63"/>
      <c r="OH163" s="63"/>
      <c r="OM163" s="192"/>
      <c r="ON163" s="192"/>
      <c r="OO163" s="192"/>
      <c r="OP163" s="192"/>
      <c r="OQ163" s="192"/>
      <c r="OR163" s="192"/>
      <c r="OS163" s="192"/>
      <c r="OT163" s="192"/>
      <c r="OU163" s="192"/>
      <c r="OV163" s="192"/>
      <c r="OW163" s="192"/>
      <c r="OX163" s="192"/>
      <c r="OY163" s="192"/>
      <c r="OZ163" s="192"/>
      <c r="PA163" s="192"/>
      <c r="PB163" s="192"/>
      <c r="PC163" s="192"/>
      <c r="PD163" s="192"/>
      <c r="PE163" s="192"/>
      <c r="PF163" s="202"/>
      <c r="PG163" s="202"/>
      <c r="PH163" s="202"/>
      <c r="PI163" s="202"/>
      <c r="PJ163" s="192"/>
      <c r="PK163" s="192"/>
      <c r="PL163" s="192"/>
      <c r="PM163" s="192"/>
      <c r="PN163" s="192"/>
      <c r="PO163" s="192"/>
      <c r="PP163" s="192"/>
      <c r="PQ163" s="192"/>
      <c r="PR163" s="192"/>
      <c r="PS163" s="192"/>
      <c r="PT163" s="192"/>
      <c r="PU163" s="192"/>
      <c r="PV163" s="192"/>
      <c r="PW163" s="192"/>
      <c r="PX163" s="192"/>
      <c r="PY163" s="192"/>
      <c r="PZ163" s="192"/>
      <c r="QA163" s="192"/>
      <c r="QB163" s="192"/>
      <c r="QC163" s="192"/>
      <c r="QD163" s="192"/>
      <c r="QE163" s="192"/>
      <c r="QF163" s="192"/>
      <c r="QG163" s="192"/>
      <c r="QH163" s="192"/>
      <c r="QM163" s="63"/>
      <c r="QN163" s="63"/>
    </row>
    <row r="164" spans="2:456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57"/>
      <c r="AY164" s="1100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102"/>
      <c r="BK164" s="1102"/>
      <c r="BL164" s="1102"/>
      <c r="BM164" s="1102"/>
      <c r="BN164" s="1102"/>
      <c r="BO164" s="1102"/>
      <c r="BP164" s="1102"/>
      <c r="BQ164" s="1102"/>
      <c r="BR164" s="1102"/>
      <c r="BS164" s="1102"/>
      <c r="BT164" s="1102"/>
      <c r="BU164" s="1102"/>
      <c r="BV164" s="1102"/>
      <c r="BW164" s="1102"/>
      <c r="BX164" s="1102"/>
      <c r="BY164" s="1102"/>
      <c r="BZ164" s="1102"/>
      <c r="CA164" s="1102"/>
      <c r="CB164" s="1102"/>
      <c r="CC164" s="1102"/>
      <c r="CD164" s="1102"/>
      <c r="CE164" s="1102"/>
      <c r="CF164" s="1102"/>
      <c r="CG164" s="1102"/>
      <c r="CH164" s="1102"/>
      <c r="CI164" s="1102"/>
      <c r="CJ164" s="1102"/>
      <c r="CK164" s="1102"/>
      <c r="CL164" s="1102"/>
      <c r="CM164" s="1102"/>
      <c r="CN164" s="1102"/>
      <c r="CO164" s="1102"/>
      <c r="CP164" s="1102"/>
      <c r="CQ164" s="1102"/>
      <c r="CR164" s="1102"/>
      <c r="CS164" s="1102"/>
      <c r="CT164" s="1102"/>
      <c r="CU164" s="1102"/>
      <c r="CV164" s="1102"/>
      <c r="CW164" s="1102"/>
      <c r="CX164" s="1102"/>
      <c r="CY164" s="1102"/>
      <c r="CZ164" s="1102"/>
      <c r="DA164" s="1102"/>
      <c r="DB164" s="1102"/>
      <c r="DC164" s="1102"/>
      <c r="DD164" s="1102"/>
      <c r="DE164" s="1102"/>
      <c r="DF164" s="1102"/>
      <c r="DG164" s="1102"/>
      <c r="DH164" s="1102"/>
      <c r="DI164" s="1102"/>
      <c r="DJ164" s="1102"/>
      <c r="DK164" s="1102"/>
      <c r="DL164" s="1102"/>
      <c r="DM164" s="1102"/>
      <c r="DN164" s="1102"/>
      <c r="DO164" s="1102"/>
      <c r="DP164" s="1102"/>
      <c r="DQ164" s="1102"/>
      <c r="DR164" s="1102"/>
      <c r="DS164" s="1102"/>
      <c r="DT164" s="1102"/>
      <c r="DU164" s="1102"/>
      <c r="DV164" s="1102"/>
      <c r="DW164" s="1102"/>
      <c r="DX164" s="1102"/>
      <c r="DY164" s="1102"/>
      <c r="DZ164" s="1102"/>
      <c r="EA164" s="1102"/>
      <c r="EB164" s="1102"/>
      <c r="EC164" s="1102"/>
      <c r="ED164" s="1102"/>
      <c r="EE164" s="1102"/>
      <c r="EF164" s="1102"/>
      <c r="EG164" s="1102"/>
      <c r="EH164" s="1102"/>
      <c r="EI164" s="1102"/>
      <c r="EJ164" s="1102"/>
      <c r="EK164" s="1102"/>
      <c r="EL164" s="1102"/>
      <c r="EM164" s="1102"/>
      <c r="EN164" s="1102"/>
      <c r="EO164" s="1102"/>
      <c r="EP164" s="1102"/>
      <c r="EQ164" s="1102"/>
      <c r="ER164" s="1102"/>
      <c r="ES164" s="1102"/>
      <c r="ET164" s="1102"/>
      <c r="EU164" s="1102"/>
      <c r="EV164" s="1102"/>
      <c r="EW164" s="1102"/>
      <c r="EX164" s="1102"/>
      <c r="EY164" s="1102"/>
      <c r="EZ164" s="1102"/>
      <c r="FA164" s="1102"/>
      <c r="FB164" s="1102"/>
      <c r="FC164" s="1102"/>
      <c r="FD164" s="1102"/>
      <c r="FE164" s="1102"/>
      <c r="FF164" s="1102"/>
      <c r="FG164" s="1102"/>
      <c r="FH164" s="1102"/>
      <c r="FI164" s="1102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100"/>
      <c r="IY164" s="1101"/>
      <c r="IZ164" s="22"/>
      <c r="JA164" s="22"/>
      <c r="JB164" s="22"/>
      <c r="JC164" s="22"/>
      <c r="JD164" s="22"/>
      <c r="JE164" s="22"/>
      <c r="JF164" s="22"/>
      <c r="JG164" s="22"/>
      <c r="JH164" s="21"/>
      <c r="JI164" s="484"/>
      <c r="JJ164" s="484"/>
      <c r="JK164" s="484"/>
      <c r="JL164" s="484"/>
      <c r="JM164" s="484"/>
      <c r="JN164" s="484"/>
      <c r="JO164" s="484"/>
      <c r="JP164" s="484"/>
      <c r="JQ164" s="484"/>
      <c r="JR164" s="484"/>
      <c r="JS164" s="484"/>
      <c r="JT164" s="484"/>
      <c r="JU164" s="484"/>
      <c r="JV164" s="484"/>
      <c r="JW164" s="484"/>
      <c r="JX164" s="484"/>
      <c r="JY164" s="484"/>
      <c r="JZ164" s="484"/>
      <c r="KA164" s="484"/>
      <c r="KB164" s="484"/>
      <c r="KC164" s="484"/>
      <c r="KD164" s="484"/>
      <c r="KE164" s="484"/>
      <c r="KF164" s="484"/>
      <c r="KG164" s="484"/>
      <c r="KH164" s="484"/>
      <c r="KI164" s="484"/>
      <c r="KJ164" s="484"/>
      <c r="KK164" s="484"/>
      <c r="KL164" s="484"/>
      <c r="KM164" s="484"/>
      <c r="KN164" s="484"/>
      <c r="KO164" s="484"/>
      <c r="KP164" s="484"/>
      <c r="KQ164" s="484"/>
      <c r="KR164" s="484"/>
      <c r="KS164" s="484"/>
      <c r="KT164" s="484"/>
      <c r="KU164" s="484"/>
      <c r="KV164" s="484"/>
      <c r="KW164" s="484"/>
      <c r="KX164" s="484"/>
      <c r="KY164" s="484"/>
      <c r="KZ164" s="484"/>
      <c r="LA164" s="484"/>
      <c r="LB164" s="484"/>
      <c r="LC164" s="484"/>
      <c r="LD164" s="484"/>
      <c r="LE164" s="484"/>
      <c r="LF164" s="484"/>
      <c r="LG164" s="484"/>
      <c r="LH164" s="484"/>
      <c r="LI164" s="484"/>
      <c r="LJ164" s="484"/>
      <c r="LK164" s="484"/>
      <c r="LL164" s="484"/>
      <c r="LM164" s="484"/>
      <c r="LN164" s="484"/>
      <c r="LO164" s="484"/>
      <c r="LP164" s="484"/>
      <c r="LQ164" s="484"/>
      <c r="LR164" s="484"/>
      <c r="LS164" s="484"/>
      <c r="LT164" s="484"/>
      <c r="LU164" s="484"/>
      <c r="LV164" s="484"/>
      <c r="LW164" s="484"/>
      <c r="LX164" s="484"/>
      <c r="LY164" s="484"/>
      <c r="LZ164" s="484"/>
      <c r="MA164" s="484"/>
      <c r="MB164" s="484"/>
      <c r="MC164" s="484"/>
      <c r="MD164" s="484"/>
      <c r="ME164" s="484"/>
      <c r="MF164" s="484"/>
      <c r="MG164" s="484"/>
      <c r="MH164" s="484"/>
      <c r="MI164" s="484"/>
      <c r="MJ164" s="484"/>
      <c r="MK164" s="484"/>
      <c r="ML164" s="484"/>
      <c r="MM164" s="484"/>
      <c r="MN164" s="484"/>
      <c r="MO164" s="484"/>
      <c r="MP164" s="484"/>
      <c r="MQ164" s="484"/>
      <c r="MR164" s="484"/>
      <c r="MS164" s="484"/>
      <c r="MT164" s="484"/>
      <c r="MU164" s="484"/>
      <c r="MV164" s="484"/>
      <c r="MW164" s="484"/>
      <c r="MX164" s="23"/>
      <c r="OG164" s="63"/>
      <c r="OH164" s="63"/>
      <c r="OM164" s="192"/>
      <c r="ON164" s="192"/>
      <c r="OO164" s="192"/>
      <c r="OP164" s="192"/>
      <c r="OQ164" s="192"/>
      <c r="OR164" s="192"/>
      <c r="OS164" s="192"/>
      <c r="OT164" s="192"/>
      <c r="OU164" s="192"/>
      <c r="OV164" s="192"/>
      <c r="OW164" s="192"/>
      <c r="OX164" s="192"/>
      <c r="OY164" s="192"/>
      <c r="OZ164" s="192"/>
      <c r="PA164" s="192"/>
      <c r="PB164" s="192"/>
      <c r="PC164" s="192"/>
      <c r="PD164" s="192"/>
      <c r="PE164" s="192"/>
      <c r="PF164" s="202"/>
      <c r="PG164" s="202"/>
      <c r="PH164" s="202"/>
      <c r="PI164" s="202"/>
      <c r="PJ164" s="192"/>
      <c r="PK164" s="192"/>
      <c r="PL164" s="192"/>
      <c r="PM164" s="192"/>
      <c r="PN164" s="192"/>
      <c r="PO164" s="192"/>
      <c r="PP164" s="192"/>
      <c r="PQ164" s="192"/>
      <c r="PR164" s="192"/>
      <c r="PS164" s="192"/>
      <c r="PT164" s="192"/>
      <c r="PU164" s="192"/>
      <c r="PV164" s="192"/>
      <c r="PW164" s="192"/>
      <c r="PX164" s="192"/>
      <c r="PY164" s="192"/>
      <c r="PZ164" s="192"/>
      <c r="QA164" s="192"/>
      <c r="QB164" s="192"/>
      <c r="QC164" s="192"/>
      <c r="QD164" s="192"/>
      <c r="QE164" s="192"/>
      <c r="QF164" s="192"/>
      <c r="QG164" s="192"/>
      <c r="QH164" s="192"/>
      <c r="QM164" s="63"/>
      <c r="QN164" s="63"/>
    </row>
    <row r="165" spans="2:456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57"/>
      <c r="AY165" s="1100"/>
      <c r="AZ165" s="104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104" t="s">
        <v>423</v>
      </c>
      <c r="IM165" s="1104"/>
      <c r="IN165" s="1104"/>
      <c r="IO165" s="1104"/>
      <c r="IP165" s="1104"/>
      <c r="IQ165" s="1104"/>
      <c r="IR165" s="1104"/>
      <c r="IS165" s="1104"/>
      <c r="IT165" s="1104"/>
      <c r="IU165" s="1104"/>
      <c r="IV165" s="1104"/>
      <c r="IW165" s="1105" t="e" vm="5">
        <v>#VALUE!</v>
      </c>
      <c r="IX165" s="1100"/>
      <c r="IY165" s="1101"/>
      <c r="IZ165" s="22"/>
      <c r="JA165" s="22"/>
      <c r="JB165" s="22"/>
      <c r="JC165" s="22"/>
      <c r="JD165" s="22"/>
      <c r="JE165" s="22"/>
      <c r="JF165" s="22"/>
      <c r="JG165" s="22"/>
      <c r="JH165" s="21"/>
      <c r="JI165" s="484"/>
      <c r="JJ165" s="484"/>
      <c r="JK165" s="484"/>
      <c r="JL165" s="484"/>
      <c r="JM165" s="484"/>
      <c r="JN165" s="484"/>
      <c r="JO165" s="484"/>
      <c r="JP165" s="484"/>
      <c r="JQ165" s="484"/>
      <c r="JR165" s="484"/>
      <c r="JS165" s="484"/>
      <c r="JT165" s="484"/>
      <c r="JU165" s="484"/>
      <c r="JV165" s="484"/>
      <c r="JW165" s="484"/>
      <c r="JX165" s="484"/>
      <c r="JY165" s="484"/>
      <c r="JZ165" s="484"/>
      <c r="KA165" s="484"/>
      <c r="KB165" s="484"/>
      <c r="KC165" s="484"/>
      <c r="KD165" s="484"/>
      <c r="KE165" s="484"/>
      <c r="KF165" s="484"/>
      <c r="KG165" s="484"/>
      <c r="KH165" s="484"/>
      <c r="KI165" s="484"/>
      <c r="KJ165" s="484"/>
      <c r="KK165" s="484"/>
      <c r="KL165" s="484"/>
      <c r="KM165" s="484"/>
      <c r="KN165" s="484"/>
      <c r="KO165" s="484"/>
      <c r="KP165" s="484"/>
      <c r="KQ165" s="484"/>
      <c r="KR165" s="484"/>
      <c r="KS165" s="484"/>
      <c r="KT165" s="484"/>
      <c r="KU165" s="484"/>
      <c r="KV165" s="484"/>
      <c r="KW165" s="484"/>
      <c r="KX165" s="484"/>
      <c r="KY165" s="484"/>
      <c r="KZ165" s="484"/>
      <c r="LA165" s="484"/>
      <c r="LB165" s="484"/>
      <c r="LC165" s="484"/>
      <c r="LD165" s="484"/>
      <c r="LE165" s="484"/>
      <c r="LF165" s="484"/>
      <c r="LG165" s="484"/>
      <c r="LH165" s="484"/>
      <c r="LI165" s="484"/>
      <c r="LJ165" s="484"/>
      <c r="LK165" s="484"/>
      <c r="LL165" s="484"/>
      <c r="LM165" s="484"/>
      <c r="LN165" s="484"/>
      <c r="LO165" s="484"/>
      <c r="LP165" s="484"/>
      <c r="LQ165" s="484"/>
      <c r="LR165" s="484"/>
      <c r="LS165" s="484"/>
      <c r="LT165" s="484"/>
      <c r="LU165" s="484"/>
      <c r="LV165" s="484"/>
      <c r="LW165" s="484"/>
      <c r="LX165" s="484"/>
      <c r="LY165" s="484"/>
      <c r="LZ165" s="484"/>
      <c r="MA165" s="484"/>
      <c r="MB165" s="484"/>
      <c r="MC165" s="484"/>
      <c r="MD165" s="484"/>
      <c r="ME165" s="484"/>
      <c r="MF165" s="484"/>
      <c r="MG165" s="484"/>
      <c r="MH165" s="484"/>
      <c r="MI165" s="484"/>
      <c r="MJ165" s="484"/>
      <c r="MK165" s="484"/>
      <c r="ML165" s="484"/>
      <c r="MM165" s="484"/>
      <c r="MN165" s="484"/>
      <c r="MO165" s="484"/>
      <c r="MP165" s="484"/>
      <c r="MQ165" s="484"/>
      <c r="MR165" s="484"/>
      <c r="MS165" s="484"/>
      <c r="MT165" s="484"/>
      <c r="MU165" s="484"/>
      <c r="MV165" s="484"/>
      <c r="MW165" s="484"/>
      <c r="MX165" s="23"/>
      <c r="OG165" s="63"/>
      <c r="OH165" s="63"/>
      <c r="OM165" s="192"/>
      <c r="ON165" s="192"/>
      <c r="OO165" s="192"/>
      <c r="OP165" s="192"/>
      <c r="OQ165" s="192"/>
      <c r="OR165" s="192"/>
      <c r="OS165" s="192"/>
      <c r="OT165" s="192"/>
      <c r="OU165" s="192"/>
      <c r="OV165" s="192"/>
      <c r="OW165" s="192"/>
      <c r="OX165" s="192"/>
      <c r="OY165" s="192"/>
      <c r="OZ165" s="192"/>
      <c r="PA165" s="192"/>
      <c r="PB165" s="192"/>
      <c r="PC165" s="192"/>
      <c r="PD165" s="192"/>
      <c r="PE165" s="192"/>
      <c r="PF165" s="202"/>
      <c r="PG165" s="202"/>
      <c r="PH165" s="202"/>
      <c r="PI165" s="202"/>
      <c r="PJ165" s="192"/>
      <c r="PK165" s="192"/>
      <c r="PL165" s="192"/>
      <c r="PM165" s="192"/>
      <c r="PN165" s="192"/>
      <c r="PO165" s="192"/>
      <c r="PP165" s="192"/>
      <c r="PQ165" s="192"/>
      <c r="PR165" s="192"/>
      <c r="PS165" s="192"/>
      <c r="PT165" s="192"/>
      <c r="PU165" s="192"/>
      <c r="PV165" s="192"/>
      <c r="PW165" s="192"/>
      <c r="PX165" s="192"/>
      <c r="PY165" s="192"/>
      <c r="PZ165" s="192"/>
      <c r="QA165" s="192"/>
      <c r="QB165" s="192"/>
      <c r="QC165" s="192"/>
      <c r="QD165" s="192"/>
      <c r="QE165" s="192"/>
      <c r="QF165" s="192"/>
      <c r="QG165" s="192"/>
      <c r="QH165" s="192"/>
      <c r="QM165" s="63"/>
      <c r="QN165" s="63"/>
    </row>
    <row r="166" spans="2:456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57"/>
      <c r="AY166" s="1100"/>
      <c r="AZ166" s="1044"/>
      <c r="BA166" s="1079" t="s">
        <v>13</v>
      </c>
      <c r="BB166" s="1079"/>
      <c r="BC166" s="1079"/>
      <c r="BD166" s="1079"/>
      <c r="BE166" s="1079"/>
      <c r="BF166" s="1079"/>
      <c r="BG166" s="1079"/>
      <c r="BH166" s="1106" t="str">
        <f>'PORTADA T-POWER'!BH166</f>
        <v>C. Rodriguez</v>
      </c>
      <c r="BI166" s="1106"/>
      <c r="BJ166" s="1106"/>
      <c r="BK166" s="1106"/>
      <c r="BL166" s="1106"/>
      <c r="BM166" s="1106"/>
      <c r="BN166" s="1106"/>
      <c r="BO166" s="1106"/>
      <c r="BP166" s="1106"/>
      <c r="BQ166" s="1107"/>
      <c r="BR166" s="1078" t="s">
        <v>14</v>
      </c>
      <c r="BS166" s="1079"/>
      <c r="BT166" s="1079"/>
      <c r="BU166" s="1079"/>
      <c r="BV166" s="1079"/>
      <c r="BW166" s="1079"/>
      <c r="BX166" s="1079"/>
      <c r="BY166" s="1106" t="str">
        <f>'PORTADA T-POWER'!BY166</f>
        <v>H.Albarracin</v>
      </c>
      <c r="BZ166" s="1106"/>
      <c r="CA166" s="1106"/>
      <c r="CB166" s="1106"/>
      <c r="CC166" s="1106"/>
      <c r="CD166" s="1106"/>
      <c r="CE166" s="1106"/>
      <c r="CF166" s="1106"/>
      <c r="CG166" s="1106"/>
      <c r="CH166" s="1107"/>
      <c r="CI166" s="26"/>
      <c r="CJ166" s="26"/>
      <c r="CK166" s="26"/>
      <c r="CL166" s="1112" t="e" vm="7">
        <v>#VALUE!</v>
      </c>
      <c r="CM166" s="1112"/>
      <c r="CN166" s="1112"/>
      <c r="CO166" s="1112"/>
      <c r="CP166" s="1112"/>
      <c r="CQ166" s="1112"/>
      <c r="CR166" s="1112"/>
      <c r="CS166" s="1112"/>
      <c r="CT166" s="1112"/>
      <c r="CU166" s="1112"/>
      <c r="CV166" s="1112"/>
      <c r="CW166" s="26"/>
      <c r="CX166" s="26"/>
      <c r="CY166" s="26"/>
      <c r="CZ166" s="1078" t="s">
        <v>3</v>
      </c>
      <c r="DA166" s="1079"/>
      <c r="DB166" s="1079"/>
      <c r="DC166" s="1079"/>
      <c r="DD166" s="1079"/>
      <c r="DE166" s="1079"/>
      <c r="DF166" s="1079"/>
      <c r="DG166" s="1082" t="str">
        <f>'PORTADA T-POWER'!DG166</f>
        <v>Minermax SAS</v>
      </c>
      <c r="DH166" s="1083"/>
      <c r="DI166" s="1083"/>
      <c r="DJ166" s="1083"/>
      <c r="DK166" s="1083"/>
      <c r="DL166" s="1083"/>
      <c r="DM166" s="1083"/>
      <c r="DN166" s="1083"/>
      <c r="DO166" s="1083"/>
      <c r="DP166" s="1083"/>
      <c r="DQ166" s="1083"/>
      <c r="DR166" s="1083"/>
      <c r="DS166" s="1083"/>
      <c r="DT166" s="1083"/>
      <c r="DU166" s="1083"/>
      <c r="DV166" s="1083"/>
      <c r="DW166" s="1083"/>
      <c r="DX166" s="1083"/>
      <c r="DY166" s="1083"/>
      <c r="DZ166" s="1083"/>
      <c r="EA166" s="1083"/>
      <c r="EB166" s="1083"/>
      <c r="EC166" s="1083"/>
      <c r="ED166" s="1083"/>
      <c r="EE166" s="1083"/>
      <c r="EF166" s="1083"/>
      <c r="EG166" s="1083"/>
      <c r="EH166" s="1083"/>
      <c r="EI166" s="1083"/>
      <c r="EJ166" s="1083"/>
      <c r="EK166" s="1083"/>
      <c r="EL166" s="1083"/>
      <c r="EM166" s="1083"/>
      <c r="EN166" s="1083"/>
      <c r="EO166" s="1083"/>
      <c r="EP166" s="1083"/>
      <c r="EQ166" s="1083"/>
      <c r="ER166" s="1083"/>
      <c r="ES166" s="1083"/>
      <c r="ET166" s="1083"/>
      <c r="EU166" s="1083"/>
      <c r="EV166" s="1083"/>
      <c r="EW166" s="1083"/>
      <c r="EX166" s="1084"/>
      <c r="EY166" s="1078" t="s">
        <v>15</v>
      </c>
      <c r="EZ166" s="1079"/>
      <c r="FA166" s="1079"/>
      <c r="FB166" s="1079"/>
      <c r="FC166" s="1079" t="str">
        <f>'PORTADA T-POWER'!FC166</f>
        <v>2705</v>
      </c>
      <c r="FD166" s="1079"/>
      <c r="FE166" s="1079"/>
      <c r="FF166" s="1079"/>
      <c r="FG166" s="1079"/>
      <c r="FH166" s="1079"/>
      <c r="FI166" s="1079"/>
      <c r="FJ166" s="1079"/>
      <c r="FK166" s="1079"/>
      <c r="FL166" s="1079"/>
      <c r="FM166" s="1079"/>
      <c r="FN166" s="1079"/>
      <c r="FO166" s="1089"/>
      <c r="FP166" s="1114" t="s">
        <v>4</v>
      </c>
      <c r="FQ166" s="1075"/>
      <c r="FR166" s="1075"/>
      <c r="FS166" s="1075"/>
      <c r="FT166" s="1075"/>
      <c r="FU166" s="1075"/>
      <c r="FV166" s="1075"/>
      <c r="FW166" s="1075"/>
      <c r="FX166" s="1075"/>
      <c r="FY166" s="1142" t="str">
        <f>'PORTADA T-POWER'!FY166</f>
        <v>Tablero minero</v>
      </c>
      <c r="FZ166" s="1116"/>
      <c r="GA166" s="1116"/>
      <c r="GB166" s="1116"/>
      <c r="GC166" s="1116"/>
      <c r="GD166" s="1116"/>
      <c r="GE166" s="1116"/>
      <c r="GF166" s="1116"/>
      <c r="GG166" s="1116"/>
      <c r="GH166" s="1116"/>
      <c r="GI166" s="1116"/>
      <c r="GJ166" s="1116"/>
      <c r="GK166" s="1116"/>
      <c r="GL166" s="1116"/>
      <c r="GM166" s="1116"/>
      <c r="GN166" s="1116"/>
      <c r="GO166" s="1116"/>
      <c r="GP166" s="1116"/>
      <c r="GQ166" s="1116"/>
      <c r="GR166" s="1116"/>
      <c r="GS166" s="1116"/>
      <c r="GT166" s="1116"/>
      <c r="GU166" s="1116"/>
      <c r="GV166" s="1116"/>
      <c r="GW166" s="1116"/>
      <c r="GX166" s="1116"/>
      <c r="GY166" s="1116"/>
      <c r="GZ166" s="1116"/>
      <c r="HA166" s="1116"/>
      <c r="HB166" s="1116"/>
      <c r="HC166" s="1116"/>
      <c r="HD166" s="1116"/>
      <c r="HE166" s="1116"/>
      <c r="HF166" s="1117"/>
      <c r="HG166" s="1114" t="s">
        <v>16</v>
      </c>
      <c r="HH166" s="1075"/>
      <c r="HI166" s="1075"/>
      <c r="HJ166" s="1075"/>
      <c r="HK166" s="1075"/>
      <c r="HL166" s="1075"/>
      <c r="HM166" s="1075"/>
      <c r="HN166" s="1075"/>
      <c r="HO166" s="1075"/>
      <c r="HP166" s="1075"/>
      <c r="HQ166" s="1075"/>
      <c r="HR166" s="1075"/>
      <c r="HS166" s="1075"/>
      <c r="HT166" s="1075"/>
      <c r="HU166" s="1075"/>
      <c r="HV166" s="1075"/>
      <c r="HW166" s="1075"/>
      <c r="HX166" s="1115" t="str">
        <f>'PORTADA T-POWER'!HX166</f>
        <v>T-Power</v>
      </c>
      <c r="HY166" s="1116"/>
      <c r="HZ166" s="1116"/>
      <c r="IA166" s="1116"/>
      <c r="IB166" s="1116"/>
      <c r="IC166" s="1116"/>
      <c r="ID166" s="1116"/>
      <c r="IE166" s="1116"/>
      <c r="IF166" s="1116"/>
      <c r="IG166" s="1116"/>
      <c r="IH166" s="1116"/>
      <c r="II166" s="1116"/>
      <c r="IJ166" s="1116"/>
      <c r="IK166" s="1117"/>
      <c r="IL166" s="1104"/>
      <c r="IM166" s="1104"/>
      <c r="IN166" s="1104"/>
      <c r="IO166" s="1104"/>
      <c r="IP166" s="1104"/>
      <c r="IQ166" s="1104"/>
      <c r="IR166" s="1104"/>
      <c r="IS166" s="1104"/>
      <c r="IT166" s="1104"/>
      <c r="IU166" s="1104"/>
      <c r="IV166" s="1104"/>
      <c r="IW166" s="1105"/>
      <c r="IX166" s="1100"/>
      <c r="IY166" s="1101"/>
      <c r="IZ166" s="22"/>
      <c r="JA166" s="22"/>
      <c r="JB166" s="22"/>
      <c r="JC166" s="22"/>
      <c r="JD166" s="22"/>
      <c r="JE166" s="22"/>
      <c r="JF166" s="22"/>
      <c r="JG166" s="22"/>
      <c r="JH166" s="21"/>
      <c r="JI166" s="484"/>
      <c r="JJ166" s="484"/>
      <c r="JK166" s="484"/>
      <c r="JL166" s="484"/>
      <c r="JM166" s="484"/>
      <c r="JN166" s="484"/>
      <c r="JO166" s="484"/>
      <c r="JP166" s="484"/>
      <c r="JQ166" s="484"/>
      <c r="JR166" s="484"/>
      <c r="JS166" s="484"/>
      <c r="JT166" s="484"/>
      <c r="JU166" s="484"/>
      <c r="JV166" s="484"/>
      <c r="JW166" s="484"/>
      <c r="JX166" s="484"/>
      <c r="JY166" s="484"/>
      <c r="JZ166" s="484"/>
      <c r="KA166" s="484"/>
      <c r="KB166" s="484"/>
      <c r="KC166" s="484"/>
      <c r="KD166" s="484"/>
      <c r="KE166" s="484"/>
      <c r="KF166" s="484"/>
      <c r="KG166" s="484"/>
      <c r="KH166" s="484"/>
      <c r="KI166" s="484"/>
      <c r="KJ166" s="484"/>
      <c r="KK166" s="484"/>
      <c r="KL166" s="484"/>
      <c r="KM166" s="484"/>
      <c r="KN166" s="484"/>
      <c r="KO166" s="484"/>
      <c r="KP166" s="484"/>
      <c r="KQ166" s="484"/>
      <c r="KR166" s="484"/>
      <c r="KS166" s="484"/>
      <c r="KT166" s="484"/>
      <c r="KU166" s="484"/>
      <c r="KV166" s="484"/>
      <c r="KW166" s="484"/>
      <c r="KX166" s="484"/>
      <c r="KY166" s="484"/>
      <c r="KZ166" s="484"/>
      <c r="LA166" s="484"/>
      <c r="LB166" s="484"/>
      <c r="LC166" s="484"/>
      <c r="LD166" s="484"/>
      <c r="LE166" s="484"/>
      <c r="LF166" s="484"/>
      <c r="LG166" s="484"/>
      <c r="LH166" s="484"/>
      <c r="LI166" s="484"/>
      <c r="LJ166" s="484"/>
      <c r="LK166" s="484"/>
      <c r="LL166" s="484"/>
      <c r="LM166" s="484"/>
      <c r="LN166" s="484"/>
      <c r="LO166" s="484"/>
      <c r="LP166" s="484"/>
      <c r="LQ166" s="484"/>
      <c r="LR166" s="484"/>
      <c r="LS166" s="484"/>
      <c r="LT166" s="484"/>
      <c r="LU166" s="484"/>
      <c r="LV166" s="484"/>
      <c r="LW166" s="484"/>
      <c r="LX166" s="484"/>
      <c r="LY166" s="484"/>
      <c r="LZ166" s="484"/>
      <c r="MA166" s="484"/>
      <c r="MB166" s="484"/>
      <c r="MC166" s="484"/>
      <c r="MD166" s="484"/>
      <c r="ME166" s="484"/>
      <c r="MF166" s="484"/>
      <c r="MG166" s="484"/>
      <c r="MH166" s="484"/>
      <c r="MI166" s="484"/>
      <c r="MJ166" s="484"/>
      <c r="MK166" s="484"/>
      <c r="ML166" s="484"/>
      <c r="MM166" s="484"/>
      <c r="MN166" s="484"/>
      <c r="MO166" s="484"/>
      <c r="MP166" s="484"/>
      <c r="MQ166" s="484"/>
      <c r="MR166" s="484"/>
      <c r="MS166" s="484"/>
      <c r="MT166" s="484"/>
      <c r="MU166" s="484"/>
      <c r="MV166" s="484"/>
      <c r="MW166" s="484"/>
      <c r="MX166" s="23"/>
      <c r="OG166" s="63"/>
      <c r="OH166" s="63"/>
      <c r="OM166" s="192"/>
      <c r="ON166" s="192"/>
      <c r="OO166" s="192"/>
      <c r="OP166" s="192"/>
      <c r="OQ166" s="192"/>
      <c r="OR166" s="192"/>
      <c r="OS166" s="192"/>
      <c r="OT166" s="192"/>
      <c r="OU166" s="192"/>
      <c r="OV166" s="192"/>
      <c r="OW166" s="192"/>
      <c r="OX166" s="192"/>
      <c r="OY166" s="192"/>
      <c r="OZ166" s="192"/>
      <c r="PA166" s="192"/>
      <c r="PB166" s="192"/>
      <c r="PC166" s="192"/>
      <c r="PD166" s="192"/>
      <c r="PE166" s="192"/>
      <c r="PF166" s="202"/>
      <c r="PG166" s="202"/>
      <c r="PH166" s="202"/>
      <c r="PI166" s="202"/>
      <c r="PJ166" s="192"/>
      <c r="PK166" s="192"/>
      <c r="PL166" s="192"/>
      <c r="PM166" s="192"/>
      <c r="PN166" s="192"/>
      <c r="PO166" s="192"/>
      <c r="PP166" s="192"/>
      <c r="PQ166" s="192"/>
      <c r="PR166" s="192"/>
      <c r="PS166" s="192"/>
      <c r="PT166" s="192"/>
      <c r="PU166" s="192"/>
      <c r="PV166" s="192"/>
      <c r="PW166" s="192"/>
      <c r="PX166" s="192"/>
      <c r="PY166" s="192"/>
      <c r="PZ166" s="192"/>
      <c r="QA166" s="192"/>
      <c r="QB166" s="192"/>
      <c r="QC166" s="192"/>
      <c r="QD166" s="192"/>
      <c r="QE166" s="192"/>
      <c r="QF166" s="192"/>
      <c r="QG166" s="192"/>
      <c r="QH166" s="192"/>
      <c r="QM166" s="63"/>
      <c r="QN166" s="63"/>
    </row>
    <row r="167" spans="2:456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57"/>
      <c r="AY167" s="1100"/>
      <c r="AZ167" s="199"/>
      <c r="BA167" s="1076"/>
      <c r="BB167" s="1076"/>
      <c r="BC167" s="1076"/>
      <c r="BD167" s="1076"/>
      <c r="BE167" s="1076"/>
      <c r="BF167" s="1076"/>
      <c r="BG167" s="1076"/>
      <c r="BH167" s="1108"/>
      <c r="BI167" s="1108"/>
      <c r="BJ167" s="1108"/>
      <c r="BK167" s="1108"/>
      <c r="BL167" s="1108"/>
      <c r="BM167" s="1108"/>
      <c r="BN167" s="1108"/>
      <c r="BO167" s="1108"/>
      <c r="BP167" s="1108"/>
      <c r="BQ167" s="1109"/>
      <c r="BR167" s="1080"/>
      <c r="BS167" s="1076"/>
      <c r="BT167" s="1076"/>
      <c r="BU167" s="1076"/>
      <c r="BV167" s="1076"/>
      <c r="BW167" s="1076"/>
      <c r="BX167" s="1076"/>
      <c r="BY167" s="1108"/>
      <c r="BZ167" s="1108"/>
      <c r="CA167" s="1108"/>
      <c r="CB167" s="1108"/>
      <c r="CC167" s="1108"/>
      <c r="CD167" s="1108"/>
      <c r="CE167" s="1108"/>
      <c r="CF167" s="1108"/>
      <c r="CG167" s="1108"/>
      <c r="CH167" s="1109"/>
      <c r="CI167" s="26"/>
      <c r="CJ167" s="26"/>
      <c r="CK167" s="26"/>
      <c r="CL167" s="1003"/>
      <c r="CM167" s="1003"/>
      <c r="CN167" s="1003"/>
      <c r="CO167" s="1003"/>
      <c r="CP167" s="1003"/>
      <c r="CQ167" s="1003"/>
      <c r="CR167" s="1003"/>
      <c r="CS167" s="1003"/>
      <c r="CT167" s="1003"/>
      <c r="CU167" s="1003"/>
      <c r="CV167" s="1003"/>
      <c r="CW167" s="26"/>
      <c r="CX167" s="26"/>
      <c r="CY167" s="26"/>
      <c r="CZ167" s="1080"/>
      <c r="DA167" s="1076"/>
      <c r="DB167" s="1076"/>
      <c r="DC167" s="1076"/>
      <c r="DD167" s="1076"/>
      <c r="DE167" s="1076"/>
      <c r="DF167" s="1076"/>
      <c r="DG167" s="1085"/>
      <c r="DH167" s="1085"/>
      <c r="DI167" s="1085"/>
      <c r="DJ167" s="1085"/>
      <c r="DK167" s="1085"/>
      <c r="DL167" s="1085"/>
      <c r="DM167" s="1085"/>
      <c r="DN167" s="1085"/>
      <c r="DO167" s="1085"/>
      <c r="DP167" s="1085"/>
      <c r="DQ167" s="1085"/>
      <c r="DR167" s="1085"/>
      <c r="DS167" s="1085"/>
      <c r="DT167" s="1085"/>
      <c r="DU167" s="1085"/>
      <c r="DV167" s="1085"/>
      <c r="DW167" s="1085"/>
      <c r="DX167" s="1085"/>
      <c r="DY167" s="1085"/>
      <c r="DZ167" s="1085"/>
      <c r="EA167" s="1085"/>
      <c r="EB167" s="1085"/>
      <c r="EC167" s="1085"/>
      <c r="ED167" s="1085"/>
      <c r="EE167" s="1085"/>
      <c r="EF167" s="1085"/>
      <c r="EG167" s="1085"/>
      <c r="EH167" s="1085"/>
      <c r="EI167" s="1085"/>
      <c r="EJ167" s="1085"/>
      <c r="EK167" s="1085"/>
      <c r="EL167" s="1085"/>
      <c r="EM167" s="1085"/>
      <c r="EN167" s="1085"/>
      <c r="EO167" s="1085"/>
      <c r="EP167" s="1085"/>
      <c r="EQ167" s="1085"/>
      <c r="ER167" s="1085"/>
      <c r="ES167" s="1085"/>
      <c r="ET167" s="1085"/>
      <c r="EU167" s="1085"/>
      <c r="EV167" s="1085"/>
      <c r="EW167" s="1085"/>
      <c r="EX167" s="1086"/>
      <c r="EY167" s="1080"/>
      <c r="EZ167" s="1076"/>
      <c r="FA167" s="1076"/>
      <c r="FB167" s="1076"/>
      <c r="FC167" s="1076"/>
      <c r="FD167" s="1076"/>
      <c r="FE167" s="1076"/>
      <c r="FF167" s="1076"/>
      <c r="FG167" s="1076"/>
      <c r="FH167" s="1076"/>
      <c r="FI167" s="1076"/>
      <c r="FJ167" s="1076"/>
      <c r="FK167" s="1076"/>
      <c r="FL167" s="1076"/>
      <c r="FM167" s="1076"/>
      <c r="FN167" s="1076"/>
      <c r="FO167" s="1090"/>
      <c r="FP167" s="1080"/>
      <c r="FQ167" s="1076"/>
      <c r="FR167" s="1076"/>
      <c r="FS167" s="1076"/>
      <c r="FT167" s="1076"/>
      <c r="FU167" s="1076"/>
      <c r="FV167" s="1076"/>
      <c r="FW167" s="1076"/>
      <c r="FX167" s="1076"/>
      <c r="FY167" s="1118"/>
      <c r="FZ167" s="1085"/>
      <c r="GA167" s="1085"/>
      <c r="GB167" s="1085"/>
      <c r="GC167" s="1085"/>
      <c r="GD167" s="1085"/>
      <c r="GE167" s="1085"/>
      <c r="GF167" s="1085"/>
      <c r="GG167" s="1085"/>
      <c r="GH167" s="1085"/>
      <c r="GI167" s="1085"/>
      <c r="GJ167" s="1085"/>
      <c r="GK167" s="1085"/>
      <c r="GL167" s="1085"/>
      <c r="GM167" s="1085"/>
      <c r="GN167" s="1085"/>
      <c r="GO167" s="1085"/>
      <c r="GP167" s="1085"/>
      <c r="GQ167" s="1085"/>
      <c r="GR167" s="1085"/>
      <c r="GS167" s="1085"/>
      <c r="GT167" s="1085"/>
      <c r="GU167" s="1085"/>
      <c r="GV167" s="1085"/>
      <c r="GW167" s="1085"/>
      <c r="GX167" s="1085"/>
      <c r="GY167" s="1085"/>
      <c r="GZ167" s="1085"/>
      <c r="HA167" s="1085"/>
      <c r="HB167" s="1085"/>
      <c r="HC167" s="1085"/>
      <c r="HD167" s="1085"/>
      <c r="HE167" s="1085"/>
      <c r="HF167" s="1119"/>
      <c r="HG167" s="1080"/>
      <c r="HH167" s="1076"/>
      <c r="HI167" s="1076"/>
      <c r="HJ167" s="1076"/>
      <c r="HK167" s="1076"/>
      <c r="HL167" s="1076"/>
      <c r="HM167" s="1076"/>
      <c r="HN167" s="1076"/>
      <c r="HO167" s="1076"/>
      <c r="HP167" s="1076"/>
      <c r="HQ167" s="1076"/>
      <c r="HR167" s="1076"/>
      <c r="HS167" s="1076"/>
      <c r="HT167" s="1076"/>
      <c r="HU167" s="1076"/>
      <c r="HV167" s="1076"/>
      <c r="HW167" s="1076"/>
      <c r="HX167" s="1118"/>
      <c r="HY167" s="1085"/>
      <c r="HZ167" s="1085"/>
      <c r="IA167" s="1085"/>
      <c r="IB167" s="1085"/>
      <c r="IC167" s="1085"/>
      <c r="ID167" s="1085"/>
      <c r="IE167" s="1085"/>
      <c r="IF167" s="1085"/>
      <c r="IG167" s="1085"/>
      <c r="IH167" s="1085"/>
      <c r="II167" s="1085"/>
      <c r="IJ167" s="1085"/>
      <c r="IK167" s="1119"/>
      <c r="IL167" s="1104"/>
      <c r="IM167" s="1104"/>
      <c r="IN167" s="1104"/>
      <c r="IO167" s="1104"/>
      <c r="IP167" s="1104"/>
      <c r="IQ167" s="1104"/>
      <c r="IR167" s="1104"/>
      <c r="IS167" s="1104"/>
      <c r="IT167" s="1104"/>
      <c r="IU167" s="1104"/>
      <c r="IV167" s="1104"/>
      <c r="IW167" s="200"/>
      <c r="IX167" s="1100"/>
      <c r="IY167" s="1101"/>
      <c r="IZ167" s="22"/>
      <c r="JA167" s="22"/>
      <c r="JB167" s="22"/>
      <c r="JC167" s="22"/>
      <c r="JD167" s="22"/>
      <c r="JE167" s="22"/>
      <c r="JF167" s="22"/>
      <c r="JG167" s="22"/>
      <c r="JH167" s="21"/>
      <c r="JI167" s="484"/>
      <c r="JJ167" s="484"/>
      <c r="JK167" s="484"/>
      <c r="JL167" s="484"/>
      <c r="JM167" s="484"/>
      <c r="JN167" s="484"/>
      <c r="JO167" s="484"/>
      <c r="JP167" s="484"/>
      <c r="JQ167" s="484"/>
      <c r="JR167" s="484"/>
      <c r="JS167" s="484"/>
      <c r="JT167" s="484"/>
      <c r="JU167" s="484"/>
      <c r="JV167" s="484"/>
      <c r="JW167" s="484"/>
      <c r="JX167" s="484"/>
      <c r="JY167" s="484"/>
      <c r="JZ167" s="484"/>
      <c r="KA167" s="484"/>
      <c r="KB167" s="484"/>
      <c r="KC167" s="484"/>
      <c r="KD167" s="484"/>
      <c r="KE167" s="484"/>
      <c r="KF167" s="484"/>
      <c r="KG167" s="484"/>
      <c r="KH167" s="484"/>
      <c r="KI167" s="484"/>
      <c r="KJ167" s="484"/>
      <c r="KK167" s="484"/>
      <c r="KL167" s="484"/>
      <c r="KM167" s="484"/>
      <c r="KN167" s="484"/>
      <c r="KO167" s="484"/>
      <c r="KP167" s="484"/>
      <c r="KQ167" s="484"/>
      <c r="KR167" s="484"/>
      <c r="KS167" s="484"/>
      <c r="KT167" s="484"/>
      <c r="KU167" s="484"/>
      <c r="KV167" s="484"/>
      <c r="KW167" s="484"/>
      <c r="KX167" s="484"/>
      <c r="KY167" s="484"/>
      <c r="KZ167" s="484"/>
      <c r="LA167" s="484"/>
      <c r="LB167" s="484"/>
      <c r="LC167" s="484"/>
      <c r="LD167" s="484"/>
      <c r="LE167" s="484"/>
      <c r="LF167" s="484"/>
      <c r="LG167" s="484"/>
      <c r="LH167" s="484"/>
      <c r="LI167" s="484"/>
      <c r="LJ167" s="484"/>
      <c r="LK167" s="484"/>
      <c r="LL167" s="484"/>
      <c r="LM167" s="484"/>
      <c r="LN167" s="484"/>
      <c r="LO167" s="484"/>
      <c r="LP167" s="484"/>
      <c r="LQ167" s="484"/>
      <c r="LR167" s="484"/>
      <c r="LS167" s="484"/>
      <c r="LT167" s="484"/>
      <c r="LU167" s="484"/>
      <c r="LV167" s="484"/>
      <c r="LW167" s="484"/>
      <c r="LX167" s="484"/>
      <c r="LY167" s="484"/>
      <c r="LZ167" s="484"/>
      <c r="MA167" s="484"/>
      <c r="MB167" s="484"/>
      <c r="MC167" s="484"/>
      <c r="MD167" s="484"/>
      <c r="ME167" s="484"/>
      <c r="MF167" s="484"/>
      <c r="MG167" s="484"/>
      <c r="MH167" s="484"/>
      <c r="MI167" s="484"/>
      <c r="MJ167" s="484"/>
      <c r="MK167" s="484"/>
      <c r="ML167" s="484"/>
      <c r="MM167" s="484"/>
      <c r="MN167" s="484"/>
      <c r="MO167" s="484"/>
      <c r="MP167" s="484"/>
      <c r="MQ167" s="484"/>
      <c r="MR167" s="484"/>
      <c r="MS167" s="484"/>
      <c r="MT167" s="484"/>
      <c r="MU167" s="484"/>
      <c r="MV167" s="484"/>
      <c r="MW167" s="484"/>
      <c r="MX167" s="23"/>
      <c r="OG167" s="63"/>
      <c r="OH167" s="63"/>
      <c r="OM167" s="192"/>
      <c r="ON167" s="192"/>
      <c r="OO167" s="192"/>
      <c r="OP167" s="192"/>
      <c r="OQ167" s="192"/>
      <c r="OR167" s="192"/>
      <c r="OS167" s="192"/>
      <c r="OT167" s="192"/>
      <c r="OU167" s="192"/>
      <c r="OV167" s="192"/>
      <c r="OW167" s="192"/>
      <c r="OX167" s="192"/>
      <c r="OY167" s="192"/>
      <c r="OZ167" s="192"/>
      <c r="PA167" s="192"/>
      <c r="PB167" s="192"/>
      <c r="PC167" s="192"/>
      <c r="PD167" s="192"/>
      <c r="PE167" s="192"/>
      <c r="PF167" s="202"/>
      <c r="PG167" s="202"/>
      <c r="PH167" s="202"/>
      <c r="PI167" s="202"/>
      <c r="PJ167" s="192"/>
      <c r="PK167" s="192"/>
      <c r="PL167" s="192"/>
      <c r="PM167" s="192"/>
      <c r="PN167" s="192"/>
      <c r="PO167" s="192"/>
      <c r="PP167" s="192"/>
      <c r="PQ167" s="192"/>
      <c r="PR167" s="192"/>
      <c r="PS167" s="192"/>
      <c r="PT167" s="192"/>
      <c r="PU167" s="192"/>
      <c r="PV167" s="192"/>
      <c r="PW167" s="192"/>
      <c r="PX167" s="192"/>
      <c r="PY167" s="192"/>
      <c r="PZ167" s="192"/>
      <c r="QA167" s="192"/>
      <c r="QB167" s="192"/>
      <c r="QC167" s="192"/>
      <c r="QD167" s="192"/>
      <c r="QE167" s="192"/>
      <c r="QF167" s="192"/>
      <c r="QG167" s="192"/>
      <c r="QH167" s="192"/>
      <c r="QM167" s="63"/>
      <c r="QN167" s="63"/>
    </row>
    <row r="168" spans="2:456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57"/>
      <c r="AY168" s="1100"/>
      <c r="AZ168" s="163"/>
      <c r="BA168" s="1076"/>
      <c r="BB168" s="1076"/>
      <c r="BC168" s="1076"/>
      <c r="BD168" s="1076"/>
      <c r="BE168" s="1076"/>
      <c r="BF168" s="1076"/>
      <c r="BG168" s="1076"/>
      <c r="BH168" s="1108"/>
      <c r="BI168" s="1108"/>
      <c r="BJ168" s="1108"/>
      <c r="BK168" s="1108"/>
      <c r="BL168" s="1108"/>
      <c r="BM168" s="1108"/>
      <c r="BN168" s="1108"/>
      <c r="BO168" s="1108"/>
      <c r="BP168" s="1108"/>
      <c r="BQ168" s="1109"/>
      <c r="BR168" s="1080"/>
      <c r="BS168" s="1076"/>
      <c r="BT168" s="1076"/>
      <c r="BU168" s="1076"/>
      <c r="BV168" s="1076"/>
      <c r="BW168" s="1076"/>
      <c r="BX168" s="1076"/>
      <c r="BY168" s="1108"/>
      <c r="BZ168" s="1108"/>
      <c r="CA168" s="1108"/>
      <c r="CB168" s="1108"/>
      <c r="CC168" s="1108"/>
      <c r="CD168" s="1108"/>
      <c r="CE168" s="1108"/>
      <c r="CF168" s="1108"/>
      <c r="CG168" s="1108"/>
      <c r="CH168" s="1109"/>
      <c r="CI168" s="26"/>
      <c r="CJ168" s="26"/>
      <c r="CK168" s="26"/>
      <c r="CL168" s="1003"/>
      <c r="CM168" s="1003"/>
      <c r="CN168" s="1003"/>
      <c r="CO168" s="1003"/>
      <c r="CP168" s="1003"/>
      <c r="CQ168" s="1003"/>
      <c r="CR168" s="1003"/>
      <c r="CS168" s="1003"/>
      <c r="CT168" s="1003"/>
      <c r="CU168" s="1003"/>
      <c r="CV168" s="1003"/>
      <c r="CW168" s="26"/>
      <c r="CX168" s="26"/>
      <c r="CY168" s="26"/>
      <c r="CZ168" s="1080"/>
      <c r="DA168" s="1076"/>
      <c r="DB168" s="1076"/>
      <c r="DC168" s="1076"/>
      <c r="DD168" s="1076"/>
      <c r="DE168" s="1076"/>
      <c r="DF168" s="1076"/>
      <c r="DG168" s="1085"/>
      <c r="DH168" s="1085"/>
      <c r="DI168" s="1085"/>
      <c r="DJ168" s="1085"/>
      <c r="DK168" s="1085"/>
      <c r="DL168" s="1085"/>
      <c r="DM168" s="1085"/>
      <c r="DN168" s="1085"/>
      <c r="DO168" s="1085"/>
      <c r="DP168" s="1085"/>
      <c r="DQ168" s="1085"/>
      <c r="DR168" s="1085"/>
      <c r="DS168" s="1085"/>
      <c r="DT168" s="1085"/>
      <c r="DU168" s="1085"/>
      <c r="DV168" s="1085"/>
      <c r="DW168" s="1085"/>
      <c r="DX168" s="1085"/>
      <c r="DY168" s="1085"/>
      <c r="DZ168" s="1085"/>
      <c r="EA168" s="1085"/>
      <c r="EB168" s="1085"/>
      <c r="EC168" s="1085"/>
      <c r="ED168" s="1085"/>
      <c r="EE168" s="1085"/>
      <c r="EF168" s="1085"/>
      <c r="EG168" s="1085"/>
      <c r="EH168" s="1085"/>
      <c r="EI168" s="1085"/>
      <c r="EJ168" s="1085"/>
      <c r="EK168" s="1085"/>
      <c r="EL168" s="1085"/>
      <c r="EM168" s="1085"/>
      <c r="EN168" s="1085"/>
      <c r="EO168" s="1085"/>
      <c r="EP168" s="1085"/>
      <c r="EQ168" s="1085"/>
      <c r="ER168" s="1085"/>
      <c r="ES168" s="1085"/>
      <c r="ET168" s="1085"/>
      <c r="EU168" s="1085"/>
      <c r="EV168" s="1085"/>
      <c r="EW168" s="1085"/>
      <c r="EX168" s="1086"/>
      <c r="EY168" s="1080"/>
      <c r="EZ168" s="1076"/>
      <c r="FA168" s="1076"/>
      <c r="FB168" s="1076"/>
      <c r="FC168" s="1076"/>
      <c r="FD168" s="1076"/>
      <c r="FE168" s="1076"/>
      <c r="FF168" s="1076"/>
      <c r="FG168" s="1076"/>
      <c r="FH168" s="1076"/>
      <c r="FI168" s="1076"/>
      <c r="FJ168" s="1076"/>
      <c r="FK168" s="1076"/>
      <c r="FL168" s="1076"/>
      <c r="FM168" s="1076"/>
      <c r="FN168" s="1076"/>
      <c r="FO168" s="1090"/>
      <c r="FP168" s="1080"/>
      <c r="FQ168" s="1076"/>
      <c r="FR168" s="1076"/>
      <c r="FS168" s="1076"/>
      <c r="FT168" s="1076"/>
      <c r="FU168" s="1076"/>
      <c r="FV168" s="1076"/>
      <c r="FW168" s="1076"/>
      <c r="FX168" s="1076"/>
      <c r="FY168" s="1118"/>
      <c r="FZ168" s="1085"/>
      <c r="GA168" s="1085"/>
      <c r="GB168" s="1085"/>
      <c r="GC168" s="1085"/>
      <c r="GD168" s="1085"/>
      <c r="GE168" s="1085"/>
      <c r="GF168" s="1085"/>
      <c r="GG168" s="1085"/>
      <c r="GH168" s="1085"/>
      <c r="GI168" s="1085"/>
      <c r="GJ168" s="1085"/>
      <c r="GK168" s="1085"/>
      <c r="GL168" s="1085"/>
      <c r="GM168" s="1085"/>
      <c r="GN168" s="1085"/>
      <c r="GO168" s="1085"/>
      <c r="GP168" s="1085"/>
      <c r="GQ168" s="1085"/>
      <c r="GR168" s="1085"/>
      <c r="GS168" s="1085"/>
      <c r="GT168" s="1085"/>
      <c r="GU168" s="1085"/>
      <c r="GV168" s="1085"/>
      <c r="GW168" s="1085"/>
      <c r="GX168" s="1085"/>
      <c r="GY168" s="1085"/>
      <c r="GZ168" s="1085"/>
      <c r="HA168" s="1085"/>
      <c r="HB168" s="1085"/>
      <c r="HC168" s="1085"/>
      <c r="HD168" s="1085"/>
      <c r="HE168" s="1085"/>
      <c r="HF168" s="1119"/>
      <c r="HG168" s="1080"/>
      <c r="HH168" s="1076"/>
      <c r="HI168" s="1076"/>
      <c r="HJ168" s="1076"/>
      <c r="HK168" s="1076"/>
      <c r="HL168" s="1076"/>
      <c r="HM168" s="1076"/>
      <c r="HN168" s="1076"/>
      <c r="HO168" s="1076"/>
      <c r="HP168" s="1076"/>
      <c r="HQ168" s="1076"/>
      <c r="HR168" s="1076"/>
      <c r="HS168" s="1076"/>
      <c r="HT168" s="1076"/>
      <c r="HU168" s="1076"/>
      <c r="HV168" s="1076"/>
      <c r="HW168" s="1076"/>
      <c r="HX168" s="1118"/>
      <c r="HY168" s="1085"/>
      <c r="HZ168" s="1085"/>
      <c r="IA168" s="1085"/>
      <c r="IB168" s="1085"/>
      <c r="IC168" s="1085"/>
      <c r="ID168" s="1085"/>
      <c r="IE168" s="1085"/>
      <c r="IF168" s="1085"/>
      <c r="IG168" s="1085"/>
      <c r="IH168" s="1085"/>
      <c r="II168" s="1085"/>
      <c r="IJ168" s="1085"/>
      <c r="IK168" s="1085"/>
      <c r="IL168" s="1122" t="s">
        <v>63</v>
      </c>
      <c r="IM168" s="1122"/>
      <c r="IN168" s="1122"/>
      <c r="IO168" s="1122"/>
      <c r="IP168" s="1122"/>
      <c r="IQ168" s="1122"/>
      <c r="IR168" s="1123" t="b">
        <v>0</v>
      </c>
      <c r="IS168" s="1123"/>
      <c r="IT168" s="1123"/>
      <c r="IU168" s="1123"/>
      <c r="IV168" s="1124"/>
      <c r="IW168" s="197"/>
      <c r="IX168" s="1100"/>
      <c r="IY168" s="1101"/>
      <c r="IZ168" s="22"/>
      <c r="JA168" s="22"/>
      <c r="JB168" s="22"/>
      <c r="JC168" s="22"/>
      <c r="JD168" s="22"/>
      <c r="JE168" s="22"/>
      <c r="JF168" s="22"/>
      <c r="JG168" s="22"/>
      <c r="JH168" s="21"/>
      <c r="JI168" s="484"/>
      <c r="JJ168" s="484"/>
      <c r="JK168" s="484"/>
      <c r="JL168" s="484"/>
      <c r="JM168" s="484"/>
      <c r="JN168" s="484"/>
      <c r="JO168" s="484"/>
      <c r="JP168" s="484"/>
      <c r="JQ168" s="484"/>
      <c r="JR168" s="484"/>
      <c r="JS168" s="484"/>
      <c r="JT168" s="484"/>
      <c r="JU168" s="484"/>
      <c r="JV168" s="484"/>
      <c r="JW168" s="484"/>
      <c r="JX168" s="484"/>
      <c r="JY168" s="484"/>
      <c r="JZ168" s="484"/>
      <c r="KA168" s="484"/>
      <c r="KB168" s="484"/>
      <c r="KC168" s="484"/>
      <c r="KD168" s="484"/>
      <c r="KE168" s="484"/>
      <c r="KF168" s="484"/>
      <c r="KG168" s="484"/>
      <c r="KH168" s="484"/>
      <c r="KI168" s="484"/>
      <c r="KJ168" s="484"/>
      <c r="KK168" s="484"/>
      <c r="KL168" s="484"/>
      <c r="KM168" s="484"/>
      <c r="KN168" s="484"/>
      <c r="KO168" s="484"/>
      <c r="KP168" s="484"/>
      <c r="KQ168" s="484"/>
      <c r="KR168" s="484"/>
      <c r="KS168" s="484"/>
      <c r="KT168" s="484"/>
      <c r="KU168" s="484"/>
      <c r="KV168" s="484"/>
      <c r="KW168" s="484"/>
      <c r="KX168" s="484"/>
      <c r="KY168" s="484"/>
      <c r="KZ168" s="484"/>
      <c r="LA168" s="484"/>
      <c r="LB168" s="484"/>
      <c r="LC168" s="484"/>
      <c r="LD168" s="484"/>
      <c r="LE168" s="484"/>
      <c r="LF168" s="484"/>
      <c r="LG168" s="484"/>
      <c r="LH168" s="484"/>
      <c r="LI168" s="484"/>
      <c r="LJ168" s="484"/>
      <c r="LK168" s="484"/>
      <c r="LL168" s="484"/>
      <c r="LM168" s="484"/>
      <c r="LN168" s="484"/>
      <c r="LO168" s="484"/>
      <c r="LP168" s="484"/>
      <c r="LQ168" s="484"/>
      <c r="LR168" s="484"/>
      <c r="LS168" s="484"/>
      <c r="LT168" s="484"/>
      <c r="LU168" s="484"/>
      <c r="LV168" s="484"/>
      <c r="LW168" s="484"/>
      <c r="LX168" s="484"/>
      <c r="LY168" s="484"/>
      <c r="LZ168" s="484"/>
      <c r="MA168" s="484"/>
      <c r="MB168" s="484"/>
      <c r="MC168" s="484"/>
      <c r="MD168" s="484"/>
      <c r="ME168" s="484"/>
      <c r="MF168" s="484"/>
      <c r="MG168" s="484"/>
      <c r="MH168" s="484"/>
      <c r="MI168" s="484"/>
      <c r="MJ168" s="484"/>
      <c r="MK168" s="484"/>
      <c r="ML168" s="484"/>
      <c r="MM168" s="484"/>
      <c r="MN168" s="484"/>
      <c r="MO168" s="484"/>
      <c r="MP168" s="484"/>
      <c r="MQ168" s="484"/>
      <c r="MR168" s="484"/>
      <c r="MS168" s="484"/>
      <c r="MT168" s="484"/>
      <c r="MU168" s="484"/>
      <c r="MV168" s="484"/>
      <c r="MW168" s="484"/>
      <c r="MX168" s="23"/>
      <c r="OG168" s="63"/>
      <c r="OH168" s="63"/>
      <c r="OM168" s="192"/>
      <c r="ON168" s="192"/>
      <c r="OO168" s="192"/>
      <c r="OP168" s="192"/>
      <c r="OQ168" s="192"/>
      <c r="OR168" s="192"/>
      <c r="OS168" s="192"/>
      <c r="OT168" s="192"/>
      <c r="OU168" s="192"/>
      <c r="OV168" s="192"/>
      <c r="OW168" s="192"/>
      <c r="OX168" s="192"/>
      <c r="OY168" s="192"/>
      <c r="OZ168" s="192"/>
      <c r="PA168" s="192"/>
      <c r="PB168" s="192"/>
      <c r="PC168" s="192"/>
      <c r="PD168" s="192"/>
      <c r="PE168" s="192"/>
      <c r="PF168" s="202"/>
      <c r="PG168" s="202"/>
      <c r="PH168" s="202"/>
      <c r="PI168" s="202"/>
      <c r="PJ168" s="192"/>
      <c r="PK168" s="192"/>
      <c r="PL168" s="192"/>
      <c r="PM168" s="192"/>
      <c r="PN168" s="192"/>
      <c r="PO168" s="192"/>
      <c r="PP168" s="192"/>
      <c r="PQ168" s="192"/>
      <c r="PR168" s="192"/>
      <c r="PS168" s="192"/>
      <c r="PT168" s="192"/>
      <c r="PU168" s="192"/>
      <c r="PV168" s="192"/>
      <c r="PW168" s="192"/>
      <c r="PX168" s="192"/>
      <c r="PY168" s="192"/>
      <c r="PZ168" s="192"/>
      <c r="QA168" s="192"/>
      <c r="QB168" s="192"/>
      <c r="QC168" s="192"/>
      <c r="QD168" s="192"/>
      <c r="QE168" s="192"/>
      <c r="QF168" s="192"/>
      <c r="QG168" s="192"/>
      <c r="QH168" s="192"/>
      <c r="QM168" s="63"/>
      <c r="QN168" s="63"/>
    </row>
    <row r="169" spans="2:456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57"/>
      <c r="AY169" s="1100"/>
      <c r="AZ169" s="163"/>
      <c r="BA169" s="1077"/>
      <c r="BB169" s="1077"/>
      <c r="BC169" s="1077"/>
      <c r="BD169" s="1077"/>
      <c r="BE169" s="1077"/>
      <c r="BF169" s="1077"/>
      <c r="BG169" s="1077"/>
      <c r="BH169" s="1110"/>
      <c r="BI169" s="1110"/>
      <c r="BJ169" s="1110"/>
      <c r="BK169" s="1110"/>
      <c r="BL169" s="1110"/>
      <c r="BM169" s="1110"/>
      <c r="BN169" s="1110"/>
      <c r="BO169" s="1110"/>
      <c r="BP169" s="1110"/>
      <c r="BQ169" s="1111"/>
      <c r="BR169" s="1081"/>
      <c r="BS169" s="1077"/>
      <c r="BT169" s="1077"/>
      <c r="BU169" s="1077"/>
      <c r="BV169" s="1077"/>
      <c r="BW169" s="1077"/>
      <c r="BX169" s="1077"/>
      <c r="BY169" s="1110"/>
      <c r="BZ169" s="1110"/>
      <c r="CA169" s="1110"/>
      <c r="CB169" s="1110"/>
      <c r="CC169" s="1110"/>
      <c r="CD169" s="1110"/>
      <c r="CE169" s="1110"/>
      <c r="CF169" s="1110"/>
      <c r="CG169" s="1110"/>
      <c r="CH169" s="1111"/>
      <c r="CI169" s="26"/>
      <c r="CJ169" s="26"/>
      <c r="CK169" s="26"/>
      <c r="CL169" s="1003"/>
      <c r="CM169" s="1003"/>
      <c r="CN169" s="1003"/>
      <c r="CO169" s="1003"/>
      <c r="CP169" s="1003"/>
      <c r="CQ169" s="1003"/>
      <c r="CR169" s="1003"/>
      <c r="CS169" s="1003"/>
      <c r="CT169" s="1003"/>
      <c r="CU169" s="1003"/>
      <c r="CV169" s="1003"/>
      <c r="CW169" s="26"/>
      <c r="CX169" s="26"/>
      <c r="CY169" s="26"/>
      <c r="CZ169" s="1081"/>
      <c r="DA169" s="1077"/>
      <c r="DB169" s="1077"/>
      <c r="DC169" s="1077"/>
      <c r="DD169" s="1077"/>
      <c r="DE169" s="1077"/>
      <c r="DF169" s="1077"/>
      <c r="DG169" s="1087"/>
      <c r="DH169" s="1087"/>
      <c r="DI169" s="1087"/>
      <c r="DJ169" s="1087"/>
      <c r="DK169" s="1087"/>
      <c r="DL169" s="1087"/>
      <c r="DM169" s="1087"/>
      <c r="DN169" s="1087"/>
      <c r="DO169" s="1087"/>
      <c r="DP169" s="1087"/>
      <c r="DQ169" s="1087"/>
      <c r="DR169" s="1087"/>
      <c r="DS169" s="1087"/>
      <c r="DT169" s="1087"/>
      <c r="DU169" s="1087"/>
      <c r="DV169" s="1087"/>
      <c r="DW169" s="1087"/>
      <c r="DX169" s="1087"/>
      <c r="DY169" s="1087"/>
      <c r="DZ169" s="1087"/>
      <c r="EA169" s="1087"/>
      <c r="EB169" s="1087"/>
      <c r="EC169" s="1087"/>
      <c r="ED169" s="1087"/>
      <c r="EE169" s="1087"/>
      <c r="EF169" s="1087"/>
      <c r="EG169" s="1087"/>
      <c r="EH169" s="1087"/>
      <c r="EI169" s="1087"/>
      <c r="EJ169" s="1087"/>
      <c r="EK169" s="1087"/>
      <c r="EL169" s="1087"/>
      <c r="EM169" s="1087"/>
      <c r="EN169" s="1087"/>
      <c r="EO169" s="1087"/>
      <c r="EP169" s="1087"/>
      <c r="EQ169" s="1087"/>
      <c r="ER169" s="1087"/>
      <c r="ES169" s="1087"/>
      <c r="ET169" s="1087"/>
      <c r="EU169" s="1087"/>
      <c r="EV169" s="1087"/>
      <c r="EW169" s="1087"/>
      <c r="EX169" s="1088"/>
      <c r="EY169" s="1081"/>
      <c r="EZ169" s="1077"/>
      <c r="FA169" s="1077"/>
      <c r="FB169" s="1077"/>
      <c r="FC169" s="1077"/>
      <c r="FD169" s="1077"/>
      <c r="FE169" s="1077"/>
      <c r="FF169" s="1077"/>
      <c r="FG169" s="1077"/>
      <c r="FH169" s="1077"/>
      <c r="FI169" s="1077"/>
      <c r="FJ169" s="1077"/>
      <c r="FK169" s="1077"/>
      <c r="FL169" s="1077"/>
      <c r="FM169" s="1077"/>
      <c r="FN169" s="1077"/>
      <c r="FO169" s="1091"/>
      <c r="FP169" s="1081"/>
      <c r="FQ169" s="1077"/>
      <c r="FR169" s="1077"/>
      <c r="FS169" s="1077"/>
      <c r="FT169" s="1077"/>
      <c r="FU169" s="1077"/>
      <c r="FV169" s="1077"/>
      <c r="FW169" s="1077"/>
      <c r="FX169" s="1077"/>
      <c r="FY169" s="1120"/>
      <c r="FZ169" s="1121"/>
      <c r="GA169" s="1121"/>
      <c r="GB169" s="1121"/>
      <c r="GC169" s="1121"/>
      <c r="GD169" s="1121"/>
      <c r="GE169" s="1121"/>
      <c r="GF169" s="1121"/>
      <c r="GG169" s="1121"/>
      <c r="GH169" s="1121"/>
      <c r="GI169" s="1121"/>
      <c r="GJ169" s="1121"/>
      <c r="GK169" s="1121"/>
      <c r="GL169" s="1121"/>
      <c r="GM169" s="1121"/>
      <c r="GN169" s="1121"/>
      <c r="GO169" s="1121"/>
      <c r="GP169" s="1121"/>
      <c r="GQ169" s="1121"/>
      <c r="GR169" s="1121"/>
      <c r="GS169" s="1121"/>
      <c r="GT169" s="1121"/>
      <c r="GU169" s="1121"/>
      <c r="GV169" s="1121"/>
      <c r="GW169" s="1121"/>
      <c r="GX169" s="1121"/>
      <c r="GY169" s="1121"/>
      <c r="GZ169" s="1121"/>
      <c r="HA169" s="1121"/>
      <c r="HB169" s="1121"/>
      <c r="HC169" s="1121"/>
      <c r="HD169" s="1121"/>
      <c r="HE169" s="1121"/>
      <c r="HF169" s="1143"/>
      <c r="HG169" s="1081"/>
      <c r="HH169" s="1077"/>
      <c r="HI169" s="1077"/>
      <c r="HJ169" s="1077"/>
      <c r="HK169" s="1077"/>
      <c r="HL169" s="1077"/>
      <c r="HM169" s="1077"/>
      <c r="HN169" s="1077"/>
      <c r="HO169" s="1077"/>
      <c r="HP169" s="1077"/>
      <c r="HQ169" s="1077"/>
      <c r="HR169" s="1077"/>
      <c r="HS169" s="1077"/>
      <c r="HT169" s="1077"/>
      <c r="HU169" s="1077"/>
      <c r="HV169" s="1077"/>
      <c r="HW169" s="1077"/>
      <c r="HX169" s="1120"/>
      <c r="HY169" s="1121"/>
      <c r="HZ169" s="1121"/>
      <c r="IA169" s="1121"/>
      <c r="IB169" s="1121"/>
      <c r="IC169" s="1121"/>
      <c r="ID169" s="1121"/>
      <c r="IE169" s="1121"/>
      <c r="IF169" s="1121"/>
      <c r="IG169" s="1121"/>
      <c r="IH169" s="1121"/>
      <c r="II169" s="1121"/>
      <c r="IJ169" s="1121"/>
      <c r="IK169" s="1121"/>
      <c r="IL169" s="1122"/>
      <c r="IM169" s="1122"/>
      <c r="IN169" s="1122"/>
      <c r="IO169" s="1122"/>
      <c r="IP169" s="1122"/>
      <c r="IQ169" s="1122"/>
      <c r="IR169" s="1123"/>
      <c r="IS169" s="1123"/>
      <c r="IT169" s="1123"/>
      <c r="IU169" s="1123"/>
      <c r="IV169" s="1124"/>
      <c r="IW169" s="197"/>
      <c r="IX169" s="1100"/>
      <c r="IY169" s="1101"/>
      <c r="IZ169" s="22"/>
      <c r="JA169" s="22"/>
      <c r="JB169" s="22"/>
      <c r="JC169" s="22"/>
      <c r="JD169" s="22"/>
      <c r="JE169" s="22"/>
      <c r="JF169" s="22"/>
      <c r="JG169" s="22"/>
      <c r="JH169" s="21"/>
      <c r="JI169" s="484"/>
      <c r="JJ169" s="484"/>
      <c r="JK169" s="484"/>
      <c r="JL169" s="484"/>
      <c r="JM169" s="484"/>
      <c r="JN169" s="484"/>
      <c r="JO169" s="484"/>
      <c r="JP169" s="484"/>
      <c r="JQ169" s="484"/>
      <c r="JR169" s="484"/>
      <c r="JS169" s="484"/>
      <c r="JT169" s="484"/>
      <c r="JU169" s="484"/>
      <c r="JV169" s="484"/>
      <c r="JW169" s="484"/>
      <c r="JX169" s="484"/>
      <c r="JY169" s="484"/>
      <c r="JZ169" s="484"/>
      <c r="KA169" s="484"/>
      <c r="KB169" s="484"/>
      <c r="KC169" s="484"/>
      <c r="KD169" s="484"/>
      <c r="KE169" s="484"/>
      <c r="KF169" s="484"/>
      <c r="KG169" s="484"/>
      <c r="KH169" s="484"/>
      <c r="KI169" s="484"/>
      <c r="KJ169" s="484"/>
      <c r="KK169" s="484"/>
      <c r="KL169" s="484"/>
      <c r="KM169" s="484"/>
      <c r="KN169" s="484"/>
      <c r="KO169" s="484"/>
      <c r="KP169" s="484"/>
      <c r="KQ169" s="484"/>
      <c r="KR169" s="484"/>
      <c r="KS169" s="484"/>
      <c r="KT169" s="484"/>
      <c r="KU169" s="484"/>
      <c r="KV169" s="484"/>
      <c r="KW169" s="484"/>
      <c r="KX169" s="484"/>
      <c r="KY169" s="484"/>
      <c r="KZ169" s="484"/>
      <c r="LA169" s="484"/>
      <c r="LB169" s="484"/>
      <c r="LC169" s="484"/>
      <c r="LD169" s="484"/>
      <c r="LE169" s="484"/>
      <c r="LF169" s="484"/>
      <c r="LG169" s="484"/>
      <c r="LH169" s="484"/>
      <c r="LI169" s="484"/>
      <c r="LJ169" s="484"/>
      <c r="LK169" s="484"/>
      <c r="LL169" s="484"/>
      <c r="LM169" s="484"/>
      <c r="LN169" s="484"/>
      <c r="LO169" s="484"/>
      <c r="LP169" s="484"/>
      <c r="LQ169" s="484"/>
      <c r="LR169" s="484"/>
      <c r="LS169" s="484"/>
      <c r="LT169" s="484"/>
      <c r="LU169" s="484"/>
      <c r="LV169" s="484"/>
      <c r="LW169" s="484"/>
      <c r="LX169" s="484"/>
      <c r="LY169" s="484"/>
      <c r="LZ169" s="484"/>
      <c r="MA169" s="484"/>
      <c r="MB169" s="484"/>
      <c r="MC169" s="484"/>
      <c r="MD169" s="484"/>
      <c r="ME169" s="484"/>
      <c r="MF169" s="484"/>
      <c r="MG169" s="484"/>
      <c r="MH169" s="484"/>
      <c r="MI169" s="484"/>
      <c r="MJ169" s="484"/>
      <c r="MK169" s="484"/>
      <c r="ML169" s="484"/>
      <c r="MM169" s="484"/>
      <c r="MN169" s="484"/>
      <c r="MO169" s="484"/>
      <c r="MP169" s="484"/>
      <c r="MQ169" s="484"/>
      <c r="MR169" s="484"/>
      <c r="MS169" s="484"/>
      <c r="MT169" s="484"/>
      <c r="MU169" s="484"/>
      <c r="MV169" s="484"/>
      <c r="MW169" s="484"/>
      <c r="MX169" s="23"/>
      <c r="OG169" s="63"/>
      <c r="OH169" s="63"/>
      <c r="OM169" s="192"/>
      <c r="ON169" s="192"/>
      <c r="OO169" s="192"/>
      <c r="OP169" s="192"/>
      <c r="OQ169" s="192"/>
      <c r="OR169" s="192"/>
      <c r="OS169" s="192"/>
      <c r="OT169" s="192"/>
      <c r="OU169" s="192"/>
      <c r="OV169" s="192"/>
      <c r="OW169" s="192"/>
      <c r="OX169" s="192"/>
      <c r="OY169" s="192"/>
      <c r="OZ169" s="192"/>
      <c r="PA169" s="192"/>
      <c r="PB169" s="192"/>
      <c r="PC169" s="192"/>
      <c r="PD169" s="192"/>
      <c r="PE169" s="192"/>
      <c r="PF169" s="202"/>
      <c r="PG169" s="202"/>
      <c r="PH169" s="202"/>
      <c r="PI169" s="202"/>
      <c r="PJ169" s="192"/>
      <c r="PK169" s="192"/>
      <c r="PL169" s="192"/>
      <c r="PM169" s="192"/>
      <c r="PN169" s="192"/>
      <c r="PO169" s="192"/>
      <c r="PP169" s="192"/>
      <c r="PQ169" s="192"/>
      <c r="PR169" s="192"/>
      <c r="PS169" s="192"/>
      <c r="PT169" s="192"/>
      <c r="PU169" s="192"/>
      <c r="PV169" s="192"/>
      <c r="PW169" s="192"/>
      <c r="PX169" s="192"/>
      <c r="PY169" s="192"/>
      <c r="PZ169" s="192"/>
      <c r="QA169" s="192"/>
      <c r="QB169" s="192"/>
      <c r="QC169" s="192"/>
      <c r="QD169" s="192"/>
      <c r="QE169" s="192"/>
      <c r="QF169" s="192"/>
      <c r="QG169" s="192"/>
      <c r="QH169" s="192"/>
      <c r="QM169" s="63"/>
      <c r="QN169" s="63"/>
    </row>
    <row r="170" spans="2:456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57"/>
      <c r="AY170" s="1100"/>
      <c r="AZ170" s="163"/>
      <c r="BA170" s="1075" t="s">
        <v>17</v>
      </c>
      <c r="BB170" s="1075"/>
      <c r="BC170" s="1075"/>
      <c r="BD170" s="1075"/>
      <c r="BE170" s="1075"/>
      <c r="BF170" s="1075"/>
      <c r="BG170" s="1075"/>
      <c r="BH170" s="1125" t="str">
        <f>'PORTADA T-POWER'!BH170</f>
        <v>A.Pinzon</v>
      </c>
      <c r="BI170" s="1125"/>
      <c r="BJ170" s="1125"/>
      <c r="BK170" s="1125"/>
      <c r="BL170" s="1125"/>
      <c r="BM170" s="1125"/>
      <c r="BN170" s="1125"/>
      <c r="BO170" s="1125"/>
      <c r="BP170" s="1125"/>
      <c r="BQ170" s="1126"/>
      <c r="BR170" s="1114" t="s">
        <v>18</v>
      </c>
      <c r="BS170" s="1075"/>
      <c r="BT170" s="1075"/>
      <c r="BU170" s="1075"/>
      <c r="BV170" s="1075"/>
      <c r="BW170" s="1075"/>
      <c r="BX170" s="1075"/>
      <c r="BY170" s="1127">
        <f ca="1">TODAY()</f>
        <v>46195</v>
      </c>
      <c r="BZ170" s="1127"/>
      <c r="CA170" s="1127"/>
      <c r="CB170" s="1127"/>
      <c r="CC170" s="1127"/>
      <c r="CD170" s="1127"/>
      <c r="CE170" s="1127"/>
      <c r="CF170" s="1127"/>
      <c r="CG170" s="1127"/>
      <c r="CH170" s="1128"/>
      <c r="CI170" s="26"/>
      <c r="CJ170" s="26"/>
      <c r="CK170" s="26"/>
      <c r="CL170" s="1003"/>
      <c r="CM170" s="1003"/>
      <c r="CN170" s="1003"/>
      <c r="CO170" s="1003"/>
      <c r="CP170" s="1003"/>
      <c r="CQ170" s="1003"/>
      <c r="CR170" s="1003"/>
      <c r="CS170" s="1003"/>
      <c r="CT170" s="1003"/>
      <c r="CU170" s="1003"/>
      <c r="CV170" s="1003"/>
      <c r="CW170" s="26"/>
      <c r="CX170" s="26"/>
      <c r="CY170" s="26"/>
      <c r="CZ170" s="1133" t="s">
        <v>19</v>
      </c>
      <c r="DA170" s="1134"/>
      <c r="DB170" s="1134"/>
      <c r="DC170" s="1134"/>
      <c r="DD170" s="1134"/>
      <c r="DE170" s="1134"/>
      <c r="DF170" s="1134"/>
      <c r="DG170" s="1134"/>
      <c r="DH170" s="1134"/>
      <c r="DI170" s="1134"/>
      <c r="DJ170" s="1134"/>
      <c r="DK170" s="1134"/>
      <c r="DL170" s="1134"/>
      <c r="DM170" s="1134"/>
      <c r="DN170" s="1134"/>
      <c r="DO170" s="1134"/>
      <c r="DP170" s="1134"/>
      <c r="DQ170" s="1134"/>
      <c r="DR170" s="1134"/>
      <c r="DS170" s="1134"/>
      <c r="DT170" s="1134"/>
      <c r="DU170" s="1134"/>
      <c r="DV170" s="1134"/>
      <c r="DW170" s="1134"/>
      <c r="DX170" s="1134"/>
      <c r="DY170" s="1134"/>
      <c r="DZ170" s="1134"/>
      <c r="EA170" s="1134"/>
      <c r="EB170" s="1134"/>
      <c r="EC170" s="1134"/>
      <c r="ED170" s="1134"/>
      <c r="EE170" s="1134"/>
      <c r="EF170" s="1134"/>
      <c r="EG170" s="1134"/>
      <c r="EH170" s="1134"/>
      <c r="EI170" s="1134"/>
      <c r="EJ170" s="1134"/>
      <c r="EK170" s="1134"/>
      <c r="EL170" s="1134"/>
      <c r="EM170" s="1134"/>
      <c r="EN170" s="1134"/>
      <c r="EO170" s="1134"/>
      <c r="EP170" s="1134"/>
      <c r="EQ170" s="1134"/>
      <c r="ER170" s="1134"/>
      <c r="ES170" s="1134"/>
      <c r="ET170" s="1134"/>
      <c r="EU170" s="1134"/>
      <c r="EV170" s="1134"/>
      <c r="EW170" s="1134"/>
      <c r="EX170" s="1135"/>
      <c r="EY170" s="1114" t="s">
        <v>20</v>
      </c>
      <c r="EZ170" s="1075"/>
      <c r="FA170" s="1075"/>
      <c r="FB170" s="1075"/>
      <c r="FC170" s="1075"/>
      <c r="FD170" s="1075"/>
      <c r="FE170" s="1075"/>
      <c r="FF170" s="1075"/>
      <c r="FG170" s="1075"/>
      <c r="FH170" s="1151" t="s">
        <v>64</v>
      </c>
      <c r="FI170" s="1151"/>
      <c r="FJ170" s="1151"/>
      <c r="FK170" s="1151"/>
      <c r="FL170" s="1151"/>
      <c r="FM170" s="1151"/>
      <c r="FN170" s="1151"/>
      <c r="FO170" s="1152"/>
      <c r="FP170" s="1114" t="s">
        <v>21</v>
      </c>
      <c r="FQ170" s="1075"/>
      <c r="FR170" s="1075"/>
      <c r="FS170" s="1075"/>
      <c r="FT170" s="1075"/>
      <c r="FU170" s="1075"/>
      <c r="FV170" s="1075"/>
      <c r="FW170" s="1075"/>
      <c r="FX170" s="1075"/>
      <c r="FY170" s="1076"/>
      <c r="FZ170" s="1076"/>
      <c r="GA170" s="1076"/>
      <c r="GB170" s="1076"/>
      <c r="GC170" s="1076"/>
      <c r="GD170" s="1076"/>
      <c r="GE170" s="1076"/>
      <c r="GF170" s="1076"/>
      <c r="GG170" s="1116" t="s">
        <v>92</v>
      </c>
      <c r="GH170" s="1116"/>
      <c r="GI170" s="1116"/>
      <c r="GJ170" s="1116"/>
      <c r="GK170" s="1116"/>
      <c r="GL170" s="1116"/>
      <c r="GM170" s="1116"/>
      <c r="GN170" s="1116"/>
      <c r="GO170" s="1116"/>
      <c r="GP170" s="1116"/>
      <c r="GQ170" s="1116"/>
      <c r="GR170" s="1116"/>
      <c r="GS170" s="1116"/>
      <c r="GT170" s="1116"/>
      <c r="GU170" s="1116"/>
      <c r="GV170" s="1116"/>
      <c r="GW170" s="1116"/>
      <c r="GX170" s="1116"/>
      <c r="GY170" s="1116"/>
      <c r="GZ170" s="1116"/>
      <c r="HA170" s="1116"/>
      <c r="HB170" s="1116"/>
      <c r="HC170" s="1116"/>
      <c r="HD170" s="1116"/>
      <c r="HE170" s="1116"/>
      <c r="HF170" s="1116"/>
      <c r="HG170" s="1114" t="s">
        <v>22</v>
      </c>
      <c r="HH170" s="1075"/>
      <c r="HI170" s="1075"/>
      <c r="HJ170" s="1075"/>
      <c r="HK170" s="1075"/>
      <c r="HL170" s="1075"/>
      <c r="HM170" s="1075"/>
      <c r="HN170" s="1151" t="s">
        <v>23</v>
      </c>
      <c r="HO170" s="1151"/>
      <c r="HP170" s="1151"/>
      <c r="HQ170" s="1151"/>
      <c r="HR170" s="1151"/>
      <c r="HS170" s="1151"/>
      <c r="HT170" s="1151"/>
      <c r="HU170" s="1151"/>
      <c r="HV170" s="1151"/>
      <c r="HW170" s="1152"/>
      <c r="HX170" s="1080" t="s">
        <v>24</v>
      </c>
      <c r="HY170" s="1076"/>
      <c r="HZ170" s="1076"/>
      <c r="IA170" s="1076"/>
      <c r="IB170" s="1076"/>
      <c r="IC170" s="1076"/>
      <c r="ID170" s="1076"/>
      <c r="IE170" s="1076"/>
      <c r="IF170" s="1116"/>
      <c r="IG170" s="1116"/>
      <c r="IH170" s="1116"/>
      <c r="II170" s="1116"/>
      <c r="IJ170" s="1116"/>
      <c r="IK170" s="1116"/>
      <c r="IL170" s="1122"/>
      <c r="IM170" s="1122"/>
      <c r="IN170" s="1122"/>
      <c r="IO170" s="1122"/>
      <c r="IP170" s="1122"/>
      <c r="IQ170" s="1122"/>
      <c r="IR170" s="1123"/>
      <c r="IS170" s="1123"/>
      <c r="IT170" s="1123"/>
      <c r="IU170" s="1123"/>
      <c r="IV170" s="1124"/>
      <c r="IW170" s="197"/>
      <c r="IX170" s="1100"/>
      <c r="IY170" s="1101"/>
      <c r="IZ170" s="22"/>
      <c r="JA170" s="22"/>
      <c r="JB170" s="22"/>
      <c r="JC170" s="22"/>
      <c r="JD170" s="22"/>
      <c r="JE170" s="22"/>
      <c r="JF170" s="22"/>
      <c r="JG170" s="22"/>
      <c r="JH170" s="21"/>
      <c r="JI170" s="484"/>
      <c r="JJ170" s="484"/>
      <c r="JK170" s="484"/>
      <c r="JL170" s="484"/>
      <c r="JM170" s="484"/>
      <c r="JN170" s="484"/>
      <c r="JO170" s="484"/>
      <c r="JP170" s="484"/>
      <c r="JQ170" s="484"/>
      <c r="JR170" s="484"/>
      <c r="JS170" s="484"/>
      <c r="JT170" s="484"/>
      <c r="JU170" s="484"/>
      <c r="JV170" s="484"/>
      <c r="JW170" s="484"/>
      <c r="JX170" s="484"/>
      <c r="JY170" s="484"/>
      <c r="JZ170" s="484"/>
      <c r="KA170" s="484"/>
      <c r="KB170" s="484"/>
      <c r="KC170" s="484"/>
      <c r="KD170" s="484"/>
      <c r="KE170" s="484"/>
      <c r="KF170" s="484"/>
      <c r="KG170" s="484"/>
      <c r="KH170" s="484"/>
      <c r="KI170" s="484"/>
      <c r="KJ170" s="484"/>
      <c r="KK170" s="484"/>
      <c r="KL170" s="484"/>
      <c r="KM170" s="484"/>
      <c r="KN170" s="484"/>
      <c r="KO170" s="484"/>
      <c r="KP170" s="484"/>
      <c r="KQ170" s="484"/>
      <c r="KR170" s="484"/>
      <c r="KS170" s="484"/>
      <c r="KT170" s="484"/>
      <c r="KU170" s="484"/>
      <c r="KV170" s="484"/>
      <c r="KW170" s="484"/>
      <c r="KX170" s="484"/>
      <c r="KY170" s="484"/>
      <c r="KZ170" s="484"/>
      <c r="LA170" s="484"/>
      <c r="LB170" s="484"/>
      <c r="LC170" s="484"/>
      <c r="LD170" s="484"/>
      <c r="LE170" s="484"/>
      <c r="LF170" s="484"/>
      <c r="LG170" s="484"/>
      <c r="LH170" s="484"/>
      <c r="LI170" s="484"/>
      <c r="LJ170" s="484"/>
      <c r="LK170" s="484"/>
      <c r="LL170" s="484"/>
      <c r="LM170" s="484"/>
      <c r="LN170" s="484"/>
      <c r="LO170" s="484"/>
      <c r="LP170" s="484"/>
      <c r="LQ170" s="484"/>
      <c r="LR170" s="484"/>
      <c r="LS170" s="484"/>
      <c r="LT170" s="484"/>
      <c r="LU170" s="484"/>
      <c r="LV170" s="484"/>
      <c r="LW170" s="484"/>
      <c r="LX170" s="484"/>
      <c r="LY170" s="484"/>
      <c r="LZ170" s="484"/>
      <c r="MA170" s="484"/>
      <c r="MB170" s="484"/>
      <c r="MC170" s="484"/>
      <c r="MD170" s="484"/>
      <c r="ME170" s="484"/>
      <c r="MF170" s="484"/>
      <c r="MG170" s="484"/>
      <c r="MH170" s="484"/>
      <c r="MI170" s="484"/>
      <c r="MJ170" s="484"/>
      <c r="MK170" s="484"/>
      <c r="ML170" s="484"/>
      <c r="MM170" s="484"/>
      <c r="MN170" s="484"/>
      <c r="MO170" s="484"/>
      <c r="MP170" s="484"/>
      <c r="MQ170" s="484"/>
      <c r="MR170" s="484"/>
      <c r="MS170" s="484"/>
      <c r="MT170" s="484"/>
      <c r="MU170" s="484"/>
      <c r="MV170" s="484"/>
      <c r="MW170" s="484"/>
      <c r="MX170" s="23"/>
      <c r="OG170" s="63"/>
      <c r="OH170" s="63"/>
      <c r="OM170" s="192"/>
      <c r="ON170" s="192"/>
      <c r="OO170" s="192"/>
      <c r="OP170" s="192"/>
      <c r="OQ170" s="192"/>
      <c r="OR170" s="192"/>
      <c r="OS170" s="192"/>
      <c r="OT170" s="192"/>
      <c r="OU170" s="192"/>
      <c r="OV170" s="192"/>
      <c r="OW170" s="192"/>
      <c r="OX170" s="192"/>
      <c r="OY170" s="192"/>
      <c r="OZ170" s="192"/>
      <c r="PA170" s="192"/>
      <c r="PB170" s="192"/>
      <c r="PC170" s="192"/>
      <c r="PD170" s="192"/>
      <c r="PE170" s="192"/>
      <c r="PF170" s="202"/>
      <c r="PG170" s="202"/>
      <c r="PH170" s="202"/>
      <c r="PI170" s="202"/>
      <c r="PJ170" s="192"/>
      <c r="PK170" s="192"/>
      <c r="PL170" s="192"/>
      <c r="PM170" s="192"/>
      <c r="PN170" s="192"/>
      <c r="PO170" s="192"/>
      <c r="PP170" s="192"/>
      <c r="PQ170" s="192"/>
      <c r="PR170" s="192"/>
      <c r="PS170" s="192"/>
      <c r="PT170" s="192"/>
      <c r="PU170" s="192"/>
      <c r="PV170" s="192"/>
      <c r="PW170" s="192"/>
      <c r="PX170" s="192"/>
      <c r="PY170" s="192"/>
      <c r="PZ170" s="192"/>
      <c r="QA170" s="192"/>
      <c r="QB170" s="192"/>
      <c r="QC170" s="192"/>
      <c r="QD170" s="192"/>
      <c r="QE170" s="192"/>
      <c r="QF170" s="192"/>
      <c r="QG170" s="192"/>
      <c r="QH170" s="192"/>
      <c r="QM170" s="63"/>
      <c r="QN170" s="63"/>
    </row>
    <row r="171" spans="2:456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57"/>
      <c r="AY171" s="1100"/>
      <c r="AZ171" s="163"/>
      <c r="BA171" s="1076"/>
      <c r="BB171" s="1076"/>
      <c r="BC171" s="1076"/>
      <c r="BD171" s="1076"/>
      <c r="BE171" s="1076"/>
      <c r="BF171" s="1076"/>
      <c r="BG171" s="1076"/>
      <c r="BH171" s="1108"/>
      <c r="BI171" s="1108"/>
      <c r="BJ171" s="1108"/>
      <c r="BK171" s="1108"/>
      <c r="BL171" s="1108"/>
      <c r="BM171" s="1108"/>
      <c r="BN171" s="1108"/>
      <c r="BO171" s="1108"/>
      <c r="BP171" s="1108"/>
      <c r="BQ171" s="1109"/>
      <c r="BR171" s="1080"/>
      <c r="BS171" s="1076"/>
      <c r="BT171" s="1076"/>
      <c r="BU171" s="1076"/>
      <c r="BV171" s="1076"/>
      <c r="BW171" s="1076"/>
      <c r="BX171" s="1076"/>
      <c r="BY171" s="1129"/>
      <c r="BZ171" s="1129"/>
      <c r="CA171" s="1129"/>
      <c r="CB171" s="1129"/>
      <c r="CC171" s="1129"/>
      <c r="CD171" s="1129"/>
      <c r="CE171" s="1129"/>
      <c r="CF171" s="1129"/>
      <c r="CG171" s="1129"/>
      <c r="CH171" s="1130"/>
      <c r="CI171" s="26"/>
      <c r="CJ171" s="26"/>
      <c r="CK171" s="26"/>
      <c r="CL171" s="1003"/>
      <c r="CM171" s="1003"/>
      <c r="CN171" s="1003"/>
      <c r="CO171" s="1003"/>
      <c r="CP171" s="1003"/>
      <c r="CQ171" s="1003"/>
      <c r="CR171" s="1003"/>
      <c r="CS171" s="1003"/>
      <c r="CT171" s="1003"/>
      <c r="CU171" s="1003"/>
      <c r="CV171" s="1003"/>
      <c r="CW171" s="26"/>
      <c r="CX171" s="26"/>
      <c r="CY171" s="26"/>
      <c r="CZ171" s="1136"/>
      <c r="DA171" s="1137"/>
      <c r="DB171" s="1137"/>
      <c r="DC171" s="1137"/>
      <c r="DD171" s="1137"/>
      <c r="DE171" s="1137"/>
      <c r="DF171" s="1137"/>
      <c r="DG171" s="1137"/>
      <c r="DH171" s="1137"/>
      <c r="DI171" s="1137"/>
      <c r="DJ171" s="1137"/>
      <c r="DK171" s="1137"/>
      <c r="DL171" s="1137"/>
      <c r="DM171" s="1137"/>
      <c r="DN171" s="1137"/>
      <c r="DO171" s="1137"/>
      <c r="DP171" s="1137"/>
      <c r="DQ171" s="1137"/>
      <c r="DR171" s="1137"/>
      <c r="DS171" s="1137"/>
      <c r="DT171" s="1137"/>
      <c r="DU171" s="1137"/>
      <c r="DV171" s="1137"/>
      <c r="DW171" s="1137"/>
      <c r="DX171" s="1137"/>
      <c r="DY171" s="1137"/>
      <c r="DZ171" s="1137"/>
      <c r="EA171" s="1137"/>
      <c r="EB171" s="1137"/>
      <c r="EC171" s="1137"/>
      <c r="ED171" s="1137"/>
      <c r="EE171" s="1137"/>
      <c r="EF171" s="1137"/>
      <c r="EG171" s="1137"/>
      <c r="EH171" s="1137"/>
      <c r="EI171" s="1137"/>
      <c r="EJ171" s="1137"/>
      <c r="EK171" s="1137"/>
      <c r="EL171" s="1137"/>
      <c r="EM171" s="1137"/>
      <c r="EN171" s="1137"/>
      <c r="EO171" s="1137"/>
      <c r="EP171" s="1137"/>
      <c r="EQ171" s="1137"/>
      <c r="ER171" s="1137"/>
      <c r="ES171" s="1137"/>
      <c r="ET171" s="1137"/>
      <c r="EU171" s="1137"/>
      <c r="EV171" s="1137"/>
      <c r="EW171" s="1137"/>
      <c r="EX171" s="1138"/>
      <c r="EY171" s="1080"/>
      <c r="EZ171" s="1076"/>
      <c r="FA171" s="1076"/>
      <c r="FB171" s="1076"/>
      <c r="FC171" s="1076"/>
      <c r="FD171" s="1076"/>
      <c r="FE171" s="1076"/>
      <c r="FF171" s="1076"/>
      <c r="FG171" s="1076"/>
      <c r="FH171" s="1085"/>
      <c r="FI171" s="1085"/>
      <c r="FJ171" s="1085"/>
      <c r="FK171" s="1085"/>
      <c r="FL171" s="1085"/>
      <c r="FM171" s="1085"/>
      <c r="FN171" s="1085"/>
      <c r="FO171" s="1086"/>
      <c r="FP171" s="1080"/>
      <c r="FQ171" s="1076"/>
      <c r="FR171" s="1076"/>
      <c r="FS171" s="1076"/>
      <c r="FT171" s="1076"/>
      <c r="FU171" s="1076"/>
      <c r="FV171" s="1076"/>
      <c r="FW171" s="1076"/>
      <c r="FX171" s="1076"/>
      <c r="FY171" s="1076"/>
      <c r="FZ171" s="1076"/>
      <c r="GA171" s="1076"/>
      <c r="GB171" s="1076"/>
      <c r="GC171" s="1076"/>
      <c r="GD171" s="1076"/>
      <c r="GE171" s="1076"/>
      <c r="GF171" s="1076"/>
      <c r="GG171" s="1085"/>
      <c r="GH171" s="1085"/>
      <c r="GI171" s="1085"/>
      <c r="GJ171" s="1085"/>
      <c r="GK171" s="1085"/>
      <c r="GL171" s="1085"/>
      <c r="GM171" s="1085"/>
      <c r="GN171" s="1085"/>
      <c r="GO171" s="1085"/>
      <c r="GP171" s="1085"/>
      <c r="GQ171" s="1085"/>
      <c r="GR171" s="1085"/>
      <c r="GS171" s="1085"/>
      <c r="GT171" s="1085"/>
      <c r="GU171" s="1085"/>
      <c r="GV171" s="1085"/>
      <c r="GW171" s="1085"/>
      <c r="GX171" s="1085"/>
      <c r="GY171" s="1085"/>
      <c r="GZ171" s="1085"/>
      <c r="HA171" s="1085"/>
      <c r="HB171" s="1085"/>
      <c r="HC171" s="1085"/>
      <c r="HD171" s="1085"/>
      <c r="HE171" s="1085"/>
      <c r="HF171" s="1085"/>
      <c r="HG171" s="1080"/>
      <c r="HH171" s="1076"/>
      <c r="HI171" s="1076"/>
      <c r="HJ171" s="1076"/>
      <c r="HK171" s="1076"/>
      <c r="HL171" s="1076"/>
      <c r="HM171" s="1076"/>
      <c r="HN171" s="1085"/>
      <c r="HO171" s="1085"/>
      <c r="HP171" s="1085"/>
      <c r="HQ171" s="1085"/>
      <c r="HR171" s="1085"/>
      <c r="HS171" s="1085"/>
      <c r="HT171" s="1085"/>
      <c r="HU171" s="1085"/>
      <c r="HV171" s="1085"/>
      <c r="HW171" s="1086"/>
      <c r="HX171" s="1080"/>
      <c r="HY171" s="1076"/>
      <c r="HZ171" s="1076"/>
      <c r="IA171" s="1076"/>
      <c r="IB171" s="1076"/>
      <c r="IC171" s="1076"/>
      <c r="ID171" s="1076"/>
      <c r="IE171" s="1076"/>
      <c r="IF171" s="1085"/>
      <c r="IG171" s="1085"/>
      <c r="IH171" s="1085"/>
      <c r="II171" s="1085"/>
      <c r="IJ171" s="1085"/>
      <c r="IK171" s="1085"/>
      <c r="IL171" s="1122" t="s">
        <v>66</v>
      </c>
      <c r="IM171" s="1122"/>
      <c r="IN171" s="1122"/>
      <c r="IO171" s="1122"/>
      <c r="IP171" s="1122"/>
      <c r="IQ171" s="1122"/>
      <c r="IR171" s="1123" t="b">
        <v>0</v>
      </c>
      <c r="IS171" s="1123"/>
      <c r="IT171" s="1123"/>
      <c r="IU171" s="1123"/>
      <c r="IV171" s="1124"/>
      <c r="IW171" s="197"/>
      <c r="IX171" s="1100"/>
      <c r="IY171" s="1101"/>
      <c r="IZ171" s="22"/>
      <c r="JA171" s="22"/>
      <c r="JB171" s="22"/>
      <c r="JC171" s="22"/>
      <c r="JD171" s="22"/>
      <c r="JE171" s="22"/>
      <c r="JF171" s="22"/>
      <c r="JG171" s="22"/>
      <c r="JH171" s="21"/>
      <c r="JI171" s="484"/>
      <c r="JJ171" s="484"/>
      <c r="JK171" s="484"/>
      <c r="JL171" s="484"/>
      <c r="JM171" s="484"/>
      <c r="JN171" s="484"/>
      <c r="JO171" s="484"/>
      <c r="JP171" s="484"/>
      <c r="JQ171" s="484"/>
      <c r="JR171" s="484"/>
      <c r="JS171" s="484"/>
      <c r="JT171" s="484"/>
      <c r="JU171" s="484"/>
      <c r="JV171" s="484"/>
      <c r="JW171" s="484"/>
      <c r="JX171" s="484"/>
      <c r="JY171" s="484"/>
      <c r="JZ171" s="484"/>
      <c r="KA171" s="484"/>
      <c r="KB171" s="484"/>
      <c r="KC171" s="484"/>
      <c r="KD171" s="484"/>
      <c r="KE171" s="484"/>
      <c r="KF171" s="484"/>
      <c r="KG171" s="484"/>
      <c r="KH171" s="484"/>
      <c r="KI171" s="484"/>
      <c r="KJ171" s="484"/>
      <c r="KK171" s="484"/>
      <c r="KL171" s="484"/>
      <c r="KM171" s="484"/>
      <c r="KN171" s="484"/>
      <c r="KO171" s="484"/>
      <c r="KP171" s="484"/>
      <c r="KQ171" s="484"/>
      <c r="KR171" s="484"/>
      <c r="KS171" s="484"/>
      <c r="KT171" s="484"/>
      <c r="KU171" s="484"/>
      <c r="KV171" s="484"/>
      <c r="KW171" s="484"/>
      <c r="KX171" s="484"/>
      <c r="KY171" s="484"/>
      <c r="KZ171" s="484"/>
      <c r="LA171" s="484"/>
      <c r="LB171" s="484"/>
      <c r="LC171" s="484"/>
      <c r="LD171" s="484"/>
      <c r="LE171" s="484"/>
      <c r="LF171" s="484"/>
      <c r="LG171" s="484"/>
      <c r="LH171" s="484"/>
      <c r="LI171" s="484"/>
      <c r="LJ171" s="484"/>
      <c r="LK171" s="484"/>
      <c r="LL171" s="484"/>
      <c r="LM171" s="484"/>
      <c r="LN171" s="484"/>
      <c r="LO171" s="484"/>
      <c r="LP171" s="484"/>
      <c r="LQ171" s="484"/>
      <c r="LR171" s="484"/>
      <c r="LS171" s="484"/>
      <c r="LT171" s="484"/>
      <c r="LU171" s="484"/>
      <c r="LV171" s="484"/>
      <c r="LW171" s="484"/>
      <c r="LX171" s="484"/>
      <c r="LY171" s="484"/>
      <c r="LZ171" s="484"/>
      <c r="MA171" s="484"/>
      <c r="MB171" s="484"/>
      <c r="MC171" s="484"/>
      <c r="MD171" s="484"/>
      <c r="ME171" s="484"/>
      <c r="MF171" s="484"/>
      <c r="MG171" s="484"/>
      <c r="MH171" s="484"/>
      <c r="MI171" s="484"/>
      <c r="MJ171" s="484"/>
      <c r="MK171" s="484"/>
      <c r="ML171" s="484"/>
      <c r="MM171" s="484"/>
      <c r="MN171" s="484"/>
      <c r="MO171" s="484"/>
      <c r="MP171" s="484"/>
      <c r="MQ171" s="484"/>
      <c r="MR171" s="484"/>
      <c r="MS171" s="484"/>
      <c r="MT171" s="484"/>
      <c r="MU171" s="484"/>
      <c r="MV171" s="484"/>
      <c r="MW171" s="484"/>
      <c r="MX171" s="23"/>
      <c r="OG171" s="63"/>
      <c r="OH171" s="63"/>
      <c r="OM171" s="192"/>
      <c r="ON171" s="192"/>
      <c r="OO171" s="192"/>
      <c r="OP171" s="192"/>
      <c r="OQ171" s="192"/>
      <c r="OR171" s="192"/>
      <c r="OS171" s="192"/>
      <c r="OT171" s="192"/>
      <c r="OU171" s="192"/>
      <c r="OV171" s="192"/>
      <c r="OW171" s="192"/>
      <c r="OX171" s="192"/>
      <c r="OY171" s="192"/>
      <c r="OZ171" s="192"/>
      <c r="PA171" s="192"/>
      <c r="PB171" s="192"/>
      <c r="PC171" s="192"/>
      <c r="PD171" s="192"/>
      <c r="PE171" s="192"/>
      <c r="PF171" s="202"/>
      <c r="PG171" s="202"/>
      <c r="PH171" s="202"/>
      <c r="PI171" s="202"/>
      <c r="PJ171" s="192"/>
      <c r="PK171" s="192"/>
      <c r="PL171" s="192"/>
      <c r="PM171" s="192"/>
      <c r="PN171" s="192"/>
      <c r="PO171" s="192"/>
      <c r="PP171" s="192"/>
      <c r="PQ171" s="192"/>
      <c r="PR171" s="192"/>
      <c r="PS171" s="192"/>
      <c r="PT171" s="192"/>
      <c r="PU171" s="192"/>
      <c r="PV171" s="192"/>
      <c r="PW171" s="192"/>
      <c r="PX171" s="192"/>
      <c r="PY171" s="192"/>
      <c r="PZ171" s="192"/>
      <c r="QA171" s="192"/>
      <c r="QB171" s="192"/>
      <c r="QC171" s="192"/>
      <c r="QD171" s="192"/>
      <c r="QE171" s="192"/>
      <c r="QF171" s="192"/>
      <c r="QG171" s="192"/>
      <c r="QH171" s="192"/>
      <c r="QM171" s="63"/>
      <c r="QN171" s="63"/>
    </row>
    <row r="172" spans="2:456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57"/>
      <c r="AY172" s="1100"/>
      <c r="AZ172" s="163"/>
      <c r="BA172" s="1076"/>
      <c r="BB172" s="1076"/>
      <c r="BC172" s="1076"/>
      <c r="BD172" s="1076"/>
      <c r="BE172" s="1076"/>
      <c r="BF172" s="1076"/>
      <c r="BG172" s="1076"/>
      <c r="BH172" s="1108"/>
      <c r="BI172" s="1108"/>
      <c r="BJ172" s="1108"/>
      <c r="BK172" s="1108"/>
      <c r="BL172" s="1108"/>
      <c r="BM172" s="1108"/>
      <c r="BN172" s="1108"/>
      <c r="BO172" s="1108"/>
      <c r="BP172" s="1108"/>
      <c r="BQ172" s="1109"/>
      <c r="BR172" s="1080"/>
      <c r="BS172" s="1076"/>
      <c r="BT172" s="1076"/>
      <c r="BU172" s="1076"/>
      <c r="BV172" s="1076"/>
      <c r="BW172" s="1076"/>
      <c r="BX172" s="1076"/>
      <c r="BY172" s="1129"/>
      <c r="BZ172" s="1129"/>
      <c r="CA172" s="1129"/>
      <c r="CB172" s="1129"/>
      <c r="CC172" s="1129"/>
      <c r="CD172" s="1129"/>
      <c r="CE172" s="1129"/>
      <c r="CF172" s="1129"/>
      <c r="CG172" s="1129"/>
      <c r="CH172" s="1130"/>
      <c r="CI172" s="26"/>
      <c r="CJ172" s="26"/>
      <c r="CK172" s="26"/>
      <c r="CL172" s="1003"/>
      <c r="CM172" s="1003"/>
      <c r="CN172" s="1003"/>
      <c r="CO172" s="1003"/>
      <c r="CP172" s="1003"/>
      <c r="CQ172" s="1003"/>
      <c r="CR172" s="1003"/>
      <c r="CS172" s="1003"/>
      <c r="CT172" s="1003"/>
      <c r="CU172" s="1003"/>
      <c r="CV172" s="1003"/>
      <c r="CW172" s="26"/>
      <c r="CX172" s="26"/>
      <c r="CY172" s="26"/>
      <c r="CZ172" s="1136"/>
      <c r="DA172" s="1137"/>
      <c r="DB172" s="1137"/>
      <c r="DC172" s="1137"/>
      <c r="DD172" s="1137"/>
      <c r="DE172" s="1137"/>
      <c r="DF172" s="1137"/>
      <c r="DG172" s="1137"/>
      <c r="DH172" s="1137"/>
      <c r="DI172" s="1137"/>
      <c r="DJ172" s="1137"/>
      <c r="DK172" s="1137"/>
      <c r="DL172" s="1137"/>
      <c r="DM172" s="1137"/>
      <c r="DN172" s="1137"/>
      <c r="DO172" s="1137"/>
      <c r="DP172" s="1137"/>
      <c r="DQ172" s="1137"/>
      <c r="DR172" s="1137"/>
      <c r="DS172" s="1137"/>
      <c r="DT172" s="1137"/>
      <c r="DU172" s="1137"/>
      <c r="DV172" s="1137"/>
      <c r="DW172" s="1137"/>
      <c r="DX172" s="1137"/>
      <c r="DY172" s="1137"/>
      <c r="DZ172" s="1137"/>
      <c r="EA172" s="1137"/>
      <c r="EB172" s="1137"/>
      <c r="EC172" s="1137"/>
      <c r="ED172" s="1137"/>
      <c r="EE172" s="1137"/>
      <c r="EF172" s="1137"/>
      <c r="EG172" s="1137"/>
      <c r="EH172" s="1137"/>
      <c r="EI172" s="1137"/>
      <c r="EJ172" s="1137"/>
      <c r="EK172" s="1137"/>
      <c r="EL172" s="1137"/>
      <c r="EM172" s="1137"/>
      <c r="EN172" s="1137"/>
      <c r="EO172" s="1137"/>
      <c r="EP172" s="1137"/>
      <c r="EQ172" s="1137"/>
      <c r="ER172" s="1137"/>
      <c r="ES172" s="1137"/>
      <c r="ET172" s="1137"/>
      <c r="EU172" s="1137"/>
      <c r="EV172" s="1137"/>
      <c r="EW172" s="1137"/>
      <c r="EX172" s="1138"/>
      <c r="EY172" s="1080"/>
      <c r="EZ172" s="1076"/>
      <c r="FA172" s="1076"/>
      <c r="FB172" s="1076"/>
      <c r="FC172" s="1076"/>
      <c r="FD172" s="1076"/>
      <c r="FE172" s="1076"/>
      <c r="FF172" s="1076"/>
      <c r="FG172" s="1076"/>
      <c r="FH172" s="1085"/>
      <c r="FI172" s="1085"/>
      <c r="FJ172" s="1085"/>
      <c r="FK172" s="1085"/>
      <c r="FL172" s="1085"/>
      <c r="FM172" s="1085"/>
      <c r="FN172" s="1085"/>
      <c r="FO172" s="1086"/>
      <c r="FP172" s="1080"/>
      <c r="FQ172" s="1076"/>
      <c r="FR172" s="1076"/>
      <c r="FS172" s="1076"/>
      <c r="FT172" s="1076"/>
      <c r="FU172" s="1076"/>
      <c r="FV172" s="1076"/>
      <c r="FW172" s="1076"/>
      <c r="FX172" s="1076"/>
      <c r="FY172" s="1076"/>
      <c r="FZ172" s="1076"/>
      <c r="GA172" s="1076"/>
      <c r="GB172" s="1076"/>
      <c r="GC172" s="1076"/>
      <c r="GD172" s="1076"/>
      <c r="GE172" s="1076"/>
      <c r="GF172" s="1076"/>
      <c r="GG172" s="1085"/>
      <c r="GH172" s="1085"/>
      <c r="GI172" s="1085"/>
      <c r="GJ172" s="1085"/>
      <c r="GK172" s="1085"/>
      <c r="GL172" s="1085"/>
      <c r="GM172" s="1085"/>
      <c r="GN172" s="1085"/>
      <c r="GO172" s="1085"/>
      <c r="GP172" s="1085"/>
      <c r="GQ172" s="1085"/>
      <c r="GR172" s="1085"/>
      <c r="GS172" s="1085"/>
      <c r="GT172" s="1085"/>
      <c r="GU172" s="1085"/>
      <c r="GV172" s="1085"/>
      <c r="GW172" s="1085"/>
      <c r="GX172" s="1085"/>
      <c r="GY172" s="1085"/>
      <c r="GZ172" s="1085"/>
      <c r="HA172" s="1085"/>
      <c r="HB172" s="1085"/>
      <c r="HC172" s="1085"/>
      <c r="HD172" s="1085"/>
      <c r="HE172" s="1085"/>
      <c r="HF172" s="1085"/>
      <c r="HG172" s="1080"/>
      <c r="HH172" s="1076"/>
      <c r="HI172" s="1076"/>
      <c r="HJ172" s="1076"/>
      <c r="HK172" s="1076"/>
      <c r="HL172" s="1076"/>
      <c r="HM172" s="1076"/>
      <c r="HN172" s="1085"/>
      <c r="HO172" s="1085"/>
      <c r="HP172" s="1085"/>
      <c r="HQ172" s="1085"/>
      <c r="HR172" s="1085"/>
      <c r="HS172" s="1085"/>
      <c r="HT172" s="1085"/>
      <c r="HU172" s="1085"/>
      <c r="HV172" s="1085"/>
      <c r="HW172" s="1086"/>
      <c r="HX172" s="1080"/>
      <c r="HY172" s="1076"/>
      <c r="HZ172" s="1076"/>
      <c r="IA172" s="1076"/>
      <c r="IB172" s="1076"/>
      <c r="IC172" s="1076"/>
      <c r="ID172" s="1076"/>
      <c r="IE172" s="1076"/>
      <c r="IF172" s="1085"/>
      <c r="IG172" s="1085"/>
      <c r="IH172" s="1085"/>
      <c r="II172" s="1085"/>
      <c r="IJ172" s="1085"/>
      <c r="IK172" s="1085"/>
      <c r="IL172" s="1122"/>
      <c r="IM172" s="1122"/>
      <c r="IN172" s="1122"/>
      <c r="IO172" s="1122"/>
      <c r="IP172" s="1122"/>
      <c r="IQ172" s="1122"/>
      <c r="IR172" s="1123"/>
      <c r="IS172" s="1123"/>
      <c r="IT172" s="1123"/>
      <c r="IU172" s="1123"/>
      <c r="IV172" s="1124"/>
      <c r="IW172" s="197"/>
      <c r="IX172" s="1100"/>
      <c r="IY172" s="1101"/>
      <c r="IZ172" s="22"/>
      <c r="JA172" s="22"/>
      <c r="JB172" s="22"/>
      <c r="JC172" s="22"/>
      <c r="JD172" s="22"/>
      <c r="JE172" s="22"/>
      <c r="JF172" s="22"/>
      <c r="JG172" s="22"/>
      <c r="JH172" s="21"/>
      <c r="JI172" s="484"/>
      <c r="JJ172" s="484"/>
      <c r="JK172" s="484"/>
      <c r="JL172" s="484"/>
      <c r="JM172" s="484"/>
      <c r="JN172" s="484"/>
      <c r="JO172" s="484"/>
      <c r="JP172" s="484"/>
      <c r="JQ172" s="484"/>
      <c r="JR172" s="484"/>
      <c r="JS172" s="484"/>
      <c r="JT172" s="484"/>
      <c r="JU172" s="484"/>
      <c r="JV172" s="484"/>
      <c r="JW172" s="484"/>
      <c r="JX172" s="484"/>
      <c r="JY172" s="484"/>
      <c r="JZ172" s="484"/>
      <c r="KA172" s="484"/>
      <c r="KB172" s="484"/>
      <c r="KC172" s="484"/>
      <c r="KD172" s="484"/>
      <c r="KE172" s="484"/>
      <c r="KF172" s="484"/>
      <c r="KG172" s="484"/>
      <c r="KH172" s="484"/>
      <c r="KI172" s="484"/>
      <c r="KJ172" s="484"/>
      <c r="KK172" s="484"/>
      <c r="KL172" s="484"/>
      <c r="KM172" s="484"/>
      <c r="KN172" s="484"/>
      <c r="KO172" s="484"/>
      <c r="KP172" s="484"/>
      <c r="KQ172" s="484"/>
      <c r="KR172" s="484"/>
      <c r="KS172" s="484"/>
      <c r="KT172" s="484"/>
      <c r="KU172" s="484"/>
      <c r="KV172" s="484"/>
      <c r="KW172" s="484"/>
      <c r="KX172" s="484"/>
      <c r="KY172" s="484"/>
      <c r="KZ172" s="484"/>
      <c r="LA172" s="484"/>
      <c r="LB172" s="484"/>
      <c r="LC172" s="484"/>
      <c r="LD172" s="484"/>
      <c r="LE172" s="484"/>
      <c r="LF172" s="484"/>
      <c r="LG172" s="484"/>
      <c r="LH172" s="484"/>
      <c r="LI172" s="484"/>
      <c r="LJ172" s="484"/>
      <c r="LK172" s="484"/>
      <c r="LL172" s="484"/>
      <c r="LM172" s="484"/>
      <c r="LN172" s="484"/>
      <c r="LO172" s="484"/>
      <c r="LP172" s="484"/>
      <c r="LQ172" s="484"/>
      <c r="LR172" s="484"/>
      <c r="LS172" s="484"/>
      <c r="LT172" s="484"/>
      <c r="LU172" s="484"/>
      <c r="LV172" s="484"/>
      <c r="LW172" s="484"/>
      <c r="LX172" s="484"/>
      <c r="LY172" s="484"/>
      <c r="LZ172" s="484"/>
      <c r="MA172" s="484"/>
      <c r="MB172" s="484"/>
      <c r="MC172" s="484"/>
      <c r="MD172" s="484"/>
      <c r="ME172" s="484"/>
      <c r="MF172" s="484"/>
      <c r="MG172" s="484"/>
      <c r="MH172" s="484"/>
      <c r="MI172" s="484"/>
      <c r="MJ172" s="484"/>
      <c r="MK172" s="484"/>
      <c r="ML172" s="484"/>
      <c r="MM172" s="484"/>
      <c r="MN172" s="484"/>
      <c r="MO172" s="484"/>
      <c r="MP172" s="484"/>
      <c r="MQ172" s="484"/>
      <c r="MR172" s="484"/>
      <c r="MS172" s="484"/>
      <c r="MT172" s="484"/>
      <c r="MU172" s="484"/>
      <c r="MV172" s="484"/>
      <c r="MW172" s="484"/>
      <c r="MX172" s="23"/>
      <c r="OG172" s="63"/>
      <c r="OH172" s="63"/>
      <c r="OM172" s="192"/>
      <c r="ON172" s="192"/>
      <c r="OO172" s="192"/>
      <c r="OP172" s="192"/>
      <c r="OQ172" s="192"/>
      <c r="OR172" s="192"/>
      <c r="OS172" s="192"/>
      <c r="OT172" s="192"/>
      <c r="OU172" s="192"/>
      <c r="OV172" s="192"/>
      <c r="OW172" s="192"/>
      <c r="OX172" s="192"/>
      <c r="OY172" s="192"/>
      <c r="OZ172" s="192"/>
      <c r="PA172" s="192"/>
      <c r="PB172" s="192"/>
      <c r="PC172" s="192"/>
      <c r="PD172" s="192"/>
      <c r="PE172" s="192"/>
      <c r="PF172" s="202"/>
      <c r="PG172" s="202"/>
      <c r="PH172" s="202"/>
      <c r="PI172" s="202"/>
      <c r="PJ172" s="192"/>
      <c r="PK172" s="192"/>
      <c r="PL172" s="192"/>
      <c r="PM172" s="192"/>
      <c r="PN172" s="192"/>
      <c r="PO172" s="192"/>
      <c r="PP172" s="192"/>
      <c r="PQ172" s="192"/>
      <c r="PR172" s="192"/>
      <c r="PS172" s="192"/>
      <c r="PT172" s="192"/>
      <c r="PU172" s="192"/>
      <c r="PV172" s="192"/>
      <c r="PW172" s="192"/>
      <c r="PX172" s="192"/>
      <c r="PY172" s="192"/>
      <c r="PZ172" s="192"/>
      <c r="QA172" s="192"/>
      <c r="QB172" s="192"/>
      <c r="QC172" s="192"/>
      <c r="QD172" s="192"/>
      <c r="QE172" s="192"/>
      <c r="QF172" s="192"/>
      <c r="QG172" s="192"/>
      <c r="QH172" s="192"/>
      <c r="QM172" s="63"/>
      <c r="QN172" s="63"/>
    </row>
    <row r="173" spans="2:456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57"/>
      <c r="AY173" s="1100"/>
      <c r="AZ173" s="163"/>
      <c r="BA173" s="1077"/>
      <c r="BB173" s="1077"/>
      <c r="BC173" s="1077"/>
      <c r="BD173" s="1077"/>
      <c r="BE173" s="1077"/>
      <c r="BF173" s="1077"/>
      <c r="BG173" s="1077"/>
      <c r="BH173" s="1110"/>
      <c r="BI173" s="1110"/>
      <c r="BJ173" s="1110"/>
      <c r="BK173" s="1110"/>
      <c r="BL173" s="1110"/>
      <c r="BM173" s="1110"/>
      <c r="BN173" s="1110"/>
      <c r="BO173" s="1110"/>
      <c r="BP173" s="1110"/>
      <c r="BQ173" s="1111"/>
      <c r="BR173" s="1081"/>
      <c r="BS173" s="1077"/>
      <c r="BT173" s="1077"/>
      <c r="BU173" s="1077"/>
      <c r="BV173" s="1077"/>
      <c r="BW173" s="1077"/>
      <c r="BX173" s="1077"/>
      <c r="BY173" s="1131"/>
      <c r="BZ173" s="1131"/>
      <c r="CA173" s="1131"/>
      <c r="CB173" s="1131"/>
      <c r="CC173" s="1131"/>
      <c r="CD173" s="1131"/>
      <c r="CE173" s="1131"/>
      <c r="CF173" s="1131"/>
      <c r="CG173" s="1131"/>
      <c r="CH173" s="1132"/>
      <c r="CI173" s="26"/>
      <c r="CJ173" s="26"/>
      <c r="CK173" s="26"/>
      <c r="CL173" s="1113"/>
      <c r="CM173" s="1113"/>
      <c r="CN173" s="1113"/>
      <c r="CO173" s="1113"/>
      <c r="CP173" s="1113"/>
      <c r="CQ173" s="1113"/>
      <c r="CR173" s="1113"/>
      <c r="CS173" s="1113"/>
      <c r="CT173" s="1113"/>
      <c r="CU173" s="1113"/>
      <c r="CV173" s="1113"/>
      <c r="CW173" s="26"/>
      <c r="CX173" s="26"/>
      <c r="CY173" s="26"/>
      <c r="CZ173" s="1139"/>
      <c r="DA173" s="1140"/>
      <c r="DB173" s="1140"/>
      <c r="DC173" s="1140"/>
      <c r="DD173" s="1140"/>
      <c r="DE173" s="1140"/>
      <c r="DF173" s="1140"/>
      <c r="DG173" s="1140"/>
      <c r="DH173" s="1140"/>
      <c r="DI173" s="1140"/>
      <c r="DJ173" s="1140"/>
      <c r="DK173" s="1140"/>
      <c r="DL173" s="1140"/>
      <c r="DM173" s="1140"/>
      <c r="DN173" s="1140"/>
      <c r="DO173" s="1140"/>
      <c r="DP173" s="1140"/>
      <c r="DQ173" s="1140"/>
      <c r="DR173" s="1140"/>
      <c r="DS173" s="1140"/>
      <c r="DT173" s="1140"/>
      <c r="DU173" s="1140"/>
      <c r="DV173" s="1140"/>
      <c r="DW173" s="1140"/>
      <c r="DX173" s="1140"/>
      <c r="DY173" s="1140"/>
      <c r="DZ173" s="1140"/>
      <c r="EA173" s="1140"/>
      <c r="EB173" s="1140"/>
      <c r="EC173" s="1140"/>
      <c r="ED173" s="1140"/>
      <c r="EE173" s="1140"/>
      <c r="EF173" s="1140"/>
      <c r="EG173" s="1140"/>
      <c r="EH173" s="1140"/>
      <c r="EI173" s="1140"/>
      <c r="EJ173" s="1140"/>
      <c r="EK173" s="1140"/>
      <c r="EL173" s="1140"/>
      <c r="EM173" s="1140"/>
      <c r="EN173" s="1140"/>
      <c r="EO173" s="1140"/>
      <c r="EP173" s="1140"/>
      <c r="EQ173" s="1140"/>
      <c r="ER173" s="1140"/>
      <c r="ES173" s="1140"/>
      <c r="ET173" s="1140"/>
      <c r="EU173" s="1140"/>
      <c r="EV173" s="1140"/>
      <c r="EW173" s="1140"/>
      <c r="EX173" s="1141"/>
      <c r="EY173" s="1081"/>
      <c r="EZ173" s="1077"/>
      <c r="FA173" s="1077"/>
      <c r="FB173" s="1077"/>
      <c r="FC173" s="1077"/>
      <c r="FD173" s="1077"/>
      <c r="FE173" s="1077"/>
      <c r="FF173" s="1077"/>
      <c r="FG173" s="1077"/>
      <c r="FH173" s="1087"/>
      <c r="FI173" s="1087"/>
      <c r="FJ173" s="1087"/>
      <c r="FK173" s="1087"/>
      <c r="FL173" s="1087"/>
      <c r="FM173" s="1087"/>
      <c r="FN173" s="1087"/>
      <c r="FO173" s="1088"/>
      <c r="FP173" s="1081"/>
      <c r="FQ173" s="1077"/>
      <c r="FR173" s="1077"/>
      <c r="FS173" s="1077"/>
      <c r="FT173" s="1077"/>
      <c r="FU173" s="1077"/>
      <c r="FV173" s="1077"/>
      <c r="FW173" s="1077"/>
      <c r="FX173" s="1077"/>
      <c r="FY173" s="1077"/>
      <c r="FZ173" s="1077"/>
      <c r="GA173" s="1077"/>
      <c r="GB173" s="1077"/>
      <c r="GC173" s="1077"/>
      <c r="GD173" s="1077"/>
      <c r="GE173" s="1077"/>
      <c r="GF173" s="1077"/>
      <c r="GG173" s="1087"/>
      <c r="GH173" s="1087"/>
      <c r="GI173" s="1087"/>
      <c r="GJ173" s="1087"/>
      <c r="GK173" s="1087"/>
      <c r="GL173" s="1087"/>
      <c r="GM173" s="1087"/>
      <c r="GN173" s="1087"/>
      <c r="GO173" s="1087"/>
      <c r="GP173" s="1087"/>
      <c r="GQ173" s="1087"/>
      <c r="GR173" s="1087"/>
      <c r="GS173" s="1087"/>
      <c r="GT173" s="1087"/>
      <c r="GU173" s="1087"/>
      <c r="GV173" s="1087"/>
      <c r="GW173" s="1087"/>
      <c r="GX173" s="1087"/>
      <c r="GY173" s="1087"/>
      <c r="GZ173" s="1087"/>
      <c r="HA173" s="1087"/>
      <c r="HB173" s="1087"/>
      <c r="HC173" s="1087"/>
      <c r="HD173" s="1087"/>
      <c r="HE173" s="1087"/>
      <c r="HF173" s="1087"/>
      <c r="HG173" s="1081"/>
      <c r="HH173" s="1077"/>
      <c r="HI173" s="1077"/>
      <c r="HJ173" s="1077"/>
      <c r="HK173" s="1077"/>
      <c r="HL173" s="1077"/>
      <c r="HM173" s="1077"/>
      <c r="HN173" s="1087"/>
      <c r="HO173" s="1085"/>
      <c r="HP173" s="1085"/>
      <c r="HQ173" s="1085"/>
      <c r="HR173" s="1085"/>
      <c r="HS173" s="1085"/>
      <c r="HT173" s="1085"/>
      <c r="HU173" s="1085"/>
      <c r="HV173" s="1085"/>
      <c r="HW173" s="1086"/>
      <c r="HX173" s="1080"/>
      <c r="HY173" s="1076"/>
      <c r="HZ173" s="1076"/>
      <c r="IA173" s="1076"/>
      <c r="IB173" s="1076"/>
      <c r="IC173" s="1076"/>
      <c r="ID173" s="1076"/>
      <c r="IE173" s="1076"/>
      <c r="IF173" s="1085"/>
      <c r="IG173" s="1085"/>
      <c r="IH173" s="1085"/>
      <c r="II173" s="1085"/>
      <c r="IJ173" s="1085"/>
      <c r="IK173" s="1085"/>
      <c r="IL173" s="1146"/>
      <c r="IM173" s="1146"/>
      <c r="IN173" s="1146"/>
      <c r="IO173" s="1146"/>
      <c r="IP173" s="1146"/>
      <c r="IQ173" s="1146"/>
      <c r="IR173" s="1147"/>
      <c r="IS173" s="1147"/>
      <c r="IT173" s="1147"/>
      <c r="IU173" s="1147"/>
      <c r="IV173" s="1148"/>
      <c r="IW173" s="197"/>
      <c r="IX173" s="1100"/>
      <c r="IY173" s="1101"/>
      <c r="IZ173" s="22"/>
      <c r="JA173" s="22"/>
      <c r="JB173" s="22"/>
      <c r="JC173" s="22"/>
      <c r="JD173" s="22"/>
      <c r="JE173" s="22"/>
      <c r="JF173" s="22"/>
      <c r="JG173" s="22"/>
      <c r="JH173" s="21"/>
      <c r="JI173" s="484"/>
      <c r="JJ173" s="484"/>
      <c r="JK173" s="484"/>
      <c r="JL173" s="484"/>
      <c r="JM173" s="484"/>
      <c r="JN173" s="484"/>
      <c r="JO173" s="484"/>
      <c r="JP173" s="484"/>
      <c r="JQ173" s="484"/>
      <c r="JR173" s="484"/>
      <c r="JS173" s="484"/>
      <c r="JT173" s="484"/>
      <c r="JU173" s="484"/>
      <c r="JV173" s="484"/>
      <c r="JW173" s="484"/>
      <c r="JX173" s="484"/>
      <c r="JY173" s="484"/>
      <c r="JZ173" s="484"/>
      <c r="KA173" s="484"/>
      <c r="KB173" s="484"/>
      <c r="KC173" s="484"/>
      <c r="KD173" s="484"/>
      <c r="KE173" s="484"/>
      <c r="KF173" s="484"/>
      <c r="KG173" s="484"/>
      <c r="KH173" s="484"/>
      <c r="KI173" s="484"/>
      <c r="KJ173" s="484"/>
      <c r="KK173" s="484"/>
      <c r="KL173" s="484"/>
      <c r="KM173" s="484"/>
      <c r="KN173" s="484"/>
      <c r="KO173" s="484"/>
      <c r="KP173" s="484"/>
      <c r="KQ173" s="484"/>
      <c r="KR173" s="484"/>
      <c r="KS173" s="484"/>
      <c r="KT173" s="484"/>
      <c r="KU173" s="484"/>
      <c r="KV173" s="484"/>
      <c r="KW173" s="484"/>
      <c r="KX173" s="484"/>
      <c r="KY173" s="484"/>
      <c r="KZ173" s="484"/>
      <c r="LA173" s="484"/>
      <c r="LB173" s="484"/>
      <c r="LC173" s="484"/>
      <c r="LD173" s="484"/>
      <c r="LE173" s="484"/>
      <c r="LF173" s="484"/>
      <c r="LG173" s="484"/>
      <c r="LH173" s="484"/>
      <c r="LI173" s="484"/>
      <c r="LJ173" s="484"/>
      <c r="LK173" s="484"/>
      <c r="LL173" s="484"/>
      <c r="LM173" s="484"/>
      <c r="LN173" s="484"/>
      <c r="LO173" s="484"/>
      <c r="LP173" s="484"/>
      <c r="LQ173" s="484"/>
      <c r="LR173" s="484"/>
      <c r="LS173" s="484"/>
      <c r="LT173" s="484"/>
      <c r="LU173" s="484"/>
      <c r="LV173" s="484"/>
      <c r="LW173" s="484"/>
      <c r="LX173" s="484"/>
      <c r="LY173" s="484"/>
      <c r="LZ173" s="484"/>
      <c r="MA173" s="484"/>
      <c r="MB173" s="484"/>
      <c r="MC173" s="484"/>
      <c r="MD173" s="484"/>
      <c r="ME173" s="484"/>
      <c r="MF173" s="484"/>
      <c r="MG173" s="484"/>
      <c r="MH173" s="484"/>
      <c r="MI173" s="484"/>
      <c r="MJ173" s="484"/>
      <c r="MK173" s="484"/>
      <c r="ML173" s="484"/>
      <c r="MM173" s="484"/>
      <c r="MN173" s="484"/>
      <c r="MO173" s="484"/>
      <c r="MP173" s="484"/>
      <c r="MQ173" s="484"/>
      <c r="MR173" s="484"/>
      <c r="MS173" s="484"/>
      <c r="MT173" s="484"/>
      <c r="MU173" s="484"/>
      <c r="MV173" s="484"/>
      <c r="MW173" s="484"/>
      <c r="MX173" s="23"/>
      <c r="OG173" s="63"/>
      <c r="OH173" s="63"/>
      <c r="OM173" s="192"/>
      <c r="ON173" s="192"/>
      <c r="OO173" s="192"/>
      <c r="OP173" s="192"/>
      <c r="OQ173" s="192"/>
      <c r="OR173" s="192"/>
      <c r="OS173" s="192"/>
      <c r="OT173" s="192"/>
      <c r="OU173" s="192"/>
      <c r="OV173" s="192"/>
      <c r="OW173" s="192"/>
      <c r="OX173" s="192"/>
      <c r="OY173" s="192"/>
      <c r="OZ173" s="192"/>
      <c r="PA173" s="192"/>
      <c r="PB173" s="192"/>
      <c r="PC173" s="192"/>
      <c r="PD173" s="192"/>
      <c r="PE173" s="192"/>
      <c r="PF173" s="202"/>
      <c r="PG173" s="202"/>
      <c r="PH173" s="202"/>
      <c r="PI173" s="202"/>
      <c r="PJ173" s="192"/>
      <c r="PK173" s="192"/>
      <c r="PL173" s="192"/>
      <c r="PM173" s="192"/>
      <c r="PN173" s="192"/>
      <c r="PO173" s="192"/>
      <c r="PP173" s="192"/>
      <c r="PQ173" s="192"/>
      <c r="PR173" s="192"/>
      <c r="PS173" s="192"/>
      <c r="PT173" s="192"/>
      <c r="PU173" s="192"/>
      <c r="PV173" s="192"/>
      <c r="PW173" s="192"/>
      <c r="PX173" s="192"/>
      <c r="PY173" s="192"/>
      <c r="PZ173" s="192"/>
      <c r="QA173" s="192"/>
      <c r="QB173" s="192"/>
      <c r="QC173" s="192"/>
      <c r="QD173" s="192"/>
      <c r="QE173" s="192"/>
      <c r="QF173" s="192"/>
      <c r="QG173" s="192"/>
      <c r="QH173" s="192"/>
      <c r="QM173" s="63"/>
      <c r="QN173" s="63"/>
    </row>
    <row r="174" spans="2:456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023"/>
      <c r="AY174" s="1024"/>
      <c r="AZ174" s="1024"/>
      <c r="BA174" s="27"/>
      <c r="BB174" s="27"/>
      <c r="BC174" s="27"/>
      <c r="BD174" s="27"/>
      <c r="BE174" s="27"/>
      <c r="BF174" s="27"/>
      <c r="BG174" s="27"/>
      <c r="BH174" s="1144" t="e" vm="4">
        <v>#VALUE!</v>
      </c>
      <c r="BI174" s="1144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144" t="e" vm="4">
        <v>#VALUE!</v>
      </c>
      <c r="BZ174" s="1144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144" t="e" vm="4">
        <v>#VALUE!</v>
      </c>
      <c r="CQ174" s="1144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144" t="e" vm="4">
        <v>#VALUE!</v>
      </c>
      <c r="DH174" s="1144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144" t="e" vm="4">
        <v>#VALUE!</v>
      </c>
      <c r="DY174" s="1144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144" t="e" vm="4">
        <v>#VALUE!</v>
      </c>
      <c r="EP174" s="1144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144" t="e" vm="4">
        <v>#VALUE!</v>
      </c>
      <c r="FG174" s="1144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144" t="e" vm="4">
        <v>#VALUE!</v>
      </c>
      <c r="FX174" s="1144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144" t="e" vm="4">
        <v>#VALUE!</v>
      </c>
      <c r="GO174" s="1144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144" t="e" vm="4">
        <v>#VALUE!</v>
      </c>
      <c r="HF174" s="1144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145" t="e" vm="4">
        <v>#VALUE!</v>
      </c>
      <c r="HW174" s="1145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145" t="e" vm="4">
        <v>#VALUE!</v>
      </c>
      <c r="IN174" s="1145"/>
      <c r="IO174" s="148"/>
      <c r="IP174" s="148"/>
      <c r="IQ174" s="148"/>
      <c r="IR174" s="148"/>
      <c r="IS174" s="148"/>
      <c r="IT174" s="148"/>
      <c r="IU174" s="148"/>
      <c r="IV174" s="148"/>
      <c r="IW174" s="1024"/>
      <c r="IX174" s="1024"/>
      <c r="IY174" s="1070"/>
      <c r="IZ174" s="22"/>
      <c r="JA174" s="22"/>
      <c r="JB174" s="22"/>
      <c r="JC174" s="22"/>
      <c r="JD174" s="22"/>
      <c r="JE174" s="22"/>
      <c r="JF174" s="22"/>
      <c r="JG174" s="22"/>
      <c r="JH174" s="21"/>
      <c r="JI174" s="484"/>
      <c r="JJ174" s="484"/>
      <c r="JK174" s="484"/>
      <c r="JL174" s="484"/>
      <c r="JM174" s="484"/>
      <c r="JN174" s="484"/>
      <c r="JO174" s="484"/>
      <c r="JP174" s="484"/>
      <c r="JQ174" s="484"/>
      <c r="JR174" s="484"/>
      <c r="JS174" s="484"/>
      <c r="JT174" s="484"/>
      <c r="JU174" s="484"/>
      <c r="JV174" s="484"/>
      <c r="JW174" s="484"/>
      <c r="JX174" s="484"/>
      <c r="JY174" s="484"/>
      <c r="JZ174" s="484"/>
      <c r="KA174" s="484"/>
      <c r="KB174" s="484"/>
      <c r="KC174" s="484"/>
      <c r="KD174" s="484"/>
      <c r="KE174" s="484"/>
      <c r="KF174" s="484"/>
      <c r="KG174" s="484"/>
      <c r="KH174" s="484"/>
      <c r="KI174" s="484"/>
      <c r="KJ174" s="484"/>
      <c r="KK174" s="484"/>
      <c r="KL174" s="484"/>
      <c r="KM174" s="484"/>
      <c r="KN174" s="484"/>
      <c r="KO174" s="484"/>
      <c r="KP174" s="484"/>
      <c r="KQ174" s="484"/>
      <c r="KR174" s="484"/>
      <c r="KS174" s="484"/>
      <c r="KT174" s="484"/>
      <c r="KU174" s="484"/>
      <c r="KV174" s="484"/>
      <c r="KW174" s="484"/>
      <c r="KX174" s="484"/>
      <c r="KY174" s="484"/>
      <c r="KZ174" s="484"/>
      <c r="LA174" s="484"/>
      <c r="LB174" s="484"/>
      <c r="LC174" s="484"/>
      <c r="LD174" s="484"/>
      <c r="LE174" s="484"/>
      <c r="LF174" s="484"/>
      <c r="LG174" s="484"/>
      <c r="LH174" s="484"/>
      <c r="LI174" s="484"/>
      <c r="LJ174" s="484"/>
      <c r="LK174" s="484"/>
      <c r="LL174" s="484"/>
      <c r="LM174" s="484"/>
      <c r="LN174" s="484"/>
      <c r="LO174" s="484"/>
      <c r="LP174" s="484"/>
      <c r="LQ174" s="484"/>
      <c r="LR174" s="484"/>
      <c r="LS174" s="484"/>
      <c r="LT174" s="484"/>
      <c r="LU174" s="484"/>
      <c r="LV174" s="484"/>
      <c r="LW174" s="484"/>
      <c r="LX174" s="484"/>
      <c r="LY174" s="484"/>
      <c r="LZ174" s="484"/>
      <c r="MA174" s="484"/>
      <c r="MB174" s="484"/>
      <c r="MC174" s="484"/>
      <c r="MD174" s="484"/>
      <c r="ME174" s="484"/>
      <c r="MF174" s="484"/>
      <c r="MG174" s="484"/>
      <c r="MH174" s="484"/>
      <c r="MI174" s="484"/>
      <c r="MJ174" s="484"/>
      <c r="MK174" s="484"/>
      <c r="ML174" s="484"/>
      <c r="MM174" s="484"/>
      <c r="MN174" s="484"/>
      <c r="MO174" s="484"/>
      <c r="MP174" s="484"/>
      <c r="MQ174" s="484"/>
      <c r="MR174" s="484"/>
      <c r="MS174" s="484"/>
      <c r="MT174" s="484"/>
      <c r="MU174" s="484"/>
      <c r="MV174" s="484"/>
      <c r="MW174" s="484"/>
      <c r="MX174" s="23"/>
      <c r="OG174" s="63"/>
      <c r="OH174" s="63"/>
      <c r="OM174" s="192"/>
      <c r="ON174" s="192"/>
      <c r="OO174" s="192"/>
      <c r="OP174" s="192"/>
      <c r="OQ174" s="192"/>
      <c r="OR174" s="192"/>
      <c r="OS174" s="192"/>
      <c r="OT174" s="192"/>
      <c r="OU174" s="192"/>
      <c r="OV174" s="192"/>
      <c r="OW174" s="192"/>
      <c r="OX174" s="192"/>
      <c r="OY174" s="192"/>
      <c r="OZ174" s="192"/>
      <c r="PA174" s="192"/>
      <c r="PB174" s="192"/>
      <c r="PC174" s="192"/>
      <c r="PD174" s="192"/>
      <c r="PE174" s="192"/>
      <c r="PF174" s="202"/>
      <c r="PG174" s="202"/>
      <c r="PH174" s="202"/>
      <c r="PI174" s="202"/>
      <c r="PJ174" s="192"/>
      <c r="PK174" s="192"/>
      <c r="PL174" s="192"/>
      <c r="PM174" s="192"/>
      <c r="PN174" s="192"/>
      <c r="PO174" s="192"/>
      <c r="PP174" s="192"/>
      <c r="PQ174" s="192"/>
      <c r="PR174" s="192"/>
      <c r="PS174" s="192"/>
      <c r="PT174" s="192"/>
      <c r="PU174" s="192"/>
      <c r="PV174" s="192"/>
      <c r="PW174" s="192"/>
      <c r="PX174" s="192"/>
      <c r="PY174" s="192"/>
      <c r="PZ174" s="192"/>
      <c r="QA174" s="192"/>
      <c r="QB174" s="192"/>
      <c r="QC174" s="192"/>
      <c r="QD174" s="192"/>
      <c r="QE174" s="192"/>
      <c r="QF174" s="192"/>
      <c r="QG174" s="192"/>
      <c r="QH174" s="192"/>
      <c r="QM174" s="63"/>
      <c r="QN174" s="63"/>
    </row>
    <row r="175" spans="2:456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023"/>
      <c r="AY175" s="1024"/>
      <c r="AZ175" s="1024"/>
      <c r="BA175" s="1012">
        <v>1</v>
      </c>
      <c r="BB175" s="1012"/>
      <c r="BC175" s="1012"/>
      <c r="BD175" s="1012"/>
      <c r="BE175" s="1012"/>
      <c r="BF175" s="1012"/>
      <c r="BG175" s="1012"/>
      <c r="BH175" s="1012"/>
      <c r="BI175" s="1012"/>
      <c r="BJ175" s="1012"/>
      <c r="BK175" s="1012"/>
      <c r="BL175" s="1012"/>
      <c r="BM175" s="1012"/>
      <c r="BN175" s="1012"/>
      <c r="BO175" s="1012"/>
      <c r="BP175" s="1012"/>
      <c r="BQ175" s="1013"/>
      <c r="BR175" s="1153">
        <v>2</v>
      </c>
      <c r="BS175" s="1012"/>
      <c r="BT175" s="1012"/>
      <c r="BU175" s="1012"/>
      <c r="BV175" s="1012"/>
      <c r="BW175" s="1012"/>
      <c r="BX175" s="1012"/>
      <c r="BY175" s="1012"/>
      <c r="BZ175" s="1012"/>
      <c r="CA175" s="1012"/>
      <c r="CB175" s="1012"/>
      <c r="CC175" s="1012"/>
      <c r="CD175" s="1012"/>
      <c r="CE175" s="1012"/>
      <c r="CF175" s="1012"/>
      <c r="CG175" s="1012"/>
      <c r="CH175" s="1013"/>
      <c r="CI175" s="1153">
        <v>3</v>
      </c>
      <c r="CJ175" s="1012"/>
      <c r="CK175" s="1012"/>
      <c r="CL175" s="1012"/>
      <c r="CM175" s="1012"/>
      <c r="CN175" s="1012"/>
      <c r="CO175" s="1012"/>
      <c r="CP175" s="1012"/>
      <c r="CQ175" s="1012"/>
      <c r="CR175" s="1012"/>
      <c r="CS175" s="1012"/>
      <c r="CT175" s="1012"/>
      <c r="CU175" s="1012"/>
      <c r="CV175" s="1012"/>
      <c r="CW175" s="1012"/>
      <c r="CX175" s="1012"/>
      <c r="CY175" s="1013"/>
      <c r="CZ175" s="1153">
        <v>4</v>
      </c>
      <c r="DA175" s="1012"/>
      <c r="DB175" s="1012"/>
      <c r="DC175" s="1012"/>
      <c r="DD175" s="1012"/>
      <c r="DE175" s="1012"/>
      <c r="DF175" s="1012"/>
      <c r="DG175" s="1012"/>
      <c r="DH175" s="1012"/>
      <c r="DI175" s="1012"/>
      <c r="DJ175" s="1012"/>
      <c r="DK175" s="1012"/>
      <c r="DL175" s="1012"/>
      <c r="DM175" s="1012"/>
      <c r="DN175" s="1012"/>
      <c r="DO175" s="1012"/>
      <c r="DP175" s="1013"/>
      <c r="DQ175" s="1153">
        <v>5</v>
      </c>
      <c r="DR175" s="1012"/>
      <c r="DS175" s="1012"/>
      <c r="DT175" s="1012"/>
      <c r="DU175" s="1012"/>
      <c r="DV175" s="1012"/>
      <c r="DW175" s="1012"/>
      <c r="DX175" s="1012"/>
      <c r="DY175" s="1012"/>
      <c r="DZ175" s="1012"/>
      <c r="EA175" s="1012"/>
      <c r="EB175" s="1012"/>
      <c r="EC175" s="1012"/>
      <c r="ED175" s="1012"/>
      <c r="EE175" s="1012"/>
      <c r="EF175" s="1012"/>
      <c r="EG175" s="1013"/>
      <c r="EH175" s="1153">
        <v>6</v>
      </c>
      <c r="EI175" s="1012"/>
      <c r="EJ175" s="1012"/>
      <c r="EK175" s="1012"/>
      <c r="EL175" s="1012"/>
      <c r="EM175" s="1012"/>
      <c r="EN175" s="1012"/>
      <c r="EO175" s="1012"/>
      <c r="EP175" s="1012"/>
      <c r="EQ175" s="1012"/>
      <c r="ER175" s="1012"/>
      <c r="ES175" s="1012"/>
      <c r="ET175" s="1012"/>
      <c r="EU175" s="1012"/>
      <c r="EV175" s="1012"/>
      <c r="EW175" s="1012"/>
      <c r="EX175" s="1013"/>
      <c r="EY175" s="1153">
        <v>7</v>
      </c>
      <c r="EZ175" s="1012"/>
      <c r="FA175" s="1012"/>
      <c r="FB175" s="1012"/>
      <c r="FC175" s="1012"/>
      <c r="FD175" s="1012"/>
      <c r="FE175" s="1012"/>
      <c r="FF175" s="1012"/>
      <c r="FG175" s="1012"/>
      <c r="FH175" s="1012"/>
      <c r="FI175" s="1012"/>
      <c r="FJ175" s="1012"/>
      <c r="FK175" s="1012"/>
      <c r="FL175" s="1012"/>
      <c r="FM175" s="1012"/>
      <c r="FN175" s="1012"/>
      <c r="FO175" s="1013"/>
      <c r="FP175" s="1153">
        <v>8</v>
      </c>
      <c r="FQ175" s="1012"/>
      <c r="FR175" s="1012"/>
      <c r="FS175" s="1012"/>
      <c r="FT175" s="1012"/>
      <c r="FU175" s="1012"/>
      <c r="FV175" s="1012"/>
      <c r="FW175" s="1012"/>
      <c r="FX175" s="1012"/>
      <c r="FY175" s="1012"/>
      <c r="FZ175" s="1012"/>
      <c r="GA175" s="1012"/>
      <c r="GB175" s="1012"/>
      <c r="GC175" s="1012"/>
      <c r="GD175" s="1012"/>
      <c r="GE175" s="1012"/>
      <c r="GF175" s="1013"/>
      <c r="GG175" s="1153">
        <v>9</v>
      </c>
      <c r="GH175" s="1012"/>
      <c r="GI175" s="1012"/>
      <c r="GJ175" s="1012"/>
      <c r="GK175" s="1012"/>
      <c r="GL175" s="1012"/>
      <c r="GM175" s="1012"/>
      <c r="GN175" s="1012"/>
      <c r="GO175" s="1012"/>
      <c r="GP175" s="1012"/>
      <c r="GQ175" s="1012"/>
      <c r="GR175" s="1012"/>
      <c r="GS175" s="1012"/>
      <c r="GT175" s="1012"/>
      <c r="GU175" s="1012"/>
      <c r="GV175" s="1012"/>
      <c r="GW175" s="1013"/>
      <c r="GX175" s="1153">
        <v>10</v>
      </c>
      <c r="GY175" s="1012"/>
      <c r="GZ175" s="1012"/>
      <c r="HA175" s="1012"/>
      <c r="HB175" s="1012"/>
      <c r="HC175" s="1012"/>
      <c r="HD175" s="1012"/>
      <c r="HE175" s="1012"/>
      <c r="HF175" s="1012"/>
      <c r="HG175" s="1012"/>
      <c r="HH175" s="1012"/>
      <c r="HI175" s="1012"/>
      <c r="HJ175" s="1012"/>
      <c r="HK175" s="1012"/>
      <c r="HL175" s="1012"/>
      <c r="HM175" s="1012"/>
      <c r="HN175" s="1013"/>
      <c r="HO175" s="1153">
        <v>11</v>
      </c>
      <c r="HP175" s="1012"/>
      <c r="HQ175" s="1012"/>
      <c r="HR175" s="1012"/>
      <c r="HS175" s="1012"/>
      <c r="HT175" s="1012"/>
      <c r="HU175" s="1012"/>
      <c r="HV175" s="1012"/>
      <c r="HW175" s="1012"/>
      <c r="HX175" s="1012"/>
      <c r="HY175" s="1012"/>
      <c r="HZ175" s="1012"/>
      <c r="IA175" s="1012"/>
      <c r="IB175" s="1012"/>
      <c r="IC175" s="1012"/>
      <c r="ID175" s="1012"/>
      <c r="IE175" s="1013"/>
      <c r="IF175" s="1012">
        <v>12</v>
      </c>
      <c r="IG175" s="1012"/>
      <c r="IH175" s="1012"/>
      <c r="II175" s="1012"/>
      <c r="IJ175" s="1012"/>
      <c r="IK175" s="1012"/>
      <c r="IL175" s="1012"/>
      <c r="IM175" s="1012"/>
      <c r="IN175" s="1012"/>
      <c r="IO175" s="1012"/>
      <c r="IP175" s="1012"/>
      <c r="IQ175" s="1012"/>
      <c r="IR175" s="1012"/>
      <c r="IS175" s="1012"/>
      <c r="IT175" s="1012"/>
      <c r="IU175" s="1012"/>
      <c r="IV175" s="1012"/>
      <c r="IW175" s="1024"/>
      <c r="IX175" s="1024"/>
      <c r="IY175" s="1070"/>
      <c r="IZ175" s="22"/>
      <c r="JA175" s="22"/>
      <c r="JB175" s="22"/>
      <c r="JC175" s="22"/>
      <c r="JD175" s="22"/>
      <c r="JE175" s="22"/>
      <c r="JF175" s="22"/>
      <c r="JG175" s="22"/>
      <c r="JH175" s="21"/>
      <c r="JI175" s="484"/>
      <c r="JJ175" s="484"/>
      <c r="JK175" s="484"/>
      <c r="JL175" s="484"/>
      <c r="JM175" s="484"/>
      <c r="JN175" s="484"/>
      <c r="JO175" s="484"/>
      <c r="JP175" s="484"/>
      <c r="JQ175" s="484"/>
      <c r="JR175" s="484"/>
      <c r="JS175" s="484"/>
      <c r="JT175" s="484"/>
      <c r="JU175" s="484"/>
      <c r="JV175" s="484"/>
      <c r="JW175" s="484"/>
      <c r="JX175" s="484"/>
      <c r="JY175" s="484"/>
      <c r="JZ175" s="484"/>
      <c r="KA175" s="484"/>
      <c r="KB175" s="484"/>
      <c r="KC175" s="484"/>
      <c r="KD175" s="484"/>
      <c r="KE175" s="484"/>
      <c r="KF175" s="484"/>
      <c r="KG175" s="484"/>
      <c r="KH175" s="484"/>
      <c r="KI175" s="484"/>
      <c r="KJ175" s="484"/>
      <c r="KK175" s="484"/>
      <c r="KL175" s="484"/>
      <c r="KM175" s="484"/>
      <c r="KN175" s="484"/>
      <c r="KO175" s="484"/>
      <c r="KP175" s="484"/>
      <c r="KQ175" s="484"/>
      <c r="KR175" s="484"/>
      <c r="KS175" s="484"/>
      <c r="KT175" s="484"/>
      <c r="KU175" s="484"/>
      <c r="KV175" s="484"/>
      <c r="KW175" s="484"/>
      <c r="KX175" s="484"/>
      <c r="KY175" s="484"/>
      <c r="KZ175" s="484"/>
      <c r="LA175" s="484"/>
      <c r="LB175" s="484"/>
      <c r="LC175" s="484"/>
      <c r="LD175" s="484"/>
      <c r="LE175" s="484"/>
      <c r="LF175" s="484"/>
      <c r="LG175" s="484"/>
      <c r="LH175" s="484"/>
      <c r="LI175" s="484"/>
      <c r="LJ175" s="484"/>
      <c r="LK175" s="484"/>
      <c r="LL175" s="484"/>
      <c r="LM175" s="484"/>
      <c r="LN175" s="484"/>
      <c r="LO175" s="484"/>
      <c r="LP175" s="484"/>
      <c r="LQ175" s="484"/>
      <c r="LR175" s="484"/>
      <c r="LS175" s="484"/>
      <c r="LT175" s="484"/>
      <c r="LU175" s="484"/>
      <c r="LV175" s="484"/>
      <c r="LW175" s="484"/>
      <c r="LX175" s="484"/>
      <c r="LY175" s="484"/>
      <c r="LZ175" s="484"/>
      <c r="MA175" s="484"/>
      <c r="MB175" s="484"/>
      <c r="MC175" s="484"/>
      <c r="MD175" s="484"/>
      <c r="ME175" s="484"/>
      <c r="MF175" s="484"/>
      <c r="MG175" s="484"/>
      <c r="MH175" s="484"/>
      <c r="MI175" s="484"/>
      <c r="MJ175" s="484"/>
      <c r="MK175" s="484"/>
      <c r="ML175" s="484"/>
      <c r="MM175" s="484"/>
      <c r="MN175" s="484"/>
      <c r="MO175" s="484"/>
      <c r="MP175" s="484"/>
      <c r="MQ175" s="484"/>
      <c r="MR175" s="484"/>
      <c r="MS175" s="484"/>
      <c r="MT175" s="484"/>
      <c r="MU175" s="484"/>
      <c r="MV175" s="484"/>
      <c r="MW175" s="484"/>
      <c r="MX175" s="23"/>
      <c r="OG175" s="63"/>
      <c r="OH175" s="63"/>
      <c r="OM175" s="192"/>
      <c r="ON175" s="192"/>
      <c r="OO175" s="192"/>
      <c r="OP175" s="192"/>
      <c r="OQ175" s="192"/>
      <c r="OR175" s="192"/>
      <c r="OS175" s="192"/>
      <c r="OT175" s="192"/>
      <c r="OU175" s="192"/>
      <c r="OV175" s="192"/>
      <c r="OW175" s="192"/>
      <c r="OX175" s="192"/>
      <c r="OY175" s="192"/>
      <c r="OZ175" s="192"/>
      <c r="PA175" s="192"/>
      <c r="PB175" s="192"/>
      <c r="PC175" s="192"/>
      <c r="PD175" s="192"/>
      <c r="PE175" s="192"/>
      <c r="PF175" s="202"/>
      <c r="PG175" s="202"/>
      <c r="PH175" s="202"/>
      <c r="PI175" s="202"/>
      <c r="PJ175" s="192"/>
      <c r="PK175" s="192"/>
      <c r="PL175" s="192"/>
      <c r="PM175" s="192"/>
      <c r="PN175" s="192"/>
      <c r="PO175" s="192"/>
      <c r="PP175" s="192"/>
      <c r="PQ175" s="192"/>
      <c r="PR175" s="192"/>
      <c r="PS175" s="192"/>
      <c r="PT175" s="192"/>
      <c r="PU175" s="192"/>
      <c r="PV175" s="192"/>
      <c r="PW175" s="192"/>
      <c r="PX175" s="192"/>
      <c r="PY175" s="192"/>
      <c r="PZ175" s="192"/>
      <c r="QA175" s="192"/>
      <c r="QB175" s="192"/>
      <c r="QC175" s="192"/>
      <c r="QD175" s="192"/>
      <c r="QE175" s="192"/>
      <c r="QF175" s="192"/>
      <c r="QG175" s="192"/>
      <c r="QH175" s="192"/>
      <c r="QM175" s="63"/>
      <c r="QN175" s="63"/>
    </row>
    <row r="176" spans="2:456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149"/>
      <c r="AY176" s="1150"/>
      <c r="AZ176" s="1150"/>
      <c r="BA176" s="1155"/>
      <c r="BB176" s="1155"/>
      <c r="BC176" s="1155"/>
      <c r="BD176" s="1155"/>
      <c r="BE176" s="1155"/>
      <c r="BF176" s="1155"/>
      <c r="BG176" s="1155"/>
      <c r="BH176" s="1155"/>
      <c r="BI176" s="1155"/>
      <c r="BJ176" s="1155"/>
      <c r="BK176" s="1155"/>
      <c r="BL176" s="1155"/>
      <c r="BM176" s="1155"/>
      <c r="BN176" s="1155"/>
      <c r="BO176" s="1155"/>
      <c r="BP176" s="1155"/>
      <c r="BQ176" s="1156"/>
      <c r="BR176" s="1154"/>
      <c r="BS176" s="1155"/>
      <c r="BT176" s="1155"/>
      <c r="BU176" s="1155"/>
      <c r="BV176" s="1155"/>
      <c r="BW176" s="1155"/>
      <c r="BX176" s="1155"/>
      <c r="BY176" s="1155"/>
      <c r="BZ176" s="1155"/>
      <c r="CA176" s="1155"/>
      <c r="CB176" s="1155"/>
      <c r="CC176" s="1155"/>
      <c r="CD176" s="1155"/>
      <c r="CE176" s="1155"/>
      <c r="CF176" s="1155"/>
      <c r="CG176" s="1155"/>
      <c r="CH176" s="1156"/>
      <c r="CI176" s="1154"/>
      <c r="CJ176" s="1155"/>
      <c r="CK176" s="1155"/>
      <c r="CL176" s="1155"/>
      <c r="CM176" s="1155"/>
      <c r="CN176" s="1155"/>
      <c r="CO176" s="1155"/>
      <c r="CP176" s="1155"/>
      <c r="CQ176" s="1155"/>
      <c r="CR176" s="1155"/>
      <c r="CS176" s="1155"/>
      <c r="CT176" s="1155"/>
      <c r="CU176" s="1155"/>
      <c r="CV176" s="1155"/>
      <c r="CW176" s="1155"/>
      <c r="CX176" s="1155"/>
      <c r="CY176" s="1156"/>
      <c r="CZ176" s="1154"/>
      <c r="DA176" s="1155"/>
      <c r="DB176" s="1155"/>
      <c r="DC176" s="1155"/>
      <c r="DD176" s="1155"/>
      <c r="DE176" s="1155"/>
      <c r="DF176" s="1155"/>
      <c r="DG176" s="1155"/>
      <c r="DH176" s="1155"/>
      <c r="DI176" s="1155"/>
      <c r="DJ176" s="1155"/>
      <c r="DK176" s="1155"/>
      <c r="DL176" s="1155"/>
      <c r="DM176" s="1155"/>
      <c r="DN176" s="1155"/>
      <c r="DO176" s="1155"/>
      <c r="DP176" s="1156"/>
      <c r="DQ176" s="1154"/>
      <c r="DR176" s="1155"/>
      <c r="DS176" s="1155"/>
      <c r="DT176" s="1155"/>
      <c r="DU176" s="1155"/>
      <c r="DV176" s="1155"/>
      <c r="DW176" s="1155"/>
      <c r="DX176" s="1155"/>
      <c r="DY176" s="1155"/>
      <c r="DZ176" s="1155"/>
      <c r="EA176" s="1155"/>
      <c r="EB176" s="1155"/>
      <c r="EC176" s="1155"/>
      <c r="ED176" s="1155"/>
      <c r="EE176" s="1155"/>
      <c r="EF176" s="1155"/>
      <c r="EG176" s="1156"/>
      <c r="EH176" s="1154"/>
      <c r="EI176" s="1155"/>
      <c r="EJ176" s="1155"/>
      <c r="EK176" s="1155"/>
      <c r="EL176" s="1155"/>
      <c r="EM176" s="1155"/>
      <c r="EN176" s="1155"/>
      <c r="EO176" s="1155"/>
      <c r="EP176" s="1155"/>
      <c r="EQ176" s="1155"/>
      <c r="ER176" s="1155"/>
      <c r="ES176" s="1155"/>
      <c r="ET176" s="1155"/>
      <c r="EU176" s="1155"/>
      <c r="EV176" s="1155"/>
      <c r="EW176" s="1155"/>
      <c r="EX176" s="1156"/>
      <c r="EY176" s="1154"/>
      <c r="EZ176" s="1155"/>
      <c r="FA176" s="1155"/>
      <c r="FB176" s="1155"/>
      <c r="FC176" s="1155"/>
      <c r="FD176" s="1155"/>
      <c r="FE176" s="1155"/>
      <c r="FF176" s="1155"/>
      <c r="FG176" s="1155"/>
      <c r="FH176" s="1155"/>
      <c r="FI176" s="1155"/>
      <c r="FJ176" s="1155"/>
      <c r="FK176" s="1155"/>
      <c r="FL176" s="1155"/>
      <c r="FM176" s="1155"/>
      <c r="FN176" s="1155"/>
      <c r="FO176" s="1156"/>
      <c r="FP176" s="1154"/>
      <c r="FQ176" s="1155"/>
      <c r="FR176" s="1155"/>
      <c r="FS176" s="1155"/>
      <c r="FT176" s="1155"/>
      <c r="FU176" s="1155"/>
      <c r="FV176" s="1155"/>
      <c r="FW176" s="1155"/>
      <c r="FX176" s="1155"/>
      <c r="FY176" s="1155"/>
      <c r="FZ176" s="1155"/>
      <c r="GA176" s="1155"/>
      <c r="GB176" s="1155"/>
      <c r="GC176" s="1155"/>
      <c r="GD176" s="1155"/>
      <c r="GE176" s="1155"/>
      <c r="GF176" s="1156"/>
      <c r="GG176" s="1154"/>
      <c r="GH176" s="1155"/>
      <c r="GI176" s="1155"/>
      <c r="GJ176" s="1155"/>
      <c r="GK176" s="1155"/>
      <c r="GL176" s="1155"/>
      <c r="GM176" s="1155"/>
      <c r="GN176" s="1155"/>
      <c r="GO176" s="1155"/>
      <c r="GP176" s="1155"/>
      <c r="GQ176" s="1155"/>
      <c r="GR176" s="1155"/>
      <c r="GS176" s="1155"/>
      <c r="GT176" s="1155"/>
      <c r="GU176" s="1155"/>
      <c r="GV176" s="1155"/>
      <c r="GW176" s="1156"/>
      <c r="GX176" s="1154"/>
      <c r="GY176" s="1155"/>
      <c r="GZ176" s="1155"/>
      <c r="HA176" s="1155"/>
      <c r="HB176" s="1155"/>
      <c r="HC176" s="1155"/>
      <c r="HD176" s="1155"/>
      <c r="HE176" s="1155"/>
      <c r="HF176" s="1155"/>
      <c r="HG176" s="1155"/>
      <c r="HH176" s="1155"/>
      <c r="HI176" s="1155"/>
      <c r="HJ176" s="1155"/>
      <c r="HK176" s="1155"/>
      <c r="HL176" s="1155"/>
      <c r="HM176" s="1155"/>
      <c r="HN176" s="1156"/>
      <c r="HO176" s="1154"/>
      <c r="HP176" s="1155"/>
      <c r="HQ176" s="1155"/>
      <c r="HR176" s="1155"/>
      <c r="HS176" s="1155"/>
      <c r="HT176" s="1155"/>
      <c r="HU176" s="1155"/>
      <c r="HV176" s="1155"/>
      <c r="HW176" s="1155"/>
      <c r="HX176" s="1155"/>
      <c r="HY176" s="1155"/>
      <c r="HZ176" s="1155"/>
      <c r="IA176" s="1155"/>
      <c r="IB176" s="1155"/>
      <c r="IC176" s="1155"/>
      <c r="ID176" s="1155"/>
      <c r="IE176" s="1156"/>
      <c r="IF176" s="1155"/>
      <c r="IG176" s="1155"/>
      <c r="IH176" s="1155"/>
      <c r="II176" s="1155"/>
      <c r="IJ176" s="1155"/>
      <c r="IK176" s="1155"/>
      <c r="IL176" s="1155"/>
      <c r="IM176" s="1155"/>
      <c r="IN176" s="1155"/>
      <c r="IO176" s="1155"/>
      <c r="IP176" s="1155"/>
      <c r="IQ176" s="1155"/>
      <c r="IR176" s="1155"/>
      <c r="IS176" s="1155"/>
      <c r="IT176" s="1155"/>
      <c r="IU176" s="1155"/>
      <c r="IV176" s="1155"/>
      <c r="IW176" s="1150"/>
      <c r="IX176" s="1150"/>
      <c r="IY176" s="1173"/>
      <c r="IZ176" s="22"/>
      <c r="JA176" s="22"/>
      <c r="JB176" s="22"/>
      <c r="JC176" s="22"/>
      <c r="JD176" s="22"/>
      <c r="JE176" s="22"/>
      <c r="JF176" s="22"/>
      <c r="JG176" s="22"/>
      <c r="JH176" s="21"/>
      <c r="JI176" s="484"/>
      <c r="JJ176" s="484"/>
      <c r="JK176" s="484"/>
      <c r="JL176" s="484"/>
      <c r="JM176" s="484"/>
      <c r="JN176" s="484"/>
      <c r="JO176" s="484"/>
      <c r="JP176" s="484"/>
      <c r="JQ176" s="484"/>
      <c r="JR176" s="484"/>
      <c r="JS176" s="484"/>
      <c r="JT176" s="484"/>
      <c r="JU176" s="484"/>
      <c r="JV176" s="484"/>
      <c r="JW176" s="484"/>
      <c r="JX176" s="484"/>
      <c r="JY176" s="484"/>
      <c r="JZ176" s="484"/>
      <c r="KA176" s="484"/>
      <c r="KB176" s="484"/>
      <c r="KC176" s="484"/>
      <c r="KD176" s="484"/>
      <c r="KE176" s="484"/>
      <c r="KF176" s="484"/>
      <c r="KG176" s="484"/>
      <c r="KH176" s="484"/>
      <c r="KI176" s="484"/>
      <c r="KJ176" s="484"/>
      <c r="KK176" s="484"/>
      <c r="KL176" s="484"/>
      <c r="KM176" s="484"/>
      <c r="KN176" s="484"/>
      <c r="KO176" s="484"/>
      <c r="KP176" s="484"/>
      <c r="KQ176" s="484"/>
      <c r="KR176" s="484"/>
      <c r="KS176" s="484"/>
      <c r="KT176" s="484"/>
      <c r="KU176" s="484"/>
      <c r="KV176" s="484"/>
      <c r="KW176" s="484"/>
      <c r="KX176" s="484"/>
      <c r="KY176" s="484"/>
      <c r="KZ176" s="484"/>
      <c r="LA176" s="484"/>
      <c r="LB176" s="484"/>
      <c r="LC176" s="484"/>
      <c r="LD176" s="484"/>
      <c r="LE176" s="484"/>
      <c r="LF176" s="484"/>
      <c r="LG176" s="484"/>
      <c r="LH176" s="484"/>
      <c r="LI176" s="484"/>
      <c r="LJ176" s="484"/>
      <c r="LK176" s="484"/>
      <c r="LL176" s="484"/>
      <c r="LM176" s="484"/>
      <c r="LN176" s="484"/>
      <c r="LO176" s="484"/>
      <c r="LP176" s="484"/>
      <c r="LQ176" s="484"/>
      <c r="LR176" s="484"/>
      <c r="LS176" s="484"/>
      <c r="LT176" s="484"/>
      <c r="LU176" s="484"/>
      <c r="LV176" s="484"/>
      <c r="LW176" s="484"/>
      <c r="LX176" s="484"/>
      <c r="LY176" s="484"/>
      <c r="LZ176" s="484"/>
      <c r="MA176" s="484"/>
      <c r="MB176" s="484"/>
      <c r="MC176" s="484"/>
      <c r="MD176" s="484"/>
      <c r="ME176" s="484"/>
      <c r="MF176" s="484"/>
      <c r="MG176" s="484"/>
      <c r="MH176" s="484"/>
      <c r="MI176" s="484"/>
      <c r="MJ176" s="484"/>
      <c r="MK176" s="484"/>
      <c r="ML176" s="484"/>
      <c r="MM176" s="484"/>
      <c r="MN176" s="484"/>
      <c r="MO176" s="484"/>
      <c r="MP176" s="484"/>
      <c r="MQ176" s="484"/>
      <c r="MR176" s="484"/>
      <c r="MS176" s="484"/>
      <c r="MT176" s="484"/>
      <c r="MU176" s="484"/>
      <c r="MV176" s="484"/>
      <c r="MW176" s="484"/>
      <c r="MX176" s="23"/>
      <c r="OG176" s="63"/>
      <c r="OH176" s="63"/>
      <c r="OM176" s="192"/>
      <c r="ON176" s="192"/>
      <c r="OO176" s="192"/>
      <c r="OP176" s="192"/>
      <c r="OQ176" s="192"/>
      <c r="OR176" s="192"/>
      <c r="OS176" s="192"/>
      <c r="OT176" s="192"/>
      <c r="OU176" s="192"/>
      <c r="OV176" s="192"/>
      <c r="OW176" s="192"/>
      <c r="OX176" s="192"/>
      <c r="OY176" s="192"/>
      <c r="OZ176" s="192"/>
      <c r="PA176" s="192"/>
      <c r="PB176" s="192"/>
      <c r="PC176" s="192"/>
      <c r="PD176" s="192"/>
      <c r="PE176" s="192"/>
      <c r="PF176" s="202"/>
      <c r="PG176" s="202"/>
      <c r="PH176" s="202"/>
      <c r="PI176" s="202"/>
      <c r="PJ176" s="192"/>
      <c r="PK176" s="192"/>
      <c r="PL176" s="192"/>
      <c r="PM176" s="192"/>
      <c r="PN176" s="192"/>
      <c r="PO176" s="192"/>
      <c r="PP176" s="192"/>
      <c r="PQ176" s="192"/>
      <c r="PR176" s="192"/>
      <c r="PS176" s="192"/>
      <c r="PT176" s="192"/>
      <c r="PU176" s="192"/>
      <c r="PV176" s="192"/>
      <c r="PW176" s="192"/>
      <c r="PX176" s="192"/>
      <c r="PY176" s="192"/>
      <c r="PZ176" s="192"/>
      <c r="QA176" s="192"/>
      <c r="QB176" s="192"/>
      <c r="QC176" s="192"/>
      <c r="QD176" s="192"/>
      <c r="QE176" s="192"/>
      <c r="QF176" s="192"/>
      <c r="QG176" s="192"/>
      <c r="QH176" s="192"/>
      <c r="QM176" s="63"/>
      <c r="QN176" s="63"/>
    </row>
    <row r="177" spans="2:456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484"/>
      <c r="JJ177" s="484"/>
      <c r="JK177" s="484"/>
      <c r="JL177" s="484"/>
      <c r="JM177" s="484"/>
      <c r="JN177" s="484"/>
      <c r="JO177" s="484"/>
      <c r="JP177" s="484"/>
      <c r="JQ177" s="484"/>
      <c r="JR177" s="484"/>
      <c r="JS177" s="484"/>
      <c r="JT177" s="484"/>
      <c r="JU177" s="484"/>
      <c r="JV177" s="484"/>
      <c r="JW177" s="484"/>
      <c r="JX177" s="484"/>
      <c r="JY177" s="484"/>
      <c r="JZ177" s="484"/>
      <c r="KA177" s="484"/>
      <c r="KB177" s="484"/>
      <c r="KC177" s="484"/>
      <c r="KD177" s="484"/>
      <c r="KE177" s="484"/>
      <c r="KF177" s="484"/>
      <c r="KG177" s="484"/>
      <c r="KH177" s="484"/>
      <c r="KI177" s="484"/>
      <c r="KJ177" s="484"/>
      <c r="KK177" s="484"/>
      <c r="KL177" s="484"/>
      <c r="KM177" s="484"/>
      <c r="KN177" s="484"/>
      <c r="KO177" s="484"/>
      <c r="KP177" s="484"/>
      <c r="KQ177" s="484"/>
      <c r="KR177" s="484"/>
      <c r="KS177" s="484"/>
      <c r="KT177" s="484"/>
      <c r="KU177" s="484"/>
      <c r="KV177" s="484"/>
      <c r="KW177" s="484"/>
      <c r="KX177" s="484"/>
      <c r="KY177" s="484"/>
      <c r="KZ177" s="484"/>
      <c r="LA177" s="484"/>
      <c r="LB177" s="484"/>
      <c r="LC177" s="484"/>
      <c r="LD177" s="484"/>
      <c r="LE177" s="484"/>
      <c r="LF177" s="484"/>
      <c r="LG177" s="484"/>
      <c r="LH177" s="484"/>
      <c r="LI177" s="484"/>
      <c r="LJ177" s="484"/>
      <c r="LK177" s="484"/>
      <c r="LL177" s="484"/>
      <c r="LM177" s="484"/>
      <c r="LN177" s="484"/>
      <c r="LO177" s="484"/>
      <c r="LP177" s="484"/>
      <c r="LQ177" s="484"/>
      <c r="LR177" s="484"/>
      <c r="LS177" s="484"/>
      <c r="LT177" s="484"/>
      <c r="LU177" s="484"/>
      <c r="LV177" s="484"/>
      <c r="LW177" s="484"/>
      <c r="LX177" s="484"/>
      <c r="LY177" s="484"/>
      <c r="LZ177" s="484"/>
      <c r="MA177" s="484"/>
      <c r="MB177" s="484"/>
      <c r="MC177" s="484"/>
      <c r="MD177" s="484"/>
      <c r="ME177" s="484"/>
      <c r="MF177" s="484"/>
      <c r="MG177" s="484"/>
      <c r="MH177" s="484"/>
      <c r="MI177" s="484"/>
      <c r="MJ177" s="484"/>
      <c r="MK177" s="484"/>
      <c r="ML177" s="484"/>
      <c r="MM177" s="484"/>
      <c r="MN177" s="484"/>
      <c r="MO177" s="484"/>
      <c r="MP177" s="484"/>
      <c r="MQ177" s="484"/>
      <c r="MR177" s="484"/>
      <c r="MS177" s="484"/>
      <c r="MT177" s="484"/>
      <c r="MU177" s="484"/>
      <c r="MV177" s="484"/>
      <c r="MW177" s="484"/>
      <c r="MX177" s="23"/>
      <c r="OG177" s="63"/>
      <c r="OH177" s="63"/>
      <c r="OM177" s="192"/>
      <c r="ON177" s="192"/>
      <c r="OO177" s="192"/>
      <c r="OP177" s="192"/>
      <c r="OQ177" s="192"/>
      <c r="OR177" s="192"/>
      <c r="OS177" s="192"/>
      <c r="OT177" s="192"/>
      <c r="OU177" s="192"/>
      <c r="OV177" s="192"/>
      <c r="OW177" s="192"/>
      <c r="OX177" s="192"/>
      <c r="OY177" s="192"/>
      <c r="OZ177" s="192"/>
      <c r="PA177" s="192"/>
      <c r="PB177" s="192"/>
      <c r="PC177" s="192"/>
      <c r="PD177" s="192"/>
      <c r="PE177" s="192"/>
      <c r="PF177" s="202"/>
      <c r="PG177" s="202"/>
      <c r="PH177" s="202"/>
      <c r="PI177" s="202"/>
      <c r="PJ177" s="192"/>
      <c r="PK177" s="192"/>
      <c r="PL177" s="192"/>
      <c r="PM177" s="192"/>
      <c r="PN177" s="192"/>
      <c r="PO177" s="192"/>
      <c r="PP177" s="192"/>
      <c r="PQ177" s="192"/>
      <c r="PR177" s="192"/>
      <c r="PS177" s="192"/>
      <c r="PT177" s="192"/>
      <c r="PU177" s="192"/>
      <c r="PV177" s="192"/>
      <c r="PW177" s="192"/>
      <c r="PX177" s="192"/>
      <c r="PY177" s="192"/>
      <c r="PZ177" s="192"/>
      <c r="QA177" s="192"/>
      <c r="QB177" s="192"/>
      <c r="QC177" s="192"/>
      <c r="QD177" s="192"/>
      <c r="QE177" s="192"/>
      <c r="QF177" s="192"/>
      <c r="QG177" s="192"/>
      <c r="QH177" s="192"/>
      <c r="QM177" s="63"/>
      <c r="QN177" s="63"/>
    </row>
    <row r="178" spans="2:456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484"/>
      <c r="JJ178" s="484"/>
      <c r="JK178" s="484"/>
      <c r="JL178" s="484"/>
      <c r="JM178" s="484"/>
      <c r="JN178" s="484"/>
      <c r="JO178" s="484"/>
      <c r="JP178" s="484"/>
      <c r="JQ178" s="484"/>
      <c r="JR178" s="484"/>
      <c r="JS178" s="484"/>
      <c r="JT178" s="484"/>
      <c r="JU178" s="484"/>
      <c r="JV178" s="484"/>
      <c r="JW178" s="484"/>
      <c r="JX178" s="484"/>
      <c r="JY178" s="484"/>
      <c r="JZ178" s="484"/>
      <c r="KA178" s="484"/>
      <c r="KB178" s="484"/>
      <c r="KC178" s="484"/>
      <c r="KD178" s="484"/>
      <c r="KE178" s="484"/>
      <c r="KF178" s="484"/>
      <c r="KG178" s="484"/>
      <c r="KH178" s="484"/>
      <c r="KI178" s="484"/>
      <c r="KJ178" s="484"/>
      <c r="KK178" s="484"/>
      <c r="KL178" s="484"/>
      <c r="KM178" s="484"/>
      <c r="KN178" s="484"/>
      <c r="KO178" s="484"/>
      <c r="KP178" s="484"/>
      <c r="KQ178" s="484"/>
      <c r="KR178" s="484"/>
      <c r="KS178" s="484"/>
      <c r="KT178" s="484"/>
      <c r="KU178" s="484"/>
      <c r="KV178" s="484"/>
      <c r="KW178" s="484"/>
      <c r="KX178" s="484"/>
      <c r="KY178" s="484"/>
      <c r="KZ178" s="484"/>
      <c r="LA178" s="484"/>
      <c r="LB178" s="484"/>
      <c r="LC178" s="484"/>
      <c r="LD178" s="484"/>
      <c r="LE178" s="484"/>
      <c r="LF178" s="484"/>
      <c r="LG178" s="484"/>
      <c r="LH178" s="484"/>
      <c r="LI178" s="484"/>
      <c r="LJ178" s="484"/>
      <c r="LK178" s="484"/>
      <c r="LL178" s="484"/>
      <c r="LM178" s="484"/>
      <c r="LN178" s="484"/>
      <c r="LO178" s="484"/>
      <c r="LP178" s="484"/>
      <c r="LQ178" s="484"/>
      <c r="LR178" s="484"/>
      <c r="LS178" s="484"/>
      <c r="LT178" s="484"/>
      <c r="LU178" s="484"/>
      <c r="LV178" s="484"/>
      <c r="LW178" s="484"/>
      <c r="LX178" s="484"/>
      <c r="LY178" s="484"/>
      <c r="LZ178" s="484"/>
      <c r="MA178" s="484"/>
      <c r="MB178" s="484"/>
      <c r="MC178" s="484"/>
      <c r="MD178" s="484"/>
      <c r="ME178" s="484"/>
      <c r="MF178" s="484"/>
      <c r="MG178" s="484"/>
      <c r="MH178" s="484"/>
      <c r="MI178" s="484"/>
      <c r="MJ178" s="484"/>
      <c r="MK178" s="484"/>
      <c r="ML178" s="484"/>
      <c r="MM178" s="484"/>
      <c r="MN178" s="484"/>
      <c r="MO178" s="484"/>
      <c r="MP178" s="484"/>
      <c r="MQ178" s="484"/>
      <c r="MR178" s="484"/>
      <c r="MS178" s="484"/>
      <c r="MT178" s="484"/>
      <c r="MU178" s="484"/>
      <c r="MV178" s="484"/>
      <c r="MW178" s="484"/>
      <c r="MX178" s="23"/>
      <c r="OG178" s="63"/>
      <c r="OH178" s="63"/>
      <c r="OM178" s="192"/>
      <c r="ON178" s="192"/>
      <c r="OO178" s="192"/>
      <c r="OP178" s="192"/>
      <c r="OQ178" s="192"/>
      <c r="OR178" s="192"/>
      <c r="OS178" s="192"/>
      <c r="OT178" s="192"/>
      <c r="OU178" s="192"/>
      <c r="OV178" s="192"/>
      <c r="OW178" s="192"/>
      <c r="OX178" s="192"/>
      <c r="OY178" s="192"/>
      <c r="OZ178" s="192"/>
      <c r="PA178" s="192"/>
      <c r="PB178" s="192"/>
      <c r="PC178" s="192"/>
      <c r="PD178" s="192"/>
      <c r="PE178" s="192"/>
      <c r="PF178" s="202"/>
      <c r="PG178" s="202"/>
      <c r="PH178" s="202"/>
      <c r="PI178" s="202"/>
      <c r="PJ178" s="192"/>
      <c r="PK178" s="192"/>
      <c r="PL178" s="192"/>
      <c r="PM178" s="192"/>
      <c r="PN178" s="192"/>
      <c r="PO178" s="192"/>
      <c r="PP178" s="192"/>
      <c r="PQ178" s="192"/>
      <c r="PR178" s="192"/>
      <c r="PS178" s="192"/>
      <c r="PT178" s="192"/>
      <c r="PU178" s="192"/>
      <c r="PV178" s="192"/>
      <c r="PW178" s="192"/>
      <c r="PX178" s="192"/>
      <c r="PY178" s="192"/>
      <c r="PZ178" s="192"/>
      <c r="QA178" s="192"/>
      <c r="QB178" s="192"/>
      <c r="QC178" s="192"/>
      <c r="QD178" s="192"/>
      <c r="QE178" s="192"/>
      <c r="QF178" s="192"/>
      <c r="QG178" s="192"/>
      <c r="QH178" s="192"/>
      <c r="QM178" s="63"/>
      <c r="QN178" s="63"/>
    </row>
    <row r="179" spans="2:456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484"/>
      <c r="JJ179" s="484"/>
      <c r="JK179" s="484"/>
      <c r="JL179" s="484"/>
      <c r="JM179" s="484"/>
      <c r="JN179" s="484"/>
      <c r="JO179" s="484"/>
      <c r="JP179" s="484"/>
      <c r="JQ179" s="484"/>
      <c r="JR179" s="484"/>
      <c r="JS179" s="484"/>
      <c r="JT179" s="484"/>
      <c r="JU179" s="484"/>
      <c r="JV179" s="484"/>
      <c r="JW179" s="484"/>
      <c r="JX179" s="484"/>
      <c r="JY179" s="484"/>
      <c r="JZ179" s="484"/>
      <c r="KA179" s="484"/>
      <c r="KB179" s="484"/>
      <c r="KC179" s="484"/>
      <c r="KD179" s="484"/>
      <c r="KE179" s="484"/>
      <c r="KF179" s="484"/>
      <c r="KG179" s="484"/>
      <c r="KH179" s="484"/>
      <c r="KI179" s="484"/>
      <c r="KJ179" s="484"/>
      <c r="KK179" s="484"/>
      <c r="KL179" s="484"/>
      <c r="KM179" s="484"/>
      <c r="KN179" s="484"/>
      <c r="KO179" s="484"/>
      <c r="KP179" s="484"/>
      <c r="KQ179" s="484"/>
      <c r="KR179" s="484"/>
      <c r="KS179" s="484"/>
      <c r="KT179" s="484"/>
      <c r="KU179" s="484"/>
      <c r="KV179" s="484"/>
      <c r="KW179" s="484"/>
      <c r="KX179" s="484"/>
      <c r="KY179" s="484"/>
      <c r="KZ179" s="484"/>
      <c r="LA179" s="484"/>
      <c r="LB179" s="484"/>
      <c r="LC179" s="484"/>
      <c r="LD179" s="484"/>
      <c r="LE179" s="484"/>
      <c r="LF179" s="484"/>
      <c r="LG179" s="484"/>
      <c r="LH179" s="484"/>
      <c r="LI179" s="484"/>
      <c r="LJ179" s="484"/>
      <c r="LK179" s="484"/>
      <c r="LL179" s="484"/>
      <c r="LM179" s="484"/>
      <c r="LN179" s="484"/>
      <c r="LO179" s="484"/>
      <c r="LP179" s="484"/>
      <c r="LQ179" s="484"/>
      <c r="LR179" s="484"/>
      <c r="LS179" s="484"/>
      <c r="LT179" s="484"/>
      <c r="LU179" s="484"/>
      <c r="LV179" s="484"/>
      <c r="LW179" s="484"/>
      <c r="LX179" s="484"/>
      <c r="LY179" s="484"/>
      <c r="LZ179" s="484"/>
      <c r="MA179" s="484"/>
      <c r="MB179" s="484"/>
      <c r="MC179" s="484"/>
      <c r="MD179" s="484"/>
      <c r="ME179" s="484"/>
      <c r="MF179" s="484"/>
      <c r="MG179" s="484"/>
      <c r="MH179" s="484"/>
      <c r="MI179" s="484"/>
      <c r="MJ179" s="484"/>
      <c r="MK179" s="484"/>
      <c r="ML179" s="484"/>
      <c r="MM179" s="484"/>
      <c r="MN179" s="484"/>
      <c r="MO179" s="484"/>
      <c r="MP179" s="484"/>
      <c r="MQ179" s="484"/>
      <c r="MR179" s="484"/>
      <c r="MS179" s="484"/>
      <c r="MT179" s="484"/>
      <c r="MU179" s="484"/>
      <c r="MV179" s="484"/>
      <c r="MW179" s="484"/>
      <c r="MX179" s="23"/>
      <c r="OG179" s="63"/>
      <c r="OH179" s="63"/>
      <c r="OM179" s="192"/>
      <c r="ON179" s="192"/>
      <c r="OO179" s="192"/>
      <c r="OP179" s="192"/>
      <c r="OQ179" s="192"/>
      <c r="OR179" s="192"/>
      <c r="OS179" s="192"/>
      <c r="OT179" s="192"/>
      <c r="OU179" s="192"/>
      <c r="OV179" s="192"/>
      <c r="OW179" s="192"/>
      <c r="OX179" s="192"/>
      <c r="OY179" s="192"/>
      <c r="OZ179" s="192"/>
      <c r="PA179" s="192"/>
      <c r="PB179" s="192"/>
      <c r="PC179" s="192"/>
      <c r="PD179" s="192"/>
      <c r="PE179" s="192"/>
      <c r="PF179" s="202"/>
      <c r="PG179" s="202"/>
      <c r="PH179" s="202"/>
      <c r="PI179" s="202"/>
      <c r="PJ179" s="192"/>
      <c r="PK179" s="192"/>
      <c r="PL179" s="192"/>
      <c r="PM179" s="192"/>
      <c r="PN179" s="192"/>
      <c r="PO179" s="192"/>
      <c r="PP179" s="192"/>
      <c r="PQ179" s="192"/>
      <c r="PR179" s="192"/>
      <c r="PS179" s="192"/>
      <c r="PT179" s="192"/>
      <c r="PU179" s="192"/>
      <c r="PV179" s="192"/>
      <c r="PW179" s="192"/>
      <c r="PX179" s="192"/>
      <c r="PY179" s="192"/>
      <c r="PZ179" s="192"/>
      <c r="QA179" s="192"/>
      <c r="QB179" s="192"/>
      <c r="QC179" s="192"/>
      <c r="QD179" s="192"/>
      <c r="QE179" s="192"/>
      <c r="QF179" s="192"/>
      <c r="QG179" s="192"/>
      <c r="QH179" s="192"/>
      <c r="QM179" s="63"/>
      <c r="QN179" s="63"/>
    </row>
    <row r="180" spans="2:456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484"/>
      <c r="JJ180" s="484"/>
      <c r="JK180" s="484"/>
      <c r="JL180" s="484"/>
      <c r="JM180" s="484"/>
      <c r="JN180" s="484"/>
      <c r="JO180" s="484"/>
      <c r="JP180" s="484"/>
      <c r="JQ180" s="484"/>
      <c r="JR180" s="484"/>
      <c r="JS180" s="484"/>
      <c r="JT180" s="484"/>
      <c r="JU180" s="484"/>
      <c r="JV180" s="484"/>
      <c r="JW180" s="484"/>
      <c r="JX180" s="484"/>
      <c r="JY180" s="484"/>
      <c r="JZ180" s="484"/>
      <c r="KA180" s="484"/>
      <c r="KB180" s="484"/>
      <c r="KC180" s="484"/>
      <c r="KD180" s="484"/>
      <c r="KE180" s="484"/>
      <c r="KF180" s="484"/>
      <c r="KG180" s="484"/>
      <c r="KH180" s="484"/>
      <c r="KI180" s="484"/>
      <c r="KJ180" s="484"/>
      <c r="KK180" s="484"/>
      <c r="KL180" s="484"/>
      <c r="KM180" s="484"/>
      <c r="KN180" s="484"/>
      <c r="KO180" s="484"/>
      <c r="KP180" s="484"/>
      <c r="KQ180" s="484"/>
      <c r="KR180" s="484"/>
      <c r="KS180" s="484"/>
      <c r="KT180" s="484"/>
      <c r="KU180" s="484"/>
      <c r="KV180" s="484"/>
      <c r="KW180" s="484"/>
      <c r="KX180" s="484"/>
      <c r="KY180" s="484"/>
      <c r="KZ180" s="484"/>
      <c r="LA180" s="484"/>
      <c r="LB180" s="484"/>
      <c r="LC180" s="484"/>
      <c r="LD180" s="484"/>
      <c r="LE180" s="484"/>
      <c r="LF180" s="484"/>
      <c r="LG180" s="484"/>
      <c r="LH180" s="484"/>
      <c r="LI180" s="484"/>
      <c r="LJ180" s="484"/>
      <c r="LK180" s="484"/>
      <c r="LL180" s="484"/>
      <c r="LM180" s="484"/>
      <c r="LN180" s="484"/>
      <c r="LO180" s="484"/>
      <c r="LP180" s="484"/>
      <c r="LQ180" s="484"/>
      <c r="LR180" s="484"/>
      <c r="LS180" s="484"/>
      <c r="LT180" s="484"/>
      <c r="LU180" s="484"/>
      <c r="LV180" s="484"/>
      <c r="LW180" s="484"/>
      <c r="LX180" s="484"/>
      <c r="LY180" s="484"/>
      <c r="LZ180" s="484"/>
      <c r="MA180" s="484"/>
      <c r="MB180" s="484"/>
      <c r="MC180" s="484"/>
      <c r="MD180" s="484"/>
      <c r="ME180" s="484"/>
      <c r="MF180" s="484"/>
      <c r="MG180" s="484"/>
      <c r="MH180" s="484"/>
      <c r="MI180" s="484"/>
      <c r="MJ180" s="484"/>
      <c r="MK180" s="484"/>
      <c r="ML180" s="484"/>
      <c r="MM180" s="484"/>
      <c r="MN180" s="484"/>
      <c r="MO180" s="484"/>
      <c r="MP180" s="484"/>
      <c r="MQ180" s="484"/>
      <c r="MR180" s="484"/>
      <c r="MS180" s="484"/>
      <c r="MT180" s="484"/>
      <c r="MU180" s="484"/>
      <c r="MV180" s="484"/>
      <c r="MW180" s="484"/>
      <c r="MX180" s="23"/>
      <c r="OG180" s="63"/>
      <c r="OH180" s="63"/>
      <c r="OM180" s="192"/>
      <c r="ON180" s="192"/>
      <c r="OO180" s="192"/>
      <c r="OP180" s="192"/>
      <c r="OQ180" s="192"/>
      <c r="OR180" s="192"/>
      <c r="OS180" s="192"/>
      <c r="OT180" s="192"/>
      <c r="OU180" s="192"/>
      <c r="OV180" s="192"/>
      <c r="OW180" s="192"/>
      <c r="OX180" s="192"/>
      <c r="OY180" s="192"/>
      <c r="OZ180" s="192"/>
      <c r="PA180" s="192"/>
      <c r="PB180" s="192"/>
      <c r="PC180" s="192"/>
      <c r="PD180" s="192"/>
      <c r="PE180" s="192"/>
      <c r="PF180" s="202"/>
      <c r="PG180" s="202"/>
      <c r="PH180" s="202"/>
      <c r="PI180" s="202"/>
      <c r="PJ180" s="192"/>
      <c r="PK180" s="192"/>
      <c r="PL180" s="192"/>
      <c r="PM180" s="192"/>
      <c r="PN180" s="192"/>
      <c r="PO180" s="192"/>
      <c r="PP180" s="192"/>
      <c r="PQ180" s="192"/>
      <c r="PR180" s="192"/>
      <c r="PS180" s="192"/>
      <c r="PT180" s="192"/>
      <c r="PU180" s="192"/>
      <c r="PV180" s="192"/>
      <c r="PW180" s="192"/>
      <c r="PX180" s="192"/>
      <c r="PY180" s="192"/>
      <c r="PZ180" s="192"/>
      <c r="QA180" s="192"/>
      <c r="QB180" s="192"/>
      <c r="QC180" s="192"/>
      <c r="QD180" s="192"/>
      <c r="QE180" s="192"/>
      <c r="QF180" s="192"/>
      <c r="QG180" s="192"/>
      <c r="QH180" s="192"/>
      <c r="QM180" s="63"/>
      <c r="QN180" s="63"/>
    </row>
    <row r="181" spans="2:456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484"/>
      <c r="JJ181" s="484"/>
      <c r="JK181" s="484"/>
      <c r="JL181" s="484"/>
      <c r="JM181" s="484"/>
      <c r="JN181" s="484"/>
      <c r="JO181" s="484"/>
      <c r="JP181" s="484"/>
      <c r="JQ181" s="484"/>
      <c r="JR181" s="484"/>
      <c r="JS181" s="484"/>
      <c r="JT181" s="484"/>
      <c r="JU181" s="484"/>
      <c r="JV181" s="484"/>
      <c r="JW181" s="484"/>
      <c r="JX181" s="484"/>
      <c r="JY181" s="484"/>
      <c r="JZ181" s="484"/>
      <c r="KA181" s="484"/>
      <c r="KB181" s="484"/>
      <c r="KC181" s="484"/>
      <c r="KD181" s="484"/>
      <c r="KE181" s="484"/>
      <c r="KF181" s="484"/>
      <c r="KG181" s="484"/>
      <c r="KH181" s="484"/>
      <c r="KI181" s="484"/>
      <c r="KJ181" s="484"/>
      <c r="KK181" s="484"/>
      <c r="KL181" s="484"/>
      <c r="KM181" s="484"/>
      <c r="KN181" s="484"/>
      <c r="KO181" s="484"/>
      <c r="KP181" s="484"/>
      <c r="KQ181" s="484"/>
      <c r="KR181" s="484"/>
      <c r="KS181" s="484"/>
      <c r="KT181" s="484"/>
      <c r="KU181" s="484"/>
      <c r="KV181" s="484"/>
      <c r="KW181" s="484"/>
      <c r="KX181" s="484"/>
      <c r="KY181" s="484"/>
      <c r="KZ181" s="484"/>
      <c r="LA181" s="484"/>
      <c r="LB181" s="484"/>
      <c r="LC181" s="484"/>
      <c r="LD181" s="484"/>
      <c r="LE181" s="484"/>
      <c r="LF181" s="484"/>
      <c r="LG181" s="484"/>
      <c r="LH181" s="484"/>
      <c r="LI181" s="484"/>
      <c r="LJ181" s="484"/>
      <c r="LK181" s="484"/>
      <c r="LL181" s="484"/>
      <c r="LM181" s="484"/>
      <c r="LN181" s="484"/>
      <c r="LO181" s="484"/>
      <c r="LP181" s="484"/>
      <c r="LQ181" s="484"/>
      <c r="LR181" s="484"/>
      <c r="LS181" s="484"/>
      <c r="LT181" s="484"/>
      <c r="LU181" s="484"/>
      <c r="LV181" s="484"/>
      <c r="LW181" s="484"/>
      <c r="LX181" s="484"/>
      <c r="LY181" s="484"/>
      <c r="LZ181" s="484"/>
      <c r="MA181" s="484"/>
      <c r="MB181" s="484"/>
      <c r="MC181" s="484"/>
      <c r="MD181" s="484"/>
      <c r="ME181" s="484"/>
      <c r="MF181" s="484"/>
      <c r="MG181" s="484"/>
      <c r="MH181" s="484"/>
      <c r="MI181" s="484"/>
      <c r="MJ181" s="484"/>
      <c r="MK181" s="484"/>
      <c r="ML181" s="484"/>
      <c r="MM181" s="484"/>
      <c r="MN181" s="484"/>
      <c r="MO181" s="484"/>
      <c r="MP181" s="484"/>
      <c r="MQ181" s="484"/>
      <c r="MR181" s="484"/>
      <c r="MS181" s="484"/>
      <c r="MT181" s="484"/>
      <c r="MU181" s="484"/>
      <c r="MV181" s="484"/>
      <c r="MW181" s="484"/>
      <c r="MX181" s="23"/>
      <c r="OG181" s="63"/>
      <c r="OH181" s="63"/>
      <c r="OM181" s="192"/>
      <c r="ON181" s="192"/>
      <c r="OO181" s="192"/>
      <c r="OP181" s="192"/>
      <c r="OQ181" s="192"/>
      <c r="OR181" s="192"/>
      <c r="OS181" s="192"/>
      <c r="OT181" s="192"/>
      <c r="OU181" s="192"/>
      <c r="OV181" s="192"/>
      <c r="OW181" s="192"/>
      <c r="OX181" s="192"/>
      <c r="OY181" s="192"/>
      <c r="OZ181" s="192"/>
      <c r="PA181" s="192"/>
      <c r="PB181" s="192"/>
      <c r="PC181" s="192"/>
      <c r="PD181" s="192"/>
      <c r="PE181" s="192"/>
      <c r="PF181" s="202"/>
      <c r="PG181" s="202"/>
      <c r="PH181" s="202"/>
      <c r="PI181" s="202"/>
      <c r="PJ181" s="192"/>
      <c r="PK181" s="192"/>
      <c r="PL181" s="192"/>
      <c r="PM181" s="192"/>
      <c r="PN181" s="192"/>
      <c r="PO181" s="192"/>
      <c r="PP181" s="192"/>
      <c r="PQ181" s="192"/>
      <c r="PR181" s="192"/>
      <c r="PS181" s="192"/>
      <c r="PT181" s="192"/>
      <c r="PU181" s="192"/>
      <c r="PV181" s="192"/>
      <c r="PW181" s="192"/>
      <c r="PX181" s="192"/>
      <c r="PY181" s="192"/>
      <c r="PZ181" s="192"/>
      <c r="QA181" s="192"/>
      <c r="QB181" s="192"/>
      <c r="QC181" s="192"/>
      <c r="QD181" s="192"/>
      <c r="QE181" s="192"/>
      <c r="QF181" s="192"/>
      <c r="QG181" s="192"/>
      <c r="QH181" s="192"/>
      <c r="QM181" s="63"/>
      <c r="QN181" s="63"/>
    </row>
    <row r="182" spans="2:456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170"/>
      <c r="AQ182" s="1158"/>
      <c r="AR182" s="1158"/>
      <c r="AS182" s="1158"/>
      <c r="AT182" s="1158"/>
      <c r="AU182" s="1158"/>
      <c r="AV182" s="1158"/>
      <c r="AW182" s="1158"/>
      <c r="AX182" s="1158"/>
      <c r="AY182" s="1158"/>
      <c r="AZ182" s="1158"/>
      <c r="BA182" s="1158"/>
      <c r="BB182" s="1158"/>
      <c r="BC182" s="1158"/>
      <c r="BD182" s="1158"/>
      <c r="BE182" s="1158"/>
      <c r="BF182" s="1158"/>
      <c r="BG182" s="1158"/>
      <c r="BH182" s="1158"/>
      <c r="BI182" s="1158"/>
      <c r="BJ182" s="1158"/>
      <c r="BK182" s="1158"/>
      <c r="BL182" s="1158"/>
      <c r="BM182" s="1158"/>
      <c r="BN182" s="1158"/>
      <c r="BO182" s="1158"/>
      <c r="BP182" s="1158"/>
      <c r="BQ182" s="1158"/>
      <c r="BR182" s="1158"/>
      <c r="BS182" s="1158"/>
      <c r="BT182" s="1158"/>
      <c r="BU182" s="1158"/>
      <c r="BV182" s="1158"/>
      <c r="BW182" s="1158"/>
      <c r="BX182" s="1158"/>
      <c r="BY182" s="1158"/>
      <c r="BZ182" s="1158"/>
      <c r="CA182" s="1158"/>
      <c r="CB182" s="1158"/>
      <c r="CC182" s="1158"/>
      <c r="CD182" s="1158"/>
      <c r="CE182" s="1158"/>
      <c r="CF182" s="1158"/>
      <c r="CG182" s="1158"/>
      <c r="CH182" s="1158"/>
      <c r="CI182" s="1158"/>
      <c r="CJ182" s="1158"/>
      <c r="CK182" s="1158"/>
      <c r="CL182" s="1158"/>
      <c r="CM182" s="1158"/>
      <c r="CN182" s="1158"/>
      <c r="CO182" s="1158"/>
      <c r="CP182" s="1158"/>
      <c r="CQ182" s="1158"/>
      <c r="CR182" s="1158"/>
      <c r="CS182" s="1158"/>
      <c r="CT182" s="1158"/>
      <c r="CU182" s="1158"/>
      <c r="CV182" s="1158"/>
      <c r="CW182" s="1158"/>
      <c r="CX182" s="1158"/>
      <c r="CY182" s="1158"/>
      <c r="CZ182" s="1158"/>
      <c r="DA182" s="1158"/>
      <c r="DB182" s="1158"/>
      <c r="DC182" s="1158"/>
      <c r="DD182" s="1158"/>
      <c r="DE182" s="1158"/>
      <c r="DF182" s="1158"/>
      <c r="DG182" s="1158"/>
      <c r="DH182" s="1158"/>
      <c r="DI182" s="1158"/>
      <c r="DJ182" s="1158"/>
      <c r="DK182" s="1158"/>
      <c r="DL182" s="1158"/>
      <c r="DM182" s="1158"/>
      <c r="DN182" s="1158"/>
      <c r="DO182" s="1158"/>
      <c r="DP182" s="1158"/>
      <c r="DQ182" s="1158"/>
      <c r="DR182" s="1158"/>
      <c r="DS182" s="1158"/>
      <c r="DT182" s="1158"/>
      <c r="DU182" s="1158"/>
      <c r="DV182" s="1158"/>
      <c r="DW182" s="1158"/>
      <c r="DX182" s="1158"/>
      <c r="DY182" s="1158"/>
      <c r="DZ182" s="1158"/>
      <c r="EA182" s="1158"/>
      <c r="EB182" s="1158"/>
      <c r="EC182" s="1158"/>
      <c r="ED182" s="1158"/>
      <c r="EE182" s="1158"/>
      <c r="EF182" s="1158"/>
      <c r="EG182" s="1158"/>
      <c r="EH182" s="1158"/>
      <c r="EI182" s="1158"/>
      <c r="EJ182" s="1158"/>
      <c r="EK182" s="1158"/>
      <c r="EL182" s="1158"/>
      <c r="EM182" s="1158"/>
      <c r="EN182" s="1158"/>
      <c r="EO182" s="1158"/>
      <c r="EP182" s="1158"/>
      <c r="EQ182" s="1158"/>
      <c r="ER182" s="1158"/>
      <c r="ES182" s="1158"/>
      <c r="ET182" s="1158"/>
      <c r="EU182" s="1158"/>
      <c r="EV182" s="1158"/>
      <c r="EW182" s="1158"/>
      <c r="EX182" s="1158"/>
      <c r="EY182" s="1158"/>
      <c r="EZ182" s="1158"/>
      <c r="FA182" s="1158"/>
      <c r="FB182" s="1158"/>
      <c r="FC182" s="1158"/>
      <c r="FD182" s="1158"/>
      <c r="FE182" s="1158"/>
      <c r="FF182" s="1158"/>
      <c r="FG182" s="1158"/>
      <c r="FH182" s="1158"/>
      <c r="FI182" s="1158"/>
      <c r="FJ182" s="1158"/>
      <c r="FK182" s="1158"/>
      <c r="FL182" s="1158"/>
      <c r="FM182" s="1158"/>
      <c r="FN182" s="1158"/>
      <c r="FO182" s="1158"/>
      <c r="FP182" s="1158"/>
      <c r="FQ182" s="1158"/>
      <c r="FR182" s="1158"/>
      <c r="FS182" s="1158"/>
      <c r="FT182" s="1158"/>
      <c r="FU182" s="1158"/>
      <c r="FV182" s="1158"/>
      <c r="FW182" s="1158"/>
      <c r="FX182" s="1158"/>
      <c r="FY182" s="1158"/>
      <c r="FZ182" s="1158"/>
      <c r="GA182" s="1158"/>
      <c r="GB182" s="1158"/>
      <c r="GC182" s="1158"/>
      <c r="GD182" s="1158"/>
      <c r="GE182" s="1158"/>
      <c r="GF182" s="1158"/>
      <c r="GG182" s="1158"/>
      <c r="GH182" s="1158"/>
      <c r="GI182" s="1158"/>
      <c r="GJ182" s="1158"/>
      <c r="GK182" s="1158"/>
      <c r="GL182" s="1158"/>
      <c r="GM182" s="1158"/>
      <c r="GN182" s="1158"/>
      <c r="GO182" s="1158"/>
      <c r="GP182" s="1158"/>
      <c r="GQ182" s="1158"/>
      <c r="GR182" s="1158"/>
      <c r="GS182" s="1158"/>
      <c r="GT182" s="1158"/>
      <c r="GU182" s="1158"/>
      <c r="GV182" s="1158"/>
      <c r="GW182" s="1158"/>
      <c r="GX182" s="1158"/>
      <c r="GY182" s="1158"/>
      <c r="GZ182" s="1158"/>
      <c r="HA182" s="1158"/>
      <c r="HB182" s="1158"/>
      <c r="HC182" s="1158"/>
      <c r="HD182" s="1158"/>
      <c r="HE182" s="1158"/>
      <c r="HF182" s="1158"/>
      <c r="HG182" s="1158"/>
      <c r="HH182" s="1158"/>
      <c r="HI182" s="1158"/>
      <c r="HJ182" s="1158"/>
      <c r="HK182" s="1158"/>
      <c r="HL182" s="1158"/>
      <c r="HM182" s="1158"/>
      <c r="HN182" s="1158"/>
      <c r="HO182" s="1158"/>
      <c r="HP182" s="1158"/>
      <c r="HQ182" s="1158"/>
      <c r="HR182" s="1158"/>
      <c r="HS182" s="1158"/>
      <c r="HT182" s="1158"/>
      <c r="HU182" s="1158"/>
      <c r="HV182" s="1158"/>
      <c r="HW182" s="1158"/>
      <c r="HX182" s="1158"/>
      <c r="HY182" s="1158"/>
      <c r="HZ182" s="1158"/>
      <c r="IA182" s="1158"/>
      <c r="IB182" s="1158"/>
      <c r="IC182" s="1158"/>
      <c r="ID182" s="1158"/>
      <c r="IE182" s="1158"/>
      <c r="IF182" s="1158"/>
      <c r="IG182" s="1158"/>
      <c r="IH182" s="1158"/>
      <c r="II182" s="1158"/>
      <c r="IJ182" s="1158"/>
      <c r="IK182" s="1158"/>
      <c r="IL182" s="1158"/>
      <c r="IM182" s="1158"/>
      <c r="IN182" s="1158"/>
      <c r="IO182" s="1158"/>
      <c r="IP182" s="1158"/>
      <c r="IQ182" s="1158"/>
      <c r="IR182" s="1158"/>
      <c r="IS182" s="1158"/>
      <c r="IT182" s="1158"/>
      <c r="IU182" s="1158"/>
      <c r="IV182" s="1158"/>
      <c r="IW182" s="1158"/>
      <c r="IX182" s="1158"/>
      <c r="IY182" s="1158"/>
      <c r="IZ182" s="1158"/>
      <c r="JA182" s="1158"/>
      <c r="JB182" s="1158"/>
      <c r="JC182" s="1158"/>
      <c r="JD182" s="1158"/>
      <c r="JE182" s="1158"/>
      <c r="JF182" s="22"/>
      <c r="JG182" s="22"/>
      <c r="JH182" s="21"/>
      <c r="JI182" s="484"/>
      <c r="JJ182" s="484"/>
      <c r="JK182" s="484"/>
      <c r="JL182" s="484"/>
      <c r="JM182" s="484"/>
      <c r="JN182" s="484"/>
      <c r="JO182" s="484"/>
      <c r="JP182" s="484"/>
      <c r="JQ182" s="484"/>
      <c r="JR182" s="484"/>
      <c r="JS182" s="484"/>
      <c r="JT182" s="484"/>
      <c r="JU182" s="484"/>
      <c r="JV182" s="484"/>
      <c r="JW182" s="484"/>
      <c r="JX182" s="484"/>
      <c r="JY182" s="484"/>
      <c r="JZ182" s="484"/>
      <c r="KA182" s="484"/>
      <c r="KB182" s="484"/>
      <c r="KC182" s="484"/>
      <c r="KD182" s="484"/>
      <c r="KE182" s="484"/>
      <c r="KF182" s="484"/>
      <c r="KG182" s="484"/>
      <c r="KH182" s="484"/>
      <c r="KI182" s="484"/>
      <c r="KJ182" s="484"/>
      <c r="KK182" s="484"/>
      <c r="KL182" s="484"/>
      <c r="KM182" s="484"/>
      <c r="KN182" s="484"/>
      <c r="KO182" s="484"/>
      <c r="KP182" s="484"/>
      <c r="KQ182" s="484"/>
      <c r="KR182" s="484"/>
      <c r="KS182" s="484"/>
      <c r="KT182" s="484"/>
      <c r="KU182" s="484"/>
      <c r="KV182" s="484"/>
      <c r="KW182" s="484"/>
      <c r="KX182" s="484"/>
      <c r="KY182" s="484"/>
      <c r="KZ182" s="484"/>
      <c r="LA182" s="484"/>
      <c r="LB182" s="484"/>
      <c r="LC182" s="484"/>
      <c r="LD182" s="484"/>
      <c r="LE182" s="484"/>
      <c r="LF182" s="484"/>
      <c r="LG182" s="484"/>
      <c r="LH182" s="484"/>
      <c r="LI182" s="484"/>
      <c r="LJ182" s="484"/>
      <c r="LK182" s="484"/>
      <c r="LL182" s="484"/>
      <c r="LM182" s="484"/>
      <c r="LN182" s="484"/>
      <c r="LO182" s="484"/>
      <c r="LP182" s="484"/>
      <c r="LQ182" s="484"/>
      <c r="LR182" s="484"/>
      <c r="LS182" s="484"/>
      <c r="LT182" s="484"/>
      <c r="LU182" s="484"/>
      <c r="LV182" s="484"/>
      <c r="LW182" s="484"/>
      <c r="LX182" s="484"/>
      <c r="LY182" s="484"/>
      <c r="LZ182" s="484"/>
      <c r="MA182" s="484"/>
      <c r="MB182" s="484"/>
      <c r="MC182" s="484"/>
      <c r="MD182" s="484"/>
      <c r="ME182" s="484"/>
      <c r="MF182" s="484"/>
      <c r="MG182" s="484"/>
      <c r="MH182" s="484"/>
      <c r="MI182" s="484"/>
      <c r="MJ182" s="484"/>
      <c r="MK182" s="484"/>
      <c r="ML182" s="484"/>
      <c r="MM182" s="484"/>
      <c r="MN182" s="484"/>
      <c r="MO182" s="484"/>
      <c r="MP182" s="484"/>
      <c r="MQ182" s="484"/>
      <c r="MR182" s="484"/>
      <c r="MS182" s="484"/>
      <c r="MT182" s="484"/>
      <c r="MU182" s="484"/>
      <c r="MV182" s="484"/>
      <c r="MW182" s="484"/>
      <c r="MX182" s="23"/>
      <c r="OG182" s="63"/>
      <c r="OH182" s="63"/>
      <c r="OM182" s="192"/>
      <c r="ON182" s="192"/>
      <c r="OO182" s="192"/>
      <c r="OP182" s="192"/>
      <c r="OQ182" s="192"/>
      <c r="OR182" s="192"/>
      <c r="OS182" s="192"/>
      <c r="OT182" s="192"/>
      <c r="OU182" s="192"/>
      <c r="OV182" s="192"/>
      <c r="OW182" s="192"/>
      <c r="OX182" s="192"/>
      <c r="OY182" s="192"/>
      <c r="OZ182" s="192"/>
      <c r="PA182" s="192"/>
      <c r="PB182" s="192"/>
      <c r="PC182" s="192"/>
      <c r="PD182" s="192"/>
      <c r="PE182" s="192"/>
      <c r="PF182" s="202"/>
      <c r="PG182" s="202"/>
      <c r="PH182" s="202"/>
      <c r="PI182" s="202"/>
      <c r="PJ182" s="192"/>
      <c r="PK182" s="192"/>
      <c r="PL182" s="192"/>
      <c r="PM182" s="192"/>
      <c r="PN182" s="192"/>
      <c r="PO182" s="192"/>
      <c r="PP182" s="192"/>
      <c r="PQ182" s="192"/>
      <c r="PR182" s="192"/>
      <c r="PS182" s="192"/>
      <c r="PT182" s="192"/>
      <c r="PU182" s="192"/>
      <c r="PV182" s="192"/>
      <c r="PW182" s="192"/>
      <c r="PX182" s="192"/>
      <c r="PY182" s="192"/>
      <c r="PZ182" s="192"/>
      <c r="QA182" s="192"/>
      <c r="QB182" s="192"/>
      <c r="QC182" s="192"/>
      <c r="QD182" s="192"/>
      <c r="QE182" s="192"/>
      <c r="QF182" s="192"/>
      <c r="QG182" s="192"/>
      <c r="QH182" s="192"/>
      <c r="QM182" s="63"/>
      <c r="QN182" s="63"/>
    </row>
    <row r="183" spans="2:456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171"/>
      <c r="AQ183" s="1159"/>
      <c r="AR183" s="1159"/>
      <c r="AS183" s="1159"/>
      <c r="AT183" s="1159"/>
      <c r="AU183" s="1159"/>
      <c r="AV183" s="1159"/>
      <c r="AW183" s="1159"/>
      <c r="AX183" s="1159"/>
      <c r="AY183" s="1159"/>
      <c r="AZ183" s="1159"/>
      <c r="BA183" s="1159"/>
      <c r="BB183" s="1159"/>
      <c r="BC183" s="1159"/>
      <c r="BD183" s="1159"/>
      <c r="BE183" s="1159"/>
      <c r="BF183" s="1159"/>
      <c r="BG183" s="1159"/>
      <c r="BH183" s="1159"/>
      <c r="BI183" s="1159"/>
      <c r="BJ183" s="1159"/>
      <c r="BK183" s="1159"/>
      <c r="BL183" s="1159"/>
      <c r="BM183" s="1159"/>
      <c r="BN183" s="1159"/>
      <c r="BO183" s="1159"/>
      <c r="BP183" s="1159"/>
      <c r="BQ183" s="1159"/>
      <c r="BR183" s="1159"/>
      <c r="BS183" s="1159"/>
      <c r="BT183" s="1159"/>
      <c r="BU183" s="1159"/>
      <c r="BV183" s="1159"/>
      <c r="BW183" s="1159"/>
      <c r="BX183" s="1159"/>
      <c r="BY183" s="1159"/>
      <c r="BZ183" s="1159"/>
      <c r="CA183" s="1159"/>
      <c r="CB183" s="1159"/>
      <c r="CC183" s="1159"/>
      <c r="CD183" s="1159"/>
      <c r="CE183" s="1159"/>
      <c r="CF183" s="1159"/>
      <c r="CG183" s="1159"/>
      <c r="CH183" s="1159"/>
      <c r="CI183" s="1159"/>
      <c r="CJ183" s="1159"/>
      <c r="CK183" s="1159"/>
      <c r="CL183" s="1159"/>
      <c r="CM183" s="1159"/>
      <c r="CN183" s="1159"/>
      <c r="CO183" s="1159"/>
      <c r="CP183" s="1159"/>
      <c r="CQ183" s="1159"/>
      <c r="CR183" s="1159"/>
      <c r="CS183" s="1159"/>
      <c r="CT183" s="1159"/>
      <c r="CU183" s="1159"/>
      <c r="CV183" s="1159"/>
      <c r="CW183" s="1159"/>
      <c r="CX183" s="1159"/>
      <c r="CY183" s="1159"/>
      <c r="CZ183" s="1159"/>
      <c r="DA183" s="1159"/>
      <c r="DB183" s="1159"/>
      <c r="DC183" s="1159"/>
      <c r="DD183" s="1159"/>
      <c r="DE183" s="1159"/>
      <c r="DF183" s="1159"/>
      <c r="DG183" s="1159"/>
      <c r="DH183" s="1159"/>
      <c r="DI183" s="1159"/>
      <c r="DJ183" s="1159"/>
      <c r="DK183" s="1159"/>
      <c r="DL183" s="1159"/>
      <c r="DM183" s="1159"/>
      <c r="DN183" s="1159"/>
      <c r="DO183" s="1159"/>
      <c r="DP183" s="1159"/>
      <c r="DQ183" s="1159"/>
      <c r="DR183" s="1159"/>
      <c r="DS183" s="1159"/>
      <c r="DT183" s="1159"/>
      <c r="DU183" s="1159"/>
      <c r="DV183" s="1159"/>
      <c r="DW183" s="1159"/>
      <c r="DX183" s="1159"/>
      <c r="DY183" s="1159"/>
      <c r="DZ183" s="1159"/>
      <c r="EA183" s="1159"/>
      <c r="EB183" s="1159"/>
      <c r="EC183" s="1159"/>
      <c r="ED183" s="1159"/>
      <c r="EE183" s="1159"/>
      <c r="EF183" s="1159"/>
      <c r="EG183" s="1159"/>
      <c r="EH183" s="1159"/>
      <c r="EI183" s="1159"/>
      <c r="EJ183" s="1159"/>
      <c r="EK183" s="1159"/>
      <c r="EL183" s="1159"/>
      <c r="EM183" s="1159"/>
      <c r="EN183" s="1159"/>
      <c r="EO183" s="1159"/>
      <c r="EP183" s="1159"/>
      <c r="EQ183" s="1159"/>
      <c r="ER183" s="1159"/>
      <c r="ES183" s="1159"/>
      <c r="ET183" s="1159"/>
      <c r="EU183" s="1159"/>
      <c r="EV183" s="1159"/>
      <c r="EW183" s="1159"/>
      <c r="EX183" s="1159"/>
      <c r="EY183" s="1159"/>
      <c r="EZ183" s="1159"/>
      <c r="FA183" s="1159"/>
      <c r="FB183" s="1159"/>
      <c r="FC183" s="1159"/>
      <c r="FD183" s="1159"/>
      <c r="FE183" s="1159"/>
      <c r="FF183" s="1159"/>
      <c r="FG183" s="1159"/>
      <c r="FH183" s="1159"/>
      <c r="FI183" s="1159"/>
      <c r="FJ183" s="1159"/>
      <c r="FK183" s="1159"/>
      <c r="FL183" s="1159"/>
      <c r="FM183" s="1159"/>
      <c r="FN183" s="1159"/>
      <c r="FO183" s="1159"/>
      <c r="FP183" s="1159"/>
      <c r="FQ183" s="1159"/>
      <c r="FR183" s="1159"/>
      <c r="FS183" s="1159"/>
      <c r="FT183" s="1159"/>
      <c r="FU183" s="1159"/>
      <c r="FV183" s="1159"/>
      <c r="FW183" s="1159"/>
      <c r="FX183" s="1159"/>
      <c r="FY183" s="1159"/>
      <c r="FZ183" s="1159"/>
      <c r="GA183" s="1159"/>
      <c r="GB183" s="1159"/>
      <c r="GC183" s="1159"/>
      <c r="GD183" s="1159"/>
      <c r="GE183" s="1159"/>
      <c r="GF183" s="1159"/>
      <c r="GG183" s="1159"/>
      <c r="GH183" s="1159"/>
      <c r="GI183" s="1159"/>
      <c r="GJ183" s="1159"/>
      <c r="GK183" s="1159"/>
      <c r="GL183" s="1159"/>
      <c r="GM183" s="1159"/>
      <c r="GN183" s="1159"/>
      <c r="GO183" s="1159"/>
      <c r="GP183" s="1159"/>
      <c r="GQ183" s="1159"/>
      <c r="GR183" s="1159"/>
      <c r="GS183" s="1159"/>
      <c r="GT183" s="1159"/>
      <c r="GU183" s="1159"/>
      <c r="GV183" s="1159"/>
      <c r="GW183" s="1159"/>
      <c r="GX183" s="1159"/>
      <c r="GY183" s="1159"/>
      <c r="GZ183" s="1159"/>
      <c r="HA183" s="1159"/>
      <c r="HB183" s="1159"/>
      <c r="HC183" s="1159"/>
      <c r="HD183" s="1159"/>
      <c r="HE183" s="1159"/>
      <c r="HF183" s="1159"/>
      <c r="HG183" s="1159"/>
      <c r="HH183" s="1159"/>
      <c r="HI183" s="1159"/>
      <c r="HJ183" s="1159"/>
      <c r="HK183" s="1159"/>
      <c r="HL183" s="1159"/>
      <c r="HM183" s="1159"/>
      <c r="HN183" s="1159"/>
      <c r="HO183" s="1159"/>
      <c r="HP183" s="1159"/>
      <c r="HQ183" s="1159"/>
      <c r="HR183" s="1159"/>
      <c r="HS183" s="1159"/>
      <c r="HT183" s="1159"/>
      <c r="HU183" s="1159"/>
      <c r="HV183" s="1159"/>
      <c r="HW183" s="1159"/>
      <c r="HX183" s="1159"/>
      <c r="HY183" s="1159"/>
      <c r="HZ183" s="1159"/>
      <c r="IA183" s="1159"/>
      <c r="IB183" s="1159"/>
      <c r="IC183" s="1159"/>
      <c r="ID183" s="1159"/>
      <c r="IE183" s="1159"/>
      <c r="IF183" s="1159"/>
      <c r="IG183" s="1159"/>
      <c r="IH183" s="1159"/>
      <c r="II183" s="1159"/>
      <c r="IJ183" s="1159"/>
      <c r="IK183" s="1159"/>
      <c r="IL183" s="1159"/>
      <c r="IM183" s="1159"/>
      <c r="IN183" s="1159"/>
      <c r="IO183" s="1159"/>
      <c r="IP183" s="1159"/>
      <c r="IQ183" s="1159"/>
      <c r="IR183" s="1159"/>
      <c r="IS183" s="1159"/>
      <c r="IT183" s="1159"/>
      <c r="IU183" s="1159"/>
      <c r="IV183" s="1159"/>
      <c r="IW183" s="1159"/>
      <c r="IX183" s="1159"/>
      <c r="IY183" s="1159"/>
      <c r="IZ183" s="1159"/>
      <c r="JA183" s="1159"/>
      <c r="JB183" s="1159"/>
      <c r="JC183" s="1159"/>
      <c r="JD183" s="1159"/>
      <c r="JE183" s="1159"/>
      <c r="JF183" s="22"/>
      <c r="JG183" s="23"/>
      <c r="JH183" s="22"/>
      <c r="JI183" s="484"/>
      <c r="JJ183" s="484"/>
      <c r="JK183" s="484"/>
      <c r="JL183" s="484"/>
      <c r="JM183" s="484"/>
      <c r="JN183" s="484"/>
      <c r="JO183" s="484"/>
      <c r="JP183" s="484"/>
      <c r="JQ183" s="484"/>
      <c r="JR183" s="484"/>
      <c r="JS183" s="484"/>
      <c r="JT183" s="484"/>
      <c r="JU183" s="484"/>
      <c r="JV183" s="484"/>
      <c r="JW183" s="484"/>
      <c r="JX183" s="484"/>
      <c r="JY183" s="484"/>
      <c r="JZ183" s="484"/>
      <c r="KA183" s="484"/>
      <c r="KB183" s="484"/>
      <c r="KC183" s="484"/>
      <c r="KD183" s="484"/>
      <c r="KE183" s="484"/>
      <c r="KF183" s="484"/>
      <c r="KG183" s="484"/>
      <c r="KH183" s="484"/>
      <c r="KI183" s="484"/>
      <c r="KJ183" s="484"/>
      <c r="KK183" s="484"/>
      <c r="KL183" s="484"/>
      <c r="KM183" s="484"/>
      <c r="KN183" s="484"/>
      <c r="KO183" s="484"/>
      <c r="KP183" s="484"/>
      <c r="KQ183" s="484"/>
      <c r="KR183" s="484"/>
      <c r="KS183" s="484"/>
      <c r="KT183" s="484"/>
      <c r="KU183" s="484"/>
      <c r="KV183" s="484"/>
      <c r="KW183" s="484"/>
      <c r="KX183" s="484"/>
      <c r="KY183" s="484"/>
      <c r="KZ183" s="484"/>
      <c r="LA183" s="484"/>
      <c r="LB183" s="484"/>
      <c r="LC183" s="484"/>
      <c r="LD183" s="484"/>
      <c r="LE183" s="484"/>
      <c r="LF183" s="484"/>
      <c r="LG183" s="484"/>
      <c r="LH183" s="484"/>
      <c r="LI183" s="484"/>
      <c r="LJ183" s="484"/>
      <c r="LK183" s="484"/>
      <c r="LL183" s="484"/>
      <c r="LM183" s="484"/>
      <c r="LN183" s="484"/>
      <c r="LO183" s="484"/>
      <c r="LP183" s="484"/>
      <c r="LQ183" s="484"/>
      <c r="LR183" s="484"/>
      <c r="LS183" s="484"/>
      <c r="LT183" s="484"/>
      <c r="LU183" s="484"/>
      <c r="LV183" s="484"/>
      <c r="LW183" s="484"/>
      <c r="LX183" s="484"/>
      <c r="LY183" s="484"/>
      <c r="LZ183" s="484"/>
      <c r="MA183" s="484"/>
      <c r="MB183" s="484"/>
      <c r="MC183" s="484"/>
      <c r="MD183" s="484"/>
      <c r="ME183" s="484"/>
      <c r="MF183" s="484"/>
      <c r="MG183" s="484"/>
      <c r="MH183" s="484"/>
      <c r="MI183" s="484"/>
      <c r="MJ183" s="484"/>
      <c r="MK183" s="484"/>
      <c r="ML183" s="484"/>
      <c r="MM183" s="484"/>
      <c r="MN183" s="484"/>
      <c r="MO183" s="484"/>
      <c r="MP183" s="484"/>
      <c r="MQ183" s="484"/>
      <c r="MR183" s="484"/>
      <c r="MS183" s="484"/>
      <c r="MT183" s="484"/>
      <c r="MU183" s="484"/>
      <c r="MV183" s="484"/>
      <c r="MW183" s="484"/>
      <c r="MX183" s="23"/>
      <c r="OG183" s="63"/>
      <c r="OH183" s="63"/>
      <c r="OM183" s="192"/>
      <c r="ON183" s="192"/>
      <c r="OO183" s="192"/>
      <c r="OP183" s="192"/>
      <c r="OQ183" s="192"/>
      <c r="OR183" s="192"/>
      <c r="OS183" s="192"/>
      <c r="OT183" s="192"/>
      <c r="OU183" s="192"/>
      <c r="OV183" s="192"/>
      <c r="OW183" s="192"/>
      <c r="OX183" s="192"/>
      <c r="OY183" s="192"/>
      <c r="OZ183" s="192"/>
      <c r="PA183" s="192"/>
      <c r="PB183" s="192"/>
      <c r="PC183" s="192"/>
      <c r="PD183" s="192"/>
      <c r="PE183" s="192"/>
      <c r="PF183" s="202"/>
      <c r="PG183" s="202"/>
      <c r="PH183" s="202"/>
      <c r="PI183" s="202"/>
      <c r="PJ183" s="192"/>
      <c r="PK183" s="192"/>
      <c r="PL183" s="192"/>
      <c r="PM183" s="192"/>
      <c r="PN183" s="192"/>
      <c r="PO183" s="192"/>
      <c r="PP183" s="192"/>
      <c r="PQ183" s="192"/>
      <c r="PR183" s="192"/>
      <c r="PS183" s="192"/>
      <c r="PT183" s="192"/>
      <c r="PU183" s="192"/>
      <c r="PV183" s="192"/>
      <c r="PW183" s="192"/>
      <c r="PX183" s="192"/>
      <c r="PY183" s="192"/>
      <c r="PZ183" s="192"/>
      <c r="QA183" s="192"/>
      <c r="QB183" s="192"/>
      <c r="QC183" s="192"/>
      <c r="QD183" s="192"/>
      <c r="QE183" s="192"/>
      <c r="QF183" s="192"/>
      <c r="QG183" s="192"/>
      <c r="QH183" s="192"/>
      <c r="QM183" s="63"/>
      <c r="QN183" s="63"/>
    </row>
    <row r="184" spans="2:456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171"/>
      <c r="AQ184" s="1159"/>
      <c r="AR184" s="1159"/>
      <c r="AS184" s="1159"/>
      <c r="AT184" s="1159"/>
      <c r="AU184" s="1159"/>
      <c r="AV184" s="1159"/>
      <c r="AW184" s="1159"/>
      <c r="AX184" s="1159"/>
      <c r="AY184" s="1159"/>
      <c r="AZ184" s="1159"/>
      <c r="BA184" s="1159"/>
      <c r="BB184" s="1159"/>
      <c r="BC184" s="1159"/>
      <c r="BD184" s="1159"/>
      <c r="BE184" s="1159"/>
      <c r="BF184" s="1159"/>
      <c r="BG184" s="1159"/>
      <c r="BH184" s="1159"/>
      <c r="BI184" s="1159"/>
      <c r="BJ184" s="1159"/>
      <c r="BK184" s="1159"/>
      <c r="BL184" s="1159"/>
      <c r="BM184" s="1159"/>
      <c r="BN184" s="1159"/>
      <c r="BO184" s="1159"/>
      <c r="BP184" s="1159"/>
      <c r="BQ184" s="1159"/>
      <c r="BR184" s="1159"/>
      <c r="BS184" s="1159"/>
      <c r="BT184" s="1159"/>
      <c r="BU184" s="1159"/>
      <c r="BV184" s="1159"/>
      <c r="BW184" s="1159"/>
      <c r="BX184" s="1159"/>
      <c r="BY184" s="1159"/>
      <c r="BZ184" s="1159"/>
      <c r="CA184" s="1159"/>
      <c r="CB184" s="1159"/>
      <c r="CC184" s="1159"/>
      <c r="CD184" s="1159"/>
      <c r="CE184" s="1159"/>
      <c r="CF184" s="1159"/>
      <c r="CG184" s="1159"/>
      <c r="CH184" s="1159"/>
      <c r="CI184" s="1159"/>
      <c r="CJ184" s="1159"/>
      <c r="CK184" s="1159"/>
      <c r="CL184" s="1159"/>
      <c r="CM184" s="1159"/>
      <c r="CN184" s="1159"/>
      <c r="CO184" s="1159"/>
      <c r="CP184" s="1159"/>
      <c r="CQ184" s="1159"/>
      <c r="CR184" s="1159"/>
      <c r="CS184" s="1159"/>
      <c r="CT184" s="1159"/>
      <c r="CU184" s="1159"/>
      <c r="CV184" s="1159"/>
      <c r="CW184" s="1159"/>
      <c r="CX184" s="1159"/>
      <c r="CY184" s="1159"/>
      <c r="CZ184" s="1159"/>
      <c r="DA184" s="1159"/>
      <c r="DB184" s="1159"/>
      <c r="DC184" s="1159"/>
      <c r="DD184" s="1159"/>
      <c r="DE184" s="1159"/>
      <c r="DF184" s="1159"/>
      <c r="DG184" s="1159"/>
      <c r="DH184" s="1159"/>
      <c r="DI184" s="1159"/>
      <c r="DJ184" s="1159"/>
      <c r="DK184" s="1159"/>
      <c r="DL184" s="1159"/>
      <c r="DM184" s="1159"/>
      <c r="DN184" s="1159"/>
      <c r="DO184" s="1159"/>
      <c r="DP184" s="1159"/>
      <c r="DQ184" s="1159"/>
      <c r="DR184" s="1159"/>
      <c r="DS184" s="1159"/>
      <c r="DT184" s="1159"/>
      <c r="DU184" s="1159"/>
      <c r="DV184" s="1159"/>
      <c r="DW184" s="1159"/>
      <c r="DX184" s="1159"/>
      <c r="DY184" s="1159"/>
      <c r="DZ184" s="1159"/>
      <c r="EA184" s="1159"/>
      <c r="EB184" s="1159"/>
      <c r="EC184" s="1159"/>
      <c r="ED184" s="1159"/>
      <c r="EE184" s="1159"/>
      <c r="EF184" s="1159"/>
      <c r="EG184" s="1159"/>
      <c r="EH184" s="1159"/>
      <c r="EI184" s="1159"/>
      <c r="EJ184" s="1159"/>
      <c r="EK184" s="1159"/>
      <c r="EL184" s="1159"/>
      <c r="EM184" s="1159"/>
      <c r="EN184" s="1159"/>
      <c r="EO184" s="1159"/>
      <c r="EP184" s="1159"/>
      <c r="EQ184" s="1159"/>
      <c r="ER184" s="1159"/>
      <c r="ES184" s="1159"/>
      <c r="ET184" s="1159"/>
      <c r="EU184" s="1159"/>
      <c r="EV184" s="1159"/>
      <c r="EW184" s="1159"/>
      <c r="EX184" s="1159"/>
      <c r="EY184" s="1159"/>
      <c r="EZ184" s="1159"/>
      <c r="FA184" s="1159"/>
      <c r="FB184" s="1159"/>
      <c r="FC184" s="1159"/>
      <c r="FD184" s="1159"/>
      <c r="FE184" s="1159"/>
      <c r="FF184" s="1159"/>
      <c r="FG184" s="1159"/>
      <c r="FH184" s="1159"/>
      <c r="FI184" s="1159"/>
      <c r="FJ184" s="1159"/>
      <c r="FK184" s="1159"/>
      <c r="FL184" s="1159"/>
      <c r="FM184" s="1159"/>
      <c r="FN184" s="1159"/>
      <c r="FO184" s="1159"/>
      <c r="FP184" s="1159"/>
      <c r="FQ184" s="1159"/>
      <c r="FR184" s="1159"/>
      <c r="FS184" s="1159"/>
      <c r="FT184" s="1159"/>
      <c r="FU184" s="1159"/>
      <c r="FV184" s="1159"/>
      <c r="FW184" s="1159"/>
      <c r="FX184" s="1159"/>
      <c r="FY184" s="1159"/>
      <c r="FZ184" s="1159"/>
      <c r="GA184" s="1159"/>
      <c r="GB184" s="1159"/>
      <c r="GC184" s="1159"/>
      <c r="GD184" s="1159"/>
      <c r="GE184" s="1159"/>
      <c r="GF184" s="1159"/>
      <c r="GG184" s="1159"/>
      <c r="GH184" s="1159"/>
      <c r="GI184" s="1159"/>
      <c r="GJ184" s="1159"/>
      <c r="GK184" s="1159"/>
      <c r="GL184" s="1159"/>
      <c r="GM184" s="1159"/>
      <c r="GN184" s="1159"/>
      <c r="GO184" s="1159"/>
      <c r="GP184" s="1159"/>
      <c r="GQ184" s="1159"/>
      <c r="GR184" s="1159"/>
      <c r="GS184" s="1159"/>
      <c r="GT184" s="1159"/>
      <c r="GU184" s="1159"/>
      <c r="GV184" s="1159"/>
      <c r="GW184" s="1159"/>
      <c r="GX184" s="1159"/>
      <c r="GY184" s="1159"/>
      <c r="GZ184" s="1159"/>
      <c r="HA184" s="1159"/>
      <c r="HB184" s="1159"/>
      <c r="HC184" s="1159"/>
      <c r="HD184" s="1159"/>
      <c r="HE184" s="1159"/>
      <c r="HF184" s="1159"/>
      <c r="HG184" s="1159"/>
      <c r="HH184" s="1159"/>
      <c r="HI184" s="1159"/>
      <c r="HJ184" s="1159"/>
      <c r="HK184" s="1159"/>
      <c r="HL184" s="1159"/>
      <c r="HM184" s="1159"/>
      <c r="HN184" s="1159"/>
      <c r="HO184" s="1159"/>
      <c r="HP184" s="1159"/>
      <c r="HQ184" s="1159"/>
      <c r="HR184" s="1159"/>
      <c r="HS184" s="1159"/>
      <c r="HT184" s="1159"/>
      <c r="HU184" s="1159"/>
      <c r="HV184" s="1159"/>
      <c r="HW184" s="1159"/>
      <c r="HX184" s="1159"/>
      <c r="HY184" s="1159"/>
      <c r="HZ184" s="1159"/>
      <c r="IA184" s="1159"/>
      <c r="IB184" s="1159"/>
      <c r="IC184" s="1159"/>
      <c r="ID184" s="1159"/>
      <c r="IE184" s="1159"/>
      <c r="IF184" s="1159"/>
      <c r="IG184" s="1159"/>
      <c r="IH184" s="1159"/>
      <c r="II184" s="1159"/>
      <c r="IJ184" s="1159"/>
      <c r="IK184" s="1159"/>
      <c r="IL184" s="1159"/>
      <c r="IM184" s="1159"/>
      <c r="IN184" s="1159"/>
      <c r="IO184" s="1159"/>
      <c r="IP184" s="1159"/>
      <c r="IQ184" s="1159"/>
      <c r="IR184" s="1159"/>
      <c r="IS184" s="1159"/>
      <c r="IT184" s="1159"/>
      <c r="IU184" s="1159"/>
      <c r="IV184" s="1159"/>
      <c r="IW184" s="1159"/>
      <c r="IX184" s="1159"/>
      <c r="IY184" s="1159"/>
      <c r="IZ184" s="1159"/>
      <c r="JA184" s="1159"/>
      <c r="JB184" s="1159"/>
      <c r="JC184" s="1159"/>
      <c r="JD184" s="1159"/>
      <c r="JE184" s="1159"/>
      <c r="JF184" s="22"/>
      <c r="JG184" s="23"/>
      <c r="JH184" s="22"/>
      <c r="JI184" s="484"/>
      <c r="JJ184" s="484"/>
      <c r="JK184" s="484"/>
      <c r="JL184" s="484"/>
      <c r="JM184" s="484"/>
      <c r="JN184" s="484"/>
      <c r="JO184" s="484"/>
      <c r="JP184" s="484"/>
      <c r="JQ184" s="484"/>
      <c r="JR184" s="484"/>
      <c r="JS184" s="484"/>
      <c r="JT184" s="484"/>
      <c r="JU184" s="484"/>
      <c r="JV184" s="484"/>
      <c r="JW184" s="484"/>
      <c r="JX184" s="484"/>
      <c r="JY184" s="484"/>
      <c r="JZ184" s="484"/>
      <c r="KA184" s="484"/>
      <c r="KB184" s="484"/>
      <c r="KC184" s="484"/>
      <c r="KD184" s="484"/>
      <c r="KE184" s="484"/>
      <c r="KF184" s="484"/>
      <c r="KG184" s="484"/>
      <c r="KH184" s="484"/>
      <c r="KI184" s="484"/>
      <c r="KJ184" s="484"/>
      <c r="KK184" s="484"/>
      <c r="KL184" s="484"/>
      <c r="KM184" s="484"/>
      <c r="KN184" s="484"/>
      <c r="KO184" s="484"/>
      <c r="KP184" s="484"/>
      <c r="KQ184" s="484"/>
      <c r="KR184" s="484"/>
      <c r="KS184" s="484"/>
      <c r="KT184" s="484"/>
      <c r="KU184" s="484"/>
      <c r="KV184" s="484"/>
      <c r="KW184" s="484"/>
      <c r="KX184" s="484"/>
      <c r="KY184" s="484"/>
      <c r="KZ184" s="484"/>
      <c r="LA184" s="484"/>
      <c r="LB184" s="484"/>
      <c r="LC184" s="484"/>
      <c r="LD184" s="484"/>
      <c r="LE184" s="484"/>
      <c r="LF184" s="484"/>
      <c r="LG184" s="484"/>
      <c r="LH184" s="484"/>
      <c r="LI184" s="484"/>
      <c r="LJ184" s="484"/>
      <c r="LK184" s="484"/>
      <c r="LL184" s="484"/>
      <c r="LM184" s="484"/>
      <c r="LN184" s="484"/>
      <c r="LO184" s="484"/>
      <c r="LP184" s="484"/>
      <c r="LQ184" s="484"/>
      <c r="LR184" s="484"/>
      <c r="LS184" s="484"/>
      <c r="LT184" s="484"/>
      <c r="LU184" s="484"/>
      <c r="LV184" s="484"/>
      <c r="LW184" s="484"/>
      <c r="LX184" s="484"/>
      <c r="LY184" s="484"/>
      <c r="LZ184" s="484"/>
      <c r="MA184" s="484"/>
      <c r="MB184" s="484"/>
      <c r="MC184" s="484"/>
      <c r="MD184" s="484"/>
      <c r="ME184" s="484"/>
      <c r="MF184" s="484"/>
      <c r="MG184" s="484"/>
      <c r="MH184" s="484"/>
      <c r="MI184" s="484"/>
      <c r="MJ184" s="484"/>
      <c r="MK184" s="484"/>
      <c r="ML184" s="484"/>
      <c r="MM184" s="484"/>
      <c r="MN184" s="484"/>
      <c r="MO184" s="484"/>
      <c r="MP184" s="484"/>
      <c r="MQ184" s="484"/>
      <c r="MR184" s="484"/>
      <c r="MS184" s="484"/>
      <c r="MT184" s="484"/>
      <c r="MU184" s="484"/>
      <c r="MV184" s="484"/>
      <c r="MW184" s="484"/>
      <c r="MX184" s="23"/>
      <c r="OG184" s="63"/>
      <c r="OH184" s="63"/>
      <c r="OM184" s="192"/>
      <c r="ON184" s="192"/>
      <c r="OO184" s="192"/>
      <c r="OP184" s="192"/>
      <c r="OQ184" s="192"/>
      <c r="OR184" s="192"/>
      <c r="OS184" s="192"/>
      <c r="OT184" s="192"/>
      <c r="OU184" s="192"/>
      <c r="OV184" s="192"/>
      <c r="OW184" s="192"/>
      <c r="OX184" s="192"/>
      <c r="OY184" s="192"/>
      <c r="OZ184" s="192"/>
      <c r="PA184" s="192"/>
      <c r="PB184" s="192"/>
      <c r="PC184" s="192"/>
      <c r="PD184" s="192"/>
      <c r="PE184" s="192"/>
      <c r="PF184" s="202"/>
      <c r="PG184" s="202"/>
      <c r="PH184" s="202"/>
      <c r="PI184" s="202"/>
      <c r="PJ184" s="192"/>
      <c r="PK184" s="192"/>
      <c r="PL184" s="192"/>
      <c r="PM184" s="192"/>
      <c r="PN184" s="192"/>
      <c r="PO184" s="192"/>
      <c r="PP184" s="192"/>
      <c r="PQ184" s="192"/>
      <c r="PR184" s="192"/>
      <c r="PS184" s="192"/>
      <c r="PT184" s="192"/>
      <c r="PU184" s="192"/>
      <c r="PV184" s="192"/>
      <c r="PW184" s="192"/>
      <c r="PX184" s="192"/>
      <c r="PY184" s="192"/>
      <c r="PZ184" s="192"/>
      <c r="QA184" s="192"/>
      <c r="QB184" s="192"/>
      <c r="QC184" s="192"/>
      <c r="QD184" s="192"/>
      <c r="QE184" s="192"/>
      <c r="QF184" s="192"/>
      <c r="QG184" s="192"/>
      <c r="QH184" s="192"/>
      <c r="QM184" s="63"/>
      <c r="QN184" s="63"/>
    </row>
    <row r="185" spans="2:456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171"/>
      <c r="AQ185" s="1159"/>
      <c r="AR185" s="1159"/>
      <c r="AS185" s="1159"/>
      <c r="AT185" s="1159"/>
      <c r="AU185" s="1159"/>
      <c r="AV185" s="1159"/>
      <c r="AW185" s="1159"/>
      <c r="AX185" s="1159"/>
      <c r="AY185" s="1159"/>
      <c r="AZ185" s="1159"/>
      <c r="BA185" s="1159"/>
      <c r="BB185" s="1159"/>
      <c r="BC185" s="1159"/>
      <c r="BD185" s="1159"/>
      <c r="BE185" s="1159"/>
      <c r="BF185" s="1159"/>
      <c r="BG185" s="1159"/>
      <c r="BH185" s="1159"/>
      <c r="BI185" s="1159"/>
      <c r="BJ185" s="1159"/>
      <c r="BK185" s="1159"/>
      <c r="BL185" s="1159"/>
      <c r="BM185" s="1159"/>
      <c r="BN185" s="1159"/>
      <c r="BO185" s="1159"/>
      <c r="BP185" s="1159"/>
      <c r="BQ185" s="1159"/>
      <c r="BR185" s="1159"/>
      <c r="BS185" s="1159"/>
      <c r="BT185" s="1159"/>
      <c r="BU185" s="1159"/>
      <c r="BV185" s="1159"/>
      <c r="BW185" s="1159"/>
      <c r="BX185" s="1159"/>
      <c r="BY185" s="1159"/>
      <c r="BZ185" s="1159"/>
      <c r="CA185" s="1159"/>
      <c r="CB185" s="1159"/>
      <c r="CC185" s="1159"/>
      <c r="CD185" s="1159"/>
      <c r="CE185" s="1159"/>
      <c r="CF185" s="1159"/>
      <c r="CG185" s="1159"/>
      <c r="CH185" s="1159"/>
      <c r="CI185" s="1159"/>
      <c r="CJ185" s="1159"/>
      <c r="CK185" s="1159"/>
      <c r="CL185" s="1159"/>
      <c r="CM185" s="1159"/>
      <c r="CN185" s="1159"/>
      <c r="CO185" s="1159"/>
      <c r="CP185" s="1159"/>
      <c r="CQ185" s="1159"/>
      <c r="CR185" s="1159"/>
      <c r="CS185" s="1159"/>
      <c r="CT185" s="1159"/>
      <c r="CU185" s="1159"/>
      <c r="CV185" s="1159"/>
      <c r="CW185" s="1159"/>
      <c r="CX185" s="1159"/>
      <c r="CY185" s="1159"/>
      <c r="CZ185" s="1159"/>
      <c r="DA185" s="1159"/>
      <c r="DB185" s="1159"/>
      <c r="DC185" s="1159"/>
      <c r="DD185" s="1159"/>
      <c r="DE185" s="1159"/>
      <c r="DF185" s="1159"/>
      <c r="DG185" s="1159"/>
      <c r="DH185" s="1159"/>
      <c r="DI185" s="1159"/>
      <c r="DJ185" s="1159"/>
      <c r="DK185" s="1159"/>
      <c r="DL185" s="1159"/>
      <c r="DM185" s="1159"/>
      <c r="DN185" s="1159"/>
      <c r="DO185" s="1159"/>
      <c r="DP185" s="1159"/>
      <c r="DQ185" s="1159"/>
      <c r="DR185" s="1159"/>
      <c r="DS185" s="1159"/>
      <c r="DT185" s="1159"/>
      <c r="DU185" s="1159"/>
      <c r="DV185" s="1159"/>
      <c r="DW185" s="1159"/>
      <c r="DX185" s="1159"/>
      <c r="DY185" s="1159"/>
      <c r="DZ185" s="1159"/>
      <c r="EA185" s="1159"/>
      <c r="EB185" s="1159"/>
      <c r="EC185" s="1159"/>
      <c r="ED185" s="1159"/>
      <c r="EE185" s="1159"/>
      <c r="EF185" s="1159"/>
      <c r="EG185" s="1159"/>
      <c r="EH185" s="1159"/>
      <c r="EI185" s="1159"/>
      <c r="EJ185" s="1159"/>
      <c r="EK185" s="1159"/>
      <c r="EL185" s="1159"/>
      <c r="EM185" s="1159"/>
      <c r="EN185" s="1159"/>
      <c r="EO185" s="1159"/>
      <c r="EP185" s="1159"/>
      <c r="EQ185" s="1159"/>
      <c r="ER185" s="1159"/>
      <c r="ES185" s="1159"/>
      <c r="ET185" s="1159"/>
      <c r="EU185" s="1159"/>
      <c r="EV185" s="1159"/>
      <c r="EW185" s="1159"/>
      <c r="EX185" s="1159"/>
      <c r="EY185" s="1159"/>
      <c r="EZ185" s="1159"/>
      <c r="FA185" s="1159"/>
      <c r="FB185" s="1159"/>
      <c r="FC185" s="1159"/>
      <c r="FD185" s="1159"/>
      <c r="FE185" s="1159"/>
      <c r="FF185" s="1159"/>
      <c r="FG185" s="1159"/>
      <c r="FH185" s="1159"/>
      <c r="FI185" s="1159"/>
      <c r="FJ185" s="1159"/>
      <c r="FK185" s="1159"/>
      <c r="FL185" s="1159"/>
      <c r="FM185" s="1159"/>
      <c r="FN185" s="1159"/>
      <c r="FO185" s="1159"/>
      <c r="FP185" s="1159"/>
      <c r="FQ185" s="1159"/>
      <c r="FR185" s="1159"/>
      <c r="FS185" s="1159"/>
      <c r="FT185" s="1159"/>
      <c r="FU185" s="1159"/>
      <c r="FV185" s="1159"/>
      <c r="FW185" s="1159"/>
      <c r="FX185" s="1159"/>
      <c r="FY185" s="1159"/>
      <c r="FZ185" s="1159"/>
      <c r="GA185" s="1159"/>
      <c r="GB185" s="1159"/>
      <c r="GC185" s="1159"/>
      <c r="GD185" s="1159"/>
      <c r="GE185" s="1159"/>
      <c r="GF185" s="1159"/>
      <c r="GG185" s="1159"/>
      <c r="GH185" s="1159"/>
      <c r="GI185" s="1159"/>
      <c r="GJ185" s="1159"/>
      <c r="GK185" s="1159"/>
      <c r="GL185" s="1159"/>
      <c r="GM185" s="1159"/>
      <c r="GN185" s="1159"/>
      <c r="GO185" s="1159"/>
      <c r="GP185" s="1159"/>
      <c r="GQ185" s="1159"/>
      <c r="GR185" s="1159"/>
      <c r="GS185" s="1159"/>
      <c r="GT185" s="1159"/>
      <c r="GU185" s="1159"/>
      <c r="GV185" s="1159"/>
      <c r="GW185" s="1159"/>
      <c r="GX185" s="1159"/>
      <c r="GY185" s="1159"/>
      <c r="GZ185" s="1159"/>
      <c r="HA185" s="1159"/>
      <c r="HB185" s="1159"/>
      <c r="HC185" s="1159"/>
      <c r="HD185" s="1159"/>
      <c r="HE185" s="1159"/>
      <c r="HF185" s="1159"/>
      <c r="HG185" s="1159"/>
      <c r="HH185" s="1159"/>
      <c r="HI185" s="1159"/>
      <c r="HJ185" s="1159"/>
      <c r="HK185" s="1159"/>
      <c r="HL185" s="1159"/>
      <c r="HM185" s="1159"/>
      <c r="HN185" s="1159"/>
      <c r="HO185" s="1159"/>
      <c r="HP185" s="1159"/>
      <c r="HQ185" s="1159"/>
      <c r="HR185" s="1159"/>
      <c r="HS185" s="1159"/>
      <c r="HT185" s="1159"/>
      <c r="HU185" s="1159"/>
      <c r="HV185" s="1159"/>
      <c r="HW185" s="1159"/>
      <c r="HX185" s="1159"/>
      <c r="HY185" s="1159"/>
      <c r="HZ185" s="1159"/>
      <c r="IA185" s="1159"/>
      <c r="IB185" s="1159"/>
      <c r="IC185" s="1159"/>
      <c r="ID185" s="1159"/>
      <c r="IE185" s="1159"/>
      <c r="IF185" s="1159"/>
      <c r="IG185" s="1159"/>
      <c r="IH185" s="1159"/>
      <c r="II185" s="1159"/>
      <c r="IJ185" s="1159"/>
      <c r="IK185" s="1159"/>
      <c r="IL185" s="1159"/>
      <c r="IM185" s="1159"/>
      <c r="IN185" s="1159"/>
      <c r="IO185" s="1159"/>
      <c r="IP185" s="1159"/>
      <c r="IQ185" s="1159"/>
      <c r="IR185" s="1159"/>
      <c r="IS185" s="1159"/>
      <c r="IT185" s="1159"/>
      <c r="IU185" s="1159"/>
      <c r="IV185" s="1159"/>
      <c r="IW185" s="1159"/>
      <c r="IX185" s="1159"/>
      <c r="IY185" s="1159"/>
      <c r="IZ185" s="1159"/>
      <c r="JA185" s="1159"/>
      <c r="JB185" s="1159"/>
      <c r="JC185" s="1159"/>
      <c r="JD185" s="1159"/>
      <c r="JE185" s="1159"/>
      <c r="JF185" s="22"/>
      <c r="JG185" s="23"/>
      <c r="JH185" s="22"/>
      <c r="JI185" s="484"/>
      <c r="JJ185" s="484"/>
      <c r="JK185" s="484"/>
      <c r="JL185" s="484"/>
      <c r="JM185" s="484"/>
      <c r="JN185" s="484"/>
      <c r="JO185" s="484"/>
      <c r="JP185" s="484"/>
      <c r="JQ185" s="484"/>
      <c r="JR185" s="484"/>
      <c r="JS185" s="484"/>
      <c r="JT185" s="484"/>
      <c r="JU185" s="484"/>
      <c r="JV185" s="484"/>
      <c r="JW185" s="484"/>
      <c r="JX185" s="484"/>
      <c r="JY185" s="484"/>
      <c r="JZ185" s="484"/>
      <c r="KA185" s="484"/>
      <c r="KB185" s="484"/>
      <c r="KC185" s="484"/>
      <c r="KD185" s="484"/>
      <c r="KE185" s="484"/>
      <c r="KF185" s="484"/>
      <c r="KG185" s="484"/>
      <c r="KH185" s="484"/>
      <c r="KI185" s="484"/>
      <c r="KJ185" s="484"/>
      <c r="KK185" s="484"/>
      <c r="KL185" s="484"/>
      <c r="KM185" s="484"/>
      <c r="KN185" s="484"/>
      <c r="KO185" s="484"/>
      <c r="KP185" s="484"/>
      <c r="KQ185" s="484"/>
      <c r="KR185" s="484"/>
      <c r="KS185" s="484"/>
      <c r="KT185" s="484"/>
      <c r="KU185" s="484"/>
      <c r="KV185" s="484"/>
      <c r="KW185" s="484"/>
      <c r="KX185" s="484"/>
      <c r="KY185" s="484"/>
      <c r="KZ185" s="484"/>
      <c r="LA185" s="484"/>
      <c r="LB185" s="484"/>
      <c r="LC185" s="484"/>
      <c r="LD185" s="484"/>
      <c r="LE185" s="484"/>
      <c r="LF185" s="484"/>
      <c r="LG185" s="484"/>
      <c r="LH185" s="484"/>
      <c r="LI185" s="484"/>
      <c r="LJ185" s="484"/>
      <c r="LK185" s="484"/>
      <c r="LL185" s="484"/>
      <c r="LM185" s="484"/>
      <c r="LN185" s="484"/>
      <c r="LO185" s="484"/>
      <c r="LP185" s="484"/>
      <c r="LQ185" s="484"/>
      <c r="LR185" s="484"/>
      <c r="LS185" s="484"/>
      <c r="LT185" s="484"/>
      <c r="LU185" s="484"/>
      <c r="LV185" s="484"/>
      <c r="LW185" s="484"/>
      <c r="LX185" s="484"/>
      <c r="LY185" s="484"/>
      <c r="LZ185" s="484"/>
      <c r="MA185" s="484"/>
      <c r="MB185" s="484"/>
      <c r="MC185" s="484"/>
      <c r="MD185" s="484"/>
      <c r="ME185" s="484"/>
      <c r="MF185" s="484"/>
      <c r="MG185" s="484"/>
      <c r="MH185" s="484"/>
      <c r="MI185" s="484"/>
      <c r="MJ185" s="484"/>
      <c r="MK185" s="484"/>
      <c r="ML185" s="484"/>
      <c r="MM185" s="484"/>
      <c r="MN185" s="484"/>
      <c r="MO185" s="484"/>
      <c r="MP185" s="484"/>
      <c r="MQ185" s="484"/>
      <c r="MR185" s="484"/>
      <c r="MS185" s="484"/>
      <c r="MT185" s="484"/>
      <c r="MU185" s="484"/>
      <c r="MV185" s="484"/>
      <c r="MW185" s="484"/>
      <c r="MX185" s="23"/>
      <c r="OG185" s="63"/>
      <c r="OH185" s="63"/>
      <c r="OM185" s="192"/>
      <c r="ON185" s="192"/>
      <c r="OO185" s="192"/>
      <c r="OP185" s="192"/>
      <c r="OQ185" s="192"/>
      <c r="OR185" s="192"/>
      <c r="OS185" s="192"/>
      <c r="OT185" s="192"/>
      <c r="OU185" s="192"/>
      <c r="OV185" s="192"/>
      <c r="OW185" s="192"/>
      <c r="OX185" s="192"/>
      <c r="OY185" s="192"/>
      <c r="OZ185" s="192"/>
      <c r="PA185" s="192"/>
      <c r="PB185" s="192"/>
      <c r="PC185" s="192"/>
      <c r="PD185" s="192"/>
      <c r="PE185" s="192"/>
      <c r="PF185" s="202"/>
      <c r="PG185" s="202"/>
      <c r="PH185" s="202"/>
      <c r="PI185" s="202"/>
      <c r="PJ185" s="192"/>
      <c r="PK185" s="192"/>
      <c r="PL185" s="192"/>
      <c r="PM185" s="192"/>
      <c r="PN185" s="192"/>
      <c r="PO185" s="192"/>
      <c r="PP185" s="192"/>
      <c r="PQ185" s="192"/>
      <c r="PR185" s="192"/>
      <c r="PS185" s="192"/>
      <c r="PT185" s="192"/>
      <c r="PU185" s="192"/>
      <c r="PV185" s="192"/>
      <c r="PW185" s="192"/>
      <c r="PX185" s="192"/>
      <c r="PY185" s="192"/>
      <c r="PZ185" s="192"/>
      <c r="QA185" s="192"/>
      <c r="QB185" s="192"/>
      <c r="QC185" s="192"/>
      <c r="QD185" s="192"/>
      <c r="QE185" s="192"/>
      <c r="QF185" s="192"/>
      <c r="QG185" s="192"/>
      <c r="QH185" s="192"/>
      <c r="QM185" s="63"/>
      <c r="QN185" s="63"/>
    </row>
    <row r="186" spans="2:456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171"/>
      <c r="AQ186" s="1159"/>
      <c r="AR186" s="1159"/>
      <c r="AS186" s="1159"/>
      <c r="AT186" s="1159"/>
      <c r="AU186" s="1159"/>
      <c r="AV186" s="1159"/>
      <c r="AW186" s="1159"/>
      <c r="AX186" s="1159"/>
      <c r="AY186" s="1159"/>
      <c r="AZ186" s="1159"/>
      <c r="BA186" s="1159"/>
      <c r="BB186" s="1159"/>
      <c r="BC186" s="1159"/>
      <c r="BD186" s="1159"/>
      <c r="BE186" s="1159"/>
      <c r="BF186" s="1159"/>
      <c r="BG186" s="1159"/>
      <c r="BH186" s="1159"/>
      <c r="BI186" s="1159"/>
      <c r="BJ186" s="1159"/>
      <c r="BK186" s="1159"/>
      <c r="BL186" s="1159"/>
      <c r="BM186" s="1159"/>
      <c r="BN186" s="1159"/>
      <c r="BO186" s="1159"/>
      <c r="BP186" s="1159"/>
      <c r="BQ186" s="1159"/>
      <c r="BR186" s="1159"/>
      <c r="BS186" s="1159"/>
      <c r="BT186" s="1159"/>
      <c r="BU186" s="1159"/>
      <c r="BV186" s="1159"/>
      <c r="BW186" s="1159"/>
      <c r="BX186" s="1159"/>
      <c r="BY186" s="1159"/>
      <c r="BZ186" s="1159"/>
      <c r="CA186" s="1159"/>
      <c r="CB186" s="1159"/>
      <c r="CC186" s="1159"/>
      <c r="CD186" s="1159"/>
      <c r="CE186" s="1159"/>
      <c r="CF186" s="1159"/>
      <c r="CG186" s="1159"/>
      <c r="CH186" s="1159"/>
      <c r="CI186" s="1159"/>
      <c r="CJ186" s="1159"/>
      <c r="CK186" s="1159"/>
      <c r="CL186" s="1159"/>
      <c r="CM186" s="1159"/>
      <c r="CN186" s="1159"/>
      <c r="CO186" s="1159"/>
      <c r="CP186" s="1159"/>
      <c r="CQ186" s="1159"/>
      <c r="CR186" s="1159"/>
      <c r="CS186" s="1159"/>
      <c r="CT186" s="1159"/>
      <c r="CU186" s="1159"/>
      <c r="CV186" s="1159"/>
      <c r="CW186" s="1159"/>
      <c r="CX186" s="1159"/>
      <c r="CY186" s="1159"/>
      <c r="CZ186" s="1159"/>
      <c r="DA186" s="1159"/>
      <c r="DB186" s="1159"/>
      <c r="DC186" s="1159"/>
      <c r="DD186" s="1159"/>
      <c r="DE186" s="1159"/>
      <c r="DF186" s="1159"/>
      <c r="DG186" s="1159"/>
      <c r="DH186" s="1159"/>
      <c r="DI186" s="1159"/>
      <c r="DJ186" s="1159"/>
      <c r="DK186" s="1159"/>
      <c r="DL186" s="1159"/>
      <c r="DM186" s="1159"/>
      <c r="DN186" s="1159"/>
      <c r="DO186" s="1159"/>
      <c r="DP186" s="1159"/>
      <c r="DQ186" s="1159"/>
      <c r="DR186" s="1159"/>
      <c r="DS186" s="1159"/>
      <c r="DT186" s="1159"/>
      <c r="DU186" s="1159"/>
      <c r="DV186" s="1159"/>
      <c r="DW186" s="1159"/>
      <c r="DX186" s="1159"/>
      <c r="DY186" s="1159"/>
      <c r="DZ186" s="1159"/>
      <c r="EA186" s="1159"/>
      <c r="EB186" s="1159"/>
      <c r="EC186" s="1159"/>
      <c r="ED186" s="1159"/>
      <c r="EE186" s="1159"/>
      <c r="EF186" s="1159"/>
      <c r="EG186" s="1159"/>
      <c r="EH186" s="1159"/>
      <c r="EI186" s="1159"/>
      <c r="EJ186" s="1159"/>
      <c r="EK186" s="1159"/>
      <c r="EL186" s="1159"/>
      <c r="EM186" s="1159"/>
      <c r="EN186" s="1159"/>
      <c r="EO186" s="1159"/>
      <c r="EP186" s="1159"/>
      <c r="EQ186" s="1159"/>
      <c r="ER186" s="1159"/>
      <c r="ES186" s="1159"/>
      <c r="ET186" s="1159"/>
      <c r="EU186" s="1159"/>
      <c r="EV186" s="1159"/>
      <c r="EW186" s="1159"/>
      <c r="EX186" s="1159"/>
      <c r="EY186" s="1159"/>
      <c r="EZ186" s="1159"/>
      <c r="FA186" s="1159"/>
      <c r="FB186" s="1159"/>
      <c r="FC186" s="1159"/>
      <c r="FD186" s="1159"/>
      <c r="FE186" s="1159"/>
      <c r="FF186" s="1159"/>
      <c r="FG186" s="1159"/>
      <c r="FH186" s="1159"/>
      <c r="FI186" s="1159"/>
      <c r="FJ186" s="1159"/>
      <c r="FK186" s="1159"/>
      <c r="FL186" s="1159"/>
      <c r="FM186" s="1159"/>
      <c r="FN186" s="1159"/>
      <c r="FO186" s="1159"/>
      <c r="FP186" s="1159"/>
      <c r="FQ186" s="1159"/>
      <c r="FR186" s="1159"/>
      <c r="FS186" s="1159"/>
      <c r="FT186" s="1159"/>
      <c r="FU186" s="1159"/>
      <c r="FV186" s="1159"/>
      <c r="FW186" s="1159"/>
      <c r="FX186" s="1159"/>
      <c r="FY186" s="1159"/>
      <c r="FZ186" s="1159"/>
      <c r="GA186" s="1159"/>
      <c r="GB186" s="1159"/>
      <c r="GC186" s="1159"/>
      <c r="GD186" s="1159"/>
      <c r="GE186" s="1159"/>
      <c r="GF186" s="1159"/>
      <c r="GG186" s="1159"/>
      <c r="GH186" s="1159"/>
      <c r="GI186" s="1159"/>
      <c r="GJ186" s="1159"/>
      <c r="GK186" s="1159"/>
      <c r="GL186" s="1159"/>
      <c r="GM186" s="1159"/>
      <c r="GN186" s="1159"/>
      <c r="GO186" s="1159"/>
      <c r="GP186" s="1159"/>
      <c r="GQ186" s="1159"/>
      <c r="GR186" s="1159"/>
      <c r="GS186" s="1159"/>
      <c r="GT186" s="1159"/>
      <c r="GU186" s="1159"/>
      <c r="GV186" s="1159"/>
      <c r="GW186" s="1159"/>
      <c r="GX186" s="1159"/>
      <c r="GY186" s="1159"/>
      <c r="GZ186" s="1159"/>
      <c r="HA186" s="1159"/>
      <c r="HB186" s="1159"/>
      <c r="HC186" s="1159"/>
      <c r="HD186" s="1159"/>
      <c r="HE186" s="1159"/>
      <c r="HF186" s="1159"/>
      <c r="HG186" s="1159"/>
      <c r="HH186" s="1159"/>
      <c r="HI186" s="1159"/>
      <c r="HJ186" s="1159"/>
      <c r="HK186" s="1159"/>
      <c r="HL186" s="1159"/>
      <c r="HM186" s="1159"/>
      <c r="HN186" s="1159"/>
      <c r="HO186" s="1159"/>
      <c r="HP186" s="1159"/>
      <c r="HQ186" s="1159"/>
      <c r="HR186" s="1159"/>
      <c r="HS186" s="1159"/>
      <c r="HT186" s="1159"/>
      <c r="HU186" s="1159"/>
      <c r="HV186" s="1159"/>
      <c r="HW186" s="1159"/>
      <c r="HX186" s="1159"/>
      <c r="HY186" s="1159"/>
      <c r="HZ186" s="1159"/>
      <c r="IA186" s="1159"/>
      <c r="IB186" s="1159"/>
      <c r="IC186" s="1159"/>
      <c r="ID186" s="1159"/>
      <c r="IE186" s="1159"/>
      <c r="IF186" s="1159"/>
      <c r="IG186" s="1159"/>
      <c r="IH186" s="1159"/>
      <c r="II186" s="1159"/>
      <c r="IJ186" s="1159"/>
      <c r="IK186" s="1159"/>
      <c r="IL186" s="1159"/>
      <c r="IM186" s="1159"/>
      <c r="IN186" s="1159"/>
      <c r="IO186" s="1159"/>
      <c r="IP186" s="1159"/>
      <c r="IQ186" s="1159"/>
      <c r="IR186" s="1159"/>
      <c r="IS186" s="1159"/>
      <c r="IT186" s="1159"/>
      <c r="IU186" s="1159"/>
      <c r="IV186" s="1159"/>
      <c r="IW186" s="1159"/>
      <c r="IX186" s="1159"/>
      <c r="IY186" s="1159"/>
      <c r="IZ186" s="1159"/>
      <c r="JA186" s="1159"/>
      <c r="JB186" s="1159"/>
      <c r="JC186" s="1159"/>
      <c r="JD186" s="1159"/>
      <c r="JE186" s="1159"/>
      <c r="JF186" s="22"/>
      <c r="JG186" s="23"/>
      <c r="JH186" s="22"/>
      <c r="JI186" s="484"/>
      <c r="JJ186" s="484"/>
      <c r="JK186" s="484"/>
      <c r="JL186" s="484"/>
      <c r="JM186" s="484"/>
      <c r="JN186" s="484"/>
      <c r="JO186" s="484"/>
      <c r="JP186" s="484"/>
      <c r="JQ186" s="484"/>
      <c r="JR186" s="484"/>
      <c r="JS186" s="484"/>
      <c r="JT186" s="484"/>
      <c r="JU186" s="484"/>
      <c r="JV186" s="484"/>
      <c r="JW186" s="484"/>
      <c r="JX186" s="484"/>
      <c r="JY186" s="484"/>
      <c r="JZ186" s="484"/>
      <c r="KA186" s="484"/>
      <c r="KB186" s="484"/>
      <c r="KC186" s="484"/>
      <c r="KD186" s="484"/>
      <c r="KE186" s="484"/>
      <c r="KF186" s="484"/>
      <c r="KG186" s="484"/>
      <c r="KH186" s="484"/>
      <c r="KI186" s="484"/>
      <c r="KJ186" s="484"/>
      <c r="KK186" s="484"/>
      <c r="KL186" s="484"/>
      <c r="KM186" s="484"/>
      <c r="KN186" s="484"/>
      <c r="KO186" s="484"/>
      <c r="KP186" s="484"/>
      <c r="KQ186" s="484"/>
      <c r="KR186" s="484"/>
      <c r="KS186" s="484"/>
      <c r="KT186" s="484"/>
      <c r="KU186" s="484"/>
      <c r="KV186" s="484"/>
      <c r="KW186" s="484"/>
      <c r="KX186" s="484"/>
      <c r="KY186" s="484"/>
      <c r="KZ186" s="484"/>
      <c r="LA186" s="484"/>
      <c r="LB186" s="484"/>
      <c r="LC186" s="484"/>
      <c r="LD186" s="484"/>
      <c r="LE186" s="484"/>
      <c r="LF186" s="484"/>
      <c r="LG186" s="484"/>
      <c r="LH186" s="484"/>
      <c r="LI186" s="484"/>
      <c r="LJ186" s="484"/>
      <c r="LK186" s="484"/>
      <c r="LL186" s="484"/>
      <c r="LM186" s="484"/>
      <c r="LN186" s="484"/>
      <c r="LO186" s="484"/>
      <c r="LP186" s="484"/>
      <c r="LQ186" s="484"/>
      <c r="LR186" s="484"/>
      <c r="LS186" s="484"/>
      <c r="LT186" s="484"/>
      <c r="LU186" s="484"/>
      <c r="LV186" s="484"/>
      <c r="LW186" s="484"/>
      <c r="LX186" s="484"/>
      <c r="LY186" s="484"/>
      <c r="LZ186" s="484"/>
      <c r="MA186" s="484"/>
      <c r="MB186" s="484"/>
      <c r="MC186" s="484"/>
      <c r="MD186" s="484"/>
      <c r="ME186" s="484"/>
      <c r="MF186" s="484"/>
      <c r="MG186" s="484"/>
      <c r="MH186" s="484"/>
      <c r="MI186" s="484"/>
      <c r="MJ186" s="484"/>
      <c r="MK186" s="484"/>
      <c r="ML186" s="484"/>
      <c r="MM186" s="484"/>
      <c r="MN186" s="484"/>
      <c r="MO186" s="484"/>
      <c r="MP186" s="484"/>
      <c r="MQ186" s="484"/>
      <c r="MR186" s="484"/>
      <c r="MS186" s="484"/>
      <c r="MT186" s="484"/>
      <c r="MU186" s="484"/>
      <c r="MV186" s="484"/>
      <c r="MW186" s="484"/>
      <c r="MX186" s="23"/>
      <c r="OG186" s="63"/>
      <c r="OH186" s="63"/>
      <c r="OM186" s="192"/>
      <c r="ON186" s="192"/>
      <c r="OO186" s="192"/>
      <c r="OP186" s="192"/>
      <c r="OQ186" s="192"/>
      <c r="OR186" s="192"/>
      <c r="OS186" s="192"/>
      <c r="OT186" s="192"/>
      <c r="OU186" s="192"/>
      <c r="OV186" s="192"/>
      <c r="OW186" s="192"/>
      <c r="OX186" s="192"/>
      <c r="OY186" s="192"/>
      <c r="OZ186" s="192"/>
      <c r="PA186" s="192"/>
      <c r="PB186" s="192"/>
      <c r="PC186" s="192"/>
      <c r="PD186" s="192"/>
      <c r="PE186" s="192"/>
      <c r="PF186" s="202"/>
      <c r="PG186" s="202"/>
      <c r="PH186" s="202"/>
      <c r="PI186" s="202"/>
      <c r="PJ186" s="192"/>
      <c r="PK186" s="192"/>
      <c r="PL186" s="192"/>
      <c r="PM186" s="192"/>
      <c r="PN186" s="192"/>
      <c r="PO186" s="192"/>
      <c r="PP186" s="192"/>
      <c r="PQ186" s="192"/>
      <c r="PR186" s="192"/>
      <c r="PS186" s="192"/>
      <c r="PT186" s="192"/>
      <c r="PU186" s="192"/>
      <c r="PV186" s="192"/>
      <c r="PW186" s="192"/>
      <c r="PX186" s="192"/>
      <c r="PY186" s="192"/>
      <c r="PZ186" s="192"/>
      <c r="QA186" s="192"/>
      <c r="QB186" s="192"/>
      <c r="QC186" s="192"/>
      <c r="QD186" s="192"/>
      <c r="QE186" s="192"/>
      <c r="QF186" s="192"/>
      <c r="QG186" s="192"/>
      <c r="QH186" s="192"/>
      <c r="QM186" s="63"/>
      <c r="QN186" s="63"/>
    </row>
    <row r="187" spans="2:456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171"/>
      <c r="AQ187" s="1159"/>
      <c r="AR187" s="1159"/>
      <c r="AS187" s="1159"/>
      <c r="AT187" s="1159"/>
      <c r="AU187" s="1159"/>
      <c r="AV187" s="1159"/>
      <c r="AW187" s="1159"/>
      <c r="AX187" s="1159"/>
      <c r="AY187" s="1159"/>
      <c r="AZ187" s="1159"/>
      <c r="BA187" s="1159"/>
      <c r="BB187" s="1159"/>
      <c r="BC187" s="1159"/>
      <c r="BD187" s="1159"/>
      <c r="BE187" s="1159"/>
      <c r="BF187" s="1159"/>
      <c r="BG187" s="1159"/>
      <c r="BH187" s="1159"/>
      <c r="BI187" s="1159"/>
      <c r="BJ187" s="1159"/>
      <c r="BK187" s="1159"/>
      <c r="BL187" s="1159"/>
      <c r="BM187" s="1159"/>
      <c r="BN187" s="1159"/>
      <c r="BO187" s="1159"/>
      <c r="BP187" s="1159"/>
      <c r="BQ187" s="1159"/>
      <c r="BR187" s="1159"/>
      <c r="BS187" s="1159"/>
      <c r="BT187" s="1159"/>
      <c r="BU187" s="1159"/>
      <c r="BV187" s="1159"/>
      <c r="BW187" s="1159"/>
      <c r="BX187" s="1159"/>
      <c r="BY187" s="1159"/>
      <c r="BZ187" s="1159"/>
      <c r="CA187" s="1159"/>
      <c r="CB187" s="1159"/>
      <c r="CC187" s="1159"/>
      <c r="CD187" s="1159"/>
      <c r="CE187" s="1159"/>
      <c r="CF187" s="1159"/>
      <c r="CG187" s="1159"/>
      <c r="CH187" s="1159"/>
      <c r="CI187" s="1159"/>
      <c r="CJ187" s="1159"/>
      <c r="CK187" s="1159"/>
      <c r="CL187" s="1159"/>
      <c r="CM187" s="1159"/>
      <c r="CN187" s="1159"/>
      <c r="CO187" s="1159"/>
      <c r="CP187" s="1159"/>
      <c r="CQ187" s="1159"/>
      <c r="CR187" s="1159"/>
      <c r="CS187" s="1159"/>
      <c r="CT187" s="1159"/>
      <c r="CU187" s="1159"/>
      <c r="CV187" s="1159"/>
      <c r="CW187" s="1159"/>
      <c r="CX187" s="1159"/>
      <c r="CY187" s="1159"/>
      <c r="CZ187" s="1159"/>
      <c r="DA187" s="1159"/>
      <c r="DB187" s="1159"/>
      <c r="DC187" s="1159"/>
      <c r="DD187" s="1159"/>
      <c r="DE187" s="1159"/>
      <c r="DF187" s="1159"/>
      <c r="DG187" s="1159"/>
      <c r="DH187" s="1159"/>
      <c r="DI187" s="1159"/>
      <c r="DJ187" s="1159"/>
      <c r="DK187" s="1159"/>
      <c r="DL187" s="1159"/>
      <c r="DM187" s="1159"/>
      <c r="DN187" s="1159"/>
      <c r="DO187" s="1159"/>
      <c r="DP187" s="1159"/>
      <c r="DQ187" s="1159"/>
      <c r="DR187" s="1159"/>
      <c r="DS187" s="1159"/>
      <c r="DT187" s="1159"/>
      <c r="DU187" s="1159"/>
      <c r="DV187" s="1159"/>
      <c r="DW187" s="1159"/>
      <c r="DX187" s="1159"/>
      <c r="DY187" s="1159"/>
      <c r="DZ187" s="1159"/>
      <c r="EA187" s="1159"/>
      <c r="EB187" s="1159"/>
      <c r="EC187" s="1159"/>
      <c r="ED187" s="1159"/>
      <c r="EE187" s="1159"/>
      <c r="EF187" s="1159"/>
      <c r="EG187" s="1159"/>
      <c r="EH187" s="1159"/>
      <c r="EI187" s="1159"/>
      <c r="EJ187" s="1159"/>
      <c r="EK187" s="1159"/>
      <c r="EL187" s="1159"/>
      <c r="EM187" s="1159"/>
      <c r="EN187" s="1159"/>
      <c r="EO187" s="1159"/>
      <c r="EP187" s="1159"/>
      <c r="EQ187" s="1159"/>
      <c r="ER187" s="1159"/>
      <c r="ES187" s="1159"/>
      <c r="ET187" s="1159"/>
      <c r="EU187" s="1159"/>
      <c r="EV187" s="1159"/>
      <c r="EW187" s="1159"/>
      <c r="EX187" s="1159"/>
      <c r="EY187" s="1159"/>
      <c r="EZ187" s="1159"/>
      <c r="FA187" s="1159"/>
      <c r="FB187" s="1159"/>
      <c r="FC187" s="1159"/>
      <c r="FD187" s="1159"/>
      <c r="FE187" s="1159"/>
      <c r="FF187" s="1159"/>
      <c r="FG187" s="1159"/>
      <c r="FH187" s="1159"/>
      <c r="FI187" s="1159"/>
      <c r="FJ187" s="1159"/>
      <c r="FK187" s="1159"/>
      <c r="FL187" s="1159"/>
      <c r="FM187" s="1159"/>
      <c r="FN187" s="1159"/>
      <c r="FO187" s="1159"/>
      <c r="FP187" s="1159"/>
      <c r="FQ187" s="1159"/>
      <c r="FR187" s="1159"/>
      <c r="FS187" s="1159"/>
      <c r="FT187" s="1159"/>
      <c r="FU187" s="1159"/>
      <c r="FV187" s="1159"/>
      <c r="FW187" s="1159"/>
      <c r="FX187" s="1159"/>
      <c r="FY187" s="1159"/>
      <c r="FZ187" s="1159"/>
      <c r="GA187" s="1159"/>
      <c r="GB187" s="1159"/>
      <c r="GC187" s="1159"/>
      <c r="GD187" s="1159"/>
      <c r="GE187" s="1159"/>
      <c r="GF187" s="1159"/>
      <c r="GG187" s="1159"/>
      <c r="GH187" s="1159"/>
      <c r="GI187" s="1159"/>
      <c r="GJ187" s="1159"/>
      <c r="GK187" s="1159"/>
      <c r="GL187" s="1159"/>
      <c r="GM187" s="1159"/>
      <c r="GN187" s="1159"/>
      <c r="GO187" s="1159"/>
      <c r="GP187" s="1159"/>
      <c r="GQ187" s="1159"/>
      <c r="GR187" s="1159"/>
      <c r="GS187" s="1159"/>
      <c r="GT187" s="1159"/>
      <c r="GU187" s="1159"/>
      <c r="GV187" s="1159"/>
      <c r="GW187" s="1159"/>
      <c r="GX187" s="1159"/>
      <c r="GY187" s="1159"/>
      <c r="GZ187" s="1159"/>
      <c r="HA187" s="1159"/>
      <c r="HB187" s="1159"/>
      <c r="HC187" s="1159"/>
      <c r="HD187" s="1159"/>
      <c r="HE187" s="1159"/>
      <c r="HF187" s="1159"/>
      <c r="HG187" s="1159"/>
      <c r="HH187" s="1159"/>
      <c r="HI187" s="1159"/>
      <c r="HJ187" s="1159"/>
      <c r="HK187" s="1159"/>
      <c r="HL187" s="1159"/>
      <c r="HM187" s="1159"/>
      <c r="HN187" s="1159"/>
      <c r="HO187" s="1159"/>
      <c r="HP187" s="1159"/>
      <c r="HQ187" s="1159"/>
      <c r="HR187" s="1159"/>
      <c r="HS187" s="1159"/>
      <c r="HT187" s="1159"/>
      <c r="HU187" s="1159"/>
      <c r="HV187" s="1159"/>
      <c r="HW187" s="1159"/>
      <c r="HX187" s="1159"/>
      <c r="HY187" s="1159"/>
      <c r="HZ187" s="1159"/>
      <c r="IA187" s="1159"/>
      <c r="IB187" s="1159"/>
      <c r="IC187" s="1159"/>
      <c r="ID187" s="1159"/>
      <c r="IE187" s="1159"/>
      <c r="IF187" s="1159"/>
      <c r="IG187" s="1159"/>
      <c r="IH187" s="1159"/>
      <c r="II187" s="1159"/>
      <c r="IJ187" s="1159"/>
      <c r="IK187" s="1159"/>
      <c r="IL187" s="1159"/>
      <c r="IM187" s="1159"/>
      <c r="IN187" s="1159"/>
      <c r="IO187" s="1159"/>
      <c r="IP187" s="1159"/>
      <c r="IQ187" s="1159"/>
      <c r="IR187" s="1159"/>
      <c r="IS187" s="1159"/>
      <c r="IT187" s="1159"/>
      <c r="IU187" s="1159"/>
      <c r="IV187" s="1159"/>
      <c r="IW187" s="1159"/>
      <c r="IX187" s="1159"/>
      <c r="IY187" s="1159"/>
      <c r="IZ187" s="1159"/>
      <c r="JA187" s="1159"/>
      <c r="JB187" s="1159"/>
      <c r="JC187" s="1159"/>
      <c r="JD187" s="1159"/>
      <c r="JE187" s="1159"/>
      <c r="JF187" s="22"/>
      <c r="JG187" s="23"/>
      <c r="JH187" s="22"/>
      <c r="JI187" s="484"/>
      <c r="JJ187" s="484"/>
      <c r="JK187" s="484"/>
      <c r="JL187" s="484"/>
      <c r="JM187" s="484"/>
      <c r="JN187" s="484"/>
      <c r="JO187" s="484"/>
      <c r="JP187" s="484"/>
      <c r="JQ187" s="484"/>
      <c r="JR187" s="484"/>
      <c r="JS187" s="484"/>
      <c r="JT187" s="484"/>
      <c r="JU187" s="484"/>
      <c r="JV187" s="484"/>
      <c r="JW187" s="484"/>
      <c r="JX187" s="484"/>
      <c r="JY187" s="484"/>
      <c r="JZ187" s="484"/>
      <c r="KA187" s="484"/>
      <c r="KB187" s="484"/>
      <c r="KC187" s="484"/>
      <c r="KD187" s="484"/>
      <c r="KE187" s="484"/>
      <c r="KF187" s="484"/>
      <c r="KG187" s="484"/>
      <c r="KH187" s="484"/>
      <c r="KI187" s="484"/>
      <c r="KJ187" s="484"/>
      <c r="KK187" s="484"/>
      <c r="KL187" s="484"/>
      <c r="KM187" s="484"/>
      <c r="KN187" s="484"/>
      <c r="KO187" s="484"/>
      <c r="KP187" s="484"/>
      <c r="KQ187" s="484"/>
      <c r="KR187" s="484"/>
      <c r="KS187" s="484"/>
      <c r="KT187" s="484"/>
      <c r="KU187" s="484"/>
      <c r="KV187" s="484"/>
      <c r="KW187" s="484"/>
      <c r="KX187" s="484"/>
      <c r="KY187" s="484"/>
      <c r="KZ187" s="484"/>
      <c r="LA187" s="484"/>
      <c r="LB187" s="484"/>
      <c r="LC187" s="484"/>
      <c r="LD187" s="484"/>
      <c r="LE187" s="484"/>
      <c r="LF187" s="484"/>
      <c r="LG187" s="484"/>
      <c r="LH187" s="484"/>
      <c r="LI187" s="484"/>
      <c r="LJ187" s="484"/>
      <c r="LK187" s="484"/>
      <c r="LL187" s="484"/>
      <c r="LM187" s="484"/>
      <c r="LN187" s="484"/>
      <c r="LO187" s="484"/>
      <c r="LP187" s="484"/>
      <c r="LQ187" s="484"/>
      <c r="LR187" s="484"/>
      <c r="LS187" s="484"/>
      <c r="LT187" s="484"/>
      <c r="LU187" s="484"/>
      <c r="LV187" s="484"/>
      <c r="LW187" s="484"/>
      <c r="LX187" s="484"/>
      <c r="LY187" s="484"/>
      <c r="LZ187" s="484"/>
      <c r="MA187" s="484"/>
      <c r="MB187" s="484"/>
      <c r="MC187" s="484"/>
      <c r="MD187" s="484"/>
      <c r="ME187" s="484"/>
      <c r="MF187" s="484"/>
      <c r="MG187" s="484"/>
      <c r="MH187" s="484"/>
      <c r="MI187" s="484"/>
      <c r="MJ187" s="484"/>
      <c r="MK187" s="484"/>
      <c r="ML187" s="484"/>
      <c r="MM187" s="484"/>
      <c r="MN187" s="484"/>
      <c r="MO187" s="484"/>
      <c r="MP187" s="484"/>
      <c r="MQ187" s="484"/>
      <c r="MR187" s="484"/>
      <c r="MS187" s="484"/>
      <c r="MT187" s="484"/>
      <c r="MU187" s="484"/>
      <c r="MV187" s="484"/>
      <c r="MW187" s="484"/>
      <c r="MX187" s="23"/>
      <c r="OG187" s="63"/>
      <c r="OH187" s="63"/>
      <c r="OM187" s="192"/>
      <c r="ON187" s="192"/>
      <c r="OO187" s="192"/>
      <c r="OP187" s="885"/>
      <c r="OQ187" s="885"/>
      <c r="OR187" s="192"/>
      <c r="OS187" s="192"/>
      <c r="OT187" s="192"/>
      <c r="OU187" s="66"/>
      <c r="OV187" s="66"/>
      <c r="OW187" s="66"/>
      <c r="OX187" s="66"/>
      <c r="OY187" s="66"/>
      <c r="OZ187" s="66"/>
      <c r="PA187" s="66"/>
      <c r="PB187" s="66"/>
      <c r="PC187" s="66"/>
      <c r="PD187" s="66"/>
      <c r="PE187" s="66"/>
      <c r="PF187" s="66"/>
      <c r="PG187" s="878"/>
      <c r="PH187" s="878"/>
      <c r="PI187" s="878"/>
      <c r="PJ187" s="878"/>
      <c r="PK187" s="878"/>
      <c r="PL187" s="878"/>
      <c r="PM187" s="878"/>
      <c r="PN187" s="878"/>
      <c r="PO187" s="878"/>
      <c r="PP187" s="878"/>
      <c r="PQ187" s="878"/>
      <c r="PR187" s="878"/>
      <c r="PS187" s="886"/>
      <c r="PT187" s="886"/>
      <c r="PU187" s="886"/>
      <c r="PV187" s="66"/>
      <c r="PW187" s="66"/>
      <c r="PX187" s="66"/>
      <c r="PY187" s="41"/>
      <c r="PZ187" s="41"/>
      <c r="QA187" s="41"/>
      <c r="QB187" s="41"/>
      <c r="QC187" s="192"/>
      <c r="QD187" s="192"/>
      <c r="QE187" s="192"/>
      <c r="QF187" s="192"/>
      <c r="QG187" s="192"/>
      <c r="QH187" s="192"/>
      <c r="QM187" s="63"/>
      <c r="QN187" s="63"/>
    </row>
    <row r="188" spans="2:456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172"/>
      <c r="AQ188" s="1160"/>
      <c r="AR188" s="1160"/>
      <c r="AS188" s="1160"/>
      <c r="AT188" s="1160"/>
      <c r="AU188" s="1160"/>
      <c r="AV188" s="1160"/>
      <c r="AW188" s="1160"/>
      <c r="AX188" s="1160"/>
      <c r="AY188" s="1160"/>
      <c r="AZ188" s="1160"/>
      <c r="BA188" s="1160"/>
      <c r="BB188" s="1160"/>
      <c r="BC188" s="1160"/>
      <c r="BD188" s="1160"/>
      <c r="BE188" s="1160"/>
      <c r="BF188" s="1160"/>
      <c r="BG188" s="1160"/>
      <c r="BH188" s="1160"/>
      <c r="BI188" s="1160"/>
      <c r="BJ188" s="1160"/>
      <c r="BK188" s="1160"/>
      <c r="BL188" s="1160"/>
      <c r="BM188" s="1160"/>
      <c r="BN188" s="1160"/>
      <c r="BO188" s="1160"/>
      <c r="BP188" s="1160"/>
      <c r="BQ188" s="1160"/>
      <c r="BR188" s="1160"/>
      <c r="BS188" s="1160"/>
      <c r="BT188" s="1160"/>
      <c r="BU188" s="1160"/>
      <c r="BV188" s="1160"/>
      <c r="BW188" s="1160"/>
      <c r="BX188" s="1160"/>
      <c r="BY188" s="1160"/>
      <c r="BZ188" s="1160"/>
      <c r="CA188" s="1160"/>
      <c r="CB188" s="1160"/>
      <c r="CC188" s="1160"/>
      <c r="CD188" s="1160"/>
      <c r="CE188" s="1160"/>
      <c r="CF188" s="1160"/>
      <c r="CG188" s="1160"/>
      <c r="CH188" s="1160"/>
      <c r="CI188" s="1160"/>
      <c r="CJ188" s="1160"/>
      <c r="CK188" s="1160"/>
      <c r="CL188" s="1160"/>
      <c r="CM188" s="1160"/>
      <c r="CN188" s="1160"/>
      <c r="CO188" s="1160"/>
      <c r="CP188" s="1160"/>
      <c r="CQ188" s="1160"/>
      <c r="CR188" s="1160"/>
      <c r="CS188" s="1160"/>
      <c r="CT188" s="1160"/>
      <c r="CU188" s="1160"/>
      <c r="CV188" s="1160"/>
      <c r="CW188" s="1160"/>
      <c r="CX188" s="1160"/>
      <c r="CY188" s="1160"/>
      <c r="CZ188" s="1160"/>
      <c r="DA188" s="1160"/>
      <c r="DB188" s="1160"/>
      <c r="DC188" s="1160"/>
      <c r="DD188" s="1160"/>
      <c r="DE188" s="1160"/>
      <c r="DF188" s="1160"/>
      <c r="DG188" s="1160"/>
      <c r="DH188" s="1160"/>
      <c r="DI188" s="1160"/>
      <c r="DJ188" s="1160"/>
      <c r="DK188" s="1160"/>
      <c r="DL188" s="1160"/>
      <c r="DM188" s="1160"/>
      <c r="DN188" s="1160"/>
      <c r="DO188" s="1160"/>
      <c r="DP188" s="1160"/>
      <c r="DQ188" s="1160"/>
      <c r="DR188" s="1160"/>
      <c r="DS188" s="1160"/>
      <c r="DT188" s="1160"/>
      <c r="DU188" s="1160"/>
      <c r="DV188" s="1160"/>
      <c r="DW188" s="1160"/>
      <c r="DX188" s="1160"/>
      <c r="DY188" s="1160"/>
      <c r="DZ188" s="1160"/>
      <c r="EA188" s="1160"/>
      <c r="EB188" s="1160"/>
      <c r="EC188" s="1160"/>
      <c r="ED188" s="1160"/>
      <c r="EE188" s="1160"/>
      <c r="EF188" s="1160"/>
      <c r="EG188" s="1160"/>
      <c r="EH188" s="1160"/>
      <c r="EI188" s="1160"/>
      <c r="EJ188" s="1160"/>
      <c r="EK188" s="1160"/>
      <c r="EL188" s="1160"/>
      <c r="EM188" s="1160"/>
      <c r="EN188" s="1160"/>
      <c r="EO188" s="1160"/>
      <c r="EP188" s="1160"/>
      <c r="EQ188" s="1160"/>
      <c r="ER188" s="1160"/>
      <c r="ES188" s="1160"/>
      <c r="ET188" s="1160"/>
      <c r="EU188" s="1160"/>
      <c r="EV188" s="1160"/>
      <c r="EW188" s="1160"/>
      <c r="EX188" s="1160"/>
      <c r="EY188" s="1160"/>
      <c r="EZ188" s="1160"/>
      <c r="FA188" s="1160"/>
      <c r="FB188" s="1160"/>
      <c r="FC188" s="1160"/>
      <c r="FD188" s="1160"/>
      <c r="FE188" s="1160"/>
      <c r="FF188" s="1160"/>
      <c r="FG188" s="1160"/>
      <c r="FH188" s="1160"/>
      <c r="FI188" s="1160"/>
      <c r="FJ188" s="1160"/>
      <c r="FK188" s="1160"/>
      <c r="FL188" s="1160"/>
      <c r="FM188" s="1160"/>
      <c r="FN188" s="1160"/>
      <c r="FO188" s="1160"/>
      <c r="FP188" s="1160"/>
      <c r="FQ188" s="1160"/>
      <c r="FR188" s="1160"/>
      <c r="FS188" s="1160"/>
      <c r="FT188" s="1160"/>
      <c r="FU188" s="1160"/>
      <c r="FV188" s="1160"/>
      <c r="FW188" s="1160"/>
      <c r="FX188" s="1160"/>
      <c r="FY188" s="1160"/>
      <c r="FZ188" s="1160"/>
      <c r="GA188" s="1160"/>
      <c r="GB188" s="1160"/>
      <c r="GC188" s="1160"/>
      <c r="GD188" s="1160"/>
      <c r="GE188" s="1160"/>
      <c r="GF188" s="1160"/>
      <c r="GG188" s="1160"/>
      <c r="GH188" s="1160"/>
      <c r="GI188" s="1160"/>
      <c r="GJ188" s="1160"/>
      <c r="GK188" s="1160"/>
      <c r="GL188" s="1160"/>
      <c r="GM188" s="1160"/>
      <c r="GN188" s="1160"/>
      <c r="GO188" s="1160"/>
      <c r="GP188" s="1160"/>
      <c r="GQ188" s="1160"/>
      <c r="GR188" s="1160"/>
      <c r="GS188" s="1160"/>
      <c r="GT188" s="1160"/>
      <c r="GU188" s="1160"/>
      <c r="GV188" s="1160"/>
      <c r="GW188" s="1160"/>
      <c r="GX188" s="1160"/>
      <c r="GY188" s="1160"/>
      <c r="GZ188" s="1160"/>
      <c r="HA188" s="1160"/>
      <c r="HB188" s="1160"/>
      <c r="HC188" s="1160"/>
      <c r="HD188" s="1160"/>
      <c r="HE188" s="1160"/>
      <c r="HF188" s="1160"/>
      <c r="HG188" s="1160"/>
      <c r="HH188" s="1160"/>
      <c r="HI188" s="1160"/>
      <c r="HJ188" s="1160"/>
      <c r="HK188" s="1160"/>
      <c r="HL188" s="1160"/>
      <c r="HM188" s="1160"/>
      <c r="HN188" s="1160"/>
      <c r="HO188" s="1160"/>
      <c r="HP188" s="1160"/>
      <c r="HQ188" s="1160"/>
      <c r="HR188" s="1160"/>
      <c r="HS188" s="1160"/>
      <c r="HT188" s="1160"/>
      <c r="HU188" s="1160"/>
      <c r="HV188" s="1160"/>
      <c r="HW188" s="1160"/>
      <c r="HX188" s="1160"/>
      <c r="HY188" s="1160"/>
      <c r="HZ188" s="1160"/>
      <c r="IA188" s="1160"/>
      <c r="IB188" s="1160"/>
      <c r="IC188" s="1160"/>
      <c r="ID188" s="1160"/>
      <c r="IE188" s="1160"/>
      <c r="IF188" s="1160"/>
      <c r="IG188" s="1160"/>
      <c r="IH188" s="1160"/>
      <c r="II188" s="1160"/>
      <c r="IJ188" s="1160"/>
      <c r="IK188" s="1160"/>
      <c r="IL188" s="1160"/>
      <c r="IM188" s="1160"/>
      <c r="IN188" s="1160"/>
      <c r="IO188" s="1160"/>
      <c r="IP188" s="1160"/>
      <c r="IQ188" s="1160"/>
      <c r="IR188" s="1160"/>
      <c r="IS188" s="1160"/>
      <c r="IT188" s="1160"/>
      <c r="IU188" s="1160"/>
      <c r="IV188" s="1160"/>
      <c r="IW188" s="1160"/>
      <c r="IX188" s="1160"/>
      <c r="IY188" s="1160"/>
      <c r="IZ188" s="1160"/>
      <c r="JA188" s="1160"/>
      <c r="JB188" s="1160"/>
      <c r="JC188" s="1160"/>
      <c r="JD188" s="1160"/>
      <c r="JE188" s="116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G188" s="63"/>
      <c r="OH188" s="63"/>
      <c r="OM188" s="192"/>
      <c r="ON188" s="192"/>
      <c r="OO188" s="192"/>
      <c r="OP188" s="885"/>
      <c r="OQ188" s="885"/>
      <c r="OR188" s="192"/>
      <c r="OS188" s="192"/>
      <c r="OT188" s="192"/>
      <c r="OU188" s="66"/>
      <c r="OV188" s="66"/>
      <c r="OW188" s="66"/>
      <c r="OX188" s="66"/>
      <c r="OY188" s="66"/>
      <c r="OZ188" s="66"/>
      <c r="PA188" s="66"/>
      <c r="PB188" s="66"/>
      <c r="PC188" s="66"/>
      <c r="PD188" s="66"/>
      <c r="PE188" s="66"/>
      <c r="PF188" s="66"/>
      <c r="PG188" s="878"/>
      <c r="PH188" s="878"/>
      <c r="PI188" s="878"/>
      <c r="PJ188" s="878"/>
      <c r="PK188" s="878"/>
      <c r="PL188" s="878"/>
      <c r="PM188" s="878"/>
      <c r="PN188" s="878"/>
      <c r="PO188" s="878"/>
      <c r="PP188" s="878"/>
      <c r="PQ188" s="878"/>
      <c r="PR188" s="878"/>
      <c r="PS188" s="886"/>
      <c r="PT188" s="886"/>
      <c r="PU188" s="886"/>
      <c r="PV188" s="66"/>
      <c r="PW188" s="66"/>
      <c r="PX188" s="66"/>
      <c r="PY188" s="41"/>
      <c r="PZ188" s="41"/>
      <c r="QA188" s="41"/>
      <c r="QB188" s="41"/>
      <c r="QC188" s="192"/>
      <c r="QD188" s="192"/>
      <c r="QE188" s="192"/>
      <c r="QF188" s="192"/>
      <c r="QG188" s="192"/>
      <c r="QH188" s="192"/>
      <c r="QM188" s="63"/>
      <c r="QN188" s="63"/>
    </row>
    <row r="189" spans="2:456" ht="3.65" customHeight="1" thickTop="1">
      <c r="B189" s="1161"/>
      <c r="C189" s="1162"/>
      <c r="D189" s="1162"/>
      <c r="E189" s="1162"/>
      <c r="F189" s="1162"/>
      <c r="G189" s="1162"/>
      <c r="H189" s="1162"/>
      <c r="I189" s="1162"/>
      <c r="J189" s="1162"/>
      <c r="K189" s="1162"/>
      <c r="L189" s="1162"/>
      <c r="M189" s="1162"/>
      <c r="N189" s="1162"/>
      <c r="O189" s="1162"/>
      <c r="P189" s="1162"/>
      <c r="Q189" s="1162"/>
      <c r="R189" s="1162"/>
      <c r="S189" s="1162"/>
      <c r="T189" s="1162"/>
      <c r="U189" s="1162"/>
      <c r="V189" s="1162"/>
      <c r="W189" s="1162"/>
      <c r="X189" s="1162"/>
      <c r="Y189" s="1162"/>
      <c r="Z189" s="1162"/>
      <c r="AA189" s="1162"/>
      <c r="AB189" s="1162"/>
      <c r="AC189" s="1162"/>
      <c r="AD189" s="1162"/>
      <c r="AE189" s="1162"/>
      <c r="AF189" s="1162"/>
      <c r="AG189" s="1162"/>
      <c r="AH189" s="1162"/>
      <c r="AI189" s="1162"/>
      <c r="AJ189" s="1162"/>
      <c r="AK189" s="1162"/>
      <c r="AL189" s="1162"/>
      <c r="AM189" s="1162"/>
      <c r="AN189" s="1162"/>
      <c r="AO189" s="1162"/>
      <c r="AP189" s="1162"/>
      <c r="AQ189" s="1162"/>
      <c r="AR189" s="1162"/>
      <c r="AS189" s="1162"/>
      <c r="AT189" s="1162"/>
      <c r="AU189" s="1162"/>
      <c r="AV189" s="1162"/>
      <c r="AW189" s="1162"/>
      <c r="AX189" s="1162"/>
      <c r="AY189" s="1162"/>
      <c r="AZ189" s="1162"/>
      <c r="BA189" s="1162"/>
      <c r="BB189" s="1162"/>
      <c r="BC189" s="1162"/>
      <c r="BD189" s="1162"/>
      <c r="BE189" s="1162"/>
      <c r="BF189" s="1162"/>
      <c r="BG189" s="1162"/>
      <c r="BH189" s="1162"/>
      <c r="BI189" s="1162"/>
      <c r="BJ189" s="1162"/>
      <c r="BK189" s="1162"/>
      <c r="BL189" s="1162"/>
      <c r="BM189" s="1162"/>
      <c r="BN189" s="1162"/>
      <c r="BO189" s="1162"/>
      <c r="BP189" s="1162"/>
      <c r="BQ189" s="1162"/>
      <c r="BR189" s="1162"/>
      <c r="BS189" s="1162"/>
      <c r="BT189" s="1162"/>
      <c r="BU189" s="1162"/>
      <c r="BV189" s="1162"/>
      <c r="BW189" s="1162"/>
      <c r="BX189" s="1162"/>
      <c r="BY189" s="1162"/>
      <c r="BZ189" s="1162"/>
      <c r="CA189" s="1162"/>
      <c r="CB189" s="1162"/>
      <c r="CC189" s="1162"/>
      <c r="CD189" s="1162"/>
      <c r="CE189" s="1162"/>
      <c r="CF189" s="1162"/>
      <c r="CG189" s="1162"/>
      <c r="CH189" s="1162"/>
      <c r="CI189" s="1162"/>
      <c r="CJ189" s="1162"/>
      <c r="CK189" s="1162"/>
      <c r="CL189" s="1162"/>
      <c r="CM189" s="1162"/>
      <c r="CN189" s="1162"/>
      <c r="CO189" s="1162"/>
      <c r="CP189" s="1162"/>
      <c r="CQ189" s="1162"/>
      <c r="CR189" s="1162"/>
      <c r="CS189" s="1162"/>
      <c r="CT189" s="1162"/>
      <c r="CU189" s="1162"/>
      <c r="CV189" s="1162"/>
      <c r="CW189" s="1162"/>
      <c r="CX189" s="1162"/>
      <c r="CY189" s="1162"/>
      <c r="CZ189" s="1162"/>
      <c r="DA189" s="1162"/>
      <c r="DB189" s="1162"/>
      <c r="DC189" s="1162"/>
      <c r="DD189" s="1162"/>
      <c r="DE189" s="1162"/>
      <c r="DF189" s="1162"/>
      <c r="DG189" s="1162"/>
      <c r="DH189" s="1162"/>
      <c r="DI189" s="1162"/>
      <c r="DJ189" s="1162"/>
      <c r="DK189" s="1162"/>
      <c r="DL189" s="1162"/>
      <c r="DM189" s="1162"/>
      <c r="DN189" s="1162"/>
      <c r="DO189" s="1162"/>
      <c r="DP189" s="1162"/>
      <c r="DQ189" s="1162"/>
      <c r="DR189" s="1162"/>
      <c r="DS189" s="1162"/>
      <c r="DT189" s="1162"/>
      <c r="DU189" s="1162"/>
      <c r="DV189" s="1162"/>
      <c r="DW189" s="1162"/>
      <c r="DX189" s="1162"/>
      <c r="DY189" s="1162"/>
      <c r="DZ189" s="1162"/>
      <c r="EA189" s="1162"/>
      <c r="EB189" s="1162"/>
      <c r="EC189" s="1162"/>
      <c r="ED189" s="1162"/>
      <c r="EE189" s="1162"/>
      <c r="EF189" s="1162"/>
      <c r="EG189" s="1162"/>
      <c r="EH189" s="1162"/>
      <c r="EI189" s="1162"/>
      <c r="EJ189" s="1162"/>
      <c r="EK189" s="1162"/>
      <c r="EL189" s="1162"/>
      <c r="EM189" s="1162"/>
      <c r="EN189" s="1162"/>
      <c r="EO189" s="1162"/>
      <c r="EP189" s="1162"/>
      <c r="EQ189" s="1162"/>
      <c r="ER189" s="1162"/>
      <c r="ES189" s="1162"/>
      <c r="ET189" s="1162"/>
      <c r="EU189" s="1162"/>
      <c r="EV189" s="1162"/>
      <c r="EW189" s="1162"/>
      <c r="EX189" s="1162"/>
      <c r="EY189" s="1162"/>
      <c r="EZ189" s="1162"/>
      <c r="FA189" s="1162"/>
      <c r="FB189" s="1162"/>
      <c r="FC189" s="1162"/>
      <c r="FD189" s="1162"/>
      <c r="FE189" s="1162"/>
      <c r="FF189" s="1162"/>
      <c r="FG189" s="1162"/>
      <c r="FH189" s="1162"/>
      <c r="FI189" s="1162"/>
      <c r="FJ189" s="1162"/>
      <c r="FK189" s="1162"/>
      <c r="FL189" s="1162"/>
      <c r="FM189" s="1162"/>
      <c r="FN189" s="1162"/>
      <c r="FO189" s="1162"/>
      <c r="FP189" s="1162"/>
      <c r="FQ189" s="1162"/>
      <c r="FR189" s="1162"/>
      <c r="FS189" s="1162"/>
      <c r="FT189" s="1162"/>
      <c r="FU189" s="1162"/>
      <c r="FV189" s="1162"/>
      <c r="FW189" s="1162"/>
      <c r="FX189" s="1162"/>
      <c r="FY189" s="1162"/>
      <c r="FZ189" s="1162"/>
      <c r="GA189" s="1162"/>
      <c r="GB189" s="1162"/>
      <c r="GC189" s="1162"/>
      <c r="GD189" s="1162"/>
      <c r="GE189" s="1162"/>
      <c r="GF189" s="1162"/>
      <c r="GG189" s="1162"/>
      <c r="GH189" s="1162"/>
      <c r="GI189" s="1162"/>
      <c r="GJ189" s="1162"/>
      <c r="GK189" s="1162"/>
      <c r="GL189" s="1162"/>
      <c r="GM189" s="1162"/>
      <c r="GN189" s="1162"/>
      <c r="GO189" s="1162"/>
      <c r="GP189" s="1162"/>
      <c r="GQ189" s="1162"/>
      <c r="GR189" s="1162"/>
      <c r="GS189" s="1162"/>
      <c r="GT189" s="1162"/>
      <c r="GU189" s="1162"/>
      <c r="GV189" s="1162"/>
      <c r="GW189" s="1162"/>
      <c r="GX189" s="1162"/>
      <c r="GY189" s="1162"/>
      <c r="GZ189" s="1162"/>
      <c r="HA189" s="1162"/>
      <c r="HB189" s="1162"/>
      <c r="HC189" s="1162"/>
      <c r="HD189" s="1162"/>
      <c r="HE189" s="1162"/>
      <c r="HF189" s="1162"/>
      <c r="HG189" s="1162"/>
      <c r="HH189" s="1162"/>
      <c r="HI189" s="1162"/>
      <c r="HJ189" s="1162"/>
      <c r="HK189" s="1162"/>
      <c r="HL189" s="1162"/>
      <c r="HM189" s="1162"/>
      <c r="HN189" s="1162"/>
      <c r="HO189" s="1162"/>
      <c r="HP189" s="1162"/>
      <c r="HQ189" s="1162"/>
      <c r="HR189" s="1162"/>
      <c r="HS189" s="1162"/>
      <c r="HT189" s="1162"/>
      <c r="HU189" s="1162"/>
      <c r="HV189" s="1162"/>
      <c r="HW189" s="1162"/>
      <c r="HX189" s="1162"/>
      <c r="HY189" s="1162"/>
      <c r="HZ189" s="1162"/>
      <c r="IA189" s="1162"/>
      <c r="IB189" s="1162"/>
      <c r="IC189" s="1162"/>
      <c r="ID189" s="1162"/>
      <c r="IE189" s="1162"/>
      <c r="IF189" s="1162"/>
      <c r="IG189" s="1162"/>
      <c r="IH189" s="1162"/>
      <c r="II189" s="1162"/>
      <c r="IJ189" s="1162"/>
      <c r="IK189" s="1162"/>
      <c r="IL189" s="1162"/>
      <c r="IM189" s="1162"/>
      <c r="IN189" s="1162"/>
      <c r="IO189" s="1162"/>
      <c r="IP189" s="1162"/>
      <c r="IQ189" s="1162"/>
      <c r="IR189" s="1162"/>
      <c r="IS189" s="1162"/>
      <c r="IT189" s="1162"/>
      <c r="IU189" s="1162"/>
      <c r="IV189" s="1162"/>
      <c r="IW189" s="1162"/>
      <c r="IX189" s="1162"/>
      <c r="IY189" s="1162"/>
      <c r="IZ189" s="1162"/>
      <c r="JA189" s="1162"/>
      <c r="JB189" s="1162"/>
      <c r="JC189" s="1162"/>
      <c r="JD189" s="1162"/>
      <c r="JE189" s="1162"/>
      <c r="JF189" s="1162"/>
      <c r="JG189" s="1162"/>
      <c r="JH189" s="1162"/>
      <c r="JI189" s="1162"/>
      <c r="JJ189" s="1162"/>
      <c r="JK189" s="1162"/>
      <c r="JL189" s="1162"/>
      <c r="JM189" s="1162"/>
      <c r="JN189" s="1162"/>
      <c r="JO189" s="1162"/>
      <c r="JP189" s="1162"/>
      <c r="JQ189" s="1162"/>
      <c r="JR189" s="1162"/>
      <c r="JS189" s="1162"/>
      <c r="JT189" s="1162"/>
      <c r="JU189" s="1162"/>
      <c r="JV189" s="1162"/>
      <c r="JW189" s="1162"/>
      <c r="JX189" s="1162"/>
      <c r="JY189" s="1162"/>
      <c r="JZ189" s="1162"/>
      <c r="KA189" s="1162"/>
      <c r="KB189" s="1162"/>
      <c r="KC189" s="1162"/>
      <c r="KD189" s="1162"/>
      <c r="KE189" s="1162"/>
      <c r="KF189" s="1162"/>
      <c r="KG189" s="1162"/>
      <c r="KH189" s="1162"/>
      <c r="KI189" s="1162"/>
      <c r="KJ189" s="1162"/>
      <c r="KK189" s="1162"/>
      <c r="KL189" s="1162"/>
      <c r="KM189" s="1162"/>
      <c r="KN189" s="1162"/>
      <c r="KO189" s="1162"/>
      <c r="KP189" s="1162"/>
      <c r="KQ189" s="1162"/>
      <c r="KR189" s="1162"/>
      <c r="KS189" s="1162"/>
      <c r="KT189" s="1162"/>
      <c r="KU189" s="1162"/>
      <c r="KV189" s="1162"/>
      <c r="KW189" s="1162"/>
      <c r="KX189" s="1162"/>
      <c r="KY189" s="1162"/>
      <c r="KZ189" s="1162"/>
      <c r="LA189" s="1162"/>
      <c r="LB189" s="1162"/>
      <c r="LC189" s="1162"/>
      <c r="LD189" s="1162"/>
      <c r="LE189" s="1162"/>
      <c r="LF189" s="1162"/>
      <c r="LG189" s="1162"/>
      <c r="LH189" s="1162"/>
      <c r="LI189" s="1162"/>
      <c r="LJ189" s="1162"/>
      <c r="LK189" s="1162"/>
      <c r="LL189" s="1162"/>
      <c r="LM189" s="1162"/>
      <c r="LN189" s="1162"/>
      <c r="LO189" s="1162"/>
      <c r="LP189" s="1162"/>
      <c r="LQ189" s="1162"/>
      <c r="LR189" s="1162"/>
      <c r="LS189" s="1162"/>
      <c r="LT189" s="1162"/>
      <c r="LU189" s="1162"/>
      <c r="LV189" s="1162"/>
      <c r="LW189" s="1162"/>
      <c r="LX189" s="1162"/>
      <c r="LY189" s="1162"/>
      <c r="LZ189" s="1162"/>
      <c r="MA189" s="1162"/>
      <c r="MB189" s="1162"/>
      <c r="MC189" s="1162"/>
      <c r="MD189" s="1162"/>
      <c r="ME189" s="1162"/>
      <c r="MF189" s="1162"/>
      <c r="MG189" s="1162"/>
      <c r="MH189" s="1162"/>
      <c r="MI189" s="1162"/>
      <c r="MJ189" s="1162"/>
      <c r="MK189" s="1162"/>
      <c r="ML189" s="1162"/>
      <c r="MM189" s="1162"/>
      <c r="MN189" s="1162"/>
      <c r="MO189" s="1162"/>
      <c r="MP189" s="1162"/>
      <c r="MQ189" s="1162"/>
      <c r="MR189" s="1162"/>
      <c r="MS189" s="1162"/>
      <c r="MT189" s="1162"/>
      <c r="MU189" s="1162"/>
      <c r="MV189" s="1162"/>
      <c r="MW189" s="1162"/>
      <c r="MX189" s="1163"/>
      <c r="OG189" s="63"/>
      <c r="OH189" s="63"/>
      <c r="OM189" s="192"/>
      <c r="ON189" s="192"/>
      <c r="OO189" s="192"/>
      <c r="OP189" s="885"/>
      <c r="OQ189" s="885"/>
      <c r="OR189" s="192"/>
      <c r="OS189" s="192"/>
      <c r="OT189" s="192"/>
      <c r="OU189" s="66"/>
      <c r="OV189" s="66"/>
      <c r="OW189" s="66"/>
      <c r="OX189" s="66"/>
      <c r="OY189" s="66"/>
      <c r="OZ189" s="66"/>
      <c r="PA189" s="66"/>
      <c r="PB189" s="66"/>
      <c r="PC189" s="66"/>
      <c r="PD189" s="66"/>
      <c r="PE189" s="66"/>
      <c r="PF189" s="66"/>
      <c r="PG189" s="878"/>
      <c r="PH189" s="878"/>
      <c r="PI189" s="878"/>
      <c r="PJ189" s="878"/>
      <c r="PK189" s="878"/>
      <c r="PL189" s="878"/>
      <c r="PM189" s="878"/>
      <c r="PN189" s="878"/>
      <c r="PO189" s="878"/>
      <c r="PP189" s="878"/>
      <c r="PQ189" s="878"/>
      <c r="PR189" s="878"/>
      <c r="PS189" s="886"/>
      <c r="PT189" s="886"/>
      <c r="PU189" s="886"/>
      <c r="PV189" s="66"/>
      <c r="PW189" s="66"/>
      <c r="PX189" s="66"/>
      <c r="PY189" s="41"/>
      <c r="PZ189" s="41"/>
      <c r="QA189" s="41"/>
      <c r="QB189" s="41"/>
      <c r="QC189" s="192"/>
      <c r="QD189" s="192"/>
      <c r="QE189" s="192"/>
      <c r="QF189" s="192"/>
      <c r="QG189" s="192"/>
      <c r="QH189" s="192"/>
      <c r="QM189" s="63"/>
      <c r="QN189" s="63"/>
    </row>
    <row r="190" spans="2:456" ht="3.65" customHeight="1">
      <c r="B190" s="1164"/>
      <c r="C190" s="1165"/>
      <c r="D190" s="1165"/>
      <c r="E190" s="1165"/>
      <c r="F190" s="1165"/>
      <c r="G190" s="1165"/>
      <c r="H190" s="1165"/>
      <c r="I190" s="1165"/>
      <c r="J190" s="1165"/>
      <c r="K190" s="1165"/>
      <c r="L190" s="1165"/>
      <c r="M190" s="1165"/>
      <c r="N190" s="1165"/>
      <c r="O190" s="1165"/>
      <c r="P190" s="1165"/>
      <c r="Q190" s="1165"/>
      <c r="R190" s="1165"/>
      <c r="S190" s="1165"/>
      <c r="T190" s="1165"/>
      <c r="U190" s="1165"/>
      <c r="V190" s="1165"/>
      <c r="W190" s="1165"/>
      <c r="X190" s="1165"/>
      <c r="Y190" s="1165"/>
      <c r="Z190" s="1165"/>
      <c r="AA190" s="1165"/>
      <c r="AB190" s="1165"/>
      <c r="AC190" s="1165"/>
      <c r="AD190" s="1165"/>
      <c r="AE190" s="1165"/>
      <c r="AF190" s="1165"/>
      <c r="AG190" s="1165"/>
      <c r="AH190" s="1165"/>
      <c r="AI190" s="1165"/>
      <c r="AJ190" s="1165"/>
      <c r="AK190" s="1165"/>
      <c r="AL190" s="1165"/>
      <c r="AM190" s="1165"/>
      <c r="AN190" s="1165"/>
      <c r="AO190" s="1165"/>
      <c r="AP190" s="1165"/>
      <c r="AQ190" s="1165"/>
      <c r="AR190" s="1165"/>
      <c r="AS190" s="1165"/>
      <c r="AT190" s="1165"/>
      <c r="AU190" s="1165"/>
      <c r="AV190" s="1165"/>
      <c r="AW190" s="1165"/>
      <c r="AX190" s="1165"/>
      <c r="AY190" s="1165"/>
      <c r="AZ190" s="1165"/>
      <c r="BA190" s="1165"/>
      <c r="BB190" s="1165"/>
      <c r="BC190" s="1165"/>
      <c r="BD190" s="1165"/>
      <c r="BE190" s="1165"/>
      <c r="BF190" s="1165"/>
      <c r="BG190" s="1165"/>
      <c r="BH190" s="1165"/>
      <c r="BI190" s="1165"/>
      <c r="BJ190" s="1165"/>
      <c r="BK190" s="1165"/>
      <c r="BL190" s="1165"/>
      <c r="BM190" s="1165"/>
      <c r="BN190" s="1165"/>
      <c r="BO190" s="1165"/>
      <c r="BP190" s="1165"/>
      <c r="BQ190" s="1165"/>
      <c r="BR190" s="1165"/>
      <c r="BS190" s="1165"/>
      <c r="BT190" s="1165"/>
      <c r="BU190" s="1165"/>
      <c r="BV190" s="1165"/>
      <c r="BW190" s="1165"/>
      <c r="BX190" s="1165"/>
      <c r="BY190" s="1165"/>
      <c r="BZ190" s="1165"/>
      <c r="CA190" s="1165"/>
      <c r="CB190" s="1165"/>
      <c r="CC190" s="1165"/>
      <c r="CD190" s="1165"/>
      <c r="CE190" s="1165"/>
      <c r="CF190" s="1165"/>
      <c r="CG190" s="1165"/>
      <c r="CH190" s="1165"/>
      <c r="CI190" s="1165"/>
      <c r="CJ190" s="1165"/>
      <c r="CK190" s="1165"/>
      <c r="CL190" s="1165"/>
      <c r="CM190" s="1165"/>
      <c r="CN190" s="1165"/>
      <c r="CO190" s="1165"/>
      <c r="CP190" s="1165"/>
      <c r="CQ190" s="1165"/>
      <c r="CR190" s="1165"/>
      <c r="CS190" s="1165"/>
      <c r="CT190" s="1165"/>
      <c r="CU190" s="1165"/>
      <c r="CV190" s="1165"/>
      <c r="CW190" s="1165"/>
      <c r="CX190" s="1165"/>
      <c r="CY190" s="1165"/>
      <c r="CZ190" s="1165"/>
      <c r="DA190" s="1165"/>
      <c r="DB190" s="1165"/>
      <c r="DC190" s="1165"/>
      <c r="DD190" s="1165"/>
      <c r="DE190" s="1165"/>
      <c r="DF190" s="1165"/>
      <c r="DG190" s="1165"/>
      <c r="DH190" s="1165"/>
      <c r="DI190" s="1165"/>
      <c r="DJ190" s="1165"/>
      <c r="DK190" s="1165"/>
      <c r="DL190" s="1165"/>
      <c r="DM190" s="1165"/>
      <c r="DN190" s="1165"/>
      <c r="DO190" s="1165"/>
      <c r="DP190" s="1165"/>
      <c r="DQ190" s="1165"/>
      <c r="DR190" s="1165"/>
      <c r="DS190" s="1165"/>
      <c r="DT190" s="1165"/>
      <c r="DU190" s="1165"/>
      <c r="DV190" s="1165"/>
      <c r="DW190" s="1165"/>
      <c r="DX190" s="1165"/>
      <c r="DY190" s="1165"/>
      <c r="DZ190" s="1165"/>
      <c r="EA190" s="1165"/>
      <c r="EB190" s="1165"/>
      <c r="EC190" s="1165"/>
      <c r="ED190" s="1165"/>
      <c r="EE190" s="1165"/>
      <c r="EF190" s="1165"/>
      <c r="EG190" s="1165"/>
      <c r="EH190" s="1165"/>
      <c r="EI190" s="1165"/>
      <c r="EJ190" s="1165"/>
      <c r="EK190" s="1165"/>
      <c r="EL190" s="1165"/>
      <c r="EM190" s="1165"/>
      <c r="EN190" s="1165"/>
      <c r="EO190" s="1165"/>
      <c r="EP190" s="1165"/>
      <c r="EQ190" s="1165"/>
      <c r="ER190" s="1165"/>
      <c r="ES190" s="1165"/>
      <c r="ET190" s="1165"/>
      <c r="EU190" s="1165"/>
      <c r="EV190" s="1165"/>
      <c r="EW190" s="1165"/>
      <c r="EX190" s="1165"/>
      <c r="EY190" s="1165"/>
      <c r="EZ190" s="1165"/>
      <c r="FA190" s="1165"/>
      <c r="FB190" s="1165"/>
      <c r="FC190" s="1165"/>
      <c r="FD190" s="1165"/>
      <c r="FE190" s="1165"/>
      <c r="FF190" s="1165"/>
      <c r="FG190" s="1165"/>
      <c r="FH190" s="1165"/>
      <c r="FI190" s="1165"/>
      <c r="FJ190" s="1165"/>
      <c r="FK190" s="1165"/>
      <c r="FL190" s="1165"/>
      <c r="FM190" s="1165"/>
      <c r="FN190" s="1165"/>
      <c r="FO190" s="1165"/>
      <c r="FP190" s="1165"/>
      <c r="FQ190" s="1165"/>
      <c r="FR190" s="1165"/>
      <c r="FS190" s="1165"/>
      <c r="FT190" s="1165"/>
      <c r="FU190" s="1165"/>
      <c r="FV190" s="1165"/>
      <c r="FW190" s="1165"/>
      <c r="FX190" s="1165"/>
      <c r="FY190" s="1165"/>
      <c r="FZ190" s="1165"/>
      <c r="GA190" s="1165"/>
      <c r="GB190" s="1165"/>
      <c r="GC190" s="1165"/>
      <c r="GD190" s="1165"/>
      <c r="GE190" s="1165"/>
      <c r="GF190" s="1165"/>
      <c r="GG190" s="1165"/>
      <c r="GH190" s="1165"/>
      <c r="GI190" s="1165"/>
      <c r="GJ190" s="1165"/>
      <c r="GK190" s="1165"/>
      <c r="GL190" s="1165"/>
      <c r="GM190" s="1165"/>
      <c r="GN190" s="1165"/>
      <c r="GO190" s="1165"/>
      <c r="GP190" s="1165"/>
      <c r="GQ190" s="1165"/>
      <c r="GR190" s="1165"/>
      <c r="GS190" s="1165"/>
      <c r="GT190" s="1165"/>
      <c r="GU190" s="1165"/>
      <c r="GV190" s="1165"/>
      <c r="GW190" s="1165"/>
      <c r="GX190" s="1165"/>
      <c r="GY190" s="1165"/>
      <c r="GZ190" s="1165"/>
      <c r="HA190" s="1165"/>
      <c r="HB190" s="1165"/>
      <c r="HC190" s="1165"/>
      <c r="HD190" s="1165"/>
      <c r="HE190" s="1165"/>
      <c r="HF190" s="1165"/>
      <c r="HG190" s="1165"/>
      <c r="HH190" s="1165"/>
      <c r="HI190" s="1165"/>
      <c r="HJ190" s="1165"/>
      <c r="HK190" s="1165"/>
      <c r="HL190" s="1165"/>
      <c r="HM190" s="1165"/>
      <c r="HN190" s="1165"/>
      <c r="HO190" s="1165"/>
      <c r="HP190" s="1165"/>
      <c r="HQ190" s="1165"/>
      <c r="HR190" s="1165"/>
      <c r="HS190" s="1165"/>
      <c r="HT190" s="1165"/>
      <c r="HU190" s="1165"/>
      <c r="HV190" s="1165"/>
      <c r="HW190" s="1165"/>
      <c r="HX190" s="1165"/>
      <c r="HY190" s="1165"/>
      <c r="HZ190" s="1165"/>
      <c r="IA190" s="1165"/>
      <c r="IB190" s="1165"/>
      <c r="IC190" s="1165"/>
      <c r="ID190" s="1165"/>
      <c r="IE190" s="1165"/>
      <c r="IF190" s="1165"/>
      <c r="IG190" s="1165"/>
      <c r="IH190" s="1165"/>
      <c r="II190" s="1165"/>
      <c r="IJ190" s="1165"/>
      <c r="IK190" s="1165"/>
      <c r="IL190" s="1165"/>
      <c r="IM190" s="1165"/>
      <c r="IN190" s="1165"/>
      <c r="IO190" s="1165"/>
      <c r="IP190" s="1165"/>
      <c r="IQ190" s="1165"/>
      <c r="IR190" s="1165"/>
      <c r="IS190" s="1165"/>
      <c r="IT190" s="1165"/>
      <c r="IU190" s="1165"/>
      <c r="IV190" s="1165"/>
      <c r="IW190" s="1165"/>
      <c r="IX190" s="1165"/>
      <c r="IY190" s="1165"/>
      <c r="IZ190" s="1165"/>
      <c r="JA190" s="1165"/>
      <c r="JB190" s="1165"/>
      <c r="JC190" s="1165"/>
      <c r="JD190" s="1165"/>
      <c r="JE190" s="1165"/>
      <c r="JF190" s="1165"/>
      <c r="JG190" s="1165"/>
      <c r="JH190" s="1165"/>
      <c r="JI190" s="1165"/>
      <c r="JJ190" s="1165"/>
      <c r="JK190" s="1165"/>
      <c r="JL190" s="1165"/>
      <c r="JM190" s="1165"/>
      <c r="JN190" s="1165"/>
      <c r="JO190" s="1165"/>
      <c r="JP190" s="1165"/>
      <c r="JQ190" s="1165"/>
      <c r="JR190" s="1165"/>
      <c r="JS190" s="1165"/>
      <c r="JT190" s="1165"/>
      <c r="JU190" s="1165"/>
      <c r="JV190" s="1165"/>
      <c r="JW190" s="1165"/>
      <c r="JX190" s="1165"/>
      <c r="JY190" s="1165"/>
      <c r="JZ190" s="1165"/>
      <c r="KA190" s="1165"/>
      <c r="KB190" s="1165"/>
      <c r="KC190" s="1165"/>
      <c r="KD190" s="1165"/>
      <c r="KE190" s="1165"/>
      <c r="KF190" s="1165"/>
      <c r="KG190" s="1165"/>
      <c r="KH190" s="1165"/>
      <c r="KI190" s="1165"/>
      <c r="KJ190" s="1165"/>
      <c r="KK190" s="1165"/>
      <c r="KL190" s="1165"/>
      <c r="KM190" s="1165"/>
      <c r="KN190" s="1165"/>
      <c r="KO190" s="1165"/>
      <c r="KP190" s="1165"/>
      <c r="KQ190" s="1165"/>
      <c r="KR190" s="1165"/>
      <c r="KS190" s="1165"/>
      <c r="KT190" s="1165"/>
      <c r="KU190" s="1165"/>
      <c r="KV190" s="1165"/>
      <c r="KW190" s="1165"/>
      <c r="KX190" s="1165"/>
      <c r="KY190" s="1165"/>
      <c r="KZ190" s="1165"/>
      <c r="LA190" s="1165"/>
      <c r="LB190" s="1165"/>
      <c r="LC190" s="1165"/>
      <c r="LD190" s="1165"/>
      <c r="LE190" s="1165"/>
      <c r="LF190" s="1165"/>
      <c r="LG190" s="1165"/>
      <c r="LH190" s="1165"/>
      <c r="LI190" s="1165"/>
      <c r="LJ190" s="1165"/>
      <c r="LK190" s="1165"/>
      <c r="LL190" s="1165"/>
      <c r="LM190" s="1165"/>
      <c r="LN190" s="1165"/>
      <c r="LO190" s="1165"/>
      <c r="LP190" s="1165"/>
      <c r="LQ190" s="1165"/>
      <c r="LR190" s="1165"/>
      <c r="LS190" s="1165"/>
      <c r="LT190" s="1165"/>
      <c r="LU190" s="1165"/>
      <c r="LV190" s="1165"/>
      <c r="LW190" s="1165"/>
      <c r="LX190" s="1165"/>
      <c r="LY190" s="1165"/>
      <c r="LZ190" s="1165"/>
      <c r="MA190" s="1165"/>
      <c r="MB190" s="1165"/>
      <c r="MC190" s="1165"/>
      <c r="MD190" s="1165"/>
      <c r="ME190" s="1165"/>
      <c r="MF190" s="1165"/>
      <c r="MG190" s="1165"/>
      <c r="MH190" s="1165"/>
      <c r="MI190" s="1165"/>
      <c r="MJ190" s="1165"/>
      <c r="MK190" s="1165"/>
      <c r="ML190" s="1165"/>
      <c r="MM190" s="1165"/>
      <c r="MN190" s="1165"/>
      <c r="MO190" s="1165"/>
      <c r="MP190" s="1165"/>
      <c r="MQ190" s="1165"/>
      <c r="MR190" s="1165"/>
      <c r="MS190" s="1165"/>
      <c r="MT190" s="1165"/>
      <c r="MU190" s="1165"/>
      <c r="MV190" s="1165"/>
      <c r="MW190" s="1165"/>
      <c r="MX190" s="1166"/>
      <c r="OG190" s="63"/>
      <c r="OH190" s="63"/>
      <c r="OM190" s="192"/>
      <c r="ON190" s="887"/>
      <c r="OO190" s="887"/>
      <c r="OP190" s="888"/>
      <c r="OQ190" s="888"/>
      <c r="OR190" s="887"/>
      <c r="OS190" s="887"/>
      <c r="OT190" s="887"/>
      <c r="OU190" s="66"/>
      <c r="OV190" s="66"/>
      <c r="OW190" s="66"/>
      <c r="OX190" s="66"/>
      <c r="OY190" s="66"/>
      <c r="OZ190" s="66"/>
      <c r="PA190" s="66"/>
      <c r="PB190" s="66"/>
      <c r="PC190" s="66"/>
      <c r="PD190" s="66"/>
      <c r="PE190" s="66"/>
      <c r="PF190" s="66"/>
      <c r="PG190" s="878"/>
      <c r="PH190" s="878"/>
      <c r="PI190" s="878"/>
      <c r="PJ190" s="878"/>
      <c r="PK190" s="878"/>
      <c r="PL190" s="878"/>
      <c r="PM190" s="878"/>
      <c r="PN190" s="878"/>
      <c r="PO190" s="878"/>
      <c r="PP190" s="878"/>
      <c r="PQ190" s="878"/>
      <c r="PR190" s="878"/>
      <c r="PS190" s="886"/>
      <c r="PT190" s="886"/>
      <c r="PU190" s="886"/>
      <c r="PV190" s="66"/>
      <c r="PW190" s="66"/>
      <c r="PX190" s="66"/>
      <c r="PY190" s="41"/>
      <c r="PZ190" s="41"/>
      <c r="QA190" s="41"/>
      <c r="QB190" s="41"/>
      <c r="QC190" s="887"/>
      <c r="QD190" s="887"/>
      <c r="QE190" s="887"/>
      <c r="QF190" s="887"/>
      <c r="QG190" s="887"/>
      <c r="QH190" s="887"/>
      <c r="QM190" s="63"/>
      <c r="QN190" s="63"/>
    </row>
    <row r="191" spans="2:456" ht="3.65" customHeight="1">
      <c r="B191" s="1164"/>
      <c r="C191" s="1165"/>
      <c r="D191" s="1165"/>
      <c r="E191" s="1165"/>
      <c r="F191" s="1165"/>
      <c r="G191" s="1165"/>
      <c r="H191" s="1165"/>
      <c r="I191" s="1165"/>
      <c r="J191" s="1165"/>
      <c r="K191" s="1165"/>
      <c r="L191" s="1165"/>
      <c r="M191" s="1165"/>
      <c r="N191" s="1165"/>
      <c r="O191" s="1165"/>
      <c r="P191" s="1165"/>
      <c r="Q191" s="1165"/>
      <c r="R191" s="1165"/>
      <c r="S191" s="1165"/>
      <c r="T191" s="1165"/>
      <c r="U191" s="1165"/>
      <c r="V191" s="1165"/>
      <c r="W191" s="1165"/>
      <c r="X191" s="1165"/>
      <c r="Y191" s="1165"/>
      <c r="Z191" s="1165"/>
      <c r="AA191" s="1165"/>
      <c r="AB191" s="1165"/>
      <c r="AC191" s="1165"/>
      <c r="AD191" s="1165"/>
      <c r="AE191" s="1165"/>
      <c r="AF191" s="1165"/>
      <c r="AG191" s="1165"/>
      <c r="AH191" s="1165"/>
      <c r="AI191" s="1165"/>
      <c r="AJ191" s="1165"/>
      <c r="AK191" s="1165"/>
      <c r="AL191" s="1165"/>
      <c r="AM191" s="1165"/>
      <c r="AN191" s="1165"/>
      <c r="AO191" s="1165"/>
      <c r="AP191" s="1165"/>
      <c r="AQ191" s="1165"/>
      <c r="AR191" s="1165"/>
      <c r="AS191" s="1165"/>
      <c r="AT191" s="1165"/>
      <c r="AU191" s="1165"/>
      <c r="AV191" s="1165"/>
      <c r="AW191" s="1165"/>
      <c r="AX191" s="1165"/>
      <c r="AY191" s="1165"/>
      <c r="AZ191" s="1165"/>
      <c r="BA191" s="1165"/>
      <c r="BB191" s="1165"/>
      <c r="BC191" s="1165"/>
      <c r="BD191" s="1165"/>
      <c r="BE191" s="1165"/>
      <c r="BF191" s="1165"/>
      <c r="BG191" s="1165"/>
      <c r="BH191" s="1165"/>
      <c r="BI191" s="1165"/>
      <c r="BJ191" s="1165"/>
      <c r="BK191" s="1165"/>
      <c r="BL191" s="1165"/>
      <c r="BM191" s="1165"/>
      <c r="BN191" s="1165"/>
      <c r="BO191" s="1165"/>
      <c r="BP191" s="1165"/>
      <c r="BQ191" s="1165"/>
      <c r="BR191" s="1165"/>
      <c r="BS191" s="1165"/>
      <c r="BT191" s="1165"/>
      <c r="BU191" s="1165"/>
      <c r="BV191" s="1165"/>
      <c r="BW191" s="1165"/>
      <c r="BX191" s="1165"/>
      <c r="BY191" s="1165"/>
      <c r="BZ191" s="1165"/>
      <c r="CA191" s="1165"/>
      <c r="CB191" s="1165"/>
      <c r="CC191" s="1165"/>
      <c r="CD191" s="1165"/>
      <c r="CE191" s="1165"/>
      <c r="CF191" s="1165"/>
      <c r="CG191" s="1165"/>
      <c r="CH191" s="1165"/>
      <c r="CI191" s="1165"/>
      <c r="CJ191" s="1165"/>
      <c r="CK191" s="1165"/>
      <c r="CL191" s="1165"/>
      <c r="CM191" s="1165"/>
      <c r="CN191" s="1165"/>
      <c r="CO191" s="1165"/>
      <c r="CP191" s="1165"/>
      <c r="CQ191" s="1165"/>
      <c r="CR191" s="1165"/>
      <c r="CS191" s="1165"/>
      <c r="CT191" s="1165"/>
      <c r="CU191" s="1165"/>
      <c r="CV191" s="1165"/>
      <c r="CW191" s="1165"/>
      <c r="CX191" s="1165"/>
      <c r="CY191" s="1165"/>
      <c r="CZ191" s="1165"/>
      <c r="DA191" s="1165"/>
      <c r="DB191" s="1165"/>
      <c r="DC191" s="1165"/>
      <c r="DD191" s="1165"/>
      <c r="DE191" s="1165"/>
      <c r="DF191" s="1165"/>
      <c r="DG191" s="1165"/>
      <c r="DH191" s="1165"/>
      <c r="DI191" s="1165"/>
      <c r="DJ191" s="1165"/>
      <c r="DK191" s="1165"/>
      <c r="DL191" s="1165"/>
      <c r="DM191" s="1165"/>
      <c r="DN191" s="1165"/>
      <c r="DO191" s="1165"/>
      <c r="DP191" s="1165"/>
      <c r="DQ191" s="1165"/>
      <c r="DR191" s="1165"/>
      <c r="DS191" s="1165"/>
      <c r="DT191" s="1165"/>
      <c r="DU191" s="1165"/>
      <c r="DV191" s="1165"/>
      <c r="DW191" s="1165"/>
      <c r="DX191" s="1165"/>
      <c r="DY191" s="1165"/>
      <c r="DZ191" s="1165"/>
      <c r="EA191" s="1165"/>
      <c r="EB191" s="1165"/>
      <c r="EC191" s="1165"/>
      <c r="ED191" s="1165"/>
      <c r="EE191" s="1165"/>
      <c r="EF191" s="1165"/>
      <c r="EG191" s="1165"/>
      <c r="EH191" s="1165"/>
      <c r="EI191" s="1165"/>
      <c r="EJ191" s="1165"/>
      <c r="EK191" s="1165"/>
      <c r="EL191" s="1165"/>
      <c r="EM191" s="1165"/>
      <c r="EN191" s="1165"/>
      <c r="EO191" s="1165"/>
      <c r="EP191" s="1165"/>
      <c r="EQ191" s="1165"/>
      <c r="ER191" s="1165"/>
      <c r="ES191" s="1165"/>
      <c r="ET191" s="1165"/>
      <c r="EU191" s="1165"/>
      <c r="EV191" s="1165"/>
      <c r="EW191" s="1165"/>
      <c r="EX191" s="1165"/>
      <c r="EY191" s="1165"/>
      <c r="EZ191" s="1165"/>
      <c r="FA191" s="1165"/>
      <c r="FB191" s="1165"/>
      <c r="FC191" s="1165"/>
      <c r="FD191" s="1165"/>
      <c r="FE191" s="1165"/>
      <c r="FF191" s="1165"/>
      <c r="FG191" s="1165"/>
      <c r="FH191" s="1165"/>
      <c r="FI191" s="1165"/>
      <c r="FJ191" s="1165"/>
      <c r="FK191" s="1165"/>
      <c r="FL191" s="1165"/>
      <c r="FM191" s="1165"/>
      <c r="FN191" s="1165"/>
      <c r="FO191" s="1165"/>
      <c r="FP191" s="1165"/>
      <c r="FQ191" s="1165"/>
      <c r="FR191" s="1165"/>
      <c r="FS191" s="1165"/>
      <c r="FT191" s="1165"/>
      <c r="FU191" s="1165"/>
      <c r="FV191" s="1165"/>
      <c r="FW191" s="1165"/>
      <c r="FX191" s="1165"/>
      <c r="FY191" s="1165"/>
      <c r="FZ191" s="1165"/>
      <c r="GA191" s="1165"/>
      <c r="GB191" s="1165"/>
      <c r="GC191" s="1165"/>
      <c r="GD191" s="1165"/>
      <c r="GE191" s="1165"/>
      <c r="GF191" s="1165"/>
      <c r="GG191" s="1165"/>
      <c r="GH191" s="1165"/>
      <c r="GI191" s="1165"/>
      <c r="GJ191" s="1165"/>
      <c r="GK191" s="1165"/>
      <c r="GL191" s="1165"/>
      <c r="GM191" s="1165"/>
      <c r="GN191" s="1165"/>
      <c r="GO191" s="1165"/>
      <c r="GP191" s="1165"/>
      <c r="GQ191" s="1165"/>
      <c r="GR191" s="1165"/>
      <c r="GS191" s="1165"/>
      <c r="GT191" s="1165"/>
      <c r="GU191" s="1165"/>
      <c r="GV191" s="1165"/>
      <c r="GW191" s="1165"/>
      <c r="GX191" s="1165"/>
      <c r="GY191" s="1165"/>
      <c r="GZ191" s="1165"/>
      <c r="HA191" s="1165"/>
      <c r="HB191" s="1165"/>
      <c r="HC191" s="1165"/>
      <c r="HD191" s="1165"/>
      <c r="HE191" s="1165"/>
      <c r="HF191" s="1165"/>
      <c r="HG191" s="1165"/>
      <c r="HH191" s="1165"/>
      <c r="HI191" s="1165"/>
      <c r="HJ191" s="1165"/>
      <c r="HK191" s="1165"/>
      <c r="HL191" s="1165"/>
      <c r="HM191" s="1165"/>
      <c r="HN191" s="1165"/>
      <c r="HO191" s="1165"/>
      <c r="HP191" s="1165"/>
      <c r="HQ191" s="1165"/>
      <c r="HR191" s="1165"/>
      <c r="HS191" s="1165"/>
      <c r="HT191" s="1165"/>
      <c r="HU191" s="1165"/>
      <c r="HV191" s="1165"/>
      <c r="HW191" s="1165"/>
      <c r="HX191" s="1165"/>
      <c r="HY191" s="1165"/>
      <c r="HZ191" s="1165"/>
      <c r="IA191" s="1165"/>
      <c r="IB191" s="1165"/>
      <c r="IC191" s="1165"/>
      <c r="ID191" s="1165"/>
      <c r="IE191" s="1165"/>
      <c r="IF191" s="1165"/>
      <c r="IG191" s="1165"/>
      <c r="IH191" s="1165"/>
      <c r="II191" s="1165"/>
      <c r="IJ191" s="1165"/>
      <c r="IK191" s="1165"/>
      <c r="IL191" s="1165"/>
      <c r="IM191" s="1165"/>
      <c r="IN191" s="1165"/>
      <c r="IO191" s="1165"/>
      <c r="IP191" s="1165"/>
      <c r="IQ191" s="1165"/>
      <c r="IR191" s="1165"/>
      <c r="IS191" s="1165"/>
      <c r="IT191" s="1165"/>
      <c r="IU191" s="1165"/>
      <c r="IV191" s="1165"/>
      <c r="IW191" s="1165"/>
      <c r="IX191" s="1165"/>
      <c r="IY191" s="1165"/>
      <c r="IZ191" s="1165"/>
      <c r="JA191" s="1165"/>
      <c r="JB191" s="1165"/>
      <c r="JC191" s="1165"/>
      <c r="JD191" s="1165"/>
      <c r="JE191" s="1165"/>
      <c r="JF191" s="1165"/>
      <c r="JG191" s="1165"/>
      <c r="JH191" s="1165"/>
      <c r="JI191" s="1165"/>
      <c r="JJ191" s="1165"/>
      <c r="JK191" s="1165"/>
      <c r="JL191" s="1165"/>
      <c r="JM191" s="1165"/>
      <c r="JN191" s="1165"/>
      <c r="JO191" s="1165"/>
      <c r="JP191" s="1165"/>
      <c r="JQ191" s="1165"/>
      <c r="JR191" s="1165"/>
      <c r="JS191" s="1165"/>
      <c r="JT191" s="1165"/>
      <c r="JU191" s="1165"/>
      <c r="JV191" s="1165"/>
      <c r="JW191" s="1165"/>
      <c r="JX191" s="1165"/>
      <c r="JY191" s="1165"/>
      <c r="JZ191" s="1165"/>
      <c r="KA191" s="1165"/>
      <c r="KB191" s="1165"/>
      <c r="KC191" s="1165"/>
      <c r="KD191" s="1165"/>
      <c r="KE191" s="1165"/>
      <c r="KF191" s="1165"/>
      <c r="KG191" s="1165"/>
      <c r="KH191" s="1165"/>
      <c r="KI191" s="1165"/>
      <c r="KJ191" s="1165"/>
      <c r="KK191" s="1165"/>
      <c r="KL191" s="1165"/>
      <c r="KM191" s="1165"/>
      <c r="KN191" s="1165"/>
      <c r="KO191" s="1165"/>
      <c r="KP191" s="1165"/>
      <c r="KQ191" s="1165"/>
      <c r="KR191" s="1165"/>
      <c r="KS191" s="1165"/>
      <c r="KT191" s="1165"/>
      <c r="KU191" s="1165"/>
      <c r="KV191" s="1165"/>
      <c r="KW191" s="1165"/>
      <c r="KX191" s="1165"/>
      <c r="KY191" s="1165"/>
      <c r="KZ191" s="1165"/>
      <c r="LA191" s="1165"/>
      <c r="LB191" s="1165"/>
      <c r="LC191" s="1165"/>
      <c r="LD191" s="1165"/>
      <c r="LE191" s="1165"/>
      <c r="LF191" s="1165"/>
      <c r="LG191" s="1165"/>
      <c r="LH191" s="1165"/>
      <c r="LI191" s="1165"/>
      <c r="LJ191" s="1165"/>
      <c r="LK191" s="1165"/>
      <c r="LL191" s="1165"/>
      <c r="LM191" s="1165"/>
      <c r="LN191" s="1165"/>
      <c r="LO191" s="1165"/>
      <c r="LP191" s="1165"/>
      <c r="LQ191" s="1165"/>
      <c r="LR191" s="1165"/>
      <c r="LS191" s="1165"/>
      <c r="LT191" s="1165"/>
      <c r="LU191" s="1165"/>
      <c r="LV191" s="1165"/>
      <c r="LW191" s="1165"/>
      <c r="LX191" s="1165"/>
      <c r="LY191" s="1165"/>
      <c r="LZ191" s="1165"/>
      <c r="MA191" s="1165"/>
      <c r="MB191" s="1165"/>
      <c r="MC191" s="1165"/>
      <c r="MD191" s="1165"/>
      <c r="ME191" s="1165"/>
      <c r="MF191" s="1165"/>
      <c r="MG191" s="1165"/>
      <c r="MH191" s="1165"/>
      <c r="MI191" s="1165"/>
      <c r="MJ191" s="1165"/>
      <c r="MK191" s="1165"/>
      <c r="ML191" s="1165"/>
      <c r="MM191" s="1165"/>
      <c r="MN191" s="1165"/>
      <c r="MO191" s="1165"/>
      <c r="MP191" s="1165"/>
      <c r="MQ191" s="1165"/>
      <c r="MR191" s="1165"/>
      <c r="MS191" s="1165"/>
      <c r="MT191" s="1165"/>
      <c r="MU191" s="1165"/>
      <c r="MV191" s="1165"/>
      <c r="MW191" s="1165"/>
      <c r="MX191" s="1166"/>
      <c r="OG191" s="202"/>
      <c r="OH191" s="202"/>
      <c r="OM191" s="889"/>
      <c r="ON191" s="889"/>
      <c r="OO191" s="889"/>
      <c r="OP191" s="889"/>
      <c r="OQ191" s="889"/>
      <c r="OR191" s="889"/>
      <c r="OS191" s="889"/>
      <c r="OT191" s="889"/>
      <c r="OU191" s="890"/>
      <c r="OV191" s="886"/>
      <c r="OW191" s="886"/>
      <c r="OX191" s="886"/>
      <c r="OY191" s="886"/>
      <c r="OZ191" s="886"/>
      <c r="PA191" s="886"/>
      <c r="PB191" s="886"/>
      <c r="PC191" s="886"/>
      <c r="PD191" s="886"/>
      <c r="PE191" s="886"/>
      <c r="PF191" s="886"/>
      <c r="PG191" s="878"/>
      <c r="PH191" s="878"/>
      <c r="PI191" s="878"/>
      <c r="PJ191" s="878"/>
      <c r="PK191" s="878"/>
      <c r="PL191" s="878"/>
      <c r="PM191" s="878"/>
      <c r="PN191" s="878"/>
      <c r="PO191" s="878"/>
      <c r="PP191" s="878"/>
      <c r="PQ191" s="878"/>
      <c r="PR191" s="878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886"/>
      <c r="QH191" s="886"/>
      <c r="QM191" s="202"/>
      <c r="QN191" s="202"/>
    </row>
    <row r="192" spans="2:456" ht="3.65" customHeight="1" thickBot="1">
      <c r="B192" s="1167"/>
      <c r="C192" s="1168"/>
      <c r="D192" s="1168"/>
      <c r="E192" s="1168"/>
      <c r="F192" s="1168"/>
      <c r="G192" s="1168"/>
      <c r="H192" s="1168"/>
      <c r="I192" s="1168"/>
      <c r="J192" s="1168"/>
      <c r="K192" s="1168"/>
      <c r="L192" s="1168"/>
      <c r="M192" s="1168"/>
      <c r="N192" s="1168"/>
      <c r="O192" s="1168"/>
      <c r="P192" s="1168"/>
      <c r="Q192" s="1168"/>
      <c r="R192" s="1168"/>
      <c r="S192" s="1168"/>
      <c r="T192" s="1168"/>
      <c r="U192" s="1168"/>
      <c r="V192" s="1168"/>
      <c r="W192" s="1168"/>
      <c r="X192" s="1168"/>
      <c r="Y192" s="1168"/>
      <c r="Z192" s="1168"/>
      <c r="AA192" s="1168"/>
      <c r="AB192" s="1168"/>
      <c r="AC192" s="1168"/>
      <c r="AD192" s="1168"/>
      <c r="AE192" s="1168"/>
      <c r="AF192" s="1168"/>
      <c r="AG192" s="1168"/>
      <c r="AH192" s="1168"/>
      <c r="AI192" s="1168"/>
      <c r="AJ192" s="1168"/>
      <c r="AK192" s="1168"/>
      <c r="AL192" s="1168"/>
      <c r="AM192" s="1168"/>
      <c r="AN192" s="1168"/>
      <c r="AO192" s="1168"/>
      <c r="AP192" s="1168"/>
      <c r="AQ192" s="1168"/>
      <c r="AR192" s="1168"/>
      <c r="AS192" s="1168"/>
      <c r="AT192" s="1168"/>
      <c r="AU192" s="1168"/>
      <c r="AV192" s="1168"/>
      <c r="AW192" s="1168"/>
      <c r="AX192" s="1168"/>
      <c r="AY192" s="1168"/>
      <c r="AZ192" s="1168"/>
      <c r="BA192" s="1168"/>
      <c r="BB192" s="1168"/>
      <c r="BC192" s="1168"/>
      <c r="BD192" s="1168"/>
      <c r="BE192" s="1168"/>
      <c r="BF192" s="1168"/>
      <c r="BG192" s="1168"/>
      <c r="BH192" s="1168"/>
      <c r="BI192" s="1168"/>
      <c r="BJ192" s="1168"/>
      <c r="BK192" s="1168"/>
      <c r="BL192" s="1168"/>
      <c r="BM192" s="1168"/>
      <c r="BN192" s="1168"/>
      <c r="BO192" s="1168"/>
      <c r="BP192" s="1168"/>
      <c r="BQ192" s="1168"/>
      <c r="BR192" s="1168"/>
      <c r="BS192" s="1168"/>
      <c r="BT192" s="1168"/>
      <c r="BU192" s="1168"/>
      <c r="BV192" s="1168"/>
      <c r="BW192" s="1168"/>
      <c r="BX192" s="1168"/>
      <c r="BY192" s="1168"/>
      <c r="BZ192" s="1168"/>
      <c r="CA192" s="1168"/>
      <c r="CB192" s="1168"/>
      <c r="CC192" s="1168"/>
      <c r="CD192" s="1168"/>
      <c r="CE192" s="1168"/>
      <c r="CF192" s="1168"/>
      <c r="CG192" s="1168"/>
      <c r="CH192" s="1168"/>
      <c r="CI192" s="1168"/>
      <c r="CJ192" s="1168"/>
      <c r="CK192" s="1168"/>
      <c r="CL192" s="1168"/>
      <c r="CM192" s="1168"/>
      <c r="CN192" s="1168"/>
      <c r="CO192" s="1168"/>
      <c r="CP192" s="1168"/>
      <c r="CQ192" s="1168"/>
      <c r="CR192" s="1168"/>
      <c r="CS192" s="1168"/>
      <c r="CT192" s="1168"/>
      <c r="CU192" s="1168"/>
      <c r="CV192" s="1168"/>
      <c r="CW192" s="1168"/>
      <c r="CX192" s="1168"/>
      <c r="CY192" s="1168"/>
      <c r="CZ192" s="1168"/>
      <c r="DA192" s="1168"/>
      <c r="DB192" s="1168"/>
      <c r="DC192" s="1168"/>
      <c r="DD192" s="1168"/>
      <c r="DE192" s="1168"/>
      <c r="DF192" s="1168"/>
      <c r="DG192" s="1168"/>
      <c r="DH192" s="1168"/>
      <c r="DI192" s="1168"/>
      <c r="DJ192" s="1168"/>
      <c r="DK192" s="1168"/>
      <c r="DL192" s="1168"/>
      <c r="DM192" s="1168"/>
      <c r="DN192" s="1168"/>
      <c r="DO192" s="1168"/>
      <c r="DP192" s="1168"/>
      <c r="DQ192" s="1168"/>
      <c r="DR192" s="1168"/>
      <c r="DS192" s="1168"/>
      <c r="DT192" s="1168"/>
      <c r="DU192" s="1168"/>
      <c r="DV192" s="1168"/>
      <c r="DW192" s="1168"/>
      <c r="DX192" s="1168"/>
      <c r="DY192" s="1168"/>
      <c r="DZ192" s="1168"/>
      <c r="EA192" s="1168"/>
      <c r="EB192" s="1168"/>
      <c r="EC192" s="1168"/>
      <c r="ED192" s="1168"/>
      <c r="EE192" s="1168"/>
      <c r="EF192" s="1168"/>
      <c r="EG192" s="1168"/>
      <c r="EH192" s="1168"/>
      <c r="EI192" s="1168"/>
      <c r="EJ192" s="1168"/>
      <c r="EK192" s="1168"/>
      <c r="EL192" s="1168"/>
      <c r="EM192" s="1168"/>
      <c r="EN192" s="1168"/>
      <c r="EO192" s="1168"/>
      <c r="EP192" s="1168"/>
      <c r="EQ192" s="1168"/>
      <c r="ER192" s="1168"/>
      <c r="ES192" s="1168"/>
      <c r="ET192" s="1168"/>
      <c r="EU192" s="1168"/>
      <c r="EV192" s="1168"/>
      <c r="EW192" s="1168"/>
      <c r="EX192" s="1168"/>
      <c r="EY192" s="1168"/>
      <c r="EZ192" s="1168"/>
      <c r="FA192" s="1168"/>
      <c r="FB192" s="1168"/>
      <c r="FC192" s="1168"/>
      <c r="FD192" s="1168"/>
      <c r="FE192" s="1168"/>
      <c r="FF192" s="1168"/>
      <c r="FG192" s="1168"/>
      <c r="FH192" s="1168"/>
      <c r="FI192" s="1168"/>
      <c r="FJ192" s="1168"/>
      <c r="FK192" s="1168"/>
      <c r="FL192" s="1168"/>
      <c r="FM192" s="1168"/>
      <c r="FN192" s="1168"/>
      <c r="FO192" s="1168"/>
      <c r="FP192" s="1168"/>
      <c r="FQ192" s="1168"/>
      <c r="FR192" s="1168"/>
      <c r="FS192" s="1168"/>
      <c r="FT192" s="1168"/>
      <c r="FU192" s="1168"/>
      <c r="FV192" s="1168"/>
      <c r="FW192" s="1168"/>
      <c r="FX192" s="1168"/>
      <c r="FY192" s="1168"/>
      <c r="FZ192" s="1168"/>
      <c r="GA192" s="1168"/>
      <c r="GB192" s="1168"/>
      <c r="GC192" s="1168"/>
      <c r="GD192" s="1168"/>
      <c r="GE192" s="1168"/>
      <c r="GF192" s="1168"/>
      <c r="GG192" s="1168"/>
      <c r="GH192" s="1168"/>
      <c r="GI192" s="1168"/>
      <c r="GJ192" s="1168"/>
      <c r="GK192" s="1168"/>
      <c r="GL192" s="1168"/>
      <c r="GM192" s="1168"/>
      <c r="GN192" s="1168"/>
      <c r="GO192" s="1168"/>
      <c r="GP192" s="1168"/>
      <c r="GQ192" s="1168"/>
      <c r="GR192" s="1168"/>
      <c r="GS192" s="1168"/>
      <c r="GT192" s="1168"/>
      <c r="GU192" s="1168"/>
      <c r="GV192" s="1168"/>
      <c r="GW192" s="1168"/>
      <c r="GX192" s="1168"/>
      <c r="GY192" s="1168"/>
      <c r="GZ192" s="1168"/>
      <c r="HA192" s="1168"/>
      <c r="HB192" s="1168"/>
      <c r="HC192" s="1168"/>
      <c r="HD192" s="1168"/>
      <c r="HE192" s="1168"/>
      <c r="HF192" s="1168"/>
      <c r="HG192" s="1168"/>
      <c r="HH192" s="1168"/>
      <c r="HI192" s="1168"/>
      <c r="HJ192" s="1168"/>
      <c r="HK192" s="1168"/>
      <c r="HL192" s="1168"/>
      <c r="HM192" s="1168"/>
      <c r="HN192" s="1168"/>
      <c r="HO192" s="1168"/>
      <c r="HP192" s="1168"/>
      <c r="HQ192" s="1168"/>
      <c r="HR192" s="1168"/>
      <c r="HS192" s="1168"/>
      <c r="HT192" s="1168"/>
      <c r="HU192" s="1168"/>
      <c r="HV192" s="1168"/>
      <c r="HW192" s="1168"/>
      <c r="HX192" s="1168"/>
      <c r="HY192" s="1168"/>
      <c r="HZ192" s="1168"/>
      <c r="IA192" s="1168"/>
      <c r="IB192" s="1168"/>
      <c r="IC192" s="1168"/>
      <c r="ID192" s="1168"/>
      <c r="IE192" s="1168"/>
      <c r="IF192" s="1168"/>
      <c r="IG192" s="1168"/>
      <c r="IH192" s="1168"/>
      <c r="II192" s="1168"/>
      <c r="IJ192" s="1168"/>
      <c r="IK192" s="1168"/>
      <c r="IL192" s="1168"/>
      <c r="IM192" s="1168"/>
      <c r="IN192" s="1168"/>
      <c r="IO192" s="1168"/>
      <c r="IP192" s="1168"/>
      <c r="IQ192" s="1168"/>
      <c r="IR192" s="1168"/>
      <c r="IS192" s="1168"/>
      <c r="IT192" s="1168"/>
      <c r="IU192" s="1168"/>
      <c r="IV192" s="1168"/>
      <c r="IW192" s="1168"/>
      <c r="IX192" s="1168"/>
      <c r="IY192" s="1168"/>
      <c r="IZ192" s="1168"/>
      <c r="JA192" s="1168"/>
      <c r="JB192" s="1168"/>
      <c r="JC192" s="1168"/>
      <c r="JD192" s="1168"/>
      <c r="JE192" s="1168"/>
      <c r="JF192" s="1168"/>
      <c r="JG192" s="1168"/>
      <c r="JH192" s="1168"/>
      <c r="JI192" s="1168"/>
      <c r="JJ192" s="1168"/>
      <c r="JK192" s="1168"/>
      <c r="JL192" s="1168"/>
      <c r="JM192" s="1168"/>
      <c r="JN192" s="1168"/>
      <c r="JO192" s="1168"/>
      <c r="JP192" s="1168"/>
      <c r="JQ192" s="1168"/>
      <c r="JR192" s="1168"/>
      <c r="JS192" s="1168"/>
      <c r="JT192" s="1168"/>
      <c r="JU192" s="1168"/>
      <c r="JV192" s="1168"/>
      <c r="JW192" s="1168"/>
      <c r="JX192" s="1168"/>
      <c r="JY192" s="1168"/>
      <c r="JZ192" s="1168"/>
      <c r="KA192" s="1168"/>
      <c r="KB192" s="1168"/>
      <c r="KC192" s="1168"/>
      <c r="KD192" s="1168"/>
      <c r="KE192" s="1168"/>
      <c r="KF192" s="1168"/>
      <c r="KG192" s="1168"/>
      <c r="KH192" s="1168"/>
      <c r="KI192" s="1168"/>
      <c r="KJ192" s="1168"/>
      <c r="KK192" s="1168"/>
      <c r="KL192" s="1168"/>
      <c r="KM192" s="1168"/>
      <c r="KN192" s="1168"/>
      <c r="KO192" s="1168"/>
      <c r="KP192" s="1168"/>
      <c r="KQ192" s="1168"/>
      <c r="KR192" s="1168"/>
      <c r="KS192" s="1168"/>
      <c r="KT192" s="1168"/>
      <c r="KU192" s="1168"/>
      <c r="KV192" s="1168"/>
      <c r="KW192" s="1168"/>
      <c r="KX192" s="1168"/>
      <c r="KY192" s="1168"/>
      <c r="KZ192" s="1168"/>
      <c r="LA192" s="1168"/>
      <c r="LB192" s="1168"/>
      <c r="LC192" s="1168"/>
      <c r="LD192" s="1168"/>
      <c r="LE192" s="1168"/>
      <c r="LF192" s="1168"/>
      <c r="LG192" s="1168"/>
      <c r="LH192" s="1168"/>
      <c r="LI192" s="1168"/>
      <c r="LJ192" s="1168"/>
      <c r="LK192" s="1168"/>
      <c r="LL192" s="1168"/>
      <c r="LM192" s="1168"/>
      <c r="LN192" s="1168"/>
      <c r="LO192" s="1168"/>
      <c r="LP192" s="1168"/>
      <c r="LQ192" s="1168"/>
      <c r="LR192" s="1168"/>
      <c r="LS192" s="1168"/>
      <c r="LT192" s="1168"/>
      <c r="LU192" s="1168"/>
      <c r="LV192" s="1168"/>
      <c r="LW192" s="1168"/>
      <c r="LX192" s="1168"/>
      <c r="LY192" s="1168"/>
      <c r="LZ192" s="1168"/>
      <c r="MA192" s="1168"/>
      <c r="MB192" s="1168"/>
      <c r="MC192" s="1168"/>
      <c r="MD192" s="1168"/>
      <c r="ME192" s="1168"/>
      <c r="MF192" s="1168"/>
      <c r="MG192" s="1168"/>
      <c r="MH192" s="1168"/>
      <c r="MI192" s="1168"/>
      <c r="MJ192" s="1168"/>
      <c r="MK192" s="1168"/>
      <c r="ML192" s="1168"/>
      <c r="MM192" s="1168"/>
      <c r="MN192" s="1168"/>
      <c r="MO192" s="1168"/>
      <c r="MP192" s="1168"/>
      <c r="MQ192" s="1168"/>
      <c r="MR192" s="1168"/>
      <c r="MS192" s="1168"/>
      <c r="MT192" s="1168"/>
      <c r="MU192" s="1168"/>
      <c r="MV192" s="1168"/>
      <c r="MW192" s="1168"/>
      <c r="MX192" s="1169"/>
      <c r="OG192" s="202"/>
      <c r="OH192" s="202"/>
      <c r="OM192" s="889"/>
      <c r="ON192" s="192"/>
      <c r="OO192" s="192"/>
      <c r="OP192" s="192"/>
      <c r="OQ192" s="192"/>
      <c r="OR192" s="192"/>
      <c r="OS192" s="192"/>
      <c r="OT192" s="192"/>
      <c r="OU192" s="192"/>
      <c r="OV192" s="192"/>
      <c r="OW192" s="192"/>
      <c r="OX192" s="192"/>
      <c r="OY192" s="192"/>
      <c r="OZ192" s="192"/>
      <c r="PA192" s="192"/>
      <c r="PB192" s="889"/>
      <c r="PC192" s="889"/>
      <c r="PD192" s="889"/>
      <c r="PE192" s="889"/>
      <c r="PF192" s="889"/>
      <c r="PG192" s="878"/>
      <c r="PH192" s="878"/>
      <c r="PI192" s="878"/>
      <c r="PJ192" s="878"/>
      <c r="PK192" s="878"/>
      <c r="PL192" s="878"/>
      <c r="PM192" s="878"/>
      <c r="PN192" s="878"/>
      <c r="PO192" s="878"/>
      <c r="PP192" s="878"/>
      <c r="PQ192" s="878"/>
      <c r="PR192" s="878"/>
      <c r="PS192" s="889"/>
      <c r="PT192" s="889"/>
      <c r="PU192" s="891"/>
      <c r="PV192" s="891"/>
      <c r="PW192" s="891"/>
      <c r="PX192" s="891"/>
      <c r="PY192" s="891"/>
      <c r="PZ192" s="891"/>
      <c r="QA192" s="891"/>
      <c r="QB192" s="891"/>
      <c r="QC192" s="891"/>
      <c r="QD192" s="891"/>
      <c r="QE192" s="891"/>
      <c r="QF192" s="891"/>
      <c r="QG192" s="192"/>
      <c r="QH192" s="192"/>
      <c r="QM192" s="202"/>
      <c r="QN192" s="202"/>
    </row>
    <row r="193" spans="2:456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G193" s="202"/>
      <c r="OH193" s="202"/>
      <c r="OM193" s="889"/>
      <c r="ON193" s="192"/>
      <c r="OO193" s="192"/>
      <c r="OP193" s="192"/>
      <c r="OQ193" s="192"/>
      <c r="OR193" s="192"/>
      <c r="OS193" s="192"/>
      <c r="OT193" s="192"/>
      <c r="OU193" s="192"/>
      <c r="OV193" s="192"/>
      <c r="OW193" s="192"/>
      <c r="OX193" s="192"/>
      <c r="OY193" s="192"/>
      <c r="OZ193" s="192"/>
      <c r="PA193" s="192"/>
      <c r="PB193" s="889"/>
      <c r="PC193" s="889"/>
      <c r="PD193" s="889"/>
      <c r="PE193" s="889"/>
      <c r="PF193" s="889"/>
      <c r="PG193" s="878"/>
      <c r="PH193" s="878"/>
      <c r="PI193" s="878"/>
      <c r="PJ193" s="878"/>
      <c r="PK193" s="878"/>
      <c r="PL193" s="878"/>
      <c r="PM193" s="878"/>
      <c r="PN193" s="878"/>
      <c r="PO193" s="878"/>
      <c r="PP193" s="878"/>
      <c r="PQ193" s="878"/>
      <c r="PR193" s="878"/>
      <c r="PS193" s="889"/>
      <c r="PT193" s="889"/>
      <c r="PU193" s="891"/>
      <c r="PV193" s="891"/>
      <c r="PW193" s="891"/>
      <c r="PX193" s="891"/>
      <c r="PY193" s="891"/>
      <c r="PZ193" s="891"/>
      <c r="QA193" s="891"/>
      <c r="QB193" s="891"/>
      <c r="QC193" s="891"/>
      <c r="QD193" s="891"/>
      <c r="QE193" s="891"/>
      <c r="QF193" s="891"/>
      <c r="QG193" s="192"/>
      <c r="QH193" s="192"/>
      <c r="QM193" s="202"/>
      <c r="QN193" s="202"/>
    </row>
    <row r="194" spans="2:456" ht="3.65" customHeight="1">
      <c r="OG194" s="202"/>
      <c r="OH194" s="202"/>
      <c r="OM194" s="889"/>
      <c r="ON194" s="192"/>
      <c r="OO194" s="192"/>
      <c r="OP194" s="192"/>
      <c r="OQ194" s="192"/>
      <c r="OR194" s="192"/>
      <c r="OS194" s="192"/>
      <c r="OT194" s="192"/>
      <c r="OU194" s="192"/>
      <c r="OV194" s="192"/>
      <c r="OW194" s="192"/>
      <c r="OX194" s="192"/>
      <c r="OY194" s="192"/>
      <c r="OZ194" s="192"/>
      <c r="PA194" s="192"/>
      <c r="PB194" s="889"/>
      <c r="PC194" s="889"/>
      <c r="PD194" s="889"/>
      <c r="PE194" s="889"/>
      <c r="PF194" s="889"/>
      <c r="PG194" s="878"/>
      <c r="PH194" s="878"/>
      <c r="PI194" s="878"/>
      <c r="PJ194" s="878"/>
      <c r="PK194" s="878"/>
      <c r="PL194" s="878"/>
      <c r="PM194" s="878"/>
      <c r="PN194" s="878"/>
      <c r="PO194" s="878"/>
      <c r="PP194" s="878"/>
      <c r="PQ194" s="878"/>
      <c r="PR194" s="878"/>
      <c r="PS194" s="889"/>
      <c r="PT194" s="889"/>
      <c r="PU194" s="891"/>
      <c r="PV194" s="891"/>
      <c r="PW194" s="891"/>
      <c r="PX194" s="891"/>
      <c r="PY194" s="891"/>
      <c r="PZ194" s="891"/>
      <c r="QA194" s="891"/>
      <c r="QB194" s="891"/>
      <c r="QC194" s="891"/>
      <c r="QD194" s="891"/>
      <c r="QE194" s="891"/>
      <c r="QF194" s="891"/>
      <c r="QG194" s="192"/>
      <c r="QH194" s="192"/>
      <c r="QM194" s="202"/>
      <c r="QN194" s="202"/>
    </row>
    <row r="195" spans="2:456" ht="3.65" customHeight="1">
      <c r="OG195" s="202"/>
      <c r="OH195" s="202"/>
      <c r="QM195" s="202"/>
      <c r="QN195" s="202"/>
    </row>
    <row r="196" spans="2:456" ht="3.65" customHeight="1">
      <c r="OG196" s="63"/>
      <c r="OH196" s="63"/>
      <c r="QM196" s="63"/>
      <c r="QN196" s="63"/>
    </row>
    <row r="197" spans="2:456" ht="3.65" customHeight="1">
      <c r="OG197" s="63"/>
      <c r="OH197" s="63"/>
      <c r="QM197" s="63"/>
      <c r="QN197" s="63"/>
    </row>
    <row r="199" spans="2:456" ht="3.65" customHeight="1">
      <c r="EK199" t="s">
        <v>25</v>
      </c>
    </row>
  </sheetData>
  <mergeCells count="203">
    <mergeCell ref="FP175:GF176"/>
    <mergeCell ref="GG175:GW176"/>
    <mergeCell ref="FF174:FG174"/>
    <mergeCell ref="FW174:FX174"/>
    <mergeCell ref="GN174:GO174"/>
    <mergeCell ref="ID182:JE188"/>
    <mergeCell ref="B189:MX192"/>
    <mergeCell ref="BB49:BG50"/>
    <mergeCell ref="GX175:HN176"/>
    <mergeCell ref="HO175:IE176"/>
    <mergeCell ref="IF175:IV176"/>
    <mergeCell ref="AP182:BQ188"/>
    <mergeCell ref="BR182:CS188"/>
    <mergeCell ref="CT182:DU188"/>
    <mergeCell ref="DV182:EW188"/>
    <mergeCell ref="EX182:FY188"/>
    <mergeCell ref="FZ182:HA188"/>
    <mergeCell ref="HB182:IC188"/>
    <mergeCell ref="IW174:IY176"/>
    <mergeCell ref="BA175:BQ176"/>
    <mergeCell ref="BR175:CH176"/>
    <mergeCell ref="CI175:CY176"/>
    <mergeCell ref="FP166:FX169"/>
    <mergeCell ref="B46:AO53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GG170:HF173"/>
    <mergeCell ref="HG170:HM173"/>
    <mergeCell ref="HN170:HW173"/>
    <mergeCell ref="HX170:IE173"/>
    <mergeCell ref="CZ175:DP176"/>
    <mergeCell ref="DQ175:EG176"/>
    <mergeCell ref="EH175:EX176"/>
    <mergeCell ref="AX161:AY173"/>
    <mergeCell ref="EY175:FO176"/>
    <mergeCell ref="IX161:IY173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IL165:IV167"/>
    <mergeCell ref="IW165:IW166"/>
    <mergeCell ref="BH166:BQ169"/>
    <mergeCell ref="BR166:BX169"/>
    <mergeCell ref="BY166:CH169"/>
    <mergeCell ref="CL166:CV173"/>
    <mergeCell ref="HG166:HW169"/>
    <mergeCell ref="HX166:IK169"/>
    <mergeCell ref="IL168:IQ170"/>
    <mergeCell ref="IR168:IV170"/>
    <mergeCell ref="BH170:BQ173"/>
    <mergeCell ref="BR170:BX173"/>
    <mergeCell ref="BY170:CH173"/>
    <mergeCell ref="CZ170:EX173"/>
    <mergeCell ref="EY170:FG173"/>
    <mergeCell ref="AX148:AY160"/>
    <mergeCell ref="IX148:IY160"/>
    <mergeCell ref="BL150:BL151"/>
    <mergeCell ref="IM150:IM151"/>
    <mergeCell ref="AZ153:AZ154"/>
    <mergeCell ref="IW153:IW154"/>
    <mergeCell ref="BJ157:FI158"/>
    <mergeCell ref="BJ159:DV160"/>
    <mergeCell ref="DW159:FI160"/>
    <mergeCell ref="AZ140:AZ141"/>
    <mergeCell ref="IW140:IW141"/>
    <mergeCell ref="BC145:BG146"/>
    <mergeCell ref="BA170:BG173"/>
    <mergeCell ref="CZ166:DF169"/>
    <mergeCell ref="DG166:EX169"/>
    <mergeCell ref="EY166:FB169"/>
    <mergeCell ref="FC166:FO169"/>
    <mergeCell ref="BJ146:BK147"/>
    <mergeCell ref="BJ161:BV162"/>
    <mergeCell ref="BW161:CI162"/>
    <mergeCell ref="CJ161:CV162"/>
    <mergeCell ref="CW161:DI162"/>
    <mergeCell ref="DJ161:DV162"/>
    <mergeCell ref="DW161:EI162"/>
    <mergeCell ref="EJ161:EV162"/>
    <mergeCell ref="EW161:FI162"/>
    <mergeCell ref="AZ165:AZ166"/>
    <mergeCell ref="BA166:BG169"/>
    <mergeCell ref="FY166:HF169"/>
    <mergeCell ref="IX109:IY121"/>
    <mergeCell ref="BC113:BG114"/>
    <mergeCell ref="AZ114:AZ115"/>
    <mergeCell ref="IW114:IW115"/>
    <mergeCell ref="BC121:BG122"/>
    <mergeCell ref="AX122:AY134"/>
    <mergeCell ref="IX122:IY134"/>
    <mergeCell ref="IS81:IV132"/>
    <mergeCell ref="AX83:AY95"/>
    <mergeCell ref="IX83:IY95"/>
    <mergeCell ref="AZ88:AZ89"/>
    <mergeCell ref="IW88:IW89"/>
    <mergeCell ref="BB89:BG90"/>
    <mergeCell ref="AX96:AY108"/>
    <mergeCell ref="IX96:IY108"/>
    <mergeCell ref="BB97:BG98"/>
    <mergeCell ref="AZ101:AZ102"/>
    <mergeCell ref="AZ127:AZ128"/>
    <mergeCell ref="IW127:IW128"/>
    <mergeCell ref="BC129:BG130"/>
    <mergeCell ref="IS133:IV140"/>
    <mergeCell ref="AX135:AY147"/>
    <mergeCell ref="IX135:IY147"/>
    <mergeCell ref="BC137:BG138"/>
    <mergeCell ref="IW62:IW63"/>
    <mergeCell ref="BB65:BG66"/>
    <mergeCell ref="AX70:AY82"/>
    <mergeCell ref="IX70:IY82"/>
    <mergeCell ref="BB73:BG74"/>
    <mergeCell ref="AZ75:AZ76"/>
    <mergeCell ref="IW75:IW76"/>
    <mergeCell ref="BB81:BG82"/>
    <mergeCell ref="IW101:IW102"/>
    <mergeCell ref="IX31:IY43"/>
    <mergeCell ref="BJ33:IN36"/>
    <mergeCell ref="AZ36:AZ37"/>
    <mergeCell ref="IW36:IW37"/>
    <mergeCell ref="DO74:FB81"/>
    <mergeCell ref="BJ39:IN42"/>
    <mergeCell ref="AX44:AY56"/>
    <mergeCell ref="IX44:IY56"/>
    <mergeCell ref="DO82:FB89"/>
    <mergeCell ref="AZ49:AZ50"/>
    <mergeCell ref="DO66:FB73"/>
    <mergeCell ref="BH30:BI30"/>
    <mergeCell ref="BY30:BZ30"/>
    <mergeCell ref="CP30:CQ30"/>
    <mergeCell ref="DG30:DH30"/>
    <mergeCell ref="DX30:DY30"/>
    <mergeCell ref="AX31:AY43"/>
    <mergeCell ref="IW49:IW50"/>
    <mergeCell ref="B54:AO61"/>
    <mergeCell ref="AX57:AY69"/>
    <mergeCell ref="BB57:BG58"/>
    <mergeCell ref="IW28:IY30"/>
    <mergeCell ref="IM30:IN30"/>
    <mergeCell ref="IX57:IY69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KD17"/>
    <mergeCell ref="LK13:MD17"/>
    <mergeCell ref="EO30:EP30"/>
    <mergeCell ref="FF30:FG30"/>
    <mergeCell ref="FW30:FX30"/>
    <mergeCell ref="GN30:GO30"/>
    <mergeCell ref="HE30:HF30"/>
    <mergeCell ref="HV30:HW30"/>
    <mergeCell ref="B30:AO37"/>
    <mergeCell ref="B2:B11"/>
    <mergeCell ref="C2:AP11"/>
    <mergeCell ref="GW4:HC9"/>
    <mergeCell ref="HD4:IV9"/>
    <mergeCell ref="B12:AO12"/>
    <mergeCell ref="AP12:CC12"/>
    <mergeCell ref="CD12:DS12"/>
    <mergeCell ref="DT12:FG12"/>
    <mergeCell ref="FP28:GF29"/>
    <mergeCell ref="GG28:GW29"/>
    <mergeCell ref="GX28:HN29"/>
    <mergeCell ref="HO28:IE29"/>
    <mergeCell ref="IF28:IV29"/>
    <mergeCell ref="AZ62:AZ63"/>
    <mergeCell ref="BC105:BG106"/>
    <mergeCell ref="AX109:AY121"/>
    <mergeCell ref="B38:AO45"/>
    <mergeCell ref="B62:AO69"/>
    <mergeCell ref="B70:AO77"/>
    <mergeCell ref="B78:AO85"/>
    <mergeCell ref="B86:AO93"/>
    <mergeCell ref="B94:AO101"/>
  </mergeCells>
  <conditionalFormatting sqref="BB121:BI124 BB61:BI63 BB65:BI67 BB69:BI71 BB73:BI75 BB77:BI79 BB86:BI88 BB90:BI92 BB94:BI96 BB98:BI100 BB102:BI104 BB57:BI59">
    <cfRule type="notContainsBlanks" dxfId="70" priority="3">
      <formula>LEN(TRIM(BB57))&gt;0</formula>
    </cfRule>
  </conditionalFormatting>
  <conditionalFormatting sqref="BH53:BI55 BH50:BI51">
    <cfRule type="notContainsBlanks" dxfId="69" priority="2">
      <formula>LEN(TRIM(BH50))&gt;0</formula>
    </cfRule>
  </conditionalFormatting>
  <conditionalFormatting sqref="BB49:BG50">
    <cfRule type="notContainsBlanks" dxfId="68" priority="1">
      <formula>LEN(TRIM(BB49))&gt;0</formula>
    </cfRule>
  </conditionalFormatting>
  <dataValidations disablePrompts="1" count="4">
    <dataValidation type="list" allowBlank="1" showInputMessage="1" showErrorMessage="1" sqref="BH98:BI100" xr:uid="{A8C864DA-42C7-4563-A4D9-91A465887A0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H94:BI96" xr:uid="{897FEC1D-08F7-4479-B8DC-25F65A24D275}">
      <formula1>"D.Gomez, E.Cristancho, N.Prada, A.Avila,J.Navas,E.Jaimes,A.Pinzón"</formula1>
    </dataValidation>
    <dataValidation type="list" allowBlank="1" showInputMessage="1" showErrorMessage="1" sqref="BH65:BI67 BH57:BI57" xr:uid="{CE85079B-AFEE-4BC2-82FC-0A6906737343}">
      <formula1>"G-Flex, T-Power,L-Meter,C-Box,S-Energy,M-Board,V-Drive,BlokSeT,Q-Bank"</formula1>
    </dataValidation>
    <dataValidation type="list" allowBlank="1" showInputMessage="1" showErrorMessage="1" sqref="BH121:BI125" xr:uid="{5386BC58-7B2E-4770-B10A-4BB0FAD337E8}">
      <formula1>"A0,A1,B1,B2"</formula1>
    </dataValidation>
  </dataValidations>
  <hyperlinks>
    <hyperlink ref="DT12:FG12" location="BOM_GFLEX!A1" display="Informe Final" xr:uid="{597EDF56-35CD-4C76-8216-1C06B9C72BB2}"/>
    <hyperlink ref="AP12:CC12" location="'PORTADA G-FLEX'!A1" display="Proyecto G-Flex" xr:uid="{DE4323CF-ED66-40B6-BFAD-7F3D04D6FA99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32" r:id="rId4" name="Tipobrr_">
          <controlPr defaultSize="0" autoLine="0" r:id="rId5">
            <anchor moveWithCells="1">
              <from>
                <xdr:col>297</xdr:col>
                <xdr:colOff>19050</xdr:colOff>
                <xdr:row>52</xdr:row>
                <xdr:rowOff>0</xdr:rowOff>
              </from>
              <to>
                <xdr:col>338</xdr:col>
                <xdr:colOff>0</xdr:colOff>
                <xdr:row>57</xdr:row>
                <xdr:rowOff>12700</xdr:rowOff>
              </to>
            </anchor>
          </controlPr>
        </control>
      </mc:Choice>
      <mc:Fallback>
        <control shapeId="30732" r:id="rId4" name="Tipobrr_"/>
      </mc:Fallback>
    </mc:AlternateContent>
    <mc:AlternateContent xmlns:mc="http://schemas.openxmlformats.org/markup-compatibility/2006">
      <mc:Choice Requires="x14">
        <control shapeId="30731" r:id="rId6" name="ancho_main">
          <controlPr defaultSize="0" autoLine="0" r:id="rId7">
            <anchor moveWithCells="1">
              <from>
                <xdr:col>297</xdr:col>
                <xdr:colOff>6350</xdr:colOff>
                <xdr:row>63</xdr:row>
                <xdr:rowOff>0</xdr:rowOff>
              </from>
              <to>
                <xdr:col>338</xdr:col>
                <xdr:colOff>12700</xdr:colOff>
                <xdr:row>69</xdr:row>
                <xdr:rowOff>0</xdr:rowOff>
              </to>
            </anchor>
          </controlPr>
        </control>
      </mc:Choice>
      <mc:Fallback>
        <control shapeId="30731" r:id="rId6" name="ancho_main"/>
      </mc:Fallback>
    </mc:AlternateContent>
    <mc:AlternateContent xmlns:mc="http://schemas.openxmlformats.org/markup-compatibility/2006">
      <mc:Choice Requires="x14">
        <control shapeId="30730" r:id="rId8" name="sentido_main">
          <controlPr defaultSize="0" autoLine="0" r:id="rId9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12700</xdr:colOff>
                <xdr:row>80</xdr:row>
                <xdr:rowOff>0</xdr:rowOff>
              </to>
            </anchor>
          </controlPr>
        </control>
      </mc:Choice>
      <mc:Fallback>
        <control shapeId="30730" r:id="rId8" name="sentido_main"/>
      </mc:Fallback>
    </mc:AlternateContent>
    <mc:AlternateContent xmlns:mc="http://schemas.openxmlformats.org/markup-compatibility/2006">
      <mc:Choice Requires="x14">
        <control shapeId="30729" r:id="rId10" name="Orientacion_canasta">
          <controlPr defaultSize="0" autoLine="0" r:id="rId11">
            <anchor moveWithCells="1">
              <from>
                <xdr:col>297</xdr:col>
                <xdr:colOff>6350</xdr:colOff>
                <xdr:row>51</xdr:row>
                <xdr:rowOff>38100</xdr:rowOff>
              </from>
              <to>
                <xdr:col>338</xdr:col>
                <xdr:colOff>12700</xdr:colOff>
                <xdr:row>57</xdr:row>
                <xdr:rowOff>19050</xdr:rowOff>
              </to>
            </anchor>
          </controlPr>
        </control>
      </mc:Choice>
      <mc:Fallback>
        <control shapeId="30729" r:id="rId10" name="Orientacion_canasta"/>
      </mc:Fallback>
    </mc:AlternateContent>
    <mc:AlternateContent xmlns:mc="http://schemas.openxmlformats.org/markup-compatibility/2006">
      <mc:Choice Requires="x14">
        <control shapeId="30728" r:id="rId12" name="Equipo_canasta">
          <controlPr defaultSize="0" autoLine="0" r:id="rId13">
            <anchor moveWithCells="1">
              <from>
                <xdr:col>297</xdr:col>
                <xdr:colOff>12700</xdr:colOff>
                <xdr:row>40</xdr:row>
                <xdr:rowOff>38100</xdr:rowOff>
              </from>
              <to>
                <xdr:col>338</xdr:col>
                <xdr:colOff>12700</xdr:colOff>
                <xdr:row>46</xdr:row>
                <xdr:rowOff>31750</xdr:rowOff>
              </to>
            </anchor>
          </controlPr>
        </control>
      </mc:Choice>
      <mc:Fallback>
        <control shapeId="30728" r:id="rId12" name="Equipo_canasta"/>
      </mc:Fallback>
    </mc:AlternateContent>
    <mc:AlternateContent xmlns:mc="http://schemas.openxmlformats.org/markup-compatibility/2006">
      <mc:Choice Requires="x14">
        <control shapeId="30727" r:id="rId14" name="Cubiculo">
          <controlPr defaultSize="0" autoLine="0" r:id="rId15">
            <anchor moveWithCells="1">
              <from>
                <xdr:col>318</xdr:col>
                <xdr:colOff>12700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0</xdr:rowOff>
              </to>
            </anchor>
          </controlPr>
        </control>
      </mc:Choice>
      <mc:Fallback>
        <control shapeId="30727" r:id="rId14" name="Cubiculo"/>
      </mc:Fallback>
    </mc:AlternateContent>
    <mc:AlternateContent xmlns:mc="http://schemas.openxmlformats.org/markup-compatibility/2006">
      <mc:Choice Requires="x14">
        <control shapeId="30726" r:id="rId16" name="Columna">
          <controlPr defaultSize="0" autoLine="0" r:id="rId17">
            <anchor moveWithCells="1">
              <from>
                <xdr:col>297</xdr:col>
                <xdr:colOff>6350</xdr:colOff>
                <xdr:row>32</xdr:row>
                <xdr:rowOff>0</xdr:rowOff>
              </from>
              <to>
                <xdr:col>314</xdr:col>
                <xdr:colOff>38100</xdr:colOff>
                <xdr:row>36</xdr:row>
                <xdr:rowOff>38100</xdr:rowOff>
              </to>
            </anchor>
          </controlPr>
        </control>
      </mc:Choice>
      <mc:Fallback>
        <control shapeId="30726" r:id="rId16" name="Columna"/>
      </mc:Fallback>
    </mc:AlternateContent>
    <mc:AlternateContent xmlns:mc="http://schemas.openxmlformats.org/markup-compatibility/2006">
      <mc:Choice Requires="x14">
        <control shapeId="30725" r:id="rId18" name="Ancho_BRR">
          <controlPr defaultSize="0" autoLine="0" r:id="rId19">
            <anchor moveWithCells="1">
              <from>
                <xdr:col>319</xdr:col>
                <xdr:colOff>0</xdr:colOff>
                <xdr:row>65</xdr:row>
                <xdr:rowOff>6350</xdr:rowOff>
              </from>
              <to>
                <xdr:col>339</xdr:col>
                <xdr:colOff>31750</xdr:colOff>
                <xdr:row>70</xdr:row>
                <xdr:rowOff>31750</xdr:rowOff>
              </to>
            </anchor>
          </controlPr>
        </control>
      </mc:Choice>
      <mc:Fallback>
        <control shapeId="30725" r:id="rId18" name="Ancho_BRR"/>
      </mc:Fallback>
    </mc:AlternateContent>
    <mc:AlternateContent xmlns:mc="http://schemas.openxmlformats.org/markup-compatibility/2006">
      <mc:Choice Requires="x14">
        <control shapeId="30724" r:id="rId20" name="Amperaje_BRR">
          <controlPr defaultSize="0" autoLine="0" r:id="rId19">
            <anchor moveWithCells="1">
              <from>
                <xdr:col>296</xdr:col>
                <xdr:colOff>31750</xdr:colOff>
                <xdr:row>65</xdr:row>
                <xdr:rowOff>6350</xdr:rowOff>
              </from>
              <to>
                <xdr:col>317</xdr:col>
                <xdr:colOff>12700</xdr:colOff>
                <xdr:row>70</xdr:row>
                <xdr:rowOff>31750</xdr:rowOff>
              </to>
            </anchor>
          </controlPr>
        </control>
      </mc:Choice>
      <mc:Fallback>
        <control shapeId="30724" r:id="rId20" name="Amperaje_BRR"/>
      </mc:Fallback>
    </mc:AlternateContent>
    <mc:AlternateContent xmlns:mc="http://schemas.openxmlformats.org/markup-compatibility/2006">
      <mc:Choice Requires="x14">
        <control shapeId="30722" r:id="rId21" name="Orientaccion_BRR">
          <controlPr defaultSize="0" autoLine="0" r:id="rId22">
            <anchor moveWithCells="1">
              <from>
                <xdr:col>297</xdr:col>
                <xdr:colOff>19050</xdr:colOff>
                <xdr:row>39</xdr:row>
                <xdr:rowOff>6350</xdr:rowOff>
              </from>
              <to>
                <xdr:col>338</xdr:col>
                <xdr:colOff>12700</xdr:colOff>
                <xdr:row>45</xdr:row>
                <xdr:rowOff>12700</xdr:rowOff>
              </to>
            </anchor>
          </controlPr>
        </control>
      </mc:Choice>
      <mc:Fallback>
        <control shapeId="30722" r:id="rId21" name="Orientaccion_BRR"/>
      </mc:Fallback>
    </mc:AlternateContent>
    <mc:AlternateContent xmlns:mc="http://schemas.openxmlformats.org/markup-compatibility/2006">
      <mc:Choice Requires="x14">
        <control shapeId="30721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38100</xdr:rowOff>
              </from>
              <to>
                <xdr:col>337</xdr:col>
                <xdr:colOff>12700</xdr:colOff>
                <xdr:row>51</xdr:row>
                <xdr:rowOff>0</xdr:rowOff>
              </to>
            </anchor>
          </controlPr>
        </control>
      </mc:Choice>
      <mc:Fallback>
        <control shapeId="30721" r:id="rId23" name="DimensionesENV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455"/>
  <sheetViews>
    <sheetView showGridLines="0" zoomScale="115" zoomScaleNormal="115" workbookViewId="0">
      <pane ySplit="3" topLeftCell="A4" activePane="bottomLeft" state="frozen"/>
      <selection activeCell="AP12" sqref="AP12:CC12"/>
      <selection pane="bottomLeft" activeCell="F72" sqref="F72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9.9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22" t="s">
        <v>97</v>
      </c>
      <c r="C1" s="823"/>
      <c r="D1" s="823"/>
      <c r="E1" s="823"/>
      <c r="F1" s="823"/>
      <c r="G1" s="823"/>
      <c r="H1" s="823"/>
      <c r="I1" s="823"/>
      <c r="J1" s="823"/>
      <c r="K1" s="823"/>
      <c r="L1" s="823"/>
      <c r="M1" s="823"/>
      <c r="N1" s="823"/>
      <c r="O1" s="823"/>
      <c r="P1" s="823"/>
      <c r="Q1" s="823"/>
      <c r="R1" s="823"/>
      <c r="S1" s="823"/>
      <c r="T1" s="823"/>
      <c r="U1" s="823"/>
      <c r="V1" s="823"/>
      <c r="W1" s="823"/>
      <c r="X1" s="823"/>
      <c r="Y1" s="823"/>
      <c r="Z1" s="823"/>
      <c r="AA1" s="823"/>
      <c r="AB1" s="823"/>
      <c r="AC1" s="823"/>
      <c r="AD1" s="823"/>
      <c r="AE1" s="823"/>
      <c r="AF1" s="823"/>
      <c r="AG1" s="823"/>
      <c r="AH1" s="823"/>
      <c r="AI1" s="823"/>
      <c r="AJ1" s="823"/>
      <c r="AK1" s="823"/>
      <c r="AL1" s="823"/>
      <c r="AM1" s="823"/>
      <c r="AN1" s="823"/>
      <c r="AO1" s="823"/>
      <c r="AP1" s="823"/>
      <c r="AQ1" s="823"/>
      <c r="AR1" s="823"/>
      <c r="AS1" s="823"/>
      <c r="AT1" s="823"/>
      <c r="AU1" s="823"/>
      <c r="AV1" s="823"/>
      <c r="AW1" s="823"/>
      <c r="AX1" s="823"/>
      <c r="AY1" s="823"/>
      <c r="AZ1" s="823"/>
      <c r="BA1" s="823"/>
      <c r="BB1" s="823"/>
      <c r="BC1" s="823"/>
      <c r="BD1" s="823"/>
      <c r="BE1" s="823"/>
      <c r="BF1" s="823"/>
      <c r="BG1" s="823"/>
      <c r="BH1" s="823"/>
      <c r="BI1" s="823"/>
      <c r="BJ1" s="823"/>
      <c r="BK1" s="823"/>
      <c r="BL1" s="823"/>
      <c r="BM1" s="823"/>
      <c r="BN1" s="823"/>
      <c r="BO1" s="823"/>
      <c r="BP1" s="823"/>
      <c r="BQ1" s="823"/>
      <c r="BR1" s="823"/>
      <c r="BS1" s="823"/>
      <c r="BT1" s="823"/>
      <c r="BU1" s="823"/>
      <c r="BV1" s="823"/>
      <c r="BW1" s="823"/>
      <c r="BX1" s="823"/>
      <c r="BY1" s="823"/>
      <c r="BZ1" s="823"/>
      <c r="CA1" s="823"/>
      <c r="CB1" s="823"/>
      <c r="CC1" s="823"/>
      <c r="CD1" s="823"/>
      <c r="CE1" s="823"/>
      <c r="CF1" s="823"/>
      <c r="CG1" s="823"/>
      <c r="CH1" s="823"/>
      <c r="CI1" s="823"/>
      <c r="CJ1" s="823"/>
      <c r="CK1" s="823"/>
      <c r="CL1" s="823"/>
      <c r="CM1" s="823"/>
      <c r="CN1" s="823"/>
      <c r="CO1" s="823"/>
      <c r="CP1" s="823"/>
      <c r="CQ1" s="823"/>
      <c r="CR1" s="823"/>
      <c r="CS1" s="823"/>
      <c r="CT1" s="823"/>
      <c r="CU1" s="823"/>
      <c r="CV1" s="823"/>
      <c r="CW1" s="823"/>
      <c r="CX1" s="823"/>
      <c r="CY1" s="823"/>
      <c r="CZ1" s="823"/>
      <c r="DA1" s="823"/>
      <c r="DB1" s="824"/>
    </row>
    <row r="2" spans="1:106" ht="14.5" customHeight="1">
      <c r="B2" s="825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502"/>
      <c r="AK2" s="502"/>
      <c r="AL2" s="502"/>
      <c r="AM2" s="502"/>
      <c r="AN2" s="502"/>
      <c r="AO2" s="502"/>
      <c r="AP2" s="502"/>
      <c r="AQ2" s="502"/>
      <c r="AR2" s="502"/>
      <c r="AS2" s="502"/>
      <c r="AT2" s="502"/>
      <c r="AU2" s="502"/>
      <c r="AV2" s="502"/>
      <c r="AW2" s="502"/>
      <c r="AX2" s="502"/>
      <c r="AY2" s="502"/>
      <c r="AZ2" s="502"/>
      <c r="BA2" s="502"/>
      <c r="BB2" s="502"/>
      <c r="BC2" s="502"/>
      <c r="BD2" s="502"/>
      <c r="BE2" s="502"/>
      <c r="BF2" s="502"/>
      <c r="BG2" s="502"/>
      <c r="BH2" s="502"/>
      <c r="BI2" s="502"/>
      <c r="BJ2" s="502"/>
      <c r="BK2" s="502"/>
      <c r="BL2" s="502"/>
      <c r="BM2" s="502"/>
      <c r="BN2" s="502"/>
      <c r="BO2" s="502"/>
      <c r="BP2" s="502"/>
      <c r="BQ2" s="502"/>
      <c r="BR2" s="502"/>
      <c r="BS2" s="502"/>
      <c r="BT2" s="502"/>
      <c r="BU2" s="502"/>
      <c r="BV2" s="502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826"/>
    </row>
    <row r="3" spans="1:106" s="25" customFormat="1" ht="42" customHeight="1">
      <c r="B3" s="827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362</v>
      </c>
      <c r="I3" s="203" t="s">
        <v>361</v>
      </c>
      <c r="J3" s="1413"/>
      <c r="K3" s="1413"/>
      <c r="L3" s="1413"/>
      <c r="M3" s="1413"/>
      <c r="N3" s="1413"/>
      <c r="O3" s="1413"/>
      <c r="P3" s="1413"/>
      <c r="Q3" s="1413"/>
      <c r="R3" s="1413"/>
      <c r="S3" s="1413"/>
      <c r="T3" s="1413"/>
      <c r="U3" s="1413"/>
      <c r="V3" s="1413"/>
      <c r="W3" s="1413"/>
      <c r="X3" s="1413"/>
      <c r="Y3" s="1413"/>
      <c r="Z3" s="1413"/>
      <c r="AA3" s="1413"/>
      <c r="AB3" s="1413"/>
      <c r="AC3" s="1413"/>
      <c r="AD3" s="1413"/>
      <c r="AE3" s="1413"/>
      <c r="AF3" s="1413"/>
      <c r="AG3" s="1413"/>
      <c r="AH3" s="1413"/>
      <c r="AI3" s="1413"/>
      <c r="AJ3" s="1413"/>
      <c r="AK3" s="1413"/>
      <c r="AL3" s="1413"/>
      <c r="AM3" s="1413"/>
      <c r="AN3" s="1413"/>
      <c r="AO3" s="1413"/>
      <c r="AP3" s="1413"/>
      <c r="AQ3" s="1413"/>
      <c r="AR3" s="1413"/>
      <c r="AS3" s="1413"/>
      <c r="AT3" s="1413"/>
      <c r="AU3" s="1413"/>
      <c r="AV3" s="1413"/>
      <c r="AW3" s="1413"/>
      <c r="AX3" s="1413"/>
      <c r="AY3" s="1413"/>
      <c r="AZ3" s="1413"/>
      <c r="BA3" s="1413"/>
      <c r="BB3" s="1413"/>
      <c r="BC3" s="1413"/>
      <c r="BD3" s="1413"/>
      <c r="BE3" s="1413"/>
      <c r="BF3" s="1413"/>
      <c r="BG3" s="1413"/>
      <c r="BH3" s="1413"/>
      <c r="BI3" s="1413"/>
      <c r="BJ3" s="1413"/>
      <c r="BK3" s="1413"/>
      <c r="BL3" s="1413"/>
      <c r="BM3" s="1413"/>
      <c r="BN3" s="1413"/>
      <c r="BO3" s="1413"/>
      <c r="BP3" s="1413"/>
      <c r="BQ3" s="1413"/>
      <c r="BR3" s="1413"/>
      <c r="BS3" s="1413"/>
      <c r="BT3" s="1413"/>
      <c r="BU3" s="1413"/>
      <c r="BV3" s="1413"/>
      <c r="BW3" s="1413"/>
      <c r="BX3" s="1413"/>
      <c r="BY3" s="1413"/>
      <c r="BZ3" s="1413"/>
      <c r="CA3" s="1413"/>
      <c r="CB3" s="1413"/>
      <c r="CC3" s="1413"/>
      <c r="CD3" s="1413"/>
      <c r="CE3" s="1413"/>
      <c r="CF3" s="1413"/>
      <c r="CG3" s="1413"/>
      <c r="CH3" s="1413"/>
      <c r="CI3" s="1413"/>
      <c r="CJ3" s="1413"/>
      <c r="CK3" s="1413"/>
      <c r="CL3" s="1413"/>
      <c r="CM3" s="1413"/>
      <c r="CN3" s="1413"/>
      <c r="CO3" s="1413"/>
      <c r="CP3" s="1413"/>
      <c r="CQ3" s="1413"/>
      <c r="CR3" s="1413"/>
      <c r="CS3" s="1413"/>
      <c r="CT3" s="1413"/>
      <c r="CU3" s="1413"/>
      <c r="CV3" s="1413"/>
      <c r="CW3" s="1413"/>
      <c r="CX3" s="1413"/>
      <c r="CY3" s="1413"/>
      <c r="CZ3" s="1413"/>
      <c r="DA3" s="1413"/>
      <c r="DB3" s="1414"/>
    </row>
    <row r="4" spans="1:106" ht="3.65" customHeight="1">
      <c r="B4" s="828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59"/>
      <c r="BE4" s="259"/>
      <c r="BF4" s="259"/>
      <c r="BG4" s="259"/>
      <c r="BH4" s="259"/>
      <c r="BI4" s="259"/>
      <c r="BJ4" s="259"/>
      <c r="BK4" s="259"/>
      <c r="BL4" s="259"/>
      <c r="BM4" s="259"/>
      <c r="BN4" s="259"/>
      <c r="BO4" s="259"/>
      <c r="BP4" s="259"/>
      <c r="BQ4" s="259"/>
      <c r="BR4" s="259"/>
      <c r="BS4" s="259"/>
      <c r="BT4" s="259"/>
      <c r="BU4" s="259"/>
      <c r="BV4" s="259"/>
      <c r="BW4" s="259"/>
      <c r="BX4" s="259"/>
      <c r="BY4" s="259"/>
      <c r="BZ4" s="259"/>
      <c r="CA4" s="259"/>
      <c r="CB4" s="259"/>
      <c r="CC4" s="259"/>
      <c r="CD4" s="259"/>
      <c r="CE4" s="259"/>
      <c r="CF4" s="259"/>
      <c r="CG4" s="259"/>
      <c r="CH4" s="259"/>
      <c r="CI4" s="259"/>
      <c r="CJ4" s="259"/>
      <c r="CK4" s="259"/>
      <c r="CL4" s="259"/>
      <c r="CM4" s="259"/>
      <c r="CN4" s="259"/>
      <c r="CO4" s="259"/>
      <c r="CP4" s="259"/>
      <c r="CQ4" s="259"/>
      <c r="CR4" s="259"/>
      <c r="CS4" s="259"/>
      <c r="CT4" s="259"/>
      <c r="CU4" s="259"/>
      <c r="CV4" s="259"/>
      <c r="CW4" s="259"/>
      <c r="CX4" s="259"/>
      <c r="CY4" s="259"/>
      <c r="CZ4" s="259"/>
      <c r="DA4" s="259"/>
      <c r="DB4" s="829"/>
    </row>
    <row r="5" spans="1:106" ht="3.65" customHeight="1">
      <c r="B5" s="830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59"/>
      <c r="BG5" s="259"/>
      <c r="BH5" s="259"/>
      <c r="BI5" s="259"/>
      <c r="BJ5" s="259"/>
      <c r="BK5" s="259"/>
      <c r="BL5" s="259"/>
      <c r="BM5" s="259"/>
      <c r="BN5" s="259"/>
      <c r="BO5" s="259"/>
      <c r="BP5" s="259"/>
      <c r="BQ5" s="259"/>
      <c r="BR5" s="259"/>
      <c r="BS5" s="259"/>
      <c r="BT5" s="259"/>
      <c r="BU5" s="259"/>
      <c r="BV5" s="259"/>
      <c r="BW5" s="259"/>
      <c r="BX5" s="259"/>
      <c r="BY5" s="259"/>
      <c r="BZ5" s="259"/>
      <c r="CA5" s="259"/>
      <c r="CB5" s="259"/>
      <c r="CC5" s="259"/>
      <c r="CD5" s="259"/>
      <c r="CE5" s="259"/>
      <c r="CF5" s="259"/>
      <c r="CG5" s="259"/>
      <c r="CH5" s="259"/>
      <c r="CI5" s="259"/>
      <c r="CJ5" s="259"/>
      <c r="CK5" s="259"/>
      <c r="CL5" s="259"/>
      <c r="CM5" s="259"/>
      <c r="CN5" s="259"/>
      <c r="CO5" s="259"/>
      <c r="CP5" s="259"/>
      <c r="CQ5" s="259"/>
      <c r="CR5" s="259"/>
      <c r="CS5" s="259"/>
      <c r="CT5" s="259"/>
      <c r="CU5" s="259"/>
      <c r="CV5" s="259"/>
      <c r="CW5" s="259"/>
      <c r="CX5" s="259"/>
      <c r="CY5" s="259"/>
      <c r="CZ5" s="259"/>
      <c r="DA5" s="259"/>
      <c r="DB5" s="829"/>
    </row>
    <row r="6" spans="1:106">
      <c r="B6" s="1415" t="s">
        <v>106</v>
      </c>
      <c r="C6" s="1416"/>
      <c r="D6" s="1416"/>
      <c r="E6" s="1416"/>
      <c r="F6" s="1416"/>
      <c r="G6" s="1416"/>
      <c r="H6" s="1416"/>
      <c r="I6" s="1416"/>
      <c r="J6" s="1416"/>
      <c r="K6" s="1416"/>
      <c r="L6" s="1416"/>
      <c r="M6" s="1416"/>
      <c r="N6" s="1416"/>
      <c r="O6" s="1416"/>
      <c r="P6" s="1416"/>
      <c r="Q6" s="1416"/>
      <c r="R6" s="1416"/>
      <c r="S6" s="1416"/>
      <c r="T6" s="1416"/>
      <c r="U6" s="1416"/>
      <c r="V6" s="1416"/>
      <c r="W6" s="1416"/>
      <c r="X6" s="1416"/>
      <c r="Y6" s="1416"/>
      <c r="Z6" s="1416"/>
      <c r="AA6" s="1416"/>
      <c r="AB6" s="1416"/>
      <c r="AC6" s="1416"/>
      <c r="AD6" s="1416"/>
      <c r="AE6" s="1416"/>
      <c r="AF6" s="1416"/>
      <c r="AG6" s="1416"/>
      <c r="AH6" s="1416"/>
      <c r="AI6" s="1416"/>
      <c r="AJ6" s="1416"/>
      <c r="AK6" s="1416"/>
      <c r="AL6" s="1416"/>
      <c r="AM6" s="1416"/>
      <c r="AN6" s="1416"/>
      <c r="AO6" s="1416"/>
      <c r="AP6" s="1416"/>
      <c r="AQ6" s="1416"/>
      <c r="AR6" s="1416"/>
      <c r="AS6" s="1416"/>
      <c r="AT6" s="1416"/>
      <c r="AU6" s="1416"/>
      <c r="AV6" s="1416"/>
      <c r="AW6" s="1416"/>
      <c r="AX6" s="1416"/>
      <c r="AY6" s="1416"/>
      <c r="AZ6" s="1416"/>
      <c r="BA6" s="1416"/>
      <c r="BB6" s="1416"/>
      <c r="BC6" s="1416"/>
      <c r="BD6" s="1416"/>
      <c r="BE6" s="1416"/>
      <c r="BF6" s="1416"/>
      <c r="BG6" s="1416"/>
      <c r="BH6" s="1416"/>
      <c r="BI6" s="1416"/>
      <c r="BJ6" s="1416"/>
      <c r="BK6" s="1416"/>
      <c r="BL6" s="1416"/>
      <c r="BM6" s="1416"/>
      <c r="BN6" s="1416"/>
      <c r="BO6" s="1416"/>
      <c r="BP6" s="1416"/>
      <c r="BQ6" s="1416"/>
      <c r="BR6" s="1416"/>
      <c r="BS6" s="1416"/>
      <c r="BT6" s="1416"/>
      <c r="BU6" s="1416"/>
      <c r="BV6" s="1416"/>
      <c r="BW6" s="1416"/>
      <c r="BX6" s="1416"/>
      <c r="BY6" s="1416"/>
      <c r="BZ6" s="1416"/>
      <c r="CA6" s="1416"/>
      <c r="CB6" s="1416"/>
      <c r="CC6" s="1416"/>
      <c r="CD6" s="1416"/>
      <c r="CE6" s="1416"/>
      <c r="CF6" s="1416"/>
      <c r="CG6" s="1416"/>
      <c r="CH6" s="1416"/>
      <c r="CI6" s="1416"/>
      <c r="CJ6" s="1416"/>
      <c r="CK6" s="1416"/>
      <c r="CL6" s="1416"/>
      <c r="CM6" s="1416"/>
      <c r="CN6" s="1416"/>
      <c r="CO6" s="1416"/>
      <c r="CP6" s="1416"/>
      <c r="CQ6" s="1416"/>
      <c r="CR6" s="1416"/>
      <c r="CS6" s="1416"/>
      <c r="CT6" s="1416"/>
      <c r="CU6" s="1416"/>
      <c r="CV6" s="1416"/>
      <c r="CW6" s="1416"/>
      <c r="CX6" s="1416"/>
      <c r="CY6" s="1416"/>
      <c r="CZ6" s="1416"/>
      <c r="DA6" s="1416"/>
      <c r="DB6" s="1417"/>
    </row>
    <row r="7" spans="1:106" ht="3.65" customHeight="1">
      <c r="B7" s="828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59"/>
      <c r="AS7" s="259"/>
      <c r="AT7" s="259"/>
      <c r="AU7" s="259"/>
      <c r="AV7" s="259"/>
      <c r="AW7" s="259"/>
      <c r="AX7" s="259"/>
      <c r="AY7" s="259"/>
      <c r="AZ7" s="259"/>
      <c r="BA7" s="259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59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59"/>
      <c r="CL7" s="259"/>
      <c r="CM7" s="259"/>
      <c r="CN7" s="259"/>
      <c r="CO7" s="259"/>
      <c r="CP7" s="259"/>
      <c r="CQ7" s="259"/>
      <c r="CR7" s="259"/>
      <c r="CS7" s="259"/>
      <c r="CT7" s="259"/>
      <c r="CU7" s="259"/>
      <c r="CV7" s="259"/>
      <c r="CW7" s="259"/>
      <c r="CX7" s="259"/>
      <c r="CY7" s="259"/>
      <c r="CZ7" s="259"/>
      <c r="DA7" s="259"/>
      <c r="DB7" s="829"/>
    </row>
    <row r="8" spans="1:106" ht="3.5" customHeight="1">
      <c r="B8" s="830"/>
      <c r="C8" s="207"/>
      <c r="D8" s="207"/>
      <c r="E8" s="207"/>
      <c r="F8" s="207"/>
      <c r="G8" s="207"/>
      <c r="H8" s="207"/>
      <c r="I8" s="259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31"/>
    </row>
    <row r="9" spans="1:106" ht="16" customHeight="1">
      <c r="A9" s="1418">
        <v>15</v>
      </c>
      <c r="B9" s="832" t="str">
        <f>"G_"&amp;E9&amp;"X"&amp;F9&amp;"X"&amp;G9&amp;"X"&amp;H9&amp;"X"&amp;I9</f>
        <v>G_VBBXMainXEZC250X400XINF</v>
      </c>
      <c r="C9" s="792"/>
      <c r="D9" s="788" t="s">
        <v>122</v>
      </c>
      <c r="E9" s="855" t="s">
        <v>220</v>
      </c>
      <c r="F9" s="855" t="s">
        <v>195</v>
      </c>
      <c r="G9" s="855" t="s">
        <v>223</v>
      </c>
      <c r="H9" s="793">
        <v>400</v>
      </c>
      <c r="I9" s="848" t="s">
        <v>363</v>
      </c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  <c r="AH9" s="260"/>
      <c r="AI9" s="260"/>
      <c r="AJ9" s="260"/>
      <c r="AK9" s="260"/>
      <c r="AL9" s="260"/>
      <c r="AM9" s="260"/>
      <c r="AN9" s="260"/>
      <c r="AO9" s="260"/>
      <c r="AP9" s="260"/>
      <c r="AQ9" s="260"/>
      <c r="AR9" s="260"/>
      <c r="AS9" s="260"/>
      <c r="AT9" s="260"/>
      <c r="AU9" s="260"/>
      <c r="AV9" s="260"/>
      <c r="AW9" s="260"/>
      <c r="AX9" s="260"/>
      <c r="AY9" s="260"/>
      <c r="AZ9" s="260"/>
      <c r="BA9" s="260"/>
      <c r="BB9" s="260"/>
      <c r="BC9" s="260"/>
      <c r="BD9" s="260"/>
      <c r="BE9" s="260"/>
      <c r="BF9" s="260"/>
      <c r="BG9" s="260"/>
      <c r="BH9" s="260"/>
      <c r="BI9" s="260"/>
      <c r="BJ9" s="260"/>
      <c r="BK9" s="260"/>
      <c r="BL9" s="260"/>
      <c r="BM9" s="260"/>
      <c r="BN9" s="260"/>
      <c r="BO9" s="260"/>
      <c r="BP9" s="260"/>
      <c r="BQ9" s="260"/>
      <c r="BR9" s="260"/>
      <c r="BS9" s="260"/>
      <c r="BT9" s="260"/>
      <c r="BU9" s="260"/>
      <c r="BV9" s="260"/>
      <c r="BW9" s="260"/>
      <c r="BX9" s="260"/>
      <c r="BY9" s="260"/>
      <c r="BZ9" s="260"/>
      <c r="CA9" s="260"/>
      <c r="CB9" s="260"/>
      <c r="CC9" s="260"/>
      <c r="CD9" s="260"/>
      <c r="CE9" s="260"/>
      <c r="CF9" s="260"/>
      <c r="CG9" s="260"/>
      <c r="CH9" s="260"/>
      <c r="CI9" s="260"/>
      <c r="CJ9" s="260"/>
      <c r="CK9" s="260"/>
      <c r="CL9" s="260"/>
      <c r="CM9" s="260"/>
      <c r="CN9" s="260"/>
      <c r="CO9" s="260"/>
      <c r="CP9" s="260"/>
      <c r="CQ9" s="260"/>
      <c r="CR9" s="260"/>
      <c r="CS9" s="260"/>
      <c r="CT9" s="260"/>
      <c r="CU9" s="260"/>
      <c r="CV9" s="260"/>
      <c r="CW9" s="260"/>
      <c r="CX9" s="260"/>
      <c r="CY9" s="260"/>
      <c r="CZ9" s="260"/>
      <c r="DA9" s="260"/>
      <c r="DB9" s="833"/>
    </row>
    <row r="10" spans="1:106" ht="15.5" customHeight="1">
      <c r="A10" s="1012"/>
      <c r="B10" s="834"/>
      <c r="H10" s="850"/>
      <c r="I10" s="849"/>
      <c r="DB10" s="835"/>
    </row>
    <row r="11" spans="1:106" ht="3.65" customHeight="1">
      <c r="A11" s="1012"/>
      <c r="B11" s="836"/>
      <c r="I11" s="849"/>
      <c r="DB11" s="835"/>
    </row>
    <row r="12" spans="1:106" ht="3.65" customHeight="1">
      <c r="A12" s="1012"/>
      <c r="B12" s="836"/>
      <c r="I12" s="849"/>
      <c r="DB12" s="835"/>
    </row>
    <row r="13" spans="1:106" ht="3.65" customHeight="1">
      <c r="A13" s="1012"/>
      <c r="B13" s="836"/>
      <c r="I13" s="849"/>
      <c r="L13" s="328"/>
      <c r="M13" s="1419"/>
      <c r="N13" s="1419"/>
      <c r="O13" s="1421" t="s">
        <v>111</v>
      </c>
      <c r="P13" s="1421"/>
      <c r="Q13" s="1419" t="s">
        <v>221</v>
      </c>
      <c r="R13" s="1419"/>
      <c r="S13" s="1419"/>
      <c r="T13" s="329"/>
      <c r="U13" s="329"/>
      <c r="V13" s="329"/>
      <c r="W13" s="329"/>
      <c r="X13" s="329"/>
      <c r="Y13" s="329"/>
      <c r="Z13" s="329"/>
      <c r="AA13" s="329"/>
      <c r="AB13" s="1419"/>
      <c r="AC13" s="1419"/>
      <c r="AD13" s="1419"/>
      <c r="AE13" s="1419"/>
      <c r="AF13" s="1419"/>
      <c r="AG13" s="1419"/>
      <c r="AH13" s="1419"/>
      <c r="AI13" s="330"/>
      <c r="DB13" s="835"/>
    </row>
    <row r="14" spans="1:106" ht="3.65" customHeight="1">
      <c r="A14" s="1012"/>
      <c r="B14" s="836"/>
      <c r="I14" s="849"/>
      <c r="L14" s="331"/>
      <c r="M14" s="1420"/>
      <c r="N14" s="1420"/>
      <c r="O14" s="1422"/>
      <c r="P14" s="1422"/>
      <c r="Q14" s="1420"/>
      <c r="R14" s="1420"/>
      <c r="S14" s="1420"/>
      <c r="T14" s="795"/>
      <c r="U14" s="795"/>
      <c r="V14" s="795"/>
      <c r="W14" s="795"/>
      <c r="X14" s="795"/>
      <c r="Y14" s="795"/>
      <c r="Z14" s="795"/>
      <c r="AA14" s="795"/>
      <c r="AB14" s="1420"/>
      <c r="AC14" s="1420"/>
      <c r="AD14" s="1420"/>
      <c r="AE14" s="1420"/>
      <c r="AF14" s="1420"/>
      <c r="AG14" s="1420"/>
      <c r="AH14" s="1420"/>
      <c r="AI14" s="332"/>
      <c r="DB14" s="835"/>
    </row>
    <row r="15" spans="1:106" ht="3.65" customHeight="1">
      <c r="A15" s="1012"/>
      <c r="B15" s="836"/>
      <c r="I15" s="849"/>
      <c r="L15" s="331"/>
      <c r="M15" s="1420"/>
      <c r="N15" s="1420"/>
      <c r="O15" s="1422"/>
      <c r="P15" s="1422"/>
      <c r="Q15" s="1420"/>
      <c r="R15" s="1420"/>
      <c r="S15" s="1420"/>
      <c r="T15" s="795"/>
      <c r="U15" s="795"/>
      <c r="V15" s="795"/>
      <c r="W15" s="795"/>
      <c r="X15" s="795"/>
      <c r="Y15" s="795"/>
      <c r="Z15" s="795"/>
      <c r="AA15" s="795"/>
      <c r="AB15" s="1420"/>
      <c r="AC15" s="1420"/>
      <c r="AD15" s="1420"/>
      <c r="AE15" s="1420"/>
      <c r="AF15" s="1420"/>
      <c r="AG15" s="1420"/>
      <c r="AH15" s="1420"/>
      <c r="AI15" s="332"/>
      <c r="DB15" s="835"/>
    </row>
    <row r="16" spans="1:106" ht="3.65" customHeight="1">
      <c r="A16" s="1012"/>
      <c r="B16" s="836"/>
      <c r="I16" s="849"/>
      <c r="L16" s="333"/>
      <c r="M16" s="795"/>
      <c r="N16" s="795"/>
      <c r="O16" s="795"/>
      <c r="P16" s="795"/>
      <c r="Q16" s="795"/>
      <c r="R16" s="795"/>
      <c r="S16" s="795"/>
      <c r="T16" s="795"/>
      <c r="U16" s="795"/>
      <c r="V16" s="795"/>
      <c r="W16" s="795"/>
      <c r="X16" s="795"/>
      <c r="Y16" s="795"/>
      <c r="Z16" s="795"/>
      <c r="AA16" s="795"/>
      <c r="AB16" s="795"/>
      <c r="AC16" s="795"/>
      <c r="AD16" s="795"/>
      <c r="AE16" s="795"/>
      <c r="AF16" s="795"/>
      <c r="AG16" s="795"/>
      <c r="AH16" s="795"/>
      <c r="AI16" s="334"/>
      <c r="DB16" s="835"/>
    </row>
    <row r="17" spans="1:106" ht="3.65" customHeight="1">
      <c r="A17" s="1012"/>
      <c r="B17" s="836"/>
      <c r="I17" s="849"/>
      <c r="L17" s="333"/>
      <c r="M17" s="795"/>
      <c r="N17" s="795"/>
      <c r="O17" s="795"/>
      <c r="P17" s="795"/>
      <c r="Q17" s="795"/>
      <c r="R17" s="795"/>
      <c r="S17" s="795"/>
      <c r="T17" s="795"/>
      <c r="U17" s="795"/>
      <c r="V17" s="795"/>
      <c r="W17" s="795"/>
      <c r="X17" s="795"/>
      <c r="Y17" s="795"/>
      <c r="Z17" s="795"/>
      <c r="AA17" s="795"/>
      <c r="AB17" s="795"/>
      <c r="AC17" s="795"/>
      <c r="AD17" s="795"/>
      <c r="AE17" s="795"/>
      <c r="AF17" s="795"/>
      <c r="AG17" s="795"/>
      <c r="AH17" s="795"/>
      <c r="AI17" s="334"/>
      <c r="DB17" s="835"/>
    </row>
    <row r="18" spans="1:106" ht="3.65" customHeight="1">
      <c r="A18" s="1012"/>
      <c r="B18" s="836"/>
      <c r="I18" s="849"/>
      <c r="L18" s="333"/>
      <c r="M18" s="795"/>
      <c r="N18" s="795"/>
      <c r="O18" s="795"/>
      <c r="P18" s="795"/>
      <c r="Q18" s="795"/>
      <c r="R18" s="795"/>
      <c r="S18" s="795"/>
      <c r="T18" s="795"/>
      <c r="U18" s="795"/>
      <c r="V18" s="795"/>
      <c r="W18" s="795"/>
      <c r="X18" s="795"/>
      <c r="Y18" s="795"/>
      <c r="Z18" s="795"/>
      <c r="AA18" s="795"/>
      <c r="AB18" s="795"/>
      <c r="AC18" s="795"/>
      <c r="AD18" s="795"/>
      <c r="AE18" s="795"/>
      <c r="AF18" s="795"/>
      <c r="AG18" s="795"/>
      <c r="AH18" s="795"/>
      <c r="AI18" s="334"/>
      <c r="DB18" s="835"/>
    </row>
    <row r="19" spans="1:106" ht="3.65" customHeight="1">
      <c r="A19" s="1012"/>
      <c r="B19" s="836"/>
      <c r="I19" s="849"/>
      <c r="L19" s="333"/>
      <c r="M19" s="795"/>
      <c r="N19" s="795"/>
      <c r="O19" s="795"/>
      <c r="P19" s="795"/>
      <c r="Q19" s="795"/>
      <c r="R19" s="795"/>
      <c r="S19" s="795"/>
      <c r="T19" s="795"/>
      <c r="U19" s="795"/>
      <c r="V19" s="795"/>
      <c r="W19" s="795"/>
      <c r="X19" s="795"/>
      <c r="Y19" s="795"/>
      <c r="Z19" s="795"/>
      <c r="AA19" s="795"/>
      <c r="AB19" s="795"/>
      <c r="AC19" s="795"/>
      <c r="AD19" s="795"/>
      <c r="AE19" s="795"/>
      <c r="AF19" s="795"/>
      <c r="AG19" s="795"/>
      <c r="AH19" s="795"/>
      <c r="AI19" s="334"/>
      <c r="DB19" s="835"/>
    </row>
    <row r="20" spans="1:106" ht="3.65" customHeight="1">
      <c r="A20" s="1012"/>
      <c r="B20" s="836"/>
      <c r="I20" s="849"/>
      <c r="L20" s="333"/>
      <c r="M20" s="795"/>
      <c r="N20" s="795"/>
      <c r="O20" s="795"/>
      <c r="P20" s="795"/>
      <c r="Q20" s="795"/>
      <c r="R20" s="795"/>
      <c r="S20" s="1420" t="e" vm="14">
        <v>#VALUE!</v>
      </c>
      <c r="T20" s="1420"/>
      <c r="U20" s="1420"/>
      <c r="V20" s="1420"/>
      <c r="W20" s="1420"/>
      <c r="X20" s="1420"/>
      <c r="Y20" s="1420"/>
      <c r="Z20" s="1420"/>
      <c r="AA20" s="1420"/>
      <c r="AB20" s="1420"/>
      <c r="AC20" s="795"/>
      <c r="AD20" s="795"/>
      <c r="AE20" s="795"/>
      <c r="AF20" s="795"/>
      <c r="AG20" s="795"/>
      <c r="AH20" s="795"/>
      <c r="AI20" s="334"/>
      <c r="DB20" s="835"/>
    </row>
    <row r="21" spans="1:106" ht="3.65" customHeight="1">
      <c r="A21" s="1012"/>
      <c r="B21" s="836"/>
      <c r="I21" s="849"/>
      <c r="L21" s="333"/>
      <c r="M21" s="795"/>
      <c r="N21" s="795"/>
      <c r="O21" s="795"/>
      <c r="P21" s="795"/>
      <c r="Q21" s="795"/>
      <c r="R21" s="795"/>
      <c r="S21" s="1420"/>
      <c r="T21" s="1420"/>
      <c r="U21" s="1420"/>
      <c r="V21" s="1420"/>
      <c r="W21" s="1420"/>
      <c r="X21" s="1420"/>
      <c r="Y21" s="1420"/>
      <c r="Z21" s="1420"/>
      <c r="AA21" s="1420"/>
      <c r="AB21" s="1420"/>
      <c r="AC21" s="795"/>
      <c r="AD21" s="795"/>
      <c r="AE21" s="795"/>
      <c r="AF21" s="795"/>
      <c r="AG21" s="795"/>
      <c r="AH21" s="795"/>
      <c r="AI21" s="334"/>
      <c r="DB21" s="835"/>
    </row>
    <row r="22" spans="1:106" ht="3.65" customHeight="1">
      <c r="A22" s="1012"/>
      <c r="B22" s="836"/>
      <c r="I22" s="849"/>
      <c r="L22" s="333"/>
      <c r="M22" s="795"/>
      <c r="N22" s="795"/>
      <c r="O22" s="795"/>
      <c r="P22" s="795"/>
      <c r="Q22" s="795"/>
      <c r="R22" s="795"/>
      <c r="S22" s="1420"/>
      <c r="T22" s="1420"/>
      <c r="U22" s="1420"/>
      <c r="V22" s="1420"/>
      <c r="W22" s="1420"/>
      <c r="X22" s="1420"/>
      <c r="Y22" s="1420"/>
      <c r="Z22" s="1420"/>
      <c r="AA22" s="1420"/>
      <c r="AB22" s="1420"/>
      <c r="AC22" s="795"/>
      <c r="AD22" s="795"/>
      <c r="AE22" s="795"/>
      <c r="AF22" s="795"/>
      <c r="AG22" s="795"/>
      <c r="AH22" s="795"/>
      <c r="AI22" s="334"/>
      <c r="DB22" s="835"/>
    </row>
    <row r="23" spans="1:106" ht="3.65" customHeight="1">
      <c r="A23" s="1012"/>
      <c r="B23" s="836"/>
      <c r="I23" s="849"/>
      <c r="L23" s="333"/>
      <c r="M23" s="795"/>
      <c r="N23" s="795"/>
      <c r="O23" s="795"/>
      <c r="P23" s="795"/>
      <c r="Q23" s="795"/>
      <c r="R23" s="795"/>
      <c r="S23" s="1420"/>
      <c r="T23" s="1420"/>
      <c r="U23" s="1420"/>
      <c r="V23" s="1420"/>
      <c r="W23" s="1420"/>
      <c r="X23" s="1420"/>
      <c r="Y23" s="1420"/>
      <c r="Z23" s="1420"/>
      <c r="AA23" s="1420"/>
      <c r="AB23" s="1420"/>
      <c r="AC23" s="795"/>
      <c r="AD23" s="795"/>
      <c r="AE23" s="795"/>
      <c r="AF23" s="795"/>
      <c r="AG23" s="795"/>
      <c r="AH23" s="795"/>
      <c r="AI23" s="334"/>
      <c r="DB23" s="835"/>
    </row>
    <row r="24" spans="1:106" ht="3.65" customHeight="1">
      <c r="A24" s="1012"/>
      <c r="B24" s="836"/>
      <c r="I24" s="849"/>
      <c r="L24" s="333"/>
      <c r="M24" s="795"/>
      <c r="N24" s="795"/>
      <c r="O24" s="795"/>
      <c r="P24" s="795"/>
      <c r="Q24" s="795"/>
      <c r="R24" s="795"/>
      <c r="S24" s="1420"/>
      <c r="T24" s="1420"/>
      <c r="U24" s="1420"/>
      <c r="V24" s="1420"/>
      <c r="W24" s="1420"/>
      <c r="X24" s="1420"/>
      <c r="Y24" s="1420"/>
      <c r="Z24" s="1420"/>
      <c r="AA24" s="1420"/>
      <c r="AB24" s="1420"/>
      <c r="AC24" s="795"/>
      <c r="AD24" s="795"/>
      <c r="AE24" s="795"/>
      <c r="AF24" s="795"/>
      <c r="AG24" s="795"/>
      <c r="AH24" s="795"/>
      <c r="AI24" s="334"/>
      <c r="DB24" s="835"/>
    </row>
    <row r="25" spans="1:106" ht="3.65" customHeight="1">
      <c r="A25" s="1012"/>
      <c r="B25" s="836"/>
      <c r="I25" s="849"/>
      <c r="L25" s="333"/>
      <c r="M25" s="795"/>
      <c r="N25" s="795"/>
      <c r="O25" s="795"/>
      <c r="P25" s="795"/>
      <c r="Q25" s="795"/>
      <c r="R25" s="795"/>
      <c r="S25" s="1420"/>
      <c r="T25" s="1420"/>
      <c r="U25" s="1420"/>
      <c r="V25" s="1420"/>
      <c r="W25" s="1420"/>
      <c r="X25" s="1420"/>
      <c r="Y25" s="1420"/>
      <c r="Z25" s="1420"/>
      <c r="AA25" s="1420"/>
      <c r="AB25" s="1420"/>
      <c r="AC25" s="795"/>
      <c r="AD25" s="795"/>
      <c r="AE25" s="795"/>
      <c r="AF25" s="795"/>
      <c r="AG25" s="795"/>
      <c r="AH25" s="795"/>
      <c r="AI25" s="334"/>
      <c r="DB25" s="835"/>
    </row>
    <row r="26" spans="1:106" ht="3.65" customHeight="1">
      <c r="A26" s="1012"/>
      <c r="B26" s="836"/>
      <c r="I26" s="849"/>
      <c r="L26" s="333"/>
      <c r="M26" s="795"/>
      <c r="N26" s="795"/>
      <c r="O26" s="795"/>
      <c r="P26" s="795"/>
      <c r="Q26" s="795"/>
      <c r="R26" s="795"/>
      <c r="S26" s="1420"/>
      <c r="T26" s="1420"/>
      <c r="U26" s="1420"/>
      <c r="V26" s="1420"/>
      <c r="W26" s="1420"/>
      <c r="X26" s="1420"/>
      <c r="Y26" s="1420"/>
      <c r="Z26" s="1420"/>
      <c r="AA26" s="1420"/>
      <c r="AB26" s="1420"/>
      <c r="AC26" s="795"/>
      <c r="AD26" s="795"/>
      <c r="AE26" s="795"/>
      <c r="AF26" s="795"/>
      <c r="AG26" s="795"/>
      <c r="AH26" s="795"/>
      <c r="AI26" s="334"/>
      <c r="DB26" s="835"/>
    </row>
    <row r="27" spans="1:106" ht="3.65" customHeight="1">
      <c r="A27" s="1012"/>
      <c r="B27" s="836"/>
      <c r="I27" s="849"/>
      <c r="L27" s="333"/>
      <c r="M27" s="795"/>
      <c r="N27" s="795"/>
      <c r="O27" s="795"/>
      <c r="P27" s="795"/>
      <c r="Q27" s="795"/>
      <c r="R27" s="795"/>
      <c r="S27" s="1420"/>
      <c r="T27" s="1420"/>
      <c r="U27" s="1420"/>
      <c r="V27" s="1420"/>
      <c r="W27" s="1420"/>
      <c r="X27" s="1420"/>
      <c r="Y27" s="1420"/>
      <c r="Z27" s="1420"/>
      <c r="AA27" s="1420"/>
      <c r="AB27" s="1420"/>
      <c r="AC27" s="795"/>
      <c r="AD27" s="795"/>
      <c r="AE27" s="795"/>
      <c r="AF27" s="795"/>
      <c r="AG27" s="795"/>
      <c r="AH27" s="795"/>
      <c r="AI27" s="334"/>
      <c r="DB27" s="835"/>
    </row>
    <row r="28" spans="1:106" ht="3.65" customHeight="1">
      <c r="A28" s="1012"/>
      <c r="B28" s="836"/>
      <c r="I28" s="849"/>
      <c r="L28" s="333"/>
      <c r="M28" s="795"/>
      <c r="N28" s="795"/>
      <c r="O28" s="795"/>
      <c r="P28" s="795"/>
      <c r="Q28" s="795"/>
      <c r="R28" s="795"/>
      <c r="S28" s="1420"/>
      <c r="T28" s="1420"/>
      <c r="U28" s="1420"/>
      <c r="V28" s="1420"/>
      <c r="W28" s="1420"/>
      <c r="X28" s="1420"/>
      <c r="Y28" s="1420"/>
      <c r="Z28" s="1420"/>
      <c r="AA28" s="1420"/>
      <c r="AB28" s="1420"/>
      <c r="AC28" s="795"/>
      <c r="AD28" s="795"/>
      <c r="AE28" s="795"/>
      <c r="AF28" s="795"/>
      <c r="AG28" s="795"/>
      <c r="AH28" s="795"/>
      <c r="AI28" s="334"/>
      <c r="DB28" s="835"/>
    </row>
    <row r="29" spans="1:106" ht="3.65" customHeight="1">
      <c r="A29" s="1012"/>
      <c r="B29" s="836"/>
      <c r="I29" s="849"/>
      <c r="L29" s="333"/>
      <c r="M29" s="795"/>
      <c r="N29" s="795"/>
      <c r="O29" s="795"/>
      <c r="P29" s="795"/>
      <c r="Q29" s="795"/>
      <c r="R29" s="795"/>
      <c r="S29" s="1420"/>
      <c r="T29" s="1420"/>
      <c r="U29" s="1420"/>
      <c r="V29" s="1420"/>
      <c r="W29" s="1420"/>
      <c r="X29" s="1420"/>
      <c r="Y29" s="1420"/>
      <c r="Z29" s="1420"/>
      <c r="AA29" s="1420"/>
      <c r="AB29" s="1420"/>
      <c r="AC29" s="795"/>
      <c r="AD29" s="795"/>
      <c r="AE29" s="795"/>
      <c r="AF29" s="795"/>
      <c r="AG29" s="795"/>
      <c r="AH29" s="795"/>
      <c r="AI29" s="334"/>
      <c r="DB29" s="835"/>
    </row>
    <row r="30" spans="1:106" ht="3.65" customHeight="1">
      <c r="A30" s="1012"/>
      <c r="B30" s="836"/>
      <c r="I30" s="849"/>
      <c r="L30" s="333"/>
      <c r="M30" s="795"/>
      <c r="N30" s="795"/>
      <c r="O30" s="795"/>
      <c r="P30" s="795"/>
      <c r="Q30" s="795"/>
      <c r="R30" s="795"/>
      <c r="S30" s="1420"/>
      <c r="T30" s="1420"/>
      <c r="U30" s="1420"/>
      <c r="V30" s="1420"/>
      <c r="W30" s="1420"/>
      <c r="X30" s="1420"/>
      <c r="Y30" s="1420"/>
      <c r="Z30" s="1420"/>
      <c r="AA30" s="1420"/>
      <c r="AB30" s="1420"/>
      <c r="AC30" s="795"/>
      <c r="AD30" s="795"/>
      <c r="AE30" s="795"/>
      <c r="AF30" s="795"/>
      <c r="AG30" s="795"/>
      <c r="AH30" s="795"/>
      <c r="AI30" s="334"/>
      <c r="DB30" s="835"/>
    </row>
    <row r="31" spans="1:106" ht="3.65" customHeight="1">
      <c r="A31" s="1012"/>
      <c r="B31" s="836"/>
      <c r="I31" s="849"/>
      <c r="L31" s="333"/>
      <c r="M31" s="795"/>
      <c r="N31" s="795"/>
      <c r="O31" s="795"/>
      <c r="P31" s="795"/>
      <c r="Q31" s="795"/>
      <c r="R31" s="795"/>
      <c r="S31" s="1420"/>
      <c r="T31" s="1420"/>
      <c r="U31" s="1420"/>
      <c r="V31" s="1420"/>
      <c r="W31" s="1420"/>
      <c r="X31" s="1420"/>
      <c r="Y31" s="1420"/>
      <c r="Z31" s="1420"/>
      <c r="AA31" s="1420"/>
      <c r="AB31" s="1420"/>
      <c r="AC31" s="795"/>
      <c r="AD31" s="795"/>
      <c r="AE31" s="795"/>
      <c r="AF31" s="795"/>
      <c r="AG31" s="795"/>
      <c r="AH31" s="795"/>
      <c r="AI31" s="334"/>
      <c r="DB31" s="835"/>
    </row>
    <row r="32" spans="1:106" ht="3.65" customHeight="1">
      <c r="A32" s="1012"/>
      <c r="B32" s="836"/>
      <c r="I32" s="849"/>
      <c r="L32" s="333"/>
      <c r="M32" s="795"/>
      <c r="N32" s="795"/>
      <c r="O32" s="795"/>
      <c r="P32" s="795"/>
      <c r="Q32" s="795"/>
      <c r="R32" s="795"/>
      <c r="S32" s="1420"/>
      <c r="T32" s="1420"/>
      <c r="U32" s="1420"/>
      <c r="V32" s="1420"/>
      <c r="W32" s="1420"/>
      <c r="X32" s="1420"/>
      <c r="Y32" s="1420"/>
      <c r="Z32" s="1420"/>
      <c r="AA32" s="1420"/>
      <c r="AB32" s="1420"/>
      <c r="AC32" s="795"/>
      <c r="AD32" s="795"/>
      <c r="AE32" s="795"/>
      <c r="AF32" s="795"/>
      <c r="AG32" s="795"/>
      <c r="AH32" s="795"/>
      <c r="AI32" s="334"/>
      <c r="DB32" s="835"/>
    </row>
    <row r="33" spans="1:106" ht="3.65" customHeight="1">
      <c r="A33" s="1012"/>
      <c r="B33" s="836"/>
      <c r="I33" s="849"/>
      <c r="L33" s="333"/>
      <c r="M33" s="795"/>
      <c r="N33" s="795"/>
      <c r="O33" s="795"/>
      <c r="P33" s="795"/>
      <c r="Q33" s="795"/>
      <c r="R33" s="795"/>
      <c r="S33" s="795"/>
      <c r="T33" s="795"/>
      <c r="U33" s="795"/>
      <c r="V33" s="795"/>
      <c r="W33" s="896"/>
      <c r="X33" s="897"/>
      <c r="Y33" s="898"/>
      <c r="Z33" s="795"/>
      <c r="AA33" s="795"/>
      <c r="AB33" s="795"/>
      <c r="AC33" s="795"/>
      <c r="AD33" s="795"/>
      <c r="AE33" s="795"/>
      <c r="AF33" s="795"/>
      <c r="AG33" s="795"/>
      <c r="AH33" s="795"/>
      <c r="AI33" s="334"/>
      <c r="DB33" s="835"/>
    </row>
    <row r="34" spans="1:106" ht="3.65" customHeight="1">
      <c r="A34" s="1012"/>
      <c r="B34" s="836"/>
      <c r="I34" s="849"/>
      <c r="L34" s="333"/>
      <c r="M34" s="795"/>
      <c r="N34" s="795"/>
      <c r="O34" s="795"/>
      <c r="P34" s="795"/>
      <c r="Q34" s="795"/>
      <c r="R34" s="795"/>
      <c r="S34" s="795"/>
      <c r="T34" s="795"/>
      <c r="U34" s="795"/>
      <c r="V34" s="795"/>
      <c r="W34" s="899"/>
      <c r="X34" s="335"/>
      <c r="Y34" s="900"/>
      <c r="Z34" s="795"/>
      <c r="AA34" s="795"/>
      <c r="AB34" s="795"/>
      <c r="AC34" s="795"/>
      <c r="AD34" s="795"/>
      <c r="AE34" s="795"/>
      <c r="AF34" s="795"/>
      <c r="AG34" s="795"/>
      <c r="AH34" s="795"/>
      <c r="AI34" s="334"/>
      <c r="DB34" s="835"/>
    </row>
    <row r="35" spans="1:106" ht="3.65" customHeight="1">
      <c r="A35" s="1012"/>
      <c r="B35" s="836"/>
      <c r="I35" s="849"/>
      <c r="L35" s="333"/>
      <c r="M35" s="795"/>
      <c r="N35" s="795"/>
      <c r="O35" s="795"/>
      <c r="P35" s="795"/>
      <c r="Q35" s="795"/>
      <c r="R35" s="795"/>
      <c r="S35" s="795"/>
      <c r="T35" s="795"/>
      <c r="U35" s="795"/>
      <c r="V35" s="795"/>
      <c r="W35" s="899"/>
      <c r="X35" s="335"/>
      <c r="Y35" s="900"/>
      <c r="Z35" s="795"/>
      <c r="AA35" s="795"/>
      <c r="AB35" s="795"/>
      <c r="AC35" s="795"/>
      <c r="AD35" s="795"/>
      <c r="AE35" s="795"/>
      <c r="AF35" s="795"/>
      <c r="AG35" s="795"/>
      <c r="AH35" s="795"/>
      <c r="AI35" s="334"/>
      <c r="DB35" s="835"/>
    </row>
    <row r="36" spans="1:106" ht="3.65" customHeight="1">
      <c r="A36" s="1012"/>
      <c r="B36" s="836"/>
      <c r="I36" s="849"/>
      <c r="L36" s="333"/>
      <c r="M36" s="795"/>
      <c r="N36" s="795"/>
      <c r="O36" s="795"/>
      <c r="P36" s="795"/>
      <c r="Q36" s="795"/>
      <c r="R36" s="795"/>
      <c r="S36" s="795"/>
      <c r="T36" s="795"/>
      <c r="U36" s="795"/>
      <c r="V36" s="795"/>
      <c r="W36" s="899"/>
      <c r="X36" s="335"/>
      <c r="Y36" s="900"/>
      <c r="Z36" s="795"/>
      <c r="AA36" s="795"/>
      <c r="AB36" s="795"/>
      <c r="AC36" s="795"/>
      <c r="AD36" s="795"/>
      <c r="AE36" s="795"/>
      <c r="AF36" s="795"/>
      <c r="AG36" s="795"/>
      <c r="AH36" s="795"/>
      <c r="AI36" s="334"/>
      <c r="DB36" s="835"/>
    </row>
    <row r="37" spans="1:106" ht="3.65" customHeight="1">
      <c r="A37" s="1012"/>
      <c r="B37" s="836"/>
      <c r="I37" s="849"/>
      <c r="L37" s="333"/>
      <c r="M37" s="795"/>
      <c r="N37" s="795"/>
      <c r="O37" s="795"/>
      <c r="P37" s="795"/>
      <c r="Q37" s="795"/>
      <c r="R37" s="795"/>
      <c r="S37" s="795"/>
      <c r="T37" s="795"/>
      <c r="U37" s="795"/>
      <c r="V37" s="795"/>
      <c r="W37" s="899"/>
      <c r="X37" s="335"/>
      <c r="Y37" s="900"/>
      <c r="Z37" s="795"/>
      <c r="AA37" s="795"/>
      <c r="AB37" s="795"/>
      <c r="AC37" s="795"/>
      <c r="AD37" s="795"/>
      <c r="AE37" s="795"/>
      <c r="AF37" s="795"/>
      <c r="AG37" s="795"/>
      <c r="AH37" s="795"/>
      <c r="AI37" s="334"/>
      <c r="DB37" s="835"/>
    </row>
    <row r="38" spans="1:106" ht="3.65" customHeight="1">
      <c r="A38" s="1012"/>
      <c r="B38" s="836"/>
      <c r="I38" s="849"/>
      <c r="L38" s="333"/>
      <c r="M38" s="795"/>
      <c r="N38" s="795"/>
      <c r="O38" s="795"/>
      <c r="P38" s="795"/>
      <c r="Q38" s="795"/>
      <c r="R38" s="795"/>
      <c r="S38" s="795"/>
      <c r="T38" s="795"/>
      <c r="U38" s="795"/>
      <c r="V38" s="795"/>
      <c r="W38" s="899"/>
      <c r="X38" s="335"/>
      <c r="Y38" s="900"/>
      <c r="Z38" s="795"/>
      <c r="AA38" s="795"/>
      <c r="AB38" s="795"/>
      <c r="AC38" s="795"/>
      <c r="AD38" s="795"/>
      <c r="AE38" s="795"/>
      <c r="AF38" s="795"/>
      <c r="AG38" s="795"/>
      <c r="AH38" s="795"/>
      <c r="AI38" s="334"/>
      <c r="DB38" s="835"/>
    </row>
    <row r="39" spans="1:106" ht="3.65" customHeight="1">
      <c r="A39" s="1012"/>
      <c r="B39" s="836"/>
      <c r="I39" s="849"/>
      <c r="L39" s="333"/>
      <c r="M39" s="795"/>
      <c r="N39" s="795"/>
      <c r="O39" s="795"/>
      <c r="P39" s="795"/>
      <c r="Q39" s="795"/>
      <c r="R39" s="795"/>
      <c r="S39" s="795"/>
      <c r="T39" s="795"/>
      <c r="U39" s="795"/>
      <c r="V39" s="795"/>
      <c r="W39" s="899"/>
      <c r="X39" s="335"/>
      <c r="Y39" s="900"/>
      <c r="Z39" s="795"/>
      <c r="AA39" s="795"/>
      <c r="AB39" s="795"/>
      <c r="AC39" s="795"/>
      <c r="AD39" s="795"/>
      <c r="AE39" s="795"/>
      <c r="AF39" s="795"/>
      <c r="AG39" s="795"/>
      <c r="AH39" s="795"/>
      <c r="AI39" s="334"/>
      <c r="DB39" s="835"/>
    </row>
    <row r="40" spans="1:106" ht="3.65" customHeight="1">
      <c r="A40" s="1012"/>
      <c r="B40" s="836"/>
      <c r="I40" s="849"/>
      <c r="L40" s="333"/>
      <c r="M40" s="795"/>
      <c r="N40" s="795"/>
      <c r="O40" s="795"/>
      <c r="P40" s="795"/>
      <c r="Q40" s="795"/>
      <c r="R40" s="795"/>
      <c r="S40" s="795"/>
      <c r="T40" s="795"/>
      <c r="U40" s="795"/>
      <c r="V40" s="795"/>
      <c r="W40" s="899"/>
      <c r="X40" s="335"/>
      <c r="Y40" s="875"/>
      <c r="Z40" s="795"/>
      <c r="AA40" s="795"/>
      <c r="AB40" s="795"/>
      <c r="AC40" s="795"/>
      <c r="AD40" s="795"/>
      <c r="AE40" s="795"/>
      <c r="AF40" s="795"/>
      <c r="AG40" s="795"/>
      <c r="AH40" s="795"/>
      <c r="AI40" s="334"/>
      <c r="DB40" s="835"/>
    </row>
    <row r="41" spans="1:106" ht="3.65" customHeight="1">
      <c r="A41" s="1012"/>
      <c r="B41" s="836"/>
      <c r="I41" s="849"/>
      <c r="L41" s="333"/>
      <c r="M41" s="795"/>
      <c r="N41" s="795"/>
      <c r="O41" s="795"/>
      <c r="P41" s="795"/>
      <c r="Q41" s="795"/>
      <c r="R41" s="795"/>
      <c r="S41" s="795"/>
      <c r="T41" s="795"/>
      <c r="U41" s="795"/>
      <c r="V41" s="795"/>
      <c r="W41" s="899"/>
      <c r="X41" s="335"/>
      <c r="Y41" s="875"/>
      <c r="Z41" s="795"/>
      <c r="AA41" s="795"/>
      <c r="AB41" s="795"/>
      <c r="AC41" s="795"/>
      <c r="AD41" s="795"/>
      <c r="AE41" s="795"/>
      <c r="AF41" s="795"/>
      <c r="AG41" s="795"/>
      <c r="AH41" s="795"/>
      <c r="AI41" s="334"/>
      <c r="DB41" s="835"/>
    </row>
    <row r="42" spans="1:106" ht="3.65" customHeight="1">
      <c r="A42" s="1012"/>
      <c r="B42" s="836"/>
      <c r="I42" s="849"/>
      <c r="L42" s="333"/>
      <c r="M42" s="795"/>
      <c r="N42" s="795"/>
      <c r="O42" s="795"/>
      <c r="P42" s="795"/>
      <c r="Q42" s="795"/>
      <c r="R42" s="795"/>
      <c r="S42" s="795"/>
      <c r="T42" s="795"/>
      <c r="U42" s="795"/>
      <c r="V42" s="795"/>
      <c r="W42" s="899"/>
      <c r="X42" s="335"/>
      <c r="Y42" s="900"/>
      <c r="Z42" s="795"/>
      <c r="AA42" s="795"/>
      <c r="AB42" s="795"/>
      <c r="AC42" s="795"/>
      <c r="AD42" s="795"/>
      <c r="AE42" s="795"/>
      <c r="AF42" s="795"/>
      <c r="AG42" s="795"/>
      <c r="AH42" s="795"/>
      <c r="AI42" s="334"/>
      <c r="DB42" s="835"/>
    </row>
    <row r="43" spans="1:106" ht="3.65" customHeight="1">
      <c r="A43" s="1012"/>
      <c r="B43" s="836"/>
      <c r="I43" s="849"/>
      <c r="L43" s="333"/>
      <c r="M43" s="795"/>
      <c r="N43" s="795"/>
      <c r="O43" s="795"/>
      <c r="P43" s="795"/>
      <c r="Q43" s="795"/>
      <c r="R43" s="795"/>
      <c r="S43" s="795"/>
      <c r="T43" s="795"/>
      <c r="U43" s="795"/>
      <c r="V43" s="795"/>
      <c r="W43" s="899"/>
      <c r="X43" s="335"/>
      <c r="Y43" s="900"/>
      <c r="Z43" s="795"/>
      <c r="AA43" s="795"/>
      <c r="AB43" s="795"/>
      <c r="AC43" s="795"/>
      <c r="AD43" s="795"/>
      <c r="AE43" s="795"/>
      <c r="AF43" s="795"/>
      <c r="AG43" s="795"/>
      <c r="AH43" s="795"/>
      <c r="AI43" s="334"/>
      <c r="DB43" s="835"/>
    </row>
    <row r="44" spans="1:106" ht="3.65" customHeight="1">
      <c r="A44" s="1012"/>
      <c r="B44" s="836"/>
      <c r="I44" s="849"/>
      <c r="L44" s="333"/>
      <c r="M44" s="795"/>
      <c r="N44" s="795"/>
      <c r="O44" s="795"/>
      <c r="P44" s="795"/>
      <c r="Q44" s="795"/>
      <c r="R44" s="795"/>
      <c r="S44" s="795"/>
      <c r="T44" s="795"/>
      <c r="U44" s="795"/>
      <c r="V44" s="795"/>
      <c r="W44" s="899"/>
      <c r="X44" s="335"/>
      <c r="Y44" s="900"/>
      <c r="Z44" s="795"/>
      <c r="AA44" s="795"/>
      <c r="AB44" s="795"/>
      <c r="AC44" s="795"/>
      <c r="AD44" s="795"/>
      <c r="AE44" s="795"/>
      <c r="AF44" s="795"/>
      <c r="AG44" s="795"/>
      <c r="AH44" s="795"/>
      <c r="AI44" s="334"/>
      <c r="DB44" s="835"/>
    </row>
    <row r="45" spans="1:106" ht="3.65" customHeight="1">
      <c r="A45" s="1012"/>
      <c r="B45" s="836"/>
      <c r="I45" s="849"/>
      <c r="L45" s="333"/>
      <c r="M45" s="795"/>
      <c r="N45" s="795"/>
      <c r="O45" s="795"/>
      <c r="P45" s="795"/>
      <c r="Q45" s="795"/>
      <c r="R45" s="795"/>
      <c r="S45" s="795"/>
      <c r="T45" s="795"/>
      <c r="U45" s="795"/>
      <c r="V45" s="795"/>
      <c r="W45" s="899"/>
      <c r="X45" s="335"/>
      <c r="Y45" s="900"/>
      <c r="Z45" s="795"/>
      <c r="AA45" s="795"/>
      <c r="AB45" s="795"/>
      <c r="AC45" s="795"/>
      <c r="AD45" s="795"/>
      <c r="AE45" s="795"/>
      <c r="AF45" s="795"/>
      <c r="AG45" s="795"/>
      <c r="AH45" s="795"/>
      <c r="AI45" s="334"/>
      <c r="DB45" s="835"/>
    </row>
    <row r="46" spans="1:106" ht="3.65" customHeight="1">
      <c r="A46" s="1012"/>
      <c r="B46" s="836"/>
      <c r="I46" s="849"/>
      <c r="L46" s="333"/>
      <c r="M46" s="795"/>
      <c r="N46" s="795"/>
      <c r="O46" s="795"/>
      <c r="P46" s="795"/>
      <c r="Q46" s="795"/>
      <c r="R46" s="795"/>
      <c r="S46" s="795"/>
      <c r="T46" s="795"/>
      <c r="U46" s="795"/>
      <c r="V46" s="795"/>
      <c r="W46" s="899"/>
      <c r="X46" s="335"/>
      <c r="Y46" s="900"/>
      <c r="Z46" s="795"/>
      <c r="AA46" s="795"/>
      <c r="AB46" s="795"/>
      <c r="AC46" s="795"/>
      <c r="AD46" s="795"/>
      <c r="AE46" s="795"/>
      <c r="AF46" s="795"/>
      <c r="AG46" s="795"/>
      <c r="AH46" s="795"/>
      <c r="AI46" s="334"/>
      <c r="DB46" s="835"/>
    </row>
    <row r="47" spans="1:106" ht="3.65" customHeight="1">
      <c r="A47" s="1012"/>
      <c r="B47" s="836"/>
      <c r="I47" s="849"/>
      <c r="L47" s="333"/>
      <c r="M47" s="795"/>
      <c r="N47" s="795"/>
      <c r="O47" s="795"/>
      <c r="P47" s="795"/>
      <c r="Q47" s="795"/>
      <c r="R47" s="795"/>
      <c r="S47" s="795"/>
      <c r="T47" s="795"/>
      <c r="U47" s="795"/>
      <c r="V47" s="795"/>
      <c r="W47" s="899"/>
      <c r="X47" s="335"/>
      <c r="Y47" s="900"/>
      <c r="Z47" s="795"/>
      <c r="AA47" s="795"/>
      <c r="AB47" s="795"/>
      <c r="AC47" s="795"/>
      <c r="AD47" s="795"/>
      <c r="AE47" s="795"/>
      <c r="AF47" s="795"/>
      <c r="AG47" s="795"/>
      <c r="AH47" s="795"/>
      <c r="AI47" s="334"/>
      <c r="DB47" s="835"/>
    </row>
    <row r="48" spans="1:106" ht="3.65" customHeight="1">
      <c r="A48" s="1012"/>
      <c r="B48" s="836"/>
      <c r="I48" s="849"/>
      <c r="L48" s="333"/>
      <c r="M48" s="795"/>
      <c r="N48" s="795"/>
      <c r="O48" s="795"/>
      <c r="P48" s="795"/>
      <c r="Q48" s="795"/>
      <c r="R48" s="795"/>
      <c r="S48" s="795"/>
      <c r="T48" s="795"/>
      <c r="U48" s="795"/>
      <c r="V48" s="795"/>
      <c r="W48" s="899"/>
      <c r="X48" s="335"/>
      <c r="Y48" s="900"/>
      <c r="Z48" s="795"/>
      <c r="AA48" s="795"/>
      <c r="AB48" s="795"/>
      <c r="AC48" s="795"/>
      <c r="AD48" s="795"/>
      <c r="AE48" s="795"/>
      <c r="AF48" s="795"/>
      <c r="AG48" s="795"/>
      <c r="AH48" s="795"/>
      <c r="AI48" s="334"/>
      <c r="DB48" s="835"/>
    </row>
    <row r="49" spans="1:106" ht="3.65" customHeight="1">
      <c r="A49" s="1012"/>
      <c r="B49" s="836"/>
      <c r="I49" s="849"/>
      <c r="L49" s="333"/>
      <c r="M49" s="795"/>
      <c r="N49" s="795"/>
      <c r="O49" s="795"/>
      <c r="P49" s="795"/>
      <c r="Q49" s="795"/>
      <c r="R49" s="795"/>
      <c r="S49" s="795"/>
      <c r="T49" s="795"/>
      <c r="U49" s="795"/>
      <c r="V49" s="795"/>
      <c r="W49" s="899"/>
      <c r="X49" s="335"/>
      <c r="Y49" s="900"/>
      <c r="Z49" s="795"/>
      <c r="AA49" s="795"/>
      <c r="AB49" s="795"/>
      <c r="AC49" s="795"/>
      <c r="AD49" s="795"/>
      <c r="AE49" s="795"/>
      <c r="AF49" s="795"/>
      <c r="AG49" s="795"/>
      <c r="AH49" s="795"/>
      <c r="AI49" s="334"/>
      <c r="DB49" s="835"/>
    </row>
    <row r="50" spans="1:106" ht="3.65" customHeight="1">
      <c r="A50" s="1012"/>
      <c r="B50" s="836"/>
      <c r="I50" s="849"/>
      <c r="L50" s="333"/>
      <c r="M50" s="795"/>
      <c r="N50" s="795"/>
      <c r="O50" s="795"/>
      <c r="P50" s="795"/>
      <c r="Q50" s="795"/>
      <c r="R50" s="795"/>
      <c r="S50" s="795"/>
      <c r="T50" s="795"/>
      <c r="U50" s="795"/>
      <c r="V50" s="795"/>
      <c r="W50" s="899"/>
      <c r="X50" s="335"/>
      <c r="Y50" s="901"/>
      <c r="Z50" s="795"/>
      <c r="AA50" s="795"/>
      <c r="AB50" s="795"/>
      <c r="AC50" s="795"/>
      <c r="AD50" s="795"/>
      <c r="AE50" s="795"/>
      <c r="AF50" s="795"/>
      <c r="AG50" s="795"/>
      <c r="AH50" s="795"/>
      <c r="AI50" s="334"/>
      <c r="DB50" s="835"/>
    </row>
    <row r="51" spans="1:106" ht="3.65" customHeight="1">
      <c r="A51" s="1012"/>
      <c r="B51" s="836"/>
      <c r="I51" s="849"/>
      <c r="L51" s="333"/>
      <c r="M51" s="795"/>
      <c r="N51" s="795"/>
      <c r="O51" s="795"/>
      <c r="P51" s="795"/>
      <c r="Q51" s="795"/>
      <c r="R51" s="795"/>
      <c r="S51" s="795"/>
      <c r="T51" s="795"/>
      <c r="U51" s="795"/>
      <c r="V51" s="795"/>
      <c r="W51" s="899"/>
      <c r="X51" s="335"/>
      <c r="Y51" s="900"/>
      <c r="Z51" s="795"/>
      <c r="AA51" s="795"/>
      <c r="AB51" s="795"/>
      <c r="AC51" s="795"/>
      <c r="AD51" s="795"/>
      <c r="AE51" s="795"/>
      <c r="AF51" s="795"/>
      <c r="AG51" s="795"/>
      <c r="AH51" s="795"/>
      <c r="AI51" s="334"/>
      <c r="DB51" s="835"/>
    </row>
    <row r="52" spans="1:106" ht="3.65" customHeight="1">
      <c r="A52" s="1012"/>
      <c r="B52" s="836"/>
      <c r="I52" s="849"/>
      <c r="L52" s="333"/>
      <c r="M52" s="795"/>
      <c r="N52" s="795"/>
      <c r="O52" s="795"/>
      <c r="P52" s="795"/>
      <c r="Q52" s="795"/>
      <c r="R52" s="795"/>
      <c r="S52" s="795"/>
      <c r="T52" s="795"/>
      <c r="U52" s="795"/>
      <c r="V52" s="795"/>
      <c r="W52" s="899"/>
      <c r="X52" s="335"/>
      <c r="Y52" s="900"/>
      <c r="Z52" s="795"/>
      <c r="AA52" s="795"/>
      <c r="AB52" s="795"/>
      <c r="AC52" s="795"/>
      <c r="AD52" s="795"/>
      <c r="AE52" s="795"/>
      <c r="AF52" s="795"/>
      <c r="AG52" s="795"/>
      <c r="AH52" s="795"/>
      <c r="AI52" s="334"/>
      <c r="DB52" s="835"/>
    </row>
    <row r="53" spans="1:106" ht="3.65" customHeight="1">
      <c r="A53" s="1012"/>
      <c r="B53" s="836"/>
      <c r="I53" s="849"/>
      <c r="L53" s="333"/>
      <c r="M53" s="795"/>
      <c r="N53" s="795"/>
      <c r="O53" s="795"/>
      <c r="P53" s="795"/>
      <c r="Q53" s="795"/>
      <c r="R53" s="795"/>
      <c r="S53" s="795"/>
      <c r="T53" s="795"/>
      <c r="U53" s="795"/>
      <c r="V53" s="795"/>
      <c r="W53" s="899"/>
      <c r="X53" s="335"/>
      <c r="Y53" s="900"/>
      <c r="Z53" s="795"/>
      <c r="AA53" s="795"/>
      <c r="AB53" s="795"/>
      <c r="AC53" s="795"/>
      <c r="AD53" s="795"/>
      <c r="AE53" s="795"/>
      <c r="AF53" s="795"/>
      <c r="AG53" s="795"/>
      <c r="AH53" s="795"/>
      <c r="AI53" s="334"/>
      <c r="DB53" s="835"/>
    </row>
    <row r="54" spans="1:106" ht="3.65" customHeight="1">
      <c r="A54" s="1012"/>
      <c r="B54" s="836"/>
      <c r="I54" s="849"/>
      <c r="L54" s="333"/>
      <c r="M54" s="795"/>
      <c r="N54" s="795"/>
      <c r="O54" s="795"/>
      <c r="P54" s="795"/>
      <c r="Q54" s="795"/>
      <c r="R54" s="795"/>
      <c r="S54" s="795"/>
      <c r="T54" s="795"/>
      <c r="U54" s="795"/>
      <c r="V54" s="795"/>
      <c r="W54" s="899"/>
      <c r="X54" s="335"/>
      <c r="Y54" s="900"/>
      <c r="Z54" s="795"/>
      <c r="AA54" s="795"/>
      <c r="AB54" s="795"/>
      <c r="AC54" s="795"/>
      <c r="AD54" s="795"/>
      <c r="AE54" s="795"/>
      <c r="AF54" s="795"/>
      <c r="AG54" s="795"/>
      <c r="AH54" s="795"/>
      <c r="AI54" s="334"/>
      <c r="DB54" s="835"/>
    </row>
    <row r="55" spans="1:106" ht="3.65" customHeight="1">
      <c r="A55" s="1012"/>
      <c r="B55" s="836"/>
      <c r="I55" s="849"/>
      <c r="L55" s="333"/>
      <c r="M55" s="795"/>
      <c r="N55" s="795"/>
      <c r="O55" s="795"/>
      <c r="P55" s="795"/>
      <c r="Q55" s="795"/>
      <c r="R55" s="795"/>
      <c r="S55" s="795"/>
      <c r="T55" s="795"/>
      <c r="U55" s="795"/>
      <c r="V55" s="795"/>
      <c r="W55" s="899"/>
      <c r="X55" s="335"/>
      <c r="Y55" s="900"/>
      <c r="Z55" s="795"/>
      <c r="AA55" s="795"/>
      <c r="AB55" s="795"/>
      <c r="AC55" s="795"/>
      <c r="AD55" s="795"/>
      <c r="AE55" s="795"/>
      <c r="AF55" s="795"/>
      <c r="AG55" s="795"/>
      <c r="AH55" s="795"/>
      <c r="AI55" s="334"/>
      <c r="DB55" s="835"/>
    </row>
    <row r="56" spans="1:106" ht="3.65" customHeight="1">
      <c r="A56" s="1012"/>
      <c r="B56" s="836"/>
      <c r="I56" s="849"/>
      <c r="L56" s="333"/>
      <c r="M56" s="795"/>
      <c r="N56" s="795"/>
      <c r="O56" s="795"/>
      <c r="P56" s="795"/>
      <c r="Q56" s="795"/>
      <c r="R56" s="795"/>
      <c r="S56" s="795"/>
      <c r="T56" s="795"/>
      <c r="U56" s="795"/>
      <c r="V56" s="795"/>
      <c r="W56" s="899"/>
      <c r="X56" s="335"/>
      <c r="Y56" s="875"/>
      <c r="Z56" s="795"/>
      <c r="AA56" s="795"/>
      <c r="AB56" s="795"/>
      <c r="AC56" s="795"/>
      <c r="AD56" s="795"/>
      <c r="AE56" s="795"/>
      <c r="AF56" s="795"/>
      <c r="AG56" s="795"/>
      <c r="AH56" s="795"/>
      <c r="AI56" s="334"/>
      <c r="DB56" s="835"/>
    </row>
    <row r="57" spans="1:106" ht="3.65" customHeight="1">
      <c r="A57" s="1012"/>
      <c r="B57" s="836"/>
      <c r="I57" s="849"/>
      <c r="L57" s="333"/>
      <c r="M57" s="795"/>
      <c r="N57" s="795"/>
      <c r="O57" s="795"/>
      <c r="P57" s="795"/>
      <c r="Q57" s="795"/>
      <c r="R57" s="795"/>
      <c r="S57" s="795"/>
      <c r="T57" s="795"/>
      <c r="U57" s="795"/>
      <c r="V57" s="795"/>
      <c r="W57" s="899"/>
      <c r="X57" s="335"/>
      <c r="Y57" s="875"/>
      <c r="Z57" s="795"/>
      <c r="AA57" s="795"/>
      <c r="AB57" s="795"/>
      <c r="AC57" s="795"/>
      <c r="AD57" s="795"/>
      <c r="AE57" s="795"/>
      <c r="AF57" s="795"/>
      <c r="AG57" s="795"/>
      <c r="AH57" s="795"/>
      <c r="AI57" s="334"/>
      <c r="DB57" s="835"/>
    </row>
    <row r="58" spans="1:106" ht="3.65" customHeight="1">
      <c r="A58" s="1012"/>
      <c r="B58" s="836"/>
      <c r="I58" s="849"/>
      <c r="L58" s="333"/>
      <c r="M58" s="795"/>
      <c r="N58" s="795"/>
      <c r="O58" s="795"/>
      <c r="P58" s="795"/>
      <c r="Q58" s="795"/>
      <c r="R58" s="795"/>
      <c r="S58" s="795"/>
      <c r="T58" s="795"/>
      <c r="U58" s="795"/>
      <c r="V58" s="795"/>
      <c r="W58" s="899"/>
      <c r="X58" s="335"/>
      <c r="Y58" s="900"/>
      <c r="Z58" s="795"/>
      <c r="AA58" s="795"/>
      <c r="AB58" s="795"/>
      <c r="AC58" s="795"/>
      <c r="AD58" s="795"/>
      <c r="AE58" s="795"/>
      <c r="AF58" s="795"/>
      <c r="AG58" s="795"/>
      <c r="AH58" s="795"/>
      <c r="AI58" s="334"/>
      <c r="DB58" s="835"/>
    </row>
    <row r="59" spans="1:106" ht="3.65" customHeight="1">
      <c r="A59" s="1012"/>
      <c r="B59" s="836"/>
      <c r="I59" s="849"/>
      <c r="L59" s="333"/>
      <c r="M59" s="795"/>
      <c r="N59" s="795"/>
      <c r="O59" s="795"/>
      <c r="P59" s="795"/>
      <c r="Q59" s="795"/>
      <c r="R59" s="795"/>
      <c r="S59" s="795"/>
      <c r="T59" s="795"/>
      <c r="U59" s="795"/>
      <c r="V59" s="795"/>
      <c r="W59" s="899"/>
      <c r="X59" s="335"/>
      <c r="Y59" s="900"/>
      <c r="Z59" s="795"/>
      <c r="AA59" s="795"/>
      <c r="AB59" s="795"/>
      <c r="AC59" s="795"/>
      <c r="AD59" s="795"/>
      <c r="AE59" s="795"/>
      <c r="AF59" s="795"/>
      <c r="AG59" s="795"/>
      <c r="AH59" s="795"/>
      <c r="AI59" s="334"/>
      <c r="DB59" s="835"/>
    </row>
    <row r="60" spans="1:106" ht="3.65" customHeight="1">
      <c r="A60" s="1012"/>
      <c r="B60" s="836"/>
      <c r="I60" s="849"/>
      <c r="L60" s="333"/>
      <c r="M60" s="795"/>
      <c r="N60" s="795"/>
      <c r="O60" s="795"/>
      <c r="P60" s="795"/>
      <c r="Q60" s="795"/>
      <c r="R60" s="795"/>
      <c r="S60" s="795"/>
      <c r="T60" s="795"/>
      <c r="U60" s="795"/>
      <c r="V60" s="795"/>
      <c r="W60" s="899"/>
      <c r="X60" s="335"/>
      <c r="Y60" s="900"/>
      <c r="Z60" s="795"/>
      <c r="AA60" s="795"/>
      <c r="AB60" s="795"/>
      <c r="AC60" s="795"/>
      <c r="AD60" s="795"/>
      <c r="AE60" s="795"/>
      <c r="AF60" s="795"/>
      <c r="AG60" s="795"/>
      <c r="AH60" s="795"/>
      <c r="AI60" s="334"/>
      <c r="DB60" s="835"/>
    </row>
    <row r="61" spans="1:106" ht="3.65" customHeight="1">
      <c r="A61" s="1012"/>
      <c r="B61" s="836"/>
      <c r="I61" s="849"/>
      <c r="L61" s="333"/>
      <c r="M61" s="795"/>
      <c r="N61" s="795"/>
      <c r="O61" s="795"/>
      <c r="P61" s="795"/>
      <c r="Q61" s="795"/>
      <c r="R61" s="795"/>
      <c r="S61" s="795"/>
      <c r="T61" s="795"/>
      <c r="U61" s="795"/>
      <c r="V61" s="795"/>
      <c r="W61" s="899"/>
      <c r="X61" s="335"/>
      <c r="Y61" s="900"/>
      <c r="Z61" s="795"/>
      <c r="AA61" s="795"/>
      <c r="AB61" s="795"/>
      <c r="AC61" s="795"/>
      <c r="AD61" s="795"/>
      <c r="AE61" s="795"/>
      <c r="AF61" s="795"/>
      <c r="AG61" s="795"/>
      <c r="AH61" s="795"/>
      <c r="AI61" s="334"/>
      <c r="DB61" s="835"/>
    </row>
    <row r="62" spans="1:106" ht="3.65" customHeight="1">
      <c r="A62" s="1012"/>
      <c r="B62" s="836"/>
      <c r="I62" s="849"/>
      <c r="L62" s="333"/>
      <c r="M62" s="795"/>
      <c r="N62" s="795"/>
      <c r="O62" s="795"/>
      <c r="P62" s="795"/>
      <c r="Q62" s="795"/>
      <c r="R62" s="795"/>
      <c r="S62" s="795"/>
      <c r="T62" s="795"/>
      <c r="U62" s="795"/>
      <c r="V62" s="795"/>
      <c r="W62" s="899"/>
      <c r="X62" s="335"/>
      <c r="Y62" s="900"/>
      <c r="Z62" s="795"/>
      <c r="AA62" s="795"/>
      <c r="AB62" s="795"/>
      <c r="AC62" s="795"/>
      <c r="AD62" s="795"/>
      <c r="AE62" s="795"/>
      <c r="AF62" s="795"/>
      <c r="AG62" s="795"/>
      <c r="AH62" s="795"/>
      <c r="AI62" s="334"/>
      <c r="DB62" s="835"/>
    </row>
    <row r="63" spans="1:106" ht="3.65" customHeight="1">
      <c r="A63" s="1012"/>
      <c r="B63" s="836"/>
      <c r="I63" s="849"/>
      <c r="L63" s="333"/>
      <c r="M63" s="795"/>
      <c r="N63" s="795"/>
      <c r="O63" s="795"/>
      <c r="P63" s="795"/>
      <c r="Q63" s="795"/>
      <c r="R63" s="795"/>
      <c r="S63" s="795"/>
      <c r="T63" s="795"/>
      <c r="U63" s="795"/>
      <c r="V63" s="795"/>
      <c r="W63" s="899"/>
      <c r="X63" s="335"/>
      <c r="Y63" s="900"/>
      <c r="Z63" s="795"/>
      <c r="AA63" s="795"/>
      <c r="AB63" s="795"/>
      <c r="AC63" s="795"/>
      <c r="AD63" s="795"/>
      <c r="AE63" s="795"/>
      <c r="AF63" s="795"/>
      <c r="AG63" s="795"/>
      <c r="AH63" s="795"/>
      <c r="AI63" s="334"/>
      <c r="DB63" s="835"/>
    </row>
    <row r="64" spans="1:106" ht="3.65" customHeight="1">
      <c r="A64" s="1012"/>
      <c r="B64" s="836"/>
      <c r="I64" s="849"/>
      <c r="L64" s="333"/>
      <c r="M64" s="795"/>
      <c r="N64" s="795"/>
      <c r="O64" s="795"/>
      <c r="P64" s="795"/>
      <c r="Q64" s="795"/>
      <c r="R64" s="795"/>
      <c r="S64" s="795"/>
      <c r="T64" s="795"/>
      <c r="U64" s="795"/>
      <c r="V64" s="795"/>
      <c r="W64" s="899"/>
      <c r="X64" s="335"/>
      <c r="Y64" s="900"/>
      <c r="Z64" s="795"/>
      <c r="AA64" s="795"/>
      <c r="AB64" s="795"/>
      <c r="AC64" s="795"/>
      <c r="AD64" s="795"/>
      <c r="AE64" s="795"/>
      <c r="AF64" s="795"/>
      <c r="AG64" s="795"/>
      <c r="AH64" s="795"/>
      <c r="AI64" s="334"/>
      <c r="DB64" s="835"/>
    </row>
    <row r="65" spans="1:106" ht="3.65" customHeight="1">
      <c r="A65" s="1012"/>
      <c r="B65" s="836"/>
      <c r="I65" s="849"/>
      <c r="L65" s="333"/>
      <c r="M65" s="795"/>
      <c r="N65" s="795"/>
      <c r="O65" s="795"/>
      <c r="P65" s="795"/>
      <c r="Q65" s="795"/>
      <c r="R65" s="795"/>
      <c r="S65" s="795"/>
      <c r="T65" s="795"/>
      <c r="U65" s="795"/>
      <c r="V65" s="795"/>
      <c r="W65" s="899"/>
      <c r="X65" s="335"/>
      <c r="Y65" s="900"/>
      <c r="Z65" s="795"/>
      <c r="AA65" s="795"/>
      <c r="AB65" s="795"/>
      <c r="AC65" s="795"/>
      <c r="AD65" s="795"/>
      <c r="AE65" s="795"/>
      <c r="AF65" s="795"/>
      <c r="AG65" s="795"/>
      <c r="AH65" s="795"/>
      <c r="AI65" s="334"/>
      <c r="DB65" s="835"/>
    </row>
    <row r="66" spans="1:106" ht="3.65" customHeight="1">
      <c r="A66" s="1012"/>
      <c r="B66" s="836"/>
      <c r="I66" s="849"/>
      <c r="L66" s="333"/>
      <c r="M66" s="795"/>
      <c r="N66" s="795"/>
      <c r="O66" s="795"/>
      <c r="P66" s="795"/>
      <c r="Q66" s="795"/>
      <c r="R66" s="795"/>
      <c r="S66" s="795"/>
      <c r="T66" s="795"/>
      <c r="U66" s="795"/>
      <c r="V66" s="795"/>
      <c r="W66" s="899"/>
      <c r="X66" s="335"/>
      <c r="Y66" s="900"/>
      <c r="Z66" s="795"/>
      <c r="AA66" s="795"/>
      <c r="AB66" s="795"/>
      <c r="AC66" s="795"/>
      <c r="AD66" s="795"/>
      <c r="AE66" s="795"/>
      <c r="AF66" s="795"/>
      <c r="AG66" s="795"/>
      <c r="AH66" s="795"/>
      <c r="AI66" s="334"/>
      <c r="DB66" s="835"/>
    </row>
    <row r="67" spans="1:106" ht="3.65" customHeight="1">
      <c r="A67" s="1012"/>
      <c r="B67" s="836"/>
      <c r="I67" s="849"/>
      <c r="L67" s="333"/>
      <c r="M67" s="795"/>
      <c r="N67" s="795"/>
      <c r="O67" s="795"/>
      <c r="P67" s="795"/>
      <c r="Q67" s="795"/>
      <c r="R67" s="795"/>
      <c r="S67" s="795"/>
      <c r="T67" s="795"/>
      <c r="U67" s="795"/>
      <c r="V67" s="795"/>
      <c r="W67" s="899"/>
      <c r="X67" s="335"/>
      <c r="Y67" s="900"/>
      <c r="Z67" s="795"/>
      <c r="AA67" s="795"/>
      <c r="AB67" s="795"/>
      <c r="AC67" s="795"/>
      <c r="AD67" s="795"/>
      <c r="AE67" s="795"/>
      <c r="AF67" s="795"/>
      <c r="AG67" s="795"/>
      <c r="AH67" s="795"/>
      <c r="AI67" s="334"/>
      <c r="DB67" s="835"/>
    </row>
    <row r="68" spans="1:106" ht="3.65" customHeight="1">
      <c r="A68" s="1012"/>
      <c r="B68" s="836"/>
      <c r="I68" s="849"/>
      <c r="L68" s="333"/>
      <c r="M68" s="795"/>
      <c r="N68" s="795"/>
      <c r="O68" s="795"/>
      <c r="P68" s="795"/>
      <c r="Q68" s="795"/>
      <c r="R68" s="795"/>
      <c r="S68" s="795"/>
      <c r="T68" s="795"/>
      <c r="U68" s="795"/>
      <c r="V68" s="795"/>
      <c r="W68" s="899"/>
      <c r="X68" s="335"/>
      <c r="Y68" s="900"/>
      <c r="Z68" s="795"/>
      <c r="AA68" s="795"/>
      <c r="AB68" s="795"/>
      <c r="AC68" s="795"/>
      <c r="AD68" s="795"/>
      <c r="AE68" s="795"/>
      <c r="AF68" s="795"/>
      <c r="AG68" s="795"/>
      <c r="AH68" s="795"/>
      <c r="AI68" s="334"/>
      <c r="DB68" s="835"/>
    </row>
    <row r="69" spans="1:106" ht="3.65" customHeight="1">
      <c r="A69" s="1012"/>
      <c r="B69" s="836"/>
      <c r="I69" s="849"/>
      <c r="L69" s="333"/>
      <c r="M69" s="795"/>
      <c r="N69" s="795"/>
      <c r="O69" s="795"/>
      <c r="P69" s="795"/>
      <c r="Q69" s="795"/>
      <c r="R69" s="795"/>
      <c r="S69" s="795"/>
      <c r="T69" s="795"/>
      <c r="U69" s="795"/>
      <c r="V69" s="795"/>
      <c r="W69" s="899"/>
      <c r="X69" s="335"/>
      <c r="Y69" s="900"/>
      <c r="Z69" s="795"/>
      <c r="AA69" s="795"/>
      <c r="AB69" s="795"/>
      <c r="AC69" s="795"/>
      <c r="AD69" s="795"/>
      <c r="AE69" s="795"/>
      <c r="AF69" s="795"/>
      <c r="AG69" s="795"/>
      <c r="AH69" s="795"/>
      <c r="AI69" s="334"/>
      <c r="DB69" s="835"/>
    </row>
    <row r="70" spans="1:106" ht="3.65" customHeight="1">
      <c r="A70" s="1012"/>
      <c r="B70" s="836"/>
      <c r="I70" s="849"/>
      <c r="L70" s="333"/>
      <c r="M70" s="795"/>
      <c r="N70" s="795"/>
      <c r="O70" s="795"/>
      <c r="P70" s="795"/>
      <c r="Q70" s="795"/>
      <c r="R70" s="795"/>
      <c r="S70" s="795"/>
      <c r="T70" s="795"/>
      <c r="U70" s="795"/>
      <c r="V70" s="795"/>
      <c r="W70" s="899"/>
      <c r="X70" s="335"/>
      <c r="Y70" s="900"/>
      <c r="Z70" s="795"/>
      <c r="AA70" s="795"/>
      <c r="AB70" s="795"/>
      <c r="AC70" s="795"/>
      <c r="AD70" s="795"/>
      <c r="AE70" s="795"/>
      <c r="AF70" s="795"/>
      <c r="AG70" s="795"/>
      <c r="AH70" s="795"/>
      <c r="AI70" s="334"/>
      <c r="DB70" s="835"/>
    </row>
    <row r="71" spans="1:106" ht="3.65" customHeight="1">
      <c r="A71" s="1012"/>
      <c r="B71" s="836"/>
      <c r="I71" s="849"/>
      <c r="L71" s="333"/>
      <c r="M71" s="795"/>
      <c r="N71" s="795"/>
      <c r="O71" s="795"/>
      <c r="P71" s="795"/>
      <c r="Q71" s="795"/>
      <c r="R71" s="795"/>
      <c r="S71" s="795"/>
      <c r="T71" s="795"/>
      <c r="U71" s="795"/>
      <c r="V71" s="795"/>
      <c r="W71" s="899"/>
      <c r="X71" s="335"/>
      <c r="Y71" s="900"/>
      <c r="Z71" s="795"/>
      <c r="AA71" s="795"/>
      <c r="AB71" s="795"/>
      <c r="AC71" s="795"/>
      <c r="AD71" s="795"/>
      <c r="AE71" s="795"/>
      <c r="AF71" s="795"/>
      <c r="AG71" s="795"/>
      <c r="AH71" s="795"/>
      <c r="AI71" s="334"/>
      <c r="DB71" s="835"/>
    </row>
    <row r="72" spans="1:106" ht="3.65" customHeight="1">
      <c r="A72" s="1012"/>
      <c r="B72" s="836"/>
      <c r="I72" s="849"/>
      <c r="L72" s="333"/>
      <c r="M72" s="795"/>
      <c r="N72" s="795"/>
      <c r="O72" s="795"/>
      <c r="P72" s="795"/>
      <c r="Q72" s="795"/>
      <c r="R72" s="795"/>
      <c r="S72" s="795"/>
      <c r="T72" s="795"/>
      <c r="U72" s="795"/>
      <c r="V72" s="795"/>
      <c r="W72" s="899"/>
      <c r="X72" s="335"/>
      <c r="Y72" s="875"/>
      <c r="Z72" s="795"/>
      <c r="AA72" s="795"/>
      <c r="AB72" s="795"/>
      <c r="AC72" s="795"/>
      <c r="AD72" s="795"/>
      <c r="AE72" s="795"/>
      <c r="AF72" s="795"/>
      <c r="AG72" s="795"/>
      <c r="AH72" s="795"/>
      <c r="AI72" s="334"/>
      <c r="DB72" s="835"/>
    </row>
    <row r="73" spans="1:106" ht="3.65" customHeight="1">
      <c r="A73" s="1012"/>
      <c r="B73" s="836"/>
      <c r="I73" s="849"/>
      <c r="L73" s="333"/>
      <c r="M73" s="795"/>
      <c r="N73" s="795"/>
      <c r="O73" s="795"/>
      <c r="P73" s="795"/>
      <c r="Q73" s="795"/>
      <c r="R73" s="795"/>
      <c r="S73" s="795"/>
      <c r="T73" s="795"/>
      <c r="U73" s="795"/>
      <c r="V73" s="795"/>
      <c r="W73" s="899"/>
      <c r="X73" s="335"/>
      <c r="Y73" s="875"/>
      <c r="Z73" s="795"/>
      <c r="AA73" s="795"/>
      <c r="AB73" s="795"/>
      <c r="AC73" s="795"/>
      <c r="AD73" s="795"/>
      <c r="AE73" s="795"/>
      <c r="AF73" s="795"/>
      <c r="AG73" s="795"/>
      <c r="AH73" s="795"/>
      <c r="AI73" s="334"/>
      <c r="DB73" s="835"/>
    </row>
    <row r="74" spans="1:106" ht="3.65" customHeight="1">
      <c r="A74" s="1012"/>
      <c r="B74" s="836"/>
      <c r="I74" s="849"/>
      <c r="L74" s="333"/>
      <c r="M74" s="795"/>
      <c r="N74" s="795"/>
      <c r="O74" s="795"/>
      <c r="P74" s="795"/>
      <c r="Q74" s="795"/>
      <c r="R74" s="795"/>
      <c r="S74" s="795"/>
      <c r="T74" s="795"/>
      <c r="U74" s="795"/>
      <c r="V74" s="795"/>
      <c r="W74" s="902"/>
      <c r="X74" s="903"/>
      <c r="Y74" s="904"/>
      <c r="Z74" s="795"/>
      <c r="AA74" s="795"/>
      <c r="AB74" s="795"/>
      <c r="AC74" s="795"/>
      <c r="AD74" s="795"/>
      <c r="AE74" s="795"/>
      <c r="AF74" s="795"/>
      <c r="AG74" s="795"/>
      <c r="AH74" s="795"/>
      <c r="AI74" s="334"/>
      <c r="DB74" s="835"/>
    </row>
    <row r="75" spans="1:106" ht="3.65" customHeight="1">
      <c r="A75" s="1012"/>
      <c r="B75" s="836"/>
      <c r="I75" s="849"/>
      <c r="L75" s="333"/>
      <c r="M75" s="795"/>
      <c r="N75" s="795"/>
      <c r="O75" s="795"/>
      <c r="P75" s="795"/>
      <c r="Q75" s="795"/>
      <c r="R75" s="795"/>
      <c r="S75" s="795"/>
      <c r="T75" s="795"/>
      <c r="U75" s="795"/>
      <c r="V75" s="795"/>
      <c r="W75" s="795"/>
      <c r="X75" s="795"/>
      <c r="Y75" s="795"/>
      <c r="Z75" s="795"/>
      <c r="AA75" s="795"/>
      <c r="AB75" s="795"/>
      <c r="AC75" s="795"/>
      <c r="AD75" s="795"/>
      <c r="AE75" s="795"/>
      <c r="AF75" s="795"/>
      <c r="AG75" s="795"/>
      <c r="AH75" s="795"/>
      <c r="AI75" s="334"/>
      <c r="DB75" s="835"/>
    </row>
    <row r="76" spans="1:106" ht="3.65" customHeight="1">
      <c r="A76" s="1012"/>
      <c r="B76" s="836"/>
      <c r="I76" s="849"/>
      <c r="L76" s="333"/>
      <c r="M76" s="795"/>
      <c r="N76" s="795"/>
      <c r="O76" s="795"/>
      <c r="P76" s="795"/>
      <c r="Q76" s="795"/>
      <c r="R76" s="795"/>
      <c r="S76" s="795"/>
      <c r="T76" s="795"/>
      <c r="U76" s="795"/>
      <c r="V76" s="795"/>
      <c r="W76" s="795"/>
      <c r="X76" s="795"/>
      <c r="Y76" s="795"/>
      <c r="Z76" s="795"/>
      <c r="AA76" s="795"/>
      <c r="AB76" s="795"/>
      <c r="AC76" s="795"/>
      <c r="AD76" s="795"/>
      <c r="AE76" s="795"/>
      <c r="AF76" s="795"/>
      <c r="AG76" s="795"/>
      <c r="AH76" s="795"/>
      <c r="AI76" s="334"/>
      <c r="DB76" s="835"/>
    </row>
    <row r="77" spans="1:106" ht="3.65" customHeight="1">
      <c r="A77" s="1012"/>
      <c r="B77" s="836"/>
      <c r="I77" s="849"/>
      <c r="L77" s="333"/>
      <c r="M77" s="795"/>
      <c r="N77" s="795"/>
      <c r="O77" s="795"/>
      <c r="P77" s="795"/>
      <c r="Q77" s="795"/>
      <c r="R77" s="795"/>
      <c r="S77" s="795"/>
      <c r="T77" s="795"/>
      <c r="U77" s="795"/>
      <c r="V77" s="795"/>
      <c r="W77" s="795"/>
      <c r="X77" s="795"/>
      <c r="Y77" s="795"/>
      <c r="Z77" s="795"/>
      <c r="AA77" s="795"/>
      <c r="AB77" s="795"/>
      <c r="AC77" s="795"/>
      <c r="AD77" s="795"/>
      <c r="AE77" s="795"/>
      <c r="AF77" s="795"/>
      <c r="AG77" s="795"/>
      <c r="AH77" s="795"/>
      <c r="AI77" s="334"/>
      <c r="DB77" s="835"/>
    </row>
    <row r="78" spans="1:106" ht="3.65" customHeight="1">
      <c r="A78" s="1012"/>
      <c r="B78" s="836"/>
      <c r="I78" s="849"/>
      <c r="L78" s="333"/>
      <c r="M78" s="795"/>
      <c r="N78" s="795"/>
      <c r="O78" s="795"/>
      <c r="P78" s="795"/>
      <c r="Q78" s="795"/>
      <c r="R78" s="795"/>
      <c r="S78" s="795"/>
      <c r="T78" s="795"/>
      <c r="U78" s="795"/>
      <c r="V78" s="795"/>
      <c r="W78" s="795"/>
      <c r="X78" s="795"/>
      <c r="Y78" s="795"/>
      <c r="Z78" s="795"/>
      <c r="AA78" s="795"/>
      <c r="AB78" s="795"/>
      <c r="AC78" s="795"/>
      <c r="AD78" s="795"/>
      <c r="AE78" s="795"/>
      <c r="AF78" s="795"/>
      <c r="AG78" s="795"/>
      <c r="AH78" s="795"/>
      <c r="AI78" s="334"/>
      <c r="DB78" s="835"/>
    </row>
    <row r="79" spans="1:106" ht="3.65" customHeight="1">
      <c r="A79" s="1012"/>
      <c r="B79" s="836"/>
      <c r="I79" s="849"/>
      <c r="L79" s="333"/>
      <c r="M79" s="795"/>
      <c r="N79" s="795"/>
      <c r="O79" s="795"/>
      <c r="P79" s="795"/>
      <c r="Q79" s="795"/>
      <c r="R79" s="795"/>
      <c r="S79" s="795"/>
      <c r="T79" s="795"/>
      <c r="U79" s="795"/>
      <c r="V79" s="795"/>
      <c r="W79" s="795"/>
      <c r="X79" s="795"/>
      <c r="Y79" s="795"/>
      <c r="Z79" s="795"/>
      <c r="AA79" s="795"/>
      <c r="AB79" s="795"/>
      <c r="AC79" s="795"/>
      <c r="AD79" s="795"/>
      <c r="AE79" s="795"/>
      <c r="AF79" s="795"/>
      <c r="AG79" s="795"/>
      <c r="AH79" s="795"/>
      <c r="AI79" s="334"/>
      <c r="DB79" s="835"/>
    </row>
    <row r="80" spans="1:106" ht="3.65" customHeight="1">
      <c r="A80" s="1012"/>
      <c r="B80" s="836"/>
      <c r="I80" s="849"/>
      <c r="L80" s="333"/>
      <c r="M80" s="795"/>
      <c r="N80" s="795"/>
      <c r="O80" s="795"/>
      <c r="P80" s="795"/>
      <c r="Q80" s="795"/>
      <c r="R80" s="795"/>
      <c r="S80" s="795"/>
      <c r="T80" s="795"/>
      <c r="U80" s="795"/>
      <c r="V80" s="795"/>
      <c r="W80" s="795"/>
      <c r="X80" s="795"/>
      <c r="Y80" s="795"/>
      <c r="Z80" s="795"/>
      <c r="AA80" s="795"/>
      <c r="AB80" s="795"/>
      <c r="AC80" s="795"/>
      <c r="AD80" s="795"/>
      <c r="AE80" s="795"/>
      <c r="AF80" s="795"/>
      <c r="AG80" s="795"/>
      <c r="AH80" s="795"/>
      <c r="AI80" s="334"/>
      <c r="DB80" s="835"/>
    </row>
    <row r="81" spans="1:106" ht="3.65" customHeight="1">
      <c r="A81" s="1012"/>
      <c r="B81" s="836"/>
      <c r="I81" s="849"/>
      <c r="L81" s="333"/>
      <c r="M81" s="795"/>
      <c r="N81" s="795"/>
      <c r="O81" s="795"/>
      <c r="P81" s="795"/>
      <c r="Q81" s="795"/>
      <c r="R81" s="795"/>
      <c r="S81" s="795"/>
      <c r="T81" s="795"/>
      <c r="U81" s="795"/>
      <c r="V81" s="795"/>
      <c r="W81" s="795"/>
      <c r="X81" s="795"/>
      <c r="Y81" s="795"/>
      <c r="Z81" s="795"/>
      <c r="AA81" s="795"/>
      <c r="AB81" s="795"/>
      <c r="AC81" s="795"/>
      <c r="AD81" s="795"/>
      <c r="AE81" s="795"/>
      <c r="AF81" s="795"/>
      <c r="AG81" s="795"/>
      <c r="AH81" s="795"/>
      <c r="AI81" s="334"/>
      <c r="DB81" s="835"/>
    </row>
    <row r="82" spans="1:106" ht="3.65" customHeight="1">
      <c r="A82" s="1012"/>
      <c r="B82" s="836"/>
      <c r="I82" s="849"/>
      <c r="L82" s="333"/>
      <c r="M82" s="795"/>
      <c r="N82" s="795"/>
      <c r="O82" s="795"/>
      <c r="P82" s="795"/>
      <c r="Q82" s="795"/>
      <c r="R82" s="795"/>
      <c r="S82" s="795"/>
      <c r="T82" s="795"/>
      <c r="U82" s="795"/>
      <c r="V82" s="795"/>
      <c r="W82" s="795"/>
      <c r="X82" s="795"/>
      <c r="Y82" s="795"/>
      <c r="Z82" s="795"/>
      <c r="AA82" s="795"/>
      <c r="AB82" s="795"/>
      <c r="AC82" s="795"/>
      <c r="AD82" s="795"/>
      <c r="AE82" s="795"/>
      <c r="AF82" s="795"/>
      <c r="AG82" s="795"/>
      <c r="AH82" s="795"/>
      <c r="AI82" s="334"/>
      <c r="DB82" s="835"/>
    </row>
    <row r="83" spans="1:106" ht="3.65" customHeight="1">
      <c r="A83" s="1012"/>
      <c r="B83" s="836"/>
      <c r="I83" s="849"/>
      <c r="L83" s="333"/>
      <c r="M83" s="795"/>
      <c r="N83" s="795"/>
      <c r="O83" s="795"/>
      <c r="P83" s="795"/>
      <c r="Q83" s="795"/>
      <c r="R83" s="795"/>
      <c r="S83" s="795"/>
      <c r="T83" s="795"/>
      <c r="U83" s="795"/>
      <c r="V83" s="795"/>
      <c r="W83" s="795"/>
      <c r="X83" s="795"/>
      <c r="Y83" s="795"/>
      <c r="Z83" s="795"/>
      <c r="AA83" s="795"/>
      <c r="AB83" s="795"/>
      <c r="AC83" s="795"/>
      <c r="AD83" s="795"/>
      <c r="AE83" s="795"/>
      <c r="AF83" s="795"/>
      <c r="AG83" s="795"/>
      <c r="AH83" s="795"/>
      <c r="AI83" s="334"/>
      <c r="DB83" s="835"/>
    </row>
    <row r="84" spans="1:106" ht="3.65" customHeight="1">
      <c r="A84" s="1012"/>
      <c r="B84" s="836"/>
      <c r="I84" s="849"/>
      <c r="L84" s="333"/>
      <c r="M84" s="795"/>
      <c r="N84" s="795"/>
      <c r="O84" s="795"/>
      <c r="P84" s="795"/>
      <c r="Q84" s="795"/>
      <c r="R84" s="795"/>
      <c r="S84" s="795"/>
      <c r="T84" s="795"/>
      <c r="U84" s="795"/>
      <c r="V84" s="795"/>
      <c r="W84" s="795"/>
      <c r="X84" s="795"/>
      <c r="Y84" s="795"/>
      <c r="Z84" s="795"/>
      <c r="AA84" s="795"/>
      <c r="AB84" s="795"/>
      <c r="AC84" s="795"/>
      <c r="AD84" s="795"/>
      <c r="AE84" s="795"/>
      <c r="AF84" s="795"/>
      <c r="AG84" s="795"/>
      <c r="AH84" s="795"/>
      <c r="AI84" s="334"/>
      <c r="DB84" s="835"/>
    </row>
    <row r="85" spans="1:106" ht="3.65" customHeight="1">
      <c r="A85" s="1012"/>
      <c r="B85" s="836"/>
      <c r="I85" s="849"/>
      <c r="L85" s="333"/>
      <c r="M85" s="795"/>
      <c r="N85" s="795"/>
      <c r="O85" s="795"/>
      <c r="P85" s="795"/>
      <c r="Q85" s="795"/>
      <c r="R85" s="795"/>
      <c r="S85" s="795"/>
      <c r="T85" s="795"/>
      <c r="U85" s="795"/>
      <c r="V85" s="795"/>
      <c r="W85" s="795"/>
      <c r="X85" s="795"/>
      <c r="Y85" s="795"/>
      <c r="Z85" s="795"/>
      <c r="AA85" s="795"/>
      <c r="AB85" s="795"/>
      <c r="AC85" s="795"/>
      <c r="AD85" s="795"/>
      <c r="AE85" s="795"/>
      <c r="AF85" s="795"/>
      <c r="AG85" s="795"/>
      <c r="AH85" s="795"/>
      <c r="AI85" s="334"/>
      <c r="DB85" s="835"/>
    </row>
    <row r="86" spans="1:106" ht="3.65" customHeight="1">
      <c r="A86" s="1012"/>
      <c r="B86" s="836"/>
      <c r="I86" s="849"/>
      <c r="L86" s="333"/>
      <c r="M86" s="795"/>
      <c r="N86" s="795"/>
      <c r="O86" s="795"/>
      <c r="P86" s="795"/>
      <c r="Q86" s="795"/>
      <c r="R86" s="795"/>
      <c r="S86" s="795"/>
      <c r="T86" s="795"/>
      <c r="U86" s="795"/>
      <c r="V86" s="795"/>
      <c r="W86" s="795"/>
      <c r="X86" s="795"/>
      <c r="Y86" s="795"/>
      <c r="Z86" s="795"/>
      <c r="AA86" s="795"/>
      <c r="AB86" s="795"/>
      <c r="AC86" s="795"/>
      <c r="AD86" s="795"/>
      <c r="AE86" s="795"/>
      <c r="AF86" s="795"/>
      <c r="AG86" s="795"/>
      <c r="AH86" s="795"/>
      <c r="AI86" s="334"/>
      <c r="DB86" s="835"/>
    </row>
    <row r="87" spans="1:106" ht="3.65" customHeight="1">
      <c r="A87" s="1012"/>
      <c r="B87" s="836"/>
      <c r="I87" s="849"/>
      <c r="L87" s="333"/>
      <c r="M87" s="795"/>
      <c r="N87" s="795"/>
      <c r="O87" s="795"/>
      <c r="P87" s="795"/>
      <c r="Q87" s="795"/>
      <c r="R87" s="795"/>
      <c r="S87" s="795"/>
      <c r="T87" s="795"/>
      <c r="U87" s="795"/>
      <c r="V87" s="795"/>
      <c r="W87" s="795"/>
      <c r="X87" s="795"/>
      <c r="Y87" s="795"/>
      <c r="Z87" s="795"/>
      <c r="AA87" s="795"/>
      <c r="AB87" s="795"/>
      <c r="AC87" s="795"/>
      <c r="AD87" s="795"/>
      <c r="AE87" s="795"/>
      <c r="AF87" s="795"/>
      <c r="AG87" s="795"/>
      <c r="AH87" s="795"/>
      <c r="AI87" s="334"/>
      <c r="DB87" s="835"/>
    </row>
    <row r="88" spans="1:106" ht="3.65" customHeight="1">
      <c r="A88" s="1012"/>
      <c r="B88" s="836"/>
      <c r="I88" s="849"/>
      <c r="L88" s="333"/>
      <c r="M88" s="795"/>
      <c r="N88" s="795"/>
      <c r="O88" s="795"/>
      <c r="P88" s="795"/>
      <c r="Q88" s="795"/>
      <c r="R88" s="795"/>
      <c r="S88" s="795"/>
      <c r="T88" s="795"/>
      <c r="U88" s="795"/>
      <c r="V88" s="795"/>
      <c r="W88" s="795"/>
      <c r="X88" s="795"/>
      <c r="Y88" s="795"/>
      <c r="Z88" s="795"/>
      <c r="AA88" s="795"/>
      <c r="AB88" s="795"/>
      <c r="AC88" s="795"/>
      <c r="AD88" s="795"/>
      <c r="AE88" s="795"/>
      <c r="AF88" s="795"/>
      <c r="AG88" s="795"/>
      <c r="AH88" s="795"/>
      <c r="AI88" s="334"/>
      <c r="DB88" s="835"/>
    </row>
    <row r="89" spans="1:106" ht="3.65" customHeight="1">
      <c r="A89" s="1012"/>
      <c r="B89" s="836"/>
      <c r="I89" s="849"/>
      <c r="L89" s="333"/>
      <c r="M89" s="795"/>
      <c r="N89" s="795"/>
      <c r="O89" s="795"/>
      <c r="P89" s="795"/>
      <c r="Q89" s="795"/>
      <c r="R89" s="795"/>
      <c r="S89" s="795"/>
      <c r="T89" s="795"/>
      <c r="U89" s="795"/>
      <c r="V89" s="795"/>
      <c r="W89" s="795"/>
      <c r="X89" s="795"/>
      <c r="Y89" s="795"/>
      <c r="Z89" s="795"/>
      <c r="AA89" s="795"/>
      <c r="AB89" s="795"/>
      <c r="AC89" s="795"/>
      <c r="AD89" s="795"/>
      <c r="AE89" s="795"/>
      <c r="AF89" s="795"/>
      <c r="AG89" s="795"/>
      <c r="AH89" s="795"/>
      <c r="AI89" s="334"/>
      <c r="DB89" s="835"/>
    </row>
    <row r="90" spans="1:106" ht="3.65" customHeight="1">
      <c r="A90" s="1012"/>
      <c r="B90" s="836"/>
      <c r="I90" s="849"/>
      <c r="L90" s="336"/>
      <c r="M90" s="1420"/>
      <c r="N90" s="1420"/>
      <c r="O90" s="796"/>
      <c r="P90" s="1424" t="s">
        <v>223</v>
      </c>
      <c r="Q90" s="1424"/>
      <c r="R90" s="1424"/>
      <c r="S90" s="1424"/>
      <c r="T90" s="1424"/>
      <c r="U90" s="1424"/>
      <c r="V90" s="1424"/>
      <c r="W90" s="1424"/>
      <c r="X90" s="1424"/>
      <c r="Y90" s="1424"/>
      <c r="Z90" s="1424"/>
      <c r="AA90" s="1424"/>
      <c r="AB90" s="1424"/>
      <c r="AC90" s="1424"/>
      <c r="AD90" s="1424"/>
      <c r="AE90" s="1424"/>
      <c r="AF90" s="1424"/>
      <c r="AG90" s="1420"/>
      <c r="AH90" s="1420"/>
      <c r="AI90" s="332"/>
      <c r="DB90" s="835"/>
    </row>
    <row r="91" spans="1:106" ht="3.65" customHeight="1">
      <c r="A91" s="1012"/>
      <c r="B91" s="836"/>
      <c r="I91" s="849"/>
      <c r="L91" s="336"/>
      <c r="M91" s="1420"/>
      <c r="N91" s="1420"/>
      <c r="O91" s="796"/>
      <c r="P91" s="1424"/>
      <c r="Q91" s="1424"/>
      <c r="R91" s="1424"/>
      <c r="S91" s="1424"/>
      <c r="T91" s="1424"/>
      <c r="U91" s="1424"/>
      <c r="V91" s="1424"/>
      <c r="W91" s="1424"/>
      <c r="X91" s="1424"/>
      <c r="Y91" s="1424"/>
      <c r="Z91" s="1424"/>
      <c r="AA91" s="1424"/>
      <c r="AB91" s="1424"/>
      <c r="AC91" s="1424"/>
      <c r="AD91" s="1424"/>
      <c r="AE91" s="1424"/>
      <c r="AF91" s="1424"/>
      <c r="AG91" s="1420"/>
      <c r="AH91" s="1420"/>
      <c r="AI91" s="332"/>
      <c r="DB91" s="835"/>
    </row>
    <row r="92" spans="1:106" ht="3.65" customHeight="1">
      <c r="A92" s="1012"/>
      <c r="B92" s="836"/>
      <c r="I92" s="849"/>
      <c r="L92" s="337"/>
      <c r="M92" s="1423"/>
      <c r="N92" s="1423"/>
      <c r="O92" s="338"/>
      <c r="P92" s="1425"/>
      <c r="Q92" s="1425"/>
      <c r="R92" s="1425"/>
      <c r="S92" s="1425"/>
      <c r="T92" s="1425"/>
      <c r="U92" s="1425"/>
      <c r="V92" s="1425"/>
      <c r="W92" s="1425"/>
      <c r="X92" s="1425"/>
      <c r="Y92" s="1425"/>
      <c r="Z92" s="1425"/>
      <c r="AA92" s="1425"/>
      <c r="AB92" s="1425"/>
      <c r="AC92" s="1425"/>
      <c r="AD92" s="1425"/>
      <c r="AE92" s="1425"/>
      <c r="AF92" s="1425"/>
      <c r="AG92" s="1423"/>
      <c r="AH92" s="1423"/>
      <c r="AI92" s="339"/>
      <c r="DB92" s="835"/>
    </row>
    <row r="93" spans="1:106" ht="3.65" customHeight="1">
      <c r="A93" s="1012"/>
      <c r="B93" s="836"/>
      <c r="I93" s="849"/>
      <c r="DB93" s="835"/>
    </row>
    <row r="94" spans="1:106" ht="3.65" customHeight="1">
      <c r="A94" s="1012"/>
      <c r="B94" s="836"/>
      <c r="I94" s="849"/>
      <c r="DB94" s="835"/>
    </row>
    <row r="95" spans="1:106" ht="3.65" customHeight="1">
      <c r="A95" s="1012"/>
      <c r="B95" s="836"/>
      <c r="I95" s="849"/>
      <c r="DB95" s="835"/>
    </row>
    <row r="96" spans="1:106" ht="3.4" customHeight="1">
      <c r="A96" s="1012"/>
      <c r="B96" s="836"/>
      <c r="I96" s="849"/>
      <c r="DB96" s="835"/>
    </row>
    <row r="97" spans="1:106" ht="3.65" customHeight="1">
      <c r="A97" s="1012"/>
      <c r="B97" s="836"/>
      <c r="I97" s="849"/>
      <c r="DB97" s="835"/>
    </row>
    <row r="98" spans="1:106" ht="3.65" customHeight="1">
      <c r="A98" s="1012"/>
      <c r="B98" s="836"/>
      <c r="I98" s="849"/>
      <c r="DB98" s="835"/>
    </row>
    <row r="99" spans="1:106" ht="3.65" customHeight="1">
      <c r="A99" s="1012"/>
      <c r="B99" s="836"/>
      <c r="I99" s="849"/>
      <c r="DB99" s="835"/>
    </row>
    <row r="100" spans="1:106" ht="3.65" customHeight="1">
      <c r="A100" s="1012"/>
      <c r="B100" s="828"/>
      <c r="C100" s="259"/>
      <c r="D100" s="259"/>
      <c r="E100" s="259"/>
      <c r="F100" s="259"/>
      <c r="G100" s="259"/>
      <c r="H100" s="259"/>
      <c r="I100" s="259"/>
      <c r="J100" s="259"/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E100" s="259"/>
      <c r="AF100" s="259"/>
      <c r="AG100" s="259"/>
      <c r="AH100" s="259"/>
      <c r="AI100" s="259"/>
      <c r="AJ100" s="259"/>
      <c r="AK100" s="259"/>
      <c r="AL100" s="259"/>
      <c r="AM100" s="259"/>
      <c r="AN100" s="259"/>
      <c r="AO100" s="259"/>
      <c r="AP100" s="259"/>
      <c r="AQ100" s="259"/>
      <c r="AR100" s="259"/>
      <c r="AS100" s="259"/>
      <c r="AT100" s="259"/>
      <c r="AU100" s="259"/>
      <c r="AV100" s="259"/>
      <c r="AW100" s="259"/>
      <c r="AX100" s="259"/>
      <c r="AY100" s="259"/>
      <c r="AZ100" s="259"/>
      <c r="BA100" s="259"/>
      <c r="BB100" s="259"/>
      <c r="BC100" s="259"/>
      <c r="BD100" s="259"/>
      <c r="BE100" s="259"/>
      <c r="BF100" s="259"/>
      <c r="BG100" s="259"/>
      <c r="BH100" s="259"/>
      <c r="BI100" s="259"/>
      <c r="BJ100" s="259"/>
      <c r="BK100" s="259"/>
      <c r="BL100" s="259"/>
      <c r="BM100" s="259"/>
      <c r="BN100" s="259"/>
      <c r="BO100" s="259"/>
      <c r="BP100" s="259"/>
      <c r="BQ100" s="259"/>
      <c r="BR100" s="259"/>
      <c r="BS100" s="259"/>
      <c r="BT100" s="259"/>
      <c r="BU100" s="259"/>
      <c r="BV100" s="259"/>
      <c r="BW100" s="259"/>
      <c r="BX100" s="259"/>
      <c r="BY100" s="259"/>
      <c r="BZ100" s="259"/>
      <c r="CA100" s="259"/>
      <c r="CB100" s="259"/>
      <c r="CC100" s="259"/>
      <c r="CD100" s="259"/>
      <c r="CE100" s="259"/>
      <c r="CF100" s="259"/>
      <c r="CG100" s="259"/>
      <c r="CH100" s="259"/>
      <c r="CI100" s="259"/>
      <c r="CJ100" s="259"/>
      <c r="CK100" s="259"/>
      <c r="CL100" s="259"/>
      <c r="CM100" s="259"/>
      <c r="CN100" s="259"/>
      <c r="CO100" s="259"/>
      <c r="CP100" s="259"/>
      <c r="CQ100" s="259"/>
      <c r="CR100" s="259"/>
      <c r="CS100" s="259"/>
      <c r="CT100" s="259"/>
      <c r="CU100" s="259"/>
      <c r="CV100" s="259"/>
      <c r="CW100" s="259"/>
      <c r="CX100" s="259"/>
      <c r="CY100" s="259"/>
      <c r="CZ100" s="259"/>
      <c r="DA100" s="259"/>
      <c r="DB100" s="829"/>
    </row>
    <row r="101" spans="1:106" ht="3.65" customHeight="1">
      <c r="A101" s="1012"/>
      <c r="B101" s="828"/>
      <c r="C101" s="259"/>
      <c r="D101" s="259"/>
      <c r="E101" s="259"/>
      <c r="F101" s="259"/>
      <c r="G101" s="259"/>
      <c r="H101" s="259"/>
      <c r="I101" s="259"/>
      <c r="J101" s="259"/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E101" s="259"/>
      <c r="AF101" s="259"/>
      <c r="AG101" s="259"/>
      <c r="AH101" s="259"/>
      <c r="AI101" s="259"/>
      <c r="AJ101" s="259"/>
      <c r="AK101" s="259"/>
      <c r="AL101" s="259"/>
      <c r="AM101" s="259"/>
      <c r="AN101" s="259"/>
      <c r="AO101" s="259"/>
      <c r="AP101" s="259"/>
      <c r="AQ101" s="259"/>
      <c r="AR101" s="259"/>
      <c r="AS101" s="259"/>
      <c r="AT101" s="259"/>
      <c r="AU101" s="259"/>
      <c r="AV101" s="259"/>
      <c r="AW101" s="259"/>
      <c r="AX101" s="259"/>
      <c r="AY101" s="259"/>
      <c r="AZ101" s="259"/>
      <c r="BA101" s="259"/>
      <c r="BB101" s="259"/>
      <c r="BC101" s="259"/>
      <c r="BD101" s="259"/>
      <c r="BE101" s="259"/>
      <c r="BF101" s="259"/>
      <c r="BG101" s="259"/>
      <c r="BH101" s="259"/>
      <c r="BI101" s="259"/>
      <c r="BJ101" s="259"/>
      <c r="BK101" s="259"/>
      <c r="BL101" s="259"/>
      <c r="BM101" s="259"/>
      <c r="BN101" s="259"/>
      <c r="BO101" s="259"/>
      <c r="BP101" s="259"/>
      <c r="BQ101" s="259"/>
      <c r="BR101" s="259"/>
      <c r="BS101" s="259"/>
      <c r="BT101" s="259"/>
      <c r="BU101" s="259"/>
      <c r="BV101" s="259"/>
      <c r="BW101" s="259"/>
      <c r="BX101" s="259"/>
      <c r="BY101" s="259"/>
      <c r="BZ101" s="259"/>
      <c r="CA101" s="259"/>
      <c r="CB101" s="259"/>
      <c r="CC101" s="259"/>
      <c r="CD101" s="259"/>
      <c r="CE101" s="259"/>
      <c r="CF101" s="259"/>
      <c r="CG101" s="259"/>
      <c r="CH101" s="259"/>
      <c r="CI101" s="259"/>
      <c r="CJ101" s="259"/>
      <c r="CK101" s="259"/>
      <c r="CL101" s="259"/>
      <c r="CM101" s="259"/>
      <c r="CN101" s="259"/>
      <c r="CO101" s="259"/>
      <c r="CP101" s="259"/>
      <c r="CQ101" s="259"/>
      <c r="CR101" s="259"/>
      <c r="CS101" s="259"/>
      <c r="CT101" s="259"/>
      <c r="CU101" s="259"/>
      <c r="CV101" s="259"/>
      <c r="CW101" s="259"/>
      <c r="CX101" s="259"/>
      <c r="CY101" s="259"/>
      <c r="CZ101" s="259"/>
      <c r="DA101" s="259"/>
      <c r="DB101" s="829"/>
    </row>
    <row r="102" spans="1:106" ht="14.5" customHeight="1">
      <c r="A102" s="1418">
        <v>15</v>
      </c>
      <c r="B102" s="832" t="str">
        <f>"G_"&amp;E102&amp;"X"&amp;F102&amp;"X"&amp;G102&amp;"X"&amp;H102&amp;"X"&amp;I102</f>
        <v>G_VBBXMainXCVS250X400XINF</v>
      </c>
      <c r="C102" s="792"/>
      <c r="D102" s="788" t="s">
        <v>122</v>
      </c>
      <c r="E102" s="855" t="s">
        <v>220</v>
      </c>
      <c r="F102" s="855" t="s">
        <v>195</v>
      </c>
      <c r="G102" s="855" t="s">
        <v>224</v>
      </c>
      <c r="H102" s="793">
        <v>400</v>
      </c>
      <c r="I102" s="848" t="s">
        <v>363</v>
      </c>
      <c r="J102" s="260"/>
      <c r="K102" s="260"/>
      <c r="L102" s="260"/>
      <c r="M102" s="260"/>
      <c r="N102" s="260"/>
      <c r="O102" s="260"/>
      <c r="P102" s="260"/>
      <c r="Q102" s="260"/>
      <c r="R102" s="260"/>
      <c r="S102" s="260"/>
      <c r="T102" s="260"/>
      <c r="U102" s="260"/>
      <c r="V102" s="260"/>
      <c r="W102" s="260"/>
      <c r="X102" s="260"/>
      <c r="Y102" s="260"/>
      <c r="Z102" s="260"/>
      <c r="AA102" s="260"/>
      <c r="AB102" s="260"/>
      <c r="AC102" s="260"/>
      <c r="AD102" s="260"/>
      <c r="AE102" s="260"/>
      <c r="AF102" s="260"/>
      <c r="AG102" s="260"/>
      <c r="AH102" s="260"/>
      <c r="AI102" s="260"/>
      <c r="AJ102" s="260"/>
      <c r="AK102" s="260"/>
      <c r="AL102" s="260"/>
      <c r="AM102" s="260"/>
      <c r="AN102" s="260"/>
      <c r="AO102" s="260"/>
      <c r="AP102" s="260"/>
      <c r="AQ102" s="260"/>
      <c r="AR102" s="260"/>
      <c r="AS102" s="260"/>
      <c r="AT102" s="260"/>
      <c r="AU102" s="260"/>
      <c r="AV102" s="260"/>
      <c r="AW102" s="260"/>
      <c r="AX102" s="260"/>
      <c r="AY102" s="260"/>
      <c r="AZ102" s="260"/>
      <c r="BA102" s="260"/>
      <c r="BB102" s="260"/>
      <c r="BC102" s="260"/>
      <c r="BD102" s="260"/>
      <c r="BE102" s="260"/>
      <c r="BF102" s="260"/>
      <c r="BG102" s="260"/>
      <c r="BH102" s="260"/>
      <c r="BI102" s="260"/>
      <c r="BJ102" s="260"/>
      <c r="BK102" s="260"/>
      <c r="BL102" s="260"/>
      <c r="BM102" s="260"/>
      <c r="BN102" s="260"/>
      <c r="BO102" s="260"/>
      <c r="BP102" s="260"/>
      <c r="BQ102" s="260"/>
      <c r="BR102" s="260"/>
      <c r="BS102" s="260"/>
      <c r="BT102" s="260"/>
      <c r="BU102" s="260"/>
      <c r="BV102" s="260"/>
      <c r="BW102" s="260"/>
      <c r="BX102" s="260"/>
      <c r="BY102" s="260"/>
      <c r="BZ102" s="260"/>
      <c r="CA102" s="260"/>
      <c r="CB102" s="260"/>
      <c r="CC102" s="260"/>
      <c r="CD102" s="260"/>
      <c r="CE102" s="260"/>
      <c r="CF102" s="260"/>
      <c r="CG102" s="260"/>
      <c r="CH102" s="260"/>
      <c r="CI102" s="260"/>
      <c r="CJ102" s="260"/>
      <c r="CK102" s="260"/>
      <c r="CL102" s="260"/>
      <c r="CM102" s="260"/>
      <c r="CN102" s="260"/>
      <c r="CO102" s="260"/>
      <c r="CP102" s="260"/>
      <c r="CQ102" s="260"/>
      <c r="CR102" s="260"/>
      <c r="CS102" s="260"/>
      <c r="CT102" s="260"/>
      <c r="CU102" s="260"/>
      <c r="CV102" s="260"/>
      <c r="CW102" s="260"/>
      <c r="CX102" s="260"/>
      <c r="CY102" s="260"/>
      <c r="CZ102" s="260"/>
      <c r="DA102" s="260"/>
      <c r="DB102" s="833"/>
    </row>
    <row r="103" spans="1:106" ht="3.65" customHeight="1">
      <c r="A103" s="1012"/>
      <c r="B103" s="834"/>
      <c r="H103" s="850"/>
      <c r="I103" s="849"/>
      <c r="DB103" s="835"/>
    </row>
    <row r="104" spans="1:106" ht="3.65" customHeight="1">
      <c r="A104" s="1012"/>
      <c r="B104" s="836"/>
      <c r="I104" s="849"/>
      <c r="DB104" s="835"/>
    </row>
    <row r="105" spans="1:106" ht="3.65" customHeight="1">
      <c r="A105" s="1012"/>
      <c r="B105" s="836"/>
      <c r="I105" s="849"/>
      <c r="DB105" s="835"/>
    </row>
    <row r="106" spans="1:106" ht="3.65" customHeight="1">
      <c r="A106" s="1012"/>
      <c r="B106" s="836"/>
      <c r="I106" s="849"/>
      <c r="L106" s="328"/>
      <c r="M106" s="1419"/>
      <c r="N106" s="1419"/>
      <c r="O106" s="1421" t="s">
        <v>111</v>
      </c>
      <c r="P106" s="1421"/>
      <c r="Q106" s="1419" t="s">
        <v>221</v>
      </c>
      <c r="R106" s="1419"/>
      <c r="S106" s="1419"/>
      <c r="T106" s="329"/>
      <c r="U106" s="329"/>
      <c r="V106" s="329"/>
      <c r="W106" s="329"/>
      <c r="X106" s="329"/>
      <c r="Y106" s="329"/>
      <c r="Z106" s="329"/>
      <c r="AA106" s="329"/>
      <c r="AB106" s="1419" t="s">
        <v>222</v>
      </c>
      <c r="AC106" s="1419"/>
      <c r="AD106" s="1419"/>
      <c r="AE106" s="1419"/>
      <c r="AF106" s="1419"/>
      <c r="AG106" s="1419"/>
      <c r="AH106" s="1419"/>
      <c r="AI106" s="330"/>
      <c r="DB106" s="835"/>
    </row>
    <row r="107" spans="1:106" ht="3.65" customHeight="1">
      <c r="A107" s="1012"/>
      <c r="B107" s="836"/>
      <c r="I107" s="849"/>
      <c r="L107" s="331"/>
      <c r="M107" s="1420"/>
      <c r="N107" s="1420"/>
      <c r="O107" s="1422"/>
      <c r="P107" s="1422"/>
      <c r="Q107" s="1420"/>
      <c r="R107" s="1420"/>
      <c r="S107" s="1420"/>
      <c r="T107" s="795"/>
      <c r="U107" s="795"/>
      <c r="V107" s="795"/>
      <c r="W107" s="795"/>
      <c r="X107" s="795"/>
      <c r="Y107" s="795"/>
      <c r="Z107" s="795"/>
      <c r="AA107" s="795"/>
      <c r="AB107" s="1420"/>
      <c r="AC107" s="1420"/>
      <c r="AD107" s="1420"/>
      <c r="AE107" s="1420"/>
      <c r="AF107" s="1420"/>
      <c r="AG107" s="1420"/>
      <c r="AH107" s="1420"/>
      <c r="AI107" s="332"/>
      <c r="DB107" s="835"/>
    </row>
    <row r="108" spans="1:106" ht="3.65" customHeight="1">
      <c r="A108" s="1012"/>
      <c r="B108" s="836"/>
      <c r="I108" s="849"/>
      <c r="L108" s="331"/>
      <c r="M108" s="1420"/>
      <c r="N108" s="1420"/>
      <c r="O108" s="1422"/>
      <c r="P108" s="1422"/>
      <c r="Q108" s="1420"/>
      <c r="R108" s="1420"/>
      <c r="S108" s="1420"/>
      <c r="T108" s="795"/>
      <c r="U108" s="795"/>
      <c r="V108" s="795"/>
      <c r="W108" s="795"/>
      <c r="X108" s="795"/>
      <c r="Y108" s="795"/>
      <c r="Z108" s="795"/>
      <c r="AA108" s="795"/>
      <c r="AB108" s="1420"/>
      <c r="AC108" s="1420"/>
      <c r="AD108" s="1420"/>
      <c r="AE108" s="1420"/>
      <c r="AF108" s="1420"/>
      <c r="AG108" s="1420"/>
      <c r="AH108" s="1420"/>
      <c r="AI108" s="332"/>
      <c r="DB108" s="835"/>
    </row>
    <row r="109" spans="1:106" ht="3.65" customHeight="1">
      <c r="A109" s="1012"/>
      <c r="B109" s="836"/>
      <c r="I109" s="849"/>
      <c r="L109" s="333"/>
      <c r="M109" s="795"/>
      <c r="N109" s="795"/>
      <c r="O109" s="795"/>
      <c r="P109" s="795"/>
      <c r="Q109" s="795"/>
      <c r="R109" s="795"/>
      <c r="S109" s="795"/>
      <c r="T109" s="795"/>
      <c r="U109" s="795"/>
      <c r="V109" s="795"/>
      <c r="W109" s="795"/>
      <c r="X109" s="795"/>
      <c r="Y109" s="795"/>
      <c r="Z109" s="795"/>
      <c r="AA109" s="795"/>
      <c r="AB109" s="795"/>
      <c r="AC109" s="795"/>
      <c r="AD109" s="795"/>
      <c r="AE109" s="795"/>
      <c r="AF109" s="795"/>
      <c r="AG109" s="795"/>
      <c r="AH109" s="795"/>
      <c r="AI109" s="334"/>
      <c r="DB109" s="835"/>
    </row>
    <row r="110" spans="1:106" ht="3.65" customHeight="1">
      <c r="A110" s="1012"/>
      <c r="B110" s="836"/>
      <c r="I110" s="849"/>
      <c r="L110" s="333"/>
      <c r="M110" s="795"/>
      <c r="N110" s="795"/>
      <c r="O110" s="795"/>
      <c r="P110" s="795"/>
      <c r="Q110" s="795"/>
      <c r="R110" s="795"/>
      <c r="S110" s="795"/>
      <c r="T110" s="795"/>
      <c r="U110" s="795"/>
      <c r="V110" s="795"/>
      <c r="W110" s="795"/>
      <c r="X110" s="795"/>
      <c r="Y110" s="795"/>
      <c r="Z110" s="795"/>
      <c r="AA110" s="795"/>
      <c r="AB110" s="795"/>
      <c r="AC110" s="795"/>
      <c r="AD110" s="795"/>
      <c r="AE110" s="795"/>
      <c r="AF110" s="795"/>
      <c r="AG110" s="795"/>
      <c r="AH110" s="795"/>
      <c r="AI110" s="334"/>
      <c r="DB110" s="835"/>
    </row>
    <row r="111" spans="1:106" ht="3.65" customHeight="1">
      <c r="A111" s="1012"/>
      <c r="B111" s="836"/>
      <c r="I111" s="849"/>
      <c r="L111" s="333"/>
      <c r="M111" s="795"/>
      <c r="N111" s="795"/>
      <c r="O111" s="795"/>
      <c r="P111" s="795"/>
      <c r="Q111" s="795"/>
      <c r="R111" s="795"/>
      <c r="S111" s="795"/>
      <c r="T111" s="795"/>
      <c r="U111" s="795"/>
      <c r="V111" s="795"/>
      <c r="W111" s="795"/>
      <c r="X111" s="795"/>
      <c r="Y111" s="795"/>
      <c r="Z111" s="795"/>
      <c r="AA111" s="795"/>
      <c r="AB111" s="795"/>
      <c r="AC111" s="795"/>
      <c r="AD111" s="795"/>
      <c r="AE111" s="795"/>
      <c r="AF111" s="795"/>
      <c r="AG111" s="795"/>
      <c r="AH111" s="795"/>
      <c r="AI111" s="334"/>
      <c r="DB111" s="835"/>
    </row>
    <row r="112" spans="1:106" ht="3.65" customHeight="1">
      <c r="A112" s="1012"/>
      <c r="B112" s="836"/>
      <c r="I112" s="849"/>
      <c r="L112" s="333"/>
      <c r="M112" s="795"/>
      <c r="N112" s="795"/>
      <c r="O112" s="795"/>
      <c r="P112" s="795"/>
      <c r="Q112" s="795"/>
      <c r="R112" s="795"/>
      <c r="S112" s="795"/>
      <c r="T112" s="795"/>
      <c r="U112" s="795"/>
      <c r="V112" s="795"/>
      <c r="W112" s="795"/>
      <c r="X112" s="795"/>
      <c r="Y112" s="795"/>
      <c r="Z112" s="795"/>
      <c r="AA112" s="795"/>
      <c r="AB112" s="795"/>
      <c r="AC112" s="795"/>
      <c r="AD112" s="795"/>
      <c r="AE112" s="795"/>
      <c r="AF112" s="795"/>
      <c r="AG112" s="795"/>
      <c r="AH112" s="795"/>
      <c r="AI112" s="334"/>
      <c r="DB112" s="835"/>
    </row>
    <row r="113" spans="1:106" ht="3.65" customHeight="1">
      <c r="A113" s="1012"/>
      <c r="B113" s="836"/>
      <c r="I113" s="849"/>
      <c r="L113" s="333"/>
      <c r="M113" s="795"/>
      <c r="N113" s="795"/>
      <c r="O113" s="795"/>
      <c r="P113" s="795"/>
      <c r="Q113" s="795"/>
      <c r="R113" s="795"/>
      <c r="S113" s="1420" t="e" vm="15">
        <v>#VALUE!</v>
      </c>
      <c r="T113" s="1420"/>
      <c r="U113" s="1420"/>
      <c r="V113" s="1420"/>
      <c r="W113" s="1420"/>
      <c r="X113" s="1420"/>
      <c r="Y113" s="1420"/>
      <c r="Z113" s="1420"/>
      <c r="AA113" s="1420"/>
      <c r="AB113" s="1420"/>
      <c r="AC113" s="795"/>
      <c r="AD113" s="795"/>
      <c r="AE113" s="795"/>
      <c r="AF113" s="795"/>
      <c r="AG113" s="795"/>
      <c r="AH113" s="795"/>
      <c r="AI113" s="334"/>
      <c r="DB113" s="835"/>
    </row>
    <row r="114" spans="1:106" ht="3.65" customHeight="1">
      <c r="A114" s="1012"/>
      <c r="B114" s="836"/>
      <c r="I114" s="849"/>
      <c r="L114" s="333"/>
      <c r="M114" s="795"/>
      <c r="N114" s="795"/>
      <c r="O114" s="795"/>
      <c r="P114" s="795"/>
      <c r="Q114" s="795"/>
      <c r="R114" s="795"/>
      <c r="S114" s="1420"/>
      <c r="T114" s="1420"/>
      <c r="U114" s="1420"/>
      <c r="V114" s="1420"/>
      <c r="W114" s="1420"/>
      <c r="X114" s="1420"/>
      <c r="Y114" s="1420"/>
      <c r="Z114" s="1420"/>
      <c r="AA114" s="1420"/>
      <c r="AB114" s="1420"/>
      <c r="AC114" s="795"/>
      <c r="AD114" s="795"/>
      <c r="AE114" s="795"/>
      <c r="AF114" s="795"/>
      <c r="AG114" s="795"/>
      <c r="AH114" s="795"/>
      <c r="AI114" s="334"/>
      <c r="DB114" s="835"/>
    </row>
    <row r="115" spans="1:106" ht="3.65" customHeight="1">
      <c r="A115" s="1012"/>
      <c r="B115" s="836"/>
      <c r="I115" s="849"/>
      <c r="L115" s="333"/>
      <c r="M115" s="795"/>
      <c r="N115" s="795"/>
      <c r="O115" s="795"/>
      <c r="P115" s="795"/>
      <c r="Q115" s="795"/>
      <c r="R115" s="795"/>
      <c r="S115" s="1420"/>
      <c r="T115" s="1420"/>
      <c r="U115" s="1420"/>
      <c r="V115" s="1420"/>
      <c r="W115" s="1420"/>
      <c r="X115" s="1420"/>
      <c r="Y115" s="1420"/>
      <c r="Z115" s="1420"/>
      <c r="AA115" s="1420"/>
      <c r="AB115" s="1420"/>
      <c r="AC115" s="795"/>
      <c r="AD115" s="795"/>
      <c r="AE115" s="795"/>
      <c r="AF115" s="795"/>
      <c r="AG115" s="795"/>
      <c r="AH115" s="795"/>
      <c r="AI115" s="334"/>
      <c r="DB115" s="835"/>
    </row>
    <row r="116" spans="1:106" ht="3.65" customHeight="1">
      <c r="A116" s="1012"/>
      <c r="B116" s="836"/>
      <c r="I116" s="849"/>
      <c r="L116" s="333"/>
      <c r="M116" s="795"/>
      <c r="N116" s="795"/>
      <c r="O116" s="795"/>
      <c r="P116" s="795"/>
      <c r="Q116" s="795"/>
      <c r="R116" s="795"/>
      <c r="S116" s="1420"/>
      <c r="T116" s="1420"/>
      <c r="U116" s="1420"/>
      <c r="V116" s="1420"/>
      <c r="W116" s="1420"/>
      <c r="X116" s="1420"/>
      <c r="Y116" s="1420"/>
      <c r="Z116" s="1420"/>
      <c r="AA116" s="1420"/>
      <c r="AB116" s="1420"/>
      <c r="AC116" s="795"/>
      <c r="AD116" s="795"/>
      <c r="AE116" s="795"/>
      <c r="AF116" s="795"/>
      <c r="AG116" s="795"/>
      <c r="AH116" s="795"/>
      <c r="AI116" s="334"/>
      <c r="DB116" s="835"/>
    </row>
    <row r="117" spans="1:106" ht="3.65" customHeight="1">
      <c r="A117" s="1012"/>
      <c r="B117" s="836"/>
      <c r="I117" s="849"/>
      <c r="L117" s="333"/>
      <c r="M117" s="795"/>
      <c r="N117" s="795"/>
      <c r="O117" s="795"/>
      <c r="P117" s="795"/>
      <c r="Q117" s="795"/>
      <c r="R117" s="795"/>
      <c r="S117" s="1420"/>
      <c r="T117" s="1420"/>
      <c r="U117" s="1420"/>
      <c r="V117" s="1420"/>
      <c r="W117" s="1420"/>
      <c r="X117" s="1420"/>
      <c r="Y117" s="1420"/>
      <c r="Z117" s="1420"/>
      <c r="AA117" s="1420"/>
      <c r="AB117" s="1420"/>
      <c r="AC117" s="795"/>
      <c r="AD117" s="795"/>
      <c r="AE117" s="795"/>
      <c r="AF117" s="795"/>
      <c r="AG117" s="795"/>
      <c r="AH117" s="795"/>
      <c r="AI117" s="334"/>
      <c r="DB117" s="835"/>
    </row>
    <row r="118" spans="1:106" ht="3.65" customHeight="1">
      <c r="A118" s="1012"/>
      <c r="B118" s="836"/>
      <c r="I118" s="849"/>
      <c r="L118" s="333"/>
      <c r="M118" s="795"/>
      <c r="N118" s="795"/>
      <c r="O118" s="795"/>
      <c r="P118" s="795"/>
      <c r="Q118" s="795"/>
      <c r="R118" s="795"/>
      <c r="S118" s="1420"/>
      <c r="T118" s="1420"/>
      <c r="U118" s="1420"/>
      <c r="V118" s="1420"/>
      <c r="W118" s="1420"/>
      <c r="X118" s="1420"/>
      <c r="Y118" s="1420"/>
      <c r="Z118" s="1420"/>
      <c r="AA118" s="1420"/>
      <c r="AB118" s="1420"/>
      <c r="AC118" s="795"/>
      <c r="AD118" s="795"/>
      <c r="AE118" s="795"/>
      <c r="AF118" s="795"/>
      <c r="AG118" s="795"/>
      <c r="AH118" s="795"/>
      <c r="AI118" s="334"/>
      <c r="DB118" s="835"/>
    </row>
    <row r="119" spans="1:106" ht="3.65" customHeight="1">
      <c r="A119" s="1012"/>
      <c r="B119" s="836"/>
      <c r="I119" s="849"/>
      <c r="L119" s="333"/>
      <c r="M119" s="795"/>
      <c r="N119" s="795"/>
      <c r="O119" s="795"/>
      <c r="P119" s="795"/>
      <c r="Q119" s="795"/>
      <c r="R119" s="795"/>
      <c r="S119" s="1420"/>
      <c r="T119" s="1420"/>
      <c r="U119" s="1420"/>
      <c r="V119" s="1420"/>
      <c r="W119" s="1420"/>
      <c r="X119" s="1420"/>
      <c r="Y119" s="1420"/>
      <c r="Z119" s="1420"/>
      <c r="AA119" s="1420"/>
      <c r="AB119" s="1420"/>
      <c r="AC119" s="795"/>
      <c r="AD119" s="795"/>
      <c r="AE119" s="795"/>
      <c r="AF119" s="795"/>
      <c r="AG119" s="795"/>
      <c r="AH119" s="795"/>
      <c r="AI119" s="334"/>
      <c r="DB119" s="835"/>
    </row>
    <row r="120" spans="1:106" ht="3.65" customHeight="1">
      <c r="A120" s="1012"/>
      <c r="B120" s="836"/>
      <c r="I120" s="849"/>
      <c r="L120" s="333"/>
      <c r="M120" s="795"/>
      <c r="N120" s="795"/>
      <c r="O120" s="795"/>
      <c r="P120" s="795"/>
      <c r="Q120" s="795"/>
      <c r="R120" s="795"/>
      <c r="S120" s="1420"/>
      <c r="T120" s="1420"/>
      <c r="U120" s="1420"/>
      <c r="V120" s="1420"/>
      <c r="W120" s="1420"/>
      <c r="X120" s="1420"/>
      <c r="Y120" s="1420"/>
      <c r="Z120" s="1420"/>
      <c r="AA120" s="1420"/>
      <c r="AB120" s="1420"/>
      <c r="AC120" s="795"/>
      <c r="AD120" s="795"/>
      <c r="AE120" s="795"/>
      <c r="AF120" s="795"/>
      <c r="AG120" s="795"/>
      <c r="AH120" s="795"/>
      <c r="AI120" s="334"/>
      <c r="DB120" s="835"/>
    </row>
    <row r="121" spans="1:106" ht="3.65" customHeight="1">
      <c r="A121" s="1012"/>
      <c r="B121" s="836"/>
      <c r="I121" s="849"/>
      <c r="L121" s="333"/>
      <c r="M121" s="795"/>
      <c r="N121" s="795"/>
      <c r="O121" s="795"/>
      <c r="P121" s="795"/>
      <c r="Q121" s="795"/>
      <c r="R121" s="795"/>
      <c r="S121" s="1420"/>
      <c r="T121" s="1420"/>
      <c r="U121" s="1420"/>
      <c r="V121" s="1420"/>
      <c r="W121" s="1420"/>
      <c r="X121" s="1420"/>
      <c r="Y121" s="1420"/>
      <c r="Z121" s="1420"/>
      <c r="AA121" s="1420"/>
      <c r="AB121" s="1420"/>
      <c r="AC121" s="795"/>
      <c r="AD121" s="795"/>
      <c r="AE121" s="795"/>
      <c r="AF121" s="795"/>
      <c r="AG121" s="795"/>
      <c r="AH121" s="795"/>
      <c r="AI121" s="334"/>
      <c r="DB121" s="835"/>
    </row>
    <row r="122" spans="1:106" ht="3.65" customHeight="1">
      <c r="A122" s="1012"/>
      <c r="B122" s="836"/>
      <c r="I122" s="849"/>
      <c r="L122" s="333"/>
      <c r="M122" s="795"/>
      <c r="N122" s="795"/>
      <c r="O122" s="795"/>
      <c r="P122" s="795"/>
      <c r="Q122" s="795"/>
      <c r="R122" s="795"/>
      <c r="S122" s="1420"/>
      <c r="T122" s="1420"/>
      <c r="U122" s="1420"/>
      <c r="V122" s="1420"/>
      <c r="W122" s="1420"/>
      <c r="X122" s="1420"/>
      <c r="Y122" s="1420"/>
      <c r="Z122" s="1420"/>
      <c r="AA122" s="1420"/>
      <c r="AB122" s="1420"/>
      <c r="AC122" s="795"/>
      <c r="AD122" s="795"/>
      <c r="AE122" s="795"/>
      <c r="AF122" s="795"/>
      <c r="AG122" s="795"/>
      <c r="AH122" s="795"/>
      <c r="AI122" s="334"/>
      <c r="DB122" s="835"/>
    </row>
    <row r="123" spans="1:106" ht="3.65" customHeight="1">
      <c r="A123" s="1012"/>
      <c r="B123" s="836"/>
      <c r="I123" s="849"/>
      <c r="L123" s="333"/>
      <c r="M123" s="795"/>
      <c r="N123" s="795"/>
      <c r="O123" s="795"/>
      <c r="P123" s="795"/>
      <c r="Q123" s="795"/>
      <c r="R123" s="795"/>
      <c r="S123" s="1420"/>
      <c r="T123" s="1420"/>
      <c r="U123" s="1420"/>
      <c r="V123" s="1420"/>
      <c r="W123" s="1420"/>
      <c r="X123" s="1420"/>
      <c r="Y123" s="1420"/>
      <c r="Z123" s="1420"/>
      <c r="AA123" s="1420"/>
      <c r="AB123" s="1420"/>
      <c r="AC123" s="795"/>
      <c r="AD123" s="795"/>
      <c r="AE123" s="795"/>
      <c r="AF123" s="795"/>
      <c r="AG123" s="795"/>
      <c r="AH123" s="795"/>
      <c r="AI123" s="334"/>
      <c r="DB123" s="835"/>
    </row>
    <row r="124" spans="1:106" ht="3.65" customHeight="1">
      <c r="A124" s="1012"/>
      <c r="B124" s="836"/>
      <c r="I124" s="849"/>
      <c r="L124" s="333"/>
      <c r="M124" s="795"/>
      <c r="N124" s="795"/>
      <c r="O124" s="795"/>
      <c r="P124" s="795"/>
      <c r="Q124" s="795"/>
      <c r="R124" s="795"/>
      <c r="S124" s="1420"/>
      <c r="T124" s="1420"/>
      <c r="U124" s="1420"/>
      <c r="V124" s="1420"/>
      <c r="W124" s="1420"/>
      <c r="X124" s="1420"/>
      <c r="Y124" s="1420"/>
      <c r="Z124" s="1420"/>
      <c r="AA124" s="1420"/>
      <c r="AB124" s="1420"/>
      <c r="AC124" s="795"/>
      <c r="AD124" s="795"/>
      <c r="AE124" s="795"/>
      <c r="AF124" s="795"/>
      <c r="AG124" s="795"/>
      <c r="AH124" s="795"/>
      <c r="AI124" s="334"/>
      <c r="DB124" s="835"/>
    </row>
    <row r="125" spans="1:106" ht="3.65" customHeight="1">
      <c r="A125" s="1012"/>
      <c r="B125" s="836"/>
      <c r="I125" s="849"/>
      <c r="L125" s="333"/>
      <c r="M125" s="795"/>
      <c r="N125" s="795"/>
      <c r="O125" s="795"/>
      <c r="P125" s="795"/>
      <c r="Q125" s="795"/>
      <c r="R125" s="795"/>
      <c r="S125" s="1420"/>
      <c r="T125" s="1420"/>
      <c r="U125" s="1420"/>
      <c r="V125" s="1420"/>
      <c r="W125" s="1420"/>
      <c r="X125" s="1420"/>
      <c r="Y125" s="1420"/>
      <c r="Z125" s="1420"/>
      <c r="AA125" s="1420"/>
      <c r="AB125" s="1420"/>
      <c r="AC125" s="795"/>
      <c r="AD125" s="795"/>
      <c r="AE125" s="795"/>
      <c r="AF125" s="795"/>
      <c r="AG125" s="795"/>
      <c r="AH125" s="795"/>
      <c r="AI125" s="334"/>
      <c r="DB125" s="835"/>
    </row>
    <row r="126" spans="1:106" ht="3.65" customHeight="1">
      <c r="A126" s="1012"/>
      <c r="B126" s="836"/>
      <c r="I126" s="849"/>
      <c r="L126" s="333"/>
      <c r="M126" s="795"/>
      <c r="N126" s="795"/>
      <c r="O126" s="795"/>
      <c r="P126" s="795"/>
      <c r="Q126" s="795"/>
      <c r="R126" s="795"/>
      <c r="S126" s="795"/>
      <c r="T126" s="795"/>
      <c r="U126" s="795"/>
      <c r="V126" s="795"/>
      <c r="W126" s="896"/>
      <c r="X126" s="897"/>
      <c r="Y126" s="898"/>
      <c r="Z126" s="795"/>
      <c r="AA126" s="795"/>
      <c r="AB126" s="795"/>
      <c r="AC126" s="795"/>
      <c r="AD126" s="795"/>
      <c r="AE126" s="795"/>
      <c r="AF126" s="795"/>
      <c r="AG126" s="795"/>
      <c r="AH126" s="795"/>
      <c r="AI126" s="334"/>
      <c r="DB126" s="835"/>
    </row>
    <row r="127" spans="1:106" ht="3.65" customHeight="1">
      <c r="A127" s="1012"/>
      <c r="B127" s="836"/>
      <c r="I127" s="849"/>
      <c r="L127" s="333"/>
      <c r="M127" s="795"/>
      <c r="N127" s="795"/>
      <c r="O127" s="795"/>
      <c r="P127" s="795"/>
      <c r="Q127" s="795"/>
      <c r="R127" s="795"/>
      <c r="S127" s="795"/>
      <c r="T127" s="795"/>
      <c r="U127" s="795"/>
      <c r="V127" s="795"/>
      <c r="W127" s="899"/>
      <c r="X127" s="335"/>
      <c r="Y127" s="900"/>
      <c r="Z127" s="795"/>
      <c r="AA127" s="795"/>
      <c r="AB127" s="795"/>
      <c r="AC127" s="795"/>
      <c r="AD127" s="795"/>
      <c r="AE127" s="795"/>
      <c r="AF127" s="795"/>
      <c r="AG127" s="795"/>
      <c r="AH127" s="795"/>
      <c r="AI127" s="334"/>
      <c r="DB127" s="835"/>
    </row>
    <row r="128" spans="1:106" ht="3.65" customHeight="1">
      <c r="A128" s="1012"/>
      <c r="B128" s="836"/>
      <c r="I128" s="849"/>
      <c r="L128" s="333"/>
      <c r="M128" s="795"/>
      <c r="N128" s="795"/>
      <c r="O128" s="795"/>
      <c r="P128" s="795"/>
      <c r="Q128" s="795"/>
      <c r="R128" s="795"/>
      <c r="S128" s="795"/>
      <c r="T128" s="795"/>
      <c r="U128" s="795"/>
      <c r="V128" s="795"/>
      <c r="W128" s="899"/>
      <c r="X128" s="335"/>
      <c r="Y128" s="900"/>
      <c r="Z128" s="795"/>
      <c r="AA128" s="795"/>
      <c r="AB128" s="795"/>
      <c r="AC128" s="795"/>
      <c r="AD128" s="795"/>
      <c r="AE128" s="795"/>
      <c r="AF128" s="795"/>
      <c r="AG128" s="795"/>
      <c r="AH128" s="795"/>
      <c r="AI128" s="334"/>
      <c r="DB128" s="835"/>
    </row>
    <row r="129" spans="1:106" ht="3.65" customHeight="1">
      <c r="A129" s="1012"/>
      <c r="B129" s="836"/>
      <c r="I129" s="849"/>
      <c r="L129" s="333"/>
      <c r="M129" s="795"/>
      <c r="N129" s="795"/>
      <c r="O129" s="795"/>
      <c r="P129" s="795"/>
      <c r="Q129" s="795"/>
      <c r="R129" s="795"/>
      <c r="S129" s="795"/>
      <c r="T129" s="795"/>
      <c r="U129" s="795"/>
      <c r="V129" s="795"/>
      <c r="W129" s="899"/>
      <c r="X129" s="335"/>
      <c r="Y129" s="900"/>
      <c r="Z129" s="795"/>
      <c r="AA129" s="795"/>
      <c r="AB129" s="795"/>
      <c r="AC129" s="795"/>
      <c r="AD129" s="795"/>
      <c r="AE129" s="795"/>
      <c r="AF129" s="795"/>
      <c r="AG129" s="795"/>
      <c r="AH129" s="795"/>
      <c r="AI129" s="334"/>
      <c r="DB129" s="835"/>
    </row>
    <row r="130" spans="1:106" ht="3.65" customHeight="1">
      <c r="A130" s="1012"/>
      <c r="B130" s="836"/>
      <c r="I130" s="849"/>
      <c r="L130" s="333"/>
      <c r="M130" s="795"/>
      <c r="N130" s="795"/>
      <c r="O130" s="795"/>
      <c r="P130" s="795"/>
      <c r="Q130" s="795"/>
      <c r="R130" s="795"/>
      <c r="S130" s="795"/>
      <c r="T130" s="795"/>
      <c r="U130" s="795"/>
      <c r="V130" s="795"/>
      <c r="W130" s="899"/>
      <c r="X130" s="335"/>
      <c r="Y130" s="900"/>
      <c r="Z130" s="795"/>
      <c r="AA130" s="795"/>
      <c r="AB130" s="795"/>
      <c r="AC130" s="795"/>
      <c r="AD130" s="795"/>
      <c r="AE130" s="795"/>
      <c r="AF130" s="795"/>
      <c r="AG130" s="795"/>
      <c r="AH130" s="795"/>
      <c r="AI130" s="334"/>
      <c r="DB130" s="835"/>
    </row>
    <row r="131" spans="1:106" ht="3.65" customHeight="1">
      <c r="A131" s="1012"/>
      <c r="B131" s="836"/>
      <c r="I131" s="849"/>
      <c r="L131" s="333"/>
      <c r="M131" s="795"/>
      <c r="N131" s="795"/>
      <c r="O131" s="795"/>
      <c r="P131" s="795"/>
      <c r="Q131" s="795"/>
      <c r="R131" s="795"/>
      <c r="S131" s="795"/>
      <c r="T131" s="795"/>
      <c r="U131" s="795"/>
      <c r="V131" s="795"/>
      <c r="W131" s="899"/>
      <c r="X131" s="335"/>
      <c r="Y131" s="900"/>
      <c r="Z131" s="795"/>
      <c r="AA131" s="795"/>
      <c r="AB131" s="795"/>
      <c r="AC131" s="795"/>
      <c r="AD131" s="795"/>
      <c r="AE131" s="795"/>
      <c r="AF131" s="795"/>
      <c r="AG131" s="795"/>
      <c r="AH131" s="795"/>
      <c r="AI131" s="334"/>
      <c r="DB131" s="835"/>
    </row>
    <row r="132" spans="1:106" ht="3.65" customHeight="1">
      <c r="A132" s="1012"/>
      <c r="B132" s="836"/>
      <c r="I132" s="849"/>
      <c r="L132" s="333"/>
      <c r="M132" s="795"/>
      <c r="N132" s="795"/>
      <c r="O132" s="795"/>
      <c r="P132" s="795"/>
      <c r="Q132" s="795"/>
      <c r="R132" s="795"/>
      <c r="S132" s="795"/>
      <c r="T132" s="795"/>
      <c r="U132" s="795"/>
      <c r="V132" s="795"/>
      <c r="W132" s="899"/>
      <c r="X132" s="335"/>
      <c r="Y132" s="900"/>
      <c r="Z132" s="795"/>
      <c r="AA132" s="795"/>
      <c r="AB132" s="795"/>
      <c r="AC132" s="795"/>
      <c r="AD132" s="795"/>
      <c r="AE132" s="795"/>
      <c r="AF132" s="795"/>
      <c r="AG132" s="795"/>
      <c r="AH132" s="795"/>
      <c r="AI132" s="334"/>
      <c r="DB132" s="835"/>
    </row>
    <row r="133" spans="1:106" ht="3.65" customHeight="1">
      <c r="A133" s="1012"/>
      <c r="B133" s="836"/>
      <c r="I133" s="849"/>
      <c r="L133" s="333"/>
      <c r="M133" s="795"/>
      <c r="N133" s="795"/>
      <c r="O133" s="795"/>
      <c r="P133" s="795"/>
      <c r="Q133" s="795"/>
      <c r="R133" s="795"/>
      <c r="S133" s="795"/>
      <c r="T133" s="795"/>
      <c r="U133" s="795"/>
      <c r="V133" s="795"/>
      <c r="W133" s="899"/>
      <c r="X133" s="335"/>
      <c r="Y133" s="875"/>
      <c r="Z133" s="795"/>
      <c r="AA133" s="795"/>
      <c r="AB133" s="795"/>
      <c r="AC133" s="795"/>
      <c r="AD133" s="795"/>
      <c r="AE133" s="795"/>
      <c r="AF133" s="795"/>
      <c r="AG133" s="795"/>
      <c r="AH133" s="795"/>
      <c r="AI133" s="334"/>
      <c r="DB133" s="835"/>
    </row>
    <row r="134" spans="1:106" ht="3.65" customHeight="1">
      <c r="A134" s="1012"/>
      <c r="B134" s="836"/>
      <c r="I134" s="849"/>
      <c r="L134" s="333"/>
      <c r="M134" s="795"/>
      <c r="N134" s="795"/>
      <c r="O134" s="795"/>
      <c r="P134" s="795"/>
      <c r="Q134" s="795"/>
      <c r="R134" s="795"/>
      <c r="S134" s="795"/>
      <c r="T134" s="795"/>
      <c r="U134" s="795"/>
      <c r="V134" s="795"/>
      <c r="W134" s="899"/>
      <c r="X134" s="335"/>
      <c r="Y134" s="875"/>
      <c r="Z134" s="795"/>
      <c r="AA134" s="795"/>
      <c r="AB134" s="795"/>
      <c r="AC134" s="795"/>
      <c r="AD134" s="795"/>
      <c r="AE134" s="795"/>
      <c r="AF134" s="795"/>
      <c r="AG134" s="795"/>
      <c r="AH134" s="795"/>
      <c r="AI134" s="334"/>
      <c r="DB134" s="835"/>
    </row>
    <row r="135" spans="1:106" ht="3.65" customHeight="1">
      <c r="A135" s="1012"/>
      <c r="B135" s="836"/>
      <c r="I135" s="849"/>
      <c r="L135" s="333"/>
      <c r="M135" s="795"/>
      <c r="N135" s="795"/>
      <c r="O135" s="795"/>
      <c r="P135" s="795"/>
      <c r="Q135" s="795"/>
      <c r="R135" s="795"/>
      <c r="S135" s="795"/>
      <c r="T135" s="795"/>
      <c r="U135" s="795"/>
      <c r="V135" s="795"/>
      <c r="W135" s="899"/>
      <c r="X135" s="335"/>
      <c r="Y135" s="900"/>
      <c r="Z135" s="795"/>
      <c r="AA135" s="795"/>
      <c r="AB135" s="795"/>
      <c r="AC135" s="795"/>
      <c r="AD135" s="795"/>
      <c r="AE135" s="795"/>
      <c r="AF135" s="795"/>
      <c r="AG135" s="795"/>
      <c r="AH135" s="795"/>
      <c r="AI135" s="334"/>
      <c r="DB135" s="835"/>
    </row>
    <row r="136" spans="1:106" ht="3.65" customHeight="1">
      <c r="A136" s="1012"/>
      <c r="B136" s="836"/>
      <c r="I136" s="849"/>
      <c r="L136" s="333"/>
      <c r="M136" s="795"/>
      <c r="N136" s="795"/>
      <c r="O136" s="795"/>
      <c r="P136" s="795"/>
      <c r="Q136" s="795"/>
      <c r="R136" s="795"/>
      <c r="S136" s="795"/>
      <c r="T136" s="795"/>
      <c r="U136" s="795"/>
      <c r="V136" s="795"/>
      <c r="W136" s="899"/>
      <c r="X136" s="335"/>
      <c r="Y136" s="900"/>
      <c r="Z136" s="795"/>
      <c r="AA136" s="795"/>
      <c r="AB136" s="795"/>
      <c r="AC136" s="795"/>
      <c r="AD136" s="795"/>
      <c r="AE136" s="795"/>
      <c r="AF136" s="795"/>
      <c r="AG136" s="795"/>
      <c r="AH136" s="795"/>
      <c r="AI136" s="334"/>
      <c r="DB136" s="835"/>
    </row>
    <row r="137" spans="1:106" ht="3.65" customHeight="1">
      <c r="A137" s="1012"/>
      <c r="B137" s="836"/>
      <c r="I137" s="849"/>
      <c r="L137" s="333"/>
      <c r="M137" s="795"/>
      <c r="N137" s="795"/>
      <c r="O137" s="795"/>
      <c r="P137" s="795"/>
      <c r="Q137" s="795"/>
      <c r="R137" s="795"/>
      <c r="S137" s="795"/>
      <c r="T137" s="795"/>
      <c r="U137" s="795"/>
      <c r="V137" s="795"/>
      <c r="W137" s="899"/>
      <c r="X137" s="335"/>
      <c r="Y137" s="900"/>
      <c r="Z137" s="795"/>
      <c r="AA137" s="795"/>
      <c r="AB137" s="795"/>
      <c r="AC137" s="795"/>
      <c r="AD137" s="795"/>
      <c r="AE137" s="795"/>
      <c r="AF137" s="795"/>
      <c r="AG137" s="795"/>
      <c r="AH137" s="795"/>
      <c r="AI137" s="334"/>
      <c r="DB137" s="835"/>
    </row>
    <row r="138" spans="1:106" ht="3.65" customHeight="1">
      <c r="A138" s="1012"/>
      <c r="B138" s="836"/>
      <c r="I138" s="849"/>
      <c r="L138" s="333"/>
      <c r="M138" s="795"/>
      <c r="N138" s="795"/>
      <c r="O138" s="795"/>
      <c r="P138" s="795"/>
      <c r="Q138" s="795"/>
      <c r="R138" s="795"/>
      <c r="S138" s="795"/>
      <c r="T138" s="795"/>
      <c r="U138" s="795"/>
      <c r="V138" s="795"/>
      <c r="W138" s="899"/>
      <c r="X138" s="335"/>
      <c r="Y138" s="900"/>
      <c r="Z138" s="795"/>
      <c r="AA138" s="795"/>
      <c r="AB138" s="795"/>
      <c r="AC138" s="795"/>
      <c r="AD138" s="795"/>
      <c r="AE138" s="795"/>
      <c r="AF138" s="795"/>
      <c r="AG138" s="795"/>
      <c r="AH138" s="795"/>
      <c r="AI138" s="334"/>
      <c r="DB138" s="835"/>
    </row>
    <row r="139" spans="1:106" ht="3.65" customHeight="1">
      <c r="A139" s="1012"/>
      <c r="B139" s="836"/>
      <c r="I139" s="849"/>
      <c r="L139" s="333"/>
      <c r="M139" s="795"/>
      <c r="N139" s="795"/>
      <c r="O139" s="795"/>
      <c r="P139" s="795"/>
      <c r="Q139" s="795"/>
      <c r="R139" s="795"/>
      <c r="S139" s="795"/>
      <c r="T139" s="795"/>
      <c r="U139" s="795"/>
      <c r="V139" s="795"/>
      <c r="W139" s="899"/>
      <c r="X139" s="335"/>
      <c r="Y139" s="900"/>
      <c r="Z139" s="795"/>
      <c r="AA139" s="795"/>
      <c r="AB139" s="795"/>
      <c r="AC139" s="795"/>
      <c r="AD139" s="795"/>
      <c r="AE139" s="795"/>
      <c r="AF139" s="795"/>
      <c r="AG139" s="795"/>
      <c r="AH139" s="795"/>
      <c r="AI139" s="334"/>
      <c r="DB139" s="835"/>
    </row>
    <row r="140" spans="1:106" ht="3.65" customHeight="1">
      <c r="A140" s="1012"/>
      <c r="B140" s="836"/>
      <c r="I140" s="849"/>
      <c r="L140" s="333"/>
      <c r="M140" s="795"/>
      <c r="N140" s="795"/>
      <c r="O140" s="795"/>
      <c r="P140" s="795"/>
      <c r="Q140" s="795"/>
      <c r="R140" s="795"/>
      <c r="S140" s="795"/>
      <c r="T140" s="795"/>
      <c r="U140" s="795"/>
      <c r="V140" s="795"/>
      <c r="W140" s="899"/>
      <c r="X140" s="335"/>
      <c r="Y140" s="900"/>
      <c r="Z140" s="795"/>
      <c r="AA140" s="795"/>
      <c r="AB140" s="795"/>
      <c r="AC140" s="795"/>
      <c r="AD140" s="795"/>
      <c r="AE140" s="795"/>
      <c r="AF140" s="795"/>
      <c r="AG140" s="795"/>
      <c r="AH140" s="795"/>
      <c r="AI140" s="334"/>
      <c r="DB140" s="835"/>
    </row>
    <row r="141" spans="1:106" ht="3.65" customHeight="1">
      <c r="A141" s="1012"/>
      <c r="B141" s="836"/>
      <c r="I141" s="849"/>
      <c r="L141" s="333"/>
      <c r="M141" s="795"/>
      <c r="N141" s="795"/>
      <c r="O141" s="795"/>
      <c r="P141" s="795"/>
      <c r="Q141" s="795"/>
      <c r="R141" s="795"/>
      <c r="S141" s="795"/>
      <c r="T141" s="795"/>
      <c r="U141" s="795"/>
      <c r="V141" s="795"/>
      <c r="W141" s="899"/>
      <c r="X141" s="335"/>
      <c r="Y141" s="900"/>
      <c r="Z141" s="795"/>
      <c r="AA141" s="795"/>
      <c r="AB141" s="795"/>
      <c r="AC141" s="795"/>
      <c r="AD141" s="795"/>
      <c r="AE141" s="795"/>
      <c r="AF141" s="795"/>
      <c r="AG141" s="795"/>
      <c r="AH141" s="795"/>
      <c r="AI141" s="334"/>
      <c r="DB141" s="835"/>
    </row>
    <row r="142" spans="1:106" ht="3.65" customHeight="1">
      <c r="A142" s="1012"/>
      <c r="B142" s="836"/>
      <c r="I142" s="849"/>
      <c r="L142" s="333"/>
      <c r="M142" s="795"/>
      <c r="N142" s="795"/>
      <c r="O142" s="795"/>
      <c r="P142" s="795"/>
      <c r="Q142" s="795"/>
      <c r="R142" s="795"/>
      <c r="S142" s="795"/>
      <c r="T142" s="795"/>
      <c r="U142" s="795"/>
      <c r="V142" s="795"/>
      <c r="W142" s="899"/>
      <c r="X142" s="335"/>
      <c r="Y142" s="900"/>
      <c r="Z142" s="795"/>
      <c r="AA142" s="795"/>
      <c r="AB142" s="795"/>
      <c r="AC142" s="795"/>
      <c r="AD142" s="795"/>
      <c r="AE142" s="795"/>
      <c r="AF142" s="795"/>
      <c r="AG142" s="795"/>
      <c r="AH142" s="795"/>
      <c r="AI142" s="334"/>
      <c r="DB142" s="835"/>
    </row>
    <row r="143" spans="1:106" ht="3.65" customHeight="1">
      <c r="A143" s="1012"/>
      <c r="B143" s="836"/>
      <c r="I143" s="849"/>
      <c r="L143" s="333"/>
      <c r="M143" s="795"/>
      <c r="N143" s="795"/>
      <c r="O143" s="795"/>
      <c r="P143" s="795"/>
      <c r="Q143" s="795"/>
      <c r="R143" s="795"/>
      <c r="S143" s="795"/>
      <c r="T143" s="795"/>
      <c r="U143" s="795"/>
      <c r="V143" s="795"/>
      <c r="W143" s="899"/>
      <c r="X143" s="335"/>
      <c r="Y143" s="901"/>
      <c r="Z143" s="795"/>
      <c r="AA143" s="795"/>
      <c r="AB143" s="795"/>
      <c r="AC143" s="795"/>
      <c r="AD143" s="795"/>
      <c r="AE143" s="795"/>
      <c r="AF143" s="795"/>
      <c r="AG143" s="795"/>
      <c r="AH143" s="795"/>
      <c r="AI143" s="334"/>
      <c r="DB143" s="835"/>
    </row>
    <row r="144" spans="1:106" ht="3.65" customHeight="1">
      <c r="A144" s="1012"/>
      <c r="B144" s="836"/>
      <c r="I144" s="849"/>
      <c r="L144" s="333"/>
      <c r="M144" s="795"/>
      <c r="N144" s="795"/>
      <c r="O144" s="795"/>
      <c r="P144" s="795"/>
      <c r="Q144" s="795"/>
      <c r="R144" s="795"/>
      <c r="S144" s="795"/>
      <c r="T144" s="795"/>
      <c r="U144" s="795"/>
      <c r="V144" s="795"/>
      <c r="W144" s="899"/>
      <c r="X144" s="335"/>
      <c r="Y144" s="900"/>
      <c r="Z144" s="795"/>
      <c r="AA144" s="795"/>
      <c r="AB144" s="795"/>
      <c r="AC144" s="795"/>
      <c r="AD144" s="795"/>
      <c r="AE144" s="795"/>
      <c r="AF144" s="795"/>
      <c r="AG144" s="795"/>
      <c r="AH144" s="795"/>
      <c r="AI144" s="334"/>
      <c r="DB144" s="835"/>
    </row>
    <row r="145" spans="1:106" ht="3.65" customHeight="1">
      <c r="A145" s="1012"/>
      <c r="B145" s="836"/>
      <c r="I145" s="849"/>
      <c r="L145" s="333"/>
      <c r="M145" s="795"/>
      <c r="N145" s="795"/>
      <c r="O145" s="795"/>
      <c r="P145" s="795"/>
      <c r="Q145" s="795"/>
      <c r="R145" s="795"/>
      <c r="S145" s="795"/>
      <c r="T145" s="795"/>
      <c r="U145" s="795"/>
      <c r="V145" s="795"/>
      <c r="W145" s="899"/>
      <c r="X145" s="335"/>
      <c r="Y145" s="900"/>
      <c r="Z145" s="795"/>
      <c r="AA145" s="795"/>
      <c r="AB145" s="795"/>
      <c r="AC145" s="795"/>
      <c r="AD145" s="795"/>
      <c r="AE145" s="795"/>
      <c r="AF145" s="795"/>
      <c r="AG145" s="795"/>
      <c r="AH145" s="795"/>
      <c r="AI145" s="334"/>
      <c r="DB145" s="835"/>
    </row>
    <row r="146" spans="1:106" ht="3.65" customHeight="1">
      <c r="A146" s="1012"/>
      <c r="B146" s="836"/>
      <c r="I146" s="849"/>
      <c r="L146" s="333"/>
      <c r="M146" s="795"/>
      <c r="N146" s="795"/>
      <c r="O146" s="795"/>
      <c r="P146" s="795"/>
      <c r="Q146" s="795"/>
      <c r="R146" s="795"/>
      <c r="S146" s="795"/>
      <c r="T146" s="795"/>
      <c r="U146" s="795"/>
      <c r="V146" s="795"/>
      <c r="W146" s="899"/>
      <c r="X146" s="335"/>
      <c r="Y146" s="900"/>
      <c r="Z146" s="795"/>
      <c r="AA146" s="795"/>
      <c r="AB146" s="795"/>
      <c r="AC146" s="795"/>
      <c r="AD146" s="795"/>
      <c r="AE146" s="795"/>
      <c r="AF146" s="795"/>
      <c r="AG146" s="795"/>
      <c r="AH146" s="795"/>
      <c r="AI146" s="334"/>
      <c r="DB146" s="835"/>
    </row>
    <row r="147" spans="1:106" ht="3.65" customHeight="1">
      <c r="A147" s="1012"/>
      <c r="B147" s="836"/>
      <c r="I147" s="849"/>
      <c r="L147" s="333"/>
      <c r="M147" s="795"/>
      <c r="N147" s="795"/>
      <c r="O147" s="795"/>
      <c r="P147" s="795"/>
      <c r="Q147" s="795"/>
      <c r="R147" s="795"/>
      <c r="S147" s="795"/>
      <c r="T147" s="795"/>
      <c r="U147" s="795"/>
      <c r="V147" s="795"/>
      <c r="W147" s="899"/>
      <c r="X147" s="335"/>
      <c r="Y147" s="900"/>
      <c r="Z147" s="795"/>
      <c r="AA147" s="795"/>
      <c r="AB147" s="795"/>
      <c r="AC147" s="795"/>
      <c r="AD147" s="795"/>
      <c r="AE147" s="795"/>
      <c r="AF147" s="795"/>
      <c r="AG147" s="795"/>
      <c r="AH147" s="795"/>
      <c r="AI147" s="334"/>
      <c r="DB147" s="835"/>
    </row>
    <row r="148" spans="1:106" ht="3.65" customHeight="1">
      <c r="A148" s="1012"/>
      <c r="B148" s="836"/>
      <c r="I148" s="849"/>
      <c r="L148" s="333"/>
      <c r="M148" s="795"/>
      <c r="N148" s="795"/>
      <c r="O148" s="795"/>
      <c r="P148" s="795"/>
      <c r="Q148" s="795"/>
      <c r="R148" s="795"/>
      <c r="S148" s="795"/>
      <c r="T148" s="795"/>
      <c r="U148" s="795"/>
      <c r="V148" s="795"/>
      <c r="W148" s="899"/>
      <c r="X148" s="335"/>
      <c r="Y148" s="900"/>
      <c r="Z148" s="795"/>
      <c r="AA148" s="795"/>
      <c r="AB148" s="795"/>
      <c r="AC148" s="795"/>
      <c r="AD148" s="795"/>
      <c r="AE148" s="795"/>
      <c r="AF148" s="795"/>
      <c r="AG148" s="795"/>
      <c r="AH148" s="795"/>
      <c r="AI148" s="334"/>
      <c r="DB148" s="835"/>
    </row>
    <row r="149" spans="1:106" ht="3.65" customHeight="1">
      <c r="A149" s="1012"/>
      <c r="B149" s="836"/>
      <c r="I149" s="849"/>
      <c r="L149" s="333"/>
      <c r="M149" s="795"/>
      <c r="N149" s="795"/>
      <c r="O149" s="795"/>
      <c r="P149" s="795"/>
      <c r="Q149" s="795"/>
      <c r="R149" s="795"/>
      <c r="S149" s="795"/>
      <c r="T149" s="795"/>
      <c r="U149" s="795"/>
      <c r="V149" s="795"/>
      <c r="W149" s="899"/>
      <c r="X149" s="335"/>
      <c r="Y149" s="875"/>
      <c r="Z149" s="795"/>
      <c r="AA149" s="795"/>
      <c r="AB149" s="795"/>
      <c r="AC149" s="795"/>
      <c r="AD149" s="795"/>
      <c r="AE149" s="795"/>
      <c r="AF149" s="795"/>
      <c r="AG149" s="795"/>
      <c r="AH149" s="795"/>
      <c r="AI149" s="334"/>
      <c r="DB149" s="835"/>
    </row>
    <row r="150" spans="1:106" ht="3.65" customHeight="1">
      <c r="A150" s="1012"/>
      <c r="B150" s="836"/>
      <c r="I150" s="849"/>
      <c r="L150" s="333"/>
      <c r="M150" s="795"/>
      <c r="N150" s="795"/>
      <c r="O150" s="795"/>
      <c r="P150" s="795"/>
      <c r="Q150" s="795"/>
      <c r="R150" s="795"/>
      <c r="S150" s="795"/>
      <c r="T150" s="795"/>
      <c r="U150" s="795"/>
      <c r="V150" s="795"/>
      <c r="W150" s="899"/>
      <c r="X150" s="335"/>
      <c r="Y150" s="875"/>
      <c r="Z150" s="795"/>
      <c r="AA150" s="795"/>
      <c r="AB150" s="795"/>
      <c r="AC150" s="795"/>
      <c r="AD150" s="795"/>
      <c r="AE150" s="795"/>
      <c r="AF150" s="795"/>
      <c r="AG150" s="795"/>
      <c r="AH150" s="795"/>
      <c r="AI150" s="334"/>
      <c r="DB150" s="835"/>
    </row>
    <row r="151" spans="1:106" ht="3.65" customHeight="1">
      <c r="A151" s="1012"/>
      <c r="B151" s="836"/>
      <c r="I151" s="849"/>
      <c r="L151" s="333"/>
      <c r="M151" s="795"/>
      <c r="N151" s="795"/>
      <c r="O151" s="795"/>
      <c r="P151" s="795"/>
      <c r="Q151" s="795"/>
      <c r="R151" s="795"/>
      <c r="S151" s="795"/>
      <c r="T151" s="795"/>
      <c r="U151" s="795"/>
      <c r="V151" s="795"/>
      <c r="W151" s="899"/>
      <c r="X151" s="335"/>
      <c r="Y151" s="900"/>
      <c r="Z151" s="795"/>
      <c r="AA151" s="795"/>
      <c r="AB151" s="795"/>
      <c r="AC151" s="795"/>
      <c r="AD151" s="795"/>
      <c r="AE151" s="795"/>
      <c r="AF151" s="795"/>
      <c r="AG151" s="795"/>
      <c r="AH151" s="795"/>
      <c r="AI151" s="334"/>
      <c r="DB151" s="835"/>
    </row>
    <row r="152" spans="1:106" ht="3.65" customHeight="1">
      <c r="A152" s="1012"/>
      <c r="B152" s="836"/>
      <c r="I152" s="849"/>
      <c r="L152" s="333"/>
      <c r="M152" s="795"/>
      <c r="N152" s="795"/>
      <c r="O152" s="795"/>
      <c r="P152" s="795"/>
      <c r="Q152" s="795"/>
      <c r="R152" s="795"/>
      <c r="S152" s="795"/>
      <c r="T152" s="795"/>
      <c r="U152" s="795"/>
      <c r="V152" s="795"/>
      <c r="W152" s="899"/>
      <c r="X152" s="335"/>
      <c r="Y152" s="900"/>
      <c r="Z152" s="795"/>
      <c r="AA152" s="795"/>
      <c r="AB152" s="795"/>
      <c r="AC152" s="795"/>
      <c r="AD152" s="795"/>
      <c r="AE152" s="795"/>
      <c r="AF152" s="795"/>
      <c r="AG152" s="795"/>
      <c r="AH152" s="795"/>
      <c r="AI152" s="334"/>
      <c r="DB152" s="835"/>
    </row>
    <row r="153" spans="1:106" ht="3.65" customHeight="1">
      <c r="A153" s="1012"/>
      <c r="B153" s="836"/>
      <c r="I153" s="849"/>
      <c r="L153" s="333"/>
      <c r="M153" s="795"/>
      <c r="N153" s="795"/>
      <c r="O153" s="795"/>
      <c r="P153" s="795"/>
      <c r="Q153" s="795"/>
      <c r="R153" s="795"/>
      <c r="S153" s="795"/>
      <c r="T153" s="795"/>
      <c r="U153" s="795"/>
      <c r="V153" s="795"/>
      <c r="W153" s="899"/>
      <c r="X153" s="335"/>
      <c r="Y153" s="900"/>
      <c r="Z153" s="795"/>
      <c r="AA153" s="795"/>
      <c r="AB153" s="795"/>
      <c r="AC153" s="795"/>
      <c r="AD153" s="795"/>
      <c r="AE153" s="795"/>
      <c r="AF153" s="795"/>
      <c r="AG153" s="795"/>
      <c r="AH153" s="795"/>
      <c r="AI153" s="334"/>
      <c r="DB153" s="835"/>
    </row>
    <row r="154" spans="1:106" ht="3.65" customHeight="1">
      <c r="A154" s="1012"/>
      <c r="B154" s="836"/>
      <c r="I154" s="849"/>
      <c r="L154" s="333"/>
      <c r="M154" s="795"/>
      <c r="N154" s="795"/>
      <c r="O154" s="795"/>
      <c r="P154" s="795"/>
      <c r="Q154" s="795"/>
      <c r="R154" s="795"/>
      <c r="S154" s="795"/>
      <c r="T154" s="795"/>
      <c r="U154" s="795"/>
      <c r="V154" s="795"/>
      <c r="W154" s="899"/>
      <c r="X154" s="335"/>
      <c r="Y154" s="900"/>
      <c r="Z154" s="795"/>
      <c r="AA154" s="795"/>
      <c r="AB154" s="795"/>
      <c r="AC154" s="795"/>
      <c r="AD154" s="795"/>
      <c r="AE154" s="795"/>
      <c r="AF154" s="795"/>
      <c r="AG154" s="795"/>
      <c r="AH154" s="795"/>
      <c r="AI154" s="334"/>
      <c r="DB154" s="835"/>
    </row>
    <row r="155" spans="1:106" ht="3.65" customHeight="1">
      <c r="A155" s="1012"/>
      <c r="B155" s="836"/>
      <c r="I155" s="849"/>
      <c r="L155" s="333"/>
      <c r="M155" s="795"/>
      <c r="N155" s="795"/>
      <c r="O155" s="795"/>
      <c r="P155" s="795"/>
      <c r="Q155" s="795"/>
      <c r="R155" s="795"/>
      <c r="S155" s="795"/>
      <c r="T155" s="795"/>
      <c r="U155" s="795"/>
      <c r="V155" s="795"/>
      <c r="W155" s="899"/>
      <c r="X155" s="335"/>
      <c r="Y155" s="900"/>
      <c r="Z155" s="795"/>
      <c r="AA155" s="795"/>
      <c r="AB155" s="795"/>
      <c r="AC155" s="795"/>
      <c r="AD155" s="795"/>
      <c r="AE155" s="795"/>
      <c r="AF155" s="795"/>
      <c r="AG155" s="795"/>
      <c r="AH155" s="795"/>
      <c r="AI155" s="334"/>
      <c r="DB155" s="835"/>
    </row>
    <row r="156" spans="1:106" ht="3.65" customHeight="1">
      <c r="A156" s="1012"/>
      <c r="B156" s="836"/>
      <c r="I156" s="849"/>
      <c r="L156" s="333"/>
      <c r="M156" s="795"/>
      <c r="N156" s="795"/>
      <c r="O156" s="795"/>
      <c r="P156" s="795"/>
      <c r="Q156" s="795"/>
      <c r="R156" s="795"/>
      <c r="S156" s="795"/>
      <c r="T156" s="795"/>
      <c r="U156" s="795"/>
      <c r="V156" s="795"/>
      <c r="W156" s="899"/>
      <c r="X156" s="335"/>
      <c r="Y156" s="900"/>
      <c r="Z156" s="795"/>
      <c r="AA156" s="795"/>
      <c r="AB156" s="795"/>
      <c r="AC156" s="795"/>
      <c r="AD156" s="795"/>
      <c r="AE156" s="795"/>
      <c r="AF156" s="795"/>
      <c r="AG156" s="795"/>
      <c r="AH156" s="795"/>
      <c r="AI156" s="334"/>
      <c r="DB156" s="835"/>
    </row>
    <row r="157" spans="1:106" ht="3.65" customHeight="1">
      <c r="A157" s="1012"/>
      <c r="B157" s="836"/>
      <c r="I157" s="849"/>
      <c r="L157" s="333"/>
      <c r="M157" s="795"/>
      <c r="N157" s="795"/>
      <c r="O157" s="795"/>
      <c r="P157" s="795"/>
      <c r="Q157" s="795"/>
      <c r="R157" s="795"/>
      <c r="S157" s="795"/>
      <c r="T157" s="795"/>
      <c r="U157" s="795"/>
      <c r="V157" s="795"/>
      <c r="W157" s="899"/>
      <c r="X157" s="335"/>
      <c r="Y157" s="900"/>
      <c r="Z157" s="795"/>
      <c r="AA157" s="795"/>
      <c r="AB157" s="795"/>
      <c r="AC157" s="795"/>
      <c r="AD157" s="795"/>
      <c r="AE157" s="795"/>
      <c r="AF157" s="795"/>
      <c r="AG157" s="795"/>
      <c r="AH157" s="795"/>
      <c r="AI157" s="334"/>
      <c r="DB157" s="835"/>
    </row>
    <row r="158" spans="1:106" ht="3.65" customHeight="1">
      <c r="A158" s="1012"/>
      <c r="B158" s="836"/>
      <c r="I158" s="849"/>
      <c r="L158" s="333"/>
      <c r="M158" s="795"/>
      <c r="N158" s="795"/>
      <c r="O158" s="795"/>
      <c r="P158" s="795"/>
      <c r="Q158" s="795"/>
      <c r="R158" s="795"/>
      <c r="S158" s="795"/>
      <c r="T158" s="795"/>
      <c r="U158" s="795"/>
      <c r="V158" s="795"/>
      <c r="W158" s="899"/>
      <c r="X158" s="335"/>
      <c r="Y158" s="900"/>
      <c r="Z158" s="795"/>
      <c r="AA158" s="795"/>
      <c r="AB158" s="795"/>
      <c r="AC158" s="795"/>
      <c r="AD158" s="795"/>
      <c r="AE158" s="795"/>
      <c r="AF158" s="795"/>
      <c r="AG158" s="795"/>
      <c r="AH158" s="795"/>
      <c r="AI158" s="334"/>
      <c r="DB158" s="835"/>
    </row>
    <row r="159" spans="1:106" ht="3.65" customHeight="1">
      <c r="A159" s="1012"/>
      <c r="B159" s="836"/>
      <c r="I159" s="849"/>
      <c r="L159" s="333"/>
      <c r="M159" s="795"/>
      <c r="N159" s="795"/>
      <c r="O159" s="795"/>
      <c r="P159" s="795"/>
      <c r="Q159" s="795"/>
      <c r="R159" s="795"/>
      <c r="S159" s="795"/>
      <c r="T159" s="795"/>
      <c r="U159" s="795"/>
      <c r="V159" s="795"/>
      <c r="W159" s="899"/>
      <c r="X159" s="335"/>
      <c r="Y159" s="900"/>
      <c r="Z159" s="795"/>
      <c r="AA159" s="795"/>
      <c r="AB159" s="795"/>
      <c r="AC159" s="795"/>
      <c r="AD159" s="795"/>
      <c r="AE159" s="795"/>
      <c r="AF159" s="795"/>
      <c r="AG159" s="795"/>
      <c r="AH159" s="795"/>
      <c r="AI159" s="334"/>
      <c r="DB159" s="835"/>
    </row>
    <row r="160" spans="1:106" ht="3.65" customHeight="1">
      <c r="A160" s="1012"/>
      <c r="B160" s="836"/>
      <c r="I160" s="849"/>
      <c r="L160" s="333"/>
      <c r="M160" s="795"/>
      <c r="N160" s="795"/>
      <c r="O160" s="795"/>
      <c r="P160" s="795"/>
      <c r="Q160" s="795"/>
      <c r="R160" s="795"/>
      <c r="S160" s="795"/>
      <c r="T160" s="795"/>
      <c r="U160" s="795"/>
      <c r="V160" s="795"/>
      <c r="W160" s="899"/>
      <c r="X160" s="335"/>
      <c r="Y160" s="900"/>
      <c r="Z160" s="795"/>
      <c r="AA160" s="795"/>
      <c r="AB160" s="795"/>
      <c r="AC160" s="795"/>
      <c r="AD160" s="795"/>
      <c r="AE160" s="795"/>
      <c r="AF160" s="795"/>
      <c r="AG160" s="795"/>
      <c r="AH160" s="795"/>
      <c r="AI160" s="334"/>
      <c r="DB160" s="835"/>
    </row>
    <row r="161" spans="1:106" ht="3.65" customHeight="1">
      <c r="A161" s="1012"/>
      <c r="B161" s="836"/>
      <c r="I161" s="849"/>
      <c r="L161" s="333"/>
      <c r="M161" s="795"/>
      <c r="N161" s="795"/>
      <c r="O161" s="795"/>
      <c r="P161" s="795"/>
      <c r="Q161" s="795"/>
      <c r="R161" s="795"/>
      <c r="S161" s="795"/>
      <c r="T161" s="795"/>
      <c r="U161" s="795"/>
      <c r="V161" s="795"/>
      <c r="W161" s="899"/>
      <c r="X161" s="335"/>
      <c r="Y161" s="900"/>
      <c r="Z161" s="795"/>
      <c r="AA161" s="795"/>
      <c r="AB161" s="795"/>
      <c r="AC161" s="795"/>
      <c r="AD161" s="795"/>
      <c r="AE161" s="795"/>
      <c r="AF161" s="795"/>
      <c r="AG161" s="795"/>
      <c r="AH161" s="795"/>
      <c r="AI161" s="334"/>
      <c r="DB161" s="835"/>
    </row>
    <row r="162" spans="1:106" ht="3.65" customHeight="1">
      <c r="A162" s="1012"/>
      <c r="B162" s="836"/>
      <c r="I162" s="849"/>
      <c r="L162" s="333"/>
      <c r="M162" s="795"/>
      <c r="N162" s="795"/>
      <c r="O162" s="795"/>
      <c r="P162" s="795"/>
      <c r="Q162" s="795"/>
      <c r="R162" s="795"/>
      <c r="S162" s="795"/>
      <c r="T162" s="795"/>
      <c r="U162" s="795"/>
      <c r="V162" s="795"/>
      <c r="W162" s="899"/>
      <c r="X162" s="335"/>
      <c r="Y162" s="900"/>
      <c r="Z162" s="795"/>
      <c r="AA162" s="795"/>
      <c r="AB162" s="795"/>
      <c r="AC162" s="795"/>
      <c r="AD162" s="795"/>
      <c r="AE162" s="795"/>
      <c r="AF162" s="795"/>
      <c r="AG162" s="795"/>
      <c r="AH162" s="795"/>
      <c r="AI162" s="334"/>
      <c r="DB162" s="835"/>
    </row>
    <row r="163" spans="1:106" ht="3.65" customHeight="1">
      <c r="A163" s="1012"/>
      <c r="B163" s="836"/>
      <c r="I163" s="849"/>
      <c r="L163" s="333"/>
      <c r="M163" s="795"/>
      <c r="N163" s="795"/>
      <c r="O163" s="795"/>
      <c r="P163" s="795"/>
      <c r="Q163" s="795"/>
      <c r="R163" s="795"/>
      <c r="S163" s="795"/>
      <c r="T163" s="795"/>
      <c r="U163" s="795"/>
      <c r="V163" s="795"/>
      <c r="W163" s="899"/>
      <c r="X163" s="335"/>
      <c r="Y163" s="900"/>
      <c r="Z163" s="795"/>
      <c r="AA163" s="795"/>
      <c r="AB163" s="795"/>
      <c r="AC163" s="795"/>
      <c r="AD163" s="795"/>
      <c r="AE163" s="795"/>
      <c r="AF163" s="795"/>
      <c r="AG163" s="795"/>
      <c r="AH163" s="795"/>
      <c r="AI163" s="334"/>
      <c r="DB163" s="835"/>
    </row>
    <row r="164" spans="1:106" ht="3.65" customHeight="1">
      <c r="A164" s="1012"/>
      <c r="B164" s="836"/>
      <c r="I164" s="849"/>
      <c r="L164" s="333"/>
      <c r="M164" s="795"/>
      <c r="N164" s="795"/>
      <c r="O164" s="795"/>
      <c r="P164" s="795"/>
      <c r="Q164" s="795"/>
      <c r="R164" s="795"/>
      <c r="S164" s="795"/>
      <c r="T164" s="795"/>
      <c r="U164" s="795"/>
      <c r="V164" s="795"/>
      <c r="W164" s="899"/>
      <c r="X164" s="335"/>
      <c r="Y164" s="900"/>
      <c r="Z164" s="795"/>
      <c r="AA164" s="795"/>
      <c r="AB164" s="795"/>
      <c r="AC164" s="795"/>
      <c r="AD164" s="795"/>
      <c r="AE164" s="795"/>
      <c r="AF164" s="795"/>
      <c r="AG164" s="795"/>
      <c r="AH164" s="795"/>
      <c r="AI164" s="334"/>
      <c r="DB164" s="835"/>
    </row>
    <row r="165" spans="1:106" ht="3.65" customHeight="1">
      <c r="A165" s="1012"/>
      <c r="B165" s="836"/>
      <c r="I165" s="849"/>
      <c r="L165" s="333"/>
      <c r="M165" s="795"/>
      <c r="N165" s="795"/>
      <c r="O165" s="795"/>
      <c r="P165" s="795"/>
      <c r="Q165" s="795"/>
      <c r="R165" s="795"/>
      <c r="S165" s="795"/>
      <c r="T165" s="795"/>
      <c r="U165" s="795"/>
      <c r="V165" s="795"/>
      <c r="W165" s="899"/>
      <c r="X165" s="335"/>
      <c r="Y165" s="875"/>
      <c r="Z165" s="795"/>
      <c r="AA165" s="795"/>
      <c r="AB165" s="795"/>
      <c r="AC165" s="795"/>
      <c r="AD165" s="795"/>
      <c r="AE165" s="795"/>
      <c r="AF165" s="795"/>
      <c r="AG165" s="795"/>
      <c r="AH165" s="795"/>
      <c r="AI165" s="334"/>
      <c r="DB165" s="835"/>
    </row>
    <row r="166" spans="1:106" ht="3.65" customHeight="1">
      <c r="A166" s="1012"/>
      <c r="B166" s="836"/>
      <c r="I166" s="849"/>
      <c r="L166" s="333"/>
      <c r="M166" s="795"/>
      <c r="N166" s="795"/>
      <c r="O166" s="795"/>
      <c r="P166" s="795"/>
      <c r="Q166" s="795"/>
      <c r="R166" s="795"/>
      <c r="S166" s="795"/>
      <c r="T166" s="795"/>
      <c r="U166" s="795"/>
      <c r="V166" s="795"/>
      <c r="W166" s="899"/>
      <c r="X166" s="335"/>
      <c r="Y166" s="875"/>
      <c r="Z166" s="795"/>
      <c r="AA166" s="795"/>
      <c r="AB166" s="795"/>
      <c r="AC166" s="795"/>
      <c r="AD166" s="795"/>
      <c r="AE166" s="795"/>
      <c r="AF166" s="795"/>
      <c r="AG166" s="795"/>
      <c r="AH166" s="795"/>
      <c r="AI166" s="334"/>
      <c r="DB166" s="835"/>
    </row>
    <row r="167" spans="1:106" ht="3.65" customHeight="1">
      <c r="A167" s="1012"/>
      <c r="B167" s="836"/>
      <c r="I167" s="849"/>
      <c r="L167" s="333"/>
      <c r="M167" s="795"/>
      <c r="N167" s="795"/>
      <c r="O167" s="795"/>
      <c r="P167" s="795"/>
      <c r="Q167" s="795"/>
      <c r="R167" s="795"/>
      <c r="S167" s="795"/>
      <c r="T167" s="795"/>
      <c r="U167" s="795"/>
      <c r="V167" s="795"/>
      <c r="W167" s="902"/>
      <c r="X167" s="903"/>
      <c r="Y167" s="904"/>
      <c r="Z167" s="795"/>
      <c r="AA167" s="795"/>
      <c r="AB167" s="795"/>
      <c r="AC167" s="795"/>
      <c r="AD167" s="795"/>
      <c r="AE167" s="795"/>
      <c r="AF167" s="795"/>
      <c r="AG167" s="795"/>
      <c r="AH167" s="795"/>
      <c r="AI167" s="334"/>
      <c r="DB167" s="835"/>
    </row>
    <row r="168" spans="1:106" ht="3.65" customHeight="1">
      <c r="A168" s="1012"/>
      <c r="B168" s="836"/>
      <c r="I168" s="849"/>
      <c r="L168" s="333"/>
      <c r="M168" s="795"/>
      <c r="N168" s="795"/>
      <c r="O168" s="795"/>
      <c r="P168" s="795"/>
      <c r="Q168" s="795"/>
      <c r="R168" s="795"/>
      <c r="S168" s="795"/>
      <c r="T168" s="795"/>
      <c r="U168" s="795"/>
      <c r="V168" s="795"/>
      <c r="W168" s="795"/>
      <c r="X168" s="795"/>
      <c r="Y168" s="795"/>
      <c r="Z168" s="795"/>
      <c r="AA168" s="795"/>
      <c r="AB168" s="795"/>
      <c r="AC168" s="795"/>
      <c r="AD168" s="795"/>
      <c r="AE168" s="795"/>
      <c r="AF168" s="795"/>
      <c r="AG168" s="795"/>
      <c r="AH168" s="795"/>
      <c r="AI168" s="334"/>
      <c r="DB168" s="835"/>
    </row>
    <row r="169" spans="1:106" ht="3.65" customHeight="1">
      <c r="A169" s="1012"/>
      <c r="B169" s="836"/>
      <c r="I169" s="849"/>
      <c r="L169" s="333"/>
      <c r="M169" s="795"/>
      <c r="N169" s="795"/>
      <c r="O169" s="795"/>
      <c r="P169" s="795"/>
      <c r="Q169" s="795"/>
      <c r="R169" s="795"/>
      <c r="S169" s="795"/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795"/>
      <c r="AE169" s="795"/>
      <c r="AF169" s="795"/>
      <c r="AG169" s="795"/>
      <c r="AH169" s="795"/>
      <c r="AI169" s="334"/>
      <c r="DB169" s="835"/>
    </row>
    <row r="170" spans="1:106" ht="3.65" customHeight="1">
      <c r="A170" s="1012"/>
      <c r="B170" s="836"/>
      <c r="I170" s="849"/>
      <c r="L170" s="333"/>
      <c r="M170" s="795"/>
      <c r="N170" s="795"/>
      <c r="O170" s="795"/>
      <c r="P170" s="795"/>
      <c r="Q170" s="795"/>
      <c r="R170" s="795"/>
      <c r="S170" s="795"/>
      <c r="T170" s="795"/>
      <c r="U170" s="795"/>
      <c r="V170" s="795"/>
      <c r="W170" s="795"/>
      <c r="X170" s="795"/>
      <c r="Y170" s="795"/>
      <c r="Z170" s="795"/>
      <c r="AA170" s="795"/>
      <c r="AB170" s="795"/>
      <c r="AC170" s="795"/>
      <c r="AD170" s="795"/>
      <c r="AE170" s="795"/>
      <c r="AF170" s="795"/>
      <c r="AG170" s="795"/>
      <c r="AH170" s="795"/>
      <c r="AI170" s="334"/>
      <c r="DB170" s="835"/>
    </row>
    <row r="171" spans="1:106" ht="3.65" customHeight="1">
      <c r="A171" s="1012"/>
      <c r="B171" s="836"/>
      <c r="I171" s="849"/>
      <c r="L171" s="333"/>
      <c r="M171" s="795"/>
      <c r="N171" s="795"/>
      <c r="O171" s="795"/>
      <c r="P171" s="795"/>
      <c r="Q171" s="795"/>
      <c r="R171" s="795"/>
      <c r="S171" s="795"/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795"/>
      <c r="AE171" s="795"/>
      <c r="AF171" s="795"/>
      <c r="AG171" s="795"/>
      <c r="AH171" s="795"/>
      <c r="AI171" s="334"/>
      <c r="DB171" s="835"/>
    </row>
    <row r="172" spans="1:106" ht="3.65" customHeight="1">
      <c r="A172" s="1012"/>
      <c r="B172" s="836"/>
      <c r="I172" s="849"/>
      <c r="L172" s="333"/>
      <c r="M172" s="795"/>
      <c r="N172" s="795"/>
      <c r="O172" s="795"/>
      <c r="P172" s="795"/>
      <c r="Q172" s="795"/>
      <c r="R172" s="795"/>
      <c r="S172" s="795"/>
      <c r="T172" s="795"/>
      <c r="U172" s="795"/>
      <c r="V172" s="795"/>
      <c r="W172" s="795"/>
      <c r="X172" s="795"/>
      <c r="Y172" s="795"/>
      <c r="Z172" s="795"/>
      <c r="AA172" s="795"/>
      <c r="AB172" s="795"/>
      <c r="AC172" s="795"/>
      <c r="AD172" s="795"/>
      <c r="AE172" s="795"/>
      <c r="AF172" s="795"/>
      <c r="AG172" s="795"/>
      <c r="AH172" s="795"/>
      <c r="AI172" s="334"/>
      <c r="DB172" s="835"/>
    </row>
    <row r="173" spans="1:106" ht="3.65" customHeight="1">
      <c r="A173" s="1012"/>
      <c r="B173" s="836"/>
      <c r="I173" s="849"/>
      <c r="L173" s="333"/>
      <c r="M173" s="795"/>
      <c r="N173" s="795"/>
      <c r="O173" s="795"/>
      <c r="P173" s="795"/>
      <c r="Q173" s="795"/>
      <c r="R173" s="795"/>
      <c r="S173" s="795"/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795"/>
      <c r="AE173" s="795"/>
      <c r="AF173" s="795"/>
      <c r="AG173" s="795"/>
      <c r="AH173" s="795"/>
      <c r="AI173" s="334"/>
      <c r="DB173" s="835"/>
    </row>
    <row r="174" spans="1:106" ht="3.65" customHeight="1">
      <c r="A174" s="1012"/>
      <c r="B174" s="836"/>
      <c r="I174" s="849"/>
      <c r="L174" s="333"/>
      <c r="M174" s="795"/>
      <c r="N174" s="795"/>
      <c r="O174" s="795"/>
      <c r="P174" s="795"/>
      <c r="Q174" s="795"/>
      <c r="R174" s="795"/>
      <c r="S174" s="795"/>
      <c r="T174" s="795"/>
      <c r="U174" s="795"/>
      <c r="V174" s="795"/>
      <c r="W174" s="795"/>
      <c r="X174" s="795"/>
      <c r="Y174" s="795"/>
      <c r="Z174" s="795"/>
      <c r="AA174" s="795"/>
      <c r="AB174" s="795"/>
      <c r="AC174" s="795"/>
      <c r="AD174" s="795"/>
      <c r="AE174" s="795"/>
      <c r="AF174" s="795"/>
      <c r="AG174" s="795"/>
      <c r="AH174" s="795"/>
      <c r="AI174" s="334"/>
      <c r="DB174" s="835"/>
    </row>
    <row r="175" spans="1:106" ht="3.65" customHeight="1">
      <c r="A175" s="1012"/>
      <c r="B175" s="836"/>
      <c r="I175" s="849"/>
      <c r="L175" s="333"/>
      <c r="M175" s="795"/>
      <c r="N175" s="795"/>
      <c r="O175" s="795"/>
      <c r="P175" s="795"/>
      <c r="Q175" s="795"/>
      <c r="R175" s="795"/>
      <c r="S175" s="795"/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795"/>
      <c r="AE175" s="795"/>
      <c r="AF175" s="795"/>
      <c r="AG175" s="795"/>
      <c r="AH175" s="795"/>
      <c r="AI175" s="334"/>
      <c r="DB175" s="835"/>
    </row>
    <row r="176" spans="1:106" ht="3.65" customHeight="1">
      <c r="A176" s="1012"/>
      <c r="B176" s="836"/>
      <c r="I176" s="849"/>
      <c r="L176" s="333"/>
      <c r="M176" s="795"/>
      <c r="N176" s="795"/>
      <c r="O176" s="795"/>
      <c r="P176" s="795"/>
      <c r="Q176" s="795"/>
      <c r="R176" s="795"/>
      <c r="S176" s="795"/>
      <c r="T176" s="795"/>
      <c r="U176" s="795"/>
      <c r="V176" s="795"/>
      <c r="W176" s="795"/>
      <c r="X176" s="795"/>
      <c r="Y176" s="795"/>
      <c r="Z176" s="795"/>
      <c r="AA176" s="795"/>
      <c r="AB176" s="795"/>
      <c r="AC176" s="795"/>
      <c r="AD176" s="795"/>
      <c r="AE176" s="795"/>
      <c r="AF176" s="795"/>
      <c r="AG176" s="795"/>
      <c r="AH176" s="795"/>
      <c r="AI176" s="334"/>
      <c r="DB176" s="835"/>
    </row>
    <row r="177" spans="1:106" ht="3.65" customHeight="1">
      <c r="A177" s="1012"/>
      <c r="B177" s="836"/>
      <c r="I177" s="849"/>
      <c r="L177" s="333"/>
      <c r="M177" s="795"/>
      <c r="N177" s="795"/>
      <c r="O177" s="795"/>
      <c r="P177" s="795"/>
      <c r="Q177" s="795"/>
      <c r="R177" s="795"/>
      <c r="S177" s="795"/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795"/>
      <c r="AE177" s="795"/>
      <c r="AF177" s="795"/>
      <c r="AG177" s="795"/>
      <c r="AH177" s="795"/>
      <c r="AI177" s="334"/>
      <c r="DB177" s="835"/>
    </row>
    <row r="178" spans="1:106" ht="3.65" customHeight="1">
      <c r="A178" s="1012"/>
      <c r="B178" s="836"/>
      <c r="I178" s="849"/>
      <c r="L178" s="333"/>
      <c r="M178" s="795"/>
      <c r="N178" s="795"/>
      <c r="O178" s="795"/>
      <c r="P178" s="795"/>
      <c r="Q178" s="795"/>
      <c r="R178" s="795"/>
      <c r="S178" s="795"/>
      <c r="T178" s="795"/>
      <c r="U178" s="795"/>
      <c r="V178" s="795"/>
      <c r="W178" s="795"/>
      <c r="X178" s="795"/>
      <c r="Y178" s="795"/>
      <c r="Z178" s="795"/>
      <c r="AA178" s="795"/>
      <c r="AB178" s="795"/>
      <c r="AC178" s="795"/>
      <c r="AD178" s="795"/>
      <c r="AE178" s="795"/>
      <c r="AF178" s="795"/>
      <c r="AG178" s="795"/>
      <c r="AH178" s="795"/>
      <c r="AI178" s="334"/>
      <c r="DB178" s="835"/>
    </row>
    <row r="179" spans="1:106" ht="3.65" customHeight="1">
      <c r="A179" s="1012"/>
      <c r="B179" s="836"/>
      <c r="I179" s="849"/>
      <c r="L179" s="333"/>
      <c r="M179" s="795"/>
      <c r="N179" s="795"/>
      <c r="O179" s="795"/>
      <c r="P179" s="795"/>
      <c r="Q179" s="795"/>
      <c r="R179" s="795"/>
      <c r="S179" s="795"/>
      <c r="T179" s="795"/>
      <c r="U179" s="795"/>
      <c r="V179" s="795"/>
      <c r="W179" s="795"/>
      <c r="X179" s="795"/>
      <c r="Y179" s="795"/>
      <c r="Z179" s="795"/>
      <c r="AA179" s="795"/>
      <c r="AB179" s="795"/>
      <c r="AC179" s="795"/>
      <c r="AD179" s="795"/>
      <c r="AE179" s="795"/>
      <c r="AF179" s="795"/>
      <c r="AG179" s="795"/>
      <c r="AH179" s="795"/>
      <c r="AI179" s="334"/>
      <c r="DB179" s="835"/>
    </row>
    <row r="180" spans="1:106" ht="3.65" customHeight="1">
      <c r="A180" s="1012"/>
      <c r="B180" s="836"/>
      <c r="I180" s="849"/>
      <c r="L180" s="333"/>
      <c r="M180" s="795"/>
      <c r="N180" s="795"/>
      <c r="O180" s="795"/>
      <c r="P180" s="795"/>
      <c r="Q180" s="795"/>
      <c r="R180" s="795"/>
      <c r="S180" s="795"/>
      <c r="T180" s="795"/>
      <c r="U180" s="795"/>
      <c r="V180" s="795"/>
      <c r="W180" s="795"/>
      <c r="X180" s="795"/>
      <c r="Y180" s="795"/>
      <c r="Z180" s="795"/>
      <c r="AA180" s="795"/>
      <c r="AB180" s="795"/>
      <c r="AC180" s="795"/>
      <c r="AD180" s="795"/>
      <c r="AE180" s="795"/>
      <c r="AF180" s="795"/>
      <c r="AG180" s="795"/>
      <c r="AH180" s="795"/>
      <c r="AI180" s="334"/>
      <c r="DB180" s="835"/>
    </row>
    <row r="181" spans="1:106" ht="3.65" customHeight="1">
      <c r="A181" s="1012"/>
      <c r="B181" s="836"/>
      <c r="I181" s="849"/>
      <c r="L181" s="333"/>
      <c r="M181" s="795"/>
      <c r="N181" s="795"/>
      <c r="O181" s="795"/>
      <c r="P181" s="795"/>
      <c r="Q181" s="795"/>
      <c r="R181" s="795"/>
      <c r="S181" s="795"/>
      <c r="T181" s="795"/>
      <c r="U181" s="795"/>
      <c r="V181" s="795"/>
      <c r="W181" s="795"/>
      <c r="X181" s="795"/>
      <c r="Y181" s="795"/>
      <c r="Z181" s="795"/>
      <c r="AA181" s="795"/>
      <c r="AB181" s="795"/>
      <c r="AC181" s="795"/>
      <c r="AD181" s="795"/>
      <c r="AE181" s="795"/>
      <c r="AF181" s="795"/>
      <c r="AG181" s="795"/>
      <c r="AH181" s="795"/>
      <c r="AI181" s="334"/>
      <c r="DB181" s="835"/>
    </row>
    <row r="182" spans="1:106" ht="3.65" customHeight="1">
      <c r="A182" s="1012"/>
      <c r="B182" s="836"/>
      <c r="I182" s="849"/>
      <c r="L182" s="333"/>
      <c r="M182" s="795"/>
      <c r="N182" s="795"/>
      <c r="O182" s="795"/>
      <c r="P182" s="795"/>
      <c r="Q182" s="795"/>
      <c r="R182" s="795"/>
      <c r="S182" s="795"/>
      <c r="T182" s="795"/>
      <c r="U182" s="795"/>
      <c r="V182" s="795"/>
      <c r="W182" s="795"/>
      <c r="X182" s="795"/>
      <c r="Y182" s="795"/>
      <c r="Z182" s="795"/>
      <c r="AA182" s="795"/>
      <c r="AB182" s="795"/>
      <c r="AC182" s="795"/>
      <c r="AD182" s="795"/>
      <c r="AE182" s="795"/>
      <c r="AF182" s="795"/>
      <c r="AG182" s="795"/>
      <c r="AH182" s="795"/>
      <c r="AI182" s="334"/>
      <c r="DB182" s="835"/>
    </row>
    <row r="183" spans="1:106" ht="3.65" customHeight="1">
      <c r="A183" s="1012"/>
      <c r="B183" s="836"/>
      <c r="I183" s="849"/>
      <c r="L183" s="336"/>
      <c r="M183" s="1420"/>
      <c r="N183" s="1420"/>
      <c r="O183" s="796"/>
      <c r="P183" s="1424" t="s">
        <v>224</v>
      </c>
      <c r="Q183" s="1424"/>
      <c r="R183" s="1424"/>
      <c r="S183" s="1424"/>
      <c r="T183" s="1424"/>
      <c r="U183" s="1424"/>
      <c r="V183" s="1424"/>
      <c r="W183" s="1424"/>
      <c r="X183" s="1424"/>
      <c r="Y183" s="1424"/>
      <c r="Z183" s="1424"/>
      <c r="AA183" s="1424"/>
      <c r="AB183" s="1424"/>
      <c r="AC183" s="1424"/>
      <c r="AD183" s="1424"/>
      <c r="AE183" s="1424"/>
      <c r="AF183" s="1424"/>
      <c r="AG183" s="1420"/>
      <c r="AH183" s="1420"/>
      <c r="AI183" s="332"/>
      <c r="DB183" s="835"/>
    </row>
    <row r="184" spans="1:106" ht="3.65" customHeight="1">
      <c r="A184" s="1012"/>
      <c r="B184" s="836"/>
      <c r="I184" s="849"/>
      <c r="L184" s="336"/>
      <c r="M184" s="1420"/>
      <c r="N184" s="1420"/>
      <c r="O184" s="796"/>
      <c r="P184" s="1424"/>
      <c r="Q184" s="1424"/>
      <c r="R184" s="1424"/>
      <c r="S184" s="1424"/>
      <c r="T184" s="1424"/>
      <c r="U184" s="1424"/>
      <c r="V184" s="1424"/>
      <c r="W184" s="1424"/>
      <c r="X184" s="1424"/>
      <c r="Y184" s="1424"/>
      <c r="Z184" s="1424"/>
      <c r="AA184" s="1424"/>
      <c r="AB184" s="1424"/>
      <c r="AC184" s="1424"/>
      <c r="AD184" s="1424"/>
      <c r="AE184" s="1424"/>
      <c r="AF184" s="1424"/>
      <c r="AG184" s="1420"/>
      <c r="AH184" s="1420"/>
      <c r="AI184" s="332"/>
      <c r="DB184" s="835"/>
    </row>
    <row r="185" spans="1:106" ht="3.65" customHeight="1">
      <c r="A185" s="1012"/>
      <c r="B185" s="836"/>
      <c r="I185" s="849"/>
      <c r="L185" s="337"/>
      <c r="M185" s="1423"/>
      <c r="N185" s="1423"/>
      <c r="O185" s="338"/>
      <c r="P185" s="1425"/>
      <c r="Q185" s="1425"/>
      <c r="R185" s="1425"/>
      <c r="S185" s="1425"/>
      <c r="T185" s="1425"/>
      <c r="U185" s="1425"/>
      <c r="V185" s="1425"/>
      <c r="W185" s="1425"/>
      <c r="X185" s="1425"/>
      <c r="Y185" s="1425"/>
      <c r="Z185" s="1425"/>
      <c r="AA185" s="1425"/>
      <c r="AB185" s="1425"/>
      <c r="AC185" s="1425"/>
      <c r="AD185" s="1425"/>
      <c r="AE185" s="1425"/>
      <c r="AF185" s="1425"/>
      <c r="AG185" s="1423"/>
      <c r="AH185" s="1423"/>
      <c r="AI185" s="339"/>
      <c r="DB185" s="835"/>
    </row>
    <row r="186" spans="1:106" ht="3.65" customHeight="1">
      <c r="A186" s="1012"/>
      <c r="B186" s="836"/>
      <c r="I186" s="849"/>
      <c r="DB186" s="835"/>
    </row>
    <row r="187" spans="1:106" ht="3.65" customHeight="1">
      <c r="A187" s="1012"/>
      <c r="B187" s="836"/>
      <c r="I187" s="849"/>
      <c r="DB187" s="835"/>
    </row>
    <row r="188" spans="1:106" ht="3.65" customHeight="1">
      <c r="A188" s="1012"/>
      <c r="B188" s="836"/>
      <c r="I188" s="849"/>
      <c r="DB188" s="835"/>
    </row>
    <row r="189" spans="1:106" ht="3.4" customHeight="1">
      <c r="A189" s="1012"/>
      <c r="B189" s="836"/>
      <c r="I189" s="849"/>
      <c r="DB189" s="835"/>
    </row>
    <row r="190" spans="1:106" ht="3.65" customHeight="1">
      <c r="A190" s="1012"/>
      <c r="B190" s="836"/>
      <c r="I190" s="849"/>
      <c r="DB190" s="835"/>
    </row>
    <row r="191" spans="1:106" ht="3.65" customHeight="1">
      <c r="A191" s="1012"/>
      <c r="B191" s="836"/>
      <c r="I191" s="849"/>
      <c r="DB191" s="835"/>
    </row>
    <row r="192" spans="1:106" ht="3.65" customHeight="1">
      <c r="A192" s="1012"/>
      <c r="B192" s="836"/>
      <c r="I192" s="849"/>
      <c r="DB192" s="835"/>
    </row>
    <row r="193" spans="1:106" ht="3.65" customHeight="1">
      <c r="A193" s="1012"/>
      <c r="B193" s="828"/>
      <c r="C193" s="259"/>
      <c r="D193" s="259"/>
      <c r="E193" s="259"/>
      <c r="F193" s="259"/>
      <c r="G193" s="259"/>
      <c r="H193" s="259"/>
      <c r="I193" s="259"/>
      <c r="J193" s="259"/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  <c r="AE193" s="259"/>
      <c r="AF193" s="259"/>
      <c r="AG193" s="259"/>
      <c r="AH193" s="259"/>
      <c r="AI193" s="259"/>
      <c r="AJ193" s="259"/>
      <c r="AK193" s="259"/>
      <c r="AL193" s="259"/>
      <c r="AM193" s="259"/>
      <c r="AN193" s="259"/>
      <c r="AO193" s="259"/>
      <c r="AP193" s="259"/>
      <c r="AQ193" s="259"/>
      <c r="AR193" s="259"/>
      <c r="AS193" s="259"/>
      <c r="AT193" s="259"/>
      <c r="AU193" s="259"/>
      <c r="AV193" s="259"/>
      <c r="AW193" s="259"/>
      <c r="AX193" s="259"/>
      <c r="AY193" s="259"/>
      <c r="AZ193" s="259"/>
      <c r="BA193" s="259"/>
      <c r="BB193" s="259"/>
      <c r="BC193" s="259"/>
      <c r="BD193" s="259"/>
      <c r="BE193" s="259"/>
      <c r="BF193" s="259"/>
      <c r="BG193" s="259"/>
      <c r="BH193" s="259"/>
      <c r="BI193" s="259"/>
      <c r="BJ193" s="259"/>
      <c r="BK193" s="259"/>
      <c r="BL193" s="259"/>
      <c r="BM193" s="259"/>
      <c r="BN193" s="259"/>
      <c r="BO193" s="259"/>
      <c r="BP193" s="259"/>
      <c r="BQ193" s="259"/>
      <c r="BR193" s="259"/>
      <c r="BS193" s="259"/>
      <c r="BT193" s="259"/>
      <c r="BU193" s="259"/>
      <c r="BV193" s="259"/>
      <c r="BW193" s="259"/>
      <c r="BX193" s="259"/>
      <c r="BY193" s="259"/>
      <c r="BZ193" s="259"/>
      <c r="CA193" s="259"/>
      <c r="CB193" s="259"/>
      <c r="CC193" s="259"/>
      <c r="CD193" s="259"/>
      <c r="CE193" s="259"/>
      <c r="CF193" s="259"/>
      <c r="CG193" s="259"/>
      <c r="CH193" s="259"/>
      <c r="CI193" s="259"/>
      <c r="CJ193" s="259"/>
      <c r="CK193" s="259"/>
      <c r="CL193" s="259"/>
      <c r="CM193" s="259"/>
      <c r="CN193" s="259"/>
      <c r="CO193" s="259"/>
      <c r="CP193" s="259"/>
      <c r="CQ193" s="259"/>
      <c r="CR193" s="259"/>
      <c r="CS193" s="259"/>
      <c r="CT193" s="259"/>
      <c r="CU193" s="259"/>
      <c r="CV193" s="259"/>
      <c r="CW193" s="259"/>
      <c r="CX193" s="259"/>
      <c r="CY193" s="259"/>
      <c r="CZ193" s="259"/>
      <c r="DA193" s="259"/>
      <c r="DB193" s="829"/>
    </row>
    <row r="194" spans="1:106" ht="3.65" customHeight="1">
      <c r="A194" s="1012"/>
      <c r="B194" s="828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  <c r="AE194" s="259"/>
      <c r="AF194" s="259"/>
      <c r="AG194" s="259"/>
      <c r="AH194" s="259"/>
      <c r="AI194" s="259"/>
      <c r="AJ194" s="259"/>
      <c r="AK194" s="259"/>
      <c r="AL194" s="259"/>
      <c r="AM194" s="259"/>
      <c r="AN194" s="259"/>
      <c r="AO194" s="259"/>
      <c r="AP194" s="259"/>
      <c r="AQ194" s="259"/>
      <c r="AR194" s="259"/>
      <c r="AS194" s="259"/>
      <c r="AT194" s="259"/>
      <c r="AU194" s="259"/>
      <c r="AV194" s="259"/>
      <c r="AW194" s="259"/>
      <c r="AX194" s="259"/>
      <c r="AY194" s="259"/>
      <c r="AZ194" s="259"/>
      <c r="BA194" s="259"/>
      <c r="BB194" s="259"/>
      <c r="BC194" s="259"/>
      <c r="BD194" s="259"/>
      <c r="BE194" s="259"/>
      <c r="BF194" s="259"/>
      <c r="BG194" s="259"/>
      <c r="BH194" s="259"/>
      <c r="BI194" s="259"/>
      <c r="BJ194" s="259"/>
      <c r="BK194" s="259"/>
      <c r="BL194" s="259"/>
      <c r="BM194" s="259"/>
      <c r="BN194" s="259"/>
      <c r="BO194" s="259"/>
      <c r="BP194" s="259"/>
      <c r="BQ194" s="259"/>
      <c r="BR194" s="259"/>
      <c r="BS194" s="259"/>
      <c r="BT194" s="259"/>
      <c r="BU194" s="259"/>
      <c r="BV194" s="259"/>
      <c r="BW194" s="259"/>
      <c r="BX194" s="259"/>
      <c r="BY194" s="259"/>
      <c r="BZ194" s="259"/>
      <c r="CA194" s="259"/>
      <c r="CB194" s="259"/>
      <c r="CC194" s="259"/>
      <c r="CD194" s="259"/>
      <c r="CE194" s="259"/>
      <c r="CF194" s="259"/>
      <c r="CG194" s="259"/>
      <c r="CH194" s="259"/>
      <c r="CI194" s="259"/>
      <c r="CJ194" s="259"/>
      <c r="CK194" s="259"/>
      <c r="CL194" s="259"/>
      <c r="CM194" s="259"/>
      <c r="CN194" s="259"/>
      <c r="CO194" s="259"/>
      <c r="CP194" s="259"/>
      <c r="CQ194" s="259"/>
      <c r="CR194" s="259"/>
      <c r="CS194" s="259"/>
      <c r="CT194" s="259"/>
      <c r="CU194" s="259"/>
      <c r="CV194" s="259"/>
      <c r="CW194" s="259"/>
      <c r="CX194" s="259"/>
      <c r="CY194" s="259"/>
      <c r="CZ194" s="259"/>
      <c r="DA194" s="259"/>
      <c r="DB194" s="829"/>
    </row>
    <row r="195" spans="1:106" ht="14.5" customHeight="1">
      <c r="A195" s="1418">
        <v>15</v>
      </c>
      <c r="B195" s="832" t="str">
        <f>"G_"&amp;E195&amp;"X"&amp;F195&amp;"X"&amp;G195&amp;"X"&amp;H195&amp;"X"&amp;I195</f>
        <v>G_VBBXMainXNSX250X400XINF</v>
      </c>
      <c r="C195" s="792"/>
      <c r="D195" s="788" t="s">
        <v>122</v>
      </c>
      <c r="E195" s="855" t="s">
        <v>220</v>
      </c>
      <c r="F195" s="855" t="s">
        <v>195</v>
      </c>
      <c r="G195" s="855" t="s">
        <v>225</v>
      </c>
      <c r="H195" s="873">
        <v>400</v>
      </c>
      <c r="I195" s="848" t="s">
        <v>363</v>
      </c>
      <c r="J195" s="260"/>
      <c r="K195" s="260"/>
      <c r="L195" s="260"/>
      <c r="M195" s="260"/>
      <c r="N195" s="260"/>
      <c r="O195" s="260"/>
      <c r="P195" s="260"/>
      <c r="Q195" s="260"/>
      <c r="R195" s="260"/>
      <c r="S195" s="260"/>
      <c r="T195" s="260"/>
      <c r="U195" s="260"/>
      <c r="V195" s="260"/>
      <c r="W195" s="260"/>
      <c r="X195" s="260"/>
      <c r="Y195" s="260"/>
      <c r="Z195" s="260"/>
      <c r="AA195" s="260"/>
      <c r="AB195" s="260"/>
      <c r="AC195" s="260"/>
      <c r="AD195" s="260"/>
      <c r="AE195" s="260"/>
      <c r="AF195" s="260"/>
      <c r="AG195" s="260"/>
      <c r="AH195" s="260"/>
      <c r="AI195" s="260"/>
      <c r="AJ195" s="260"/>
      <c r="AK195" s="260"/>
      <c r="AL195" s="260"/>
      <c r="AM195" s="260"/>
      <c r="AN195" s="260"/>
      <c r="AO195" s="260"/>
      <c r="AP195" s="260"/>
      <c r="AQ195" s="260"/>
      <c r="AR195" s="260"/>
      <c r="AS195" s="260"/>
      <c r="AT195" s="260"/>
      <c r="AU195" s="260"/>
      <c r="AV195" s="260"/>
      <c r="AW195" s="260"/>
      <c r="AX195" s="260"/>
      <c r="AY195" s="260"/>
      <c r="AZ195" s="260"/>
      <c r="BA195" s="260"/>
      <c r="BB195" s="260"/>
      <c r="BC195" s="260"/>
      <c r="BD195" s="260"/>
      <c r="BE195" s="260"/>
      <c r="BF195" s="260"/>
      <c r="BG195" s="260"/>
      <c r="BH195" s="260"/>
      <c r="BI195" s="260"/>
      <c r="BJ195" s="260"/>
      <c r="BK195" s="260"/>
      <c r="BL195" s="260"/>
      <c r="BM195" s="260"/>
      <c r="BN195" s="260"/>
      <c r="BO195" s="260"/>
      <c r="BP195" s="260"/>
      <c r="BQ195" s="260"/>
      <c r="BR195" s="260"/>
      <c r="BS195" s="260"/>
      <c r="BT195" s="260"/>
      <c r="BU195" s="260"/>
      <c r="BV195" s="260"/>
      <c r="BW195" s="260"/>
      <c r="BX195" s="260"/>
      <c r="BY195" s="260"/>
      <c r="BZ195" s="260"/>
      <c r="CA195" s="260"/>
      <c r="CB195" s="260"/>
      <c r="CC195" s="260"/>
      <c r="CD195" s="260"/>
      <c r="CE195" s="260"/>
      <c r="CF195" s="260"/>
      <c r="CG195" s="260"/>
      <c r="CH195" s="260"/>
      <c r="CI195" s="260"/>
      <c r="CJ195" s="260"/>
      <c r="CK195" s="260"/>
      <c r="CL195" s="260"/>
      <c r="CM195" s="260"/>
      <c r="CN195" s="260"/>
      <c r="CO195" s="260"/>
      <c r="CP195" s="260"/>
      <c r="CQ195" s="260"/>
      <c r="CR195" s="260"/>
      <c r="CS195" s="260"/>
      <c r="CT195" s="260"/>
      <c r="CU195" s="260"/>
      <c r="CV195" s="260"/>
      <c r="CW195" s="260"/>
      <c r="CX195" s="260"/>
      <c r="CY195" s="260"/>
      <c r="CZ195" s="260"/>
      <c r="DA195" s="260"/>
      <c r="DB195" s="833"/>
    </row>
    <row r="196" spans="1:106" ht="3.65" customHeight="1">
      <c r="A196" s="1012"/>
      <c r="B196" s="834" t="str">
        <f>MID(D195,1,1)&amp;"_"&amp;G195&amp;"X"&amp;MID(H195,3,3)&amp;F195&amp;MID(E195,1,1)</f>
        <v>G_NSX250X0MainV</v>
      </c>
      <c r="I196" s="849"/>
      <c r="DB196" s="835"/>
    </row>
    <row r="197" spans="1:106" ht="3.65" customHeight="1">
      <c r="A197" s="1012"/>
      <c r="B197" s="836"/>
      <c r="I197" s="849"/>
      <c r="DB197" s="835"/>
    </row>
    <row r="198" spans="1:106" ht="3.65" customHeight="1">
      <c r="A198" s="1012"/>
      <c r="B198" s="836"/>
      <c r="I198" s="849"/>
      <c r="DB198" s="835"/>
    </row>
    <row r="199" spans="1:106" ht="3.65" customHeight="1">
      <c r="A199" s="1012"/>
      <c r="B199" s="836"/>
      <c r="I199" s="849"/>
      <c r="L199" s="328"/>
      <c r="M199" s="1419"/>
      <c r="N199" s="1419"/>
      <c r="O199" s="1421" t="s">
        <v>111</v>
      </c>
      <c r="P199" s="1421"/>
      <c r="Q199" s="1419" t="s">
        <v>221</v>
      </c>
      <c r="R199" s="1419"/>
      <c r="S199" s="1419"/>
      <c r="T199" s="329"/>
      <c r="U199" s="329"/>
      <c r="V199" s="329"/>
      <c r="W199" s="329"/>
      <c r="X199" s="329"/>
      <c r="Y199" s="329"/>
      <c r="Z199" s="329"/>
      <c r="AA199" s="329"/>
      <c r="AB199" s="1419" t="s">
        <v>222</v>
      </c>
      <c r="AC199" s="1419"/>
      <c r="AD199" s="1419"/>
      <c r="AE199" s="1419"/>
      <c r="AF199" s="1419"/>
      <c r="AG199" s="1419"/>
      <c r="AH199" s="1419"/>
      <c r="AI199" s="330"/>
      <c r="DB199" s="835"/>
    </row>
    <row r="200" spans="1:106" ht="3.65" customHeight="1">
      <c r="A200" s="1012"/>
      <c r="B200" s="836"/>
      <c r="I200" s="849"/>
      <c r="L200" s="331"/>
      <c r="M200" s="1420"/>
      <c r="N200" s="1420"/>
      <c r="O200" s="1422"/>
      <c r="P200" s="1422"/>
      <c r="Q200" s="1420"/>
      <c r="R200" s="1420"/>
      <c r="S200" s="1420"/>
      <c r="T200" s="795"/>
      <c r="U200" s="795"/>
      <c r="V200" s="795"/>
      <c r="W200" s="795"/>
      <c r="X200" s="795"/>
      <c r="Y200" s="795"/>
      <c r="Z200" s="795"/>
      <c r="AA200" s="795"/>
      <c r="AB200" s="1420"/>
      <c r="AC200" s="1420"/>
      <c r="AD200" s="1420"/>
      <c r="AE200" s="1420"/>
      <c r="AF200" s="1420"/>
      <c r="AG200" s="1420"/>
      <c r="AH200" s="1420"/>
      <c r="AI200" s="332"/>
      <c r="DB200" s="835"/>
    </row>
    <row r="201" spans="1:106" ht="3.65" customHeight="1">
      <c r="A201" s="1012"/>
      <c r="B201" s="836"/>
      <c r="I201" s="849"/>
      <c r="L201" s="331"/>
      <c r="M201" s="1420"/>
      <c r="N201" s="1420"/>
      <c r="O201" s="1422"/>
      <c r="P201" s="1422"/>
      <c r="Q201" s="1420"/>
      <c r="R201" s="1420"/>
      <c r="S201" s="1420"/>
      <c r="T201" s="795"/>
      <c r="U201" s="795"/>
      <c r="V201" s="795"/>
      <c r="W201" s="795"/>
      <c r="X201" s="795"/>
      <c r="Y201" s="795"/>
      <c r="Z201" s="795"/>
      <c r="AA201" s="795"/>
      <c r="AB201" s="1420"/>
      <c r="AC201" s="1420"/>
      <c r="AD201" s="1420"/>
      <c r="AE201" s="1420"/>
      <c r="AF201" s="1420"/>
      <c r="AG201" s="1420"/>
      <c r="AH201" s="1420"/>
      <c r="AI201" s="332"/>
      <c r="DB201" s="835"/>
    </row>
    <row r="202" spans="1:106" ht="3.65" customHeight="1">
      <c r="A202" s="1012"/>
      <c r="B202" s="836"/>
      <c r="I202" s="849"/>
      <c r="L202" s="333"/>
      <c r="M202" s="795"/>
      <c r="N202" s="795"/>
      <c r="O202" s="795"/>
      <c r="P202" s="795"/>
      <c r="Q202" s="795"/>
      <c r="R202" s="795"/>
      <c r="S202" s="795"/>
      <c r="T202" s="795"/>
      <c r="U202" s="795"/>
      <c r="V202" s="795"/>
      <c r="W202" s="795"/>
      <c r="X202" s="795"/>
      <c r="Y202" s="795"/>
      <c r="Z202" s="795"/>
      <c r="AA202" s="795"/>
      <c r="AB202" s="795"/>
      <c r="AC202" s="795"/>
      <c r="AD202" s="795"/>
      <c r="AE202" s="795"/>
      <c r="AF202" s="795"/>
      <c r="AG202" s="795"/>
      <c r="AH202" s="795"/>
      <c r="AI202" s="334"/>
      <c r="DB202" s="835"/>
    </row>
    <row r="203" spans="1:106" ht="3.65" customHeight="1">
      <c r="A203" s="1012"/>
      <c r="B203" s="836"/>
      <c r="I203" s="849"/>
      <c r="L203" s="333"/>
      <c r="M203" s="795"/>
      <c r="N203" s="795"/>
      <c r="O203" s="795"/>
      <c r="P203" s="795"/>
      <c r="Q203" s="795"/>
      <c r="R203" s="795"/>
      <c r="S203" s="795"/>
      <c r="T203" s="795"/>
      <c r="U203" s="795"/>
      <c r="V203" s="795"/>
      <c r="W203" s="795"/>
      <c r="X203" s="795"/>
      <c r="Y203" s="795"/>
      <c r="Z203" s="795"/>
      <c r="AA203" s="795"/>
      <c r="AB203" s="795"/>
      <c r="AC203" s="795"/>
      <c r="AD203" s="795"/>
      <c r="AE203" s="795"/>
      <c r="AF203" s="795"/>
      <c r="AG203" s="795"/>
      <c r="AH203" s="795"/>
      <c r="AI203" s="334"/>
      <c r="DB203" s="835"/>
    </row>
    <row r="204" spans="1:106" ht="3.65" customHeight="1">
      <c r="A204" s="1012"/>
      <c r="B204" s="836"/>
      <c r="I204" s="849"/>
      <c r="L204" s="333"/>
      <c r="M204" s="795"/>
      <c r="N204" s="795"/>
      <c r="O204" s="795"/>
      <c r="P204" s="795"/>
      <c r="Q204" s="795"/>
      <c r="R204" s="795"/>
      <c r="S204" s="795"/>
      <c r="T204" s="795"/>
      <c r="U204" s="795"/>
      <c r="V204" s="795"/>
      <c r="W204" s="795"/>
      <c r="X204" s="795"/>
      <c r="Y204" s="795"/>
      <c r="Z204" s="795"/>
      <c r="AA204" s="795"/>
      <c r="AB204" s="795"/>
      <c r="AC204" s="795"/>
      <c r="AD204" s="795"/>
      <c r="AE204" s="795"/>
      <c r="AF204" s="795"/>
      <c r="AG204" s="795"/>
      <c r="AH204" s="795"/>
      <c r="AI204" s="334"/>
      <c r="DB204" s="835"/>
    </row>
    <row r="205" spans="1:106" ht="3.65" customHeight="1">
      <c r="A205" s="1012"/>
      <c r="B205" s="836"/>
      <c r="I205" s="849"/>
      <c r="L205" s="333"/>
      <c r="M205" s="795"/>
      <c r="N205" s="795"/>
      <c r="O205" s="795"/>
      <c r="P205" s="795"/>
      <c r="Q205" s="795"/>
      <c r="R205" s="795"/>
      <c r="S205" s="795"/>
      <c r="T205" s="795"/>
      <c r="U205" s="795"/>
      <c r="V205" s="795"/>
      <c r="W205" s="795"/>
      <c r="X205" s="795"/>
      <c r="Y205" s="795"/>
      <c r="Z205" s="795"/>
      <c r="AA205" s="795"/>
      <c r="AB205" s="795"/>
      <c r="AC205" s="795"/>
      <c r="AD205" s="795"/>
      <c r="AE205" s="795"/>
      <c r="AF205" s="795"/>
      <c r="AG205" s="795"/>
      <c r="AH205" s="795"/>
      <c r="AI205" s="334"/>
      <c r="DB205" s="835"/>
    </row>
    <row r="206" spans="1:106" ht="3.65" customHeight="1">
      <c r="A206" s="1012"/>
      <c r="B206" s="836"/>
      <c r="I206" s="849"/>
      <c r="L206" s="333"/>
      <c r="M206" s="795"/>
      <c r="N206" s="795"/>
      <c r="O206" s="795"/>
      <c r="P206" s="795"/>
      <c r="Q206" s="795"/>
      <c r="R206" s="795"/>
      <c r="S206" s="1420" t="e" vm="16">
        <v>#VALUE!</v>
      </c>
      <c r="T206" s="1420"/>
      <c r="U206" s="1420"/>
      <c r="V206" s="1420"/>
      <c r="W206" s="1420"/>
      <c r="X206" s="1420"/>
      <c r="Y206" s="1420"/>
      <c r="Z206" s="1420"/>
      <c r="AA206" s="1420"/>
      <c r="AB206" s="1420"/>
      <c r="AC206" s="795"/>
      <c r="AD206" s="795"/>
      <c r="AE206" s="795"/>
      <c r="AF206" s="795"/>
      <c r="AG206" s="795"/>
      <c r="AH206" s="795"/>
      <c r="AI206" s="334"/>
      <c r="DB206" s="835"/>
    </row>
    <row r="207" spans="1:106" ht="3.65" customHeight="1">
      <c r="A207" s="1012"/>
      <c r="B207" s="836"/>
      <c r="I207" s="849"/>
      <c r="L207" s="333"/>
      <c r="M207" s="795"/>
      <c r="N207" s="795"/>
      <c r="O207" s="795"/>
      <c r="P207" s="795"/>
      <c r="Q207" s="795"/>
      <c r="R207" s="795"/>
      <c r="S207" s="1420"/>
      <c r="T207" s="1420"/>
      <c r="U207" s="1420"/>
      <c r="V207" s="1420"/>
      <c r="W207" s="1420"/>
      <c r="X207" s="1420"/>
      <c r="Y207" s="1420"/>
      <c r="Z207" s="1420"/>
      <c r="AA207" s="1420"/>
      <c r="AB207" s="1420"/>
      <c r="AC207" s="795"/>
      <c r="AD207" s="795"/>
      <c r="AE207" s="795"/>
      <c r="AF207" s="795"/>
      <c r="AG207" s="795"/>
      <c r="AH207" s="795"/>
      <c r="AI207" s="334"/>
      <c r="DB207" s="835"/>
    </row>
    <row r="208" spans="1:106" ht="3.65" customHeight="1">
      <c r="A208" s="1012"/>
      <c r="B208" s="836"/>
      <c r="I208" s="849"/>
      <c r="L208" s="333"/>
      <c r="M208" s="795"/>
      <c r="N208" s="795"/>
      <c r="O208" s="795"/>
      <c r="P208" s="795"/>
      <c r="Q208" s="795"/>
      <c r="R208" s="795"/>
      <c r="S208" s="1420"/>
      <c r="T208" s="1420"/>
      <c r="U208" s="1420"/>
      <c r="V208" s="1420"/>
      <c r="W208" s="1420"/>
      <c r="X208" s="1420"/>
      <c r="Y208" s="1420"/>
      <c r="Z208" s="1420"/>
      <c r="AA208" s="1420"/>
      <c r="AB208" s="1420"/>
      <c r="AC208" s="795"/>
      <c r="AD208" s="795"/>
      <c r="AE208" s="795"/>
      <c r="AF208" s="795"/>
      <c r="AG208" s="795"/>
      <c r="AH208" s="795"/>
      <c r="AI208" s="334"/>
      <c r="DB208" s="835"/>
    </row>
    <row r="209" spans="1:106" ht="3.65" customHeight="1">
      <c r="A209" s="1012"/>
      <c r="B209" s="836"/>
      <c r="I209" s="849"/>
      <c r="L209" s="333"/>
      <c r="M209" s="795"/>
      <c r="N209" s="795"/>
      <c r="O209" s="795"/>
      <c r="P209" s="795"/>
      <c r="Q209" s="795"/>
      <c r="R209" s="795"/>
      <c r="S209" s="1420"/>
      <c r="T209" s="1420"/>
      <c r="U209" s="1420"/>
      <c r="V209" s="1420"/>
      <c r="W209" s="1420"/>
      <c r="X209" s="1420"/>
      <c r="Y209" s="1420"/>
      <c r="Z209" s="1420"/>
      <c r="AA209" s="1420"/>
      <c r="AB209" s="1420"/>
      <c r="AC209" s="795"/>
      <c r="AD209" s="795"/>
      <c r="AE209" s="795"/>
      <c r="AF209" s="795"/>
      <c r="AG209" s="795"/>
      <c r="AH209" s="795"/>
      <c r="AI209" s="334"/>
      <c r="DB209" s="835"/>
    </row>
    <row r="210" spans="1:106" ht="3.65" customHeight="1">
      <c r="A210" s="1012"/>
      <c r="B210" s="836"/>
      <c r="I210" s="849"/>
      <c r="L210" s="333"/>
      <c r="M210" s="795"/>
      <c r="N210" s="795"/>
      <c r="O210" s="795"/>
      <c r="P210" s="795"/>
      <c r="Q210" s="795"/>
      <c r="R210" s="795"/>
      <c r="S210" s="1420"/>
      <c r="T210" s="1420"/>
      <c r="U210" s="1420"/>
      <c r="V210" s="1420"/>
      <c r="W210" s="1420"/>
      <c r="X210" s="1420"/>
      <c r="Y210" s="1420"/>
      <c r="Z210" s="1420"/>
      <c r="AA210" s="1420"/>
      <c r="AB210" s="1420"/>
      <c r="AC210" s="795"/>
      <c r="AD210" s="795"/>
      <c r="AE210" s="795"/>
      <c r="AF210" s="795"/>
      <c r="AG210" s="795"/>
      <c r="AH210" s="795"/>
      <c r="AI210" s="334"/>
      <c r="DB210" s="835"/>
    </row>
    <row r="211" spans="1:106" ht="3.65" customHeight="1">
      <c r="A211" s="1012"/>
      <c r="B211" s="836"/>
      <c r="I211" s="849"/>
      <c r="L211" s="333"/>
      <c r="M211" s="795"/>
      <c r="N211" s="795"/>
      <c r="O211" s="795"/>
      <c r="P211" s="795"/>
      <c r="Q211" s="795"/>
      <c r="R211" s="795"/>
      <c r="S211" s="1420"/>
      <c r="T211" s="1420"/>
      <c r="U211" s="1420"/>
      <c r="V211" s="1420"/>
      <c r="W211" s="1420"/>
      <c r="X211" s="1420"/>
      <c r="Y211" s="1420"/>
      <c r="Z211" s="1420"/>
      <c r="AA211" s="1420"/>
      <c r="AB211" s="1420"/>
      <c r="AC211" s="795"/>
      <c r="AD211" s="795"/>
      <c r="AE211" s="795"/>
      <c r="AF211" s="795"/>
      <c r="AG211" s="795"/>
      <c r="AH211" s="795"/>
      <c r="AI211" s="334"/>
      <c r="DB211" s="835"/>
    </row>
    <row r="212" spans="1:106" ht="3.65" customHeight="1">
      <c r="A212" s="1012"/>
      <c r="B212" s="836"/>
      <c r="I212" s="849"/>
      <c r="L212" s="333"/>
      <c r="M212" s="795"/>
      <c r="N212" s="795"/>
      <c r="O212" s="795"/>
      <c r="P212" s="795"/>
      <c r="Q212" s="795"/>
      <c r="R212" s="795"/>
      <c r="S212" s="1420"/>
      <c r="T212" s="1420"/>
      <c r="U212" s="1420"/>
      <c r="V212" s="1420"/>
      <c r="W212" s="1420"/>
      <c r="X212" s="1420"/>
      <c r="Y212" s="1420"/>
      <c r="Z212" s="1420"/>
      <c r="AA212" s="1420"/>
      <c r="AB212" s="1420"/>
      <c r="AC212" s="795"/>
      <c r="AD212" s="795"/>
      <c r="AE212" s="795"/>
      <c r="AF212" s="795"/>
      <c r="AG212" s="795"/>
      <c r="AH212" s="795"/>
      <c r="AI212" s="334"/>
      <c r="DB212" s="835"/>
    </row>
    <row r="213" spans="1:106" ht="3.65" customHeight="1">
      <c r="A213" s="1012"/>
      <c r="B213" s="836"/>
      <c r="I213" s="849"/>
      <c r="L213" s="333"/>
      <c r="M213" s="795"/>
      <c r="N213" s="795"/>
      <c r="O213" s="795"/>
      <c r="P213" s="795"/>
      <c r="Q213" s="795"/>
      <c r="R213" s="795"/>
      <c r="S213" s="1420"/>
      <c r="T213" s="1420"/>
      <c r="U213" s="1420"/>
      <c r="V213" s="1420"/>
      <c r="W213" s="1420"/>
      <c r="X213" s="1420"/>
      <c r="Y213" s="1420"/>
      <c r="Z213" s="1420"/>
      <c r="AA213" s="1420"/>
      <c r="AB213" s="1420"/>
      <c r="AC213" s="795"/>
      <c r="AD213" s="795"/>
      <c r="AE213" s="795"/>
      <c r="AF213" s="795"/>
      <c r="AG213" s="795"/>
      <c r="AH213" s="795"/>
      <c r="AI213" s="334"/>
      <c r="DB213" s="835"/>
    </row>
    <row r="214" spans="1:106" ht="3.65" customHeight="1">
      <c r="A214" s="1012"/>
      <c r="B214" s="836"/>
      <c r="I214" s="849"/>
      <c r="L214" s="333"/>
      <c r="M214" s="795"/>
      <c r="N214" s="795"/>
      <c r="O214" s="795"/>
      <c r="P214" s="795"/>
      <c r="Q214" s="795"/>
      <c r="R214" s="795"/>
      <c r="S214" s="1420"/>
      <c r="T214" s="1420"/>
      <c r="U214" s="1420"/>
      <c r="V214" s="1420"/>
      <c r="W214" s="1420"/>
      <c r="X214" s="1420"/>
      <c r="Y214" s="1420"/>
      <c r="Z214" s="1420"/>
      <c r="AA214" s="1420"/>
      <c r="AB214" s="1420"/>
      <c r="AC214" s="795"/>
      <c r="AD214" s="795"/>
      <c r="AE214" s="795"/>
      <c r="AF214" s="795"/>
      <c r="AG214" s="795"/>
      <c r="AH214" s="795"/>
      <c r="AI214" s="334"/>
      <c r="DB214" s="835"/>
    </row>
    <row r="215" spans="1:106" ht="3.65" customHeight="1">
      <c r="A215" s="1012"/>
      <c r="B215" s="836"/>
      <c r="I215" s="849"/>
      <c r="L215" s="333"/>
      <c r="M215" s="795"/>
      <c r="N215" s="795"/>
      <c r="O215" s="795"/>
      <c r="P215" s="795"/>
      <c r="Q215" s="795"/>
      <c r="R215" s="795"/>
      <c r="S215" s="1420"/>
      <c r="T215" s="1420"/>
      <c r="U215" s="1420"/>
      <c r="V215" s="1420"/>
      <c r="W215" s="1420"/>
      <c r="X215" s="1420"/>
      <c r="Y215" s="1420"/>
      <c r="Z215" s="1420"/>
      <c r="AA215" s="1420"/>
      <c r="AB215" s="1420"/>
      <c r="AC215" s="795"/>
      <c r="AD215" s="795"/>
      <c r="AE215" s="795"/>
      <c r="AF215" s="795"/>
      <c r="AG215" s="795"/>
      <c r="AH215" s="795"/>
      <c r="AI215" s="334"/>
      <c r="DB215" s="835"/>
    </row>
    <row r="216" spans="1:106" ht="3.65" customHeight="1">
      <c r="A216" s="1012"/>
      <c r="B216" s="836"/>
      <c r="I216" s="849"/>
      <c r="L216" s="333"/>
      <c r="M216" s="795"/>
      <c r="N216" s="795"/>
      <c r="O216" s="795"/>
      <c r="P216" s="795"/>
      <c r="Q216" s="795"/>
      <c r="R216" s="795"/>
      <c r="S216" s="1420"/>
      <c r="T216" s="1420"/>
      <c r="U216" s="1420"/>
      <c r="V216" s="1420"/>
      <c r="W216" s="1420"/>
      <c r="X216" s="1420"/>
      <c r="Y216" s="1420"/>
      <c r="Z216" s="1420"/>
      <c r="AA216" s="1420"/>
      <c r="AB216" s="1420"/>
      <c r="AC216" s="795"/>
      <c r="AD216" s="795"/>
      <c r="AE216" s="795"/>
      <c r="AF216" s="795"/>
      <c r="AG216" s="795"/>
      <c r="AH216" s="795"/>
      <c r="AI216" s="334"/>
      <c r="DB216" s="835"/>
    </row>
    <row r="217" spans="1:106" ht="3.65" customHeight="1">
      <c r="A217" s="1012"/>
      <c r="B217" s="836"/>
      <c r="I217" s="849"/>
      <c r="L217" s="333"/>
      <c r="M217" s="795"/>
      <c r="N217" s="795"/>
      <c r="O217" s="795"/>
      <c r="P217" s="795"/>
      <c r="Q217" s="795"/>
      <c r="R217" s="795"/>
      <c r="S217" s="1420"/>
      <c r="T217" s="1420"/>
      <c r="U217" s="1420"/>
      <c r="V217" s="1420"/>
      <c r="W217" s="1420"/>
      <c r="X217" s="1420"/>
      <c r="Y217" s="1420"/>
      <c r="Z217" s="1420"/>
      <c r="AA217" s="1420"/>
      <c r="AB217" s="1420"/>
      <c r="AC217" s="795"/>
      <c r="AD217" s="795"/>
      <c r="AE217" s="795"/>
      <c r="AF217" s="795"/>
      <c r="AG217" s="795"/>
      <c r="AH217" s="795"/>
      <c r="AI217" s="334"/>
      <c r="DB217" s="835"/>
    </row>
    <row r="218" spans="1:106" ht="3.65" customHeight="1">
      <c r="A218" s="1012"/>
      <c r="B218" s="836"/>
      <c r="I218" s="849"/>
      <c r="L218" s="333"/>
      <c r="M218" s="795"/>
      <c r="N218" s="795"/>
      <c r="O218" s="795"/>
      <c r="P218" s="795"/>
      <c r="Q218" s="795"/>
      <c r="R218" s="795"/>
      <c r="S218" s="1420"/>
      <c r="T218" s="1420"/>
      <c r="U218" s="1420"/>
      <c r="V218" s="1420"/>
      <c r="W218" s="1420"/>
      <c r="X218" s="1420"/>
      <c r="Y218" s="1420"/>
      <c r="Z218" s="1420"/>
      <c r="AA218" s="1420"/>
      <c r="AB218" s="1420"/>
      <c r="AC218" s="795"/>
      <c r="AD218" s="795"/>
      <c r="AE218" s="795"/>
      <c r="AF218" s="795"/>
      <c r="AG218" s="795"/>
      <c r="AH218" s="795"/>
      <c r="AI218" s="334"/>
      <c r="DB218" s="835"/>
    </row>
    <row r="219" spans="1:106" ht="3.65" customHeight="1">
      <c r="A219" s="1012"/>
      <c r="B219" s="836"/>
      <c r="I219" s="849"/>
      <c r="L219" s="333"/>
      <c r="M219" s="795"/>
      <c r="N219" s="795"/>
      <c r="O219" s="795"/>
      <c r="P219" s="795"/>
      <c r="Q219" s="795"/>
      <c r="R219" s="795"/>
      <c r="S219" s="795"/>
      <c r="T219" s="795"/>
      <c r="U219" s="795"/>
      <c r="V219" s="795"/>
      <c r="W219" s="896"/>
      <c r="X219" s="897"/>
      <c r="Y219" s="898"/>
      <c r="Z219" s="795"/>
      <c r="AA219" s="795"/>
      <c r="AB219" s="795"/>
      <c r="AC219" s="795"/>
      <c r="AD219" s="795"/>
      <c r="AE219" s="795"/>
      <c r="AF219" s="795"/>
      <c r="AG219" s="795"/>
      <c r="AH219" s="795"/>
      <c r="AI219" s="334"/>
      <c r="DB219" s="835"/>
    </row>
    <row r="220" spans="1:106" ht="3.65" customHeight="1">
      <c r="A220" s="1012"/>
      <c r="B220" s="836"/>
      <c r="I220" s="849"/>
      <c r="L220" s="333"/>
      <c r="M220" s="795"/>
      <c r="N220" s="795"/>
      <c r="O220" s="795"/>
      <c r="P220" s="795"/>
      <c r="Q220" s="795"/>
      <c r="R220" s="795"/>
      <c r="S220" s="795"/>
      <c r="T220" s="795"/>
      <c r="U220" s="795"/>
      <c r="V220" s="795"/>
      <c r="W220" s="899"/>
      <c r="X220" s="335"/>
      <c r="Y220" s="900"/>
      <c r="Z220" s="795"/>
      <c r="AA220" s="795"/>
      <c r="AB220" s="795"/>
      <c r="AC220" s="795"/>
      <c r="AD220" s="795"/>
      <c r="AE220" s="795"/>
      <c r="AF220" s="795"/>
      <c r="AG220" s="795"/>
      <c r="AH220" s="795"/>
      <c r="AI220" s="334"/>
      <c r="DB220" s="835"/>
    </row>
    <row r="221" spans="1:106" ht="3.65" customHeight="1">
      <c r="A221" s="1012"/>
      <c r="B221" s="836"/>
      <c r="I221" s="849"/>
      <c r="L221" s="333"/>
      <c r="M221" s="795"/>
      <c r="N221" s="795"/>
      <c r="O221" s="795"/>
      <c r="P221" s="795"/>
      <c r="Q221" s="795"/>
      <c r="R221" s="795"/>
      <c r="S221" s="795"/>
      <c r="T221" s="795"/>
      <c r="U221" s="795"/>
      <c r="V221" s="795"/>
      <c r="W221" s="899"/>
      <c r="X221" s="335"/>
      <c r="Y221" s="900"/>
      <c r="Z221" s="795"/>
      <c r="AA221" s="795"/>
      <c r="AB221" s="795"/>
      <c r="AC221" s="795"/>
      <c r="AD221" s="795"/>
      <c r="AE221" s="795"/>
      <c r="AF221" s="795"/>
      <c r="AG221" s="795"/>
      <c r="AH221" s="795"/>
      <c r="AI221" s="334"/>
      <c r="DB221" s="835"/>
    </row>
    <row r="222" spans="1:106" ht="3.65" customHeight="1">
      <c r="A222" s="1012"/>
      <c r="B222" s="836"/>
      <c r="I222" s="849"/>
      <c r="L222" s="333"/>
      <c r="M222" s="795"/>
      <c r="N222" s="795"/>
      <c r="O222" s="795"/>
      <c r="P222" s="795"/>
      <c r="Q222" s="795"/>
      <c r="R222" s="795"/>
      <c r="S222" s="795"/>
      <c r="T222" s="795"/>
      <c r="U222" s="795"/>
      <c r="V222" s="795"/>
      <c r="W222" s="899"/>
      <c r="X222" s="335"/>
      <c r="Y222" s="900"/>
      <c r="Z222" s="795"/>
      <c r="AA222" s="795"/>
      <c r="AB222" s="795"/>
      <c r="AC222" s="795"/>
      <c r="AD222" s="795"/>
      <c r="AE222" s="795"/>
      <c r="AF222" s="795"/>
      <c r="AG222" s="795"/>
      <c r="AH222" s="795"/>
      <c r="AI222" s="334"/>
      <c r="DB222" s="835"/>
    </row>
    <row r="223" spans="1:106" ht="3.65" customHeight="1">
      <c r="A223" s="1012"/>
      <c r="B223" s="836"/>
      <c r="I223" s="849"/>
      <c r="L223" s="333"/>
      <c r="M223" s="795"/>
      <c r="N223" s="795"/>
      <c r="O223" s="795"/>
      <c r="P223" s="795"/>
      <c r="Q223" s="795"/>
      <c r="R223" s="795"/>
      <c r="S223" s="795"/>
      <c r="T223" s="795"/>
      <c r="U223" s="795"/>
      <c r="V223" s="795"/>
      <c r="W223" s="899"/>
      <c r="X223" s="335"/>
      <c r="Y223" s="900"/>
      <c r="Z223" s="795"/>
      <c r="AA223" s="795"/>
      <c r="AB223" s="795"/>
      <c r="AC223" s="795"/>
      <c r="AD223" s="795"/>
      <c r="AE223" s="795"/>
      <c r="AF223" s="795"/>
      <c r="AG223" s="795"/>
      <c r="AH223" s="795"/>
      <c r="AI223" s="334"/>
      <c r="DB223" s="835"/>
    </row>
    <row r="224" spans="1:106" ht="3.65" customHeight="1">
      <c r="A224" s="1012"/>
      <c r="B224" s="836"/>
      <c r="I224" s="849"/>
      <c r="L224" s="333"/>
      <c r="M224" s="795"/>
      <c r="N224" s="795"/>
      <c r="O224" s="795"/>
      <c r="P224" s="795"/>
      <c r="Q224" s="795"/>
      <c r="R224" s="795"/>
      <c r="S224" s="795"/>
      <c r="T224" s="795"/>
      <c r="U224" s="795"/>
      <c r="V224" s="795"/>
      <c r="W224" s="899"/>
      <c r="X224" s="335"/>
      <c r="Y224" s="900"/>
      <c r="Z224" s="795"/>
      <c r="AA224" s="795"/>
      <c r="AB224" s="795"/>
      <c r="AC224" s="795"/>
      <c r="AD224" s="795"/>
      <c r="AE224" s="795"/>
      <c r="AF224" s="795"/>
      <c r="AG224" s="795"/>
      <c r="AH224" s="795"/>
      <c r="AI224" s="334"/>
      <c r="DB224" s="835"/>
    </row>
    <row r="225" spans="1:106" ht="3.65" customHeight="1">
      <c r="A225" s="1012"/>
      <c r="B225" s="836"/>
      <c r="I225" s="849"/>
      <c r="L225" s="333"/>
      <c r="M225" s="795"/>
      <c r="N225" s="795"/>
      <c r="O225" s="795"/>
      <c r="P225" s="795"/>
      <c r="Q225" s="795"/>
      <c r="R225" s="795"/>
      <c r="S225" s="795"/>
      <c r="T225" s="795"/>
      <c r="U225" s="795"/>
      <c r="V225" s="795"/>
      <c r="W225" s="899"/>
      <c r="X225" s="335"/>
      <c r="Y225" s="900"/>
      <c r="Z225" s="795"/>
      <c r="AA225" s="795"/>
      <c r="AB225" s="795"/>
      <c r="AC225" s="795"/>
      <c r="AD225" s="795"/>
      <c r="AE225" s="795"/>
      <c r="AF225" s="795"/>
      <c r="AG225" s="795"/>
      <c r="AH225" s="795"/>
      <c r="AI225" s="334"/>
      <c r="DB225" s="835"/>
    </row>
    <row r="226" spans="1:106" ht="3.65" customHeight="1">
      <c r="A226" s="1012"/>
      <c r="B226" s="836"/>
      <c r="I226" s="849"/>
      <c r="L226" s="333"/>
      <c r="M226" s="795"/>
      <c r="N226" s="795"/>
      <c r="O226" s="795"/>
      <c r="P226" s="795"/>
      <c r="Q226" s="795"/>
      <c r="R226" s="795"/>
      <c r="S226" s="795"/>
      <c r="T226" s="795"/>
      <c r="U226" s="795"/>
      <c r="V226" s="795"/>
      <c r="W226" s="899"/>
      <c r="X226" s="335"/>
      <c r="Y226" s="875"/>
      <c r="Z226" s="795"/>
      <c r="AA226" s="795"/>
      <c r="AB226" s="795"/>
      <c r="AC226" s="795"/>
      <c r="AD226" s="795"/>
      <c r="AE226" s="795"/>
      <c r="AF226" s="795"/>
      <c r="AG226" s="795"/>
      <c r="AH226" s="795"/>
      <c r="AI226" s="334"/>
      <c r="DB226" s="835"/>
    </row>
    <row r="227" spans="1:106" ht="3.65" customHeight="1">
      <c r="A227" s="1012"/>
      <c r="B227" s="836"/>
      <c r="I227" s="849"/>
      <c r="L227" s="333"/>
      <c r="M227" s="795"/>
      <c r="N227" s="795"/>
      <c r="O227" s="795"/>
      <c r="P227" s="795"/>
      <c r="Q227" s="795"/>
      <c r="R227" s="795"/>
      <c r="S227" s="795"/>
      <c r="T227" s="795"/>
      <c r="U227" s="795"/>
      <c r="V227" s="795"/>
      <c r="W227" s="899"/>
      <c r="X227" s="335"/>
      <c r="Y227" s="875"/>
      <c r="Z227" s="795"/>
      <c r="AA227" s="795"/>
      <c r="AB227" s="795"/>
      <c r="AC227" s="795"/>
      <c r="AD227" s="795"/>
      <c r="AE227" s="795"/>
      <c r="AF227" s="795"/>
      <c r="AG227" s="795"/>
      <c r="AH227" s="795"/>
      <c r="AI227" s="334"/>
      <c r="DB227" s="835"/>
    </row>
    <row r="228" spans="1:106" ht="3.65" customHeight="1">
      <c r="A228" s="1012"/>
      <c r="B228" s="836"/>
      <c r="I228" s="849"/>
      <c r="L228" s="333"/>
      <c r="M228" s="795"/>
      <c r="N228" s="795"/>
      <c r="O228" s="795"/>
      <c r="P228" s="795"/>
      <c r="Q228" s="795"/>
      <c r="R228" s="795"/>
      <c r="S228" s="795"/>
      <c r="T228" s="795"/>
      <c r="U228" s="795"/>
      <c r="V228" s="795"/>
      <c r="W228" s="899"/>
      <c r="X228" s="335"/>
      <c r="Y228" s="900"/>
      <c r="Z228" s="795"/>
      <c r="AA228" s="795"/>
      <c r="AB228" s="795"/>
      <c r="AC228" s="795"/>
      <c r="AD228" s="795"/>
      <c r="AE228" s="795"/>
      <c r="AF228" s="795"/>
      <c r="AG228" s="795"/>
      <c r="AH228" s="795"/>
      <c r="AI228" s="334"/>
      <c r="DB228" s="835"/>
    </row>
    <row r="229" spans="1:106" ht="3.65" customHeight="1">
      <c r="A229" s="1012"/>
      <c r="B229" s="836"/>
      <c r="I229" s="849"/>
      <c r="L229" s="333"/>
      <c r="M229" s="795"/>
      <c r="N229" s="795"/>
      <c r="O229" s="795"/>
      <c r="P229" s="795"/>
      <c r="Q229" s="795"/>
      <c r="R229" s="795"/>
      <c r="S229" s="795"/>
      <c r="T229" s="795"/>
      <c r="U229" s="795"/>
      <c r="V229" s="795"/>
      <c r="W229" s="899"/>
      <c r="X229" s="335"/>
      <c r="Y229" s="900"/>
      <c r="Z229" s="795"/>
      <c r="AA229" s="795"/>
      <c r="AB229" s="795"/>
      <c r="AC229" s="795"/>
      <c r="AD229" s="795"/>
      <c r="AE229" s="795"/>
      <c r="AF229" s="795"/>
      <c r="AG229" s="795"/>
      <c r="AH229" s="795"/>
      <c r="AI229" s="334"/>
      <c r="DB229" s="835"/>
    </row>
    <row r="230" spans="1:106" ht="3.65" customHeight="1">
      <c r="A230" s="1012"/>
      <c r="B230" s="836"/>
      <c r="I230" s="849"/>
      <c r="L230" s="333"/>
      <c r="M230" s="795"/>
      <c r="N230" s="795"/>
      <c r="O230" s="795"/>
      <c r="P230" s="795"/>
      <c r="Q230" s="795"/>
      <c r="R230" s="795"/>
      <c r="S230" s="795"/>
      <c r="T230" s="795"/>
      <c r="U230" s="795"/>
      <c r="V230" s="795"/>
      <c r="W230" s="899"/>
      <c r="X230" s="335"/>
      <c r="Y230" s="900"/>
      <c r="Z230" s="795"/>
      <c r="AA230" s="795"/>
      <c r="AB230" s="795"/>
      <c r="AC230" s="795"/>
      <c r="AD230" s="795"/>
      <c r="AE230" s="795"/>
      <c r="AF230" s="795"/>
      <c r="AG230" s="795"/>
      <c r="AH230" s="795"/>
      <c r="AI230" s="334"/>
      <c r="DB230" s="835"/>
    </row>
    <row r="231" spans="1:106" ht="3.65" customHeight="1">
      <c r="A231" s="1012"/>
      <c r="B231" s="836"/>
      <c r="I231" s="849"/>
      <c r="L231" s="333"/>
      <c r="M231" s="795"/>
      <c r="N231" s="795"/>
      <c r="O231" s="795"/>
      <c r="P231" s="795"/>
      <c r="Q231" s="795"/>
      <c r="R231" s="795"/>
      <c r="S231" s="795"/>
      <c r="T231" s="795"/>
      <c r="U231" s="795"/>
      <c r="V231" s="795"/>
      <c r="W231" s="899"/>
      <c r="X231" s="335"/>
      <c r="Y231" s="900"/>
      <c r="Z231" s="795"/>
      <c r="AA231" s="795"/>
      <c r="AB231" s="795"/>
      <c r="AC231" s="795"/>
      <c r="AD231" s="795"/>
      <c r="AE231" s="795"/>
      <c r="AF231" s="795"/>
      <c r="AG231" s="795"/>
      <c r="AH231" s="795"/>
      <c r="AI231" s="334"/>
      <c r="DB231" s="835"/>
    </row>
    <row r="232" spans="1:106" ht="3.65" customHeight="1">
      <c r="A232" s="1012"/>
      <c r="B232" s="836"/>
      <c r="I232" s="849"/>
      <c r="L232" s="333"/>
      <c r="M232" s="795"/>
      <c r="N232" s="795"/>
      <c r="O232" s="795"/>
      <c r="P232" s="795"/>
      <c r="Q232" s="795"/>
      <c r="R232" s="795"/>
      <c r="S232" s="795"/>
      <c r="T232" s="795"/>
      <c r="U232" s="795"/>
      <c r="V232" s="795"/>
      <c r="W232" s="899"/>
      <c r="X232" s="335"/>
      <c r="Y232" s="900"/>
      <c r="Z232" s="795"/>
      <c r="AA232" s="795"/>
      <c r="AB232" s="795"/>
      <c r="AC232" s="795"/>
      <c r="AD232" s="795"/>
      <c r="AE232" s="795"/>
      <c r="AF232" s="795"/>
      <c r="AG232" s="795"/>
      <c r="AH232" s="795"/>
      <c r="AI232" s="334"/>
      <c r="DB232" s="835"/>
    </row>
    <row r="233" spans="1:106" ht="3.65" customHeight="1">
      <c r="A233" s="1012"/>
      <c r="B233" s="836"/>
      <c r="I233" s="849"/>
      <c r="L233" s="333"/>
      <c r="M233" s="795"/>
      <c r="N233" s="795"/>
      <c r="O233" s="795"/>
      <c r="P233" s="795"/>
      <c r="Q233" s="795"/>
      <c r="R233" s="795"/>
      <c r="S233" s="795"/>
      <c r="T233" s="795"/>
      <c r="U233" s="795"/>
      <c r="V233" s="795"/>
      <c r="W233" s="899"/>
      <c r="X233" s="335"/>
      <c r="Y233" s="900"/>
      <c r="Z233" s="795"/>
      <c r="AA233" s="795"/>
      <c r="AB233" s="795"/>
      <c r="AC233" s="795"/>
      <c r="AD233" s="795"/>
      <c r="AE233" s="795"/>
      <c r="AF233" s="795"/>
      <c r="AG233" s="795"/>
      <c r="AH233" s="795"/>
      <c r="AI233" s="334"/>
      <c r="DB233" s="835"/>
    </row>
    <row r="234" spans="1:106" ht="3.65" customHeight="1">
      <c r="A234" s="1012"/>
      <c r="B234" s="836"/>
      <c r="I234" s="849"/>
      <c r="L234" s="333"/>
      <c r="M234" s="795"/>
      <c r="N234" s="795"/>
      <c r="O234" s="795"/>
      <c r="P234" s="795"/>
      <c r="Q234" s="795"/>
      <c r="R234" s="795"/>
      <c r="S234" s="795"/>
      <c r="T234" s="795"/>
      <c r="U234" s="795"/>
      <c r="V234" s="795"/>
      <c r="W234" s="899"/>
      <c r="X234" s="335"/>
      <c r="Y234" s="900"/>
      <c r="Z234" s="795"/>
      <c r="AA234" s="795"/>
      <c r="AB234" s="795"/>
      <c r="AC234" s="795"/>
      <c r="AD234" s="795"/>
      <c r="AE234" s="795"/>
      <c r="AF234" s="795"/>
      <c r="AG234" s="795"/>
      <c r="AH234" s="795"/>
      <c r="AI234" s="334"/>
      <c r="DB234" s="835"/>
    </row>
    <row r="235" spans="1:106" ht="3.65" customHeight="1">
      <c r="A235" s="1012"/>
      <c r="B235" s="836"/>
      <c r="I235" s="849"/>
      <c r="L235" s="333"/>
      <c r="M235" s="795"/>
      <c r="N235" s="795"/>
      <c r="O235" s="795"/>
      <c r="P235" s="795"/>
      <c r="Q235" s="795"/>
      <c r="R235" s="795"/>
      <c r="S235" s="795"/>
      <c r="T235" s="795"/>
      <c r="U235" s="795"/>
      <c r="V235" s="795"/>
      <c r="W235" s="899"/>
      <c r="X235" s="335"/>
      <c r="Y235" s="900"/>
      <c r="Z235" s="795"/>
      <c r="AA235" s="795"/>
      <c r="AB235" s="795"/>
      <c r="AC235" s="795"/>
      <c r="AD235" s="795"/>
      <c r="AE235" s="795"/>
      <c r="AF235" s="795"/>
      <c r="AG235" s="795"/>
      <c r="AH235" s="795"/>
      <c r="AI235" s="334"/>
      <c r="DB235" s="835"/>
    </row>
    <row r="236" spans="1:106" ht="3.65" customHeight="1">
      <c r="A236" s="1012"/>
      <c r="B236" s="836"/>
      <c r="I236" s="849"/>
      <c r="L236" s="333"/>
      <c r="M236" s="795"/>
      <c r="N236" s="795"/>
      <c r="O236" s="795"/>
      <c r="P236" s="795"/>
      <c r="Q236" s="795"/>
      <c r="R236" s="795"/>
      <c r="S236" s="795"/>
      <c r="T236" s="795"/>
      <c r="U236" s="795"/>
      <c r="V236" s="795"/>
      <c r="W236" s="899"/>
      <c r="X236" s="335"/>
      <c r="Y236" s="901"/>
      <c r="Z236" s="795"/>
      <c r="AA236" s="795"/>
      <c r="AB236" s="795"/>
      <c r="AC236" s="795"/>
      <c r="AD236" s="795"/>
      <c r="AE236" s="795"/>
      <c r="AF236" s="795"/>
      <c r="AG236" s="795"/>
      <c r="AH236" s="795"/>
      <c r="AI236" s="334"/>
      <c r="DB236" s="835"/>
    </row>
    <row r="237" spans="1:106" ht="3.65" customHeight="1">
      <c r="A237" s="1012"/>
      <c r="B237" s="836"/>
      <c r="I237" s="849"/>
      <c r="L237" s="333"/>
      <c r="M237" s="795"/>
      <c r="N237" s="795"/>
      <c r="O237" s="795"/>
      <c r="P237" s="795"/>
      <c r="Q237" s="795"/>
      <c r="R237" s="795"/>
      <c r="S237" s="795"/>
      <c r="T237" s="795"/>
      <c r="U237" s="795"/>
      <c r="V237" s="795"/>
      <c r="W237" s="899"/>
      <c r="X237" s="335"/>
      <c r="Y237" s="900"/>
      <c r="Z237" s="795"/>
      <c r="AA237" s="795"/>
      <c r="AB237" s="795"/>
      <c r="AC237" s="795"/>
      <c r="AD237" s="795"/>
      <c r="AE237" s="795"/>
      <c r="AF237" s="795"/>
      <c r="AG237" s="795"/>
      <c r="AH237" s="795"/>
      <c r="AI237" s="334"/>
      <c r="DB237" s="835"/>
    </row>
    <row r="238" spans="1:106" ht="3.65" customHeight="1">
      <c r="A238" s="1012"/>
      <c r="B238" s="836"/>
      <c r="I238" s="849"/>
      <c r="L238" s="333"/>
      <c r="M238" s="795"/>
      <c r="N238" s="795"/>
      <c r="O238" s="795"/>
      <c r="P238" s="795"/>
      <c r="Q238" s="795"/>
      <c r="R238" s="795"/>
      <c r="S238" s="795"/>
      <c r="T238" s="795"/>
      <c r="U238" s="795"/>
      <c r="V238" s="795"/>
      <c r="W238" s="899"/>
      <c r="X238" s="335"/>
      <c r="Y238" s="900"/>
      <c r="Z238" s="795"/>
      <c r="AA238" s="795"/>
      <c r="AB238" s="795"/>
      <c r="AC238" s="795"/>
      <c r="AD238" s="795"/>
      <c r="AE238" s="795"/>
      <c r="AF238" s="795"/>
      <c r="AG238" s="795"/>
      <c r="AH238" s="795"/>
      <c r="AI238" s="334"/>
      <c r="DB238" s="835"/>
    </row>
    <row r="239" spans="1:106" ht="3.65" customHeight="1">
      <c r="A239" s="1012"/>
      <c r="B239" s="836"/>
      <c r="I239" s="849"/>
      <c r="L239" s="333"/>
      <c r="M239" s="795"/>
      <c r="N239" s="795"/>
      <c r="O239" s="795"/>
      <c r="P239" s="795"/>
      <c r="Q239" s="795"/>
      <c r="R239" s="795"/>
      <c r="S239" s="795"/>
      <c r="T239" s="795"/>
      <c r="U239" s="795"/>
      <c r="V239" s="795"/>
      <c r="W239" s="899"/>
      <c r="X239" s="335"/>
      <c r="Y239" s="900"/>
      <c r="Z239" s="795"/>
      <c r="AA239" s="795"/>
      <c r="AB239" s="795"/>
      <c r="AC239" s="795"/>
      <c r="AD239" s="795"/>
      <c r="AE239" s="795"/>
      <c r="AF239" s="795"/>
      <c r="AG239" s="795"/>
      <c r="AH239" s="795"/>
      <c r="AI239" s="334"/>
      <c r="DB239" s="835"/>
    </row>
    <row r="240" spans="1:106" ht="3.65" customHeight="1">
      <c r="A240" s="1012"/>
      <c r="B240" s="836"/>
      <c r="I240" s="849"/>
      <c r="L240" s="333"/>
      <c r="M240" s="795"/>
      <c r="N240" s="795"/>
      <c r="O240" s="795"/>
      <c r="P240" s="795"/>
      <c r="Q240" s="795"/>
      <c r="R240" s="795"/>
      <c r="S240" s="795"/>
      <c r="T240" s="795"/>
      <c r="U240" s="795"/>
      <c r="V240" s="795"/>
      <c r="W240" s="899"/>
      <c r="X240" s="335"/>
      <c r="Y240" s="900"/>
      <c r="Z240" s="795"/>
      <c r="AA240" s="795"/>
      <c r="AB240" s="795"/>
      <c r="AC240" s="795"/>
      <c r="AD240" s="795"/>
      <c r="AE240" s="795"/>
      <c r="AF240" s="795"/>
      <c r="AG240" s="795"/>
      <c r="AH240" s="795"/>
      <c r="AI240" s="334"/>
      <c r="DB240" s="835"/>
    </row>
    <row r="241" spans="1:106" ht="3.65" customHeight="1">
      <c r="A241" s="1012"/>
      <c r="B241" s="836"/>
      <c r="I241" s="849"/>
      <c r="L241" s="333"/>
      <c r="M241" s="795"/>
      <c r="N241" s="795"/>
      <c r="O241" s="795"/>
      <c r="P241" s="795"/>
      <c r="Q241" s="795"/>
      <c r="R241" s="795"/>
      <c r="S241" s="795"/>
      <c r="T241" s="795"/>
      <c r="U241" s="795"/>
      <c r="V241" s="795"/>
      <c r="W241" s="899"/>
      <c r="X241" s="335"/>
      <c r="Y241" s="900"/>
      <c r="Z241" s="795"/>
      <c r="AA241" s="795"/>
      <c r="AB241" s="795"/>
      <c r="AC241" s="795"/>
      <c r="AD241" s="795"/>
      <c r="AE241" s="795"/>
      <c r="AF241" s="795"/>
      <c r="AG241" s="795"/>
      <c r="AH241" s="795"/>
      <c r="AI241" s="334"/>
      <c r="DB241" s="835"/>
    </row>
    <row r="242" spans="1:106" ht="3.65" customHeight="1">
      <c r="A242" s="1012"/>
      <c r="B242" s="836"/>
      <c r="I242" s="849"/>
      <c r="L242" s="333"/>
      <c r="M242" s="795"/>
      <c r="N242" s="795"/>
      <c r="O242" s="795"/>
      <c r="P242" s="795"/>
      <c r="Q242" s="795"/>
      <c r="R242" s="795"/>
      <c r="S242" s="795"/>
      <c r="T242" s="795"/>
      <c r="U242" s="795"/>
      <c r="V242" s="795"/>
      <c r="W242" s="899"/>
      <c r="X242" s="335"/>
      <c r="Y242" s="875"/>
      <c r="Z242" s="795"/>
      <c r="AA242" s="795"/>
      <c r="AB242" s="795"/>
      <c r="AC242" s="795"/>
      <c r="AD242" s="795"/>
      <c r="AE242" s="795"/>
      <c r="AF242" s="795"/>
      <c r="AG242" s="795"/>
      <c r="AH242" s="795"/>
      <c r="AI242" s="334"/>
      <c r="DB242" s="835"/>
    </row>
    <row r="243" spans="1:106" ht="3.65" customHeight="1">
      <c r="A243" s="1012"/>
      <c r="B243" s="836"/>
      <c r="I243" s="849"/>
      <c r="L243" s="333"/>
      <c r="M243" s="795"/>
      <c r="N243" s="795"/>
      <c r="O243" s="795"/>
      <c r="P243" s="795"/>
      <c r="Q243" s="795"/>
      <c r="R243" s="795"/>
      <c r="S243" s="795"/>
      <c r="T243" s="795"/>
      <c r="U243" s="795"/>
      <c r="V243" s="795"/>
      <c r="W243" s="899"/>
      <c r="X243" s="335"/>
      <c r="Y243" s="875"/>
      <c r="Z243" s="795"/>
      <c r="AA243" s="795"/>
      <c r="AB243" s="795"/>
      <c r="AC243" s="795"/>
      <c r="AD243" s="795"/>
      <c r="AE243" s="795"/>
      <c r="AF243" s="795"/>
      <c r="AG243" s="795"/>
      <c r="AH243" s="795"/>
      <c r="AI243" s="334"/>
      <c r="DB243" s="835"/>
    </row>
    <row r="244" spans="1:106" ht="3.65" customHeight="1">
      <c r="A244" s="1012"/>
      <c r="B244" s="836"/>
      <c r="I244" s="849"/>
      <c r="L244" s="333"/>
      <c r="M244" s="795"/>
      <c r="N244" s="795"/>
      <c r="O244" s="795"/>
      <c r="P244" s="795"/>
      <c r="Q244" s="795"/>
      <c r="R244" s="795"/>
      <c r="S244" s="795"/>
      <c r="T244" s="795"/>
      <c r="U244" s="795"/>
      <c r="V244" s="795"/>
      <c r="W244" s="899"/>
      <c r="X244" s="335"/>
      <c r="Y244" s="900"/>
      <c r="Z244" s="795"/>
      <c r="AA244" s="795"/>
      <c r="AB244" s="795"/>
      <c r="AC244" s="795"/>
      <c r="AD244" s="795"/>
      <c r="AE244" s="795"/>
      <c r="AF244" s="795"/>
      <c r="AG244" s="795"/>
      <c r="AH244" s="795"/>
      <c r="AI244" s="334"/>
      <c r="DB244" s="835"/>
    </row>
    <row r="245" spans="1:106" ht="3.65" customHeight="1">
      <c r="A245" s="1012"/>
      <c r="B245" s="836"/>
      <c r="I245" s="849"/>
      <c r="L245" s="333"/>
      <c r="M245" s="795"/>
      <c r="N245" s="795"/>
      <c r="O245" s="795"/>
      <c r="P245" s="795"/>
      <c r="Q245" s="795"/>
      <c r="R245" s="795"/>
      <c r="S245" s="795"/>
      <c r="T245" s="795"/>
      <c r="U245" s="795"/>
      <c r="V245" s="795"/>
      <c r="W245" s="899"/>
      <c r="X245" s="335"/>
      <c r="Y245" s="900"/>
      <c r="Z245" s="795"/>
      <c r="AA245" s="795"/>
      <c r="AB245" s="795"/>
      <c r="AC245" s="795"/>
      <c r="AD245" s="795"/>
      <c r="AE245" s="795"/>
      <c r="AF245" s="795"/>
      <c r="AG245" s="795"/>
      <c r="AH245" s="795"/>
      <c r="AI245" s="334"/>
      <c r="DB245" s="835"/>
    </row>
    <row r="246" spans="1:106" ht="3.65" customHeight="1">
      <c r="A246" s="1012"/>
      <c r="B246" s="836"/>
      <c r="I246" s="849"/>
      <c r="L246" s="333"/>
      <c r="M246" s="795"/>
      <c r="N246" s="795"/>
      <c r="O246" s="795"/>
      <c r="P246" s="795"/>
      <c r="Q246" s="795"/>
      <c r="R246" s="795"/>
      <c r="S246" s="795"/>
      <c r="T246" s="795"/>
      <c r="U246" s="795"/>
      <c r="V246" s="795"/>
      <c r="W246" s="899"/>
      <c r="X246" s="335"/>
      <c r="Y246" s="900"/>
      <c r="Z246" s="795"/>
      <c r="AA246" s="795"/>
      <c r="AB246" s="795"/>
      <c r="AC246" s="795"/>
      <c r="AD246" s="795"/>
      <c r="AE246" s="795"/>
      <c r="AF246" s="795"/>
      <c r="AG246" s="795"/>
      <c r="AH246" s="795"/>
      <c r="AI246" s="334"/>
      <c r="DB246" s="835"/>
    </row>
    <row r="247" spans="1:106" ht="3.65" customHeight="1">
      <c r="A247" s="1012"/>
      <c r="B247" s="836"/>
      <c r="I247" s="849"/>
      <c r="L247" s="333"/>
      <c r="M247" s="795"/>
      <c r="N247" s="795"/>
      <c r="O247" s="795"/>
      <c r="P247" s="795"/>
      <c r="Q247" s="795"/>
      <c r="R247" s="795"/>
      <c r="S247" s="795"/>
      <c r="T247" s="795"/>
      <c r="U247" s="795"/>
      <c r="V247" s="795"/>
      <c r="W247" s="899"/>
      <c r="X247" s="335"/>
      <c r="Y247" s="900"/>
      <c r="Z247" s="795"/>
      <c r="AA247" s="795"/>
      <c r="AB247" s="795"/>
      <c r="AC247" s="795"/>
      <c r="AD247" s="795"/>
      <c r="AE247" s="795"/>
      <c r="AF247" s="795"/>
      <c r="AG247" s="795"/>
      <c r="AH247" s="795"/>
      <c r="AI247" s="334"/>
      <c r="DB247" s="835"/>
    </row>
    <row r="248" spans="1:106" ht="3.65" customHeight="1">
      <c r="A248" s="1012"/>
      <c r="B248" s="836"/>
      <c r="I248" s="849"/>
      <c r="L248" s="333"/>
      <c r="M248" s="795"/>
      <c r="N248" s="795"/>
      <c r="O248" s="795"/>
      <c r="P248" s="795"/>
      <c r="Q248" s="795"/>
      <c r="R248" s="795"/>
      <c r="S248" s="795"/>
      <c r="T248" s="795"/>
      <c r="U248" s="795"/>
      <c r="V248" s="795"/>
      <c r="W248" s="899"/>
      <c r="X248" s="335"/>
      <c r="Y248" s="900"/>
      <c r="Z248" s="795"/>
      <c r="AA248" s="795"/>
      <c r="AB248" s="795"/>
      <c r="AC248" s="795"/>
      <c r="AD248" s="795"/>
      <c r="AE248" s="795"/>
      <c r="AF248" s="795"/>
      <c r="AG248" s="795"/>
      <c r="AH248" s="795"/>
      <c r="AI248" s="334"/>
      <c r="DB248" s="835"/>
    </row>
    <row r="249" spans="1:106" ht="3.65" customHeight="1">
      <c r="A249" s="1012"/>
      <c r="B249" s="836"/>
      <c r="I249" s="849"/>
      <c r="L249" s="333"/>
      <c r="M249" s="795"/>
      <c r="N249" s="795"/>
      <c r="O249" s="795"/>
      <c r="P249" s="795"/>
      <c r="Q249" s="795"/>
      <c r="R249" s="795"/>
      <c r="S249" s="795"/>
      <c r="T249" s="795"/>
      <c r="U249" s="795"/>
      <c r="V249" s="795"/>
      <c r="W249" s="899"/>
      <c r="X249" s="335"/>
      <c r="Y249" s="900"/>
      <c r="Z249" s="795"/>
      <c r="AA249" s="795"/>
      <c r="AB249" s="795"/>
      <c r="AC249" s="795"/>
      <c r="AD249" s="795"/>
      <c r="AE249" s="795"/>
      <c r="AF249" s="795"/>
      <c r="AG249" s="795"/>
      <c r="AH249" s="795"/>
      <c r="AI249" s="334"/>
      <c r="DB249" s="835"/>
    </row>
    <row r="250" spans="1:106" ht="3.65" customHeight="1">
      <c r="A250" s="1012"/>
      <c r="B250" s="836"/>
      <c r="I250" s="849"/>
      <c r="L250" s="333"/>
      <c r="M250" s="795"/>
      <c r="N250" s="795"/>
      <c r="O250" s="795"/>
      <c r="P250" s="795"/>
      <c r="Q250" s="795"/>
      <c r="R250" s="795"/>
      <c r="S250" s="795"/>
      <c r="T250" s="795"/>
      <c r="U250" s="795"/>
      <c r="V250" s="795"/>
      <c r="W250" s="899"/>
      <c r="X250" s="335"/>
      <c r="Y250" s="900"/>
      <c r="Z250" s="795"/>
      <c r="AA250" s="795"/>
      <c r="AB250" s="795"/>
      <c r="AC250" s="795"/>
      <c r="AD250" s="795"/>
      <c r="AE250" s="795"/>
      <c r="AF250" s="795"/>
      <c r="AG250" s="795"/>
      <c r="AH250" s="795"/>
      <c r="AI250" s="334"/>
      <c r="DB250" s="835"/>
    </row>
    <row r="251" spans="1:106" ht="3.65" customHeight="1">
      <c r="A251" s="1012"/>
      <c r="B251" s="836"/>
      <c r="I251" s="849"/>
      <c r="L251" s="333"/>
      <c r="M251" s="795"/>
      <c r="N251" s="795"/>
      <c r="O251" s="795"/>
      <c r="P251" s="795"/>
      <c r="Q251" s="795"/>
      <c r="R251" s="795"/>
      <c r="S251" s="795"/>
      <c r="T251" s="795"/>
      <c r="U251" s="795"/>
      <c r="V251" s="795"/>
      <c r="W251" s="899"/>
      <c r="X251" s="335"/>
      <c r="Y251" s="900"/>
      <c r="Z251" s="795"/>
      <c r="AA251" s="795"/>
      <c r="AB251" s="795"/>
      <c r="AC251" s="795"/>
      <c r="AD251" s="795"/>
      <c r="AE251" s="795"/>
      <c r="AF251" s="795"/>
      <c r="AG251" s="795"/>
      <c r="AH251" s="795"/>
      <c r="AI251" s="334"/>
      <c r="DB251" s="835"/>
    </row>
    <row r="252" spans="1:106" ht="3.65" customHeight="1">
      <c r="A252" s="1012"/>
      <c r="B252" s="836"/>
      <c r="I252" s="849"/>
      <c r="L252" s="333"/>
      <c r="M252" s="795"/>
      <c r="N252" s="795"/>
      <c r="O252" s="795"/>
      <c r="P252" s="795"/>
      <c r="Q252" s="795"/>
      <c r="R252" s="795"/>
      <c r="S252" s="795"/>
      <c r="T252" s="795"/>
      <c r="U252" s="795"/>
      <c r="V252" s="795"/>
      <c r="W252" s="899"/>
      <c r="X252" s="335"/>
      <c r="Y252" s="900"/>
      <c r="Z252" s="795"/>
      <c r="AA252" s="795"/>
      <c r="AB252" s="795"/>
      <c r="AC252" s="795"/>
      <c r="AD252" s="795"/>
      <c r="AE252" s="795"/>
      <c r="AF252" s="795"/>
      <c r="AG252" s="795"/>
      <c r="AH252" s="795"/>
      <c r="AI252" s="334"/>
      <c r="DB252" s="835"/>
    </row>
    <row r="253" spans="1:106" ht="3.65" customHeight="1">
      <c r="A253" s="1012"/>
      <c r="B253" s="836"/>
      <c r="I253" s="849"/>
      <c r="L253" s="333"/>
      <c r="M253" s="795"/>
      <c r="N253" s="795"/>
      <c r="O253" s="795"/>
      <c r="P253" s="795"/>
      <c r="Q253" s="795"/>
      <c r="R253" s="795"/>
      <c r="S253" s="795"/>
      <c r="T253" s="795"/>
      <c r="U253" s="795"/>
      <c r="V253" s="795"/>
      <c r="W253" s="899"/>
      <c r="X253" s="335"/>
      <c r="Y253" s="900"/>
      <c r="Z253" s="795"/>
      <c r="AA253" s="795"/>
      <c r="AB253" s="795"/>
      <c r="AC253" s="795"/>
      <c r="AD253" s="795"/>
      <c r="AE253" s="795"/>
      <c r="AF253" s="795"/>
      <c r="AG253" s="795"/>
      <c r="AH253" s="795"/>
      <c r="AI253" s="334"/>
      <c r="DB253" s="835"/>
    </row>
    <row r="254" spans="1:106" ht="3.65" customHeight="1">
      <c r="A254" s="1012"/>
      <c r="B254" s="836"/>
      <c r="I254" s="849"/>
      <c r="L254" s="333"/>
      <c r="M254" s="795"/>
      <c r="N254" s="795"/>
      <c r="O254" s="795"/>
      <c r="P254" s="795"/>
      <c r="Q254" s="795"/>
      <c r="R254" s="795"/>
      <c r="S254" s="795"/>
      <c r="T254" s="795"/>
      <c r="U254" s="795"/>
      <c r="V254" s="795"/>
      <c r="W254" s="899"/>
      <c r="X254" s="335"/>
      <c r="Y254" s="900"/>
      <c r="Z254" s="795"/>
      <c r="AA254" s="795"/>
      <c r="AB254" s="795"/>
      <c r="AC254" s="795"/>
      <c r="AD254" s="795"/>
      <c r="AE254" s="795"/>
      <c r="AF254" s="795"/>
      <c r="AG254" s="795"/>
      <c r="AH254" s="795"/>
      <c r="AI254" s="334"/>
      <c r="DB254" s="835"/>
    </row>
    <row r="255" spans="1:106" ht="3.65" customHeight="1">
      <c r="A255" s="1012"/>
      <c r="B255" s="836"/>
      <c r="I255" s="849"/>
      <c r="L255" s="333"/>
      <c r="M255" s="795"/>
      <c r="N255" s="795"/>
      <c r="O255" s="795"/>
      <c r="P255" s="795"/>
      <c r="Q255" s="795"/>
      <c r="R255" s="795"/>
      <c r="S255" s="795"/>
      <c r="T255" s="795"/>
      <c r="U255" s="795"/>
      <c r="V255" s="795"/>
      <c r="W255" s="899"/>
      <c r="X255" s="335"/>
      <c r="Y255" s="900"/>
      <c r="Z255" s="795"/>
      <c r="AA255" s="795"/>
      <c r="AB255" s="795"/>
      <c r="AC255" s="795"/>
      <c r="AD255" s="795"/>
      <c r="AE255" s="795"/>
      <c r="AF255" s="795"/>
      <c r="AG255" s="795"/>
      <c r="AH255" s="795"/>
      <c r="AI255" s="334"/>
      <c r="DB255" s="835"/>
    </row>
    <row r="256" spans="1:106" ht="3.65" customHeight="1">
      <c r="A256" s="1012"/>
      <c r="B256" s="836"/>
      <c r="I256" s="849"/>
      <c r="L256" s="333"/>
      <c r="M256" s="795"/>
      <c r="N256" s="795"/>
      <c r="O256" s="795"/>
      <c r="P256" s="795"/>
      <c r="Q256" s="795"/>
      <c r="R256" s="795"/>
      <c r="S256" s="795"/>
      <c r="T256" s="795"/>
      <c r="U256" s="795"/>
      <c r="V256" s="795"/>
      <c r="W256" s="899"/>
      <c r="X256" s="335"/>
      <c r="Y256" s="900"/>
      <c r="Z256" s="795"/>
      <c r="AA256" s="795"/>
      <c r="AB256" s="795"/>
      <c r="AC256" s="795"/>
      <c r="AD256" s="795"/>
      <c r="AE256" s="795"/>
      <c r="AF256" s="795"/>
      <c r="AG256" s="795"/>
      <c r="AH256" s="795"/>
      <c r="AI256" s="334"/>
      <c r="DB256" s="835"/>
    </row>
    <row r="257" spans="1:106" ht="3.65" customHeight="1">
      <c r="A257" s="1012"/>
      <c r="B257" s="836"/>
      <c r="I257" s="849"/>
      <c r="L257" s="333"/>
      <c r="M257" s="795"/>
      <c r="N257" s="795"/>
      <c r="O257" s="795"/>
      <c r="P257" s="795"/>
      <c r="Q257" s="795"/>
      <c r="R257" s="795"/>
      <c r="S257" s="795"/>
      <c r="T257" s="795"/>
      <c r="U257" s="795"/>
      <c r="V257" s="795"/>
      <c r="W257" s="899"/>
      <c r="X257" s="335"/>
      <c r="Y257" s="900"/>
      <c r="Z257" s="795"/>
      <c r="AA257" s="795"/>
      <c r="AB257" s="795"/>
      <c r="AC257" s="795"/>
      <c r="AD257" s="795"/>
      <c r="AE257" s="795"/>
      <c r="AF257" s="795"/>
      <c r="AG257" s="795"/>
      <c r="AH257" s="795"/>
      <c r="AI257" s="334"/>
      <c r="DB257" s="835"/>
    </row>
    <row r="258" spans="1:106" ht="3.65" customHeight="1">
      <c r="A258" s="1012"/>
      <c r="B258" s="836"/>
      <c r="I258" s="849"/>
      <c r="L258" s="333"/>
      <c r="M258" s="795"/>
      <c r="N258" s="795"/>
      <c r="O258" s="795"/>
      <c r="P258" s="795"/>
      <c r="Q258" s="795"/>
      <c r="R258" s="795"/>
      <c r="S258" s="795"/>
      <c r="T258" s="795"/>
      <c r="U258" s="795"/>
      <c r="V258" s="795"/>
      <c r="W258" s="899"/>
      <c r="X258" s="335"/>
      <c r="Y258" s="875"/>
      <c r="Z258" s="795"/>
      <c r="AA258" s="795"/>
      <c r="AB258" s="795"/>
      <c r="AC258" s="795"/>
      <c r="AD258" s="795"/>
      <c r="AE258" s="795"/>
      <c r="AF258" s="795"/>
      <c r="AG258" s="795"/>
      <c r="AH258" s="795"/>
      <c r="AI258" s="334"/>
      <c r="DB258" s="835"/>
    </row>
    <row r="259" spans="1:106" ht="3.65" customHeight="1">
      <c r="A259" s="1012"/>
      <c r="B259" s="836"/>
      <c r="I259" s="849"/>
      <c r="L259" s="333"/>
      <c r="M259" s="795"/>
      <c r="N259" s="795"/>
      <c r="O259" s="795"/>
      <c r="P259" s="795"/>
      <c r="Q259" s="795"/>
      <c r="R259" s="795"/>
      <c r="S259" s="795"/>
      <c r="T259" s="795"/>
      <c r="U259" s="795"/>
      <c r="V259" s="795"/>
      <c r="W259" s="899"/>
      <c r="X259" s="335"/>
      <c r="Y259" s="875"/>
      <c r="Z259" s="795"/>
      <c r="AA259" s="795"/>
      <c r="AB259" s="795"/>
      <c r="AC259" s="795"/>
      <c r="AD259" s="795"/>
      <c r="AE259" s="795"/>
      <c r="AF259" s="795"/>
      <c r="AG259" s="795"/>
      <c r="AH259" s="795"/>
      <c r="AI259" s="334"/>
      <c r="DB259" s="835"/>
    </row>
    <row r="260" spans="1:106" ht="3.65" customHeight="1">
      <c r="A260" s="1012"/>
      <c r="B260" s="836"/>
      <c r="I260" s="849"/>
      <c r="L260" s="333"/>
      <c r="M260" s="795"/>
      <c r="N260" s="795"/>
      <c r="O260" s="795"/>
      <c r="P260" s="795"/>
      <c r="Q260" s="795"/>
      <c r="R260" s="795"/>
      <c r="S260" s="795"/>
      <c r="T260" s="795"/>
      <c r="U260" s="795"/>
      <c r="V260" s="795"/>
      <c r="W260" s="902"/>
      <c r="X260" s="903"/>
      <c r="Y260" s="904"/>
      <c r="Z260" s="795"/>
      <c r="AA260" s="795"/>
      <c r="AB260" s="795"/>
      <c r="AC260" s="795"/>
      <c r="AD260" s="795"/>
      <c r="AE260" s="795"/>
      <c r="AF260" s="795"/>
      <c r="AG260" s="795"/>
      <c r="AH260" s="795"/>
      <c r="AI260" s="334"/>
      <c r="DB260" s="835"/>
    </row>
    <row r="261" spans="1:106" ht="3.65" customHeight="1">
      <c r="A261" s="1012"/>
      <c r="B261" s="836"/>
      <c r="I261" s="849"/>
      <c r="L261" s="333"/>
      <c r="M261" s="795"/>
      <c r="N261" s="795"/>
      <c r="O261" s="795"/>
      <c r="P261" s="795"/>
      <c r="Q261" s="795"/>
      <c r="R261" s="795"/>
      <c r="S261" s="795"/>
      <c r="T261" s="795"/>
      <c r="U261" s="795"/>
      <c r="V261" s="795"/>
      <c r="W261" s="795"/>
      <c r="X261" s="795"/>
      <c r="Y261" s="795"/>
      <c r="Z261" s="795"/>
      <c r="AA261" s="795"/>
      <c r="AB261" s="795"/>
      <c r="AC261" s="795"/>
      <c r="AD261" s="795"/>
      <c r="AE261" s="795"/>
      <c r="AF261" s="795"/>
      <c r="AG261" s="795"/>
      <c r="AH261" s="795"/>
      <c r="AI261" s="334"/>
      <c r="DB261" s="835"/>
    </row>
    <row r="262" spans="1:106" ht="3.65" customHeight="1">
      <c r="A262" s="1012"/>
      <c r="B262" s="836"/>
      <c r="I262" s="849"/>
      <c r="L262" s="333"/>
      <c r="M262" s="795"/>
      <c r="N262" s="795"/>
      <c r="O262" s="795"/>
      <c r="P262" s="795"/>
      <c r="Q262" s="795"/>
      <c r="R262" s="795"/>
      <c r="S262" s="795"/>
      <c r="T262" s="795"/>
      <c r="U262" s="795"/>
      <c r="V262" s="795"/>
      <c r="W262" s="795"/>
      <c r="X262" s="795"/>
      <c r="Y262" s="795"/>
      <c r="Z262" s="795"/>
      <c r="AA262" s="795"/>
      <c r="AB262" s="795"/>
      <c r="AC262" s="795"/>
      <c r="AD262" s="795"/>
      <c r="AE262" s="795"/>
      <c r="AF262" s="795"/>
      <c r="AG262" s="795"/>
      <c r="AH262" s="795"/>
      <c r="AI262" s="334"/>
      <c r="DB262" s="835"/>
    </row>
    <row r="263" spans="1:106" ht="3.65" customHeight="1">
      <c r="A263" s="1012"/>
      <c r="B263" s="836"/>
      <c r="I263" s="849"/>
      <c r="L263" s="333"/>
      <c r="M263" s="795"/>
      <c r="N263" s="795"/>
      <c r="O263" s="795"/>
      <c r="P263" s="795"/>
      <c r="Q263" s="795"/>
      <c r="R263" s="795"/>
      <c r="S263" s="795"/>
      <c r="T263" s="795"/>
      <c r="U263" s="795"/>
      <c r="V263" s="795"/>
      <c r="W263" s="795"/>
      <c r="X263" s="795"/>
      <c r="Y263" s="795"/>
      <c r="Z263" s="795"/>
      <c r="AA263" s="795"/>
      <c r="AB263" s="795"/>
      <c r="AC263" s="795"/>
      <c r="AD263" s="795"/>
      <c r="AE263" s="795"/>
      <c r="AF263" s="795"/>
      <c r="AG263" s="795"/>
      <c r="AH263" s="795"/>
      <c r="AI263" s="334"/>
      <c r="DB263" s="835"/>
    </row>
    <row r="264" spans="1:106" ht="3.65" customHeight="1">
      <c r="A264" s="1012"/>
      <c r="B264" s="836"/>
      <c r="I264" s="849"/>
      <c r="L264" s="333"/>
      <c r="M264" s="795"/>
      <c r="N264" s="795"/>
      <c r="O264" s="795"/>
      <c r="P264" s="795"/>
      <c r="Q264" s="795"/>
      <c r="R264" s="795"/>
      <c r="S264" s="795"/>
      <c r="T264" s="795"/>
      <c r="U264" s="795"/>
      <c r="V264" s="795"/>
      <c r="W264" s="795"/>
      <c r="X264" s="795"/>
      <c r="Y264" s="795"/>
      <c r="Z264" s="795"/>
      <c r="AA264" s="795"/>
      <c r="AB264" s="795"/>
      <c r="AC264" s="795"/>
      <c r="AD264" s="795"/>
      <c r="AE264" s="795"/>
      <c r="AF264" s="795"/>
      <c r="AG264" s="795"/>
      <c r="AH264" s="795"/>
      <c r="AI264" s="334"/>
      <c r="DB264" s="835"/>
    </row>
    <row r="265" spans="1:106" ht="3.65" customHeight="1">
      <c r="A265" s="1012"/>
      <c r="B265" s="836"/>
      <c r="I265" s="849"/>
      <c r="L265" s="333"/>
      <c r="M265" s="795"/>
      <c r="N265" s="795"/>
      <c r="O265" s="795"/>
      <c r="P265" s="795"/>
      <c r="Q265" s="795"/>
      <c r="R265" s="795"/>
      <c r="S265" s="795"/>
      <c r="T265" s="795"/>
      <c r="U265" s="795"/>
      <c r="V265" s="795"/>
      <c r="W265" s="795"/>
      <c r="X265" s="795"/>
      <c r="Y265" s="795"/>
      <c r="Z265" s="795"/>
      <c r="AA265" s="795"/>
      <c r="AB265" s="795"/>
      <c r="AC265" s="795"/>
      <c r="AD265" s="795"/>
      <c r="AE265" s="795"/>
      <c r="AF265" s="795"/>
      <c r="AG265" s="795"/>
      <c r="AH265" s="795"/>
      <c r="AI265" s="334"/>
      <c r="DB265" s="835"/>
    </row>
    <row r="266" spans="1:106" ht="3.65" customHeight="1">
      <c r="A266" s="1012"/>
      <c r="B266" s="836"/>
      <c r="I266" s="849"/>
      <c r="L266" s="333"/>
      <c r="M266" s="795"/>
      <c r="N266" s="795"/>
      <c r="O266" s="795"/>
      <c r="P266" s="795"/>
      <c r="Q266" s="795"/>
      <c r="R266" s="795"/>
      <c r="S266" s="795"/>
      <c r="T266" s="795"/>
      <c r="U266" s="795"/>
      <c r="V266" s="795"/>
      <c r="W266" s="795"/>
      <c r="X266" s="795"/>
      <c r="Y266" s="795"/>
      <c r="Z266" s="795"/>
      <c r="AA266" s="795"/>
      <c r="AB266" s="795"/>
      <c r="AC266" s="795"/>
      <c r="AD266" s="795"/>
      <c r="AE266" s="795"/>
      <c r="AF266" s="795"/>
      <c r="AG266" s="795"/>
      <c r="AH266" s="795"/>
      <c r="AI266" s="334"/>
      <c r="DB266" s="835"/>
    </row>
    <row r="267" spans="1:106" ht="3.65" customHeight="1">
      <c r="A267" s="1012"/>
      <c r="B267" s="836"/>
      <c r="I267" s="849"/>
      <c r="L267" s="333"/>
      <c r="M267" s="795"/>
      <c r="N267" s="795"/>
      <c r="O267" s="795"/>
      <c r="P267" s="795"/>
      <c r="Q267" s="795"/>
      <c r="R267" s="795"/>
      <c r="S267" s="795"/>
      <c r="T267" s="795"/>
      <c r="U267" s="795"/>
      <c r="V267" s="795"/>
      <c r="W267" s="795"/>
      <c r="X267" s="795"/>
      <c r="Y267" s="795"/>
      <c r="Z267" s="795"/>
      <c r="AA267" s="795"/>
      <c r="AB267" s="795"/>
      <c r="AC267" s="795"/>
      <c r="AD267" s="795"/>
      <c r="AE267" s="795"/>
      <c r="AF267" s="795"/>
      <c r="AG267" s="795"/>
      <c r="AH267" s="795"/>
      <c r="AI267" s="334"/>
      <c r="DB267" s="835"/>
    </row>
    <row r="268" spans="1:106" ht="3.65" customHeight="1">
      <c r="A268" s="1012"/>
      <c r="B268" s="836"/>
      <c r="I268" s="849"/>
      <c r="L268" s="333"/>
      <c r="M268" s="795"/>
      <c r="N268" s="795"/>
      <c r="O268" s="795"/>
      <c r="P268" s="795"/>
      <c r="Q268" s="795"/>
      <c r="R268" s="795"/>
      <c r="S268" s="795"/>
      <c r="T268" s="795"/>
      <c r="U268" s="795"/>
      <c r="V268" s="795"/>
      <c r="W268" s="795"/>
      <c r="X268" s="795"/>
      <c r="Y268" s="795"/>
      <c r="Z268" s="795"/>
      <c r="AA268" s="795"/>
      <c r="AB268" s="795"/>
      <c r="AC268" s="795"/>
      <c r="AD268" s="795"/>
      <c r="AE268" s="795"/>
      <c r="AF268" s="795"/>
      <c r="AG268" s="795"/>
      <c r="AH268" s="795"/>
      <c r="AI268" s="334"/>
      <c r="DB268" s="835"/>
    </row>
    <row r="269" spans="1:106" ht="3.65" customHeight="1">
      <c r="A269" s="1012"/>
      <c r="B269" s="836"/>
      <c r="I269" s="849"/>
      <c r="L269" s="333"/>
      <c r="M269" s="795"/>
      <c r="N269" s="795"/>
      <c r="O269" s="795"/>
      <c r="P269" s="795"/>
      <c r="Q269" s="795"/>
      <c r="R269" s="795"/>
      <c r="S269" s="795"/>
      <c r="T269" s="795"/>
      <c r="U269" s="795"/>
      <c r="V269" s="795"/>
      <c r="W269" s="795"/>
      <c r="X269" s="795"/>
      <c r="Y269" s="795"/>
      <c r="Z269" s="795"/>
      <c r="AA269" s="795"/>
      <c r="AB269" s="795"/>
      <c r="AC269" s="795"/>
      <c r="AD269" s="795"/>
      <c r="AE269" s="795"/>
      <c r="AF269" s="795"/>
      <c r="AG269" s="795"/>
      <c r="AH269" s="795"/>
      <c r="AI269" s="334"/>
      <c r="DB269" s="835"/>
    </row>
    <row r="270" spans="1:106" ht="3.65" customHeight="1">
      <c r="A270" s="1012"/>
      <c r="B270" s="836"/>
      <c r="I270" s="849"/>
      <c r="L270" s="333"/>
      <c r="M270" s="795"/>
      <c r="N270" s="795"/>
      <c r="O270" s="795"/>
      <c r="P270" s="795"/>
      <c r="Q270" s="795"/>
      <c r="R270" s="795"/>
      <c r="S270" s="795"/>
      <c r="T270" s="795"/>
      <c r="U270" s="795"/>
      <c r="V270" s="795"/>
      <c r="W270" s="795"/>
      <c r="X270" s="795"/>
      <c r="Y270" s="795"/>
      <c r="Z270" s="795"/>
      <c r="AA270" s="795"/>
      <c r="AB270" s="795"/>
      <c r="AC270" s="795"/>
      <c r="AD270" s="795"/>
      <c r="AE270" s="795"/>
      <c r="AF270" s="795"/>
      <c r="AG270" s="795"/>
      <c r="AH270" s="795"/>
      <c r="AI270" s="334"/>
      <c r="DB270" s="835"/>
    </row>
    <row r="271" spans="1:106" ht="3.65" customHeight="1">
      <c r="A271" s="1012"/>
      <c r="B271" s="836"/>
      <c r="I271" s="849"/>
      <c r="L271" s="333"/>
      <c r="M271" s="795"/>
      <c r="N271" s="795"/>
      <c r="O271" s="795"/>
      <c r="P271" s="795"/>
      <c r="Q271" s="795"/>
      <c r="R271" s="795"/>
      <c r="S271" s="795"/>
      <c r="T271" s="795"/>
      <c r="U271" s="795"/>
      <c r="V271" s="795"/>
      <c r="W271" s="795"/>
      <c r="X271" s="795"/>
      <c r="Y271" s="795"/>
      <c r="Z271" s="795"/>
      <c r="AA271" s="795"/>
      <c r="AB271" s="795"/>
      <c r="AC271" s="795"/>
      <c r="AD271" s="795"/>
      <c r="AE271" s="795"/>
      <c r="AF271" s="795"/>
      <c r="AG271" s="795"/>
      <c r="AH271" s="795"/>
      <c r="AI271" s="334"/>
      <c r="DB271" s="835"/>
    </row>
    <row r="272" spans="1:106" ht="3.65" customHeight="1">
      <c r="A272" s="1012"/>
      <c r="B272" s="836"/>
      <c r="I272" s="849"/>
      <c r="L272" s="333"/>
      <c r="M272" s="795"/>
      <c r="N272" s="795"/>
      <c r="O272" s="795"/>
      <c r="P272" s="795"/>
      <c r="Q272" s="795"/>
      <c r="R272" s="795"/>
      <c r="S272" s="795"/>
      <c r="T272" s="795"/>
      <c r="U272" s="795"/>
      <c r="V272" s="795"/>
      <c r="W272" s="795"/>
      <c r="X272" s="795"/>
      <c r="Y272" s="795"/>
      <c r="Z272" s="795"/>
      <c r="AA272" s="795"/>
      <c r="AB272" s="795"/>
      <c r="AC272" s="795"/>
      <c r="AD272" s="795"/>
      <c r="AE272" s="795"/>
      <c r="AF272" s="795"/>
      <c r="AG272" s="795"/>
      <c r="AH272" s="795"/>
      <c r="AI272" s="334"/>
      <c r="DB272" s="835"/>
    </row>
    <row r="273" spans="1:106" ht="3.65" customHeight="1">
      <c r="A273" s="1012"/>
      <c r="B273" s="836"/>
      <c r="I273" s="849"/>
      <c r="L273" s="333"/>
      <c r="M273" s="795"/>
      <c r="N273" s="795"/>
      <c r="O273" s="795"/>
      <c r="P273" s="795"/>
      <c r="Q273" s="795"/>
      <c r="R273" s="795"/>
      <c r="S273" s="795"/>
      <c r="T273" s="795"/>
      <c r="U273" s="795"/>
      <c r="V273" s="795"/>
      <c r="W273" s="795"/>
      <c r="X273" s="795"/>
      <c r="Y273" s="795"/>
      <c r="Z273" s="795"/>
      <c r="AA273" s="795"/>
      <c r="AB273" s="795"/>
      <c r="AC273" s="795"/>
      <c r="AD273" s="795"/>
      <c r="AE273" s="795"/>
      <c r="AF273" s="795"/>
      <c r="AG273" s="795"/>
      <c r="AH273" s="795"/>
      <c r="AI273" s="334"/>
      <c r="DB273" s="835"/>
    </row>
    <row r="274" spans="1:106" ht="3.65" customHeight="1">
      <c r="A274" s="1012"/>
      <c r="B274" s="836"/>
      <c r="I274" s="849"/>
      <c r="L274" s="333"/>
      <c r="M274" s="795"/>
      <c r="N274" s="795"/>
      <c r="O274" s="795"/>
      <c r="P274" s="795"/>
      <c r="Q274" s="795"/>
      <c r="R274" s="795"/>
      <c r="S274" s="795"/>
      <c r="T274" s="795"/>
      <c r="U274" s="795"/>
      <c r="V274" s="795"/>
      <c r="W274" s="795"/>
      <c r="X274" s="795"/>
      <c r="Y274" s="795"/>
      <c r="Z274" s="795"/>
      <c r="AA274" s="795"/>
      <c r="AB274" s="795"/>
      <c r="AC274" s="795"/>
      <c r="AD274" s="795"/>
      <c r="AE274" s="795"/>
      <c r="AF274" s="795"/>
      <c r="AG274" s="795"/>
      <c r="AH274" s="795"/>
      <c r="AI274" s="334"/>
      <c r="DB274" s="835"/>
    </row>
    <row r="275" spans="1:106" ht="3.65" customHeight="1">
      <c r="A275" s="1012"/>
      <c r="B275" s="836"/>
      <c r="I275" s="849"/>
      <c r="L275" s="333"/>
      <c r="M275" s="795"/>
      <c r="N275" s="795"/>
      <c r="O275" s="795"/>
      <c r="P275" s="795"/>
      <c r="Q275" s="795"/>
      <c r="R275" s="795"/>
      <c r="S275" s="795"/>
      <c r="T275" s="795"/>
      <c r="U275" s="795"/>
      <c r="V275" s="795"/>
      <c r="W275" s="795"/>
      <c r="X275" s="795"/>
      <c r="Y275" s="795"/>
      <c r="Z275" s="795"/>
      <c r="AA275" s="795"/>
      <c r="AB275" s="795"/>
      <c r="AC275" s="795"/>
      <c r="AD275" s="795"/>
      <c r="AE275" s="795"/>
      <c r="AF275" s="795"/>
      <c r="AG275" s="795"/>
      <c r="AH275" s="795"/>
      <c r="AI275" s="334"/>
      <c r="DB275" s="835"/>
    </row>
    <row r="276" spans="1:106" ht="3.65" customHeight="1">
      <c r="A276" s="1012"/>
      <c r="B276" s="836"/>
      <c r="I276" s="849"/>
      <c r="L276" s="336"/>
      <c r="M276" s="1420"/>
      <c r="N276" s="1420"/>
      <c r="O276" s="796"/>
      <c r="P276" s="1424" t="s">
        <v>225</v>
      </c>
      <c r="Q276" s="1424"/>
      <c r="R276" s="1424"/>
      <c r="S276" s="1424"/>
      <c r="T276" s="1424"/>
      <c r="U276" s="1424"/>
      <c r="V276" s="1424"/>
      <c r="W276" s="1424"/>
      <c r="X276" s="1424"/>
      <c r="Y276" s="1424"/>
      <c r="Z276" s="1424"/>
      <c r="AA276" s="1424"/>
      <c r="AB276" s="1424"/>
      <c r="AC276" s="1424"/>
      <c r="AD276" s="1424"/>
      <c r="AE276" s="1424"/>
      <c r="AF276" s="1424"/>
      <c r="AG276" s="1420"/>
      <c r="AH276" s="1420"/>
      <c r="AI276" s="332"/>
      <c r="DB276" s="835"/>
    </row>
    <row r="277" spans="1:106" ht="3.65" customHeight="1">
      <c r="A277" s="1012"/>
      <c r="B277" s="836"/>
      <c r="I277" s="849"/>
      <c r="L277" s="336"/>
      <c r="M277" s="1420"/>
      <c r="N277" s="1420"/>
      <c r="O277" s="796"/>
      <c r="P277" s="1424"/>
      <c r="Q277" s="1424"/>
      <c r="R277" s="1424"/>
      <c r="S277" s="1424"/>
      <c r="T277" s="1424"/>
      <c r="U277" s="1424"/>
      <c r="V277" s="1424"/>
      <c r="W277" s="1424"/>
      <c r="X277" s="1424"/>
      <c r="Y277" s="1424"/>
      <c r="Z277" s="1424"/>
      <c r="AA277" s="1424"/>
      <c r="AB277" s="1424"/>
      <c r="AC277" s="1424"/>
      <c r="AD277" s="1424"/>
      <c r="AE277" s="1424"/>
      <c r="AF277" s="1424"/>
      <c r="AG277" s="1420"/>
      <c r="AH277" s="1420"/>
      <c r="AI277" s="332"/>
      <c r="DB277" s="835"/>
    </row>
    <row r="278" spans="1:106" ht="3.65" customHeight="1">
      <c r="A278" s="1012"/>
      <c r="B278" s="836"/>
      <c r="I278" s="849"/>
      <c r="L278" s="337"/>
      <c r="M278" s="1423"/>
      <c r="N278" s="1423"/>
      <c r="O278" s="338"/>
      <c r="P278" s="1425"/>
      <c r="Q278" s="1425"/>
      <c r="R278" s="1425"/>
      <c r="S278" s="1425"/>
      <c r="T278" s="1425"/>
      <c r="U278" s="1425"/>
      <c r="V278" s="1425"/>
      <c r="W278" s="1425"/>
      <c r="X278" s="1425"/>
      <c r="Y278" s="1425"/>
      <c r="Z278" s="1425"/>
      <c r="AA278" s="1425"/>
      <c r="AB278" s="1425"/>
      <c r="AC278" s="1425"/>
      <c r="AD278" s="1425"/>
      <c r="AE278" s="1425"/>
      <c r="AF278" s="1425"/>
      <c r="AG278" s="1423"/>
      <c r="AH278" s="1423"/>
      <c r="AI278" s="339"/>
      <c r="DB278" s="835"/>
    </row>
    <row r="279" spans="1:106" ht="3.65" customHeight="1">
      <c r="A279" s="1012"/>
      <c r="B279" s="836"/>
      <c r="I279" s="849"/>
      <c r="DB279" s="835"/>
    </row>
    <row r="280" spans="1:106" ht="3.65" customHeight="1">
      <c r="A280" s="1012"/>
      <c r="B280" s="836"/>
      <c r="I280" s="849"/>
      <c r="DB280" s="835"/>
    </row>
    <row r="281" spans="1:106" ht="3.65" customHeight="1">
      <c r="A281" s="1012"/>
      <c r="B281" s="836"/>
      <c r="I281" s="849"/>
      <c r="DB281" s="835"/>
    </row>
    <row r="282" spans="1:106" ht="3.4" customHeight="1">
      <c r="A282" s="1012"/>
      <c r="B282" s="836"/>
      <c r="I282" s="849"/>
      <c r="DB282" s="835"/>
    </row>
    <row r="283" spans="1:106" ht="3.65" customHeight="1">
      <c r="A283" s="1012"/>
      <c r="B283" s="836"/>
      <c r="I283" s="849"/>
      <c r="DB283" s="835"/>
    </row>
    <row r="284" spans="1:106" ht="3.65" customHeight="1">
      <c r="A284" s="1012"/>
      <c r="B284" s="836"/>
      <c r="I284" s="849"/>
      <c r="DB284" s="835"/>
    </row>
    <row r="285" spans="1:106" ht="3.65" customHeight="1">
      <c r="A285" s="1012"/>
      <c r="B285" s="836"/>
      <c r="I285" s="327"/>
      <c r="DB285" s="835"/>
    </row>
    <row r="286" spans="1:106" ht="3.65" customHeight="1">
      <c r="A286" s="1012"/>
      <c r="B286" s="828"/>
      <c r="C286" s="259"/>
      <c r="D286" s="259"/>
      <c r="E286" s="259"/>
      <c r="F286" s="259"/>
      <c r="G286" s="259"/>
      <c r="H286" s="259"/>
      <c r="I286" s="259"/>
      <c r="J286" s="259"/>
      <c r="K286" s="259"/>
      <c r="L286" s="259"/>
      <c r="M286" s="259"/>
      <c r="N286" s="259"/>
      <c r="O286" s="259"/>
      <c r="P286" s="259"/>
      <c r="Q286" s="259"/>
      <c r="R286" s="259"/>
      <c r="S286" s="259"/>
      <c r="T286" s="259"/>
      <c r="U286" s="259"/>
      <c r="V286" s="259"/>
      <c r="W286" s="259"/>
      <c r="X286" s="259"/>
      <c r="Y286" s="259"/>
      <c r="Z286" s="259"/>
      <c r="AA286" s="259"/>
      <c r="AB286" s="259"/>
      <c r="AC286" s="259"/>
      <c r="AD286" s="259"/>
      <c r="AE286" s="259"/>
      <c r="AF286" s="259"/>
      <c r="AG286" s="259"/>
      <c r="AH286" s="259"/>
      <c r="AI286" s="259"/>
      <c r="AJ286" s="259"/>
      <c r="AK286" s="259"/>
      <c r="AL286" s="259"/>
      <c r="AM286" s="259"/>
      <c r="AN286" s="259"/>
      <c r="AO286" s="259"/>
      <c r="AP286" s="259"/>
      <c r="AQ286" s="259"/>
      <c r="AR286" s="259"/>
      <c r="AS286" s="259"/>
      <c r="AT286" s="259"/>
      <c r="AU286" s="259"/>
      <c r="AV286" s="259"/>
      <c r="AW286" s="259"/>
      <c r="AX286" s="259"/>
      <c r="AY286" s="259"/>
      <c r="AZ286" s="259"/>
      <c r="BA286" s="259"/>
      <c r="BB286" s="259"/>
      <c r="BC286" s="259"/>
      <c r="BD286" s="259"/>
      <c r="BE286" s="259"/>
      <c r="BF286" s="259"/>
      <c r="BG286" s="259"/>
      <c r="BH286" s="259"/>
      <c r="BI286" s="259"/>
      <c r="BJ286" s="259"/>
      <c r="BK286" s="259"/>
      <c r="BL286" s="259"/>
      <c r="BM286" s="259"/>
      <c r="BN286" s="259"/>
      <c r="BO286" s="259"/>
      <c r="BP286" s="259"/>
      <c r="BQ286" s="259"/>
      <c r="BR286" s="259"/>
      <c r="BS286" s="259"/>
      <c r="BT286" s="259"/>
      <c r="BU286" s="259"/>
      <c r="BV286" s="259"/>
      <c r="BW286" s="259"/>
      <c r="BX286" s="259"/>
      <c r="BY286" s="259"/>
      <c r="BZ286" s="259"/>
      <c r="CA286" s="259"/>
      <c r="CB286" s="259"/>
      <c r="CC286" s="259"/>
      <c r="CD286" s="259"/>
      <c r="CE286" s="259"/>
      <c r="CF286" s="259"/>
      <c r="CG286" s="259"/>
      <c r="CH286" s="259"/>
      <c r="CI286" s="259"/>
      <c r="CJ286" s="259"/>
      <c r="CK286" s="259"/>
      <c r="CL286" s="259"/>
      <c r="CM286" s="259"/>
      <c r="CN286" s="259"/>
      <c r="CO286" s="259"/>
      <c r="CP286" s="259"/>
      <c r="CQ286" s="259"/>
      <c r="CR286" s="259"/>
      <c r="CS286" s="259"/>
      <c r="CT286" s="259"/>
      <c r="CU286" s="259"/>
      <c r="CV286" s="259"/>
      <c r="CW286" s="259"/>
      <c r="CX286" s="259"/>
      <c r="CY286" s="259"/>
      <c r="CZ286" s="259"/>
      <c r="DA286" s="259"/>
      <c r="DB286" s="829"/>
    </row>
    <row r="287" spans="1:106" ht="3.65" customHeight="1">
      <c r="A287" s="1428"/>
      <c r="B287" s="828"/>
      <c r="C287" s="259"/>
      <c r="D287" s="259"/>
      <c r="E287" s="259"/>
      <c r="F287" s="259"/>
      <c r="G287" s="259"/>
      <c r="H287" s="259"/>
      <c r="I287" s="259"/>
      <c r="J287" s="259"/>
      <c r="K287" s="259"/>
      <c r="L287" s="259"/>
      <c r="M287" s="259"/>
      <c r="N287" s="259"/>
      <c r="O287" s="259"/>
      <c r="P287" s="259"/>
      <c r="Q287" s="259"/>
      <c r="R287" s="259"/>
      <c r="S287" s="259"/>
      <c r="T287" s="259"/>
      <c r="U287" s="259"/>
      <c r="V287" s="259"/>
      <c r="W287" s="259"/>
      <c r="X287" s="259"/>
      <c r="Y287" s="259"/>
      <c r="Z287" s="259"/>
      <c r="AA287" s="259"/>
      <c r="AB287" s="259"/>
      <c r="AC287" s="259"/>
      <c r="AD287" s="259"/>
      <c r="AE287" s="259"/>
      <c r="AF287" s="259"/>
      <c r="AG287" s="259"/>
      <c r="AH287" s="259"/>
      <c r="AI287" s="259"/>
      <c r="AJ287" s="259"/>
      <c r="AK287" s="259"/>
      <c r="AL287" s="259"/>
      <c r="AM287" s="259"/>
      <c r="AN287" s="259"/>
      <c r="AO287" s="259"/>
      <c r="AP287" s="259"/>
      <c r="AQ287" s="259"/>
      <c r="AR287" s="259"/>
      <c r="AS287" s="259"/>
      <c r="AT287" s="259"/>
      <c r="AU287" s="259"/>
      <c r="AV287" s="259"/>
      <c r="AW287" s="259"/>
      <c r="AX287" s="259"/>
      <c r="AY287" s="259"/>
      <c r="AZ287" s="259"/>
      <c r="BA287" s="259"/>
      <c r="BB287" s="259"/>
      <c r="BC287" s="259"/>
      <c r="BD287" s="259"/>
      <c r="BE287" s="259"/>
      <c r="BF287" s="259"/>
      <c r="BG287" s="259"/>
      <c r="BH287" s="259"/>
      <c r="BI287" s="259"/>
      <c r="BJ287" s="259"/>
      <c r="BK287" s="259"/>
      <c r="BL287" s="259"/>
      <c r="BM287" s="259"/>
      <c r="BN287" s="259"/>
      <c r="BO287" s="259"/>
      <c r="BP287" s="259"/>
      <c r="BQ287" s="259"/>
      <c r="BR287" s="259"/>
      <c r="BS287" s="259"/>
      <c r="BT287" s="259"/>
      <c r="BU287" s="259"/>
      <c r="BV287" s="259"/>
      <c r="BW287" s="259"/>
      <c r="BX287" s="259"/>
      <c r="BY287" s="259"/>
      <c r="BZ287" s="259"/>
      <c r="CA287" s="259"/>
      <c r="CB287" s="259"/>
      <c r="CC287" s="259"/>
      <c r="CD287" s="259"/>
      <c r="CE287" s="259"/>
      <c r="CF287" s="259"/>
      <c r="CG287" s="259"/>
      <c r="CH287" s="259"/>
      <c r="CI287" s="259"/>
      <c r="CJ287" s="259"/>
      <c r="CK287" s="259"/>
      <c r="CL287" s="259"/>
      <c r="CM287" s="259"/>
      <c r="CN287" s="259"/>
      <c r="CO287" s="259"/>
      <c r="CP287" s="259"/>
      <c r="CQ287" s="259"/>
      <c r="CR287" s="259"/>
      <c r="CS287" s="259"/>
      <c r="CT287" s="259"/>
      <c r="CU287" s="259"/>
      <c r="CV287" s="259"/>
      <c r="CW287" s="259"/>
      <c r="CX287" s="259"/>
      <c r="CY287" s="259"/>
      <c r="CZ287" s="259"/>
      <c r="DA287" s="259"/>
      <c r="DB287" s="829"/>
    </row>
    <row r="288" spans="1:106" ht="3.5" customHeight="1">
      <c r="A288" s="1428"/>
      <c r="B288" s="830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31"/>
    </row>
    <row r="289" spans="2:106" s="26" customFormat="1" ht="14.5" customHeight="1">
      <c r="B289" s="832" t="str">
        <f>"G_"&amp;E289&amp;"X"&amp;F289&amp;"X"&amp;G289&amp;"X"&amp;H289&amp;"X"&amp;I289</f>
        <v>G_HBBXMainXGP100X720XIZQ</v>
      </c>
      <c r="C289" s="208"/>
      <c r="D289" s="788" t="s">
        <v>122</v>
      </c>
      <c r="E289" s="208" t="s">
        <v>124</v>
      </c>
      <c r="F289" s="208" t="s">
        <v>195</v>
      </c>
      <c r="G289" s="855" t="s">
        <v>228</v>
      </c>
      <c r="H289" s="847">
        <v>720</v>
      </c>
      <c r="I289" s="854" t="s">
        <v>364</v>
      </c>
      <c r="J289" s="797"/>
      <c r="K289" s="797"/>
      <c r="L289" s="797"/>
      <c r="M289" s="797"/>
      <c r="N289" s="797"/>
      <c r="O289" s="797"/>
      <c r="P289" s="797"/>
      <c r="Q289" s="797"/>
      <c r="R289" s="797"/>
      <c r="S289" s="797"/>
      <c r="T289" s="797"/>
      <c r="U289" s="797"/>
      <c r="V289" s="797"/>
      <c r="W289" s="797"/>
      <c r="X289" s="797"/>
      <c r="Y289" s="797"/>
      <c r="Z289" s="797"/>
      <c r="AA289" s="797"/>
      <c r="AB289" s="797"/>
      <c r="AC289" s="797"/>
      <c r="AD289" s="797"/>
      <c r="AE289" s="797"/>
      <c r="AF289" s="797"/>
      <c r="AG289" s="797"/>
      <c r="AH289" s="797"/>
      <c r="AI289" s="797"/>
      <c r="AJ289" s="797"/>
      <c r="AK289" s="797"/>
      <c r="AL289" s="797"/>
      <c r="AM289" s="797"/>
      <c r="AN289" s="797"/>
      <c r="AO289" s="797"/>
      <c r="AP289" s="797"/>
      <c r="AQ289" s="797"/>
      <c r="AR289" s="797"/>
      <c r="AS289" s="797"/>
      <c r="AT289" s="797"/>
      <c r="AU289" s="797"/>
      <c r="AV289" s="797"/>
      <c r="AW289" s="797"/>
      <c r="AX289" s="797"/>
      <c r="AY289" s="797"/>
      <c r="AZ289" s="797"/>
      <c r="BA289" s="797"/>
      <c r="BB289" s="797"/>
      <c r="BC289" s="797"/>
      <c r="BD289" s="797"/>
      <c r="BE289" s="797"/>
      <c r="BF289" s="797"/>
      <c r="BG289" s="797"/>
      <c r="BH289" s="797"/>
      <c r="BI289" s="797"/>
      <c r="BJ289" s="797"/>
      <c r="BK289" s="797"/>
      <c r="BL289" s="797"/>
      <c r="BM289" s="797"/>
      <c r="BN289" s="797"/>
      <c r="BO289" s="797"/>
      <c r="BP289" s="797"/>
      <c r="BQ289" s="797"/>
      <c r="BR289" s="797"/>
      <c r="BS289" s="797"/>
      <c r="BT289" s="797"/>
      <c r="BU289" s="797"/>
      <c r="BV289" s="797"/>
      <c r="BW289" s="797"/>
      <c r="BX289" s="797"/>
      <c r="BY289" s="797"/>
      <c r="BZ289" s="797"/>
      <c r="CA289" s="797"/>
      <c r="CB289" s="797"/>
      <c r="CC289" s="797"/>
      <c r="CD289" s="797"/>
      <c r="CE289" s="797"/>
      <c r="CF289" s="797"/>
      <c r="CG289" s="797"/>
      <c r="CH289" s="797"/>
      <c r="CI289" s="797"/>
      <c r="CJ289" s="797"/>
      <c r="CK289" s="797"/>
      <c r="CL289" s="797"/>
      <c r="CM289" s="797"/>
      <c r="CN289" s="797"/>
      <c r="CO289" s="797"/>
      <c r="CP289" s="797"/>
      <c r="CQ289" s="797"/>
      <c r="CR289" s="797"/>
      <c r="CS289" s="797"/>
      <c r="CT289" s="797"/>
      <c r="CU289" s="797"/>
      <c r="CV289" s="797"/>
      <c r="CW289" s="797"/>
      <c r="CX289" s="797"/>
      <c r="CY289" s="797"/>
      <c r="CZ289" s="797"/>
      <c r="DA289" s="797"/>
      <c r="DB289" s="837"/>
    </row>
    <row r="290" spans="2:106" s="26" customFormat="1" ht="3.65" customHeight="1">
      <c r="B290" s="834"/>
      <c r="E290" s="202"/>
      <c r="H290" s="869"/>
      <c r="I290" s="858"/>
      <c r="CJ290" s="365"/>
      <c r="DB290" s="838"/>
    </row>
    <row r="291" spans="2:106" s="26" customFormat="1" ht="3.65" customHeight="1">
      <c r="B291" s="836"/>
      <c r="H291" s="869"/>
      <c r="I291" s="858"/>
      <c r="DB291" s="838"/>
    </row>
    <row r="292" spans="2:106" s="26" customFormat="1" ht="3.65" customHeight="1">
      <c r="B292" s="836"/>
      <c r="H292" s="869"/>
      <c r="I292" s="858"/>
      <c r="DB292" s="838"/>
    </row>
    <row r="293" spans="2:106" s="26" customFormat="1" ht="3.65" customHeight="1">
      <c r="B293" s="836"/>
      <c r="H293" s="869"/>
      <c r="I293" s="858"/>
      <c r="DB293" s="838"/>
    </row>
    <row r="294" spans="2:106" s="26" customFormat="1" ht="3.65" customHeight="1">
      <c r="B294" s="836"/>
      <c r="H294" s="869"/>
      <c r="I294" s="858"/>
      <c r="K294" s="328"/>
      <c r="L294" s="366"/>
      <c r="M294" s="366"/>
      <c r="N294" s="367"/>
      <c r="O294" s="367"/>
      <c r="P294" s="366"/>
      <c r="Q294" s="366"/>
      <c r="R294" s="366"/>
      <c r="S294" s="368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9"/>
      <c r="AN294" s="369"/>
      <c r="AO294" s="369"/>
      <c r="AP294" s="369"/>
      <c r="AQ294" s="369"/>
      <c r="AR294" s="369"/>
      <c r="AS294" s="369"/>
      <c r="AT294" s="369"/>
      <c r="AU294" s="369"/>
      <c r="AV294" s="369"/>
      <c r="AW294" s="369"/>
      <c r="AX294" s="369"/>
      <c r="AY294" s="1421" t="s">
        <v>111</v>
      </c>
      <c r="AZ294" s="1421"/>
      <c r="BA294" s="1421"/>
      <c r="BB294" s="1421"/>
      <c r="BC294" s="1421"/>
      <c r="BD294" s="1421"/>
      <c r="BE294" s="1421"/>
      <c r="BF294" s="1426"/>
      <c r="DB294" s="838"/>
    </row>
    <row r="295" spans="2:106" s="26" customFormat="1" ht="3.65" customHeight="1">
      <c r="B295" s="836"/>
      <c r="H295" s="869"/>
      <c r="I295" s="858"/>
      <c r="K295" s="331"/>
      <c r="L295" s="796"/>
      <c r="M295" s="796"/>
      <c r="N295" s="798"/>
      <c r="O295" s="798"/>
      <c r="P295" s="796"/>
      <c r="Q295" s="796"/>
      <c r="R295" s="796"/>
      <c r="S295" s="799"/>
      <c r="T295" s="800"/>
      <c r="U295" s="800"/>
      <c r="V295" s="800"/>
      <c r="W295" s="800"/>
      <c r="X295" s="800"/>
      <c r="Y295" s="800"/>
      <c r="Z295" s="800"/>
      <c r="AA295" s="800"/>
      <c r="AB295" s="800"/>
      <c r="AC295" s="800"/>
      <c r="AD295" s="800"/>
      <c r="AE295" s="800"/>
      <c r="AF295" s="800"/>
      <c r="AG295" s="800"/>
      <c r="AH295" s="800"/>
      <c r="AI295" s="800"/>
      <c r="AJ295" s="800"/>
      <c r="AK295" s="800"/>
      <c r="AL295" s="800"/>
      <c r="AM295" s="800"/>
      <c r="AN295" s="800"/>
      <c r="AO295" s="800"/>
      <c r="AP295" s="800"/>
      <c r="AQ295" s="800"/>
      <c r="AR295" s="800"/>
      <c r="AS295" s="800"/>
      <c r="AT295" s="800"/>
      <c r="AU295" s="800"/>
      <c r="AV295" s="800"/>
      <c r="AW295" s="800"/>
      <c r="AX295" s="800"/>
      <c r="AY295" s="1422"/>
      <c r="AZ295" s="1422"/>
      <c r="BA295" s="1422"/>
      <c r="BB295" s="1422"/>
      <c r="BC295" s="1422"/>
      <c r="BD295" s="1422"/>
      <c r="BE295" s="1422"/>
      <c r="BF295" s="1427"/>
      <c r="DB295" s="838"/>
    </row>
    <row r="296" spans="2:106" s="26" customFormat="1" ht="3.65" customHeight="1">
      <c r="B296" s="836"/>
      <c r="H296" s="869"/>
      <c r="I296" s="858"/>
      <c r="K296" s="331"/>
      <c r="L296" s="796"/>
      <c r="M296" s="796"/>
      <c r="N296" s="798"/>
      <c r="O296" s="798"/>
      <c r="P296" s="796"/>
      <c r="Q296" s="796"/>
      <c r="R296" s="796"/>
      <c r="S296" s="796"/>
      <c r="T296" s="796"/>
      <c r="U296" s="796"/>
      <c r="V296" s="796"/>
      <c r="W296" s="796"/>
      <c r="X296" s="796"/>
      <c r="Y296" s="796"/>
      <c r="Z296" s="796"/>
      <c r="AA296" s="796"/>
      <c r="AB296" s="796"/>
      <c r="AC296" s="796"/>
      <c r="AD296" s="796"/>
      <c r="AE296" s="796"/>
      <c r="AF296" s="796"/>
      <c r="AG296" s="796"/>
      <c r="AH296" s="796"/>
      <c r="AI296" s="796"/>
      <c r="AJ296" s="796"/>
      <c r="AK296" s="796"/>
      <c r="AL296" s="796"/>
      <c r="AM296" s="800"/>
      <c r="AN296" s="800"/>
      <c r="AO296" s="800"/>
      <c r="AP296" s="800"/>
      <c r="AQ296" s="800"/>
      <c r="AR296" s="796"/>
      <c r="AS296" s="796"/>
      <c r="AT296" s="796"/>
      <c r="AU296" s="796"/>
      <c r="AV296" s="796"/>
      <c r="AW296" s="796"/>
      <c r="AX296" s="796"/>
      <c r="AY296" s="1422"/>
      <c r="AZ296" s="1422"/>
      <c r="BA296" s="1422"/>
      <c r="BB296" s="1422"/>
      <c r="BC296" s="1422"/>
      <c r="BD296" s="1422"/>
      <c r="BE296" s="1422"/>
      <c r="BF296" s="1427"/>
      <c r="DB296" s="838"/>
    </row>
    <row r="297" spans="2:106" s="26" customFormat="1" ht="3.65" customHeight="1">
      <c r="B297" s="836"/>
      <c r="H297" s="869"/>
      <c r="I297" s="858"/>
      <c r="K297" s="331"/>
      <c r="L297" s="800"/>
      <c r="M297" s="796"/>
      <c r="N297" s="798"/>
      <c r="O297" s="798"/>
      <c r="P297" s="796"/>
      <c r="Q297" s="796"/>
      <c r="R297" s="796"/>
      <c r="S297" s="796"/>
      <c r="T297" s="1420" t="e" vm="17">
        <v>#VALUE!</v>
      </c>
      <c r="U297" s="1420"/>
      <c r="V297" s="1420"/>
      <c r="W297" s="1420"/>
      <c r="X297" s="1420"/>
      <c r="Y297" s="1420"/>
      <c r="Z297" s="1420"/>
      <c r="AA297" s="1420"/>
      <c r="AB297" s="1420"/>
      <c r="AC297" s="796"/>
      <c r="AD297" s="796"/>
      <c r="AE297" s="796"/>
      <c r="AF297" s="796"/>
      <c r="AG297" s="796"/>
      <c r="AH297" s="796"/>
      <c r="AI297" s="796"/>
      <c r="AJ297" s="796"/>
      <c r="AK297" s="796"/>
      <c r="AL297" s="796"/>
      <c r="AM297" s="800"/>
      <c r="AN297" s="800"/>
      <c r="AO297" s="800"/>
      <c r="AP297" s="800"/>
      <c r="AQ297" s="800"/>
      <c r="AR297" s="796"/>
      <c r="AS297" s="796"/>
      <c r="AT297" s="796"/>
      <c r="AU297" s="796"/>
      <c r="AV297" s="796"/>
      <c r="AW297" s="796"/>
      <c r="AX297" s="796"/>
      <c r="AY297" s="1422"/>
      <c r="AZ297" s="1422"/>
      <c r="BA297" s="1422"/>
      <c r="BB297" s="1422"/>
      <c r="BC297" s="1422"/>
      <c r="BD297" s="1422"/>
      <c r="BE297" s="1422"/>
      <c r="BF297" s="1427"/>
      <c r="DB297" s="838"/>
    </row>
    <row r="298" spans="2:106" s="26" customFormat="1" ht="3.65" customHeight="1">
      <c r="B298" s="836"/>
      <c r="H298" s="869"/>
      <c r="I298" s="858"/>
      <c r="K298" s="331"/>
      <c r="L298" s="796"/>
      <c r="M298" s="796"/>
      <c r="N298" s="796"/>
      <c r="O298" s="796"/>
      <c r="P298" s="796"/>
      <c r="Q298" s="796"/>
      <c r="R298" s="796"/>
      <c r="S298" s="796"/>
      <c r="T298" s="1420"/>
      <c r="U298" s="1420"/>
      <c r="V298" s="1420"/>
      <c r="W298" s="1420"/>
      <c r="X298" s="1420"/>
      <c r="Y298" s="1420"/>
      <c r="Z298" s="1420"/>
      <c r="AA298" s="1420"/>
      <c r="AB298" s="1420"/>
      <c r="AC298" s="796"/>
      <c r="AD298" s="796"/>
      <c r="AE298" s="796"/>
      <c r="AF298" s="796"/>
      <c r="AG298" s="796"/>
      <c r="AH298" s="796"/>
      <c r="AI298" s="796"/>
      <c r="AJ298" s="796"/>
      <c r="AK298" s="796"/>
      <c r="AL298" s="796"/>
      <c r="AM298" s="800"/>
      <c r="AN298" s="800"/>
      <c r="AO298" s="800"/>
      <c r="AP298" s="800"/>
      <c r="AQ298" s="800"/>
      <c r="AR298" s="796"/>
      <c r="AS298" s="796"/>
      <c r="AT298" s="796"/>
      <c r="AU298" s="796"/>
      <c r="AV298" s="796"/>
      <c r="AW298" s="796"/>
      <c r="AX298" s="796"/>
      <c r="AY298" s="796"/>
      <c r="AZ298" s="796"/>
      <c r="BA298" s="796"/>
      <c r="BB298" s="796"/>
      <c r="BC298" s="796"/>
      <c r="BD298" s="796"/>
      <c r="BE298" s="796"/>
      <c r="BF298" s="370"/>
      <c r="DB298" s="838"/>
    </row>
    <row r="299" spans="2:106" s="26" customFormat="1" ht="3.65" customHeight="1">
      <c r="B299" s="836"/>
      <c r="H299" s="869"/>
      <c r="I299" s="858"/>
      <c r="K299" s="331"/>
      <c r="L299" s="796"/>
      <c r="M299" s="796"/>
      <c r="N299" s="796"/>
      <c r="O299" s="796"/>
      <c r="P299" s="796"/>
      <c r="Q299" s="796"/>
      <c r="R299" s="801"/>
      <c r="S299" s="801"/>
      <c r="T299" s="1420"/>
      <c r="U299" s="1420"/>
      <c r="V299" s="1420"/>
      <c r="W299" s="1420"/>
      <c r="X299" s="1420"/>
      <c r="Y299" s="1420"/>
      <c r="Z299" s="1420"/>
      <c r="AA299" s="1420"/>
      <c r="AB299" s="1420"/>
      <c r="AC299" s="802"/>
      <c r="AD299" s="802"/>
      <c r="AE299" s="796"/>
      <c r="AF299" s="796"/>
      <c r="AG299" s="796"/>
      <c r="AH299" s="796"/>
      <c r="AI299" s="796"/>
      <c r="AJ299" s="796"/>
      <c r="AK299" s="796"/>
      <c r="AL299" s="796"/>
      <c r="AM299" s="800"/>
      <c r="AN299" s="800"/>
      <c r="AO299" s="800"/>
      <c r="AP299" s="800"/>
      <c r="AQ299" s="800"/>
      <c r="AR299" s="796"/>
      <c r="AS299" s="796"/>
      <c r="AT299" s="796"/>
      <c r="AU299" s="796"/>
      <c r="AV299" s="796"/>
      <c r="AW299" s="796"/>
      <c r="AX299" s="796"/>
      <c r="AY299" s="796"/>
      <c r="AZ299" s="796"/>
      <c r="BA299" s="796"/>
      <c r="BB299" s="796"/>
      <c r="BC299" s="796"/>
      <c r="BD299" s="796"/>
      <c r="BE299" s="796"/>
      <c r="BF299" s="370"/>
      <c r="DB299" s="838"/>
    </row>
    <row r="300" spans="2:106" s="26" customFormat="1" ht="3.65" customHeight="1">
      <c r="B300" s="836"/>
      <c r="H300" s="869"/>
      <c r="I300" s="858"/>
      <c r="K300" s="331"/>
      <c r="L300" s="796"/>
      <c r="M300" s="796"/>
      <c r="N300" s="796"/>
      <c r="O300" s="796"/>
      <c r="P300" s="796"/>
      <c r="Q300" s="796"/>
      <c r="R300" s="801"/>
      <c r="S300" s="801"/>
      <c r="T300" s="1420"/>
      <c r="U300" s="1420"/>
      <c r="V300" s="1420"/>
      <c r="W300" s="1420"/>
      <c r="X300" s="1420"/>
      <c r="Y300" s="1420"/>
      <c r="Z300" s="1420"/>
      <c r="AA300" s="1420"/>
      <c r="AB300" s="1420"/>
      <c r="AC300" s="802"/>
      <c r="AD300" s="802"/>
      <c r="AE300" s="796"/>
      <c r="AF300" s="796"/>
      <c r="AG300" s="796"/>
      <c r="AH300" s="796"/>
      <c r="AI300" s="796"/>
      <c r="AJ300" s="796"/>
      <c r="AK300" s="796"/>
      <c r="AL300" s="796"/>
      <c r="AM300" s="800"/>
      <c r="AN300" s="800"/>
      <c r="AO300" s="800"/>
      <c r="AP300" s="800"/>
      <c r="AQ300" s="800"/>
      <c r="AR300" s="796"/>
      <c r="AS300" s="796"/>
      <c r="AT300" s="796"/>
      <c r="AU300" s="796"/>
      <c r="AV300" s="796"/>
      <c r="AW300" s="796"/>
      <c r="AX300" s="796"/>
      <c r="AY300" s="796"/>
      <c r="AZ300" s="796"/>
      <c r="BA300" s="796"/>
      <c r="BB300" s="796"/>
      <c r="BC300" s="796"/>
      <c r="BD300" s="796"/>
      <c r="BE300" s="796"/>
      <c r="BF300" s="370"/>
      <c r="DB300" s="838"/>
    </row>
    <row r="301" spans="2:106" s="26" customFormat="1" ht="3.65" customHeight="1">
      <c r="B301" s="836"/>
      <c r="H301" s="869"/>
      <c r="I301" s="858"/>
      <c r="K301" s="331"/>
      <c r="L301" s="796"/>
      <c r="M301" s="796"/>
      <c r="N301" s="796"/>
      <c r="O301" s="796"/>
      <c r="P301" s="796"/>
      <c r="Q301" s="796"/>
      <c r="R301" s="796"/>
      <c r="S301" s="796"/>
      <c r="T301" s="1420"/>
      <c r="U301" s="1420"/>
      <c r="V301" s="1420"/>
      <c r="W301" s="1420"/>
      <c r="X301" s="1420"/>
      <c r="Y301" s="1420"/>
      <c r="Z301" s="1420"/>
      <c r="AA301" s="1420"/>
      <c r="AB301" s="1420"/>
      <c r="AC301" s="796"/>
      <c r="AD301" s="796"/>
      <c r="AE301" s="796"/>
      <c r="AF301" s="796"/>
      <c r="AG301" s="796"/>
      <c r="AH301" s="796"/>
      <c r="AI301" s="796"/>
      <c r="AJ301" s="796"/>
      <c r="AK301" s="796"/>
      <c r="AL301" s="796"/>
      <c r="AM301" s="800"/>
      <c r="AN301" s="800"/>
      <c r="AO301" s="800"/>
      <c r="AP301" s="800"/>
      <c r="AQ301" s="800"/>
      <c r="AR301" s="796"/>
      <c r="AS301" s="796"/>
      <c r="AT301" s="796"/>
      <c r="AU301" s="796"/>
      <c r="AV301" s="796"/>
      <c r="AW301" s="796"/>
      <c r="AX301" s="796"/>
      <c r="AY301" s="796"/>
      <c r="AZ301" s="796"/>
      <c r="BA301" s="796"/>
      <c r="BB301" s="796"/>
      <c r="BC301" s="796"/>
      <c r="BD301" s="796"/>
      <c r="BE301" s="796"/>
      <c r="BF301" s="370"/>
      <c r="DB301" s="838"/>
    </row>
    <row r="302" spans="2:106" s="26" customFormat="1" ht="3.65" customHeight="1">
      <c r="B302" s="836"/>
      <c r="H302" s="869"/>
      <c r="I302" s="858"/>
      <c r="K302" s="331"/>
      <c r="L302" s="796"/>
      <c r="M302" s="796"/>
      <c r="N302" s="796"/>
      <c r="O302" s="796"/>
      <c r="P302" s="796"/>
      <c r="Q302" s="796"/>
      <c r="R302" s="796"/>
      <c r="S302" s="796"/>
      <c r="T302" s="1420"/>
      <c r="U302" s="1420"/>
      <c r="V302" s="1420"/>
      <c r="W302" s="1420"/>
      <c r="X302" s="1420"/>
      <c r="Y302" s="1420"/>
      <c r="Z302" s="1420"/>
      <c r="AA302" s="1420"/>
      <c r="AB302" s="1420"/>
      <c r="AC302" s="796"/>
      <c r="AD302" s="796"/>
      <c r="AE302" s="796"/>
      <c r="AF302" s="796"/>
      <c r="AG302" s="796"/>
      <c r="AH302" s="796"/>
      <c r="AI302" s="796"/>
      <c r="AJ302" s="796"/>
      <c r="AK302" s="796"/>
      <c r="AL302" s="796"/>
      <c r="AM302" s="800"/>
      <c r="AN302" s="800"/>
      <c r="AO302" s="800"/>
      <c r="AP302" s="800"/>
      <c r="AQ302" s="800"/>
      <c r="AR302" s="796"/>
      <c r="AS302" s="796"/>
      <c r="AT302" s="796"/>
      <c r="AU302" s="796"/>
      <c r="AV302" s="796"/>
      <c r="AW302" s="796"/>
      <c r="AX302" s="796"/>
      <c r="AY302" s="796"/>
      <c r="AZ302" s="796"/>
      <c r="BA302" s="796"/>
      <c r="BB302" s="796"/>
      <c r="BC302" s="796"/>
      <c r="BD302" s="796"/>
      <c r="BE302" s="796"/>
      <c r="BF302" s="370"/>
      <c r="DB302" s="838"/>
    </row>
    <row r="303" spans="2:106" s="26" customFormat="1" ht="3.65" customHeight="1">
      <c r="B303" s="836"/>
      <c r="H303" s="869"/>
      <c r="I303" s="858"/>
      <c r="K303" s="336"/>
      <c r="L303" s="1420"/>
      <c r="M303" s="1420"/>
      <c r="N303" s="1420" t="s">
        <v>227</v>
      </c>
      <c r="O303" s="1420"/>
      <c r="P303" s="1420"/>
      <c r="Q303" s="1420"/>
      <c r="R303" s="1420"/>
      <c r="S303" s="1420"/>
      <c r="T303" s="1420"/>
      <c r="U303" s="1420"/>
      <c r="V303" s="1420"/>
      <c r="W303" s="1420"/>
      <c r="X303" s="796"/>
      <c r="Y303" s="796"/>
      <c r="Z303" s="800"/>
      <c r="AA303" s="800"/>
      <c r="AB303" s="800"/>
      <c r="AC303" s="800"/>
      <c r="AD303" s="800"/>
      <c r="AE303" s="800"/>
      <c r="AF303" s="800"/>
      <c r="AG303" s="800"/>
      <c r="AH303" s="800"/>
      <c r="AI303" s="800"/>
      <c r="AJ303" s="803"/>
      <c r="AK303" s="803"/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796"/>
      <c r="AZ303" s="796"/>
      <c r="BA303" s="796"/>
      <c r="BB303" s="796"/>
      <c r="BC303" s="796"/>
      <c r="BD303" s="796"/>
      <c r="BE303" s="796"/>
      <c r="BF303" s="332"/>
      <c r="DB303" s="838"/>
    </row>
    <row r="304" spans="2:106" s="26" customFormat="1" ht="3.65" customHeight="1">
      <c r="B304" s="836"/>
      <c r="H304" s="869"/>
      <c r="I304" s="858"/>
      <c r="K304" s="336"/>
      <c r="L304" s="1420"/>
      <c r="M304" s="1420"/>
      <c r="N304" s="1420"/>
      <c r="O304" s="1420"/>
      <c r="P304" s="1420"/>
      <c r="Q304" s="1420"/>
      <c r="R304" s="1420"/>
      <c r="S304" s="1420"/>
      <c r="T304" s="1420"/>
      <c r="U304" s="1420"/>
      <c r="V304" s="1420"/>
      <c r="W304" s="1420"/>
      <c r="X304" s="796"/>
      <c r="Y304" s="796"/>
      <c r="Z304" s="800"/>
      <c r="AA304" s="800"/>
      <c r="AB304" s="800"/>
      <c r="AC304" s="800"/>
      <c r="AD304" s="800"/>
      <c r="AE304" s="800"/>
      <c r="AF304" s="800"/>
      <c r="AG304" s="800"/>
      <c r="AH304" s="800"/>
      <c r="AI304" s="800"/>
      <c r="AJ304" s="803"/>
      <c r="AK304" s="803"/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796"/>
      <c r="AZ304" s="796"/>
      <c r="BA304" s="796"/>
      <c r="BB304" s="796"/>
      <c r="BC304" s="796"/>
      <c r="BD304" s="796"/>
      <c r="BE304" s="796"/>
      <c r="BF304" s="332"/>
      <c r="DB304" s="838"/>
    </row>
    <row r="305" spans="2:106" s="26" customFormat="1" ht="3.65" customHeight="1">
      <c r="B305" s="836"/>
      <c r="H305" s="869"/>
      <c r="I305" s="858"/>
      <c r="K305" s="337"/>
      <c r="L305" s="1423"/>
      <c r="M305" s="1423"/>
      <c r="N305" s="1423"/>
      <c r="O305" s="1423"/>
      <c r="P305" s="1423"/>
      <c r="Q305" s="1423"/>
      <c r="R305" s="1423"/>
      <c r="S305" s="1423"/>
      <c r="T305" s="1423"/>
      <c r="U305" s="1423"/>
      <c r="V305" s="1423"/>
      <c r="W305" s="1423"/>
      <c r="X305" s="338"/>
      <c r="Y305" s="338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2"/>
      <c r="AK305" s="372"/>
      <c r="AL305" s="372"/>
      <c r="AM305" s="372"/>
      <c r="AN305" s="372"/>
      <c r="AO305" s="372"/>
      <c r="AP305" s="372"/>
      <c r="AQ305" s="372"/>
      <c r="AR305" s="372"/>
      <c r="AS305" s="372"/>
      <c r="AT305" s="372"/>
      <c r="AU305" s="372"/>
      <c r="AV305" s="372"/>
      <c r="AW305" s="372"/>
      <c r="AX305" s="372"/>
      <c r="AY305" s="338"/>
      <c r="AZ305" s="338"/>
      <c r="BA305" s="338"/>
      <c r="BB305" s="338"/>
      <c r="BC305" s="338"/>
      <c r="BD305" s="338"/>
      <c r="BE305" s="338"/>
      <c r="BF305" s="339"/>
      <c r="DB305" s="838"/>
    </row>
    <row r="306" spans="2:106" s="26" customFormat="1" ht="3.65" customHeight="1">
      <c r="B306" s="836"/>
      <c r="H306" s="869"/>
      <c r="I306" s="858"/>
      <c r="DB306" s="838"/>
    </row>
    <row r="307" spans="2:106" s="26" customFormat="1" ht="3.65" customHeight="1">
      <c r="B307" s="836"/>
      <c r="H307" s="869"/>
      <c r="I307" s="858"/>
      <c r="DB307" s="838"/>
    </row>
    <row r="308" spans="2:106" s="26" customFormat="1" ht="3.65" customHeight="1">
      <c r="B308" s="836"/>
      <c r="H308" s="869"/>
      <c r="I308" s="858"/>
      <c r="DB308" s="838"/>
    </row>
    <row r="309" spans="2:106" s="26" customFormat="1" ht="3.65" customHeight="1">
      <c r="B309" s="836"/>
      <c r="H309" s="869"/>
      <c r="I309" s="858"/>
      <c r="DB309" s="838"/>
    </row>
    <row r="310" spans="2:106" s="26" customFormat="1" ht="3.65" customHeight="1">
      <c r="B310" s="836"/>
      <c r="H310" s="869"/>
      <c r="I310" s="858"/>
      <c r="DB310" s="838"/>
    </row>
    <row r="311" spans="2:106" s="26" customFormat="1" ht="3.65" customHeight="1">
      <c r="B311" s="839"/>
      <c r="C311" s="804"/>
      <c r="D311" s="804"/>
      <c r="E311" s="804"/>
      <c r="F311" s="804"/>
      <c r="G311" s="804"/>
      <c r="H311" s="804"/>
      <c r="I311" s="859"/>
      <c r="J311" s="804"/>
      <c r="K311" s="804"/>
      <c r="L311" s="804"/>
      <c r="M311" s="804"/>
      <c r="N311" s="804"/>
      <c r="O311" s="804"/>
      <c r="P311" s="804"/>
      <c r="Q311" s="804"/>
      <c r="R311" s="804"/>
      <c r="S311" s="804"/>
      <c r="T311" s="804"/>
      <c r="U311" s="804"/>
      <c r="V311" s="804"/>
      <c r="W311" s="804"/>
      <c r="X311" s="804"/>
      <c r="Y311" s="804"/>
      <c r="Z311" s="804"/>
      <c r="AA311" s="804"/>
      <c r="AB311" s="804"/>
      <c r="AC311" s="804"/>
      <c r="AD311" s="804"/>
      <c r="AE311" s="804"/>
      <c r="AF311" s="804"/>
      <c r="AG311" s="804"/>
      <c r="AH311" s="804"/>
      <c r="AI311" s="804"/>
      <c r="AJ311" s="804"/>
      <c r="AK311" s="804"/>
      <c r="AL311" s="804"/>
      <c r="AM311" s="804"/>
      <c r="AN311" s="804"/>
      <c r="AO311" s="804"/>
      <c r="AP311" s="804"/>
      <c r="AQ311" s="804"/>
      <c r="AR311" s="804"/>
      <c r="AS311" s="804"/>
      <c r="AT311" s="804"/>
      <c r="AU311" s="804"/>
      <c r="AV311" s="804"/>
      <c r="AW311" s="804"/>
      <c r="AX311" s="804"/>
      <c r="AY311" s="804"/>
      <c r="AZ311" s="804"/>
      <c r="BA311" s="804"/>
      <c r="BB311" s="804"/>
      <c r="BC311" s="804"/>
      <c r="BD311" s="804"/>
      <c r="BE311" s="804"/>
      <c r="BF311" s="804"/>
      <c r="BG311" s="804"/>
      <c r="BH311" s="804"/>
      <c r="BI311" s="804"/>
      <c r="BJ311" s="804"/>
      <c r="BK311" s="804"/>
      <c r="BL311" s="804"/>
      <c r="BM311" s="804"/>
      <c r="BN311" s="804"/>
      <c r="BO311" s="804"/>
      <c r="BP311" s="804"/>
      <c r="BQ311" s="804"/>
      <c r="BR311" s="804"/>
      <c r="BS311" s="804"/>
      <c r="BT311" s="804"/>
      <c r="BU311" s="804"/>
      <c r="BV311" s="804"/>
      <c r="BW311" s="804"/>
      <c r="BX311" s="804"/>
      <c r="BY311" s="804"/>
      <c r="BZ311" s="804"/>
      <c r="CA311" s="804"/>
      <c r="CB311" s="804"/>
      <c r="CC311" s="804"/>
      <c r="CD311" s="804"/>
      <c r="CE311" s="804"/>
      <c r="CF311" s="804"/>
      <c r="CG311" s="804"/>
      <c r="CH311" s="804"/>
      <c r="CI311" s="804"/>
      <c r="CJ311" s="804"/>
      <c r="CK311" s="804"/>
      <c r="CL311" s="804"/>
      <c r="CM311" s="804"/>
      <c r="CN311" s="804"/>
      <c r="CO311" s="804"/>
      <c r="CP311" s="804"/>
      <c r="CQ311" s="804"/>
      <c r="CR311" s="804"/>
      <c r="CS311" s="804"/>
      <c r="CT311" s="804"/>
      <c r="CU311" s="804"/>
      <c r="CV311" s="804"/>
      <c r="CW311" s="804"/>
      <c r="CX311" s="804"/>
      <c r="CY311" s="804"/>
      <c r="CZ311" s="804"/>
      <c r="DA311" s="804"/>
      <c r="DB311" s="840"/>
    </row>
    <row r="312" spans="2:106" s="26" customFormat="1" ht="3.65" customHeight="1">
      <c r="B312" s="841"/>
      <c r="C312" s="373"/>
      <c r="D312" s="373"/>
      <c r="E312" s="373"/>
      <c r="F312" s="373"/>
      <c r="G312" s="373"/>
      <c r="H312" s="373"/>
      <c r="I312" s="860"/>
      <c r="J312" s="373"/>
      <c r="K312" s="373"/>
      <c r="L312" s="373"/>
      <c r="M312" s="373"/>
      <c r="N312" s="373"/>
      <c r="O312" s="373"/>
      <c r="P312" s="373"/>
      <c r="Q312" s="373"/>
      <c r="R312" s="373"/>
      <c r="S312" s="373"/>
      <c r="T312" s="373"/>
      <c r="U312" s="373"/>
      <c r="V312" s="373"/>
      <c r="W312" s="373"/>
      <c r="X312" s="373"/>
      <c r="Y312" s="373"/>
      <c r="Z312" s="373"/>
      <c r="AA312" s="373"/>
      <c r="AB312" s="373"/>
      <c r="AC312" s="373"/>
      <c r="AD312" s="373"/>
      <c r="AE312" s="373"/>
      <c r="AF312" s="373"/>
      <c r="AG312" s="373"/>
      <c r="AH312" s="373"/>
      <c r="AI312" s="373"/>
      <c r="AJ312" s="373"/>
      <c r="AK312" s="373"/>
      <c r="AL312" s="373"/>
      <c r="AM312" s="373"/>
      <c r="AN312" s="373"/>
      <c r="AO312" s="373"/>
      <c r="AP312" s="373"/>
      <c r="AQ312" s="373"/>
      <c r="AR312" s="373"/>
      <c r="AS312" s="373"/>
      <c r="AT312" s="373"/>
      <c r="AU312" s="373"/>
      <c r="AV312" s="373"/>
      <c r="AW312" s="373"/>
      <c r="AX312" s="373"/>
      <c r="AY312" s="373"/>
      <c r="AZ312" s="373"/>
      <c r="BA312" s="373"/>
      <c r="BB312" s="373"/>
      <c r="BC312" s="373"/>
      <c r="BD312" s="373"/>
      <c r="BE312" s="373"/>
      <c r="BF312" s="373"/>
      <c r="BG312" s="373"/>
      <c r="BH312" s="373"/>
      <c r="BI312" s="373"/>
      <c r="BJ312" s="373"/>
      <c r="BK312" s="373"/>
      <c r="BL312" s="373"/>
      <c r="BM312" s="373"/>
      <c r="BN312" s="373"/>
      <c r="BO312" s="373"/>
      <c r="BP312" s="373"/>
      <c r="BQ312" s="373"/>
      <c r="BR312" s="373"/>
      <c r="BS312" s="373"/>
      <c r="BT312" s="373"/>
      <c r="BU312" s="373"/>
      <c r="BV312" s="373"/>
      <c r="BW312" s="373"/>
      <c r="BX312" s="373"/>
      <c r="BY312" s="373"/>
      <c r="BZ312" s="373"/>
      <c r="CA312" s="373"/>
      <c r="CB312" s="373"/>
      <c r="CC312" s="373"/>
      <c r="CD312" s="373"/>
      <c r="CE312" s="373"/>
      <c r="CF312" s="373"/>
      <c r="CG312" s="373"/>
      <c r="CH312" s="373"/>
      <c r="CI312" s="373"/>
      <c r="CJ312" s="373"/>
      <c r="CK312" s="373"/>
      <c r="CL312" s="373"/>
      <c r="CM312" s="373"/>
      <c r="CN312" s="373"/>
      <c r="CO312" s="373"/>
      <c r="CP312" s="373"/>
      <c r="CQ312" s="373"/>
      <c r="CR312" s="373"/>
      <c r="CS312" s="373"/>
      <c r="CT312" s="373"/>
      <c r="CU312" s="373"/>
      <c r="CV312" s="373"/>
      <c r="CW312" s="373"/>
      <c r="CX312" s="373"/>
      <c r="CY312" s="373"/>
      <c r="CZ312" s="373"/>
      <c r="DA312" s="373"/>
      <c r="DB312" s="842"/>
    </row>
    <row r="313" spans="2:106" s="26" customFormat="1" ht="14.5" customHeight="1">
      <c r="B313" s="832" t="str">
        <f>"G_"&amp;E313&amp;"X"&amp;F313&amp;"X"&amp;G313&amp;"X"&amp;H313&amp;"X"&amp;I313</f>
        <v>G_HBBXMainXEZC100X720XIZQ</v>
      </c>
      <c r="C313" s="374"/>
      <c r="D313" s="788" t="s">
        <v>122</v>
      </c>
      <c r="E313" s="208" t="s">
        <v>124</v>
      </c>
      <c r="F313" s="208" t="s">
        <v>195</v>
      </c>
      <c r="G313" s="855" t="s">
        <v>226</v>
      </c>
      <c r="H313" s="847">
        <v>720</v>
      </c>
      <c r="I313" s="854" t="s">
        <v>364</v>
      </c>
      <c r="J313" s="797"/>
      <c r="K313" s="797"/>
      <c r="L313" s="797"/>
      <c r="M313" s="797"/>
      <c r="N313" s="797"/>
      <c r="O313" s="797"/>
      <c r="P313" s="797"/>
      <c r="Q313" s="797"/>
      <c r="R313" s="797"/>
      <c r="S313" s="797"/>
      <c r="T313" s="797"/>
      <c r="U313" s="797"/>
      <c r="V313" s="797"/>
      <c r="W313" s="797"/>
      <c r="X313" s="797"/>
      <c r="Y313" s="797"/>
      <c r="Z313" s="797"/>
      <c r="AA313" s="797"/>
      <c r="AB313" s="797"/>
      <c r="AC313" s="797"/>
      <c r="AD313" s="797"/>
      <c r="AE313" s="797"/>
      <c r="AF313" s="797"/>
      <c r="AG313" s="797"/>
      <c r="AH313" s="797"/>
      <c r="AI313" s="797"/>
      <c r="AJ313" s="797"/>
      <c r="AK313" s="797"/>
      <c r="AL313" s="797"/>
      <c r="AM313" s="797"/>
      <c r="AN313" s="797"/>
      <c r="AO313" s="797"/>
      <c r="AP313" s="797"/>
      <c r="AQ313" s="797"/>
      <c r="AR313" s="797"/>
      <c r="AS313" s="797"/>
      <c r="AT313" s="797"/>
      <c r="AU313" s="797"/>
      <c r="AV313" s="797"/>
      <c r="AW313" s="797"/>
      <c r="AX313" s="797"/>
      <c r="AY313" s="797"/>
      <c r="AZ313" s="797"/>
      <c r="BA313" s="797"/>
      <c r="BB313" s="797"/>
      <c r="BC313" s="797"/>
      <c r="BD313" s="797"/>
      <c r="BE313" s="797"/>
      <c r="BF313" s="797"/>
      <c r="BG313" s="797"/>
      <c r="BH313" s="797"/>
      <c r="BI313" s="797"/>
      <c r="BJ313" s="797"/>
      <c r="BK313" s="797"/>
      <c r="BL313" s="797"/>
      <c r="BM313" s="797"/>
      <c r="BN313" s="797"/>
      <c r="BO313" s="797"/>
      <c r="BP313" s="797"/>
      <c r="BQ313" s="797"/>
      <c r="BR313" s="797"/>
      <c r="BS313" s="797"/>
      <c r="BT313" s="797"/>
      <c r="BU313" s="797"/>
      <c r="BV313" s="797"/>
      <c r="BW313" s="797"/>
      <c r="BX313" s="797"/>
      <c r="BY313" s="797"/>
      <c r="BZ313" s="797"/>
      <c r="CA313" s="797"/>
      <c r="CB313" s="797"/>
      <c r="CC313" s="797"/>
      <c r="CD313" s="797"/>
      <c r="CE313" s="797"/>
      <c r="CF313" s="797"/>
      <c r="CG313" s="797"/>
      <c r="CH313" s="797"/>
      <c r="CI313" s="797"/>
      <c r="CJ313" s="797"/>
      <c r="CK313" s="797"/>
      <c r="CL313" s="797"/>
      <c r="CM313" s="797"/>
      <c r="CN313" s="797"/>
      <c r="CO313" s="797"/>
      <c r="CP313" s="797"/>
      <c r="CQ313" s="797"/>
      <c r="CR313" s="797"/>
      <c r="CS313" s="797"/>
      <c r="CT313" s="797"/>
      <c r="CU313" s="797"/>
      <c r="CV313" s="797"/>
      <c r="CW313" s="797"/>
      <c r="CX313" s="797"/>
      <c r="CY313" s="797"/>
      <c r="CZ313" s="797"/>
      <c r="DA313" s="797"/>
      <c r="DB313" s="837"/>
    </row>
    <row r="314" spans="2:106" s="26" customFormat="1" ht="3.65" customHeight="1">
      <c r="B314" s="834"/>
      <c r="E314" s="202"/>
      <c r="H314" s="869"/>
      <c r="I314" s="858"/>
      <c r="DB314" s="838"/>
    </row>
    <row r="315" spans="2:106" s="26" customFormat="1" ht="3.65" customHeight="1">
      <c r="B315" s="836"/>
      <c r="H315" s="869"/>
      <c r="I315" s="858"/>
      <c r="DB315" s="838"/>
    </row>
    <row r="316" spans="2:106" s="26" customFormat="1" ht="3.65" customHeight="1">
      <c r="B316" s="836"/>
      <c r="H316" s="869"/>
      <c r="I316" s="858"/>
      <c r="DB316" s="838"/>
    </row>
    <row r="317" spans="2:106" s="26" customFormat="1" ht="3.65" customHeight="1">
      <c r="B317" s="836"/>
      <c r="H317" s="869"/>
      <c r="I317" s="858"/>
      <c r="DB317" s="838"/>
    </row>
    <row r="318" spans="2:106" s="26" customFormat="1" ht="3.65" customHeight="1">
      <c r="B318" s="836"/>
      <c r="H318" s="869"/>
      <c r="I318" s="858"/>
      <c r="K318" s="328"/>
      <c r="L318" s="1419"/>
      <c r="M318" s="1419"/>
      <c r="N318" s="367"/>
      <c r="O318" s="367"/>
      <c r="P318" s="366"/>
      <c r="Q318" s="366"/>
      <c r="R318" s="366"/>
      <c r="S318" s="368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9"/>
      <c r="AN318" s="369"/>
      <c r="AO318" s="369"/>
      <c r="AP318" s="369"/>
      <c r="AQ318" s="369"/>
      <c r="AR318" s="369"/>
      <c r="AS318" s="369"/>
      <c r="AT318" s="369"/>
      <c r="AU318" s="369"/>
      <c r="AV318" s="369"/>
      <c r="AW318" s="369"/>
      <c r="AX318" s="369"/>
      <c r="AY318" s="1421" t="s">
        <v>111</v>
      </c>
      <c r="AZ318" s="1421"/>
      <c r="BA318" s="1421"/>
      <c r="BB318" s="1421"/>
      <c r="BC318" s="1421"/>
      <c r="BD318" s="1421"/>
      <c r="BE318" s="1421"/>
      <c r="BF318" s="1426"/>
      <c r="DB318" s="838"/>
    </row>
    <row r="319" spans="2:106" s="26" customFormat="1" ht="3.65" customHeight="1">
      <c r="B319" s="836"/>
      <c r="H319" s="869"/>
      <c r="I319" s="858"/>
      <c r="K319" s="331"/>
      <c r="L319" s="1420"/>
      <c r="M319" s="1420"/>
      <c r="N319" s="798"/>
      <c r="O319" s="798"/>
      <c r="P319" s="796"/>
      <c r="Q319" s="796"/>
      <c r="R319" s="796"/>
      <c r="S319" s="799"/>
      <c r="T319" s="800"/>
      <c r="U319" s="800"/>
      <c r="V319" s="800"/>
      <c r="W319" s="800"/>
      <c r="X319" s="800"/>
      <c r="Y319" s="800"/>
      <c r="Z319" s="800"/>
      <c r="AA319" s="800"/>
      <c r="AB319" s="800"/>
      <c r="AC319" s="800"/>
      <c r="AD319" s="800"/>
      <c r="AE319" s="800"/>
      <c r="AF319" s="800"/>
      <c r="AG319" s="800"/>
      <c r="AH319" s="800"/>
      <c r="AI319" s="800"/>
      <c r="AJ319" s="800"/>
      <c r="AK319" s="800"/>
      <c r="AL319" s="800"/>
      <c r="AM319" s="800"/>
      <c r="AN319" s="800"/>
      <c r="AO319" s="800"/>
      <c r="AP319" s="800"/>
      <c r="AQ319" s="800"/>
      <c r="AR319" s="800"/>
      <c r="AS319" s="800"/>
      <c r="AT319" s="800"/>
      <c r="AU319" s="800"/>
      <c r="AV319" s="800"/>
      <c r="AW319" s="800"/>
      <c r="AX319" s="800"/>
      <c r="AY319" s="1422"/>
      <c r="AZ319" s="1422"/>
      <c r="BA319" s="1422"/>
      <c r="BB319" s="1422"/>
      <c r="BC319" s="1422"/>
      <c r="BD319" s="1422"/>
      <c r="BE319" s="1422"/>
      <c r="BF319" s="1427"/>
      <c r="DB319" s="838"/>
    </row>
    <row r="320" spans="2:106" s="26" customFormat="1" ht="3.65" customHeight="1">
      <c r="B320" s="836"/>
      <c r="H320" s="869"/>
      <c r="I320" s="858"/>
      <c r="K320" s="331"/>
      <c r="L320" s="1420"/>
      <c r="M320" s="1420"/>
      <c r="N320" s="798"/>
      <c r="O320" s="798"/>
      <c r="P320" s="796"/>
      <c r="Q320" s="796"/>
      <c r="R320" s="796"/>
      <c r="S320" s="796"/>
      <c r="T320" s="796"/>
      <c r="U320" s="796"/>
      <c r="V320" s="796"/>
      <c r="W320" s="796"/>
      <c r="X320" s="796"/>
      <c r="Y320" s="796"/>
      <c r="Z320" s="796"/>
      <c r="AA320" s="796"/>
      <c r="AB320" s="796"/>
      <c r="AC320" s="796"/>
      <c r="AD320" s="796"/>
      <c r="AE320" s="796"/>
      <c r="AF320" s="796"/>
      <c r="AG320" s="796"/>
      <c r="AH320" s="796"/>
      <c r="AI320" s="796"/>
      <c r="AJ320" s="796"/>
      <c r="AK320" s="796"/>
      <c r="AL320" s="796"/>
      <c r="AM320" s="800"/>
      <c r="AN320" s="800"/>
      <c r="AO320" s="800"/>
      <c r="AP320" s="800"/>
      <c r="AQ320" s="800"/>
      <c r="AR320" s="796"/>
      <c r="AS320" s="796"/>
      <c r="AT320" s="796"/>
      <c r="AU320" s="796"/>
      <c r="AV320" s="796"/>
      <c r="AW320" s="796"/>
      <c r="AX320" s="796"/>
      <c r="AY320" s="1422"/>
      <c r="AZ320" s="1422"/>
      <c r="BA320" s="1422"/>
      <c r="BB320" s="1422"/>
      <c r="BC320" s="1422"/>
      <c r="BD320" s="1422"/>
      <c r="BE320" s="1422"/>
      <c r="BF320" s="1427"/>
      <c r="DB320" s="838"/>
    </row>
    <row r="321" spans="2:106" s="26" customFormat="1" ht="3.65" customHeight="1">
      <c r="B321" s="836"/>
      <c r="H321" s="869"/>
      <c r="I321" s="858"/>
      <c r="K321" s="331"/>
      <c r="L321" s="800"/>
      <c r="M321" s="796"/>
      <c r="N321" s="798"/>
      <c r="O321" s="798"/>
      <c r="P321" s="796"/>
      <c r="Q321" s="796"/>
      <c r="R321" s="796"/>
      <c r="S321" s="796"/>
      <c r="T321" s="1420" t="e" vm="18">
        <v>#VALUE!</v>
      </c>
      <c r="U321" s="1420"/>
      <c r="V321" s="1420"/>
      <c r="W321" s="1420"/>
      <c r="X321" s="1420"/>
      <c r="Y321" s="1420"/>
      <c r="Z321" s="1420"/>
      <c r="AA321" s="1420"/>
      <c r="AB321" s="1420"/>
      <c r="AC321" s="796"/>
      <c r="AD321" s="796"/>
      <c r="AE321" s="796"/>
      <c r="AF321" s="796"/>
      <c r="AG321" s="796"/>
      <c r="AH321" s="796"/>
      <c r="AI321" s="796"/>
      <c r="AJ321" s="796"/>
      <c r="AK321" s="796"/>
      <c r="AL321" s="796"/>
      <c r="AM321" s="800"/>
      <c r="AN321" s="800"/>
      <c r="AO321" s="800"/>
      <c r="AP321" s="800"/>
      <c r="AQ321" s="800"/>
      <c r="AR321" s="796"/>
      <c r="AS321" s="796"/>
      <c r="AT321" s="796"/>
      <c r="AU321" s="796"/>
      <c r="AV321" s="796"/>
      <c r="AW321" s="796"/>
      <c r="AX321" s="796"/>
      <c r="AY321" s="1422"/>
      <c r="AZ321" s="1422"/>
      <c r="BA321" s="1422"/>
      <c r="BB321" s="1422"/>
      <c r="BC321" s="1422"/>
      <c r="BD321" s="1422"/>
      <c r="BE321" s="1422"/>
      <c r="BF321" s="1427"/>
      <c r="DB321" s="838"/>
    </row>
    <row r="322" spans="2:106" s="26" customFormat="1" ht="3.65" customHeight="1">
      <c r="B322" s="836"/>
      <c r="H322" s="869"/>
      <c r="I322" s="858"/>
      <c r="K322" s="331"/>
      <c r="L322" s="796"/>
      <c r="M322" s="796"/>
      <c r="N322" s="796"/>
      <c r="O322" s="796"/>
      <c r="P322" s="796"/>
      <c r="Q322" s="796"/>
      <c r="R322" s="796"/>
      <c r="S322" s="796"/>
      <c r="T322" s="1420"/>
      <c r="U322" s="1420"/>
      <c r="V322" s="1420"/>
      <c r="W322" s="1420"/>
      <c r="X322" s="1420"/>
      <c r="Y322" s="1420"/>
      <c r="Z322" s="1420"/>
      <c r="AA322" s="1420"/>
      <c r="AB322" s="1420"/>
      <c r="AC322" s="796"/>
      <c r="AD322" s="796"/>
      <c r="AE322" s="796"/>
      <c r="AF322" s="796"/>
      <c r="AG322" s="796"/>
      <c r="AH322" s="796"/>
      <c r="AI322" s="796"/>
      <c r="AJ322" s="796"/>
      <c r="AK322" s="796"/>
      <c r="AL322" s="796"/>
      <c r="AM322" s="800"/>
      <c r="AN322" s="800"/>
      <c r="AO322" s="800"/>
      <c r="AP322" s="800"/>
      <c r="AQ322" s="800"/>
      <c r="AR322" s="796"/>
      <c r="AS322" s="796"/>
      <c r="AT322" s="796"/>
      <c r="AU322" s="796"/>
      <c r="AV322" s="796"/>
      <c r="AW322" s="796"/>
      <c r="AX322" s="796"/>
      <c r="AY322" s="796"/>
      <c r="AZ322" s="796"/>
      <c r="BA322" s="796"/>
      <c r="BB322" s="796"/>
      <c r="BC322" s="796"/>
      <c r="BD322" s="796"/>
      <c r="BE322" s="796"/>
      <c r="BF322" s="370"/>
      <c r="DB322" s="838"/>
    </row>
    <row r="323" spans="2:106" s="26" customFormat="1" ht="3.65" customHeight="1">
      <c r="B323" s="836"/>
      <c r="H323" s="869"/>
      <c r="I323" s="858"/>
      <c r="K323" s="331"/>
      <c r="L323" s="796"/>
      <c r="M323" s="796"/>
      <c r="N323" s="796"/>
      <c r="O323" s="796"/>
      <c r="P323" s="796"/>
      <c r="Q323" s="796"/>
      <c r="R323" s="801"/>
      <c r="S323" s="801"/>
      <c r="T323" s="1420"/>
      <c r="U323" s="1420"/>
      <c r="V323" s="1420"/>
      <c r="W323" s="1420"/>
      <c r="X323" s="1420"/>
      <c r="Y323" s="1420"/>
      <c r="Z323" s="1420"/>
      <c r="AA323" s="1420"/>
      <c r="AB323" s="1420"/>
      <c r="AC323" s="802"/>
      <c r="AD323" s="802"/>
      <c r="AE323" s="796"/>
      <c r="AF323" s="796"/>
      <c r="AG323" s="796"/>
      <c r="AH323" s="796"/>
      <c r="AI323" s="796"/>
      <c r="AJ323" s="796"/>
      <c r="AK323" s="796"/>
      <c r="AL323" s="796"/>
      <c r="AM323" s="800"/>
      <c r="AN323" s="800"/>
      <c r="AO323" s="800"/>
      <c r="AP323" s="800"/>
      <c r="AQ323" s="800"/>
      <c r="AR323" s="796"/>
      <c r="AS323" s="796"/>
      <c r="AT323" s="796"/>
      <c r="AU323" s="796"/>
      <c r="AV323" s="796"/>
      <c r="AW323" s="796"/>
      <c r="AX323" s="796"/>
      <c r="AY323" s="796"/>
      <c r="AZ323" s="796"/>
      <c r="BA323" s="796"/>
      <c r="BB323" s="796"/>
      <c r="BC323" s="796"/>
      <c r="BD323" s="796"/>
      <c r="BE323" s="796"/>
      <c r="BF323" s="370"/>
      <c r="DB323" s="838"/>
    </row>
    <row r="324" spans="2:106" s="26" customFormat="1" ht="3.65" customHeight="1">
      <c r="B324" s="836"/>
      <c r="H324" s="869"/>
      <c r="I324" s="858"/>
      <c r="K324" s="331"/>
      <c r="L324" s="796"/>
      <c r="M324" s="796"/>
      <c r="N324" s="796"/>
      <c r="O324" s="796"/>
      <c r="P324" s="796"/>
      <c r="Q324" s="796"/>
      <c r="R324" s="801"/>
      <c r="S324" s="801"/>
      <c r="T324" s="1420"/>
      <c r="U324" s="1420"/>
      <c r="V324" s="1420"/>
      <c r="W324" s="1420"/>
      <c r="X324" s="1420"/>
      <c r="Y324" s="1420"/>
      <c r="Z324" s="1420"/>
      <c r="AA324" s="1420"/>
      <c r="AB324" s="1420"/>
      <c r="AC324" s="802"/>
      <c r="AD324" s="802"/>
      <c r="AE324" s="796"/>
      <c r="AF324" s="796"/>
      <c r="AG324" s="796"/>
      <c r="AH324" s="796"/>
      <c r="AI324" s="796"/>
      <c r="AJ324" s="796"/>
      <c r="AK324" s="796"/>
      <c r="AL324" s="796"/>
      <c r="AM324" s="800"/>
      <c r="AN324" s="800"/>
      <c r="AO324" s="800"/>
      <c r="AP324" s="800"/>
      <c r="AQ324" s="800"/>
      <c r="AR324" s="796"/>
      <c r="AS324" s="796"/>
      <c r="AT324" s="796"/>
      <c r="AU324" s="796"/>
      <c r="AV324" s="796"/>
      <c r="AW324" s="796"/>
      <c r="AX324" s="796"/>
      <c r="AY324" s="796"/>
      <c r="AZ324" s="796"/>
      <c r="BA324" s="796"/>
      <c r="BB324" s="796"/>
      <c r="BC324" s="796"/>
      <c r="BD324" s="796"/>
      <c r="BE324" s="796"/>
      <c r="BF324" s="370"/>
      <c r="DB324" s="838"/>
    </row>
    <row r="325" spans="2:106" s="26" customFormat="1" ht="3.65" customHeight="1">
      <c r="B325" s="836"/>
      <c r="H325" s="869"/>
      <c r="I325" s="858"/>
      <c r="K325" s="331"/>
      <c r="L325" s="796"/>
      <c r="M325" s="796"/>
      <c r="N325" s="796"/>
      <c r="O325" s="796"/>
      <c r="P325" s="796"/>
      <c r="Q325" s="796"/>
      <c r="R325" s="796"/>
      <c r="S325" s="796"/>
      <c r="T325" s="1420"/>
      <c r="U325" s="1420"/>
      <c r="V325" s="1420"/>
      <c r="W325" s="1420"/>
      <c r="X325" s="1420"/>
      <c r="Y325" s="1420"/>
      <c r="Z325" s="1420"/>
      <c r="AA325" s="1420"/>
      <c r="AB325" s="1420"/>
      <c r="AC325" s="796"/>
      <c r="AD325" s="796"/>
      <c r="AE325" s="796"/>
      <c r="AF325" s="796"/>
      <c r="AG325" s="796"/>
      <c r="AH325" s="796"/>
      <c r="AI325" s="796"/>
      <c r="AJ325" s="796"/>
      <c r="AK325" s="796"/>
      <c r="AL325" s="796"/>
      <c r="AM325" s="800"/>
      <c r="AN325" s="800"/>
      <c r="AO325" s="800"/>
      <c r="AP325" s="800"/>
      <c r="AQ325" s="800"/>
      <c r="AR325" s="796"/>
      <c r="AS325" s="796"/>
      <c r="AT325" s="796"/>
      <c r="AU325" s="796"/>
      <c r="AV325" s="796"/>
      <c r="AW325" s="796"/>
      <c r="AX325" s="796"/>
      <c r="AY325" s="796"/>
      <c r="AZ325" s="796"/>
      <c r="BA325" s="796"/>
      <c r="BB325" s="796"/>
      <c r="BC325" s="796"/>
      <c r="BD325" s="796"/>
      <c r="BE325" s="796"/>
      <c r="BF325" s="370"/>
      <c r="DB325" s="838"/>
    </row>
    <row r="326" spans="2:106" s="26" customFormat="1" ht="3.65" customHeight="1">
      <c r="B326" s="836"/>
      <c r="H326" s="869"/>
      <c r="I326" s="858"/>
      <c r="K326" s="1435" t="s">
        <v>227</v>
      </c>
      <c r="L326" s="1420"/>
      <c r="M326" s="1420"/>
      <c r="N326" s="1420"/>
      <c r="O326" s="1420"/>
      <c r="P326" s="1420"/>
      <c r="Q326" s="796"/>
      <c r="R326" s="796"/>
      <c r="S326" s="796"/>
      <c r="T326" s="1420"/>
      <c r="U326" s="1420"/>
      <c r="V326" s="1420"/>
      <c r="W326" s="1420"/>
      <c r="X326" s="1420"/>
      <c r="Y326" s="1420"/>
      <c r="Z326" s="1420"/>
      <c r="AA326" s="1420"/>
      <c r="AB326" s="1420"/>
      <c r="AC326" s="796"/>
      <c r="AD326" s="796"/>
      <c r="AE326" s="796"/>
      <c r="AF326" s="796"/>
      <c r="AG326" s="796"/>
      <c r="AH326" s="796"/>
      <c r="AI326" s="796"/>
      <c r="AJ326" s="796"/>
      <c r="AK326" s="796"/>
      <c r="AL326" s="796"/>
      <c r="AM326" s="800"/>
      <c r="AN326" s="800"/>
      <c r="AO326" s="800"/>
      <c r="AP326" s="800"/>
      <c r="AQ326" s="800"/>
      <c r="AR326" s="796"/>
      <c r="AS326" s="796"/>
      <c r="AT326" s="796"/>
      <c r="AU326" s="796"/>
      <c r="AV326" s="796"/>
      <c r="AW326" s="796"/>
      <c r="AX326" s="796"/>
      <c r="AY326" s="796"/>
      <c r="AZ326" s="796"/>
      <c r="BA326" s="796"/>
      <c r="BB326" s="796"/>
      <c r="BC326" s="796"/>
      <c r="BD326" s="796"/>
      <c r="BE326" s="796"/>
      <c r="BF326" s="370"/>
      <c r="DB326" s="838"/>
    </row>
    <row r="327" spans="2:106" s="26" customFormat="1" ht="3.65" customHeight="1">
      <c r="B327" s="836"/>
      <c r="H327" s="869"/>
      <c r="I327" s="858"/>
      <c r="K327" s="1435"/>
      <c r="L327" s="1420"/>
      <c r="M327" s="1420"/>
      <c r="N327" s="1420"/>
      <c r="O327" s="1420"/>
      <c r="P327" s="1420"/>
      <c r="Q327" s="796"/>
      <c r="R327" s="1420"/>
      <c r="S327" s="1420"/>
      <c r="T327" s="1420"/>
      <c r="U327" s="1420"/>
      <c r="V327" s="1420"/>
      <c r="W327" s="1420"/>
      <c r="X327" s="796"/>
      <c r="Y327" s="796"/>
      <c r="Z327" s="800"/>
      <c r="AA327" s="800"/>
      <c r="AB327" s="800"/>
      <c r="AC327" s="800"/>
      <c r="AD327" s="800"/>
      <c r="AE327" s="800"/>
      <c r="AF327" s="800"/>
      <c r="AG327" s="800"/>
      <c r="AH327" s="800"/>
      <c r="AI327" s="800"/>
      <c r="AJ327" s="803"/>
      <c r="AK327" s="803"/>
      <c r="AL327" s="803"/>
      <c r="AM327" s="803"/>
      <c r="AN327" s="803"/>
      <c r="AO327" s="803"/>
      <c r="AP327" s="803"/>
      <c r="AQ327" s="803"/>
      <c r="AR327" s="803"/>
      <c r="AS327" s="803"/>
      <c r="AT327" s="803"/>
      <c r="AU327" s="803"/>
      <c r="AV327" s="803"/>
      <c r="AW327" s="803"/>
      <c r="AX327" s="803"/>
      <c r="AY327" s="796"/>
      <c r="AZ327" s="796"/>
      <c r="BA327" s="796"/>
      <c r="BB327" s="796"/>
      <c r="BC327" s="796"/>
      <c r="BD327" s="796"/>
      <c r="BE327" s="796"/>
      <c r="BF327" s="332"/>
      <c r="DB327" s="838"/>
    </row>
    <row r="328" spans="2:106" s="26" customFormat="1" ht="3.65" customHeight="1">
      <c r="B328" s="836"/>
      <c r="H328" s="869"/>
      <c r="I328" s="858"/>
      <c r="K328" s="1435"/>
      <c r="L328" s="1420"/>
      <c r="M328" s="1420"/>
      <c r="N328" s="1420"/>
      <c r="O328" s="1420"/>
      <c r="P328" s="1420"/>
      <c r="Q328" s="796"/>
      <c r="R328" s="1420"/>
      <c r="S328" s="1420"/>
      <c r="T328" s="1420"/>
      <c r="U328" s="1420"/>
      <c r="V328" s="1420"/>
      <c r="W328" s="1420"/>
      <c r="X328" s="796"/>
      <c r="Y328" s="796"/>
      <c r="Z328" s="800"/>
      <c r="AA328" s="800"/>
      <c r="AB328" s="800"/>
      <c r="AC328" s="800"/>
      <c r="AD328" s="800"/>
      <c r="AE328" s="800"/>
      <c r="AF328" s="800"/>
      <c r="AG328" s="800"/>
      <c r="AH328" s="800"/>
      <c r="AI328" s="800"/>
      <c r="AJ328" s="803"/>
      <c r="AK328" s="803"/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796"/>
      <c r="AZ328" s="796"/>
      <c r="BA328" s="796"/>
      <c r="BB328" s="796"/>
      <c r="BC328" s="796"/>
      <c r="BD328" s="796"/>
      <c r="BE328" s="796"/>
      <c r="BF328" s="332"/>
      <c r="DB328" s="838"/>
    </row>
    <row r="329" spans="2:106" s="26" customFormat="1" ht="3.65" customHeight="1">
      <c r="B329" s="836"/>
      <c r="H329" s="869"/>
      <c r="I329" s="858"/>
      <c r="K329" s="1436"/>
      <c r="L329" s="1423"/>
      <c r="M329" s="1423"/>
      <c r="N329" s="1423"/>
      <c r="O329" s="1423"/>
      <c r="P329" s="1423"/>
      <c r="Q329" s="338"/>
      <c r="R329" s="1423"/>
      <c r="S329" s="1423"/>
      <c r="T329" s="1423"/>
      <c r="U329" s="1423"/>
      <c r="V329" s="1423"/>
      <c r="W329" s="1423"/>
      <c r="X329" s="338"/>
      <c r="Y329" s="338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2"/>
      <c r="AK329" s="372"/>
      <c r="AL329" s="372"/>
      <c r="AM329" s="372"/>
      <c r="AN329" s="372"/>
      <c r="AO329" s="372"/>
      <c r="AP329" s="372"/>
      <c r="AQ329" s="372"/>
      <c r="AR329" s="372"/>
      <c r="AS329" s="372"/>
      <c r="AT329" s="372"/>
      <c r="AU329" s="372"/>
      <c r="AV329" s="372"/>
      <c r="AW329" s="372"/>
      <c r="AX329" s="372"/>
      <c r="AY329" s="338"/>
      <c r="AZ329" s="338"/>
      <c r="BA329" s="338"/>
      <c r="BB329" s="338"/>
      <c r="BC329" s="338"/>
      <c r="BD329" s="338"/>
      <c r="BE329" s="338"/>
      <c r="BF329" s="339"/>
      <c r="DB329" s="838"/>
    </row>
    <row r="330" spans="2:106" s="26" customFormat="1" ht="3.65" customHeight="1">
      <c r="B330" s="836"/>
      <c r="H330" s="869"/>
      <c r="I330" s="858"/>
      <c r="DB330" s="838"/>
    </row>
    <row r="331" spans="2:106" s="26" customFormat="1" ht="3.65" customHeight="1">
      <c r="B331" s="836"/>
      <c r="H331" s="869"/>
      <c r="I331" s="858"/>
      <c r="DB331" s="838"/>
    </row>
    <row r="332" spans="2:106" s="26" customFormat="1" ht="3.65" customHeight="1">
      <c r="B332" s="836"/>
      <c r="H332" s="869"/>
      <c r="I332" s="858"/>
      <c r="DB332" s="838"/>
    </row>
    <row r="333" spans="2:106" s="26" customFormat="1" ht="3.65" customHeight="1">
      <c r="B333" s="839"/>
      <c r="C333" s="804"/>
      <c r="D333" s="804"/>
      <c r="E333" s="804"/>
      <c r="F333" s="804"/>
      <c r="G333" s="804"/>
      <c r="H333" s="804"/>
      <c r="I333" s="859"/>
      <c r="J333" s="804"/>
      <c r="K333" s="804"/>
      <c r="L333" s="804"/>
      <c r="M333" s="804"/>
      <c r="N333" s="804"/>
      <c r="O333" s="804"/>
      <c r="P333" s="804"/>
      <c r="Q333" s="804"/>
      <c r="R333" s="804"/>
      <c r="S333" s="804"/>
      <c r="T333" s="804"/>
      <c r="U333" s="804"/>
      <c r="V333" s="804"/>
      <c r="W333" s="804"/>
      <c r="X333" s="804"/>
      <c r="Y333" s="804"/>
      <c r="Z333" s="804"/>
      <c r="AA333" s="804"/>
      <c r="AB333" s="804"/>
      <c r="AC333" s="804"/>
      <c r="AD333" s="804"/>
      <c r="AE333" s="804"/>
      <c r="AF333" s="804"/>
      <c r="AG333" s="804"/>
      <c r="AH333" s="804"/>
      <c r="AI333" s="804"/>
      <c r="AJ333" s="804"/>
      <c r="AK333" s="804"/>
      <c r="AL333" s="804"/>
      <c r="AM333" s="804"/>
      <c r="AN333" s="804"/>
      <c r="AO333" s="804"/>
      <c r="AP333" s="804"/>
      <c r="AQ333" s="804"/>
      <c r="AR333" s="804"/>
      <c r="AS333" s="804"/>
      <c r="AT333" s="804"/>
      <c r="AU333" s="804"/>
      <c r="AV333" s="804"/>
      <c r="AW333" s="804"/>
      <c r="AX333" s="804"/>
      <c r="AY333" s="804"/>
      <c r="AZ333" s="804"/>
      <c r="BA333" s="804"/>
      <c r="BB333" s="804"/>
      <c r="BC333" s="804"/>
      <c r="BD333" s="804"/>
      <c r="BE333" s="804"/>
      <c r="BF333" s="804"/>
      <c r="BG333" s="804"/>
      <c r="BH333" s="804"/>
      <c r="BI333" s="804"/>
      <c r="BJ333" s="804"/>
      <c r="BK333" s="804"/>
      <c r="BL333" s="804"/>
      <c r="BM333" s="804"/>
      <c r="BN333" s="804"/>
      <c r="BO333" s="804"/>
      <c r="BP333" s="804"/>
      <c r="BQ333" s="804"/>
      <c r="BR333" s="804"/>
      <c r="BS333" s="804"/>
      <c r="BT333" s="804"/>
      <c r="BU333" s="804"/>
      <c r="BV333" s="804"/>
      <c r="BW333" s="804"/>
      <c r="BX333" s="804"/>
      <c r="BY333" s="804"/>
      <c r="BZ333" s="804"/>
      <c r="CA333" s="804"/>
      <c r="CB333" s="804"/>
      <c r="CC333" s="804"/>
      <c r="CD333" s="804"/>
      <c r="CE333" s="804"/>
      <c r="CF333" s="804"/>
      <c r="CG333" s="804"/>
      <c r="CH333" s="804"/>
      <c r="CI333" s="804"/>
      <c r="CJ333" s="804"/>
      <c r="CK333" s="804"/>
      <c r="CL333" s="804"/>
      <c r="CM333" s="804"/>
      <c r="CN333" s="804"/>
      <c r="CO333" s="804"/>
      <c r="CP333" s="804"/>
      <c r="CQ333" s="804"/>
      <c r="CR333" s="804"/>
      <c r="CS333" s="804"/>
      <c r="CT333" s="804"/>
      <c r="CU333" s="804"/>
      <c r="CV333" s="804"/>
      <c r="CW333" s="804"/>
      <c r="CX333" s="804"/>
      <c r="CY333" s="804"/>
      <c r="CZ333" s="804"/>
      <c r="DA333" s="804"/>
      <c r="DB333" s="840"/>
    </row>
    <row r="334" spans="2:106" s="26" customFormat="1" ht="3.65" customHeight="1">
      <c r="B334" s="841"/>
      <c r="C334" s="373"/>
      <c r="D334" s="373"/>
      <c r="E334" s="373"/>
      <c r="F334" s="373"/>
      <c r="G334" s="373"/>
      <c r="H334" s="373"/>
      <c r="I334" s="860"/>
      <c r="J334" s="373"/>
      <c r="K334" s="373"/>
      <c r="L334" s="373"/>
      <c r="M334" s="373"/>
      <c r="N334" s="373"/>
      <c r="O334" s="373"/>
      <c r="P334" s="373"/>
      <c r="Q334" s="373"/>
      <c r="R334" s="373"/>
      <c r="S334" s="373"/>
      <c r="T334" s="373"/>
      <c r="U334" s="373"/>
      <c r="V334" s="373"/>
      <c r="W334" s="373"/>
      <c r="X334" s="373"/>
      <c r="Y334" s="373"/>
      <c r="Z334" s="373"/>
      <c r="AA334" s="373"/>
      <c r="AB334" s="373"/>
      <c r="AC334" s="373"/>
      <c r="AD334" s="373"/>
      <c r="AE334" s="373"/>
      <c r="AF334" s="373"/>
      <c r="AG334" s="373"/>
      <c r="AH334" s="373"/>
      <c r="AI334" s="373"/>
      <c r="AJ334" s="373"/>
      <c r="AK334" s="373"/>
      <c r="AL334" s="373"/>
      <c r="AM334" s="373"/>
      <c r="AN334" s="373"/>
      <c r="AO334" s="373"/>
      <c r="AP334" s="373"/>
      <c r="AQ334" s="373"/>
      <c r="AR334" s="373"/>
      <c r="AS334" s="373"/>
      <c r="AT334" s="373"/>
      <c r="AU334" s="373"/>
      <c r="AV334" s="373"/>
      <c r="AW334" s="373"/>
      <c r="AX334" s="373"/>
      <c r="AY334" s="373"/>
      <c r="AZ334" s="373"/>
      <c r="BA334" s="373"/>
      <c r="BB334" s="373"/>
      <c r="BC334" s="373"/>
      <c r="BD334" s="373"/>
      <c r="BE334" s="373"/>
      <c r="BF334" s="373"/>
      <c r="BG334" s="373"/>
      <c r="BH334" s="373"/>
      <c r="BI334" s="373"/>
      <c r="BJ334" s="373"/>
      <c r="BK334" s="373"/>
      <c r="BL334" s="373"/>
      <c r="BM334" s="373"/>
      <c r="BN334" s="373"/>
      <c r="BO334" s="373"/>
      <c r="BP334" s="373"/>
      <c r="BQ334" s="373"/>
      <c r="BR334" s="373"/>
      <c r="BS334" s="373"/>
      <c r="BT334" s="373"/>
      <c r="BU334" s="373"/>
      <c r="BV334" s="373"/>
      <c r="BW334" s="373"/>
      <c r="BX334" s="373"/>
      <c r="BY334" s="373"/>
      <c r="BZ334" s="373"/>
      <c r="CA334" s="373"/>
      <c r="CB334" s="373"/>
      <c r="CC334" s="373"/>
      <c r="CD334" s="373"/>
      <c r="CE334" s="373"/>
      <c r="CF334" s="373"/>
      <c r="CG334" s="373"/>
      <c r="CH334" s="373"/>
      <c r="CI334" s="373"/>
      <c r="CJ334" s="373"/>
      <c r="CK334" s="373"/>
      <c r="CL334" s="373"/>
      <c r="CM334" s="373"/>
      <c r="CN334" s="373"/>
      <c r="CO334" s="373"/>
      <c r="CP334" s="373"/>
      <c r="CQ334" s="373"/>
      <c r="CR334" s="373"/>
      <c r="CS334" s="373"/>
      <c r="CT334" s="373"/>
      <c r="CU334" s="373"/>
      <c r="CV334" s="373"/>
      <c r="CW334" s="373"/>
      <c r="CX334" s="373"/>
      <c r="CY334" s="373"/>
      <c r="CZ334" s="373"/>
      <c r="DA334" s="373"/>
      <c r="DB334" s="842"/>
    </row>
    <row r="335" spans="2:106" s="26" customFormat="1" ht="14.5" customHeight="1">
      <c r="B335" s="832" t="str">
        <f>"G_"&amp;E335&amp;"X"&amp;F335&amp;"X"&amp;G335&amp;"X"&amp;H335&amp;"X"&amp;I335</f>
        <v>G_HBBXMainXGP250X720XIZQ</v>
      </c>
      <c r="C335" s="208"/>
      <c r="D335" s="788" t="s">
        <v>122</v>
      </c>
      <c r="E335" s="208" t="s">
        <v>124</v>
      </c>
      <c r="F335" s="208" t="s">
        <v>195</v>
      </c>
      <c r="G335" s="855" t="s">
        <v>366</v>
      </c>
      <c r="H335" s="847">
        <v>720</v>
      </c>
      <c r="I335" s="854" t="s">
        <v>364</v>
      </c>
      <c r="J335" s="797"/>
      <c r="K335" s="797"/>
      <c r="L335" s="797"/>
      <c r="M335" s="797"/>
      <c r="N335" s="797"/>
      <c r="O335" s="797"/>
      <c r="P335" s="797"/>
      <c r="Q335" s="797"/>
      <c r="R335" s="797"/>
      <c r="S335" s="797"/>
      <c r="T335" s="797"/>
      <c r="U335" s="797"/>
      <c r="V335" s="797"/>
      <c r="W335" s="797"/>
      <c r="X335" s="797"/>
      <c r="Y335" s="797"/>
      <c r="Z335" s="797"/>
      <c r="AA335" s="797"/>
      <c r="AB335" s="797"/>
      <c r="AC335" s="797"/>
      <c r="AD335" s="797"/>
      <c r="AE335" s="797"/>
      <c r="AF335" s="797"/>
      <c r="AG335" s="797"/>
      <c r="AH335" s="797"/>
      <c r="AI335" s="797"/>
      <c r="AJ335" s="797"/>
      <c r="AK335" s="797"/>
      <c r="AL335" s="797"/>
      <c r="AM335" s="797"/>
      <c r="AN335" s="797"/>
      <c r="AO335" s="797"/>
      <c r="AP335" s="797"/>
      <c r="AQ335" s="797"/>
      <c r="AR335" s="797"/>
      <c r="AS335" s="797"/>
      <c r="AT335" s="797"/>
      <c r="AU335" s="797"/>
      <c r="AV335" s="797"/>
      <c r="AW335" s="797"/>
      <c r="AX335" s="797"/>
      <c r="AY335" s="797"/>
      <c r="AZ335" s="797"/>
      <c r="BA335" s="797"/>
      <c r="BB335" s="797"/>
      <c r="BC335" s="797"/>
      <c r="BD335" s="797"/>
      <c r="BE335" s="797"/>
      <c r="BF335" s="797"/>
      <c r="BG335" s="797"/>
      <c r="BH335" s="797"/>
      <c r="BI335" s="797"/>
      <c r="BJ335" s="797"/>
      <c r="BK335" s="797"/>
      <c r="BL335" s="797"/>
      <c r="BM335" s="797"/>
      <c r="BN335" s="797"/>
      <c r="BO335" s="797"/>
      <c r="BP335" s="797"/>
      <c r="BQ335" s="797"/>
      <c r="BR335" s="797"/>
      <c r="BS335" s="797"/>
      <c r="BT335" s="797"/>
      <c r="BU335" s="797"/>
      <c r="BV335" s="797"/>
      <c r="BW335" s="797"/>
      <c r="BX335" s="797"/>
      <c r="BY335" s="797"/>
      <c r="BZ335" s="797"/>
      <c r="CA335" s="797"/>
      <c r="CB335" s="797"/>
      <c r="CC335" s="797"/>
      <c r="CD335" s="797"/>
      <c r="CE335" s="797"/>
      <c r="CF335" s="797"/>
      <c r="CG335" s="797"/>
      <c r="CH335" s="797"/>
      <c r="CI335" s="797"/>
      <c r="CJ335" s="797"/>
      <c r="CK335" s="797"/>
      <c r="CL335" s="797"/>
      <c r="CM335" s="797"/>
      <c r="CN335" s="797"/>
      <c r="CO335" s="797"/>
      <c r="CP335" s="797"/>
      <c r="CQ335" s="797"/>
      <c r="CR335" s="797"/>
      <c r="CS335" s="797"/>
      <c r="CT335" s="797"/>
      <c r="CU335" s="797"/>
      <c r="CV335" s="797"/>
      <c r="CW335" s="797"/>
      <c r="CX335" s="797"/>
      <c r="CY335" s="797"/>
      <c r="CZ335" s="797"/>
      <c r="DA335" s="797"/>
      <c r="DB335" s="837"/>
    </row>
    <row r="336" spans="2:106" s="26" customFormat="1" ht="3.65" customHeight="1">
      <c r="B336" s="834" t="str">
        <f>MID(D335,1,1)&amp;"_U"&amp;G335&amp;"X"&amp;MID(H335,3,4)&amp;F335&amp;MID(E335,1,1)&amp;MID(I335,1,1)</f>
        <v>G_UGP250X0MainHI</v>
      </c>
      <c r="E336" s="202"/>
      <c r="H336" s="869"/>
      <c r="I336" s="858"/>
      <c r="DB336" s="838"/>
    </row>
    <row r="337" spans="2:106" s="26" customFormat="1" ht="3.65" customHeight="1">
      <c r="B337" s="836"/>
      <c r="H337" s="869"/>
      <c r="I337" s="858"/>
      <c r="DB337" s="838"/>
    </row>
    <row r="338" spans="2:106" s="26" customFormat="1" ht="3.65" customHeight="1">
      <c r="B338" s="836"/>
      <c r="H338" s="869"/>
      <c r="I338" s="858"/>
      <c r="K338" s="384"/>
      <c r="L338" s="385"/>
      <c r="M338" s="385"/>
      <c r="N338" s="386"/>
      <c r="O338" s="386"/>
      <c r="P338" s="385"/>
      <c r="Q338" s="385"/>
      <c r="R338" s="385"/>
      <c r="S338" s="387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  <c r="AF338" s="385"/>
      <c r="AG338" s="385"/>
      <c r="AH338" s="385"/>
      <c r="AI338" s="385"/>
      <c r="AJ338" s="385"/>
      <c r="AK338" s="385"/>
      <c r="AL338" s="385"/>
      <c r="AM338" s="388"/>
      <c r="AN338" s="388"/>
      <c r="AO338" s="388"/>
      <c r="AP338" s="388"/>
      <c r="AQ338" s="388"/>
      <c r="AR338" s="388"/>
      <c r="AS338" s="388"/>
      <c r="AT338" s="388"/>
      <c r="AU338" s="388"/>
      <c r="AV338" s="388"/>
      <c r="AW338" s="388"/>
      <c r="AX338" s="388"/>
      <c r="AY338" s="1429" t="s">
        <v>111</v>
      </c>
      <c r="AZ338" s="1429"/>
      <c r="BA338" s="1429"/>
      <c r="BB338" s="1429"/>
      <c r="BC338" s="1429"/>
      <c r="BD338" s="1429"/>
      <c r="BE338" s="1429"/>
      <c r="BF338" s="1430"/>
      <c r="DB338" s="838"/>
    </row>
    <row r="339" spans="2:106" s="26" customFormat="1" ht="3.65" customHeight="1">
      <c r="B339" s="836"/>
      <c r="H339" s="869"/>
      <c r="I339" s="858"/>
      <c r="K339" s="389"/>
      <c r="L339" s="796"/>
      <c r="M339" s="796"/>
      <c r="N339" s="798"/>
      <c r="O339" s="798"/>
      <c r="P339" s="796"/>
      <c r="Q339" s="796"/>
      <c r="R339" s="796"/>
      <c r="S339" s="799"/>
      <c r="T339" s="800"/>
      <c r="U339" s="800"/>
      <c r="V339" s="800"/>
      <c r="W339" s="800"/>
      <c r="X339" s="800"/>
      <c r="Y339" s="800"/>
      <c r="Z339" s="800"/>
      <c r="AA339" s="800"/>
      <c r="AB339" s="800"/>
      <c r="AC339" s="800"/>
      <c r="AD339" s="800"/>
      <c r="AE339" s="800"/>
      <c r="AF339" s="800"/>
      <c r="AG339" s="800"/>
      <c r="AH339" s="800"/>
      <c r="AI339" s="800"/>
      <c r="AJ339" s="800"/>
      <c r="AK339" s="800"/>
      <c r="AL339" s="800"/>
      <c r="AM339" s="800"/>
      <c r="AN339" s="800"/>
      <c r="AO339" s="800"/>
      <c r="AP339" s="800"/>
      <c r="AQ339" s="800"/>
      <c r="AR339" s="800"/>
      <c r="AS339" s="800"/>
      <c r="AT339" s="800"/>
      <c r="AU339" s="800"/>
      <c r="AV339" s="800"/>
      <c r="AW339" s="800"/>
      <c r="AX339" s="800"/>
      <c r="AY339" s="1422"/>
      <c r="AZ339" s="1422"/>
      <c r="BA339" s="1422"/>
      <c r="BB339" s="1422"/>
      <c r="BC339" s="1422"/>
      <c r="BD339" s="1422"/>
      <c r="BE339" s="1422"/>
      <c r="BF339" s="1431"/>
      <c r="DB339" s="838"/>
    </row>
    <row r="340" spans="2:106" s="26" customFormat="1" ht="3.65" customHeight="1">
      <c r="B340" s="836"/>
      <c r="H340" s="869"/>
      <c r="I340" s="858"/>
      <c r="K340" s="389"/>
      <c r="L340" s="796"/>
      <c r="M340" s="796"/>
      <c r="N340" s="798"/>
      <c r="O340" s="798"/>
      <c r="P340" s="796"/>
      <c r="Q340" s="796"/>
      <c r="R340" s="796"/>
      <c r="S340" s="796"/>
      <c r="T340" s="796"/>
      <c r="U340" s="796"/>
      <c r="V340" s="796"/>
      <c r="W340" s="796"/>
      <c r="X340" s="796"/>
      <c r="Y340" s="796"/>
      <c r="Z340" s="796"/>
      <c r="AA340" s="796"/>
      <c r="AB340" s="796"/>
      <c r="AC340" s="796"/>
      <c r="AD340" s="796"/>
      <c r="AE340" s="796"/>
      <c r="AF340" s="796"/>
      <c r="AG340" s="796"/>
      <c r="AH340" s="796"/>
      <c r="AI340" s="796"/>
      <c r="AJ340" s="796"/>
      <c r="AK340" s="796"/>
      <c r="AL340" s="796"/>
      <c r="AM340" s="800"/>
      <c r="AN340" s="800"/>
      <c r="AO340" s="800"/>
      <c r="AP340" s="800"/>
      <c r="AQ340" s="800"/>
      <c r="AR340" s="796"/>
      <c r="AS340" s="796"/>
      <c r="AT340" s="796"/>
      <c r="AU340" s="796"/>
      <c r="AV340" s="796"/>
      <c r="AW340" s="796"/>
      <c r="AX340" s="796"/>
      <c r="AY340" s="1422"/>
      <c r="AZ340" s="1422"/>
      <c r="BA340" s="1422"/>
      <c r="BB340" s="1422"/>
      <c r="BC340" s="1422"/>
      <c r="BD340" s="1422"/>
      <c r="BE340" s="1422"/>
      <c r="BF340" s="1431"/>
      <c r="DB340" s="838"/>
    </row>
    <row r="341" spans="2:106" s="26" customFormat="1" ht="3.65" customHeight="1">
      <c r="B341" s="836"/>
      <c r="H341" s="869"/>
      <c r="I341" s="858"/>
      <c r="K341" s="390"/>
      <c r="L341" s="805"/>
      <c r="M341" s="805"/>
      <c r="N341" s="805"/>
      <c r="O341" s="805"/>
      <c r="P341" s="805"/>
      <c r="Q341" s="805"/>
      <c r="R341" s="805"/>
      <c r="S341" s="805"/>
      <c r="T341" s="805"/>
      <c r="U341" s="805"/>
      <c r="V341" s="805"/>
      <c r="W341" s="805"/>
      <c r="X341" s="805"/>
      <c r="Y341" s="805"/>
      <c r="Z341" s="805"/>
      <c r="AA341" s="805"/>
      <c r="AB341" s="805"/>
      <c r="AC341" s="805"/>
      <c r="AD341" s="805"/>
      <c r="AE341" s="805"/>
      <c r="AF341" s="805"/>
      <c r="AG341" s="805"/>
      <c r="AH341" s="805"/>
      <c r="AI341" s="805"/>
      <c r="AJ341" s="805"/>
      <c r="AK341" s="805"/>
      <c r="AL341" s="805"/>
      <c r="AM341" s="805"/>
      <c r="AN341" s="805"/>
      <c r="AO341" s="805"/>
      <c r="AP341" s="805"/>
      <c r="AQ341" s="805"/>
      <c r="AR341" s="805"/>
      <c r="AS341" s="805"/>
      <c r="AT341" s="805"/>
      <c r="AU341" s="805"/>
      <c r="AV341" s="805"/>
      <c r="AW341" s="805"/>
      <c r="AX341" s="805"/>
      <c r="AY341" s="1422"/>
      <c r="AZ341" s="1422"/>
      <c r="BA341" s="1422"/>
      <c r="BB341" s="1422"/>
      <c r="BC341" s="1422"/>
      <c r="BD341" s="1422"/>
      <c r="BE341" s="1422"/>
      <c r="BF341" s="1431"/>
      <c r="DB341" s="838"/>
    </row>
    <row r="342" spans="2:106" s="26" customFormat="1" ht="3.65" customHeight="1">
      <c r="B342" s="836"/>
      <c r="H342" s="869"/>
      <c r="I342" s="858"/>
      <c r="K342" s="390"/>
      <c r="L342" s="805"/>
      <c r="M342" s="805"/>
      <c r="N342" s="805"/>
      <c r="O342" s="805"/>
      <c r="P342" s="805"/>
      <c r="Q342" s="805"/>
      <c r="R342" s="805"/>
      <c r="S342" s="805"/>
      <c r="T342" s="1420" t="e" vm="17">
        <v>#VALUE!</v>
      </c>
      <c r="U342" s="1420"/>
      <c r="V342" s="1420"/>
      <c r="W342" s="1420"/>
      <c r="X342" s="1420"/>
      <c r="Y342" s="1420"/>
      <c r="Z342" s="1420"/>
      <c r="AA342" s="1420"/>
      <c r="AB342" s="1420"/>
      <c r="AC342" s="1420"/>
      <c r="AD342" s="1420"/>
      <c r="AE342" s="805"/>
      <c r="AF342" s="805"/>
      <c r="AG342" s="805"/>
      <c r="AH342" s="805"/>
      <c r="AI342" s="805"/>
      <c r="AJ342" s="805"/>
      <c r="AK342" s="805"/>
      <c r="AL342" s="805"/>
      <c r="AM342" s="805"/>
      <c r="AN342" s="805"/>
      <c r="AO342" s="805"/>
      <c r="AP342" s="805"/>
      <c r="AQ342" s="805"/>
      <c r="AR342" s="805"/>
      <c r="AS342" s="805"/>
      <c r="AT342" s="805"/>
      <c r="AU342" s="805"/>
      <c r="AV342" s="805"/>
      <c r="AW342" s="805"/>
      <c r="AX342" s="805"/>
      <c r="AY342" s="805"/>
      <c r="AZ342" s="805"/>
      <c r="BA342" s="805"/>
      <c r="BB342" s="805"/>
      <c r="BC342" s="805"/>
      <c r="BD342" s="805"/>
      <c r="BE342" s="805"/>
      <c r="BF342" s="391"/>
      <c r="DB342" s="838"/>
    </row>
    <row r="343" spans="2:106" s="26" customFormat="1" ht="3.65" customHeight="1">
      <c r="B343" s="836"/>
      <c r="H343" s="869"/>
      <c r="I343" s="858"/>
      <c r="K343" s="389"/>
      <c r="L343" s="800"/>
      <c r="M343" s="796"/>
      <c r="N343" s="798"/>
      <c r="O343" s="798"/>
      <c r="P343" s="796"/>
      <c r="Q343" s="796"/>
      <c r="R343" s="796"/>
      <c r="S343" s="796"/>
      <c r="T343" s="1420"/>
      <c r="U343" s="1420"/>
      <c r="V343" s="1420"/>
      <c r="W343" s="1420"/>
      <c r="X343" s="1420"/>
      <c r="Y343" s="1420"/>
      <c r="Z343" s="1420"/>
      <c r="AA343" s="1420"/>
      <c r="AB343" s="1420"/>
      <c r="AC343" s="1420"/>
      <c r="AD343" s="1420"/>
      <c r="AE343" s="796"/>
      <c r="AF343" s="796"/>
      <c r="AG343" s="796"/>
      <c r="AH343" s="796"/>
      <c r="AI343" s="796"/>
      <c r="AJ343" s="796"/>
      <c r="AK343" s="796"/>
      <c r="AL343" s="796"/>
      <c r="AM343" s="800"/>
      <c r="AN343" s="800"/>
      <c r="AO343" s="800"/>
      <c r="AP343" s="800"/>
      <c r="AQ343" s="800"/>
      <c r="AR343" s="796"/>
      <c r="AS343" s="796"/>
      <c r="AT343" s="796"/>
      <c r="AU343" s="796"/>
      <c r="AV343" s="796"/>
      <c r="AW343" s="796"/>
      <c r="AX343" s="796"/>
      <c r="AY343" s="796"/>
      <c r="AZ343" s="798"/>
      <c r="BA343" s="798"/>
      <c r="BB343" s="796"/>
      <c r="BC343" s="796"/>
      <c r="BD343" s="796"/>
      <c r="BE343" s="796"/>
      <c r="BF343" s="392"/>
      <c r="DB343" s="838"/>
    </row>
    <row r="344" spans="2:106" s="26" customFormat="1" ht="3.65" customHeight="1">
      <c r="B344" s="836"/>
      <c r="H344" s="869"/>
      <c r="I344" s="858"/>
      <c r="K344" s="389"/>
      <c r="L344" s="796"/>
      <c r="M344" s="796"/>
      <c r="N344" s="796"/>
      <c r="O344" s="796"/>
      <c r="P344" s="796"/>
      <c r="Q344" s="796"/>
      <c r="R344" s="796"/>
      <c r="S344" s="796"/>
      <c r="T344" s="1420"/>
      <c r="U344" s="1420"/>
      <c r="V344" s="1420"/>
      <c r="W344" s="1420"/>
      <c r="X344" s="1420"/>
      <c r="Y344" s="1420"/>
      <c r="Z344" s="1420"/>
      <c r="AA344" s="1420"/>
      <c r="AB344" s="1420"/>
      <c r="AC344" s="1420"/>
      <c r="AD344" s="1420"/>
      <c r="AE344" s="796"/>
      <c r="AF344" s="796"/>
      <c r="AG344" s="796"/>
      <c r="AH344" s="796"/>
      <c r="AI344" s="796"/>
      <c r="AJ344" s="796"/>
      <c r="AK344" s="796"/>
      <c r="AL344" s="796"/>
      <c r="AM344" s="800"/>
      <c r="AN344" s="800"/>
      <c r="AO344" s="800"/>
      <c r="AP344" s="800"/>
      <c r="AQ344" s="800"/>
      <c r="AR344" s="796"/>
      <c r="AS344" s="796"/>
      <c r="AT344" s="796"/>
      <c r="AU344" s="796"/>
      <c r="AV344" s="796"/>
      <c r="AW344" s="796"/>
      <c r="AX344" s="796"/>
      <c r="AY344" s="796"/>
      <c r="AZ344" s="796"/>
      <c r="BA344" s="796"/>
      <c r="BB344" s="796"/>
      <c r="BC344" s="796"/>
      <c r="BD344" s="796"/>
      <c r="BE344" s="796"/>
      <c r="BF344" s="392"/>
      <c r="DB344" s="838"/>
    </row>
    <row r="345" spans="2:106" s="26" customFormat="1" ht="3.65" customHeight="1">
      <c r="B345" s="836"/>
      <c r="H345" s="869"/>
      <c r="I345" s="858"/>
      <c r="K345" s="389"/>
      <c r="L345" s="796"/>
      <c r="M345" s="796"/>
      <c r="N345" s="796"/>
      <c r="O345" s="796"/>
      <c r="P345" s="796"/>
      <c r="Q345" s="796"/>
      <c r="R345" s="801"/>
      <c r="S345" s="801"/>
      <c r="T345" s="1420"/>
      <c r="U345" s="1420"/>
      <c r="V345" s="1420"/>
      <c r="W345" s="1420"/>
      <c r="X345" s="1420"/>
      <c r="Y345" s="1420"/>
      <c r="Z345" s="1420"/>
      <c r="AA345" s="1420"/>
      <c r="AB345" s="1420"/>
      <c r="AC345" s="1420"/>
      <c r="AD345" s="1420"/>
      <c r="AE345" s="802"/>
      <c r="AF345" s="802"/>
      <c r="AG345" s="796"/>
      <c r="AH345" s="796"/>
      <c r="AI345" s="796"/>
      <c r="AJ345" s="796"/>
      <c r="AK345" s="796"/>
      <c r="AL345" s="796"/>
      <c r="AM345" s="800"/>
      <c r="AN345" s="800"/>
      <c r="AO345" s="800"/>
      <c r="AP345" s="800"/>
      <c r="AQ345" s="800"/>
      <c r="AR345" s="796"/>
      <c r="AS345" s="796"/>
      <c r="AT345" s="796"/>
      <c r="AU345" s="796"/>
      <c r="AV345" s="796"/>
      <c r="AW345" s="796"/>
      <c r="AX345" s="796"/>
      <c r="AY345" s="796"/>
      <c r="AZ345" s="796"/>
      <c r="BA345" s="796"/>
      <c r="BB345" s="796"/>
      <c r="BC345" s="796"/>
      <c r="BD345" s="796"/>
      <c r="BE345" s="796"/>
      <c r="BF345" s="392"/>
      <c r="DB345" s="838"/>
    </row>
    <row r="346" spans="2:106" s="26" customFormat="1" ht="3.65" customHeight="1">
      <c r="B346" s="836"/>
      <c r="H346" s="869"/>
      <c r="I346" s="858"/>
      <c r="K346" s="389"/>
      <c r="L346" s="796"/>
      <c r="M346" s="796"/>
      <c r="N346" s="796"/>
      <c r="O346" s="796"/>
      <c r="P346" s="796"/>
      <c r="Q346" s="796"/>
      <c r="R346" s="801"/>
      <c r="S346" s="801"/>
      <c r="T346" s="1420"/>
      <c r="U346" s="1420"/>
      <c r="V346" s="1420"/>
      <c r="W346" s="1420"/>
      <c r="X346" s="1420"/>
      <c r="Y346" s="1420"/>
      <c r="Z346" s="1420"/>
      <c r="AA346" s="1420"/>
      <c r="AB346" s="1420"/>
      <c r="AC346" s="1420"/>
      <c r="AD346" s="1420"/>
      <c r="AE346" s="802"/>
      <c r="AF346" s="802"/>
      <c r="AG346" s="796"/>
      <c r="AH346" s="796"/>
      <c r="AI346" s="796"/>
      <c r="AJ346" s="796"/>
      <c r="AK346" s="796"/>
      <c r="AL346" s="796"/>
      <c r="AM346" s="800"/>
      <c r="AN346" s="800"/>
      <c r="AO346" s="800"/>
      <c r="AP346" s="800"/>
      <c r="AQ346" s="800"/>
      <c r="AR346" s="796"/>
      <c r="AS346" s="796"/>
      <c r="AT346" s="796"/>
      <c r="AU346" s="796"/>
      <c r="AV346" s="796"/>
      <c r="AW346" s="796"/>
      <c r="AX346" s="796"/>
      <c r="AY346" s="796"/>
      <c r="AZ346" s="796"/>
      <c r="BA346" s="796"/>
      <c r="BB346" s="796"/>
      <c r="BC346" s="796"/>
      <c r="BD346" s="796"/>
      <c r="BE346" s="796"/>
      <c r="BF346" s="392"/>
      <c r="DB346" s="838"/>
    </row>
    <row r="347" spans="2:106" s="26" customFormat="1" ht="3.65" customHeight="1">
      <c r="B347" s="836"/>
      <c r="H347" s="869"/>
      <c r="I347" s="858"/>
      <c r="K347" s="389"/>
      <c r="L347" s="796"/>
      <c r="M347" s="796"/>
      <c r="N347" s="796"/>
      <c r="O347" s="796"/>
      <c r="P347" s="796"/>
      <c r="Q347" s="796"/>
      <c r="R347" s="796"/>
      <c r="S347" s="796"/>
      <c r="T347" s="1420"/>
      <c r="U347" s="1420"/>
      <c r="V347" s="1420"/>
      <c r="W347" s="1420"/>
      <c r="X347" s="1420"/>
      <c r="Y347" s="1420"/>
      <c r="Z347" s="1420"/>
      <c r="AA347" s="1420"/>
      <c r="AB347" s="1420"/>
      <c r="AC347" s="1420"/>
      <c r="AD347" s="1420"/>
      <c r="AE347" s="796"/>
      <c r="AF347" s="796"/>
      <c r="AG347" s="796"/>
      <c r="AH347" s="796"/>
      <c r="AI347" s="796"/>
      <c r="AJ347" s="796"/>
      <c r="AK347" s="796"/>
      <c r="AL347" s="796"/>
      <c r="AM347" s="800"/>
      <c r="AN347" s="800"/>
      <c r="AO347" s="800"/>
      <c r="AP347" s="800"/>
      <c r="AQ347" s="800"/>
      <c r="AR347" s="796"/>
      <c r="AS347" s="796"/>
      <c r="AT347" s="796"/>
      <c r="AU347" s="796"/>
      <c r="AV347" s="796"/>
      <c r="AW347" s="796"/>
      <c r="AX347" s="796"/>
      <c r="AY347" s="796"/>
      <c r="AZ347" s="796"/>
      <c r="BA347" s="796"/>
      <c r="BB347" s="796"/>
      <c r="BC347" s="796"/>
      <c r="BD347" s="796"/>
      <c r="BE347" s="796"/>
      <c r="BF347" s="392"/>
      <c r="DB347" s="838"/>
    </row>
    <row r="348" spans="2:106" s="26" customFormat="1" ht="3.65" customHeight="1">
      <c r="B348" s="836"/>
      <c r="H348" s="869"/>
      <c r="I348" s="858"/>
      <c r="K348" s="389"/>
      <c r="L348" s="796"/>
      <c r="M348" s="796"/>
      <c r="N348" s="796"/>
      <c r="O348" s="796"/>
      <c r="P348" s="796"/>
      <c r="Q348" s="796"/>
      <c r="R348" s="796"/>
      <c r="S348" s="796"/>
      <c r="T348" s="1420"/>
      <c r="U348" s="1420"/>
      <c r="V348" s="1420"/>
      <c r="W348" s="1420"/>
      <c r="X348" s="1420"/>
      <c r="Y348" s="1420"/>
      <c r="Z348" s="1420"/>
      <c r="AA348" s="1420"/>
      <c r="AB348" s="1420"/>
      <c r="AC348" s="1420"/>
      <c r="AD348" s="1420"/>
      <c r="AE348" s="796"/>
      <c r="AF348" s="796"/>
      <c r="AG348" s="796"/>
      <c r="AH348" s="796"/>
      <c r="AI348" s="796"/>
      <c r="AJ348" s="796"/>
      <c r="AK348" s="796"/>
      <c r="AL348" s="796"/>
      <c r="AM348" s="800"/>
      <c r="AN348" s="800"/>
      <c r="AO348" s="800"/>
      <c r="AP348" s="800"/>
      <c r="AQ348" s="800"/>
      <c r="AR348" s="796"/>
      <c r="AS348" s="796"/>
      <c r="AT348" s="796"/>
      <c r="AU348" s="796"/>
      <c r="AV348" s="796"/>
      <c r="AW348" s="796"/>
      <c r="AX348" s="796"/>
      <c r="AY348" s="796"/>
      <c r="AZ348" s="796"/>
      <c r="BA348" s="796"/>
      <c r="BB348" s="796"/>
      <c r="BC348" s="796"/>
      <c r="BD348" s="796"/>
      <c r="BE348" s="796"/>
      <c r="BF348" s="392"/>
      <c r="DB348" s="838"/>
    </row>
    <row r="349" spans="2:106" s="26" customFormat="1" ht="3.65" customHeight="1">
      <c r="B349" s="836"/>
      <c r="H349" s="869"/>
      <c r="I349" s="858"/>
      <c r="K349" s="390"/>
      <c r="L349" s="805"/>
      <c r="M349" s="805"/>
      <c r="N349" s="805"/>
      <c r="O349" s="805"/>
      <c r="P349" s="805"/>
      <c r="Q349" s="805"/>
      <c r="R349" s="805"/>
      <c r="S349" s="805"/>
      <c r="T349" s="1420"/>
      <c r="U349" s="1420"/>
      <c r="V349" s="1420"/>
      <c r="W349" s="1420"/>
      <c r="X349" s="1420"/>
      <c r="Y349" s="1420"/>
      <c r="Z349" s="1420"/>
      <c r="AA349" s="1420"/>
      <c r="AB349" s="1420"/>
      <c r="AC349" s="1420"/>
      <c r="AD349" s="1420"/>
      <c r="AE349" s="805"/>
      <c r="AF349" s="805"/>
      <c r="AG349" s="805"/>
      <c r="AH349" s="805"/>
      <c r="AI349" s="805"/>
      <c r="AJ349" s="805"/>
      <c r="AK349" s="805"/>
      <c r="AL349" s="805"/>
      <c r="AM349" s="805"/>
      <c r="AN349" s="805"/>
      <c r="AO349" s="805"/>
      <c r="AP349" s="805"/>
      <c r="AQ349" s="805"/>
      <c r="AR349" s="805"/>
      <c r="AS349" s="805"/>
      <c r="AT349" s="805"/>
      <c r="AU349" s="805"/>
      <c r="AV349" s="805"/>
      <c r="AW349" s="805"/>
      <c r="AX349" s="805"/>
      <c r="AY349" s="805"/>
      <c r="AZ349" s="805"/>
      <c r="BA349" s="805"/>
      <c r="BB349" s="805"/>
      <c r="BC349" s="805"/>
      <c r="BD349" s="805"/>
      <c r="BE349" s="805"/>
      <c r="BF349" s="391"/>
      <c r="DB349" s="838"/>
    </row>
    <row r="350" spans="2:106" s="26" customFormat="1" ht="3.65" customHeight="1">
      <c r="B350" s="836"/>
      <c r="H350" s="869"/>
      <c r="I350" s="858"/>
      <c r="K350" s="1432" t="s">
        <v>229</v>
      </c>
      <c r="L350" s="1420"/>
      <c r="M350" s="1420"/>
      <c r="N350" s="1420"/>
      <c r="O350" s="1420"/>
      <c r="P350" s="1420"/>
      <c r="Q350" s="796"/>
      <c r="R350" s="805"/>
      <c r="S350" s="805"/>
      <c r="T350" s="805"/>
      <c r="U350" s="805"/>
      <c r="V350" s="805"/>
      <c r="W350" s="805"/>
      <c r="X350" s="805"/>
      <c r="Y350" s="805"/>
      <c r="Z350" s="805"/>
      <c r="AA350" s="805"/>
      <c r="AB350" s="805"/>
      <c r="AC350" s="805"/>
      <c r="AD350" s="805"/>
      <c r="AE350" s="805"/>
      <c r="AF350" s="805"/>
      <c r="AG350" s="805"/>
      <c r="AH350" s="805"/>
      <c r="AI350" s="805"/>
      <c r="AJ350" s="805"/>
      <c r="AK350" s="805"/>
      <c r="AL350" s="805"/>
      <c r="AM350" s="805"/>
      <c r="AN350" s="805"/>
      <c r="AO350" s="805"/>
      <c r="AP350" s="805"/>
      <c r="AQ350" s="805"/>
      <c r="AR350" s="805"/>
      <c r="AS350" s="805"/>
      <c r="AT350" s="805"/>
      <c r="AU350" s="805"/>
      <c r="AV350" s="805"/>
      <c r="AW350" s="805"/>
      <c r="AX350" s="805"/>
      <c r="AY350" s="805"/>
      <c r="AZ350" s="805"/>
      <c r="BA350" s="805"/>
      <c r="BB350" s="805"/>
      <c r="BC350" s="805"/>
      <c r="BD350" s="805"/>
      <c r="BE350" s="805"/>
      <c r="BF350" s="391"/>
      <c r="DB350" s="838"/>
    </row>
    <row r="351" spans="2:106" s="26" customFormat="1" ht="3.65" customHeight="1">
      <c r="B351" s="836"/>
      <c r="H351" s="869"/>
      <c r="I351" s="858"/>
      <c r="K351" s="1432"/>
      <c r="L351" s="1420"/>
      <c r="M351" s="1420"/>
      <c r="N351" s="1420"/>
      <c r="O351" s="1420"/>
      <c r="P351" s="1420"/>
      <c r="Q351" s="796"/>
      <c r="R351" s="1420"/>
      <c r="S351" s="1420"/>
      <c r="T351" s="1420"/>
      <c r="U351" s="1420"/>
      <c r="V351" s="1420"/>
      <c r="W351" s="1420"/>
      <c r="X351" s="796"/>
      <c r="Y351" s="796"/>
      <c r="Z351" s="800"/>
      <c r="AA351" s="800"/>
      <c r="AB351" s="800"/>
      <c r="AC351" s="800"/>
      <c r="AD351" s="800"/>
      <c r="AE351" s="800"/>
      <c r="AF351" s="800"/>
      <c r="AG351" s="800"/>
      <c r="AH351" s="800"/>
      <c r="AI351" s="800"/>
      <c r="AJ351" s="803"/>
      <c r="AK351" s="803"/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796"/>
      <c r="AZ351" s="796"/>
      <c r="BA351" s="796"/>
      <c r="BB351" s="796"/>
      <c r="BC351" s="796"/>
      <c r="BD351" s="796"/>
      <c r="BE351" s="796"/>
      <c r="BF351" s="393"/>
      <c r="DB351" s="838"/>
    </row>
    <row r="352" spans="2:106" s="26" customFormat="1" ht="3.65" customHeight="1">
      <c r="B352" s="836"/>
      <c r="H352" s="869"/>
      <c r="I352" s="858"/>
      <c r="K352" s="1432"/>
      <c r="L352" s="1420"/>
      <c r="M352" s="1420"/>
      <c r="N352" s="1420"/>
      <c r="O352" s="1420"/>
      <c r="P352" s="1420"/>
      <c r="Q352" s="796"/>
      <c r="R352" s="1420"/>
      <c r="S352" s="1420"/>
      <c r="T352" s="1420"/>
      <c r="U352" s="1420"/>
      <c r="V352" s="1420"/>
      <c r="W352" s="1420"/>
      <c r="X352" s="796"/>
      <c r="Y352" s="796"/>
      <c r="Z352" s="800"/>
      <c r="AA352" s="800"/>
      <c r="AB352" s="800"/>
      <c r="AC352" s="800"/>
      <c r="AD352" s="800"/>
      <c r="AE352" s="800"/>
      <c r="AF352" s="800"/>
      <c r="AG352" s="800"/>
      <c r="AH352" s="800"/>
      <c r="AI352" s="800"/>
      <c r="AJ352" s="803"/>
      <c r="AK352" s="803"/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796"/>
      <c r="AZ352" s="796"/>
      <c r="BA352" s="796"/>
      <c r="BB352" s="796"/>
      <c r="BC352" s="796"/>
      <c r="BD352" s="796"/>
      <c r="BE352" s="796"/>
      <c r="BF352" s="393"/>
      <c r="DB352" s="838"/>
    </row>
    <row r="353" spans="2:106" s="26" customFormat="1" ht="3.65" customHeight="1">
      <c r="B353" s="836"/>
      <c r="H353" s="869"/>
      <c r="I353" s="858"/>
      <c r="K353" s="1433"/>
      <c r="L353" s="1434"/>
      <c r="M353" s="1434"/>
      <c r="N353" s="1434"/>
      <c r="O353" s="1434"/>
      <c r="P353" s="1434"/>
      <c r="Q353" s="394"/>
      <c r="R353" s="1434"/>
      <c r="S353" s="1434"/>
      <c r="T353" s="1434"/>
      <c r="U353" s="1434"/>
      <c r="V353" s="1434"/>
      <c r="W353" s="1434"/>
      <c r="X353" s="394"/>
      <c r="Y353" s="394"/>
      <c r="Z353" s="395"/>
      <c r="AA353" s="395"/>
      <c r="AB353" s="395"/>
      <c r="AC353" s="395"/>
      <c r="AD353" s="395"/>
      <c r="AE353" s="395"/>
      <c r="AF353" s="395"/>
      <c r="AG353" s="395"/>
      <c r="AH353" s="395"/>
      <c r="AI353" s="395"/>
      <c r="AJ353" s="396"/>
      <c r="AK353" s="396"/>
      <c r="AL353" s="396"/>
      <c r="AM353" s="396"/>
      <c r="AN353" s="396"/>
      <c r="AO353" s="396"/>
      <c r="AP353" s="396"/>
      <c r="AQ353" s="396"/>
      <c r="AR353" s="396"/>
      <c r="AS353" s="396"/>
      <c r="AT353" s="396"/>
      <c r="AU353" s="396"/>
      <c r="AV353" s="396"/>
      <c r="AW353" s="396"/>
      <c r="AX353" s="396"/>
      <c r="AY353" s="394"/>
      <c r="AZ353" s="394"/>
      <c r="BA353" s="394"/>
      <c r="BB353" s="394"/>
      <c r="BC353" s="394"/>
      <c r="BD353" s="394"/>
      <c r="BE353" s="394"/>
      <c r="BF353" s="397"/>
      <c r="DB353" s="838"/>
    </row>
    <row r="354" spans="2:106" s="26" customFormat="1" ht="3.65" customHeight="1">
      <c r="B354" s="836"/>
      <c r="H354" s="869"/>
      <c r="I354" s="858"/>
      <c r="DB354" s="838"/>
    </row>
    <row r="355" spans="2:106" s="26" customFormat="1" ht="3.65" customHeight="1">
      <c r="B355" s="836"/>
      <c r="H355" s="869"/>
      <c r="I355" s="858"/>
      <c r="DB355" s="838"/>
    </row>
    <row r="356" spans="2:106" s="26" customFormat="1" ht="3.65" customHeight="1">
      <c r="B356" s="836"/>
      <c r="H356" s="869"/>
      <c r="I356" s="858"/>
      <c r="DB356" s="838"/>
    </row>
    <row r="357" spans="2:106" s="26" customFormat="1" ht="3.65" customHeight="1">
      <c r="B357" s="839"/>
      <c r="C357" s="804"/>
      <c r="D357" s="804"/>
      <c r="E357" s="804"/>
      <c r="F357" s="804"/>
      <c r="G357" s="804"/>
      <c r="H357" s="804"/>
      <c r="I357" s="859"/>
      <c r="J357" s="804"/>
      <c r="K357" s="804"/>
      <c r="L357" s="804"/>
      <c r="M357" s="804"/>
      <c r="N357" s="804"/>
      <c r="O357" s="804"/>
      <c r="P357" s="804"/>
      <c r="Q357" s="804"/>
      <c r="R357" s="804"/>
      <c r="S357" s="804"/>
      <c r="T357" s="804"/>
      <c r="U357" s="804"/>
      <c r="V357" s="804"/>
      <c r="W357" s="804"/>
      <c r="X357" s="804"/>
      <c r="Y357" s="804"/>
      <c r="Z357" s="804"/>
      <c r="AA357" s="804"/>
      <c r="AB357" s="804"/>
      <c r="AC357" s="804"/>
      <c r="AD357" s="804"/>
      <c r="AE357" s="804"/>
      <c r="AF357" s="804"/>
      <c r="AG357" s="804"/>
      <c r="AH357" s="804"/>
      <c r="AI357" s="804"/>
      <c r="AJ357" s="804"/>
      <c r="AK357" s="804"/>
      <c r="AL357" s="804"/>
      <c r="AM357" s="804"/>
      <c r="AN357" s="804"/>
      <c r="AO357" s="804"/>
      <c r="AP357" s="804"/>
      <c r="AQ357" s="804"/>
      <c r="AR357" s="804"/>
      <c r="AS357" s="804"/>
      <c r="AT357" s="804"/>
      <c r="AU357" s="804"/>
      <c r="AV357" s="804"/>
      <c r="AW357" s="804"/>
      <c r="AX357" s="804"/>
      <c r="AY357" s="804"/>
      <c r="AZ357" s="804"/>
      <c r="BA357" s="804"/>
      <c r="BB357" s="804"/>
      <c r="BC357" s="804"/>
      <c r="BD357" s="804"/>
      <c r="BE357" s="804"/>
      <c r="BF357" s="804"/>
      <c r="BG357" s="804"/>
      <c r="BH357" s="804"/>
      <c r="BI357" s="804"/>
      <c r="BJ357" s="804"/>
      <c r="BK357" s="804"/>
      <c r="BL357" s="804"/>
      <c r="BM357" s="804"/>
      <c r="BN357" s="804"/>
      <c r="BO357" s="804"/>
      <c r="BP357" s="804"/>
      <c r="BQ357" s="804"/>
      <c r="BR357" s="804"/>
      <c r="BS357" s="804"/>
      <c r="BT357" s="804"/>
      <c r="BU357" s="804"/>
      <c r="BV357" s="804"/>
      <c r="BW357" s="804"/>
      <c r="BX357" s="804"/>
      <c r="BY357" s="804"/>
      <c r="BZ357" s="804"/>
      <c r="CA357" s="804"/>
      <c r="CB357" s="804"/>
      <c r="CC357" s="804"/>
      <c r="CD357" s="804"/>
      <c r="CE357" s="804"/>
      <c r="CF357" s="804"/>
      <c r="CG357" s="804"/>
      <c r="CH357" s="804"/>
      <c r="CI357" s="804"/>
      <c r="CJ357" s="804"/>
      <c r="CK357" s="804"/>
      <c r="CL357" s="804"/>
      <c r="CM357" s="804"/>
      <c r="CN357" s="804"/>
      <c r="CO357" s="804"/>
      <c r="CP357" s="804"/>
      <c r="CQ357" s="804"/>
      <c r="CR357" s="804"/>
      <c r="CS357" s="804"/>
      <c r="CT357" s="804"/>
      <c r="CU357" s="804"/>
      <c r="CV357" s="804"/>
      <c r="CW357" s="804"/>
      <c r="CX357" s="804"/>
      <c r="CY357" s="804"/>
      <c r="CZ357" s="804"/>
      <c r="DA357" s="804"/>
      <c r="DB357" s="840"/>
    </row>
    <row r="358" spans="2:106" s="26" customFormat="1" ht="3.65" customHeight="1">
      <c r="B358" s="841"/>
      <c r="C358" s="373"/>
      <c r="D358" s="373"/>
      <c r="E358" s="373"/>
      <c r="F358" s="373"/>
      <c r="G358" s="373"/>
      <c r="H358" s="373"/>
      <c r="I358" s="860"/>
      <c r="J358" s="373"/>
      <c r="K358" s="373"/>
      <c r="L358" s="373"/>
      <c r="M358" s="373"/>
      <c r="N358" s="373"/>
      <c r="O358" s="373"/>
      <c r="P358" s="373"/>
      <c r="Q358" s="373"/>
      <c r="R358" s="373"/>
      <c r="S358" s="373"/>
      <c r="T358" s="373"/>
      <c r="U358" s="373"/>
      <c r="V358" s="373"/>
      <c r="W358" s="373"/>
      <c r="X358" s="373"/>
      <c r="Y358" s="373"/>
      <c r="Z358" s="373"/>
      <c r="AA358" s="373"/>
      <c r="AB358" s="373"/>
      <c r="AC358" s="373"/>
      <c r="AD358" s="373"/>
      <c r="AE358" s="373"/>
      <c r="AF358" s="373"/>
      <c r="AG358" s="373"/>
      <c r="AH358" s="373"/>
      <c r="AI358" s="373"/>
      <c r="AJ358" s="373"/>
      <c r="AK358" s="373"/>
      <c r="AL358" s="373"/>
      <c r="AM358" s="373"/>
      <c r="AN358" s="373"/>
      <c r="AO358" s="373"/>
      <c r="AP358" s="373"/>
      <c r="AQ358" s="373"/>
      <c r="AR358" s="373"/>
      <c r="AS358" s="373"/>
      <c r="AT358" s="373"/>
      <c r="AU358" s="373"/>
      <c r="AV358" s="373"/>
      <c r="AW358" s="373"/>
      <c r="AX358" s="373"/>
      <c r="AY358" s="373"/>
      <c r="AZ358" s="373"/>
      <c r="BA358" s="373"/>
      <c r="BB358" s="373"/>
      <c r="BC358" s="373"/>
      <c r="BD358" s="373"/>
      <c r="BE358" s="373"/>
      <c r="BF358" s="373"/>
      <c r="BG358" s="373"/>
      <c r="BH358" s="373"/>
      <c r="BI358" s="373"/>
      <c r="BJ358" s="373"/>
      <c r="BK358" s="373"/>
      <c r="BL358" s="373"/>
      <c r="BM358" s="373"/>
      <c r="BN358" s="373"/>
      <c r="BO358" s="373"/>
      <c r="BP358" s="373"/>
      <c r="BQ358" s="373"/>
      <c r="BR358" s="373"/>
      <c r="BS358" s="373"/>
      <c r="BT358" s="373"/>
      <c r="BU358" s="373"/>
      <c r="BV358" s="373"/>
      <c r="BW358" s="373"/>
      <c r="BX358" s="373"/>
      <c r="BY358" s="373"/>
      <c r="BZ358" s="373"/>
      <c r="CA358" s="373"/>
      <c r="CB358" s="373"/>
      <c r="CC358" s="373"/>
      <c r="CD358" s="373"/>
      <c r="CE358" s="373"/>
      <c r="CF358" s="373"/>
      <c r="CG358" s="373"/>
      <c r="CH358" s="373"/>
      <c r="CI358" s="373"/>
      <c r="CJ358" s="373"/>
      <c r="CK358" s="373"/>
      <c r="CL358" s="373"/>
      <c r="CM358" s="373"/>
      <c r="CN358" s="373"/>
      <c r="CO358" s="373"/>
      <c r="CP358" s="373"/>
      <c r="CQ358" s="373"/>
      <c r="CR358" s="373"/>
      <c r="CS358" s="373"/>
      <c r="CT358" s="373"/>
      <c r="CU358" s="373"/>
      <c r="CV358" s="373"/>
      <c r="CW358" s="373"/>
      <c r="CX358" s="373"/>
      <c r="CY358" s="373"/>
      <c r="CZ358" s="373"/>
      <c r="DA358" s="373"/>
      <c r="DB358" s="842"/>
    </row>
    <row r="359" spans="2:106" s="26" customFormat="1" ht="14.5" customHeight="1">
      <c r="B359" s="832" t="str">
        <f>"G_"&amp;E359&amp;"X"&amp;F359&amp;"X"&amp;G359&amp;"X"&amp;H359&amp;"X"&amp;I359</f>
        <v>G_HBBXMainXEZC250X720XIZQ</v>
      </c>
      <c r="C359" s="374"/>
      <c r="D359" s="788" t="s">
        <v>122</v>
      </c>
      <c r="E359" s="208" t="s">
        <v>124</v>
      </c>
      <c r="F359" s="208" t="s">
        <v>195</v>
      </c>
      <c r="G359" s="855" t="s">
        <v>223</v>
      </c>
      <c r="H359" s="847">
        <v>720</v>
      </c>
      <c r="I359" s="854" t="s">
        <v>364</v>
      </c>
      <c r="J359" s="797"/>
      <c r="K359" s="797"/>
      <c r="L359" s="797"/>
      <c r="M359" s="797"/>
      <c r="N359" s="797"/>
      <c r="O359" s="797"/>
      <c r="P359" s="797"/>
      <c r="Q359" s="797"/>
      <c r="R359" s="797"/>
      <c r="S359" s="797"/>
      <c r="T359" s="797"/>
      <c r="U359" s="797"/>
      <c r="V359" s="797"/>
      <c r="W359" s="797"/>
      <c r="X359" s="797"/>
      <c r="Y359" s="797"/>
      <c r="Z359" s="797"/>
      <c r="AA359" s="797"/>
      <c r="AB359" s="797"/>
      <c r="AC359" s="797"/>
      <c r="AD359" s="797"/>
      <c r="AE359" s="797"/>
      <c r="AF359" s="797"/>
      <c r="AG359" s="797"/>
      <c r="AH359" s="797"/>
      <c r="AI359" s="797"/>
      <c r="AJ359" s="797"/>
      <c r="AK359" s="797"/>
      <c r="AL359" s="797"/>
      <c r="AM359" s="797"/>
      <c r="AN359" s="797"/>
      <c r="AO359" s="797"/>
      <c r="AP359" s="797"/>
      <c r="AQ359" s="797"/>
      <c r="AR359" s="797"/>
      <c r="AS359" s="797"/>
      <c r="AT359" s="797"/>
      <c r="AU359" s="797"/>
      <c r="AV359" s="797"/>
      <c r="AW359" s="797"/>
      <c r="AX359" s="797"/>
      <c r="AY359" s="797"/>
      <c r="AZ359" s="797"/>
      <c r="BA359" s="797"/>
      <c r="BB359" s="797"/>
      <c r="BC359" s="797"/>
      <c r="BD359" s="797"/>
      <c r="BE359" s="797"/>
      <c r="BF359" s="797"/>
      <c r="BG359" s="797"/>
      <c r="BH359" s="797"/>
      <c r="BI359" s="797"/>
      <c r="BJ359" s="797"/>
      <c r="BK359" s="797"/>
      <c r="BL359" s="797"/>
      <c r="BM359" s="797"/>
      <c r="BN359" s="797"/>
      <c r="BO359" s="797"/>
      <c r="BP359" s="797"/>
      <c r="BQ359" s="797"/>
      <c r="BR359" s="797"/>
      <c r="BS359" s="797"/>
      <c r="BT359" s="797"/>
      <c r="BU359" s="797"/>
      <c r="BV359" s="797"/>
      <c r="BW359" s="797"/>
      <c r="BX359" s="797"/>
      <c r="BY359" s="797"/>
      <c r="BZ359" s="797"/>
      <c r="CA359" s="797"/>
      <c r="CB359" s="797"/>
      <c r="CC359" s="797"/>
      <c r="CD359" s="797"/>
      <c r="CE359" s="797"/>
      <c r="CF359" s="797"/>
      <c r="CG359" s="797"/>
      <c r="CH359" s="797"/>
      <c r="CI359" s="797"/>
      <c r="CJ359" s="797"/>
      <c r="CK359" s="797"/>
      <c r="CL359" s="797"/>
      <c r="CM359" s="797"/>
      <c r="CN359" s="797"/>
      <c r="CO359" s="797"/>
      <c r="CP359" s="797"/>
      <c r="CQ359" s="797"/>
      <c r="CR359" s="797"/>
      <c r="CS359" s="797"/>
      <c r="CT359" s="797"/>
      <c r="CU359" s="797"/>
      <c r="CV359" s="797"/>
      <c r="CW359" s="797"/>
      <c r="CX359" s="797"/>
      <c r="CY359" s="797"/>
      <c r="CZ359" s="797"/>
      <c r="DA359" s="797"/>
      <c r="DB359" s="837"/>
    </row>
    <row r="360" spans="2:106" s="26" customFormat="1" ht="3.65" customHeight="1">
      <c r="B360" s="834" t="str">
        <f>MID(D359,1,1)&amp;"_U"&amp;G359&amp;"X"&amp;MID(H359,3,4)&amp;F359&amp;MID(E359,1,1)&amp;MID(I359,1,1)</f>
        <v>G_UEZC250X0MainHI</v>
      </c>
      <c r="E360" s="202"/>
      <c r="H360" s="869"/>
      <c r="I360" s="858"/>
      <c r="DB360" s="838"/>
    </row>
    <row r="361" spans="2:106" s="26" customFormat="1" ht="3.65" customHeight="1">
      <c r="B361" s="836"/>
      <c r="H361" s="869"/>
      <c r="I361" s="858"/>
      <c r="DB361" s="838"/>
    </row>
    <row r="362" spans="2:106" s="26" customFormat="1" ht="3.65" customHeight="1">
      <c r="B362" s="836"/>
      <c r="H362" s="869"/>
      <c r="I362" s="858"/>
      <c r="DB362" s="838"/>
    </row>
    <row r="363" spans="2:106" s="26" customFormat="1" ht="3.65" customHeight="1">
      <c r="B363" s="836"/>
      <c r="H363" s="869"/>
      <c r="I363" s="858"/>
      <c r="DB363" s="838"/>
    </row>
    <row r="364" spans="2:106" s="26" customFormat="1" ht="3.65" customHeight="1">
      <c r="B364" s="836"/>
      <c r="H364" s="869"/>
      <c r="I364" s="858"/>
      <c r="K364" s="328"/>
      <c r="L364" s="366"/>
      <c r="M364" s="366"/>
      <c r="N364" s="367"/>
      <c r="O364" s="367"/>
      <c r="P364" s="366"/>
      <c r="Q364" s="366"/>
      <c r="R364" s="366"/>
      <c r="S364" s="368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9"/>
      <c r="AN364" s="369"/>
      <c r="AO364" s="369"/>
      <c r="AP364" s="369"/>
      <c r="AQ364" s="369"/>
      <c r="AR364" s="369"/>
      <c r="AS364" s="369"/>
      <c r="AT364" s="369"/>
      <c r="AU364" s="369"/>
      <c r="AV364" s="369"/>
      <c r="AW364" s="369"/>
      <c r="AX364" s="369"/>
      <c r="AY364" s="1429" t="s">
        <v>111</v>
      </c>
      <c r="AZ364" s="1429"/>
      <c r="BA364" s="1429"/>
      <c r="BB364" s="1429"/>
      <c r="BC364" s="1429"/>
      <c r="BD364" s="1429"/>
      <c r="BE364" s="1429"/>
      <c r="BF364" s="1430"/>
      <c r="DB364" s="838"/>
    </row>
    <row r="365" spans="2:106" s="26" customFormat="1" ht="3.65" customHeight="1">
      <c r="B365" s="836"/>
      <c r="H365" s="869"/>
      <c r="I365" s="858"/>
      <c r="K365" s="331"/>
      <c r="L365" s="796"/>
      <c r="M365" s="796"/>
      <c r="N365" s="798"/>
      <c r="O365" s="798"/>
      <c r="P365" s="796"/>
      <c r="Q365" s="796"/>
      <c r="R365" s="796"/>
      <c r="S365" s="799"/>
      <c r="T365" s="796"/>
      <c r="U365" s="796"/>
      <c r="V365" s="796"/>
      <c r="W365" s="796"/>
      <c r="X365" s="796"/>
      <c r="Y365" s="796"/>
      <c r="Z365" s="796"/>
      <c r="AA365" s="796"/>
      <c r="AB365" s="796"/>
      <c r="AC365" s="796"/>
      <c r="AD365" s="796"/>
      <c r="AE365" s="796"/>
      <c r="AF365" s="796"/>
      <c r="AG365" s="796"/>
      <c r="AH365" s="796"/>
      <c r="AI365" s="796"/>
      <c r="AJ365" s="796"/>
      <c r="AK365" s="796"/>
      <c r="AL365" s="796"/>
      <c r="AM365" s="800"/>
      <c r="AN365" s="800"/>
      <c r="AO365" s="800"/>
      <c r="AP365" s="800"/>
      <c r="AQ365" s="800"/>
      <c r="AR365" s="800"/>
      <c r="AS365" s="800"/>
      <c r="AT365" s="800"/>
      <c r="AU365" s="800"/>
      <c r="AV365" s="800"/>
      <c r="AW365" s="800"/>
      <c r="AX365" s="800"/>
      <c r="AY365" s="1422"/>
      <c r="AZ365" s="1422"/>
      <c r="BA365" s="1422"/>
      <c r="BB365" s="1422"/>
      <c r="BC365" s="1422"/>
      <c r="BD365" s="1422"/>
      <c r="BE365" s="1422"/>
      <c r="BF365" s="1431"/>
      <c r="DB365" s="838"/>
    </row>
    <row r="366" spans="2:106" s="26" customFormat="1" ht="3.65" customHeight="1">
      <c r="B366" s="836"/>
      <c r="H366" s="869"/>
      <c r="I366" s="858"/>
      <c r="K366" s="331"/>
      <c r="L366" s="796"/>
      <c r="M366" s="796"/>
      <c r="N366" s="798"/>
      <c r="O366" s="798"/>
      <c r="P366" s="796"/>
      <c r="Q366" s="796"/>
      <c r="R366" s="796"/>
      <c r="S366" s="799"/>
      <c r="T366" s="800"/>
      <c r="U366" s="800"/>
      <c r="V366" s="800"/>
      <c r="W366" s="800"/>
      <c r="X366" s="800"/>
      <c r="Y366" s="800"/>
      <c r="Z366" s="800"/>
      <c r="AA366" s="800"/>
      <c r="AB366" s="800"/>
      <c r="AC366" s="800"/>
      <c r="AD366" s="800"/>
      <c r="AE366" s="800"/>
      <c r="AF366" s="800"/>
      <c r="AG366" s="800"/>
      <c r="AH366" s="800"/>
      <c r="AI366" s="800"/>
      <c r="AJ366" s="800"/>
      <c r="AK366" s="800"/>
      <c r="AL366" s="800"/>
      <c r="AM366" s="800"/>
      <c r="AN366" s="800"/>
      <c r="AO366" s="800"/>
      <c r="AP366" s="800"/>
      <c r="AQ366" s="800"/>
      <c r="AR366" s="800"/>
      <c r="AS366" s="800"/>
      <c r="AT366" s="800"/>
      <c r="AU366" s="800"/>
      <c r="AV366" s="800"/>
      <c r="AW366" s="800"/>
      <c r="AX366" s="800"/>
      <c r="AY366" s="1422"/>
      <c r="AZ366" s="1422"/>
      <c r="BA366" s="1422"/>
      <c r="BB366" s="1422"/>
      <c r="BC366" s="1422"/>
      <c r="BD366" s="1422"/>
      <c r="BE366" s="1422"/>
      <c r="BF366" s="1431"/>
      <c r="DB366" s="838"/>
    </row>
    <row r="367" spans="2:106" s="26" customFormat="1" ht="3.65" customHeight="1">
      <c r="B367" s="836"/>
      <c r="H367" s="869"/>
      <c r="I367" s="858"/>
      <c r="K367" s="331"/>
      <c r="L367" s="796"/>
      <c r="M367" s="796"/>
      <c r="N367" s="798"/>
      <c r="O367" s="798"/>
      <c r="P367" s="796"/>
      <c r="Q367" s="796"/>
      <c r="R367" s="796"/>
      <c r="S367" s="796"/>
      <c r="T367" s="796"/>
      <c r="U367" s="796"/>
      <c r="V367" s="796"/>
      <c r="W367" s="796"/>
      <c r="X367" s="796"/>
      <c r="Y367" s="796"/>
      <c r="Z367" s="796"/>
      <c r="AA367" s="796"/>
      <c r="AB367" s="796"/>
      <c r="AC367" s="796"/>
      <c r="AD367" s="796"/>
      <c r="AE367" s="796"/>
      <c r="AF367" s="796"/>
      <c r="AG367" s="796"/>
      <c r="AH367" s="796"/>
      <c r="AI367" s="796"/>
      <c r="AJ367" s="796"/>
      <c r="AK367" s="796"/>
      <c r="AL367" s="796"/>
      <c r="AM367" s="800"/>
      <c r="AN367" s="800"/>
      <c r="AO367" s="800"/>
      <c r="AP367" s="800"/>
      <c r="AQ367" s="800"/>
      <c r="AR367" s="796"/>
      <c r="AS367" s="796"/>
      <c r="AT367" s="796"/>
      <c r="AU367" s="796"/>
      <c r="AV367" s="796"/>
      <c r="AW367" s="796"/>
      <c r="AX367" s="796"/>
      <c r="AY367" s="1422"/>
      <c r="AZ367" s="1422"/>
      <c r="BA367" s="1422"/>
      <c r="BB367" s="1422"/>
      <c r="BC367" s="1422"/>
      <c r="BD367" s="1422"/>
      <c r="BE367" s="1422"/>
      <c r="BF367" s="1431"/>
      <c r="DB367" s="838"/>
    </row>
    <row r="368" spans="2:106" s="26" customFormat="1" ht="3.65" customHeight="1">
      <c r="B368" s="836"/>
      <c r="H368" s="869"/>
      <c r="I368" s="858"/>
      <c r="K368" s="331"/>
      <c r="L368" s="800"/>
      <c r="M368" s="796"/>
      <c r="N368" s="798"/>
      <c r="O368" s="798"/>
      <c r="P368" s="796"/>
      <c r="Q368" s="796"/>
      <c r="R368" s="796"/>
      <c r="S368" s="796"/>
      <c r="T368" s="1420" t="e" vm="19">
        <v>#VALUE!</v>
      </c>
      <c r="U368" s="1420"/>
      <c r="V368" s="1420"/>
      <c r="W368" s="1420"/>
      <c r="X368" s="1420"/>
      <c r="Y368" s="1420"/>
      <c r="Z368" s="1420"/>
      <c r="AA368" s="1420"/>
      <c r="AB368" s="1420"/>
      <c r="AC368" s="1420"/>
      <c r="AD368" s="1420"/>
      <c r="AE368" s="796"/>
      <c r="AF368" s="796"/>
      <c r="AG368" s="796"/>
      <c r="AH368" s="796"/>
      <c r="AI368" s="796"/>
      <c r="AJ368" s="796"/>
      <c r="AK368" s="796"/>
      <c r="AL368" s="796"/>
      <c r="AM368" s="800"/>
      <c r="AN368" s="800"/>
      <c r="AO368" s="800"/>
      <c r="AP368" s="800"/>
      <c r="AQ368" s="800"/>
      <c r="AR368" s="796"/>
      <c r="AS368" s="796"/>
      <c r="AT368" s="796"/>
      <c r="AU368" s="796"/>
      <c r="AV368" s="796"/>
      <c r="AW368" s="796"/>
      <c r="AX368" s="796"/>
      <c r="AY368" s="796"/>
      <c r="AZ368" s="798"/>
      <c r="BA368" s="798"/>
      <c r="BB368" s="796"/>
      <c r="BC368" s="796"/>
      <c r="BD368" s="796"/>
      <c r="BE368" s="796"/>
      <c r="BF368" s="370"/>
      <c r="DB368" s="838"/>
    </row>
    <row r="369" spans="2:106" s="26" customFormat="1" ht="3.65" customHeight="1">
      <c r="B369" s="836"/>
      <c r="H369" s="869"/>
      <c r="I369" s="858"/>
      <c r="K369" s="331"/>
      <c r="L369" s="800"/>
      <c r="M369" s="796"/>
      <c r="N369" s="798"/>
      <c r="O369" s="798"/>
      <c r="P369" s="796"/>
      <c r="Q369" s="796"/>
      <c r="R369" s="796"/>
      <c r="S369" s="796"/>
      <c r="T369" s="1420"/>
      <c r="U369" s="1420"/>
      <c r="V369" s="1420"/>
      <c r="W369" s="1420"/>
      <c r="X369" s="1420"/>
      <c r="Y369" s="1420"/>
      <c r="Z369" s="1420"/>
      <c r="AA369" s="1420"/>
      <c r="AB369" s="1420"/>
      <c r="AC369" s="1420"/>
      <c r="AD369" s="1420"/>
      <c r="AE369" s="796"/>
      <c r="AF369" s="796"/>
      <c r="AG369" s="796"/>
      <c r="AH369" s="796"/>
      <c r="AI369" s="796"/>
      <c r="AJ369" s="796"/>
      <c r="AK369" s="796"/>
      <c r="AL369" s="796"/>
      <c r="AM369" s="800"/>
      <c r="AN369" s="800"/>
      <c r="AO369" s="800"/>
      <c r="AP369" s="800"/>
      <c r="AQ369" s="800"/>
      <c r="AR369" s="796"/>
      <c r="AS369" s="796"/>
      <c r="AT369" s="796"/>
      <c r="AU369" s="796"/>
      <c r="AV369" s="796"/>
      <c r="AW369" s="796"/>
      <c r="AX369" s="796"/>
      <c r="AY369" s="796"/>
      <c r="AZ369" s="794"/>
      <c r="BA369" s="794"/>
      <c r="BB369" s="806"/>
      <c r="BC369" s="806"/>
      <c r="BD369" s="806"/>
      <c r="BE369" s="796"/>
      <c r="BF369" s="370"/>
      <c r="DB369" s="838"/>
    </row>
    <row r="370" spans="2:106" s="26" customFormat="1" ht="3.65" customHeight="1">
      <c r="B370" s="836"/>
      <c r="H370" s="869"/>
      <c r="I370" s="858"/>
      <c r="K370" s="331"/>
      <c r="L370" s="796"/>
      <c r="M370" s="796"/>
      <c r="N370" s="796"/>
      <c r="O370" s="796"/>
      <c r="P370" s="796"/>
      <c r="Q370" s="796"/>
      <c r="R370" s="796"/>
      <c r="S370" s="796"/>
      <c r="T370" s="1420"/>
      <c r="U370" s="1420"/>
      <c r="V370" s="1420"/>
      <c r="W370" s="1420"/>
      <c r="X370" s="1420"/>
      <c r="Y370" s="1420"/>
      <c r="Z370" s="1420"/>
      <c r="AA370" s="1420"/>
      <c r="AB370" s="1420"/>
      <c r="AC370" s="1420"/>
      <c r="AD370" s="1420"/>
      <c r="AE370" s="796"/>
      <c r="AF370" s="796"/>
      <c r="AG370" s="796"/>
      <c r="AH370" s="796"/>
      <c r="AI370" s="796"/>
      <c r="AJ370" s="796"/>
      <c r="AK370" s="796"/>
      <c r="AL370" s="796"/>
      <c r="AM370" s="800"/>
      <c r="AN370" s="800"/>
      <c r="AO370" s="800"/>
      <c r="AP370" s="800"/>
      <c r="AQ370" s="800"/>
      <c r="AR370" s="796"/>
      <c r="AS370" s="796"/>
      <c r="AT370" s="796"/>
      <c r="AU370" s="796"/>
      <c r="AV370" s="796"/>
      <c r="AW370" s="796"/>
      <c r="AX370" s="796"/>
      <c r="AY370" s="796"/>
      <c r="AZ370" s="796"/>
      <c r="BA370" s="796"/>
      <c r="BB370" s="796"/>
      <c r="BC370" s="796"/>
      <c r="BD370" s="796"/>
      <c r="BE370" s="796"/>
      <c r="BF370" s="370"/>
      <c r="DB370" s="838"/>
    </row>
    <row r="371" spans="2:106" s="26" customFormat="1" ht="3.65" customHeight="1">
      <c r="B371" s="836"/>
      <c r="H371" s="869"/>
      <c r="I371" s="858"/>
      <c r="K371" s="331"/>
      <c r="L371" s="796"/>
      <c r="M371" s="796"/>
      <c r="N371" s="796"/>
      <c r="O371" s="796"/>
      <c r="P371" s="796"/>
      <c r="Q371" s="796"/>
      <c r="R371" s="801"/>
      <c r="S371" s="801"/>
      <c r="T371" s="1420"/>
      <c r="U371" s="1420"/>
      <c r="V371" s="1420"/>
      <c r="W371" s="1420"/>
      <c r="X371" s="1420"/>
      <c r="Y371" s="1420"/>
      <c r="Z371" s="1420"/>
      <c r="AA371" s="1420"/>
      <c r="AB371" s="1420"/>
      <c r="AC371" s="1420"/>
      <c r="AD371" s="1420"/>
      <c r="AE371" s="802"/>
      <c r="AF371" s="802"/>
      <c r="AG371" s="796"/>
      <c r="AH371" s="796"/>
      <c r="AI371" s="796"/>
      <c r="AJ371" s="796"/>
      <c r="AK371" s="796"/>
      <c r="AL371" s="796"/>
      <c r="AM371" s="800"/>
      <c r="AN371" s="800"/>
      <c r="AO371" s="800"/>
      <c r="AP371" s="800"/>
      <c r="AQ371" s="800"/>
      <c r="AR371" s="796"/>
      <c r="AS371" s="796"/>
      <c r="AT371" s="796"/>
      <c r="AU371" s="796"/>
      <c r="AV371" s="796"/>
      <c r="AW371" s="796"/>
      <c r="AX371" s="796"/>
      <c r="AY371" s="796"/>
      <c r="AZ371" s="796"/>
      <c r="BA371" s="796"/>
      <c r="BB371" s="796"/>
      <c r="BC371" s="796"/>
      <c r="BD371" s="796"/>
      <c r="BE371" s="796"/>
      <c r="BF371" s="370"/>
      <c r="DB371" s="838"/>
    </row>
    <row r="372" spans="2:106" s="26" customFormat="1" ht="3.65" customHeight="1">
      <c r="B372" s="836"/>
      <c r="H372" s="869"/>
      <c r="I372" s="858"/>
      <c r="K372" s="331"/>
      <c r="L372" s="796"/>
      <c r="M372" s="796"/>
      <c r="N372" s="796"/>
      <c r="O372" s="796"/>
      <c r="P372" s="796"/>
      <c r="Q372" s="796"/>
      <c r="R372" s="801"/>
      <c r="S372" s="801"/>
      <c r="T372" s="1420"/>
      <c r="U372" s="1420"/>
      <c r="V372" s="1420"/>
      <c r="W372" s="1420"/>
      <c r="X372" s="1420"/>
      <c r="Y372" s="1420"/>
      <c r="Z372" s="1420"/>
      <c r="AA372" s="1420"/>
      <c r="AB372" s="1420"/>
      <c r="AC372" s="1420"/>
      <c r="AD372" s="1420"/>
      <c r="AE372" s="802"/>
      <c r="AF372" s="802"/>
      <c r="AG372" s="796"/>
      <c r="AH372" s="796"/>
      <c r="AI372" s="796"/>
      <c r="AJ372" s="796"/>
      <c r="AK372" s="796"/>
      <c r="AL372" s="796"/>
      <c r="AM372" s="800"/>
      <c r="AN372" s="800"/>
      <c r="AO372" s="800"/>
      <c r="AP372" s="800"/>
      <c r="AQ372" s="800"/>
      <c r="AR372" s="796"/>
      <c r="AS372" s="796"/>
      <c r="AT372" s="796"/>
      <c r="AU372" s="796"/>
      <c r="AV372" s="796"/>
      <c r="AW372" s="796"/>
      <c r="AX372" s="796"/>
      <c r="AY372" s="796"/>
      <c r="AZ372" s="796"/>
      <c r="BA372" s="796"/>
      <c r="BB372" s="796"/>
      <c r="BC372" s="796"/>
      <c r="BD372" s="796"/>
      <c r="BE372" s="796"/>
      <c r="BF372" s="370"/>
      <c r="DB372" s="838"/>
    </row>
    <row r="373" spans="2:106" s="26" customFormat="1" ht="3.65" customHeight="1">
      <c r="B373" s="836"/>
      <c r="H373" s="869"/>
      <c r="I373" s="858"/>
      <c r="K373" s="331"/>
      <c r="L373" s="796"/>
      <c r="M373" s="796"/>
      <c r="N373" s="796"/>
      <c r="O373" s="796"/>
      <c r="P373" s="796"/>
      <c r="Q373" s="796"/>
      <c r="R373" s="796"/>
      <c r="S373" s="796"/>
      <c r="T373" s="1420"/>
      <c r="U373" s="1420"/>
      <c r="V373" s="1420"/>
      <c r="W373" s="1420"/>
      <c r="X373" s="1420"/>
      <c r="Y373" s="1420"/>
      <c r="Z373" s="1420"/>
      <c r="AA373" s="1420"/>
      <c r="AB373" s="1420"/>
      <c r="AC373" s="1420"/>
      <c r="AD373" s="1420"/>
      <c r="AE373" s="796"/>
      <c r="AF373" s="796"/>
      <c r="AG373" s="796"/>
      <c r="AH373" s="796"/>
      <c r="AI373" s="796"/>
      <c r="AJ373" s="796"/>
      <c r="AK373" s="796"/>
      <c r="AL373" s="796"/>
      <c r="AM373" s="800"/>
      <c r="AN373" s="800"/>
      <c r="AO373" s="800"/>
      <c r="AP373" s="800"/>
      <c r="AQ373" s="800"/>
      <c r="AR373" s="796"/>
      <c r="AS373" s="796"/>
      <c r="AT373" s="796"/>
      <c r="AU373" s="796"/>
      <c r="AV373" s="796"/>
      <c r="AW373" s="796"/>
      <c r="AX373" s="796"/>
      <c r="AY373" s="796"/>
      <c r="AZ373" s="796"/>
      <c r="BA373" s="796"/>
      <c r="BB373" s="796"/>
      <c r="BC373" s="796"/>
      <c r="BD373" s="796"/>
      <c r="BE373" s="796"/>
      <c r="BF373" s="370"/>
      <c r="DB373" s="838"/>
    </row>
    <row r="374" spans="2:106" s="26" customFormat="1" ht="3.65" customHeight="1">
      <c r="B374" s="836"/>
      <c r="H374" s="869"/>
      <c r="I374" s="858"/>
      <c r="K374" s="331"/>
      <c r="L374" s="796"/>
      <c r="M374" s="796"/>
      <c r="N374" s="796"/>
      <c r="O374" s="796"/>
      <c r="P374" s="796"/>
      <c r="Q374" s="796"/>
      <c r="R374" s="796"/>
      <c r="S374" s="796"/>
      <c r="T374" s="1420"/>
      <c r="U374" s="1420"/>
      <c r="V374" s="1420"/>
      <c r="W374" s="1420"/>
      <c r="X374" s="1420"/>
      <c r="Y374" s="1420"/>
      <c r="Z374" s="1420"/>
      <c r="AA374" s="1420"/>
      <c r="AB374" s="1420"/>
      <c r="AC374" s="1420"/>
      <c r="AD374" s="1420"/>
      <c r="AE374" s="796"/>
      <c r="AF374" s="796"/>
      <c r="AG374" s="796"/>
      <c r="AH374" s="796"/>
      <c r="AI374" s="796"/>
      <c r="AJ374" s="796"/>
      <c r="AK374" s="796"/>
      <c r="AL374" s="796"/>
      <c r="AM374" s="800"/>
      <c r="AN374" s="800"/>
      <c r="AO374" s="800"/>
      <c r="AP374" s="800"/>
      <c r="AQ374" s="800"/>
      <c r="AR374" s="796"/>
      <c r="AS374" s="796"/>
      <c r="AT374" s="796"/>
      <c r="AU374" s="796"/>
      <c r="AV374" s="796"/>
      <c r="AW374" s="796"/>
      <c r="AX374" s="796"/>
      <c r="AY374" s="796"/>
      <c r="AZ374" s="796"/>
      <c r="BA374" s="796"/>
      <c r="BB374" s="796"/>
      <c r="BC374" s="796"/>
      <c r="BD374" s="796"/>
      <c r="BE374" s="796"/>
      <c r="BF374" s="370"/>
      <c r="DB374" s="838"/>
    </row>
    <row r="375" spans="2:106" s="26" customFormat="1" ht="3.65" customHeight="1">
      <c r="B375" s="836"/>
      <c r="H375" s="869"/>
      <c r="I375" s="858"/>
      <c r="K375" s="331"/>
      <c r="L375" s="796"/>
      <c r="M375" s="796"/>
      <c r="N375" s="796"/>
      <c r="O375" s="796"/>
      <c r="P375" s="796"/>
      <c r="Q375" s="796"/>
      <c r="R375" s="796"/>
      <c r="S375" s="796"/>
      <c r="T375" s="1420"/>
      <c r="U375" s="1420"/>
      <c r="V375" s="1420"/>
      <c r="W375" s="1420"/>
      <c r="X375" s="1420"/>
      <c r="Y375" s="1420"/>
      <c r="Z375" s="1420"/>
      <c r="AA375" s="1420"/>
      <c r="AB375" s="1420"/>
      <c r="AC375" s="1420"/>
      <c r="AD375" s="1420"/>
      <c r="AE375" s="796"/>
      <c r="AF375" s="796"/>
      <c r="AG375" s="796"/>
      <c r="AH375" s="796"/>
      <c r="AI375" s="796"/>
      <c r="AJ375" s="796"/>
      <c r="AK375" s="796"/>
      <c r="AL375" s="796"/>
      <c r="AM375" s="800"/>
      <c r="AN375" s="800"/>
      <c r="AO375" s="800"/>
      <c r="AP375" s="800"/>
      <c r="AQ375" s="800"/>
      <c r="AR375" s="796"/>
      <c r="AS375" s="796"/>
      <c r="AT375" s="796"/>
      <c r="AU375" s="796"/>
      <c r="AV375" s="796"/>
      <c r="AW375" s="796"/>
      <c r="AX375" s="796"/>
      <c r="AY375" s="796"/>
      <c r="AZ375" s="796"/>
      <c r="BA375" s="796"/>
      <c r="BB375" s="796"/>
      <c r="BC375" s="796"/>
      <c r="BD375" s="796"/>
      <c r="BE375" s="796"/>
      <c r="BF375" s="370"/>
      <c r="DB375" s="838"/>
    </row>
    <row r="376" spans="2:106" s="26" customFormat="1" ht="3.65" customHeight="1">
      <c r="B376" s="836"/>
      <c r="H376" s="869"/>
      <c r="I376" s="858"/>
      <c r="K376" s="1432" t="s">
        <v>229</v>
      </c>
      <c r="L376" s="1420"/>
      <c r="M376" s="1420"/>
      <c r="N376" s="1420"/>
      <c r="O376" s="1420"/>
      <c r="P376" s="1420"/>
      <c r="Q376" s="796"/>
      <c r="R376" s="796"/>
      <c r="S376" s="796"/>
      <c r="T376" s="1420"/>
      <c r="U376" s="1420"/>
      <c r="V376" s="1420"/>
      <c r="W376" s="1420"/>
      <c r="X376" s="1420"/>
      <c r="Y376" s="1420"/>
      <c r="Z376" s="1420"/>
      <c r="AA376" s="1420"/>
      <c r="AB376" s="1420"/>
      <c r="AC376" s="1420"/>
      <c r="AD376" s="1420"/>
      <c r="AE376" s="796"/>
      <c r="AF376" s="796"/>
      <c r="AG376" s="796"/>
      <c r="AH376" s="796"/>
      <c r="AI376" s="796"/>
      <c r="AJ376" s="796"/>
      <c r="AK376" s="796"/>
      <c r="AL376" s="796"/>
      <c r="AM376" s="800"/>
      <c r="AN376" s="800"/>
      <c r="AO376" s="800"/>
      <c r="AP376" s="800"/>
      <c r="AQ376" s="800"/>
      <c r="AR376" s="796"/>
      <c r="AS376" s="796"/>
      <c r="AT376" s="796"/>
      <c r="AU376" s="796"/>
      <c r="AV376" s="796"/>
      <c r="AW376" s="796"/>
      <c r="AX376" s="796"/>
      <c r="AY376" s="796"/>
      <c r="AZ376" s="796"/>
      <c r="BA376" s="796"/>
      <c r="BB376" s="796"/>
      <c r="BC376" s="796"/>
      <c r="BD376" s="796"/>
      <c r="BE376" s="796"/>
      <c r="BF376" s="370"/>
      <c r="DB376" s="838"/>
    </row>
    <row r="377" spans="2:106" s="26" customFormat="1" ht="3.65" customHeight="1">
      <c r="B377" s="836"/>
      <c r="H377" s="869"/>
      <c r="I377" s="858"/>
      <c r="K377" s="1432"/>
      <c r="L377" s="1420"/>
      <c r="M377" s="1420"/>
      <c r="N377" s="1420"/>
      <c r="O377" s="1420"/>
      <c r="P377" s="1420"/>
      <c r="Q377" s="796"/>
      <c r="R377" s="1420"/>
      <c r="S377" s="1420"/>
      <c r="T377" s="1420"/>
      <c r="U377" s="1420"/>
      <c r="V377" s="1420"/>
      <c r="W377" s="1420"/>
      <c r="X377" s="796"/>
      <c r="Y377" s="796"/>
      <c r="Z377" s="800"/>
      <c r="AA377" s="800"/>
      <c r="AB377" s="800"/>
      <c r="AC377" s="800"/>
      <c r="AD377" s="800"/>
      <c r="AE377" s="800"/>
      <c r="AF377" s="800"/>
      <c r="AG377" s="800"/>
      <c r="AH377" s="800"/>
      <c r="AI377" s="800"/>
      <c r="AJ377" s="803"/>
      <c r="AK377" s="803"/>
      <c r="AL377" s="803"/>
      <c r="AM377" s="803"/>
      <c r="AN377" s="803"/>
      <c r="AO377" s="803"/>
      <c r="AP377" s="803"/>
      <c r="AQ377" s="803"/>
      <c r="AR377" s="803"/>
      <c r="AS377" s="803"/>
      <c r="AT377" s="803"/>
      <c r="AU377" s="803"/>
      <c r="AV377" s="803"/>
      <c r="AW377" s="803"/>
      <c r="AX377" s="803"/>
      <c r="AY377" s="796"/>
      <c r="AZ377" s="796"/>
      <c r="BA377" s="796"/>
      <c r="BB377" s="796"/>
      <c r="BC377" s="796"/>
      <c r="BD377" s="796"/>
      <c r="BE377" s="796"/>
      <c r="BF377" s="332"/>
      <c r="DB377" s="838"/>
    </row>
    <row r="378" spans="2:106" s="26" customFormat="1" ht="3.65" customHeight="1">
      <c r="B378" s="836"/>
      <c r="H378" s="869"/>
      <c r="I378" s="858"/>
      <c r="K378" s="1432"/>
      <c r="L378" s="1420"/>
      <c r="M378" s="1420"/>
      <c r="N378" s="1420"/>
      <c r="O378" s="1420"/>
      <c r="P378" s="1420"/>
      <c r="Q378" s="796"/>
      <c r="R378" s="1420"/>
      <c r="S378" s="1420"/>
      <c r="T378" s="1420"/>
      <c r="U378" s="1420"/>
      <c r="V378" s="1420"/>
      <c r="W378" s="1420"/>
      <c r="X378" s="796"/>
      <c r="Y378" s="796"/>
      <c r="Z378" s="800"/>
      <c r="AA378" s="800"/>
      <c r="AB378" s="800"/>
      <c r="AC378" s="800"/>
      <c r="AD378" s="800"/>
      <c r="AE378" s="800"/>
      <c r="AF378" s="800"/>
      <c r="AG378" s="800"/>
      <c r="AH378" s="800"/>
      <c r="AI378" s="800"/>
      <c r="AJ378" s="803"/>
      <c r="AK378" s="803"/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796"/>
      <c r="AZ378" s="796"/>
      <c r="BA378" s="796"/>
      <c r="BB378" s="796"/>
      <c r="BC378" s="796"/>
      <c r="BD378" s="796"/>
      <c r="BE378" s="796"/>
      <c r="BF378" s="332"/>
      <c r="DB378" s="838"/>
    </row>
    <row r="379" spans="2:106" s="26" customFormat="1" ht="3.65" customHeight="1">
      <c r="B379" s="836"/>
      <c r="H379" s="869"/>
      <c r="I379" s="858"/>
      <c r="K379" s="1433"/>
      <c r="L379" s="1434"/>
      <c r="M379" s="1434"/>
      <c r="N379" s="1434"/>
      <c r="O379" s="1434"/>
      <c r="P379" s="1434"/>
      <c r="Q379" s="338"/>
      <c r="R379" s="1423"/>
      <c r="S379" s="1423"/>
      <c r="T379" s="1423"/>
      <c r="U379" s="1423"/>
      <c r="V379" s="1423"/>
      <c r="W379" s="1423"/>
      <c r="X379" s="338"/>
      <c r="Y379" s="338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2"/>
      <c r="AK379" s="372"/>
      <c r="AL379" s="372"/>
      <c r="AM379" s="372"/>
      <c r="AN379" s="372"/>
      <c r="AO379" s="372"/>
      <c r="AP379" s="372"/>
      <c r="AQ379" s="372"/>
      <c r="AR379" s="372"/>
      <c r="AS379" s="372"/>
      <c r="AT379" s="372"/>
      <c r="AU379" s="372"/>
      <c r="AV379" s="372"/>
      <c r="AW379" s="372"/>
      <c r="AX379" s="372"/>
      <c r="AY379" s="338"/>
      <c r="AZ379" s="338"/>
      <c r="BA379" s="338"/>
      <c r="BB379" s="338"/>
      <c r="BC379" s="338"/>
      <c r="BD379" s="338"/>
      <c r="BE379" s="338"/>
      <c r="BF379" s="339"/>
      <c r="DB379" s="838"/>
    </row>
    <row r="380" spans="2:106" s="26" customFormat="1" ht="3.65" customHeight="1">
      <c r="B380" s="836"/>
      <c r="H380" s="869"/>
      <c r="I380" s="858"/>
      <c r="DB380" s="838"/>
    </row>
    <row r="381" spans="2:106" s="26" customFormat="1" ht="3.65" customHeight="1">
      <c r="B381" s="836"/>
      <c r="H381" s="869"/>
      <c r="I381" s="858"/>
      <c r="DB381" s="838"/>
    </row>
    <row r="382" spans="2:106" s="26" customFormat="1" ht="3.65" customHeight="1">
      <c r="B382" s="836"/>
      <c r="H382" s="869"/>
      <c r="I382" s="858"/>
      <c r="DB382" s="838"/>
    </row>
    <row r="383" spans="2:106" s="26" customFormat="1" ht="3.65" customHeight="1">
      <c r="B383" s="839"/>
      <c r="C383" s="804"/>
      <c r="D383" s="804"/>
      <c r="E383" s="804"/>
      <c r="F383" s="804"/>
      <c r="G383" s="804"/>
      <c r="H383" s="804"/>
      <c r="I383" s="859"/>
      <c r="J383" s="804"/>
      <c r="K383" s="804"/>
      <c r="L383" s="804"/>
      <c r="M383" s="804"/>
      <c r="N383" s="804"/>
      <c r="O383" s="804"/>
      <c r="P383" s="804"/>
      <c r="Q383" s="804"/>
      <c r="R383" s="804"/>
      <c r="S383" s="804"/>
      <c r="T383" s="804"/>
      <c r="U383" s="804"/>
      <c r="V383" s="804"/>
      <c r="W383" s="804"/>
      <c r="X383" s="804"/>
      <c r="Y383" s="804"/>
      <c r="Z383" s="804"/>
      <c r="AA383" s="804"/>
      <c r="AB383" s="804"/>
      <c r="AC383" s="804"/>
      <c r="AD383" s="804"/>
      <c r="AE383" s="804"/>
      <c r="AF383" s="804"/>
      <c r="AG383" s="804"/>
      <c r="AH383" s="804"/>
      <c r="AI383" s="804"/>
      <c r="AJ383" s="804"/>
      <c r="AK383" s="804"/>
      <c r="AL383" s="804"/>
      <c r="AM383" s="804"/>
      <c r="AN383" s="804"/>
      <c r="AO383" s="804"/>
      <c r="AP383" s="804"/>
      <c r="AQ383" s="804"/>
      <c r="AR383" s="804"/>
      <c r="AS383" s="804"/>
      <c r="AT383" s="804"/>
      <c r="AU383" s="804"/>
      <c r="AV383" s="804"/>
      <c r="AW383" s="804"/>
      <c r="AX383" s="804"/>
      <c r="AY383" s="804"/>
      <c r="AZ383" s="804"/>
      <c r="BA383" s="804"/>
      <c r="BB383" s="804"/>
      <c r="BC383" s="804"/>
      <c r="BD383" s="804"/>
      <c r="BE383" s="804"/>
      <c r="BF383" s="804"/>
      <c r="BG383" s="804"/>
      <c r="BH383" s="804"/>
      <c r="BI383" s="804"/>
      <c r="BJ383" s="804"/>
      <c r="BK383" s="804"/>
      <c r="BL383" s="804"/>
      <c r="BM383" s="804"/>
      <c r="BN383" s="804"/>
      <c r="BO383" s="804"/>
      <c r="BP383" s="804"/>
      <c r="BQ383" s="804"/>
      <c r="BR383" s="804"/>
      <c r="BS383" s="804"/>
      <c r="BT383" s="804"/>
      <c r="BU383" s="804"/>
      <c r="BV383" s="804"/>
      <c r="BW383" s="804"/>
      <c r="BX383" s="804"/>
      <c r="BY383" s="804"/>
      <c r="BZ383" s="804"/>
      <c r="CA383" s="804"/>
      <c r="CB383" s="804"/>
      <c r="CC383" s="804"/>
      <c r="CD383" s="804"/>
      <c r="CE383" s="804"/>
      <c r="CF383" s="804"/>
      <c r="CG383" s="804"/>
      <c r="CH383" s="804"/>
      <c r="CI383" s="804"/>
      <c r="CJ383" s="804"/>
      <c r="CK383" s="804"/>
      <c r="CL383" s="804"/>
      <c r="CM383" s="804"/>
      <c r="CN383" s="804"/>
      <c r="CO383" s="804"/>
      <c r="CP383" s="804"/>
      <c r="CQ383" s="804"/>
      <c r="CR383" s="804"/>
      <c r="CS383" s="804"/>
      <c r="CT383" s="804"/>
      <c r="CU383" s="804"/>
      <c r="CV383" s="804"/>
      <c r="CW383" s="804"/>
      <c r="CX383" s="804"/>
      <c r="CY383" s="804"/>
      <c r="CZ383" s="804"/>
      <c r="DA383" s="804"/>
      <c r="DB383" s="840"/>
    </row>
    <row r="384" spans="2:106" s="26" customFormat="1" ht="3.65" customHeight="1">
      <c r="B384" s="841"/>
      <c r="C384" s="373"/>
      <c r="D384" s="373"/>
      <c r="E384" s="373"/>
      <c r="F384" s="373"/>
      <c r="G384" s="373"/>
      <c r="H384" s="373"/>
      <c r="I384" s="860"/>
      <c r="J384" s="373"/>
      <c r="K384" s="373"/>
      <c r="L384" s="373"/>
      <c r="M384" s="373"/>
      <c r="N384" s="373"/>
      <c r="O384" s="373"/>
      <c r="P384" s="373"/>
      <c r="Q384" s="373"/>
      <c r="R384" s="373"/>
      <c r="S384" s="373"/>
      <c r="T384" s="373"/>
      <c r="U384" s="373"/>
      <c r="V384" s="373"/>
      <c r="W384" s="373"/>
      <c r="X384" s="373"/>
      <c r="Y384" s="373"/>
      <c r="Z384" s="373"/>
      <c r="AA384" s="373"/>
      <c r="AB384" s="373"/>
      <c r="AC384" s="373"/>
      <c r="AD384" s="373"/>
      <c r="AE384" s="373"/>
      <c r="AF384" s="373"/>
      <c r="AG384" s="373"/>
      <c r="AH384" s="373"/>
      <c r="AI384" s="373"/>
      <c r="AJ384" s="373"/>
      <c r="AK384" s="373"/>
      <c r="AL384" s="373"/>
      <c r="AM384" s="373"/>
      <c r="AN384" s="373"/>
      <c r="AO384" s="373"/>
      <c r="AP384" s="373"/>
      <c r="AQ384" s="373"/>
      <c r="AR384" s="373"/>
      <c r="AS384" s="373"/>
      <c r="AT384" s="373"/>
      <c r="AU384" s="373"/>
      <c r="AV384" s="373"/>
      <c r="AW384" s="373"/>
      <c r="AX384" s="373"/>
      <c r="AY384" s="373"/>
      <c r="AZ384" s="373"/>
      <c r="BA384" s="373"/>
      <c r="BB384" s="373"/>
      <c r="BC384" s="373"/>
      <c r="BD384" s="373"/>
      <c r="BE384" s="373"/>
      <c r="BF384" s="373"/>
      <c r="BG384" s="373"/>
      <c r="BH384" s="373"/>
      <c r="BI384" s="373"/>
      <c r="BJ384" s="373"/>
      <c r="BK384" s="373"/>
      <c r="BL384" s="373"/>
      <c r="BM384" s="373"/>
      <c r="BN384" s="373"/>
      <c r="BO384" s="373"/>
      <c r="BP384" s="373"/>
      <c r="BQ384" s="373"/>
      <c r="BR384" s="373"/>
      <c r="BS384" s="373"/>
      <c r="BT384" s="373"/>
      <c r="BU384" s="373"/>
      <c r="BV384" s="373"/>
      <c r="BW384" s="373"/>
      <c r="BX384" s="373"/>
      <c r="BY384" s="373"/>
      <c r="BZ384" s="373"/>
      <c r="CA384" s="373"/>
      <c r="CB384" s="373"/>
      <c r="CC384" s="373"/>
      <c r="CD384" s="373"/>
      <c r="CE384" s="373"/>
      <c r="CF384" s="373"/>
      <c r="CG384" s="373"/>
      <c r="CH384" s="373"/>
      <c r="CI384" s="373"/>
      <c r="CJ384" s="373"/>
      <c r="CK384" s="373"/>
      <c r="CL384" s="373"/>
      <c r="CM384" s="373"/>
      <c r="CN384" s="373"/>
      <c r="CO384" s="373"/>
      <c r="CP384" s="373"/>
      <c r="CQ384" s="373"/>
      <c r="CR384" s="373"/>
      <c r="CS384" s="373"/>
      <c r="CT384" s="373"/>
      <c r="CU384" s="373"/>
      <c r="CV384" s="373"/>
      <c r="CW384" s="373"/>
      <c r="CX384" s="373"/>
      <c r="CY384" s="373"/>
      <c r="CZ384" s="373"/>
      <c r="DA384" s="373"/>
      <c r="DB384" s="842"/>
    </row>
    <row r="385" spans="2:106" s="26" customFormat="1" ht="14.5" customHeight="1">
      <c r="B385" s="832" t="str">
        <f>"G_"&amp;E385&amp;"X"&amp;F385&amp;"X"&amp;G385&amp;"X"&amp;H385&amp;"X"&amp;I385</f>
        <v>G_HBBXMainXNSX250X720XIZQ</v>
      </c>
      <c r="C385" s="208"/>
      <c r="D385" s="788" t="s">
        <v>122</v>
      </c>
      <c r="E385" s="208" t="s">
        <v>124</v>
      </c>
      <c r="F385" s="208" t="s">
        <v>195</v>
      </c>
      <c r="G385" s="855" t="s">
        <v>225</v>
      </c>
      <c r="H385" s="847">
        <v>720</v>
      </c>
      <c r="I385" s="854" t="s">
        <v>364</v>
      </c>
      <c r="J385" s="797"/>
      <c r="K385" s="797"/>
      <c r="L385" s="797"/>
      <c r="M385" s="797"/>
      <c r="N385" s="797"/>
      <c r="O385" s="797"/>
      <c r="P385" s="797"/>
      <c r="Q385" s="797"/>
      <c r="R385" s="797"/>
      <c r="S385" s="797"/>
      <c r="T385" s="797"/>
      <c r="U385" s="797"/>
      <c r="V385" s="797"/>
      <c r="W385" s="797"/>
      <c r="X385" s="797"/>
      <c r="Y385" s="797"/>
      <c r="Z385" s="797"/>
      <c r="AA385" s="797"/>
      <c r="AB385" s="797"/>
      <c r="AC385" s="797"/>
      <c r="AD385" s="797"/>
      <c r="AE385" s="797"/>
      <c r="AF385" s="797"/>
      <c r="AG385" s="797"/>
      <c r="AH385" s="797"/>
      <c r="AI385" s="797"/>
      <c r="AJ385" s="797"/>
      <c r="AK385" s="797"/>
      <c r="AL385" s="797"/>
      <c r="AM385" s="797"/>
      <c r="AN385" s="797"/>
      <c r="AO385" s="797"/>
      <c r="AP385" s="797"/>
      <c r="AQ385" s="797"/>
      <c r="AR385" s="797"/>
      <c r="AS385" s="797"/>
      <c r="AT385" s="797"/>
      <c r="AU385" s="797"/>
      <c r="AV385" s="797"/>
      <c r="AW385" s="797"/>
      <c r="AX385" s="797"/>
      <c r="AY385" s="797"/>
      <c r="AZ385" s="797"/>
      <c r="BA385" s="797"/>
      <c r="BB385" s="797"/>
      <c r="BC385" s="797"/>
      <c r="BD385" s="797"/>
      <c r="BE385" s="797"/>
      <c r="BF385" s="797"/>
      <c r="BG385" s="797"/>
      <c r="BH385" s="797"/>
      <c r="BI385" s="797"/>
      <c r="BJ385" s="797"/>
      <c r="BK385" s="797"/>
      <c r="BL385" s="797"/>
      <c r="BM385" s="797"/>
      <c r="BN385" s="797"/>
      <c r="BO385" s="797"/>
      <c r="BP385" s="797"/>
      <c r="BQ385" s="797"/>
      <c r="BR385" s="797"/>
      <c r="BS385" s="797"/>
      <c r="BT385" s="797"/>
      <c r="BU385" s="797"/>
      <c r="BV385" s="797"/>
      <c r="BW385" s="797"/>
      <c r="BX385" s="797"/>
      <c r="BY385" s="797"/>
      <c r="BZ385" s="797"/>
      <c r="CA385" s="797"/>
      <c r="CB385" s="797"/>
      <c r="CC385" s="797"/>
      <c r="CD385" s="797"/>
      <c r="CE385" s="797"/>
      <c r="CF385" s="797"/>
      <c r="CG385" s="797"/>
      <c r="CH385" s="797"/>
      <c r="CI385" s="797"/>
      <c r="CJ385" s="797"/>
      <c r="CK385" s="797"/>
      <c r="CL385" s="797"/>
      <c r="CM385" s="797"/>
      <c r="CN385" s="797"/>
      <c r="CO385" s="797"/>
      <c r="CP385" s="797"/>
      <c r="CQ385" s="797"/>
      <c r="CR385" s="797"/>
      <c r="CS385" s="797"/>
      <c r="CT385" s="797"/>
      <c r="CU385" s="797"/>
      <c r="CV385" s="797"/>
      <c r="CW385" s="797"/>
      <c r="CX385" s="797"/>
      <c r="CY385" s="797"/>
      <c r="CZ385" s="797"/>
      <c r="DA385" s="797"/>
      <c r="DB385" s="837"/>
    </row>
    <row r="386" spans="2:106" s="26" customFormat="1" ht="3.65" customHeight="1">
      <c r="B386" s="834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69"/>
      <c r="I386" s="858"/>
      <c r="DB386" s="838"/>
    </row>
    <row r="387" spans="2:106" s="26" customFormat="1" ht="3.65" customHeight="1">
      <c r="B387" s="836"/>
      <c r="H387" s="869"/>
      <c r="I387" s="858"/>
      <c r="DB387" s="838"/>
    </row>
    <row r="388" spans="2:106" s="26" customFormat="1" ht="3.65" customHeight="1">
      <c r="B388" s="836"/>
      <c r="H388" s="869"/>
      <c r="I388" s="858"/>
      <c r="K388" s="384"/>
      <c r="L388" s="385"/>
      <c r="M388" s="385"/>
      <c r="N388" s="386"/>
      <c r="O388" s="386"/>
      <c r="P388" s="385"/>
      <c r="Q388" s="385"/>
      <c r="R388" s="385"/>
      <c r="S388" s="387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  <c r="AF388" s="385"/>
      <c r="AG388" s="385"/>
      <c r="AH388" s="385"/>
      <c r="AI388" s="385"/>
      <c r="AJ388" s="385"/>
      <c r="AK388" s="385"/>
      <c r="AL388" s="385"/>
      <c r="AM388" s="388"/>
      <c r="AN388" s="388"/>
      <c r="AO388" s="388"/>
      <c r="AP388" s="388"/>
      <c r="AQ388" s="388"/>
      <c r="AR388" s="388"/>
      <c r="AS388" s="388"/>
      <c r="AT388" s="388"/>
      <c r="AU388" s="388"/>
      <c r="AV388" s="388"/>
      <c r="AW388" s="388"/>
      <c r="AX388" s="388"/>
      <c r="AY388" s="1429" t="s">
        <v>111</v>
      </c>
      <c r="AZ388" s="1429"/>
      <c r="BA388" s="1429"/>
      <c r="BB388" s="1429"/>
      <c r="BC388" s="1429"/>
      <c r="BD388" s="1429"/>
      <c r="BE388" s="1429"/>
      <c r="BF388" s="1430"/>
      <c r="DB388" s="838"/>
    </row>
    <row r="389" spans="2:106" s="26" customFormat="1" ht="3.65" customHeight="1">
      <c r="B389" s="836"/>
      <c r="H389" s="869"/>
      <c r="I389" s="858"/>
      <c r="K389" s="389"/>
      <c r="L389" s="796"/>
      <c r="M389" s="796"/>
      <c r="N389" s="798"/>
      <c r="O389" s="798"/>
      <c r="P389" s="796"/>
      <c r="Q389" s="796"/>
      <c r="R389" s="796"/>
      <c r="S389" s="799"/>
      <c r="T389" s="800"/>
      <c r="U389" s="800"/>
      <c r="V389" s="800"/>
      <c r="W389" s="800"/>
      <c r="X389" s="800"/>
      <c r="Y389" s="800"/>
      <c r="Z389" s="800"/>
      <c r="AA389" s="800"/>
      <c r="AB389" s="800"/>
      <c r="AC389" s="800"/>
      <c r="AD389" s="800"/>
      <c r="AE389" s="800"/>
      <c r="AF389" s="800"/>
      <c r="AG389" s="800"/>
      <c r="AH389" s="800"/>
      <c r="AI389" s="800"/>
      <c r="AJ389" s="800"/>
      <c r="AK389" s="800"/>
      <c r="AL389" s="800"/>
      <c r="AM389" s="800"/>
      <c r="AN389" s="800"/>
      <c r="AO389" s="800"/>
      <c r="AP389" s="800"/>
      <c r="AQ389" s="800"/>
      <c r="AR389" s="800"/>
      <c r="AS389" s="800"/>
      <c r="AT389" s="800"/>
      <c r="AU389" s="800"/>
      <c r="AV389" s="800"/>
      <c r="AW389" s="800"/>
      <c r="AX389" s="800"/>
      <c r="AY389" s="1422"/>
      <c r="AZ389" s="1422"/>
      <c r="BA389" s="1422"/>
      <c r="BB389" s="1422"/>
      <c r="BC389" s="1422"/>
      <c r="BD389" s="1422"/>
      <c r="BE389" s="1422"/>
      <c r="BF389" s="1431"/>
      <c r="DB389" s="838"/>
    </row>
    <row r="390" spans="2:106" s="26" customFormat="1" ht="3.65" customHeight="1">
      <c r="B390" s="836"/>
      <c r="H390" s="869"/>
      <c r="I390" s="858"/>
      <c r="K390" s="389"/>
      <c r="L390" s="796"/>
      <c r="M390" s="796"/>
      <c r="N390" s="798"/>
      <c r="O390" s="798"/>
      <c r="P390" s="796"/>
      <c r="Q390" s="796"/>
      <c r="R390" s="796"/>
      <c r="S390" s="796"/>
      <c r="T390" s="796"/>
      <c r="U390" s="796"/>
      <c r="V390" s="796"/>
      <c r="W390" s="796"/>
      <c r="X390" s="796"/>
      <c r="Y390" s="796"/>
      <c r="Z390" s="796"/>
      <c r="AA390" s="796"/>
      <c r="AB390" s="796"/>
      <c r="AC390" s="796"/>
      <c r="AD390" s="796"/>
      <c r="AE390" s="796"/>
      <c r="AF390" s="796"/>
      <c r="AG390" s="796"/>
      <c r="AH390" s="796"/>
      <c r="AI390" s="796"/>
      <c r="AJ390" s="796"/>
      <c r="AK390" s="796"/>
      <c r="AL390" s="796"/>
      <c r="AM390" s="800"/>
      <c r="AN390" s="800"/>
      <c r="AO390" s="800"/>
      <c r="AP390" s="800"/>
      <c r="AQ390" s="800"/>
      <c r="AR390" s="796"/>
      <c r="AS390" s="796"/>
      <c r="AT390" s="796"/>
      <c r="AU390" s="796"/>
      <c r="AV390" s="796"/>
      <c r="AW390" s="796"/>
      <c r="AX390" s="796"/>
      <c r="AY390" s="1422"/>
      <c r="AZ390" s="1422"/>
      <c r="BA390" s="1422"/>
      <c r="BB390" s="1422"/>
      <c r="BC390" s="1422"/>
      <c r="BD390" s="1422"/>
      <c r="BE390" s="1422"/>
      <c r="BF390" s="1431"/>
      <c r="DB390" s="838"/>
    </row>
    <row r="391" spans="2:106" s="26" customFormat="1" ht="3.65" customHeight="1">
      <c r="B391" s="836"/>
      <c r="H391" s="869"/>
      <c r="I391" s="858"/>
      <c r="K391" s="390"/>
      <c r="L391" s="805"/>
      <c r="M391" s="805"/>
      <c r="N391" s="805"/>
      <c r="O391" s="805"/>
      <c r="P391" s="805"/>
      <c r="Q391" s="805"/>
      <c r="R391" s="805"/>
      <c r="S391" s="805"/>
      <c r="T391" s="805"/>
      <c r="U391" s="805"/>
      <c r="V391" s="805"/>
      <c r="W391" s="805"/>
      <c r="X391" s="805"/>
      <c r="Y391" s="805"/>
      <c r="Z391" s="805"/>
      <c r="AA391" s="805"/>
      <c r="AB391" s="805"/>
      <c r="AC391" s="805"/>
      <c r="AD391" s="805"/>
      <c r="AE391" s="805"/>
      <c r="AF391" s="805"/>
      <c r="AG391" s="805"/>
      <c r="AH391" s="805"/>
      <c r="AI391" s="805"/>
      <c r="AJ391" s="805"/>
      <c r="AK391" s="805"/>
      <c r="AL391" s="805"/>
      <c r="AM391" s="805"/>
      <c r="AN391" s="805"/>
      <c r="AO391" s="805"/>
      <c r="AP391" s="805"/>
      <c r="AQ391" s="805"/>
      <c r="AR391" s="805"/>
      <c r="AS391" s="805"/>
      <c r="AT391" s="805"/>
      <c r="AU391" s="805"/>
      <c r="AV391" s="805"/>
      <c r="AW391" s="805"/>
      <c r="AX391" s="805"/>
      <c r="AY391" s="1422"/>
      <c r="AZ391" s="1422"/>
      <c r="BA391" s="1422"/>
      <c r="BB391" s="1422"/>
      <c r="BC391" s="1422"/>
      <c r="BD391" s="1422"/>
      <c r="BE391" s="1422"/>
      <c r="BF391" s="1431"/>
      <c r="DB391" s="838"/>
    </row>
    <row r="392" spans="2:106" s="26" customFormat="1" ht="3.65" customHeight="1">
      <c r="B392" s="836"/>
      <c r="H392" s="869"/>
      <c r="I392" s="858"/>
      <c r="K392" s="390"/>
      <c r="L392" s="805"/>
      <c r="M392" s="805"/>
      <c r="N392" s="805"/>
      <c r="O392" s="805"/>
      <c r="P392" s="805"/>
      <c r="Q392" s="805"/>
      <c r="R392" s="805"/>
      <c r="S392" s="805"/>
      <c r="T392" s="1420" t="e" vm="20">
        <v>#VALUE!</v>
      </c>
      <c r="U392" s="1420"/>
      <c r="V392" s="1420"/>
      <c r="W392" s="1420"/>
      <c r="X392" s="1420"/>
      <c r="Y392" s="1420"/>
      <c r="Z392" s="1420"/>
      <c r="AA392" s="1420"/>
      <c r="AB392" s="1420"/>
      <c r="AC392" s="1420"/>
      <c r="AD392" s="1420"/>
      <c r="AE392" s="805"/>
      <c r="AF392" s="805"/>
      <c r="AG392" s="805"/>
      <c r="AH392" s="805"/>
      <c r="AI392" s="805"/>
      <c r="AJ392" s="805"/>
      <c r="AK392" s="805"/>
      <c r="AL392" s="805"/>
      <c r="AM392" s="805"/>
      <c r="AN392" s="805"/>
      <c r="AO392" s="805"/>
      <c r="AP392" s="805"/>
      <c r="AQ392" s="805"/>
      <c r="AR392" s="805"/>
      <c r="AS392" s="805"/>
      <c r="AT392" s="805"/>
      <c r="AU392" s="805"/>
      <c r="AV392" s="805"/>
      <c r="AW392" s="805"/>
      <c r="AX392" s="805"/>
      <c r="AY392" s="805"/>
      <c r="AZ392" s="805"/>
      <c r="BA392" s="805"/>
      <c r="BB392" s="805"/>
      <c r="BC392" s="805"/>
      <c r="BD392" s="805"/>
      <c r="BE392" s="805"/>
      <c r="BF392" s="391"/>
      <c r="DB392" s="838"/>
    </row>
    <row r="393" spans="2:106" s="26" customFormat="1" ht="3.65" customHeight="1">
      <c r="B393" s="836"/>
      <c r="H393" s="869"/>
      <c r="I393" s="858"/>
      <c r="K393" s="389"/>
      <c r="L393" s="800"/>
      <c r="M393" s="796"/>
      <c r="N393" s="798"/>
      <c r="O393" s="798"/>
      <c r="P393" s="796"/>
      <c r="Q393" s="796"/>
      <c r="R393" s="796"/>
      <c r="S393" s="796"/>
      <c r="T393" s="1420"/>
      <c r="U393" s="1420"/>
      <c r="V393" s="1420"/>
      <c r="W393" s="1420"/>
      <c r="X393" s="1420"/>
      <c r="Y393" s="1420"/>
      <c r="Z393" s="1420"/>
      <c r="AA393" s="1420"/>
      <c r="AB393" s="1420"/>
      <c r="AC393" s="1420"/>
      <c r="AD393" s="1420"/>
      <c r="AE393" s="796"/>
      <c r="AF393" s="796"/>
      <c r="AG393" s="796"/>
      <c r="AH393" s="796"/>
      <c r="AI393" s="796"/>
      <c r="AJ393" s="796"/>
      <c r="AK393" s="796"/>
      <c r="AL393" s="796"/>
      <c r="AM393" s="800"/>
      <c r="AN393" s="800"/>
      <c r="AO393" s="800"/>
      <c r="AP393" s="800"/>
      <c r="AQ393" s="800"/>
      <c r="AR393" s="796"/>
      <c r="AS393" s="796"/>
      <c r="AT393" s="796"/>
      <c r="AU393" s="796"/>
      <c r="AV393" s="796"/>
      <c r="AW393" s="796"/>
      <c r="AX393" s="796"/>
      <c r="AY393" s="796"/>
      <c r="AZ393" s="798"/>
      <c r="BA393" s="798"/>
      <c r="BB393" s="796"/>
      <c r="BC393" s="796"/>
      <c r="BD393" s="796"/>
      <c r="BE393" s="796"/>
      <c r="BF393" s="392"/>
      <c r="DB393" s="838"/>
    </row>
    <row r="394" spans="2:106" s="26" customFormat="1" ht="3.65" customHeight="1">
      <c r="B394" s="836"/>
      <c r="H394" s="869"/>
      <c r="I394" s="858"/>
      <c r="K394" s="389"/>
      <c r="L394" s="796"/>
      <c r="M394" s="796"/>
      <c r="N394" s="796"/>
      <c r="O394" s="796"/>
      <c r="P394" s="796"/>
      <c r="Q394" s="796"/>
      <c r="R394" s="796"/>
      <c r="S394" s="796"/>
      <c r="T394" s="1420"/>
      <c r="U394" s="1420"/>
      <c r="V394" s="1420"/>
      <c r="W394" s="1420"/>
      <c r="X394" s="1420"/>
      <c r="Y394" s="1420"/>
      <c r="Z394" s="1420"/>
      <c r="AA394" s="1420"/>
      <c r="AB394" s="1420"/>
      <c r="AC394" s="1420"/>
      <c r="AD394" s="1420"/>
      <c r="AE394" s="796"/>
      <c r="AF394" s="796"/>
      <c r="AG394" s="796"/>
      <c r="AH394" s="796"/>
      <c r="AI394" s="796"/>
      <c r="AJ394" s="796"/>
      <c r="AK394" s="796"/>
      <c r="AL394" s="796"/>
      <c r="AM394" s="800"/>
      <c r="AN394" s="800"/>
      <c r="AO394" s="800"/>
      <c r="AP394" s="800"/>
      <c r="AQ394" s="800"/>
      <c r="AR394" s="796"/>
      <c r="AS394" s="796"/>
      <c r="AT394" s="796"/>
      <c r="AU394" s="796"/>
      <c r="AV394" s="796"/>
      <c r="AW394" s="796"/>
      <c r="AX394" s="796"/>
      <c r="AY394" s="796"/>
      <c r="AZ394" s="796"/>
      <c r="BA394" s="796"/>
      <c r="BB394" s="796"/>
      <c r="BC394" s="796"/>
      <c r="BD394" s="796"/>
      <c r="BE394" s="796"/>
      <c r="BF394" s="392"/>
      <c r="DB394" s="838"/>
    </row>
    <row r="395" spans="2:106" s="26" customFormat="1" ht="3.65" customHeight="1">
      <c r="B395" s="836"/>
      <c r="H395" s="869"/>
      <c r="I395" s="858"/>
      <c r="K395" s="389"/>
      <c r="L395" s="796"/>
      <c r="M395" s="796"/>
      <c r="N395" s="796"/>
      <c r="O395" s="796"/>
      <c r="P395" s="796"/>
      <c r="Q395" s="796"/>
      <c r="R395" s="801"/>
      <c r="S395" s="801"/>
      <c r="T395" s="1420"/>
      <c r="U395" s="1420"/>
      <c r="V395" s="1420"/>
      <c r="W395" s="1420"/>
      <c r="X395" s="1420"/>
      <c r="Y395" s="1420"/>
      <c r="Z395" s="1420"/>
      <c r="AA395" s="1420"/>
      <c r="AB395" s="1420"/>
      <c r="AC395" s="1420"/>
      <c r="AD395" s="1420"/>
      <c r="AE395" s="802"/>
      <c r="AF395" s="802"/>
      <c r="AG395" s="796"/>
      <c r="AH395" s="796"/>
      <c r="AI395" s="796"/>
      <c r="AJ395" s="796"/>
      <c r="AK395" s="796"/>
      <c r="AL395" s="796"/>
      <c r="AM395" s="800"/>
      <c r="AN395" s="800"/>
      <c r="AO395" s="800"/>
      <c r="AP395" s="800"/>
      <c r="AQ395" s="800"/>
      <c r="AR395" s="796"/>
      <c r="AS395" s="796"/>
      <c r="AT395" s="796"/>
      <c r="AU395" s="796"/>
      <c r="AV395" s="796"/>
      <c r="AW395" s="796"/>
      <c r="AX395" s="796"/>
      <c r="AY395" s="796"/>
      <c r="AZ395" s="796"/>
      <c r="BA395" s="796"/>
      <c r="BB395" s="796"/>
      <c r="BC395" s="796"/>
      <c r="BD395" s="796"/>
      <c r="BE395" s="796"/>
      <c r="BF395" s="392"/>
      <c r="DB395" s="838"/>
    </row>
    <row r="396" spans="2:106" s="26" customFormat="1" ht="3.65" customHeight="1">
      <c r="B396" s="836"/>
      <c r="H396" s="869"/>
      <c r="I396" s="858"/>
      <c r="K396" s="389"/>
      <c r="L396" s="796"/>
      <c r="M396" s="796"/>
      <c r="N396" s="796"/>
      <c r="O396" s="796"/>
      <c r="P396" s="796"/>
      <c r="Q396" s="796"/>
      <c r="R396" s="801"/>
      <c r="S396" s="801"/>
      <c r="T396" s="1420"/>
      <c r="U396" s="1420"/>
      <c r="V396" s="1420"/>
      <c r="W396" s="1420"/>
      <c r="X396" s="1420"/>
      <c r="Y396" s="1420"/>
      <c r="Z396" s="1420"/>
      <c r="AA396" s="1420"/>
      <c r="AB396" s="1420"/>
      <c r="AC396" s="1420"/>
      <c r="AD396" s="1420"/>
      <c r="AE396" s="802"/>
      <c r="AF396" s="802"/>
      <c r="AG396" s="796"/>
      <c r="AH396" s="796"/>
      <c r="AI396" s="796"/>
      <c r="AJ396" s="796"/>
      <c r="AK396" s="796"/>
      <c r="AL396" s="796"/>
      <c r="AM396" s="800"/>
      <c r="AN396" s="800"/>
      <c r="AO396" s="800"/>
      <c r="AP396" s="800"/>
      <c r="AQ396" s="800"/>
      <c r="AR396" s="796"/>
      <c r="AS396" s="796"/>
      <c r="AT396" s="796"/>
      <c r="AU396" s="796"/>
      <c r="AV396" s="796"/>
      <c r="AW396" s="796"/>
      <c r="AX396" s="796"/>
      <c r="AY396" s="796"/>
      <c r="AZ396" s="796"/>
      <c r="BA396" s="796"/>
      <c r="BB396" s="796"/>
      <c r="BC396" s="796"/>
      <c r="BD396" s="796"/>
      <c r="BE396" s="796"/>
      <c r="BF396" s="392"/>
      <c r="DB396" s="838"/>
    </row>
    <row r="397" spans="2:106" s="26" customFormat="1" ht="3.65" customHeight="1">
      <c r="B397" s="836"/>
      <c r="H397" s="869"/>
      <c r="I397" s="858"/>
      <c r="K397" s="389"/>
      <c r="L397" s="796"/>
      <c r="M397" s="796"/>
      <c r="N397" s="796"/>
      <c r="O397" s="796"/>
      <c r="P397" s="796"/>
      <c r="Q397" s="796"/>
      <c r="R397" s="796"/>
      <c r="S397" s="796"/>
      <c r="T397" s="1420"/>
      <c r="U397" s="1420"/>
      <c r="V397" s="1420"/>
      <c r="W397" s="1420"/>
      <c r="X397" s="1420"/>
      <c r="Y397" s="1420"/>
      <c r="Z397" s="1420"/>
      <c r="AA397" s="1420"/>
      <c r="AB397" s="1420"/>
      <c r="AC397" s="1420"/>
      <c r="AD397" s="1420"/>
      <c r="AE397" s="796"/>
      <c r="AF397" s="796"/>
      <c r="AG397" s="796"/>
      <c r="AH397" s="796"/>
      <c r="AI397" s="796"/>
      <c r="AJ397" s="796"/>
      <c r="AK397" s="796"/>
      <c r="AL397" s="796"/>
      <c r="AM397" s="800"/>
      <c r="AN397" s="800"/>
      <c r="AO397" s="800"/>
      <c r="AP397" s="800"/>
      <c r="AQ397" s="800"/>
      <c r="AR397" s="796"/>
      <c r="AS397" s="796"/>
      <c r="AT397" s="796"/>
      <c r="AU397" s="796"/>
      <c r="AV397" s="796"/>
      <c r="AW397" s="796"/>
      <c r="AX397" s="796"/>
      <c r="AY397" s="796"/>
      <c r="AZ397" s="796"/>
      <c r="BA397" s="796"/>
      <c r="BB397" s="796"/>
      <c r="BC397" s="796"/>
      <c r="BD397" s="796"/>
      <c r="BE397" s="796"/>
      <c r="BF397" s="392"/>
      <c r="DB397" s="838"/>
    </row>
    <row r="398" spans="2:106" s="26" customFormat="1" ht="3.65" customHeight="1">
      <c r="B398" s="836"/>
      <c r="H398" s="869"/>
      <c r="I398" s="858"/>
      <c r="K398" s="389"/>
      <c r="L398" s="796"/>
      <c r="M398" s="796"/>
      <c r="N398" s="796"/>
      <c r="O398" s="796"/>
      <c r="P398" s="796"/>
      <c r="Q398" s="796"/>
      <c r="R398" s="796"/>
      <c r="S398" s="796"/>
      <c r="T398" s="1420"/>
      <c r="U398" s="1420"/>
      <c r="V398" s="1420"/>
      <c r="W398" s="1420"/>
      <c r="X398" s="1420"/>
      <c r="Y398" s="1420"/>
      <c r="Z398" s="1420"/>
      <c r="AA398" s="1420"/>
      <c r="AB398" s="1420"/>
      <c r="AC398" s="1420"/>
      <c r="AD398" s="1420"/>
      <c r="AE398" s="796"/>
      <c r="AF398" s="796"/>
      <c r="AG398" s="796"/>
      <c r="AH398" s="796"/>
      <c r="AI398" s="796"/>
      <c r="AJ398" s="796"/>
      <c r="AK398" s="796"/>
      <c r="AL398" s="796"/>
      <c r="AM398" s="800"/>
      <c r="AN398" s="800"/>
      <c r="AO398" s="800"/>
      <c r="AP398" s="800"/>
      <c r="AQ398" s="800"/>
      <c r="AR398" s="796"/>
      <c r="AS398" s="796"/>
      <c r="AT398" s="796"/>
      <c r="AU398" s="796"/>
      <c r="AV398" s="796"/>
      <c r="AW398" s="796"/>
      <c r="AX398" s="796"/>
      <c r="AY398" s="796"/>
      <c r="AZ398" s="796"/>
      <c r="BA398" s="796"/>
      <c r="BB398" s="796"/>
      <c r="BC398" s="796"/>
      <c r="BD398" s="796"/>
      <c r="BE398" s="796"/>
      <c r="BF398" s="392"/>
      <c r="DB398" s="838"/>
    </row>
    <row r="399" spans="2:106" s="26" customFormat="1" ht="3.65" customHeight="1">
      <c r="B399" s="836"/>
      <c r="H399" s="869"/>
      <c r="I399" s="858"/>
      <c r="K399" s="390"/>
      <c r="L399" s="805"/>
      <c r="M399" s="805"/>
      <c r="N399" s="805"/>
      <c r="O399" s="805"/>
      <c r="P399" s="805"/>
      <c r="Q399" s="805"/>
      <c r="R399" s="805"/>
      <c r="S399" s="805"/>
      <c r="T399" s="1420"/>
      <c r="U399" s="1420"/>
      <c r="V399" s="1420"/>
      <c r="W399" s="1420"/>
      <c r="X399" s="1420"/>
      <c r="Y399" s="1420"/>
      <c r="Z399" s="1420"/>
      <c r="AA399" s="1420"/>
      <c r="AB399" s="1420"/>
      <c r="AC399" s="1420"/>
      <c r="AD399" s="1420"/>
      <c r="AE399" s="805"/>
      <c r="AF399" s="805"/>
      <c r="AG399" s="805"/>
      <c r="AH399" s="805"/>
      <c r="AI399" s="805"/>
      <c r="AJ399" s="805"/>
      <c r="AK399" s="805"/>
      <c r="AL399" s="805"/>
      <c r="AM399" s="805"/>
      <c r="AN399" s="805"/>
      <c r="AO399" s="805"/>
      <c r="AP399" s="805"/>
      <c r="AQ399" s="805"/>
      <c r="AR399" s="805"/>
      <c r="AS399" s="805"/>
      <c r="AT399" s="805"/>
      <c r="AU399" s="805"/>
      <c r="AV399" s="805"/>
      <c r="AW399" s="805"/>
      <c r="AX399" s="805"/>
      <c r="AY399" s="805"/>
      <c r="AZ399" s="805"/>
      <c r="BA399" s="805"/>
      <c r="BB399" s="805"/>
      <c r="BC399" s="805"/>
      <c r="BD399" s="805"/>
      <c r="BE399" s="805"/>
      <c r="BF399" s="391"/>
      <c r="DB399" s="838"/>
    </row>
    <row r="400" spans="2:106" s="26" customFormat="1" ht="3.65" customHeight="1">
      <c r="B400" s="836"/>
      <c r="H400" s="869"/>
      <c r="I400" s="858"/>
      <c r="K400" s="1432" t="s">
        <v>229</v>
      </c>
      <c r="L400" s="1420"/>
      <c r="M400" s="1420"/>
      <c r="N400" s="1420"/>
      <c r="O400" s="1420"/>
      <c r="P400" s="1420"/>
      <c r="Q400" s="805"/>
      <c r="R400" s="805"/>
      <c r="S400" s="805"/>
      <c r="T400" s="805"/>
      <c r="U400" s="805"/>
      <c r="V400" s="805"/>
      <c r="W400" s="805"/>
      <c r="X400" s="805"/>
      <c r="Y400" s="805"/>
      <c r="Z400" s="805"/>
      <c r="AA400" s="805"/>
      <c r="AB400" s="805"/>
      <c r="AC400" s="805"/>
      <c r="AD400" s="805"/>
      <c r="AE400" s="805"/>
      <c r="AF400" s="805"/>
      <c r="AG400" s="805"/>
      <c r="AH400" s="805"/>
      <c r="AI400" s="805"/>
      <c r="AJ400" s="805"/>
      <c r="AK400" s="805"/>
      <c r="AL400" s="805"/>
      <c r="AM400" s="805"/>
      <c r="AN400" s="805"/>
      <c r="AO400" s="805"/>
      <c r="AP400" s="805"/>
      <c r="AQ400" s="805"/>
      <c r="AR400" s="805"/>
      <c r="AS400" s="805"/>
      <c r="AT400" s="805"/>
      <c r="AU400" s="805"/>
      <c r="AV400" s="805"/>
      <c r="AW400" s="805"/>
      <c r="AX400" s="805"/>
      <c r="AY400" s="805"/>
      <c r="AZ400" s="805"/>
      <c r="BA400" s="805"/>
      <c r="BB400" s="805"/>
      <c r="BC400" s="805"/>
      <c r="BD400" s="805"/>
      <c r="BE400" s="805"/>
      <c r="BF400" s="391"/>
      <c r="DB400" s="838"/>
    </row>
    <row r="401" spans="2:106" s="26" customFormat="1" ht="3.65" customHeight="1">
      <c r="B401" s="836"/>
      <c r="H401" s="869"/>
      <c r="I401" s="858"/>
      <c r="K401" s="1432"/>
      <c r="L401" s="1420"/>
      <c r="M401" s="1420"/>
      <c r="N401" s="1420"/>
      <c r="O401" s="1420"/>
      <c r="P401" s="1420"/>
      <c r="Q401" s="796"/>
      <c r="R401" s="1420"/>
      <c r="S401" s="1420"/>
      <c r="T401" s="1420"/>
      <c r="U401" s="1420"/>
      <c r="V401" s="1420"/>
      <c r="W401" s="1420"/>
      <c r="X401" s="796"/>
      <c r="Y401" s="796"/>
      <c r="Z401" s="800"/>
      <c r="AA401" s="800"/>
      <c r="AB401" s="800"/>
      <c r="AC401" s="800"/>
      <c r="AD401" s="800"/>
      <c r="AE401" s="800"/>
      <c r="AF401" s="800"/>
      <c r="AG401" s="800"/>
      <c r="AH401" s="800"/>
      <c r="AI401" s="800"/>
      <c r="AJ401" s="803"/>
      <c r="AK401" s="803"/>
      <c r="AL401" s="803"/>
      <c r="AM401" s="803"/>
      <c r="AN401" s="803"/>
      <c r="AO401" s="803"/>
      <c r="AP401" s="803"/>
      <c r="AQ401" s="803"/>
      <c r="AR401" s="803"/>
      <c r="AS401" s="803"/>
      <c r="AT401" s="803"/>
      <c r="AU401" s="803"/>
      <c r="AV401" s="803"/>
      <c r="AW401" s="803"/>
      <c r="AX401" s="803"/>
      <c r="AY401" s="796"/>
      <c r="AZ401" s="796"/>
      <c r="BA401" s="796"/>
      <c r="BB401" s="796"/>
      <c r="BC401" s="796"/>
      <c r="BD401" s="796"/>
      <c r="BE401" s="796"/>
      <c r="BF401" s="393"/>
      <c r="DB401" s="838"/>
    </row>
    <row r="402" spans="2:106" s="26" customFormat="1" ht="3.65" customHeight="1">
      <c r="B402" s="836"/>
      <c r="H402" s="869"/>
      <c r="I402" s="858"/>
      <c r="K402" s="1432"/>
      <c r="L402" s="1420"/>
      <c r="M402" s="1420"/>
      <c r="N402" s="1420"/>
      <c r="O402" s="1420"/>
      <c r="P402" s="1420"/>
      <c r="Q402" s="796"/>
      <c r="R402" s="1420"/>
      <c r="S402" s="1420"/>
      <c r="T402" s="1420"/>
      <c r="U402" s="1420"/>
      <c r="V402" s="1420"/>
      <c r="W402" s="1420"/>
      <c r="X402" s="796"/>
      <c r="Y402" s="796"/>
      <c r="Z402" s="800"/>
      <c r="AA402" s="800"/>
      <c r="AB402" s="800"/>
      <c r="AC402" s="800"/>
      <c r="AD402" s="800"/>
      <c r="AE402" s="800"/>
      <c r="AF402" s="800"/>
      <c r="AG402" s="800"/>
      <c r="AH402" s="800"/>
      <c r="AI402" s="800"/>
      <c r="AJ402" s="803"/>
      <c r="AK402" s="803"/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796"/>
      <c r="AZ402" s="796"/>
      <c r="BA402" s="796"/>
      <c r="BB402" s="796"/>
      <c r="BC402" s="796"/>
      <c r="BD402" s="796"/>
      <c r="BE402" s="796"/>
      <c r="BF402" s="393"/>
      <c r="DB402" s="838"/>
    </row>
    <row r="403" spans="2:106" s="26" customFormat="1" ht="3.65" customHeight="1">
      <c r="B403" s="836"/>
      <c r="H403" s="869"/>
      <c r="I403" s="858"/>
      <c r="K403" s="1433"/>
      <c r="L403" s="1434"/>
      <c r="M403" s="1434"/>
      <c r="N403" s="1434"/>
      <c r="O403" s="1434"/>
      <c r="P403" s="1434"/>
      <c r="Q403" s="394"/>
      <c r="R403" s="1434"/>
      <c r="S403" s="1434"/>
      <c r="T403" s="1434"/>
      <c r="U403" s="1434"/>
      <c r="V403" s="1434"/>
      <c r="W403" s="1434"/>
      <c r="X403" s="394"/>
      <c r="Y403" s="394"/>
      <c r="Z403" s="395"/>
      <c r="AA403" s="395"/>
      <c r="AB403" s="395"/>
      <c r="AC403" s="395"/>
      <c r="AD403" s="395"/>
      <c r="AE403" s="395"/>
      <c r="AF403" s="395"/>
      <c r="AG403" s="395"/>
      <c r="AH403" s="395"/>
      <c r="AI403" s="395"/>
      <c r="AJ403" s="396"/>
      <c r="AK403" s="396"/>
      <c r="AL403" s="396"/>
      <c r="AM403" s="396"/>
      <c r="AN403" s="396"/>
      <c r="AO403" s="396"/>
      <c r="AP403" s="396"/>
      <c r="AQ403" s="396"/>
      <c r="AR403" s="396"/>
      <c r="AS403" s="396"/>
      <c r="AT403" s="396"/>
      <c r="AU403" s="396"/>
      <c r="AV403" s="396"/>
      <c r="AW403" s="396"/>
      <c r="AX403" s="396"/>
      <c r="AY403" s="394"/>
      <c r="AZ403" s="394"/>
      <c r="BA403" s="394"/>
      <c r="BB403" s="394"/>
      <c r="BC403" s="394"/>
      <c r="BD403" s="394"/>
      <c r="BE403" s="394"/>
      <c r="BF403" s="397"/>
      <c r="DB403" s="838"/>
    </row>
    <row r="404" spans="2:106" s="26" customFormat="1" ht="3.65" customHeight="1">
      <c r="B404" s="836"/>
      <c r="H404" s="869"/>
      <c r="I404" s="858"/>
      <c r="DB404" s="838"/>
    </row>
    <row r="405" spans="2:106" s="26" customFormat="1" ht="3.65" customHeight="1">
      <c r="B405" s="836"/>
      <c r="H405" s="869"/>
      <c r="I405" s="858"/>
      <c r="DB405" s="838"/>
    </row>
    <row r="406" spans="2:106" s="26" customFormat="1" ht="3.65" customHeight="1">
      <c r="B406" s="836"/>
      <c r="H406" s="869"/>
      <c r="I406" s="858"/>
      <c r="DB406" s="838"/>
    </row>
    <row r="407" spans="2:106" s="26" customFormat="1" ht="3.65" customHeight="1">
      <c r="B407" s="839"/>
      <c r="C407" s="804"/>
      <c r="D407" s="804"/>
      <c r="E407" s="804"/>
      <c r="F407" s="804"/>
      <c r="G407" s="804"/>
      <c r="H407" s="804"/>
      <c r="I407" s="859"/>
      <c r="J407" s="804"/>
      <c r="K407" s="804"/>
      <c r="L407" s="804"/>
      <c r="M407" s="804"/>
      <c r="N407" s="804"/>
      <c r="O407" s="804"/>
      <c r="P407" s="804"/>
      <c r="Q407" s="804"/>
      <c r="R407" s="804"/>
      <c r="S407" s="804"/>
      <c r="T407" s="804"/>
      <c r="U407" s="804"/>
      <c r="V407" s="804"/>
      <c r="W407" s="804"/>
      <c r="X407" s="804"/>
      <c r="Y407" s="804"/>
      <c r="Z407" s="804"/>
      <c r="AA407" s="804"/>
      <c r="AB407" s="804"/>
      <c r="AC407" s="804"/>
      <c r="AD407" s="804"/>
      <c r="AE407" s="804"/>
      <c r="AF407" s="804"/>
      <c r="AG407" s="804"/>
      <c r="AH407" s="804"/>
      <c r="AI407" s="804"/>
      <c r="AJ407" s="804"/>
      <c r="AK407" s="804"/>
      <c r="AL407" s="804"/>
      <c r="AM407" s="804"/>
      <c r="AN407" s="804"/>
      <c r="AO407" s="804"/>
      <c r="AP407" s="804"/>
      <c r="AQ407" s="804"/>
      <c r="AR407" s="804"/>
      <c r="AS407" s="804"/>
      <c r="AT407" s="804"/>
      <c r="AU407" s="804"/>
      <c r="AV407" s="804"/>
      <c r="AW407" s="804"/>
      <c r="AX407" s="804"/>
      <c r="AY407" s="804"/>
      <c r="AZ407" s="804"/>
      <c r="BA407" s="804"/>
      <c r="BB407" s="804"/>
      <c r="BC407" s="804"/>
      <c r="BD407" s="804"/>
      <c r="BE407" s="804"/>
      <c r="BF407" s="804"/>
      <c r="BG407" s="804"/>
      <c r="BH407" s="804"/>
      <c r="BI407" s="804"/>
      <c r="BJ407" s="804"/>
      <c r="BK407" s="804"/>
      <c r="BL407" s="804"/>
      <c r="BM407" s="804"/>
      <c r="BN407" s="804"/>
      <c r="BO407" s="804"/>
      <c r="BP407" s="804"/>
      <c r="BQ407" s="804"/>
      <c r="BR407" s="804"/>
      <c r="BS407" s="804"/>
      <c r="BT407" s="804"/>
      <c r="BU407" s="804"/>
      <c r="BV407" s="804"/>
      <c r="BW407" s="804"/>
      <c r="BX407" s="804"/>
      <c r="BY407" s="804"/>
      <c r="BZ407" s="804"/>
      <c r="CA407" s="804"/>
      <c r="CB407" s="804"/>
      <c r="CC407" s="804"/>
      <c r="CD407" s="804"/>
      <c r="CE407" s="804"/>
      <c r="CF407" s="804"/>
      <c r="CG407" s="804"/>
      <c r="CH407" s="804"/>
      <c r="CI407" s="804"/>
      <c r="CJ407" s="804"/>
      <c r="CK407" s="804"/>
      <c r="CL407" s="804"/>
      <c r="CM407" s="804"/>
      <c r="CN407" s="804"/>
      <c r="CO407" s="804"/>
      <c r="CP407" s="804"/>
      <c r="CQ407" s="804"/>
      <c r="CR407" s="804"/>
      <c r="CS407" s="804"/>
      <c r="CT407" s="804"/>
      <c r="CU407" s="804"/>
      <c r="CV407" s="804"/>
      <c r="CW407" s="804"/>
      <c r="CX407" s="804"/>
      <c r="CY407" s="804"/>
      <c r="CZ407" s="804"/>
      <c r="DA407" s="804"/>
      <c r="DB407" s="840"/>
    </row>
    <row r="408" spans="2:106" s="26" customFormat="1" ht="3.65" customHeight="1">
      <c r="B408" s="841"/>
      <c r="C408" s="373"/>
      <c r="D408" s="373"/>
      <c r="E408" s="373"/>
      <c r="F408" s="373"/>
      <c r="G408" s="373"/>
      <c r="H408" s="373"/>
      <c r="I408" s="860"/>
      <c r="J408" s="373"/>
      <c r="K408" s="373"/>
      <c r="L408" s="373"/>
      <c r="M408" s="373"/>
      <c r="N408" s="373"/>
      <c r="O408" s="373"/>
      <c r="P408" s="373"/>
      <c r="Q408" s="373"/>
      <c r="R408" s="373"/>
      <c r="S408" s="373"/>
      <c r="T408" s="373"/>
      <c r="U408" s="373"/>
      <c r="V408" s="373"/>
      <c r="W408" s="373"/>
      <c r="X408" s="373"/>
      <c r="Y408" s="373"/>
      <c r="Z408" s="373"/>
      <c r="AA408" s="373"/>
      <c r="AB408" s="373"/>
      <c r="AC408" s="373"/>
      <c r="AD408" s="373"/>
      <c r="AE408" s="373"/>
      <c r="AF408" s="373"/>
      <c r="AG408" s="373"/>
      <c r="AH408" s="373"/>
      <c r="AI408" s="373"/>
      <c r="AJ408" s="373"/>
      <c r="AK408" s="373"/>
      <c r="AL408" s="373"/>
      <c r="AM408" s="373"/>
      <c r="AN408" s="373"/>
      <c r="AO408" s="373"/>
      <c r="AP408" s="373"/>
      <c r="AQ408" s="373"/>
      <c r="AR408" s="373"/>
      <c r="AS408" s="373"/>
      <c r="AT408" s="373"/>
      <c r="AU408" s="373"/>
      <c r="AV408" s="373"/>
      <c r="AW408" s="373"/>
      <c r="AX408" s="373"/>
      <c r="AY408" s="373"/>
      <c r="AZ408" s="373"/>
      <c r="BA408" s="373"/>
      <c r="BB408" s="373"/>
      <c r="BC408" s="373"/>
      <c r="BD408" s="373"/>
      <c r="BE408" s="373"/>
      <c r="BF408" s="373"/>
      <c r="BG408" s="373"/>
      <c r="BH408" s="373"/>
      <c r="BI408" s="373"/>
      <c r="BJ408" s="373"/>
      <c r="BK408" s="373"/>
      <c r="BL408" s="373"/>
      <c r="BM408" s="373"/>
      <c r="BN408" s="373"/>
      <c r="BO408" s="373"/>
      <c r="BP408" s="373"/>
      <c r="BQ408" s="373"/>
      <c r="BR408" s="373"/>
      <c r="BS408" s="373"/>
      <c r="BT408" s="373"/>
      <c r="BU408" s="373"/>
      <c r="BV408" s="373"/>
      <c r="BW408" s="373"/>
      <c r="BX408" s="373"/>
      <c r="BY408" s="373"/>
      <c r="BZ408" s="373"/>
      <c r="CA408" s="373"/>
      <c r="CB408" s="373"/>
      <c r="CC408" s="373"/>
      <c r="CD408" s="373"/>
      <c r="CE408" s="373"/>
      <c r="CF408" s="373"/>
      <c r="CG408" s="373"/>
      <c r="CH408" s="373"/>
      <c r="CI408" s="373"/>
      <c r="CJ408" s="373"/>
      <c r="CK408" s="373"/>
      <c r="CL408" s="373"/>
      <c r="CM408" s="373"/>
      <c r="CN408" s="373"/>
      <c r="CO408" s="373"/>
      <c r="CP408" s="373"/>
      <c r="CQ408" s="373"/>
      <c r="CR408" s="373"/>
      <c r="CS408" s="373"/>
      <c r="CT408" s="373"/>
      <c r="CU408" s="373"/>
      <c r="CV408" s="373"/>
      <c r="CW408" s="373"/>
      <c r="CX408" s="373"/>
      <c r="CY408" s="373"/>
      <c r="CZ408" s="373"/>
      <c r="DA408" s="373"/>
      <c r="DB408" s="842"/>
    </row>
    <row r="409" spans="2:106" s="26" customFormat="1" ht="14.5" customHeight="1">
      <c r="B409" s="832" t="str">
        <f>"G_"&amp;E409&amp;"X"&amp;F409&amp;"X"&amp;G409&amp;"X"&amp;H409&amp;"X"&amp;I409</f>
        <v>G_HBBXMainXCVS250X720XIZQ</v>
      </c>
      <c r="C409" s="374"/>
      <c r="D409" s="788" t="s">
        <v>122</v>
      </c>
      <c r="E409" s="208" t="s">
        <v>124</v>
      </c>
      <c r="F409" s="208" t="s">
        <v>195</v>
      </c>
      <c r="G409" s="855" t="s">
        <v>224</v>
      </c>
      <c r="H409" s="847">
        <v>720</v>
      </c>
      <c r="I409" s="854" t="s">
        <v>364</v>
      </c>
      <c r="J409" s="797"/>
      <c r="K409" s="797"/>
      <c r="L409" s="797"/>
      <c r="M409" s="797"/>
      <c r="N409" s="797"/>
      <c r="O409" s="797"/>
      <c r="P409" s="797"/>
      <c r="Q409" s="797"/>
      <c r="R409" s="797"/>
      <c r="S409" s="797"/>
      <c r="T409" s="797"/>
      <c r="U409" s="797"/>
      <c r="V409" s="797"/>
      <c r="W409" s="797"/>
      <c r="X409" s="797"/>
      <c r="Y409" s="797"/>
      <c r="Z409" s="797"/>
      <c r="AA409" s="797"/>
      <c r="AB409" s="797"/>
      <c r="AC409" s="797"/>
      <c r="AD409" s="797"/>
      <c r="AE409" s="797"/>
      <c r="AF409" s="797"/>
      <c r="AG409" s="797"/>
      <c r="AH409" s="797"/>
      <c r="AI409" s="797"/>
      <c r="AJ409" s="797"/>
      <c r="AK409" s="797"/>
      <c r="AL409" s="797"/>
      <c r="AM409" s="797"/>
      <c r="AN409" s="797"/>
      <c r="AO409" s="797"/>
      <c r="AP409" s="797"/>
      <c r="AQ409" s="797"/>
      <c r="AR409" s="797"/>
      <c r="AS409" s="797"/>
      <c r="AT409" s="797"/>
      <c r="AU409" s="797"/>
      <c r="AV409" s="797"/>
      <c r="AW409" s="797"/>
      <c r="AX409" s="797"/>
      <c r="AY409" s="797"/>
      <c r="AZ409" s="797"/>
      <c r="BA409" s="797"/>
      <c r="BB409" s="797"/>
      <c r="BC409" s="797"/>
      <c r="BD409" s="797"/>
      <c r="BE409" s="797"/>
      <c r="BF409" s="797"/>
      <c r="BG409" s="797"/>
      <c r="BH409" s="797"/>
      <c r="BI409" s="797"/>
      <c r="BJ409" s="797"/>
      <c r="BK409" s="797"/>
      <c r="BL409" s="797"/>
      <c r="BM409" s="797"/>
      <c r="BN409" s="797"/>
      <c r="BO409" s="797"/>
      <c r="BP409" s="797"/>
      <c r="BQ409" s="797"/>
      <c r="BR409" s="797"/>
      <c r="BS409" s="797"/>
      <c r="BT409" s="797"/>
      <c r="BU409" s="797"/>
      <c r="BV409" s="797"/>
      <c r="BW409" s="797"/>
      <c r="BX409" s="797"/>
      <c r="BY409" s="797"/>
      <c r="BZ409" s="797"/>
      <c r="CA409" s="797"/>
      <c r="CB409" s="797"/>
      <c r="CC409" s="797"/>
      <c r="CD409" s="797"/>
      <c r="CE409" s="797"/>
      <c r="CF409" s="797"/>
      <c r="CG409" s="797"/>
      <c r="CH409" s="797"/>
      <c r="CI409" s="797"/>
      <c r="CJ409" s="797"/>
      <c r="CK409" s="797"/>
      <c r="CL409" s="797"/>
      <c r="CM409" s="797"/>
      <c r="CN409" s="797"/>
      <c r="CO409" s="797"/>
      <c r="CP409" s="797"/>
      <c r="CQ409" s="797"/>
      <c r="CR409" s="797"/>
      <c r="CS409" s="797"/>
      <c r="CT409" s="797"/>
      <c r="CU409" s="797"/>
      <c r="CV409" s="797"/>
      <c r="CW409" s="797"/>
      <c r="CX409" s="797"/>
      <c r="CY409" s="797"/>
      <c r="CZ409" s="797"/>
      <c r="DA409" s="797"/>
      <c r="DB409" s="837"/>
    </row>
    <row r="410" spans="2:106" s="26" customFormat="1" ht="3.65" customHeight="1">
      <c r="B410" s="834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69"/>
      <c r="I410" s="858"/>
      <c r="DB410" s="838"/>
    </row>
    <row r="411" spans="2:106" s="26" customFormat="1" ht="3.65" customHeight="1">
      <c r="B411" s="836"/>
      <c r="H411" s="869"/>
      <c r="I411" s="858"/>
      <c r="DB411" s="838"/>
    </row>
    <row r="412" spans="2:106" s="26" customFormat="1" ht="3.65" customHeight="1">
      <c r="B412" s="836"/>
      <c r="H412" s="869"/>
      <c r="I412" s="858"/>
      <c r="DB412" s="838"/>
    </row>
    <row r="413" spans="2:106" s="26" customFormat="1" ht="3.65" customHeight="1">
      <c r="B413" s="836"/>
      <c r="H413" s="869"/>
      <c r="I413" s="858"/>
      <c r="DB413" s="838"/>
    </row>
    <row r="414" spans="2:106" s="26" customFormat="1" ht="3.65" customHeight="1">
      <c r="B414" s="836"/>
      <c r="H414" s="869"/>
      <c r="I414" s="858"/>
      <c r="K414" s="328"/>
      <c r="L414" s="366"/>
      <c r="M414" s="366"/>
      <c r="N414" s="367"/>
      <c r="O414" s="367"/>
      <c r="P414" s="366"/>
      <c r="Q414" s="366"/>
      <c r="R414" s="366"/>
      <c r="S414" s="368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9"/>
      <c r="AN414" s="369"/>
      <c r="AO414" s="369"/>
      <c r="AP414" s="369"/>
      <c r="AQ414" s="369"/>
      <c r="AR414" s="369"/>
      <c r="AS414" s="369"/>
      <c r="AT414" s="369"/>
      <c r="AU414" s="369"/>
      <c r="AV414" s="369"/>
      <c r="AW414" s="369"/>
      <c r="AX414" s="369"/>
      <c r="AY414" s="1429" t="s">
        <v>111</v>
      </c>
      <c r="AZ414" s="1429"/>
      <c r="BA414" s="1429"/>
      <c r="BB414" s="1429"/>
      <c r="BC414" s="1429"/>
      <c r="BD414" s="1429"/>
      <c r="BE414" s="1429"/>
      <c r="BF414" s="1430"/>
      <c r="DB414" s="838"/>
    </row>
    <row r="415" spans="2:106" s="26" customFormat="1" ht="3.65" customHeight="1">
      <c r="B415" s="836"/>
      <c r="H415" s="869"/>
      <c r="I415" s="858"/>
      <c r="K415" s="331"/>
      <c r="L415" s="796"/>
      <c r="M415" s="796"/>
      <c r="N415" s="798"/>
      <c r="O415" s="798"/>
      <c r="P415" s="796"/>
      <c r="Q415" s="796"/>
      <c r="R415" s="796"/>
      <c r="S415" s="799"/>
      <c r="T415" s="796"/>
      <c r="U415" s="796"/>
      <c r="V415" s="796"/>
      <c r="W415" s="796"/>
      <c r="X415" s="796"/>
      <c r="Y415" s="796"/>
      <c r="Z415" s="796"/>
      <c r="AA415" s="796"/>
      <c r="AB415" s="796"/>
      <c r="AC415" s="796"/>
      <c r="AD415" s="796"/>
      <c r="AE415" s="796"/>
      <c r="AF415" s="796"/>
      <c r="AG415" s="796"/>
      <c r="AH415" s="796"/>
      <c r="AI415" s="796"/>
      <c r="AJ415" s="796"/>
      <c r="AK415" s="796"/>
      <c r="AL415" s="796"/>
      <c r="AM415" s="800"/>
      <c r="AN415" s="800"/>
      <c r="AO415" s="800"/>
      <c r="AP415" s="800"/>
      <c r="AQ415" s="800"/>
      <c r="AR415" s="800"/>
      <c r="AS415" s="800"/>
      <c r="AT415" s="800"/>
      <c r="AU415" s="800"/>
      <c r="AV415" s="800"/>
      <c r="AW415" s="800"/>
      <c r="AX415" s="800"/>
      <c r="AY415" s="1422"/>
      <c r="AZ415" s="1422"/>
      <c r="BA415" s="1422"/>
      <c r="BB415" s="1422"/>
      <c r="BC415" s="1422"/>
      <c r="BD415" s="1422"/>
      <c r="BE415" s="1422"/>
      <c r="BF415" s="1431"/>
      <c r="DB415" s="838"/>
    </row>
    <row r="416" spans="2:106" s="26" customFormat="1" ht="3.65" customHeight="1">
      <c r="B416" s="836"/>
      <c r="H416" s="869"/>
      <c r="I416" s="858"/>
      <c r="K416" s="331"/>
      <c r="L416" s="796"/>
      <c r="M416" s="796"/>
      <c r="N416" s="798"/>
      <c r="O416" s="798"/>
      <c r="P416" s="796"/>
      <c r="Q416" s="796"/>
      <c r="R416" s="796"/>
      <c r="S416" s="799"/>
      <c r="T416" s="800"/>
      <c r="U416" s="800"/>
      <c r="V416" s="800"/>
      <c r="W416" s="800"/>
      <c r="X416" s="800"/>
      <c r="Y416" s="800"/>
      <c r="Z416" s="800"/>
      <c r="AA416" s="800"/>
      <c r="AB416" s="800"/>
      <c r="AC416" s="800"/>
      <c r="AD416" s="800"/>
      <c r="AE416" s="800"/>
      <c r="AF416" s="800"/>
      <c r="AG416" s="800"/>
      <c r="AH416" s="800"/>
      <c r="AI416" s="800"/>
      <c r="AJ416" s="800"/>
      <c r="AK416" s="800"/>
      <c r="AL416" s="800"/>
      <c r="AM416" s="800"/>
      <c r="AN416" s="800"/>
      <c r="AO416" s="800"/>
      <c r="AP416" s="800"/>
      <c r="AQ416" s="800"/>
      <c r="AR416" s="800"/>
      <c r="AS416" s="800"/>
      <c r="AT416" s="800"/>
      <c r="AU416" s="800"/>
      <c r="AV416" s="800"/>
      <c r="AW416" s="800"/>
      <c r="AX416" s="800"/>
      <c r="AY416" s="1422"/>
      <c r="AZ416" s="1422"/>
      <c r="BA416" s="1422"/>
      <c r="BB416" s="1422"/>
      <c r="BC416" s="1422"/>
      <c r="BD416" s="1422"/>
      <c r="BE416" s="1422"/>
      <c r="BF416" s="1431"/>
      <c r="DB416" s="838"/>
    </row>
    <row r="417" spans="2:106" s="26" customFormat="1" ht="3.65" customHeight="1">
      <c r="B417" s="836"/>
      <c r="H417" s="869"/>
      <c r="I417" s="858"/>
      <c r="K417" s="331"/>
      <c r="L417" s="796"/>
      <c r="M417" s="796"/>
      <c r="N417" s="798"/>
      <c r="O417" s="798"/>
      <c r="P417" s="796"/>
      <c r="Q417" s="796"/>
      <c r="R417" s="796"/>
      <c r="S417" s="796"/>
      <c r="T417" s="796"/>
      <c r="U417" s="796"/>
      <c r="V417" s="796"/>
      <c r="W417" s="796"/>
      <c r="X417" s="796"/>
      <c r="Y417" s="796"/>
      <c r="Z417" s="796"/>
      <c r="AA417" s="796"/>
      <c r="AB417" s="796"/>
      <c r="AC417" s="796"/>
      <c r="AD417" s="796"/>
      <c r="AE417" s="796"/>
      <c r="AF417" s="796"/>
      <c r="AG417" s="796"/>
      <c r="AH417" s="796"/>
      <c r="AI417" s="796"/>
      <c r="AJ417" s="796"/>
      <c r="AK417" s="796"/>
      <c r="AL417" s="796"/>
      <c r="AM417" s="800"/>
      <c r="AN417" s="800"/>
      <c r="AO417" s="800"/>
      <c r="AP417" s="800"/>
      <c r="AQ417" s="800"/>
      <c r="AR417" s="796"/>
      <c r="AS417" s="796"/>
      <c r="AT417" s="796"/>
      <c r="AU417" s="796"/>
      <c r="AV417" s="796"/>
      <c r="AW417" s="796"/>
      <c r="AX417" s="796"/>
      <c r="AY417" s="1422"/>
      <c r="AZ417" s="1422"/>
      <c r="BA417" s="1422"/>
      <c r="BB417" s="1422"/>
      <c r="BC417" s="1422"/>
      <c r="BD417" s="1422"/>
      <c r="BE417" s="1422"/>
      <c r="BF417" s="1431"/>
      <c r="DB417" s="838"/>
    </row>
    <row r="418" spans="2:106" s="26" customFormat="1" ht="3.65" customHeight="1">
      <c r="B418" s="836"/>
      <c r="H418" s="869"/>
      <c r="I418" s="858"/>
      <c r="K418" s="331"/>
      <c r="L418" s="800"/>
      <c r="M418" s="796"/>
      <c r="N418" s="798"/>
      <c r="O418" s="798"/>
      <c r="P418" s="796"/>
      <c r="Q418" s="796"/>
      <c r="R418" s="796"/>
      <c r="S418" s="796"/>
      <c r="T418" s="1420" t="e" vm="21">
        <v>#VALUE!</v>
      </c>
      <c r="U418" s="1420"/>
      <c r="V418" s="1420"/>
      <c r="W418" s="1420"/>
      <c r="X418" s="1420"/>
      <c r="Y418" s="1420"/>
      <c r="Z418" s="1420"/>
      <c r="AA418" s="1420"/>
      <c r="AB418" s="1420"/>
      <c r="AC418" s="1420"/>
      <c r="AD418" s="1420"/>
      <c r="AE418" s="796"/>
      <c r="AF418" s="796"/>
      <c r="AG418" s="796"/>
      <c r="AH418" s="796"/>
      <c r="AI418" s="796"/>
      <c r="AJ418" s="796"/>
      <c r="AK418" s="796"/>
      <c r="AL418" s="796"/>
      <c r="AM418" s="800"/>
      <c r="AN418" s="800"/>
      <c r="AO418" s="800"/>
      <c r="AP418" s="800"/>
      <c r="AQ418" s="800"/>
      <c r="AR418" s="796"/>
      <c r="AS418" s="796"/>
      <c r="AT418" s="796"/>
      <c r="AU418" s="796"/>
      <c r="AV418" s="796"/>
      <c r="AW418" s="796"/>
      <c r="AX418" s="796"/>
      <c r="AY418" s="796"/>
      <c r="AZ418" s="798"/>
      <c r="BA418" s="798"/>
      <c r="BB418" s="796"/>
      <c r="BC418" s="796"/>
      <c r="BD418" s="796"/>
      <c r="BE418" s="796"/>
      <c r="BF418" s="370"/>
      <c r="DB418" s="838"/>
    </row>
    <row r="419" spans="2:106" s="26" customFormat="1" ht="3.65" customHeight="1">
      <c r="B419" s="836"/>
      <c r="H419" s="869"/>
      <c r="I419" s="858"/>
      <c r="K419" s="331"/>
      <c r="L419" s="800"/>
      <c r="M419" s="796"/>
      <c r="N419" s="798"/>
      <c r="O419" s="798"/>
      <c r="P419" s="796"/>
      <c r="Q419" s="796"/>
      <c r="R419" s="796"/>
      <c r="S419" s="796"/>
      <c r="T419" s="1420"/>
      <c r="U419" s="1420"/>
      <c r="V419" s="1420"/>
      <c r="W419" s="1420"/>
      <c r="X419" s="1420"/>
      <c r="Y419" s="1420"/>
      <c r="Z419" s="1420"/>
      <c r="AA419" s="1420"/>
      <c r="AB419" s="1420"/>
      <c r="AC419" s="1420"/>
      <c r="AD419" s="1420"/>
      <c r="AE419" s="796"/>
      <c r="AF419" s="796"/>
      <c r="AG419" s="796"/>
      <c r="AH419" s="796"/>
      <c r="AI419" s="796"/>
      <c r="AJ419" s="796"/>
      <c r="AK419" s="796"/>
      <c r="AL419" s="796"/>
      <c r="AM419" s="800"/>
      <c r="AN419" s="800"/>
      <c r="AO419" s="800"/>
      <c r="AP419" s="800"/>
      <c r="AQ419" s="800"/>
      <c r="AR419" s="796"/>
      <c r="AS419" s="796"/>
      <c r="AT419" s="796"/>
      <c r="AU419" s="796"/>
      <c r="AV419" s="796"/>
      <c r="AW419" s="796"/>
      <c r="AX419" s="796"/>
      <c r="AY419" s="796"/>
      <c r="AZ419" s="794"/>
      <c r="BA419" s="794"/>
      <c r="BB419" s="806"/>
      <c r="BC419" s="806"/>
      <c r="BD419" s="806"/>
      <c r="BE419" s="796"/>
      <c r="BF419" s="370"/>
      <c r="DB419" s="838"/>
    </row>
    <row r="420" spans="2:106" s="26" customFormat="1" ht="3.65" customHeight="1">
      <c r="B420" s="836"/>
      <c r="H420" s="869"/>
      <c r="I420" s="858"/>
      <c r="K420" s="331"/>
      <c r="L420" s="796"/>
      <c r="M420" s="796"/>
      <c r="N420" s="796"/>
      <c r="O420" s="796"/>
      <c r="P420" s="796"/>
      <c r="Q420" s="796"/>
      <c r="R420" s="796"/>
      <c r="S420" s="796"/>
      <c r="T420" s="1420"/>
      <c r="U420" s="1420"/>
      <c r="V420" s="1420"/>
      <c r="W420" s="1420"/>
      <c r="X420" s="1420"/>
      <c r="Y420" s="1420"/>
      <c r="Z420" s="1420"/>
      <c r="AA420" s="1420"/>
      <c r="AB420" s="1420"/>
      <c r="AC420" s="1420"/>
      <c r="AD420" s="1420"/>
      <c r="AE420" s="796"/>
      <c r="AF420" s="796"/>
      <c r="AG420" s="796"/>
      <c r="AH420" s="796"/>
      <c r="AI420" s="796"/>
      <c r="AJ420" s="796"/>
      <c r="AK420" s="796"/>
      <c r="AL420" s="796"/>
      <c r="AM420" s="800"/>
      <c r="AN420" s="800"/>
      <c r="AO420" s="800"/>
      <c r="AP420" s="800"/>
      <c r="AQ420" s="800"/>
      <c r="AR420" s="796"/>
      <c r="AS420" s="796"/>
      <c r="AT420" s="796"/>
      <c r="AU420" s="796"/>
      <c r="AV420" s="796"/>
      <c r="AW420" s="796"/>
      <c r="AX420" s="796"/>
      <c r="AY420" s="796"/>
      <c r="AZ420" s="796"/>
      <c r="BA420" s="796"/>
      <c r="BB420" s="796"/>
      <c r="BC420" s="796"/>
      <c r="BD420" s="796"/>
      <c r="BE420" s="796"/>
      <c r="BF420" s="370"/>
      <c r="DB420" s="838"/>
    </row>
    <row r="421" spans="2:106" s="26" customFormat="1" ht="3.65" customHeight="1">
      <c r="B421" s="836"/>
      <c r="H421" s="869"/>
      <c r="I421" s="858"/>
      <c r="K421" s="331"/>
      <c r="L421" s="796"/>
      <c r="M421" s="796"/>
      <c r="N421" s="796"/>
      <c r="O421" s="796"/>
      <c r="P421" s="796"/>
      <c r="Q421" s="796"/>
      <c r="R421" s="801"/>
      <c r="S421" s="801"/>
      <c r="T421" s="1420"/>
      <c r="U421" s="1420"/>
      <c r="V421" s="1420"/>
      <c r="W421" s="1420"/>
      <c r="X421" s="1420"/>
      <c r="Y421" s="1420"/>
      <c r="Z421" s="1420"/>
      <c r="AA421" s="1420"/>
      <c r="AB421" s="1420"/>
      <c r="AC421" s="1420"/>
      <c r="AD421" s="1420"/>
      <c r="AE421" s="802"/>
      <c r="AF421" s="802"/>
      <c r="AG421" s="796"/>
      <c r="AH421" s="796"/>
      <c r="AI421" s="796"/>
      <c r="AJ421" s="796"/>
      <c r="AK421" s="796"/>
      <c r="AL421" s="796"/>
      <c r="AM421" s="800"/>
      <c r="AN421" s="800"/>
      <c r="AO421" s="800"/>
      <c r="AP421" s="800"/>
      <c r="AQ421" s="800"/>
      <c r="AR421" s="796"/>
      <c r="AS421" s="796"/>
      <c r="AT421" s="796"/>
      <c r="AU421" s="796"/>
      <c r="AV421" s="796"/>
      <c r="AW421" s="796"/>
      <c r="AX421" s="796"/>
      <c r="AY421" s="796"/>
      <c r="AZ421" s="796"/>
      <c r="BA421" s="796"/>
      <c r="BB421" s="796"/>
      <c r="BC421" s="796"/>
      <c r="BD421" s="796"/>
      <c r="BE421" s="796"/>
      <c r="BF421" s="370"/>
      <c r="DB421" s="838"/>
    </row>
    <row r="422" spans="2:106" s="26" customFormat="1" ht="3.65" customHeight="1">
      <c r="B422" s="836"/>
      <c r="H422" s="869"/>
      <c r="I422" s="858"/>
      <c r="K422" s="331"/>
      <c r="L422" s="796"/>
      <c r="M422" s="796"/>
      <c r="N422" s="796"/>
      <c r="O422" s="796"/>
      <c r="P422" s="796"/>
      <c r="Q422" s="796"/>
      <c r="R422" s="801"/>
      <c r="S422" s="801"/>
      <c r="T422" s="1420"/>
      <c r="U422" s="1420"/>
      <c r="V422" s="1420"/>
      <c r="W422" s="1420"/>
      <c r="X422" s="1420"/>
      <c r="Y422" s="1420"/>
      <c r="Z422" s="1420"/>
      <c r="AA422" s="1420"/>
      <c r="AB422" s="1420"/>
      <c r="AC422" s="1420"/>
      <c r="AD422" s="1420"/>
      <c r="AE422" s="802"/>
      <c r="AF422" s="802"/>
      <c r="AG422" s="796"/>
      <c r="AH422" s="796"/>
      <c r="AI422" s="796"/>
      <c r="AJ422" s="796"/>
      <c r="AK422" s="796"/>
      <c r="AL422" s="796"/>
      <c r="AM422" s="800"/>
      <c r="AN422" s="800"/>
      <c r="AO422" s="800"/>
      <c r="AP422" s="800"/>
      <c r="AQ422" s="800"/>
      <c r="AR422" s="796"/>
      <c r="AS422" s="796"/>
      <c r="AT422" s="796"/>
      <c r="AU422" s="796"/>
      <c r="AV422" s="796"/>
      <c r="AW422" s="796"/>
      <c r="AX422" s="796"/>
      <c r="AY422" s="796"/>
      <c r="AZ422" s="796"/>
      <c r="BA422" s="796"/>
      <c r="BB422" s="796"/>
      <c r="BC422" s="796"/>
      <c r="BD422" s="796"/>
      <c r="BE422" s="796"/>
      <c r="BF422" s="370"/>
      <c r="DB422" s="838"/>
    </row>
    <row r="423" spans="2:106" s="26" customFormat="1" ht="3.65" customHeight="1">
      <c r="B423" s="836"/>
      <c r="H423" s="869"/>
      <c r="I423" s="858"/>
      <c r="K423" s="331"/>
      <c r="L423" s="796"/>
      <c r="M423" s="796"/>
      <c r="N423" s="796"/>
      <c r="O423" s="796"/>
      <c r="P423" s="796"/>
      <c r="Q423" s="796"/>
      <c r="R423" s="796"/>
      <c r="S423" s="796"/>
      <c r="T423" s="1420"/>
      <c r="U423" s="1420"/>
      <c r="V423" s="1420"/>
      <c r="W423" s="1420"/>
      <c r="X423" s="1420"/>
      <c r="Y423" s="1420"/>
      <c r="Z423" s="1420"/>
      <c r="AA423" s="1420"/>
      <c r="AB423" s="1420"/>
      <c r="AC423" s="1420"/>
      <c r="AD423" s="1420"/>
      <c r="AE423" s="796"/>
      <c r="AF423" s="796"/>
      <c r="AG423" s="796"/>
      <c r="AH423" s="796"/>
      <c r="AI423" s="796"/>
      <c r="AJ423" s="796"/>
      <c r="AK423" s="796"/>
      <c r="AL423" s="796"/>
      <c r="AM423" s="800"/>
      <c r="AN423" s="800"/>
      <c r="AO423" s="800"/>
      <c r="AP423" s="800"/>
      <c r="AQ423" s="800"/>
      <c r="AR423" s="796"/>
      <c r="AS423" s="796"/>
      <c r="AT423" s="796"/>
      <c r="AU423" s="796"/>
      <c r="AV423" s="796"/>
      <c r="AW423" s="796"/>
      <c r="AX423" s="796"/>
      <c r="AY423" s="796"/>
      <c r="AZ423" s="796"/>
      <c r="BA423" s="796"/>
      <c r="BB423" s="796"/>
      <c r="BC423" s="796"/>
      <c r="BD423" s="796"/>
      <c r="BE423" s="796"/>
      <c r="BF423" s="370"/>
      <c r="DB423" s="838"/>
    </row>
    <row r="424" spans="2:106" s="26" customFormat="1" ht="3.65" customHeight="1">
      <c r="B424" s="836"/>
      <c r="H424" s="869"/>
      <c r="I424" s="858"/>
      <c r="K424" s="331"/>
      <c r="L424" s="796"/>
      <c r="M424" s="796"/>
      <c r="N424" s="796"/>
      <c r="O424" s="796"/>
      <c r="P424" s="796"/>
      <c r="Q424" s="796"/>
      <c r="R424" s="796"/>
      <c r="S424" s="796"/>
      <c r="T424" s="1420"/>
      <c r="U424" s="1420"/>
      <c r="V424" s="1420"/>
      <c r="W424" s="1420"/>
      <c r="X424" s="1420"/>
      <c r="Y424" s="1420"/>
      <c r="Z424" s="1420"/>
      <c r="AA424" s="1420"/>
      <c r="AB424" s="1420"/>
      <c r="AC424" s="1420"/>
      <c r="AD424" s="1420"/>
      <c r="AE424" s="796"/>
      <c r="AF424" s="796"/>
      <c r="AG424" s="796"/>
      <c r="AH424" s="796"/>
      <c r="AI424" s="796"/>
      <c r="AJ424" s="796"/>
      <c r="AK424" s="796"/>
      <c r="AL424" s="796"/>
      <c r="AM424" s="800"/>
      <c r="AN424" s="800"/>
      <c r="AO424" s="800"/>
      <c r="AP424" s="800"/>
      <c r="AQ424" s="800"/>
      <c r="AR424" s="796"/>
      <c r="AS424" s="796"/>
      <c r="AT424" s="796"/>
      <c r="AU424" s="796"/>
      <c r="AV424" s="796"/>
      <c r="AW424" s="796"/>
      <c r="AX424" s="796"/>
      <c r="AY424" s="796"/>
      <c r="AZ424" s="796"/>
      <c r="BA424" s="796"/>
      <c r="BB424" s="796"/>
      <c r="BC424" s="796"/>
      <c r="BD424" s="796"/>
      <c r="BE424" s="796"/>
      <c r="BF424" s="370"/>
      <c r="DB424" s="838"/>
    </row>
    <row r="425" spans="2:106" s="26" customFormat="1" ht="3.65" customHeight="1">
      <c r="B425" s="836"/>
      <c r="H425" s="869"/>
      <c r="I425" s="858"/>
      <c r="K425" s="331"/>
      <c r="L425" s="796"/>
      <c r="M425" s="796"/>
      <c r="N425" s="796"/>
      <c r="O425" s="796"/>
      <c r="P425" s="796"/>
      <c r="Q425" s="796"/>
      <c r="R425" s="796"/>
      <c r="S425" s="796"/>
      <c r="T425" s="1420"/>
      <c r="U425" s="1420"/>
      <c r="V425" s="1420"/>
      <c r="W425" s="1420"/>
      <c r="X425" s="1420"/>
      <c r="Y425" s="1420"/>
      <c r="Z425" s="1420"/>
      <c r="AA425" s="1420"/>
      <c r="AB425" s="1420"/>
      <c r="AC425" s="1420"/>
      <c r="AD425" s="1420"/>
      <c r="AE425" s="796"/>
      <c r="AF425" s="796"/>
      <c r="AG425" s="796"/>
      <c r="AH425" s="796"/>
      <c r="AI425" s="796"/>
      <c r="AJ425" s="796"/>
      <c r="AK425" s="796"/>
      <c r="AL425" s="796"/>
      <c r="AM425" s="800"/>
      <c r="AN425" s="800"/>
      <c r="AO425" s="800"/>
      <c r="AP425" s="800"/>
      <c r="AQ425" s="800"/>
      <c r="AR425" s="796"/>
      <c r="AS425" s="796"/>
      <c r="AT425" s="796"/>
      <c r="AU425" s="796"/>
      <c r="AV425" s="796"/>
      <c r="AW425" s="796"/>
      <c r="AX425" s="796"/>
      <c r="AY425" s="796"/>
      <c r="AZ425" s="796"/>
      <c r="BA425" s="796"/>
      <c r="BB425" s="796"/>
      <c r="BC425" s="796"/>
      <c r="BD425" s="796"/>
      <c r="BE425" s="796"/>
      <c r="BF425" s="370"/>
      <c r="DB425" s="838"/>
    </row>
    <row r="426" spans="2:106" s="26" customFormat="1" ht="3.65" customHeight="1">
      <c r="B426" s="836"/>
      <c r="H426" s="869"/>
      <c r="I426" s="858"/>
      <c r="K426" s="1432" t="s">
        <v>229</v>
      </c>
      <c r="L426" s="1420"/>
      <c r="M426" s="1420"/>
      <c r="N426" s="1420"/>
      <c r="O426" s="1420"/>
      <c r="P426" s="1420"/>
      <c r="Q426" s="796"/>
      <c r="R426" s="796"/>
      <c r="S426" s="796"/>
      <c r="T426" s="1420"/>
      <c r="U426" s="1420"/>
      <c r="V426" s="1420"/>
      <c r="W426" s="1420"/>
      <c r="X426" s="1420"/>
      <c r="Y426" s="1420"/>
      <c r="Z426" s="1420"/>
      <c r="AA426" s="1420"/>
      <c r="AB426" s="1420"/>
      <c r="AC426" s="1420"/>
      <c r="AD426" s="1420"/>
      <c r="AE426" s="796"/>
      <c r="AF426" s="796"/>
      <c r="AG426" s="796"/>
      <c r="AH426" s="796"/>
      <c r="AI426" s="796"/>
      <c r="AJ426" s="796"/>
      <c r="AK426" s="796"/>
      <c r="AL426" s="796"/>
      <c r="AM426" s="800"/>
      <c r="AN426" s="800"/>
      <c r="AO426" s="800"/>
      <c r="AP426" s="800"/>
      <c r="AQ426" s="800"/>
      <c r="AR426" s="796"/>
      <c r="AS426" s="796"/>
      <c r="AT426" s="796"/>
      <c r="AU426" s="796"/>
      <c r="AV426" s="796"/>
      <c r="AW426" s="796"/>
      <c r="AX426" s="796"/>
      <c r="AY426" s="796"/>
      <c r="AZ426" s="796"/>
      <c r="BA426" s="796"/>
      <c r="BB426" s="796"/>
      <c r="BC426" s="796"/>
      <c r="BD426" s="796"/>
      <c r="BE426" s="796"/>
      <c r="BF426" s="370"/>
      <c r="DB426" s="838"/>
    </row>
    <row r="427" spans="2:106" s="26" customFormat="1" ht="3.65" customHeight="1">
      <c r="B427" s="836"/>
      <c r="H427" s="869"/>
      <c r="I427" s="858"/>
      <c r="K427" s="1432"/>
      <c r="L427" s="1420"/>
      <c r="M427" s="1420"/>
      <c r="N427" s="1420"/>
      <c r="O427" s="1420"/>
      <c r="P427" s="1420"/>
      <c r="Q427" s="796"/>
      <c r="R427" s="1420"/>
      <c r="S427" s="1420"/>
      <c r="T427" s="1420"/>
      <c r="U427" s="1420"/>
      <c r="V427" s="1420"/>
      <c r="W427" s="1420"/>
      <c r="X427" s="796"/>
      <c r="Y427" s="796"/>
      <c r="Z427" s="800"/>
      <c r="AA427" s="800"/>
      <c r="AB427" s="800"/>
      <c r="AC427" s="800"/>
      <c r="AD427" s="800"/>
      <c r="AE427" s="800"/>
      <c r="AF427" s="800"/>
      <c r="AG427" s="800"/>
      <c r="AH427" s="800"/>
      <c r="AI427" s="800"/>
      <c r="AJ427" s="803"/>
      <c r="AK427" s="803"/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796"/>
      <c r="AZ427" s="796"/>
      <c r="BA427" s="796"/>
      <c r="BB427" s="796"/>
      <c r="BC427" s="796"/>
      <c r="BD427" s="796"/>
      <c r="BE427" s="796"/>
      <c r="BF427" s="332"/>
      <c r="DB427" s="838"/>
    </row>
    <row r="428" spans="2:106" s="26" customFormat="1" ht="3.65" customHeight="1">
      <c r="B428" s="836"/>
      <c r="H428" s="869"/>
      <c r="I428" s="858"/>
      <c r="K428" s="1432"/>
      <c r="L428" s="1420"/>
      <c r="M428" s="1420"/>
      <c r="N428" s="1420"/>
      <c r="O428" s="1420"/>
      <c r="P428" s="1420"/>
      <c r="Q428" s="796"/>
      <c r="R428" s="1420"/>
      <c r="S428" s="1420"/>
      <c r="T428" s="1420"/>
      <c r="U428" s="1420"/>
      <c r="V428" s="1420"/>
      <c r="W428" s="1420"/>
      <c r="X428" s="796"/>
      <c r="Y428" s="796"/>
      <c r="Z428" s="800"/>
      <c r="AA428" s="800"/>
      <c r="AB428" s="800"/>
      <c r="AC428" s="800"/>
      <c r="AD428" s="800"/>
      <c r="AE428" s="800"/>
      <c r="AF428" s="800"/>
      <c r="AG428" s="800"/>
      <c r="AH428" s="800"/>
      <c r="AI428" s="800"/>
      <c r="AJ428" s="803"/>
      <c r="AK428" s="803"/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796"/>
      <c r="AZ428" s="796"/>
      <c r="BA428" s="796"/>
      <c r="BB428" s="796"/>
      <c r="BC428" s="796"/>
      <c r="BD428" s="796"/>
      <c r="BE428" s="796"/>
      <c r="BF428" s="332"/>
      <c r="DB428" s="838"/>
    </row>
    <row r="429" spans="2:106" s="26" customFormat="1" ht="3.65" customHeight="1">
      <c r="B429" s="836"/>
      <c r="H429" s="869"/>
      <c r="I429" s="858"/>
      <c r="K429" s="1433"/>
      <c r="L429" s="1434"/>
      <c r="M429" s="1434"/>
      <c r="N429" s="1434"/>
      <c r="O429" s="1434"/>
      <c r="P429" s="1434"/>
      <c r="Q429" s="338"/>
      <c r="R429" s="1423"/>
      <c r="S429" s="1423"/>
      <c r="T429" s="1423"/>
      <c r="U429" s="1423"/>
      <c r="V429" s="1423"/>
      <c r="W429" s="1423"/>
      <c r="X429" s="338"/>
      <c r="Y429" s="338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2"/>
      <c r="AK429" s="372"/>
      <c r="AL429" s="372"/>
      <c r="AM429" s="372"/>
      <c r="AN429" s="372"/>
      <c r="AO429" s="372"/>
      <c r="AP429" s="372"/>
      <c r="AQ429" s="372"/>
      <c r="AR429" s="372"/>
      <c r="AS429" s="372"/>
      <c r="AT429" s="372"/>
      <c r="AU429" s="372"/>
      <c r="AV429" s="372"/>
      <c r="AW429" s="372"/>
      <c r="AX429" s="372"/>
      <c r="AY429" s="338"/>
      <c r="AZ429" s="338"/>
      <c r="BA429" s="338"/>
      <c r="BB429" s="338"/>
      <c r="BC429" s="338"/>
      <c r="BD429" s="338"/>
      <c r="BE429" s="338"/>
      <c r="BF429" s="339"/>
      <c r="DB429" s="838"/>
    </row>
    <row r="430" spans="2:106" s="26" customFormat="1" ht="3.65" customHeight="1">
      <c r="B430" s="836"/>
      <c r="H430" s="869"/>
      <c r="I430" s="858"/>
      <c r="DB430" s="838"/>
    </row>
    <row r="431" spans="2:106" s="26" customFormat="1" ht="3.65" customHeight="1">
      <c r="B431" s="836"/>
      <c r="H431" s="869"/>
      <c r="I431" s="858"/>
      <c r="DB431" s="838"/>
    </row>
    <row r="432" spans="2:106" s="26" customFormat="1" ht="3.65" customHeight="1">
      <c r="B432" s="836"/>
      <c r="G432" s="870"/>
      <c r="H432" s="869"/>
      <c r="I432" s="858"/>
      <c r="DB432" s="838"/>
    </row>
    <row r="433" spans="2:106" ht="14.5" customHeight="1">
      <c r="B433" s="832" t="str">
        <f>"G_"&amp;E433&amp;"X"&amp;F433&amp;"X"&amp;G433&amp;"X"&amp;H433&amp;"X"&amp;I433</f>
        <v>G_VBBXMainXEZC250X720XSPR</v>
      </c>
      <c r="C433" s="341"/>
      <c r="D433" s="789" t="s">
        <v>122</v>
      </c>
      <c r="E433" s="855" t="s">
        <v>220</v>
      </c>
      <c r="F433" s="210" t="s">
        <v>195</v>
      </c>
      <c r="G433" s="874" t="s">
        <v>223</v>
      </c>
      <c r="H433" s="847">
        <v>720</v>
      </c>
      <c r="I433" s="854" t="s">
        <v>367</v>
      </c>
      <c r="J433" s="260"/>
      <c r="K433" s="260"/>
      <c r="L433" s="260"/>
      <c r="M433" s="260"/>
      <c r="N433" s="260"/>
      <c r="O433" s="260"/>
      <c r="P433" s="260"/>
      <c r="Q433" s="260"/>
      <c r="R433" s="260"/>
      <c r="S433" s="260"/>
      <c r="T433" s="260"/>
      <c r="U433" s="260"/>
      <c r="V433" s="260"/>
      <c r="W433" s="260"/>
      <c r="X433" s="260"/>
      <c r="Y433" s="260"/>
      <c r="Z433" s="260"/>
      <c r="AA433" s="260"/>
      <c r="AB433" s="260"/>
      <c r="AC433" s="260"/>
      <c r="AD433" s="260"/>
      <c r="AE433" s="260"/>
      <c r="AF433" s="260"/>
      <c r="AG433" s="260"/>
      <c r="AH433" s="260"/>
      <c r="AI433" s="260"/>
      <c r="AJ433" s="260"/>
      <c r="AK433" s="260"/>
      <c r="AL433" s="260"/>
      <c r="AM433" s="260"/>
      <c r="AN433" s="260"/>
      <c r="AO433" s="260"/>
      <c r="AP433" s="260"/>
      <c r="AQ433" s="260"/>
      <c r="AR433" s="260"/>
      <c r="AS433" s="260"/>
      <c r="AT433" s="260"/>
      <c r="AU433" s="260"/>
      <c r="AV433" s="260"/>
      <c r="AW433" s="260"/>
      <c r="AX433" s="260"/>
      <c r="AY433" s="260"/>
      <c r="AZ433" s="260"/>
      <c r="BA433" s="260"/>
      <c r="BB433" s="260"/>
      <c r="BC433" s="260"/>
      <c r="BD433" s="260"/>
      <c r="BE433" s="260"/>
      <c r="BF433" s="260"/>
      <c r="BG433" s="260"/>
      <c r="BH433" s="260"/>
      <c r="BI433" s="260"/>
      <c r="BJ433" s="260"/>
      <c r="BK433" s="260"/>
      <c r="BL433" s="260"/>
      <c r="BM433" s="260"/>
      <c r="BN433" s="260"/>
      <c r="BO433" s="260"/>
      <c r="BP433" s="260"/>
      <c r="BQ433" s="260"/>
      <c r="BR433" s="260"/>
      <c r="BS433" s="260"/>
      <c r="BT433" s="260"/>
      <c r="BU433" s="260"/>
      <c r="BV433" s="260"/>
      <c r="BW433" s="260"/>
      <c r="BX433" s="260"/>
      <c r="BY433" s="260"/>
      <c r="BZ433" s="260"/>
      <c r="CA433" s="260"/>
      <c r="CB433" s="260"/>
      <c r="CC433" s="260"/>
      <c r="CD433" s="260"/>
      <c r="CE433" s="260"/>
      <c r="CF433" s="260"/>
      <c r="CG433" s="260"/>
      <c r="CH433" s="260"/>
      <c r="CI433" s="260"/>
      <c r="CJ433" s="260"/>
      <c r="CK433" s="260"/>
      <c r="CL433" s="260"/>
      <c r="CM433" s="260"/>
      <c r="CN433" s="260"/>
      <c r="CO433" s="260"/>
      <c r="CP433" s="260"/>
      <c r="CQ433" s="260"/>
      <c r="CR433" s="260"/>
      <c r="CS433" s="260"/>
      <c r="CT433" s="260"/>
      <c r="CU433" s="260"/>
      <c r="CV433" s="260"/>
      <c r="CW433" s="260"/>
      <c r="CX433" s="260"/>
      <c r="CY433" s="260"/>
      <c r="CZ433" s="260"/>
      <c r="DA433" s="260"/>
      <c r="DB433" s="833"/>
    </row>
    <row r="434" spans="2:106" ht="3.65" customHeight="1">
      <c r="B434" s="834" t="str">
        <f>MID(D433,1,1)&amp;"_U"&amp;G433&amp;"X"&amp;MID(H433,3,4)&amp;F433&amp;MID(E433,1,2)&amp;MID(I433,1,1)</f>
        <v>G_UEZC250X0MainVBS</v>
      </c>
      <c r="I434" s="861"/>
      <c r="DB434" s="835"/>
    </row>
    <row r="435" spans="2:106" ht="3.65" customHeight="1">
      <c r="B435" s="836"/>
      <c r="I435" s="861"/>
      <c r="DB435" s="835"/>
    </row>
    <row r="436" spans="2:106" ht="3.5" customHeight="1">
      <c r="B436" s="836"/>
      <c r="I436" s="861"/>
      <c r="DB436" s="835"/>
    </row>
    <row r="437" spans="2:106" ht="3.65" customHeight="1">
      <c r="B437" s="836"/>
      <c r="I437" s="861"/>
      <c r="L437" s="425"/>
      <c r="M437" s="426"/>
      <c r="N437" s="426"/>
      <c r="O437" s="427"/>
      <c r="P437" s="427"/>
      <c r="Q437" s="427"/>
      <c r="R437" s="427"/>
      <c r="S437" s="427"/>
      <c r="T437" s="427"/>
      <c r="U437" s="427"/>
      <c r="V437" s="427"/>
      <c r="W437" s="427"/>
      <c r="X437" s="427"/>
      <c r="Y437" s="427"/>
      <c r="Z437" s="427"/>
      <c r="AA437" s="427"/>
      <c r="AB437" s="427"/>
      <c r="AC437" s="427"/>
      <c r="AD437" s="427"/>
      <c r="AE437" s="427"/>
      <c r="AF437" s="427"/>
      <c r="AG437" s="1438"/>
      <c r="AH437" s="1438"/>
      <c r="AI437" s="1440"/>
      <c r="AJ437" s="1440"/>
      <c r="AK437" s="428"/>
      <c r="AL437" s="428"/>
      <c r="AM437" s="428"/>
      <c r="AN437" s="428"/>
      <c r="AO437" s="428"/>
      <c r="AP437" s="428"/>
      <c r="AQ437" s="428"/>
      <c r="AR437" s="428"/>
      <c r="AS437" s="428"/>
      <c r="AT437" s="428"/>
      <c r="AU437" s="428"/>
      <c r="AV437" s="428"/>
      <c r="AW437" s="428"/>
      <c r="AX437" s="428"/>
      <c r="AY437" s="428"/>
      <c r="AZ437" s="428"/>
      <c r="BA437" s="428"/>
      <c r="BB437" s="1429" t="s">
        <v>111</v>
      </c>
      <c r="BC437" s="1429"/>
      <c r="BD437" s="1429"/>
      <c r="BE437" s="1429"/>
      <c r="BF437" s="1429"/>
      <c r="BG437" s="1430"/>
      <c r="DB437" s="835"/>
    </row>
    <row r="438" spans="2:106" ht="3.65" customHeight="1">
      <c r="B438" s="836"/>
      <c r="I438" s="861"/>
      <c r="L438" s="429"/>
      <c r="M438" s="265"/>
      <c r="N438" s="265"/>
      <c r="O438" s="807"/>
      <c r="P438" s="807"/>
      <c r="Q438" s="807"/>
      <c r="R438" s="807"/>
      <c r="S438" s="807"/>
      <c r="T438" s="807"/>
      <c r="U438" s="807"/>
      <c r="V438" s="807"/>
      <c r="W438" s="807"/>
      <c r="X438" s="807"/>
      <c r="Y438" s="807"/>
      <c r="Z438" s="807"/>
      <c r="AA438" s="807"/>
      <c r="AB438" s="807"/>
      <c r="AC438" s="807"/>
      <c r="AD438" s="807"/>
      <c r="AE438" s="807"/>
      <c r="AF438" s="807"/>
      <c r="AG438" s="1439"/>
      <c r="AH438" s="1439"/>
      <c r="AI438" s="1441"/>
      <c r="AJ438" s="1441"/>
      <c r="AK438" s="275"/>
      <c r="AL438" s="275"/>
      <c r="AM438" s="275"/>
      <c r="AN438" s="275"/>
      <c r="AO438" s="275"/>
      <c r="AP438" s="275"/>
      <c r="AQ438" s="275"/>
      <c r="AR438" s="275"/>
      <c r="AS438" s="275"/>
      <c r="AT438" s="275"/>
      <c r="AU438" s="275"/>
      <c r="AV438" s="275"/>
      <c r="AW438" s="275"/>
      <c r="AX438" s="275"/>
      <c r="AY438" s="275"/>
      <c r="AZ438" s="275"/>
      <c r="BA438" s="275"/>
      <c r="BB438" s="1422"/>
      <c r="BC438" s="1422"/>
      <c r="BD438" s="1422"/>
      <c r="BE438" s="1422"/>
      <c r="BF438" s="1422"/>
      <c r="BG438" s="1431"/>
      <c r="DB438" s="835"/>
    </row>
    <row r="439" spans="2:106" ht="3.65" customHeight="1">
      <c r="B439" s="836"/>
      <c r="I439" s="861"/>
      <c r="L439" s="251"/>
      <c r="M439" s="275"/>
      <c r="N439" s="275"/>
      <c r="O439" s="275"/>
      <c r="P439" s="275"/>
      <c r="Q439" s="275"/>
      <c r="R439" s="275"/>
      <c r="S439" s="275"/>
      <c r="T439" s="275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  <c r="AF439" s="275"/>
      <c r="AG439" s="275"/>
      <c r="AH439" s="275"/>
      <c r="AI439" s="275"/>
      <c r="AJ439" s="275"/>
      <c r="AK439" s="275"/>
      <c r="AL439" s="275"/>
      <c r="AM439" s="275"/>
      <c r="AN439" s="275"/>
      <c r="AO439" s="275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1422"/>
      <c r="BC439" s="1422"/>
      <c r="BD439" s="1422"/>
      <c r="BE439" s="1422"/>
      <c r="BF439" s="1422"/>
      <c r="BG439" s="1431"/>
      <c r="DB439" s="835"/>
    </row>
    <row r="440" spans="2:106" ht="3.65" customHeight="1">
      <c r="B440" s="836"/>
      <c r="I440" s="861"/>
      <c r="L440" s="251"/>
      <c r="M440" s="275"/>
      <c r="N440" s="275"/>
      <c r="O440" s="275"/>
      <c r="P440" s="275"/>
      <c r="Q440" s="275"/>
      <c r="R440" s="275"/>
      <c r="S440" s="275"/>
      <c r="T440" s="275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  <c r="AF440" s="275"/>
      <c r="AG440" s="275"/>
      <c r="AH440" s="275"/>
      <c r="AI440" s="275"/>
      <c r="AJ440" s="275"/>
      <c r="AK440" s="275"/>
      <c r="AL440" s="275"/>
      <c r="AM440" s="275"/>
      <c r="AN440" s="275"/>
      <c r="AO440" s="275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1422"/>
      <c r="BC440" s="1422"/>
      <c r="BD440" s="1422"/>
      <c r="BE440" s="1422"/>
      <c r="BF440" s="1422"/>
      <c r="BG440" s="1431"/>
      <c r="DB440" s="835"/>
    </row>
    <row r="441" spans="2:106" ht="3.65" customHeight="1">
      <c r="B441" s="836"/>
      <c r="I441" s="861"/>
      <c r="L441" s="251"/>
      <c r="M441" s="275"/>
      <c r="N441" s="275"/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  <c r="AF441" s="275"/>
      <c r="AG441" s="275"/>
      <c r="AH441" s="275"/>
      <c r="AI441" s="275"/>
      <c r="AJ441" s="275"/>
      <c r="AK441" s="275"/>
      <c r="AL441" s="275"/>
      <c r="AM441" s="275"/>
      <c r="AN441" s="275"/>
      <c r="AO441" s="275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/>
      <c r="AZ441" s="275"/>
      <c r="BA441" s="275"/>
      <c r="BB441" s="275"/>
      <c r="BC441" s="275"/>
      <c r="BD441" s="275"/>
      <c r="BE441" s="275"/>
      <c r="BF441" s="275"/>
      <c r="BG441" s="252"/>
      <c r="DB441" s="835"/>
    </row>
    <row r="442" spans="2:106" ht="3.65" customHeight="1">
      <c r="B442" s="836"/>
      <c r="I442" s="861"/>
      <c r="L442" s="1432" t="s">
        <v>115</v>
      </c>
      <c r="M442" s="1420"/>
      <c r="N442" s="1420"/>
      <c r="O442" s="1420"/>
      <c r="P442" s="1420"/>
      <c r="Q442" s="275"/>
      <c r="R442" s="275"/>
      <c r="S442" s="275"/>
      <c r="T442" s="275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  <c r="AF442" s="275"/>
      <c r="AG442" s="275"/>
      <c r="AH442" s="275"/>
      <c r="AI442" s="275"/>
      <c r="AJ442" s="275"/>
      <c r="AK442" s="275"/>
      <c r="AL442" s="275"/>
      <c r="AM442" s="275"/>
      <c r="AN442" s="275"/>
      <c r="AO442" s="275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G442" s="252"/>
      <c r="DB442" s="835"/>
    </row>
    <row r="443" spans="2:106" ht="3.65" customHeight="1">
      <c r="B443" s="836"/>
      <c r="I443" s="861"/>
      <c r="L443" s="1432"/>
      <c r="M443" s="1420"/>
      <c r="N443" s="1420"/>
      <c r="O443" s="1420"/>
      <c r="P443" s="1420"/>
      <c r="Q443" s="807"/>
      <c r="R443" s="807"/>
      <c r="S443" s="807"/>
      <c r="T443" s="807"/>
      <c r="U443" s="807"/>
      <c r="V443" s="807"/>
      <c r="W443" s="807"/>
      <c r="X443" s="807"/>
      <c r="Y443" s="807"/>
      <c r="Z443" s="807"/>
      <c r="AA443" s="807"/>
      <c r="AB443" s="807"/>
      <c r="AC443" s="807"/>
      <c r="AD443" s="807"/>
      <c r="AE443" s="807"/>
      <c r="AF443" s="807"/>
      <c r="AG443" s="807"/>
      <c r="AH443" s="279"/>
      <c r="AI443" s="279"/>
      <c r="AJ443" s="279"/>
      <c r="AK443" s="275"/>
      <c r="AL443" s="275"/>
      <c r="AM443" s="275"/>
      <c r="AN443" s="275"/>
      <c r="AO443" s="275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/>
      <c r="BF443" s="275"/>
      <c r="BG443" s="252"/>
      <c r="DB443" s="835"/>
    </row>
    <row r="444" spans="2:106" ht="3.65" customHeight="1">
      <c r="B444" s="836"/>
      <c r="I444" s="861"/>
      <c r="L444" s="1433"/>
      <c r="M444" s="1434"/>
      <c r="N444" s="1434"/>
      <c r="O444" s="1434"/>
      <c r="P444" s="1434"/>
      <c r="Q444" s="430"/>
      <c r="R444" s="430"/>
      <c r="S444" s="430"/>
      <c r="T444" s="430"/>
      <c r="U444" s="430"/>
      <c r="V444" s="430"/>
      <c r="W444" s="430"/>
      <c r="X444" s="430"/>
      <c r="Y444" s="430"/>
      <c r="Z444" s="430"/>
      <c r="AA444" s="430"/>
      <c r="AB444" s="430"/>
      <c r="AC444" s="430"/>
      <c r="AD444" s="430"/>
      <c r="AE444" s="430"/>
      <c r="AF444" s="430"/>
      <c r="AG444" s="430"/>
      <c r="AH444" s="431"/>
      <c r="AI444" s="431"/>
      <c r="AJ444" s="431"/>
      <c r="AK444" s="432"/>
      <c r="AL444" s="432"/>
      <c r="AM444" s="432"/>
      <c r="AN444" s="432"/>
      <c r="AO444" s="432"/>
      <c r="AP444" s="432"/>
      <c r="AQ444" s="432"/>
      <c r="AR444" s="432"/>
      <c r="AS444" s="432"/>
      <c r="AT444" s="432"/>
      <c r="AU444" s="432"/>
      <c r="AV444" s="432"/>
      <c r="AW444" s="432"/>
      <c r="AX444" s="432"/>
      <c r="AY444" s="432"/>
      <c r="AZ444" s="432"/>
      <c r="BA444" s="432"/>
      <c r="BB444" s="432"/>
      <c r="BC444" s="432"/>
      <c r="BD444" s="432"/>
      <c r="BE444" s="432"/>
      <c r="BF444" s="432"/>
      <c r="BG444" s="433"/>
      <c r="DB444" s="835"/>
    </row>
    <row r="445" spans="2:106" ht="3.65" customHeight="1">
      <c r="B445" s="836"/>
      <c r="I445" s="861"/>
      <c r="L445" s="384"/>
      <c r="M445" s="1437"/>
      <c r="N445" s="1437"/>
      <c r="O445" s="428"/>
      <c r="P445" s="428"/>
      <c r="Q445" s="428"/>
      <c r="R445" s="428"/>
      <c r="S445" s="428"/>
      <c r="T445" s="434"/>
      <c r="U445" s="388"/>
      <c r="V445" s="388"/>
      <c r="W445" s="388"/>
      <c r="X445" s="388"/>
      <c r="Y445" s="388"/>
      <c r="Z445" s="388"/>
      <c r="AA445" s="388"/>
      <c r="AB445" s="434"/>
      <c r="AC445" s="388"/>
      <c r="AD445" s="388"/>
      <c r="AE445" s="388"/>
      <c r="AF445" s="388"/>
      <c r="AG445" s="388"/>
      <c r="AH445" s="388"/>
      <c r="AI445" s="388"/>
      <c r="AJ445" s="388"/>
      <c r="AK445" s="388"/>
      <c r="AL445" s="434"/>
      <c r="AM445" s="388"/>
      <c r="AN445" s="388"/>
      <c r="AO445" s="388"/>
      <c r="AP445" s="388"/>
      <c r="AQ445" s="388"/>
      <c r="AR445" s="388"/>
      <c r="AS445" s="388"/>
      <c r="AT445" s="388"/>
      <c r="AU445" s="434"/>
      <c r="AV445" s="388"/>
      <c r="AW445" s="385"/>
      <c r="AX445" s="385"/>
      <c r="AY445" s="388"/>
      <c r="AZ445" s="428"/>
      <c r="BA445" s="428"/>
      <c r="BB445" s="1429" t="s">
        <v>111</v>
      </c>
      <c r="BC445" s="1429"/>
      <c r="BD445" s="1429"/>
      <c r="BE445" s="1429"/>
      <c r="BF445" s="1429"/>
      <c r="BG445" s="1430"/>
      <c r="DB445" s="835"/>
    </row>
    <row r="446" spans="2:106" ht="3.65" customHeight="1">
      <c r="B446" s="836"/>
      <c r="I446" s="861"/>
      <c r="L446" s="389"/>
      <c r="M446" s="1420"/>
      <c r="N446" s="1420"/>
      <c r="O446" s="275"/>
      <c r="P446" s="275"/>
      <c r="Q446" s="275"/>
      <c r="R446" s="275"/>
      <c r="S446" s="275"/>
      <c r="T446" s="806"/>
      <c r="U446" s="800"/>
      <c r="V446" s="800"/>
      <c r="W446" s="800"/>
      <c r="X446" s="800"/>
      <c r="Y446" s="800"/>
      <c r="Z446" s="800"/>
      <c r="AA446" s="800"/>
      <c r="AB446" s="806"/>
      <c r="AC446" s="800"/>
      <c r="AD446" s="800"/>
      <c r="AE446" s="800"/>
      <c r="AF446" s="800"/>
      <c r="AG446" s="800"/>
      <c r="AH446" s="800"/>
      <c r="AI446" s="800"/>
      <c r="AJ446" s="800"/>
      <c r="AK446" s="800"/>
      <c r="AL446" s="806"/>
      <c r="AM446" s="800"/>
      <c r="AN446" s="800"/>
      <c r="AO446" s="800"/>
      <c r="AP446" s="800"/>
      <c r="AQ446" s="800"/>
      <c r="AR446" s="800"/>
      <c r="AS446" s="800"/>
      <c r="AT446" s="800"/>
      <c r="AU446" s="806"/>
      <c r="AV446" s="800"/>
      <c r="AW446" s="796"/>
      <c r="AX446" s="796"/>
      <c r="AY446" s="800"/>
      <c r="AZ446" s="275"/>
      <c r="BA446" s="275"/>
      <c r="BB446" s="1422"/>
      <c r="BC446" s="1422"/>
      <c r="BD446" s="1422"/>
      <c r="BE446" s="1422"/>
      <c r="BF446" s="1422"/>
      <c r="BG446" s="1431"/>
      <c r="DB446" s="835"/>
    </row>
    <row r="447" spans="2:106" ht="3.65" customHeight="1">
      <c r="B447" s="836"/>
      <c r="I447" s="861"/>
      <c r="L447" s="389"/>
      <c r="M447" s="1420"/>
      <c r="N447" s="1420"/>
      <c r="O447" s="275"/>
      <c r="P447" s="275"/>
      <c r="Q447" s="275"/>
      <c r="R447" s="275"/>
      <c r="S447" s="275"/>
      <c r="T447" s="800"/>
      <c r="U447" s="800"/>
      <c r="V447" s="800"/>
      <c r="W447" s="800"/>
      <c r="X447" s="800"/>
      <c r="Y447" s="800"/>
      <c r="Z447" s="800"/>
      <c r="AA447" s="800"/>
      <c r="AB447" s="800"/>
      <c r="AC447" s="800"/>
      <c r="AD447" s="800"/>
      <c r="AE447" s="800"/>
      <c r="AF447" s="800"/>
      <c r="AG447" s="800"/>
      <c r="AH447" s="800"/>
      <c r="AI447" s="800"/>
      <c r="AJ447" s="800"/>
      <c r="AK447" s="800"/>
      <c r="AL447" s="800"/>
      <c r="AM447" s="800"/>
      <c r="AN447" s="800"/>
      <c r="AO447" s="800"/>
      <c r="AP447" s="800"/>
      <c r="AQ447" s="800"/>
      <c r="AR447" s="800"/>
      <c r="AS447" s="800"/>
      <c r="AT447" s="800"/>
      <c r="AU447" s="800"/>
      <c r="AV447" s="800"/>
      <c r="AW447" s="796"/>
      <c r="AX447" s="796"/>
      <c r="AY447" s="796"/>
      <c r="AZ447" s="275"/>
      <c r="BA447" s="275"/>
      <c r="BB447" s="1422"/>
      <c r="BC447" s="1422"/>
      <c r="BD447" s="1422"/>
      <c r="BE447" s="1422"/>
      <c r="BF447" s="1422"/>
      <c r="BG447" s="1431"/>
      <c r="DB447" s="835"/>
    </row>
    <row r="448" spans="2:106" ht="3.65" customHeight="1">
      <c r="B448" s="836"/>
      <c r="I448" s="861"/>
      <c r="L448" s="389"/>
      <c r="M448" s="800"/>
      <c r="N448" s="796"/>
      <c r="O448" s="275"/>
      <c r="P448" s="275"/>
      <c r="Q448" s="275"/>
      <c r="R448" s="275"/>
      <c r="S448" s="275"/>
      <c r="T448" s="800"/>
      <c r="U448" s="800"/>
      <c r="V448" s="800"/>
      <c r="W448" s="800"/>
      <c r="X448" s="800"/>
      <c r="Y448" s="800"/>
      <c r="Z448" s="800"/>
      <c r="AA448" s="800"/>
      <c r="AB448" s="800"/>
      <c r="AC448" s="800"/>
      <c r="AD448" s="800"/>
      <c r="AE448" s="800"/>
      <c r="AF448" s="800"/>
      <c r="AG448" s="800"/>
      <c r="AH448" s="800"/>
      <c r="AI448" s="800"/>
      <c r="AJ448" s="800"/>
      <c r="AK448" s="800"/>
      <c r="AL448" s="800"/>
      <c r="AM448" s="800"/>
      <c r="AN448" s="800"/>
      <c r="AO448" s="800"/>
      <c r="AP448" s="800"/>
      <c r="AQ448" s="800"/>
      <c r="AR448" s="800"/>
      <c r="AS448" s="800"/>
      <c r="AT448" s="800"/>
      <c r="AU448" s="800"/>
      <c r="AV448" s="800"/>
      <c r="AW448" s="800"/>
      <c r="AX448" s="800"/>
      <c r="AY448" s="796"/>
      <c r="AZ448" s="796"/>
      <c r="BA448" s="796"/>
      <c r="BB448" s="1422"/>
      <c r="BC448" s="1422"/>
      <c r="BD448" s="1422"/>
      <c r="BE448" s="1422"/>
      <c r="BF448" s="1422"/>
      <c r="BG448" s="1431"/>
      <c r="DB448" s="835"/>
    </row>
    <row r="449" spans="2:106" ht="3.65" customHeight="1">
      <c r="B449" s="836"/>
      <c r="I449" s="861"/>
      <c r="L449" s="435"/>
      <c r="M449" s="800"/>
      <c r="N449" s="800"/>
      <c r="O449" s="800"/>
      <c r="P449" s="800"/>
      <c r="Q449" s="800"/>
      <c r="R449" s="800"/>
      <c r="S449" s="800"/>
      <c r="T449" s="800"/>
      <c r="U449" s="800"/>
      <c r="V449" s="800"/>
      <c r="W449" s="800"/>
      <c r="X449" s="800"/>
      <c r="Y449" s="800"/>
      <c r="Z449" s="800"/>
      <c r="AA449" s="800"/>
      <c r="AB449" s="800"/>
      <c r="AC449" s="800"/>
      <c r="AD449" s="800"/>
      <c r="AE449" s="800"/>
      <c r="AF449" s="800"/>
      <c r="AG449" s="800"/>
      <c r="AH449" s="800"/>
      <c r="AI449" s="800"/>
      <c r="AJ449" s="800"/>
      <c r="AK449" s="800"/>
      <c r="AL449" s="800"/>
      <c r="AM449" s="800"/>
      <c r="AN449" s="800"/>
      <c r="AO449" s="800"/>
      <c r="AP449" s="800"/>
      <c r="AQ449" s="800"/>
      <c r="AR449" s="800"/>
      <c r="AS449" s="800"/>
      <c r="AT449" s="800"/>
      <c r="AU449" s="800"/>
      <c r="AV449" s="800"/>
      <c r="AW449" s="800"/>
      <c r="AX449" s="800"/>
      <c r="AY449" s="800"/>
      <c r="AZ449" s="800"/>
      <c r="BA449" s="800"/>
      <c r="BB449" s="800"/>
      <c r="BC449" s="800"/>
      <c r="BD449" s="800"/>
      <c r="BE449" s="800"/>
      <c r="BF449" s="800"/>
      <c r="BG449" s="393"/>
      <c r="DB449" s="835"/>
    </row>
    <row r="450" spans="2:106" ht="3.65" customHeight="1">
      <c r="B450" s="836"/>
      <c r="I450" s="861"/>
      <c r="L450" s="389"/>
      <c r="M450" s="796"/>
      <c r="N450" s="796"/>
      <c r="O450" s="796"/>
      <c r="P450" s="796"/>
      <c r="Q450" s="796"/>
      <c r="R450" s="796"/>
      <c r="S450" s="796"/>
      <c r="T450" s="796"/>
      <c r="U450" s="796"/>
      <c r="V450" s="796"/>
      <c r="W450" s="796"/>
      <c r="X450" s="796"/>
      <c r="Y450" s="796"/>
      <c r="Z450" s="796"/>
      <c r="AA450" s="796"/>
      <c r="AB450" s="796"/>
      <c r="AC450" s="796"/>
      <c r="AD450" s="796"/>
      <c r="AE450" s="796"/>
      <c r="AF450" s="796"/>
      <c r="AG450" s="796"/>
      <c r="AH450" s="796"/>
      <c r="AI450" s="796"/>
      <c r="AJ450" s="796"/>
      <c r="AK450" s="796"/>
      <c r="AL450" s="796"/>
      <c r="AM450" s="796"/>
      <c r="AN450" s="800"/>
      <c r="AO450" s="800"/>
      <c r="AP450" s="800"/>
      <c r="AQ450" s="800"/>
      <c r="AR450" s="800"/>
      <c r="AS450" s="800"/>
      <c r="AT450" s="800"/>
      <c r="AU450" s="796"/>
      <c r="AV450" s="796"/>
      <c r="AW450" s="796"/>
      <c r="AX450" s="796"/>
      <c r="AY450" s="796"/>
      <c r="AZ450" s="796"/>
      <c r="BA450" s="796"/>
      <c r="BB450" s="796"/>
      <c r="BC450" s="800"/>
      <c r="BD450" s="800"/>
      <c r="BE450" s="800"/>
      <c r="BF450" s="796"/>
      <c r="BG450" s="392"/>
      <c r="DB450" s="835"/>
    </row>
    <row r="451" spans="2:106" ht="3.65" customHeight="1">
      <c r="B451" s="836"/>
      <c r="I451" s="861"/>
      <c r="L451" s="389"/>
      <c r="M451" s="796"/>
      <c r="N451" s="796"/>
      <c r="O451" s="796"/>
      <c r="P451" s="796"/>
      <c r="Q451" s="796"/>
      <c r="R451" s="796"/>
      <c r="S451" s="796"/>
      <c r="T451" s="796"/>
      <c r="U451" s="796"/>
      <c r="V451" s="796"/>
      <c r="W451" s="796"/>
      <c r="X451" s="796"/>
      <c r="Y451" s="796"/>
      <c r="Z451" s="796"/>
      <c r="AA451" s="796"/>
      <c r="AB451" s="796"/>
      <c r="AC451" s="796"/>
      <c r="AD451" s="796"/>
      <c r="AE451" s="796"/>
      <c r="AF451" s="796"/>
      <c r="AG451" s="796"/>
      <c r="AH451" s="796"/>
      <c r="AI451" s="796"/>
      <c r="AJ451" s="796"/>
      <c r="AK451" s="796"/>
      <c r="AL451" s="796"/>
      <c r="AM451" s="796"/>
      <c r="AN451" s="800"/>
      <c r="AO451" s="800"/>
      <c r="AP451" s="800"/>
      <c r="AQ451" s="800"/>
      <c r="AR451" s="800"/>
      <c r="AS451" s="800"/>
      <c r="AT451" s="800"/>
      <c r="AU451" s="796"/>
      <c r="AV451" s="796"/>
      <c r="AW451" s="796"/>
      <c r="AX451" s="796"/>
      <c r="AY451" s="796"/>
      <c r="AZ451" s="796"/>
      <c r="BA451" s="796"/>
      <c r="BB451" s="796"/>
      <c r="BC451" s="800"/>
      <c r="BD451" s="800"/>
      <c r="BE451" s="800"/>
      <c r="BF451" s="796"/>
      <c r="BG451" s="392"/>
      <c r="DB451" s="835"/>
    </row>
    <row r="452" spans="2:106" ht="3.65" customHeight="1">
      <c r="B452" s="836"/>
      <c r="I452" s="861"/>
      <c r="L452" s="389"/>
      <c r="M452" s="796"/>
      <c r="N452" s="796"/>
      <c r="O452" s="796"/>
      <c r="P452" s="796"/>
      <c r="Q452" s="796"/>
      <c r="R452" s="796"/>
      <c r="S452" s="801"/>
      <c r="T452" s="801"/>
      <c r="U452" s="796"/>
      <c r="V452" s="796"/>
      <c r="W452" s="796"/>
      <c r="X452" s="796"/>
      <c r="Y452" s="796"/>
      <c r="Z452" s="796"/>
      <c r="AA452" s="796"/>
      <c r="AB452" s="801"/>
      <c r="AC452" s="801"/>
      <c r="AD452" s="796"/>
      <c r="AE452" s="796"/>
      <c r="AF452" s="796"/>
      <c r="AG452" s="796"/>
      <c r="AH452" s="796"/>
      <c r="AI452" s="796"/>
      <c r="AJ452" s="796"/>
      <c r="AK452" s="801"/>
      <c r="AL452" s="801"/>
      <c r="AM452" s="796"/>
      <c r="AN452" s="800"/>
      <c r="AO452" s="800"/>
      <c r="AP452" s="800"/>
      <c r="AQ452" s="800"/>
      <c r="AR452" s="800"/>
      <c r="AS452" s="800"/>
      <c r="AT452" s="801"/>
      <c r="AU452" s="801"/>
      <c r="AV452" s="796"/>
      <c r="AW452" s="796"/>
      <c r="AX452" s="796"/>
      <c r="AY452" s="796"/>
      <c r="AZ452" s="796"/>
      <c r="BA452" s="796"/>
      <c r="BB452" s="796"/>
      <c r="BC452" s="800"/>
      <c r="BD452" s="800"/>
      <c r="BE452" s="800"/>
      <c r="BF452" s="796"/>
      <c r="BG452" s="392"/>
      <c r="DB452" s="835"/>
    </row>
    <row r="453" spans="2:106" ht="3.65" customHeight="1">
      <c r="B453" s="836"/>
      <c r="I453" s="861"/>
      <c r="L453" s="389"/>
      <c r="M453" s="796"/>
      <c r="N453" s="796"/>
      <c r="O453" s="796"/>
      <c r="P453" s="796"/>
      <c r="Q453" s="796"/>
      <c r="R453" s="796"/>
      <c r="S453" s="801"/>
      <c r="T453" s="801"/>
      <c r="U453" s="796"/>
      <c r="V453" s="796"/>
      <c r="W453" s="796"/>
      <c r="X453" s="796"/>
      <c r="Y453" s="796"/>
      <c r="Z453" s="796"/>
      <c r="AA453" s="796"/>
      <c r="AB453" s="801"/>
      <c r="AC453" s="801"/>
      <c r="AD453" s="796"/>
      <c r="AE453" s="796"/>
      <c r="AF453" s="796"/>
      <c r="AG453" s="796"/>
      <c r="AH453" s="796"/>
      <c r="AI453" s="796"/>
      <c r="AJ453" s="796"/>
      <c r="AK453" s="801"/>
      <c r="AL453" s="801"/>
      <c r="AM453" s="796"/>
      <c r="AN453" s="800"/>
      <c r="AO453" s="800"/>
      <c r="AP453" s="800"/>
      <c r="AQ453" s="800"/>
      <c r="AR453" s="800"/>
      <c r="AS453" s="800"/>
      <c r="AT453" s="801"/>
      <c r="AU453" s="801"/>
      <c r="AV453" s="796"/>
      <c r="AW453" s="796"/>
      <c r="AX453" s="796"/>
      <c r="AY453" s="796"/>
      <c r="AZ453" s="796"/>
      <c r="BA453" s="796"/>
      <c r="BB453" s="796"/>
      <c r="BC453" s="800"/>
      <c r="BD453" s="800"/>
      <c r="BE453" s="800"/>
      <c r="BF453" s="796"/>
      <c r="BG453" s="392"/>
      <c r="DB453" s="835"/>
    </row>
    <row r="454" spans="2:106" ht="3.65" customHeight="1">
      <c r="B454" s="836"/>
      <c r="I454" s="861"/>
      <c r="L454" s="389"/>
      <c r="M454" s="796"/>
      <c r="N454" s="796"/>
      <c r="O454" s="796"/>
      <c r="P454" s="796"/>
      <c r="Q454" s="1420" t="e" vm="14">
        <v>#VALUE!</v>
      </c>
      <c r="R454" s="1420"/>
      <c r="S454" s="1420"/>
      <c r="T454" s="1420"/>
      <c r="U454" s="1420"/>
      <c r="V454" s="1420"/>
      <c r="W454" s="1420"/>
      <c r="X454" s="796"/>
      <c r="Y454" s="796"/>
      <c r="Z454" s="1420" t="e" vm="14">
        <v>#VALUE!</v>
      </c>
      <c r="AA454" s="1420"/>
      <c r="AB454" s="1420"/>
      <c r="AC454" s="1420"/>
      <c r="AD454" s="1420"/>
      <c r="AE454" s="1420"/>
      <c r="AF454" s="1420"/>
      <c r="AG454" s="796"/>
      <c r="AH454" s="796"/>
      <c r="AI454" s="1420" t="e" vm="14">
        <v>#VALUE!</v>
      </c>
      <c r="AJ454" s="1420"/>
      <c r="AK454" s="1420"/>
      <c r="AL454" s="1420"/>
      <c r="AM454" s="1420"/>
      <c r="AN454" s="1420"/>
      <c r="AO454" s="1420"/>
      <c r="AP454" s="796"/>
      <c r="AQ454" s="796"/>
      <c r="AR454" s="1420" t="e" vm="14">
        <v>#VALUE!</v>
      </c>
      <c r="AS454" s="1420"/>
      <c r="AT454" s="1420"/>
      <c r="AU454" s="1420"/>
      <c r="AV454" s="1420"/>
      <c r="AW454" s="1420"/>
      <c r="AX454" s="1420"/>
      <c r="AY454" s="796"/>
      <c r="AZ454" s="796"/>
      <c r="BA454" s="796"/>
      <c r="BB454" s="796"/>
      <c r="BC454" s="800"/>
      <c r="BD454" s="800"/>
      <c r="BE454" s="800"/>
      <c r="BF454" s="796"/>
      <c r="BG454" s="392"/>
      <c r="DB454" s="835"/>
    </row>
    <row r="455" spans="2:106" ht="3.65" customHeight="1">
      <c r="B455" s="836"/>
      <c r="I455" s="861"/>
      <c r="L455" s="389"/>
      <c r="M455" s="796"/>
      <c r="N455" s="796"/>
      <c r="O455" s="796"/>
      <c r="P455" s="796"/>
      <c r="Q455" s="1420"/>
      <c r="R455" s="1420"/>
      <c r="S455" s="1420"/>
      <c r="T455" s="1420"/>
      <c r="U455" s="1420"/>
      <c r="V455" s="1420"/>
      <c r="W455" s="1420"/>
      <c r="X455" s="796"/>
      <c r="Y455" s="796"/>
      <c r="Z455" s="1420"/>
      <c r="AA455" s="1420"/>
      <c r="AB455" s="1420"/>
      <c r="AC455" s="1420"/>
      <c r="AD455" s="1420"/>
      <c r="AE455" s="1420"/>
      <c r="AF455" s="1420"/>
      <c r="AG455" s="796"/>
      <c r="AH455" s="796"/>
      <c r="AI455" s="1420"/>
      <c r="AJ455" s="1420"/>
      <c r="AK455" s="1420"/>
      <c r="AL455" s="1420"/>
      <c r="AM455" s="1420"/>
      <c r="AN455" s="1420"/>
      <c r="AO455" s="1420"/>
      <c r="AP455" s="796"/>
      <c r="AQ455" s="796"/>
      <c r="AR455" s="1420"/>
      <c r="AS455" s="1420"/>
      <c r="AT455" s="1420"/>
      <c r="AU455" s="1420"/>
      <c r="AV455" s="1420"/>
      <c r="AW455" s="1420"/>
      <c r="AX455" s="1420"/>
      <c r="AY455" s="796"/>
      <c r="AZ455" s="796"/>
      <c r="BA455" s="796"/>
      <c r="BB455" s="796"/>
      <c r="BC455" s="796"/>
      <c r="BD455" s="796"/>
      <c r="BE455" s="796"/>
      <c r="BF455" s="796"/>
      <c r="BG455" s="392"/>
      <c r="DB455" s="835"/>
    </row>
    <row r="456" spans="2:106" ht="3.65" customHeight="1">
      <c r="B456" s="836"/>
      <c r="I456" s="861"/>
      <c r="L456" s="389"/>
      <c r="M456" s="796"/>
      <c r="N456" s="796"/>
      <c r="O456" s="796"/>
      <c r="P456" s="796"/>
      <c r="Q456" s="1420"/>
      <c r="R456" s="1420"/>
      <c r="S456" s="1420"/>
      <c r="T456" s="1420"/>
      <c r="U456" s="1420"/>
      <c r="V456" s="1420"/>
      <c r="W456" s="1420"/>
      <c r="X456" s="796"/>
      <c r="Y456" s="796"/>
      <c r="Z456" s="1420"/>
      <c r="AA456" s="1420"/>
      <c r="AB456" s="1420"/>
      <c r="AC456" s="1420"/>
      <c r="AD456" s="1420"/>
      <c r="AE456" s="1420"/>
      <c r="AF456" s="1420"/>
      <c r="AG456" s="796"/>
      <c r="AH456" s="796"/>
      <c r="AI456" s="1420"/>
      <c r="AJ456" s="1420"/>
      <c r="AK456" s="1420"/>
      <c r="AL456" s="1420"/>
      <c r="AM456" s="1420"/>
      <c r="AN456" s="1420"/>
      <c r="AO456" s="1420"/>
      <c r="AP456" s="796"/>
      <c r="AQ456" s="796"/>
      <c r="AR456" s="1420"/>
      <c r="AS456" s="1420"/>
      <c r="AT456" s="1420"/>
      <c r="AU456" s="1420"/>
      <c r="AV456" s="1420"/>
      <c r="AW456" s="1420"/>
      <c r="AX456" s="1420"/>
      <c r="AY456" s="796"/>
      <c r="AZ456" s="796"/>
      <c r="BA456" s="796"/>
      <c r="BB456" s="796"/>
      <c r="BC456" s="796"/>
      <c r="BD456" s="796"/>
      <c r="BE456" s="796"/>
      <c r="BF456" s="796"/>
      <c r="BG456" s="392"/>
      <c r="DB456" s="835"/>
    </row>
    <row r="457" spans="2:106" ht="3.65" customHeight="1">
      <c r="B457" s="836"/>
      <c r="I457" s="861"/>
      <c r="L457" s="389"/>
      <c r="M457" s="796"/>
      <c r="N457" s="796"/>
      <c r="O457" s="796"/>
      <c r="P457" s="796"/>
      <c r="Q457" s="1420"/>
      <c r="R457" s="1420"/>
      <c r="S457" s="1420"/>
      <c r="T457" s="1420"/>
      <c r="U457" s="1420"/>
      <c r="V457" s="1420"/>
      <c r="W457" s="1420"/>
      <c r="X457" s="796"/>
      <c r="Y457" s="796"/>
      <c r="Z457" s="1420"/>
      <c r="AA457" s="1420"/>
      <c r="AB457" s="1420"/>
      <c r="AC457" s="1420"/>
      <c r="AD457" s="1420"/>
      <c r="AE457" s="1420"/>
      <c r="AF457" s="1420"/>
      <c r="AG457" s="796"/>
      <c r="AH457" s="796"/>
      <c r="AI457" s="1420"/>
      <c r="AJ457" s="1420"/>
      <c r="AK457" s="1420"/>
      <c r="AL457" s="1420"/>
      <c r="AM457" s="1420"/>
      <c r="AN457" s="1420"/>
      <c r="AO457" s="1420"/>
      <c r="AP457" s="796"/>
      <c r="AQ457" s="796"/>
      <c r="AR457" s="1420"/>
      <c r="AS457" s="1420"/>
      <c r="AT457" s="1420"/>
      <c r="AU457" s="1420"/>
      <c r="AV457" s="1420"/>
      <c r="AW457" s="1420"/>
      <c r="AX457" s="1420"/>
      <c r="AY457" s="796"/>
      <c r="AZ457" s="796"/>
      <c r="BA457" s="796"/>
      <c r="BB457" s="796"/>
      <c r="BC457" s="796"/>
      <c r="BD457" s="796"/>
      <c r="BE457" s="796"/>
      <c r="BF457" s="796"/>
      <c r="BG457" s="392"/>
      <c r="DB457" s="835"/>
    </row>
    <row r="458" spans="2:106" ht="3.65" customHeight="1">
      <c r="B458" s="836"/>
      <c r="I458" s="861"/>
      <c r="L458" s="389"/>
      <c r="M458" s="796"/>
      <c r="N458" s="796"/>
      <c r="O458" s="796"/>
      <c r="P458" s="796"/>
      <c r="Q458" s="1420"/>
      <c r="R458" s="1420"/>
      <c r="S458" s="1420"/>
      <c r="T458" s="1420"/>
      <c r="U458" s="1420"/>
      <c r="V458" s="1420"/>
      <c r="W458" s="1420"/>
      <c r="X458" s="796"/>
      <c r="Y458" s="796"/>
      <c r="Z458" s="1420"/>
      <c r="AA458" s="1420"/>
      <c r="AB458" s="1420"/>
      <c r="AC458" s="1420"/>
      <c r="AD458" s="1420"/>
      <c r="AE458" s="1420"/>
      <c r="AF458" s="1420"/>
      <c r="AG458" s="796"/>
      <c r="AH458" s="796"/>
      <c r="AI458" s="1420"/>
      <c r="AJ458" s="1420"/>
      <c r="AK458" s="1420"/>
      <c r="AL458" s="1420"/>
      <c r="AM458" s="1420"/>
      <c r="AN458" s="1420"/>
      <c r="AO458" s="1420"/>
      <c r="AP458" s="796"/>
      <c r="AQ458" s="796"/>
      <c r="AR458" s="1420"/>
      <c r="AS458" s="1420"/>
      <c r="AT458" s="1420"/>
      <c r="AU458" s="1420"/>
      <c r="AV458" s="1420"/>
      <c r="AW458" s="1420"/>
      <c r="AX458" s="1420"/>
      <c r="AY458" s="796"/>
      <c r="AZ458" s="796"/>
      <c r="BA458" s="796"/>
      <c r="BB458" s="796"/>
      <c r="BC458" s="796"/>
      <c r="BD458" s="796"/>
      <c r="BE458" s="796"/>
      <c r="BF458" s="796"/>
      <c r="BG458" s="392"/>
      <c r="DB458" s="835"/>
    </row>
    <row r="459" spans="2:106" ht="3.65" customHeight="1">
      <c r="B459" s="836"/>
      <c r="I459" s="861"/>
      <c r="L459" s="389"/>
      <c r="M459" s="796"/>
      <c r="N459" s="796"/>
      <c r="O459" s="796"/>
      <c r="P459" s="796"/>
      <c r="Q459" s="1420"/>
      <c r="R459" s="1420"/>
      <c r="S459" s="1420"/>
      <c r="T459" s="1420"/>
      <c r="U459" s="1420"/>
      <c r="V459" s="1420"/>
      <c r="W459" s="1420"/>
      <c r="X459" s="796"/>
      <c r="Y459" s="796"/>
      <c r="Z459" s="1420"/>
      <c r="AA459" s="1420"/>
      <c r="AB459" s="1420"/>
      <c r="AC459" s="1420"/>
      <c r="AD459" s="1420"/>
      <c r="AE459" s="1420"/>
      <c r="AF459" s="1420"/>
      <c r="AG459" s="796"/>
      <c r="AH459" s="796"/>
      <c r="AI459" s="1420"/>
      <c r="AJ459" s="1420"/>
      <c r="AK459" s="1420"/>
      <c r="AL459" s="1420"/>
      <c r="AM459" s="1420"/>
      <c r="AN459" s="1420"/>
      <c r="AO459" s="1420"/>
      <c r="AP459" s="796"/>
      <c r="AQ459" s="796"/>
      <c r="AR459" s="1420"/>
      <c r="AS459" s="1420"/>
      <c r="AT459" s="1420"/>
      <c r="AU459" s="1420"/>
      <c r="AV459" s="1420"/>
      <c r="AW459" s="1420"/>
      <c r="AX459" s="1420"/>
      <c r="AY459" s="796"/>
      <c r="AZ459" s="796"/>
      <c r="BA459" s="796"/>
      <c r="BB459" s="796"/>
      <c r="BC459" s="796"/>
      <c r="BD459" s="796"/>
      <c r="BE459" s="796"/>
      <c r="BF459" s="796"/>
      <c r="BG459" s="392"/>
      <c r="DB459" s="835"/>
    </row>
    <row r="460" spans="2:106" ht="3.65" customHeight="1">
      <c r="B460" s="836"/>
      <c r="I460" s="861"/>
      <c r="L460" s="389"/>
      <c r="M460" s="796"/>
      <c r="N460" s="796"/>
      <c r="O460" s="796"/>
      <c r="P460" s="796"/>
      <c r="Q460" s="1420"/>
      <c r="R460" s="1420"/>
      <c r="S460" s="1420"/>
      <c r="T460" s="1420"/>
      <c r="U460" s="1420"/>
      <c r="V460" s="1420"/>
      <c r="W460" s="1420"/>
      <c r="X460" s="796"/>
      <c r="Y460" s="796"/>
      <c r="Z460" s="1420"/>
      <c r="AA460" s="1420"/>
      <c r="AB460" s="1420"/>
      <c r="AC460" s="1420"/>
      <c r="AD460" s="1420"/>
      <c r="AE460" s="1420"/>
      <c r="AF460" s="1420"/>
      <c r="AG460" s="796"/>
      <c r="AH460" s="796"/>
      <c r="AI460" s="1420"/>
      <c r="AJ460" s="1420"/>
      <c r="AK460" s="1420"/>
      <c r="AL460" s="1420"/>
      <c r="AM460" s="1420"/>
      <c r="AN460" s="1420"/>
      <c r="AO460" s="1420"/>
      <c r="AP460" s="796"/>
      <c r="AQ460" s="796"/>
      <c r="AR460" s="1420"/>
      <c r="AS460" s="1420"/>
      <c r="AT460" s="1420"/>
      <c r="AU460" s="1420"/>
      <c r="AV460" s="1420"/>
      <c r="AW460" s="1420"/>
      <c r="AX460" s="1420"/>
      <c r="AY460" s="796"/>
      <c r="AZ460" s="796"/>
      <c r="BA460" s="796"/>
      <c r="BB460" s="796"/>
      <c r="BC460" s="796"/>
      <c r="BD460" s="796"/>
      <c r="BE460" s="796"/>
      <c r="BF460" s="796"/>
      <c r="BG460" s="392"/>
      <c r="DB460" s="835"/>
    </row>
    <row r="461" spans="2:106" ht="3.65" customHeight="1">
      <c r="B461" s="836"/>
      <c r="I461" s="861"/>
      <c r="L461" s="389"/>
      <c r="M461" s="796"/>
      <c r="N461" s="796"/>
      <c r="O461" s="796"/>
      <c r="P461" s="796"/>
      <c r="Q461" s="1420"/>
      <c r="R461" s="1420"/>
      <c r="S461" s="1420"/>
      <c r="T461" s="1420"/>
      <c r="U461" s="1420"/>
      <c r="V461" s="1420"/>
      <c r="W461" s="1420"/>
      <c r="X461" s="796"/>
      <c r="Y461" s="796"/>
      <c r="Z461" s="1420"/>
      <c r="AA461" s="1420"/>
      <c r="AB461" s="1420"/>
      <c r="AC461" s="1420"/>
      <c r="AD461" s="1420"/>
      <c r="AE461" s="1420"/>
      <c r="AF461" s="1420"/>
      <c r="AG461" s="796"/>
      <c r="AH461" s="796"/>
      <c r="AI461" s="1420"/>
      <c r="AJ461" s="1420"/>
      <c r="AK461" s="1420"/>
      <c r="AL461" s="1420"/>
      <c r="AM461" s="1420"/>
      <c r="AN461" s="1420"/>
      <c r="AO461" s="1420"/>
      <c r="AP461" s="796"/>
      <c r="AQ461" s="796"/>
      <c r="AR461" s="1420"/>
      <c r="AS461" s="1420"/>
      <c r="AT461" s="1420"/>
      <c r="AU461" s="1420"/>
      <c r="AV461" s="1420"/>
      <c r="AW461" s="1420"/>
      <c r="AX461" s="1420"/>
      <c r="AY461" s="796"/>
      <c r="AZ461" s="796"/>
      <c r="BA461" s="796"/>
      <c r="BB461" s="796"/>
      <c r="BC461" s="796"/>
      <c r="BD461" s="796"/>
      <c r="BE461" s="796"/>
      <c r="BF461" s="796"/>
      <c r="BG461" s="392"/>
      <c r="DB461" s="835"/>
    </row>
    <row r="462" spans="2:106" ht="3.65" customHeight="1">
      <c r="B462" s="836"/>
      <c r="I462" s="861"/>
      <c r="L462" s="389"/>
      <c r="M462" s="796"/>
      <c r="N462" s="796"/>
      <c r="O462" s="796"/>
      <c r="P462" s="796"/>
      <c r="Q462" s="1420"/>
      <c r="R462" s="1420"/>
      <c r="S462" s="1420"/>
      <c r="T462" s="1420"/>
      <c r="U462" s="1420"/>
      <c r="V462" s="1420"/>
      <c r="W462" s="1420"/>
      <c r="X462" s="796"/>
      <c r="Y462" s="796"/>
      <c r="Z462" s="1420"/>
      <c r="AA462" s="1420"/>
      <c r="AB462" s="1420"/>
      <c r="AC462" s="1420"/>
      <c r="AD462" s="1420"/>
      <c r="AE462" s="1420"/>
      <c r="AF462" s="1420"/>
      <c r="AG462" s="796"/>
      <c r="AH462" s="796"/>
      <c r="AI462" s="1420"/>
      <c r="AJ462" s="1420"/>
      <c r="AK462" s="1420"/>
      <c r="AL462" s="1420"/>
      <c r="AM462" s="1420"/>
      <c r="AN462" s="1420"/>
      <c r="AO462" s="1420"/>
      <c r="AP462" s="796"/>
      <c r="AQ462" s="796"/>
      <c r="AR462" s="1420"/>
      <c r="AS462" s="1420"/>
      <c r="AT462" s="1420"/>
      <c r="AU462" s="1420"/>
      <c r="AV462" s="1420"/>
      <c r="AW462" s="1420"/>
      <c r="AX462" s="1420"/>
      <c r="AY462" s="796"/>
      <c r="AZ462" s="796"/>
      <c r="BA462" s="796"/>
      <c r="BB462" s="796"/>
      <c r="BC462" s="800"/>
      <c r="BD462" s="800"/>
      <c r="BE462" s="800"/>
      <c r="BF462" s="796"/>
      <c r="BG462" s="392"/>
      <c r="DB462" s="835"/>
    </row>
    <row r="463" spans="2:106" ht="3.65" customHeight="1">
      <c r="B463" s="836"/>
      <c r="I463" s="861"/>
      <c r="L463" s="389"/>
      <c r="M463" s="796"/>
      <c r="N463" s="796"/>
      <c r="O463" s="796"/>
      <c r="P463" s="796"/>
      <c r="Q463" s="1420"/>
      <c r="R463" s="1420"/>
      <c r="S463" s="1420"/>
      <c r="T463" s="1420"/>
      <c r="U463" s="1420"/>
      <c r="V463" s="1420"/>
      <c r="W463" s="1420"/>
      <c r="X463" s="796"/>
      <c r="Y463" s="796"/>
      <c r="Z463" s="1420"/>
      <c r="AA463" s="1420"/>
      <c r="AB463" s="1420"/>
      <c r="AC463" s="1420"/>
      <c r="AD463" s="1420"/>
      <c r="AE463" s="1420"/>
      <c r="AF463" s="1420"/>
      <c r="AG463" s="796"/>
      <c r="AH463" s="796"/>
      <c r="AI463" s="1420"/>
      <c r="AJ463" s="1420"/>
      <c r="AK463" s="1420"/>
      <c r="AL463" s="1420"/>
      <c r="AM463" s="1420"/>
      <c r="AN463" s="1420"/>
      <c r="AO463" s="1420"/>
      <c r="AP463" s="796"/>
      <c r="AQ463" s="796"/>
      <c r="AR463" s="1420"/>
      <c r="AS463" s="1420"/>
      <c r="AT463" s="1420"/>
      <c r="AU463" s="1420"/>
      <c r="AV463" s="1420"/>
      <c r="AW463" s="1420"/>
      <c r="AX463" s="1420"/>
      <c r="AY463" s="796"/>
      <c r="AZ463" s="796"/>
      <c r="BA463" s="796"/>
      <c r="BB463" s="796"/>
      <c r="BC463" s="800"/>
      <c r="BD463" s="800"/>
      <c r="BE463" s="800"/>
      <c r="BF463" s="796"/>
      <c r="BG463" s="392"/>
      <c r="DB463" s="835"/>
    </row>
    <row r="464" spans="2:106" ht="3.65" customHeight="1">
      <c r="B464" s="836"/>
      <c r="I464" s="861"/>
      <c r="L464" s="389"/>
      <c r="M464" s="796"/>
      <c r="N464" s="796"/>
      <c r="O464" s="796"/>
      <c r="P464" s="796"/>
      <c r="Q464" s="796"/>
      <c r="R464" s="796"/>
      <c r="S464" s="808"/>
      <c r="T464" s="808"/>
      <c r="U464" s="796"/>
      <c r="V464" s="796"/>
      <c r="W464" s="796"/>
      <c r="X464" s="796"/>
      <c r="Y464" s="796"/>
      <c r="Z464" s="796"/>
      <c r="AA464" s="796"/>
      <c r="AB464" s="808"/>
      <c r="AC464" s="808"/>
      <c r="AD464" s="796"/>
      <c r="AE464" s="796"/>
      <c r="AF464" s="796"/>
      <c r="AG464" s="796"/>
      <c r="AH464" s="796"/>
      <c r="AI464" s="796"/>
      <c r="AJ464" s="796"/>
      <c r="AK464" s="808"/>
      <c r="AL464" s="808"/>
      <c r="AM464" s="796"/>
      <c r="AN464" s="800"/>
      <c r="AO464" s="800"/>
      <c r="AP464" s="800"/>
      <c r="AQ464" s="800"/>
      <c r="AR464" s="800"/>
      <c r="AS464" s="800"/>
      <c r="AT464" s="808"/>
      <c r="AU464" s="808"/>
      <c r="AV464" s="800"/>
      <c r="AW464" s="796"/>
      <c r="AX464" s="796"/>
      <c r="AY464" s="796"/>
      <c r="AZ464" s="796"/>
      <c r="BA464" s="796"/>
      <c r="BB464" s="796"/>
      <c r="BC464" s="800"/>
      <c r="BD464" s="800"/>
      <c r="BE464" s="800"/>
      <c r="BF464" s="796"/>
      <c r="BG464" s="392"/>
      <c r="DB464" s="835"/>
    </row>
    <row r="465" spans="2:106" ht="3.65" customHeight="1">
      <c r="B465" s="836"/>
      <c r="I465" s="861"/>
      <c r="L465" s="389"/>
      <c r="M465" s="796"/>
      <c r="N465" s="796"/>
      <c r="O465" s="796"/>
      <c r="P465" s="796"/>
      <c r="Q465" s="796"/>
      <c r="R465" s="796"/>
      <c r="S465" s="808"/>
      <c r="T465" s="808"/>
      <c r="U465" s="796"/>
      <c r="V465" s="796"/>
      <c r="W465" s="796"/>
      <c r="X465" s="796"/>
      <c r="Y465" s="796"/>
      <c r="Z465" s="796"/>
      <c r="AA465" s="796"/>
      <c r="AB465" s="808"/>
      <c r="AC465" s="808"/>
      <c r="AD465" s="796"/>
      <c r="AE465" s="796"/>
      <c r="AF465" s="796"/>
      <c r="AG465" s="796"/>
      <c r="AH465" s="796"/>
      <c r="AI465" s="796"/>
      <c r="AJ465" s="796"/>
      <c r="AK465" s="808"/>
      <c r="AL465" s="808"/>
      <c r="AM465" s="796"/>
      <c r="AN465" s="800"/>
      <c r="AO465" s="800"/>
      <c r="AP465" s="800"/>
      <c r="AQ465" s="800"/>
      <c r="AR465" s="800"/>
      <c r="AS465" s="800"/>
      <c r="AT465" s="808"/>
      <c r="AU465" s="808"/>
      <c r="AV465" s="796"/>
      <c r="AW465" s="796"/>
      <c r="AX465" s="796"/>
      <c r="AY465" s="796"/>
      <c r="AZ465" s="796"/>
      <c r="BA465" s="796"/>
      <c r="BB465" s="796"/>
      <c r="BC465" s="800"/>
      <c r="BD465" s="800"/>
      <c r="BE465" s="800"/>
      <c r="BF465" s="796"/>
      <c r="BG465" s="392"/>
      <c r="DB465" s="835"/>
    </row>
    <row r="466" spans="2:106" ht="3.65" customHeight="1">
      <c r="B466" s="836"/>
      <c r="I466" s="861"/>
      <c r="L466" s="389"/>
      <c r="M466" s="796"/>
      <c r="N466" s="796"/>
      <c r="O466" s="796"/>
      <c r="P466" s="796"/>
      <c r="Q466" s="796"/>
      <c r="R466" s="796"/>
      <c r="S466" s="796"/>
      <c r="T466" s="796"/>
      <c r="U466" s="796"/>
      <c r="V466" s="796"/>
      <c r="W466" s="796"/>
      <c r="X466" s="796"/>
      <c r="Y466" s="796"/>
      <c r="Z466" s="796"/>
      <c r="AA466" s="796"/>
      <c r="AB466" s="796"/>
      <c r="AC466" s="796"/>
      <c r="AD466" s="796"/>
      <c r="AE466" s="796"/>
      <c r="AF466" s="796"/>
      <c r="AG466" s="796"/>
      <c r="AH466" s="796"/>
      <c r="AI466" s="796"/>
      <c r="AJ466" s="796"/>
      <c r="AK466" s="796"/>
      <c r="AL466" s="796"/>
      <c r="AM466" s="796"/>
      <c r="AN466" s="800"/>
      <c r="AO466" s="800"/>
      <c r="AP466" s="800"/>
      <c r="AQ466" s="800"/>
      <c r="AR466" s="800"/>
      <c r="AS466" s="796"/>
      <c r="AT466" s="796"/>
      <c r="AU466" s="796"/>
      <c r="AV466" s="796"/>
      <c r="AW466" s="796"/>
      <c r="AX466" s="796"/>
      <c r="AY466" s="796"/>
      <c r="AZ466" s="796"/>
      <c r="BA466" s="796"/>
      <c r="BB466" s="796"/>
      <c r="BC466" s="800"/>
      <c r="BD466" s="800"/>
      <c r="BE466" s="800"/>
      <c r="BF466" s="796"/>
      <c r="BG466" s="392"/>
      <c r="DB466" s="835"/>
    </row>
    <row r="467" spans="2:106" ht="3.65" customHeight="1">
      <c r="B467" s="836"/>
      <c r="I467" s="861"/>
      <c r="L467" s="389"/>
      <c r="M467" s="796"/>
      <c r="N467" s="796"/>
      <c r="O467" s="796"/>
      <c r="P467" s="796"/>
      <c r="Q467" s="796"/>
      <c r="R467" s="796"/>
      <c r="S467" s="796"/>
      <c r="T467" s="796"/>
      <c r="U467" s="796"/>
      <c r="V467" s="796"/>
      <c r="W467" s="796"/>
      <c r="X467" s="796"/>
      <c r="Y467" s="796"/>
      <c r="Z467" s="796"/>
      <c r="AA467" s="796"/>
      <c r="AB467" s="796"/>
      <c r="AC467" s="796"/>
      <c r="AD467" s="796"/>
      <c r="AE467" s="796"/>
      <c r="AF467" s="796"/>
      <c r="AG467" s="796"/>
      <c r="AH467" s="796"/>
      <c r="AI467" s="796"/>
      <c r="AJ467" s="796"/>
      <c r="AK467" s="796"/>
      <c r="AL467" s="796"/>
      <c r="AM467" s="796"/>
      <c r="AN467" s="800"/>
      <c r="AO467" s="800"/>
      <c r="AP467" s="800"/>
      <c r="AQ467" s="800"/>
      <c r="AR467" s="800"/>
      <c r="AS467" s="800"/>
      <c r="AT467" s="800"/>
      <c r="AU467" s="800"/>
      <c r="AV467" s="800"/>
      <c r="AW467" s="796"/>
      <c r="AX467" s="796"/>
      <c r="AY467" s="796"/>
      <c r="AZ467" s="796"/>
      <c r="BA467" s="796"/>
      <c r="BB467" s="796"/>
      <c r="BC467" s="800"/>
      <c r="BD467" s="800"/>
      <c r="BE467" s="800"/>
      <c r="BF467" s="796"/>
      <c r="BG467" s="392"/>
      <c r="DB467" s="835"/>
    </row>
    <row r="468" spans="2:106" ht="3.65" customHeight="1">
      <c r="B468" s="836"/>
      <c r="I468" s="861"/>
      <c r="L468" s="389"/>
      <c r="M468" s="796"/>
      <c r="N468" s="796"/>
      <c r="O468" s="796"/>
      <c r="P468" s="796"/>
      <c r="Q468" s="796"/>
      <c r="R468" s="796"/>
      <c r="S468" s="796"/>
      <c r="T468" s="796"/>
      <c r="U468" s="796"/>
      <c r="V468" s="796"/>
      <c r="W468" s="796"/>
      <c r="X468" s="796"/>
      <c r="Y468" s="796"/>
      <c r="Z468" s="796"/>
      <c r="AA468" s="796"/>
      <c r="AB468" s="796"/>
      <c r="AC468" s="796"/>
      <c r="AD468" s="796"/>
      <c r="AE468" s="796"/>
      <c r="AF468" s="796"/>
      <c r="AG468" s="796"/>
      <c r="AH468" s="796"/>
      <c r="AI468" s="796"/>
      <c r="AJ468" s="796"/>
      <c r="AK468" s="796"/>
      <c r="AL468" s="796"/>
      <c r="AM468" s="796"/>
      <c r="AN468" s="800"/>
      <c r="AO468" s="800"/>
      <c r="AP468" s="800"/>
      <c r="AQ468" s="800"/>
      <c r="AR468" s="800"/>
      <c r="AS468" s="800"/>
      <c r="AT468" s="800"/>
      <c r="AU468" s="800"/>
      <c r="AV468" s="800"/>
      <c r="AW468" s="796"/>
      <c r="AX468" s="796"/>
      <c r="AY468" s="796"/>
      <c r="AZ468" s="796"/>
      <c r="BA468" s="796"/>
      <c r="BB468" s="796"/>
      <c r="BC468" s="800"/>
      <c r="BD468" s="800"/>
      <c r="BE468" s="800"/>
      <c r="BF468" s="796"/>
      <c r="BG468" s="392"/>
      <c r="DB468" s="835"/>
    </row>
    <row r="469" spans="2:106" ht="3.65" customHeight="1">
      <c r="B469" s="836"/>
      <c r="I469" s="861"/>
      <c r="L469" s="389"/>
      <c r="M469" s="796"/>
      <c r="N469" s="796"/>
      <c r="O469" s="796"/>
      <c r="P469" s="796"/>
      <c r="Q469" s="796"/>
      <c r="R469" s="796"/>
      <c r="S469" s="796"/>
      <c r="T469" s="796"/>
      <c r="U469" s="796"/>
      <c r="V469" s="796"/>
      <c r="W469" s="796"/>
      <c r="X469" s="796"/>
      <c r="Y469" s="796"/>
      <c r="Z469" s="796"/>
      <c r="AA469" s="796"/>
      <c r="AB469" s="796"/>
      <c r="AC469" s="796"/>
      <c r="AD469" s="796"/>
      <c r="AE469" s="796"/>
      <c r="AF469" s="796"/>
      <c r="AG469" s="796"/>
      <c r="AH469" s="796"/>
      <c r="AI469" s="796"/>
      <c r="AJ469" s="796"/>
      <c r="AK469" s="796"/>
      <c r="AL469" s="796"/>
      <c r="AM469" s="796"/>
      <c r="AN469" s="800"/>
      <c r="AO469" s="800"/>
      <c r="AP469" s="800"/>
      <c r="AQ469" s="800"/>
      <c r="AR469" s="800"/>
      <c r="AS469" s="800"/>
      <c r="AT469" s="800"/>
      <c r="AU469" s="800"/>
      <c r="AV469" s="800"/>
      <c r="AW469" s="796"/>
      <c r="AX469" s="796"/>
      <c r="AY469" s="796"/>
      <c r="AZ469" s="796"/>
      <c r="BA469" s="796"/>
      <c r="BB469" s="796"/>
      <c r="BC469" s="800"/>
      <c r="BD469" s="800"/>
      <c r="BE469" s="800"/>
      <c r="BF469" s="796"/>
      <c r="BG469" s="392"/>
      <c r="DB469" s="835"/>
    </row>
    <row r="470" spans="2:106" ht="3.65" customHeight="1">
      <c r="B470" s="836"/>
      <c r="I470" s="861"/>
      <c r="L470" s="435"/>
      <c r="M470" s="1420" t="s">
        <v>133</v>
      </c>
      <c r="N470" s="1420"/>
      <c r="O470" s="1420"/>
      <c r="P470" s="1420"/>
      <c r="Q470" s="1420"/>
      <c r="R470" s="796"/>
      <c r="S470" s="1420"/>
      <c r="T470" s="1420"/>
      <c r="U470" s="1420"/>
      <c r="V470" s="1420"/>
      <c r="W470" s="1420"/>
      <c r="X470" s="1420"/>
      <c r="Y470" s="796"/>
      <c r="Z470" s="796"/>
      <c r="AA470" s="800"/>
      <c r="AB470" s="800"/>
      <c r="AC470" s="800"/>
      <c r="AD470" s="800"/>
      <c r="AE470" s="800"/>
      <c r="AF470" s="800"/>
      <c r="AG470" s="800"/>
      <c r="AH470" s="800"/>
      <c r="AI470" s="800"/>
      <c r="AJ470" s="800"/>
      <c r="AK470" s="803"/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03"/>
      <c r="AZ470" s="796"/>
      <c r="BA470" s="796"/>
      <c r="BB470" s="796"/>
      <c r="BC470" s="796"/>
      <c r="BD470" s="796"/>
      <c r="BE470" s="796"/>
      <c r="BF470" s="796"/>
      <c r="BG470" s="393"/>
      <c r="DB470" s="835"/>
    </row>
    <row r="471" spans="2:106" ht="3.65" customHeight="1">
      <c r="B471" s="836"/>
      <c r="I471" s="861"/>
      <c r="L471" s="435"/>
      <c r="M471" s="1420"/>
      <c r="N471" s="1420"/>
      <c r="O471" s="1420"/>
      <c r="P471" s="1420"/>
      <c r="Q471" s="1420"/>
      <c r="R471" s="796"/>
      <c r="S471" s="1420"/>
      <c r="T471" s="1420"/>
      <c r="U471" s="1420"/>
      <c r="V471" s="1420"/>
      <c r="W471" s="1420"/>
      <c r="X471" s="1420"/>
      <c r="Y471" s="796"/>
      <c r="Z471" s="796"/>
      <c r="AA471" s="800"/>
      <c r="AB471" s="800"/>
      <c r="AC471" s="800"/>
      <c r="AD471" s="800"/>
      <c r="AE471" s="800"/>
      <c r="AF471" s="800"/>
      <c r="AG471" s="800"/>
      <c r="AH471" s="800"/>
      <c r="AI471" s="800"/>
      <c r="AJ471" s="800"/>
      <c r="AK471" s="803"/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03"/>
      <c r="AZ471" s="796"/>
      <c r="BA471" s="796"/>
      <c r="BB471" s="796"/>
      <c r="BC471" s="796"/>
      <c r="BD471" s="796"/>
      <c r="BE471" s="796"/>
      <c r="BF471" s="796"/>
      <c r="BG471" s="393"/>
      <c r="DB471" s="835"/>
    </row>
    <row r="472" spans="2:106" ht="3.65" customHeight="1">
      <c r="B472" s="836"/>
      <c r="I472" s="861"/>
      <c r="L472" s="436"/>
      <c r="M472" s="1434"/>
      <c r="N472" s="1434"/>
      <c r="O472" s="1434"/>
      <c r="P472" s="1434"/>
      <c r="Q472" s="1434"/>
      <c r="R472" s="394"/>
      <c r="S472" s="1434"/>
      <c r="T472" s="1434"/>
      <c r="U472" s="1434"/>
      <c r="V472" s="1434"/>
      <c r="W472" s="1434"/>
      <c r="X472" s="1434"/>
      <c r="Y472" s="394"/>
      <c r="Z472" s="394"/>
      <c r="AA472" s="395"/>
      <c r="AB472" s="395"/>
      <c r="AC472" s="395"/>
      <c r="AD472" s="395"/>
      <c r="AE472" s="395"/>
      <c r="AF472" s="395"/>
      <c r="AG472" s="395"/>
      <c r="AH472" s="395"/>
      <c r="AI472" s="395"/>
      <c r="AJ472" s="395"/>
      <c r="AK472" s="396"/>
      <c r="AL472" s="396"/>
      <c r="AM472" s="396"/>
      <c r="AN472" s="396"/>
      <c r="AO472" s="396"/>
      <c r="AP472" s="396"/>
      <c r="AQ472" s="396"/>
      <c r="AR472" s="396"/>
      <c r="AS472" s="396"/>
      <c r="AT472" s="396"/>
      <c r="AU472" s="396"/>
      <c r="AV472" s="396"/>
      <c r="AW472" s="396"/>
      <c r="AX472" s="396"/>
      <c r="AY472" s="396"/>
      <c r="AZ472" s="394"/>
      <c r="BA472" s="394"/>
      <c r="BB472" s="394"/>
      <c r="BC472" s="394"/>
      <c r="BD472" s="394"/>
      <c r="BE472" s="394"/>
      <c r="BF472" s="394"/>
      <c r="BG472" s="397"/>
      <c r="DB472" s="835"/>
    </row>
    <row r="473" spans="2:106" ht="3.65" customHeight="1">
      <c r="B473" s="836"/>
      <c r="I473" s="861"/>
      <c r="L473" s="425"/>
      <c r="M473" s="426"/>
      <c r="N473" s="426"/>
      <c r="O473" s="427"/>
      <c r="P473" s="427"/>
      <c r="Q473" s="427"/>
      <c r="R473" s="427"/>
      <c r="S473" s="427"/>
      <c r="T473" s="427"/>
      <c r="U473" s="427"/>
      <c r="V473" s="427"/>
      <c r="W473" s="427"/>
      <c r="X473" s="427"/>
      <c r="Y473" s="427"/>
      <c r="Z473" s="427"/>
      <c r="AA473" s="427"/>
      <c r="AB473" s="427"/>
      <c r="AC473" s="427"/>
      <c r="AD473" s="427"/>
      <c r="AE473" s="427"/>
      <c r="AF473" s="427"/>
      <c r="AG473" s="1438"/>
      <c r="AH473" s="1438"/>
      <c r="AI473" s="1440"/>
      <c r="AJ473" s="1440"/>
      <c r="AK473" s="428"/>
      <c r="AL473" s="428"/>
      <c r="AM473" s="428"/>
      <c r="AN473" s="428"/>
      <c r="AO473" s="428"/>
      <c r="AP473" s="428"/>
      <c r="AQ473" s="428"/>
      <c r="AR473" s="428"/>
      <c r="AS473" s="428"/>
      <c r="AT473" s="428"/>
      <c r="AU473" s="428"/>
      <c r="AV473" s="428"/>
      <c r="AW473" s="428"/>
      <c r="AX473" s="428"/>
      <c r="AY473" s="428"/>
      <c r="AZ473" s="428"/>
      <c r="BA473" s="428"/>
      <c r="BB473" s="1429" t="s">
        <v>111</v>
      </c>
      <c r="BC473" s="1429"/>
      <c r="BD473" s="1429"/>
      <c r="BE473" s="1429"/>
      <c r="BF473" s="1429"/>
      <c r="BG473" s="1430"/>
      <c r="DB473" s="835"/>
    </row>
    <row r="474" spans="2:106" ht="3.65" customHeight="1">
      <c r="B474" s="836"/>
      <c r="I474" s="861"/>
      <c r="L474" s="429"/>
      <c r="M474" s="265"/>
      <c r="N474" s="265"/>
      <c r="O474" s="807"/>
      <c r="P474" s="807"/>
      <c r="Q474" s="807"/>
      <c r="R474" s="807"/>
      <c r="S474" s="807"/>
      <c r="T474" s="807"/>
      <c r="U474" s="807"/>
      <c r="V474" s="807"/>
      <c r="W474" s="807"/>
      <c r="X474" s="807"/>
      <c r="Y474" s="807"/>
      <c r="Z474" s="807"/>
      <c r="AA474" s="807"/>
      <c r="AB474" s="807"/>
      <c r="AC474" s="807"/>
      <c r="AD474" s="807"/>
      <c r="AE474" s="807"/>
      <c r="AF474" s="807"/>
      <c r="AG474" s="1439"/>
      <c r="AH474" s="1439"/>
      <c r="AI474" s="1441"/>
      <c r="AJ474" s="1441"/>
      <c r="AK474" s="275"/>
      <c r="AL474" s="275"/>
      <c r="AM474" s="275"/>
      <c r="AN474" s="275"/>
      <c r="AO474" s="275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1422"/>
      <c r="BC474" s="1422"/>
      <c r="BD474" s="1422"/>
      <c r="BE474" s="1422"/>
      <c r="BF474" s="1422"/>
      <c r="BG474" s="1431"/>
      <c r="DB474" s="835"/>
    </row>
    <row r="475" spans="2:106" ht="3.65" customHeight="1">
      <c r="B475" s="836"/>
      <c r="I475" s="861"/>
      <c r="L475" s="251"/>
      <c r="M475" s="275"/>
      <c r="N475" s="275"/>
      <c r="O475" s="275"/>
      <c r="P475" s="275"/>
      <c r="Q475" s="275"/>
      <c r="R475" s="275"/>
      <c r="S475" s="275"/>
      <c r="T475" s="275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  <c r="AF475" s="275"/>
      <c r="AG475" s="275"/>
      <c r="AH475" s="275"/>
      <c r="AI475" s="275"/>
      <c r="AJ475" s="275"/>
      <c r="AK475" s="275"/>
      <c r="AL475" s="275"/>
      <c r="AM475" s="275"/>
      <c r="AN475" s="275"/>
      <c r="AO475" s="275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/>
      <c r="AZ475" s="275"/>
      <c r="BA475" s="275"/>
      <c r="BB475" s="1422"/>
      <c r="BC475" s="1422"/>
      <c r="BD475" s="1422"/>
      <c r="BE475" s="1422"/>
      <c r="BF475" s="1422"/>
      <c r="BG475" s="1431"/>
      <c r="DB475" s="835"/>
    </row>
    <row r="476" spans="2:106" ht="3.65" customHeight="1">
      <c r="B476" s="836"/>
      <c r="I476" s="861"/>
      <c r="L476" s="251"/>
      <c r="M476" s="275"/>
      <c r="N476" s="275"/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  <c r="AF476" s="275"/>
      <c r="AG476" s="275"/>
      <c r="AH476" s="275"/>
      <c r="AI476" s="275"/>
      <c r="AJ476" s="275"/>
      <c r="AK476" s="275"/>
      <c r="AL476" s="275"/>
      <c r="AM476" s="275"/>
      <c r="AN476" s="275"/>
      <c r="AO476" s="275"/>
      <c r="AP476" s="275"/>
      <c r="AQ476" s="275"/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1422"/>
      <c r="BC476" s="1422"/>
      <c r="BD476" s="1422"/>
      <c r="BE476" s="1422"/>
      <c r="BF476" s="1422"/>
      <c r="BG476" s="1431"/>
      <c r="DB476" s="835"/>
    </row>
    <row r="477" spans="2:106" ht="3.65" customHeight="1">
      <c r="B477" s="836"/>
      <c r="I477" s="861"/>
      <c r="L477" s="251"/>
      <c r="M477" s="275"/>
      <c r="N477" s="275"/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  <c r="AF477" s="275"/>
      <c r="AG477" s="275"/>
      <c r="AH477" s="275"/>
      <c r="AI477" s="275"/>
      <c r="AJ477" s="275"/>
      <c r="AK477" s="275"/>
      <c r="AL477" s="275"/>
      <c r="AM477" s="275"/>
      <c r="AN477" s="275"/>
      <c r="AO477" s="275"/>
      <c r="AP477" s="275"/>
      <c r="AQ477" s="275"/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G477" s="252"/>
      <c r="DB477" s="835"/>
    </row>
    <row r="478" spans="2:106" ht="3.65" customHeight="1">
      <c r="B478" s="836"/>
      <c r="I478" s="861"/>
      <c r="L478" s="1432" t="s">
        <v>115</v>
      </c>
      <c r="M478" s="1420"/>
      <c r="N478" s="1420"/>
      <c r="O478" s="1420"/>
      <c r="P478" s="1420"/>
      <c r="Q478" s="275"/>
      <c r="R478" s="275"/>
      <c r="S478" s="275"/>
      <c r="T478" s="275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  <c r="AF478" s="275"/>
      <c r="AG478" s="275"/>
      <c r="AH478" s="275"/>
      <c r="AI478" s="275"/>
      <c r="AJ478" s="275"/>
      <c r="AK478" s="275"/>
      <c r="AL478" s="275"/>
      <c r="AM478" s="275"/>
      <c r="AN478" s="275"/>
      <c r="AO478" s="275"/>
      <c r="AP478" s="275"/>
      <c r="AQ478" s="275"/>
      <c r="AR478" s="275"/>
      <c r="AS478" s="275"/>
      <c r="AT478" s="275"/>
      <c r="AU478" s="275"/>
      <c r="AV478" s="275"/>
      <c r="AW478" s="275"/>
      <c r="AX478" s="275"/>
      <c r="AY478" s="275"/>
      <c r="AZ478" s="275"/>
      <c r="BA478" s="275"/>
      <c r="BB478" s="275"/>
      <c r="BC478" s="275"/>
      <c r="BD478" s="275"/>
      <c r="BE478" s="275"/>
      <c r="BF478" s="275"/>
      <c r="BG478" s="252"/>
      <c r="DB478" s="835"/>
    </row>
    <row r="479" spans="2:106" ht="3.65" customHeight="1">
      <c r="B479" s="836"/>
      <c r="I479" s="861"/>
      <c r="L479" s="1432"/>
      <c r="M479" s="1420"/>
      <c r="N479" s="1420"/>
      <c r="O479" s="1420"/>
      <c r="P479" s="1420"/>
      <c r="Q479" s="807"/>
      <c r="R479" s="807"/>
      <c r="S479" s="807"/>
      <c r="T479" s="807"/>
      <c r="U479" s="807"/>
      <c r="V479" s="807"/>
      <c r="W479" s="807"/>
      <c r="X479" s="807"/>
      <c r="Y479" s="807"/>
      <c r="Z479" s="807"/>
      <c r="AA479" s="807"/>
      <c r="AB479" s="807"/>
      <c r="AC479" s="807"/>
      <c r="AD479" s="807"/>
      <c r="AE479" s="807"/>
      <c r="AF479" s="807"/>
      <c r="AG479" s="807"/>
      <c r="AH479" s="279"/>
      <c r="AI479" s="279"/>
      <c r="AJ479" s="279"/>
      <c r="AK479" s="275"/>
      <c r="AL479" s="275"/>
      <c r="AM479" s="275"/>
      <c r="AN479" s="275"/>
      <c r="AO479" s="275"/>
      <c r="AP479" s="275"/>
      <c r="AQ479" s="275"/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G479" s="252"/>
      <c r="DB479" s="835"/>
    </row>
    <row r="480" spans="2:106" ht="3.65" customHeight="1">
      <c r="B480" s="836"/>
      <c r="I480" s="861"/>
      <c r="L480" s="1433"/>
      <c r="M480" s="1434"/>
      <c r="N480" s="1434"/>
      <c r="O480" s="1434"/>
      <c r="P480" s="1434"/>
      <c r="Q480" s="430"/>
      <c r="R480" s="430"/>
      <c r="S480" s="430"/>
      <c r="T480" s="430"/>
      <c r="U480" s="430"/>
      <c r="V480" s="430"/>
      <c r="W480" s="430"/>
      <c r="X480" s="430"/>
      <c r="Y480" s="430"/>
      <c r="Z480" s="430"/>
      <c r="AA480" s="430"/>
      <c r="AB480" s="430"/>
      <c r="AC480" s="430"/>
      <c r="AD480" s="430"/>
      <c r="AE480" s="430"/>
      <c r="AF480" s="430"/>
      <c r="AG480" s="430"/>
      <c r="AH480" s="431"/>
      <c r="AI480" s="431"/>
      <c r="AJ480" s="431"/>
      <c r="AK480" s="432"/>
      <c r="AL480" s="432"/>
      <c r="AM480" s="432"/>
      <c r="AN480" s="432"/>
      <c r="AO480" s="432"/>
      <c r="AP480" s="432"/>
      <c r="AQ480" s="432"/>
      <c r="AR480" s="432"/>
      <c r="AS480" s="432"/>
      <c r="AT480" s="432"/>
      <c r="AU480" s="432"/>
      <c r="AV480" s="432"/>
      <c r="AW480" s="432"/>
      <c r="AX480" s="432"/>
      <c r="AY480" s="432"/>
      <c r="AZ480" s="432"/>
      <c r="BA480" s="432"/>
      <c r="BB480" s="432"/>
      <c r="BC480" s="432"/>
      <c r="BD480" s="432"/>
      <c r="BE480" s="432"/>
      <c r="BF480" s="432"/>
      <c r="BG480" s="433"/>
      <c r="DB480" s="835"/>
    </row>
    <row r="481" spans="2:106" ht="3.65" customHeight="1">
      <c r="B481" s="836"/>
      <c r="I481" s="861"/>
      <c r="DB481" s="835"/>
    </row>
    <row r="482" spans="2:106" ht="3.65" customHeight="1">
      <c r="B482" s="836"/>
      <c r="I482" s="861"/>
      <c r="DB482" s="835"/>
    </row>
    <row r="483" spans="2:106" ht="3.65" customHeight="1">
      <c r="B483" s="836"/>
      <c r="I483" s="862"/>
      <c r="DB483" s="835"/>
    </row>
    <row r="484" spans="2:106" ht="3.65" customHeight="1">
      <c r="B484" s="828"/>
      <c r="C484" s="259"/>
      <c r="D484" s="259"/>
      <c r="E484" s="259"/>
      <c r="F484" s="259"/>
      <c r="G484" s="259"/>
      <c r="H484" s="259"/>
      <c r="I484" s="863"/>
      <c r="J484" s="259"/>
      <c r="K484" s="259"/>
      <c r="L484" s="259"/>
      <c r="M484" s="259"/>
      <c r="N484" s="259"/>
      <c r="O484" s="259"/>
      <c r="P484" s="259"/>
      <c r="Q484" s="259"/>
      <c r="R484" s="259"/>
      <c r="S484" s="259"/>
      <c r="T484" s="259"/>
      <c r="U484" s="259"/>
      <c r="V484" s="259"/>
      <c r="W484" s="259"/>
      <c r="X484" s="259"/>
      <c r="Y484" s="259"/>
      <c r="Z484" s="259"/>
      <c r="AA484" s="259"/>
      <c r="AB484" s="259"/>
      <c r="AC484" s="259"/>
      <c r="AD484" s="259"/>
      <c r="AE484" s="259"/>
      <c r="AF484" s="259"/>
      <c r="AG484" s="259"/>
      <c r="AH484" s="259"/>
      <c r="AI484" s="259"/>
      <c r="AJ484" s="259"/>
      <c r="AK484" s="259"/>
      <c r="AL484" s="259"/>
      <c r="AM484" s="259"/>
      <c r="AN484" s="259"/>
      <c r="AO484" s="259"/>
      <c r="AP484" s="259"/>
      <c r="AQ484" s="259"/>
      <c r="AR484" s="259"/>
      <c r="AS484" s="259"/>
      <c r="AT484" s="259"/>
      <c r="AU484" s="259"/>
      <c r="AV484" s="259"/>
      <c r="AW484" s="259"/>
      <c r="AX484" s="259"/>
      <c r="AY484" s="259"/>
      <c r="AZ484" s="259"/>
      <c r="BA484" s="259"/>
      <c r="BB484" s="259"/>
      <c r="BC484" s="259"/>
      <c r="BD484" s="259"/>
      <c r="BE484" s="259"/>
      <c r="BF484" s="259"/>
      <c r="BG484" s="259"/>
      <c r="BH484" s="259"/>
      <c r="BI484" s="259"/>
      <c r="BJ484" s="259"/>
      <c r="BK484" s="259"/>
      <c r="BL484" s="259"/>
      <c r="BM484" s="259"/>
      <c r="BN484" s="259"/>
      <c r="BO484" s="259"/>
      <c r="BP484" s="259"/>
      <c r="BQ484" s="259"/>
      <c r="BR484" s="259"/>
      <c r="BS484" s="259"/>
      <c r="BT484" s="259"/>
      <c r="BU484" s="259"/>
      <c r="BV484" s="259"/>
      <c r="BW484" s="259"/>
      <c r="BX484" s="259"/>
      <c r="BY484" s="259"/>
      <c r="BZ484" s="259"/>
      <c r="CA484" s="259"/>
      <c r="CB484" s="259"/>
      <c r="CC484" s="259"/>
      <c r="CD484" s="259"/>
      <c r="CE484" s="259"/>
      <c r="CF484" s="259"/>
      <c r="CG484" s="259"/>
      <c r="CH484" s="259"/>
      <c r="CI484" s="259"/>
      <c r="CJ484" s="259"/>
      <c r="CK484" s="259"/>
      <c r="CL484" s="259"/>
      <c r="CM484" s="259"/>
      <c r="CN484" s="259"/>
      <c r="CO484" s="259"/>
      <c r="CP484" s="259"/>
      <c r="CQ484" s="259"/>
      <c r="CR484" s="259"/>
      <c r="CS484" s="259"/>
      <c r="CT484" s="259"/>
      <c r="CU484" s="259"/>
      <c r="CV484" s="259"/>
      <c r="CW484" s="259"/>
      <c r="CX484" s="259"/>
      <c r="CY484" s="259"/>
      <c r="CZ484" s="259"/>
      <c r="DA484" s="259"/>
      <c r="DB484" s="829"/>
    </row>
    <row r="485" spans="2:106" ht="3.65" customHeight="1">
      <c r="B485" s="830"/>
      <c r="C485" s="207"/>
      <c r="D485" s="207"/>
      <c r="E485" s="207"/>
      <c r="F485" s="207"/>
      <c r="G485" s="207"/>
      <c r="H485" s="207"/>
      <c r="I485" s="864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31"/>
    </row>
    <row r="486" spans="2:106" ht="14.5" customHeight="1">
      <c r="B486" s="832" t="str">
        <f>"G_"&amp;E486&amp;"X"&amp;F486&amp;"X"&amp;G486&amp;"X"&amp;H486&amp;"X"&amp;I486</f>
        <v>G_VBBXMainXCVS250X720XSPR</v>
      </c>
      <c r="C486" s="341"/>
      <c r="D486" s="789" t="s">
        <v>122</v>
      </c>
      <c r="E486" s="855" t="s">
        <v>220</v>
      </c>
      <c r="F486" s="208" t="s">
        <v>195</v>
      </c>
      <c r="G486" s="856" t="s">
        <v>224</v>
      </c>
      <c r="H486" s="847">
        <v>720</v>
      </c>
      <c r="I486" s="854" t="s">
        <v>367</v>
      </c>
      <c r="J486" s="260"/>
      <c r="K486" s="260"/>
      <c r="L486" s="260"/>
      <c r="M486" s="260"/>
      <c r="N486" s="260"/>
      <c r="O486" s="260"/>
      <c r="P486" s="260"/>
      <c r="Q486" s="260"/>
      <c r="R486" s="260"/>
      <c r="S486" s="260"/>
      <c r="T486" s="260"/>
      <c r="U486" s="260"/>
      <c r="V486" s="260"/>
      <c r="W486" s="260"/>
      <c r="X486" s="260"/>
      <c r="Y486" s="260"/>
      <c r="Z486" s="260"/>
      <c r="AA486" s="260"/>
      <c r="AB486" s="260"/>
      <c r="AC486" s="260"/>
      <c r="AD486" s="260"/>
      <c r="AE486" s="260"/>
      <c r="AF486" s="260"/>
      <c r="AG486" s="260"/>
      <c r="AH486" s="260"/>
      <c r="AI486" s="260"/>
      <c r="AJ486" s="260"/>
      <c r="AK486" s="260"/>
      <c r="AL486" s="260"/>
      <c r="AM486" s="260"/>
      <c r="AN486" s="260"/>
      <c r="AO486" s="260"/>
      <c r="AP486" s="260"/>
      <c r="AQ486" s="260"/>
      <c r="AR486" s="260"/>
      <c r="AS486" s="260"/>
      <c r="AT486" s="260"/>
      <c r="AU486" s="260"/>
      <c r="AV486" s="260"/>
      <c r="AW486" s="260"/>
      <c r="AX486" s="260"/>
      <c r="AY486" s="260"/>
      <c r="AZ486" s="260"/>
      <c r="BA486" s="260"/>
      <c r="BB486" s="260"/>
      <c r="BC486" s="260"/>
      <c r="BD486" s="260"/>
      <c r="BE486" s="260"/>
      <c r="BF486" s="260"/>
      <c r="BG486" s="260"/>
      <c r="BH486" s="260"/>
      <c r="BI486" s="260"/>
      <c r="BJ486" s="260"/>
      <c r="BK486" s="260"/>
      <c r="BL486" s="260"/>
      <c r="BM486" s="260"/>
      <c r="BN486" s="260"/>
      <c r="BO486" s="260"/>
      <c r="BP486" s="260"/>
      <c r="BQ486" s="260"/>
      <c r="BR486" s="260"/>
      <c r="BS486" s="260"/>
      <c r="BT486" s="260"/>
      <c r="BU486" s="260"/>
      <c r="BV486" s="260"/>
      <c r="BW486" s="260"/>
      <c r="BX486" s="260"/>
      <c r="BY486" s="260"/>
      <c r="BZ486" s="260"/>
      <c r="CA486" s="260"/>
      <c r="CB486" s="260"/>
      <c r="CC486" s="260"/>
      <c r="CD486" s="260"/>
      <c r="CE486" s="260"/>
      <c r="CF486" s="260"/>
      <c r="CG486" s="260"/>
      <c r="CH486" s="260"/>
      <c r="CI486" s="260"/>
      <c r="CJ486" s="260"/>
      <c r="CK486" s="260"/>
      <c r="CL486" s="260"/>
      <c r="CM486" s="260"/>
      <c r="CN486" s="260"/>
      <c r="CO486" s="260"/>
      <c r="CP486" s="260"/>
      <c r="CQ486" s="260"/>
      <c r="CR486" s="260"/>
      <c r="CS486" s="260"/>
      <c r="CT486" s="260"/>
      <c r="CU486" s="260"/>
      <c r="CV486" s="260"/>
      <c r="CW486" s="260"/>
      <c r="CX486" s="260"/>
      <c r="CY486" s="260"/>
      <c r="CZ486" s="260"/>
      <c r="DA486" s="260"/>
      <c r="DB486" s="833"/>
    </row>
    <row r="487" spans="2:106" ht="3.65" customHeight="1">
      <c r="B487" s="834" t="str">
        <f>MID(D486,1,1)&amp;"_U"&amp;G486&amp;"X"&amp;MID(H486,3,4)&amp;F486&amp;MID(E486,1,2)&amp;MID(I486,1,1)</f>
        <v>G_UCVS250X0MainVBS</v>
      </c>
      <c r="I487" s="861"/>
      <c r="DB487" s="835"/>
    </row>
    <row r="488" spans="2:106" ht="3.65" customHeight="1">
      <c r="B488" s="836"/>
      <c r="I488" s="861"/>
      <c r="DB488" s="835"/>
    </row>
    <row r="489" spans="2:106" ht="3.5" customHeight="1">
      <c r="B489" s="836"/>
      <c r="I489" s="861"/>
      <c r="DB489" s="835"/>
    </row>
    <row r="490" spans="2:106" ht="3.65" customHeight="1">
      <c r="B490" s="836"/>
      <c r="I490" s="861"/>
      <c r="L490" s="425"/>
      <c r="M490" s="426"/>
      <c r="N490" s="426"/>
      <c r="O490" s="427"/>
      <c r="P490" s="427"/>
      <c r="Q490" s="427"/>
      <c r="R490" s="427"/>
      <c r="S490" s="427"/>
      <c r="T490" s="427"/>
      <c r="U490" s="427"/>
      <c r="V490" s="427"/>
      <c r="W490" s="427"/>
      <c r="X490" s="427"/>
      <c r="Y490" s="427"/>
      <c r="Z490" s="427"/>
      <c r="AA490" s="427"/>
      <c r="AB490" s="427"/>
      <c r="AC490" s="427"/>
      <c r="AD490" s="427"/>
      <c r="AE490" s="427"/>
      <c r="AF490" s="427"/>
      <c r="AG490" s="1438"/>
      <c r="AH490" s="1438"/>
      <c r="AI490" s="1440"/>
      <c r="AJ490" s="1440"/>
      <c r="AK490" s="428"/>
      <c r="AL490" s="428"/>
      <c r="AM490" s="428"/>
      <c r="AN490" s="428"/>
      <c r="AO490" s="428"/>
      <c r="AP490" s="428"/>
      <c r="AQ490" s="428"/>
      <c r="AR490" s="428"/>
      <c r="AS490" s="428"/>
      <c r="AT490" s="428"/>
      <c r="AU490" s="428"/>
      <c r="AV490" s="428"/>
      <c r="AW490" s="428"/>
      <c r="AX490" s="428"/>
      <c r="AY490" s="428"/>
      <c r="AZ490" s="428"/>
      <c r="BA490" s="428"/>
      <c r="BB490" s="1429" t="s">
        <v>111</v>
      </c>
      <c r="BC490" s="1429"/>
      <c r="BD490" s="1429"/>
      <c r="BE490" s="1429"/>
      <c r="BF490" s="1429"/>
      <c r="BG490" s="1430"/>
      <c r="DB490" s="835"/>
    </row>
    <row r="491" spans="2:106" ht="3.65" customHeight="1">
      <c r="B491" s="836"/>
      <c r="I491" s="861"/>
      <c r="L491" s="429"/>
      <c r="M491" s="265"/>
      <c r="N491" s="265"/>
      <c r="O491" s="807"/>
      <c r="P491" s="807"/>
      <c r="Q491" s="807"/>
      <c r="R491" s="807"/>
      <c r="S491" s="807"/>
      <c r="T491" s="807"/>
      <c r="U491" s="807"/>
      <c r="V491" s="807"/>
      <c r="W491" s="807"/>
      <c r="X491" s="807"/>
      <c r="Y491" s="807"/>
      <c r="Z491" s="807"/>
      <c r="AA491" s="807"/>
      <c r="AB491" s="807"/>
      <c r="AC491" s="807"/>
      <c r="AD491" s="807"/>
      <c r="AE491" s="807"/>
      <c r="AF491" s="807"/>
      <c r="AG491" s="1439"/>
      <c r="AH491" s="1439"/>
      <c r="AI491" s="1441"/>
      <c r="AJ491" s="1441"/>
      <c r="AK491" s="275"/>
      <c r="AL491" s="275"/>
      <c r="AM491" s="275"/>
      <c r="AN491" s="275"/>
      <c r="AO491" s="275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1422"/>
      <c r="BC491" s="1422"/>
      <c r="BD491" s="1422"/>
      <c r="BE491" s="1422"/>
      <c r="BF491" s="1422"/>
      <c r="BG491" s="1431"/>
      <c r="DB491" s="835"/>
    </row>
    <row r="492" spans="2:106" ht="3.65" customHeight="1">
      <c r="B492" s="836"/>
      <c r="I492" s="861"/>
      <c r="L492" s="251"/>
      <c r="M492" s="275"/>
      <c r="N492" s="275"/>
      <c r="O492" s="275"/>
      <c r="P492" s="275"/>
      <c r="Q492" s="275"/>
      <c r="R492" s="275"/>
      <c r="S492" s="275"/>
      <c r="T492" s="275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  <c r="AF492" s="275"/>
      <c r="AG492" s="275"/>
      <c r="AH492" s="275"/>
      <c r="AI492" s="275"/>
      <c r="AJ492" s="275"/>
      <c r="AK492" s="275"/>
      <c r="AL492" s="275"/>
      <c r="AM492" s="275"/>
      <c r="AN492" s="275"/>
      <c r="AO492" s="275"/>
      <c r="AP492" s="275"/>
      <c r="AQ492" s="275"/>
      <c r="AR492" s="275"/>
      <c r="AS492" s="275"/>
      <c r="AT492" s="275"/>
      <c r="AU492" s="275"/>
      <c r="AV492" s="275"/>
      <c r="AW492" s="275"/>
      <c r="AX492" s="275"/>
      <c r="AY492" s="275"/>
      <c r="AZ492" s="275"/>
      <c r="BA492" s="275"/>
      <c r="BB492" s="1422"/>
      <c r="BC492" s="1422"/>
      <c r="BD492" s="1422"/>
      <c r="BE492" s="1422"/>
      <c r="BF492" s="1422"/>
      <c r="BG492" s="1431"/>
      <c r="DB492" s="835"/>
    </row>
    <row r="493" spans="2:106" ht="3.65" customHeight="1">
      <c r="B493" s="836"/>
      <c r="I493" s="861"/>
      <c r="L493" s="251"/>
      <c r="M493" s="275"/>
      <c r="N493" s="275"/>
      <c r="O493" s="275"/>
      <c r="P493" s="275"/>
      <c r="Q493" s="275"/>
      <c r="R493" s="275"/>
      <c r="S493" s="275"/>
      <c r="T493" s="275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  <c r="AF493" s="275"/>
      <c r="AG493" s="275"/>
      <c r="AH493" s="275"/>
      <c r="AI493" s="275"/>
      <c r="AJ493" s="275"/>
      <c r="AK493" s="275"/>
      <c r="AL493" s="275"/>
      <c r="AM493" s="275"/>
      <c r="AN493" s="275"/>
      <c r="AO493" s="275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1422"/>
      <c r="BC493" s="1422"/>
      <c r="BD493" s="1422"/>
      <c r="BE493" s="1422"/>
      <c r="BF493" s="1422"/>
      <c r="BG493" s="1431"/>
      <c r="DB493" s="835"/>
    </row>
    <row r="494" spans="2:106" ht="3.65" customHeight="1">
      <c r="B494" s="836"/>
      <c r="I494" s="861"/>
      <c r="L494" s="251"/>
      <c r="M494" s="275"/>
      <c r="N494" s="275"/>
      <c r="O494" s="275"/>
      <c r="P494" s="275"/>
      <c r="Q494" s="275"/>
      <c r="R494" s="275"/>
      <c r="S494" s="275"/>
      <c r="T494" s="275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  <c r="AF494" s="275"/>
      <c r="AG494" s="275"/>
      <c r="AH494" s="275"/>
      <c r="AI494" s="275"/>
      <c r="AJ494" s="275"/>
      <c r="AK494" s="275"/>
      <c r="AL494" s="275"/>
      <c r="AM494" s="275"/>
      <c r="AN494" s="275"/>
      <c r="AO494" s="275"/>
      <c r="AP494" s="275"/>
      <c r="AQ494" s="275"/>
      <c r="AR494" s="275"/>
      <c r="AS494" s="275"/>
      <c r="AT494" s="275"/>
      <c r="AU494" s="275"/>
      <c r="AV494" s="275"/>
      <c r="AW494" s="275"/>
      <c r="AX494" s="275"/>
      <c r="AY494" s="275"/>
      <c r="AZ494" s="275"/>
      <c r="BA494" s="275"/>
      <c r="BB494" s="275"/>
      <c r="BC494" s="275"/>
      <c r="BD494" s="275"/>
      <c r="BE494" s="275"/>
      <c r="BF494" s="275"/>
      <c r="BG494" s="252"/>
      <c r="DB494" s="835"/>
    </row>
    <row r="495" spans="2:106" ht="3.65" customHeight="1">
      <c r="B495" s="836"/>
      <c r="I495" s="861"/>
      <c r="L495" s="1432" t="s">
        <v>115</v>
      </c>
      <c r="M495" s="1420"/>
      <c r="N495" s="1420"/>
      <c r="O495" s="1420"/>
      <c r="P495" s="1420"/>
      <c r="Q495" s="275"/>
      <c r="R495" s="275"/>
      <c r="S495" s="275"/>
      <c r="T495" s="275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  <c r="AF495" s="275"/>
      <c r="AG495" s="275"/>
      <c r="AH495" s="275"/>
      <c r="AI495" s="275"/>
      <c r="AJ495" s="275"/>
      <c r="AK495" s="275"/>
      <c r="AL495" s="275"/>
      <c r="AM495" s="275"/>
      <c r="AN495" s="275"/>
      <c r="AO495" s="275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/>
      <c r="BF495" s="275"/>
      <c r="BG495" s="252"/>
      <c r="DB495" s="835"/>
    </row>
    <row r="496" spans="2:106" ht="3.65" customHeight="1">
      <c r="B496" s="836"/>
      <c r="I496" s="861"/>
      <c r="L496" s="1432"/>
      <c r="M496" s="1420"/>
      <c r="N496" s="1420"/>
      <c r="O496" s="1420"/>
      <c r="P496" s="1420"/>
      <c r="Q496" s="807"/>
      <c r="R496" s="807"/>
      <c r="S496" s="807"/>
      <c r="T496" s="807"/>
      <c r="U496" s="807"/>
      <c r="V496" s="807"/>
      <c r="W496" s="807"/>
      <c r="X496" s="807"/>
      <c r="Y496" s="807"/>
      <c r="Z496" s="807"/>
      <c r="AA496" s="807"/>
      <c r="AB496" s="807"/>
      <c r="AC496" s="807"/>
      <c r="AD496" s="807"/>
      <c r="AE496" s="807"/>
      <c r="AF496" s="807"/>
      <c r="AG496" s="807"/>
      <c r="AH496" s="279"/>
      <c r="AI496" s="279"/>
      <c r="AJ496" s="279"/>
      <c r="AK496" s="275"/>
      <c r="AL496" s="275"/>
      <c r="AM496" s="275"/>
      <c r="AN496" s="275"/>
      <c r="AO496" s="275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G496" s="252"/>
      <c r="DB496" s="835"/>
    </row>
    <row r="497" spans="2:106" ht="3.65" customHeight="1">
      <c r="B497" s="836"/>
      <c r="I497" s="861"/>
      <c r="L497" s="1433"/>
      <c r="M497" s="1434"/>
      <c r="N497" s="1434"/>
      <c r="O497" s="1434"/>
      <c r="P497" s="1434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30"/>
      <c r="AE497" s="430"/>
      <c r="AF497" s="430"/>
      <c r="AG497" s="430"/>
      <c r="AH497" s="431"/>
      <c r="AI497" s="431"/>
      <c r="AJ497" s="431"/>
      <c r="AK497" s="432"/>
      <c r="AL497" s="432"/>
      <c r="AM497" s="432"/>
      <c r="AN497" s="432"/>
      <c r="AO497" s="432"/>
      <c r="AP497" s="432"/>
      <c r="AQ497" s="432"/>
      <c r="AR497" s="432"/>
      <c r="AS497" s="432"/>
      <c r="AT497" s="432"/>
      <c r="AU497" s="432"/>
      <c r="AV497" s="432"/>
      <c r="AW497" s="432"/>
      <c r="AX497" s="432"/>
      <c r="AY497" s="432"/>
      <c r="AZ497" s="432"/>
      <c r="BA497" s="432"/>
      <c r="BB497" s="432"/>
      <c r="BC497" s="432"/>
      <c r="BD497" s="432"/>
      <c r="BE497" s="432"/>
      <c r="BF497" s="432"/>
      <c r="BG497" s="433"/>
      <c r="DB497" s="835"/>
    </row>
    <row r="498" spans="2:106" ht="3.65" customHeight="1">
      <c r="B498" s="836"/>
      <c r="I498" s="861"/>
      <c r="L498" s="384"/>
      <c r="M498" s="1437"/>
      <c r="N498" s="1437"/>
      <c r="O498" s="428"/>
      <c r="P498" s="428"/>
      <c r="Q498" s="428"/>
      <c r="R498" s="428"/>
      <c r="S498" s="428"/>
      <c r="T498" s="434"/>
      <c r="U498" s="388"/>
      <c r="V498" s="388"/>
      <c r="W498" s="388"/>
      <c r="X498" s="388"/>
      <c r="Y498" s="388"/>
      <c r="Z498" s="388"/>
      <c r="AA498" s="388"/>
      <c r="AB498" s="434"/>
      <c r="AC498" s="388"/>
      <c r="AD498" s="388"/>
      <c r="AE498" s="388"/>
      <c r="AF498" s="388"/>
      <c r="AG498" s="388"/>
      <c r="AH498" s="388"/>
      <c r="AI498" s="388"/>
      <c r="AJ498" s="388"/>
      <c r="AK498" s="388"/>
      <c r="AL498" s="434"/>
      <c r="AM498" s="388"/>
      <c r="AN498" s="388"/>
      <c r="AO498" s="388"/>
      <c r="AP498" s="388"/>
      <c r="AQ498" s="388"/>
      <c r="AR498" s="388"/>
      <c r="AS498" s="388"/>
      <c r="AT498" s="388"/>
      <c r="AU498" s="434"/>
      <c r="AV498" s="388"/>
      <c r="AW498" s="385"/>
      <c r="AX498" s="385"/>
      <c r="AY498" s="388"/>
      <c r="AZ498" s="428"/>
      <c r="BA498" s="428"/>
      <c r="BB498" s="1429" t="s">
        <v>111</v>
      </c>
      <c r="BC498" s="1429"/>
      <c r="BD498" s="1429"/>
      <c r="BE498" s="1429"/>
      <c r="BF498" s="1429"/>
      <c r="BG498" s="1430"/>
      <c r="DB498" s="835"/>
    </row>
    <row r="499" spans="2:106" ht="3.65" customHeight="1">
      <c r="B499" s="836"/>
      <c r="I499" s="861"/>
      <c r="L499" s="389"/>
      <c r="M499" s="1420"/>
      <c r="N499" s="1420"/>
      <c r="O499" s="275"/>
      <c r="P499" s="275"/>
      <c r="Q499" s="275"/>
      <c r="R499" s="275"/>
      <c r="S499" s="275"/>
      <c r="T499" s="806"/>
      <c r="U499" s="800"/>
      <c r="V499" s="800"/>
      <c r="W499" s="800"/>
      <c r="X499" s="800"/>
      <c r="Y499" s="800"/>
      <c r="Z499" s="800"/>
      <c r="AA499" s="800"/>
      <c r="AB499" s="806"/>
      <c r="AC499" s="800"/>
      <c r="AD499" s="800"/>
      <c r="AE499" s="800"/>
      <c r="AF499" s="800"/>
      <c r="AG499" s="800"/>
      <c r="AH499" s="800"/>
      <c r="AI499" s="800"/>
      <c r="AJ499" s="800"/>
      <c r="AK499" s="800"/>
      <c r="AL499" s="806"/>
      <c r="AM499" s="800"/>
      <c r="AN499" s="800"/>
      <c r="AO499" s="800"/>
      <c r="AP499" s="800"/>
      <c r="AQ499" s="800"/>
      <c r="AR499" s="800"/>
      <c r="AS499" s="800"/>
      <c r="AT499" s="800"/>
      <c r="AU499" s="806"/>
      <c r="AV499" s="800"/>
      <c r="AW499" s="796"/>
      <c r="AX499" s="796"/>
      <c r="AY499" s="800"/>
      <c r="AZ499" s="275"/>
      <c r="BA499" s="275"/>
      <c r="BB499" s="1422"/>
      <c r="BC499" s="1422"/>
      <c r="BD499" s="1422"/>
      <c r="BE499" s="1422"/>
      <c r="BF499" s="1422"/>
      <c r="BG499" s="1431"/>
      <c r="DB499" s="835"/>
    </row>
    <row r="500" spans="2:106" ht="3.65" customHeight="1">
      <c r="B500" s="836"/>
      <c r="I500" s="861"/>
      <c r="L500" s="389"/>
      <c r="M500" s="1420"/>
      <c r="N500" s="1420"/>
      <c r="O500" s="275"/>
      <c r="P500" s="275"/>
      <c r="Q500" s="275"/>
      <c r="R500" s="275"/>
      <c r="S500" s="275"/>
      <c r="T500" s="800"/>
      <c r="U500" s="800"/>
      <c r="V500" s="800"/>
      <c r="W500" s="800"/>
      <c r="X500" s="800"/>
      <c r="Y500" s="800"/>
      <c r="Z500" s="800"/>
      <c r="AA500" s="800"/>
      <c r="AB500" s="800"/>
      <c r="AC500" s="800"/>
      <c r="AD500" s="800"/>
      <c r="AE500" s="800"/>
      <c r="AF500" s="800"/>
      <c r="AG500" s="800"/>
      <c r="AH500" s="800"/>
      <c r="AI500" s="800"/>
      <c r="AJ500" s="800"/>
      <c r="AK500" s="800"/>
      <c r="AL500" s="800"/>
      <c r="AM500" s="800"/>
      <c r="AN500" s="800"/>
      <c r="AO500" s="800"/>
      <c r="AP500" s="800"/>
      <c r="AQ500" s="800"/>
      <c r="AR500" s="800"/>
      <c r="AS500" s="800"/>
      <c r="AT500" s="800"/>
      <c r="AU500" s="800"/>
      <c r="AV500" s="800"/>
      <c r="AW500" s="796"/>
      <c r="AX500" s="796"/>
      <c r="AY500" s="796"/>
      <c r="AZ500" s="275"/>
      <c r="BA500" s="275"/>
      <c r="BB500" s="1422"/>
      <c r="BC500" s="1422"/>
      <c r="BD500" s="1422"/>
      <c r="BE500" s="1422"/>
      <c r="BF500" s="1422"/>
      <c r="BG500" s="1431"/>
      <c r="DB500" s="835"/>
    </row>
    <row r="501" spans="2:106" ht="3.65" customHeight="1">
      <c r="B501" s="836"/>
      <c r="I501" s="861"/>
      <c r="L501" s="389"/>
      <c r="M501" s="800"/>
      <c r="N501" s="796"/>
      <c r="O501" s="275"/>
      <c r="P501" s="275"/>
      <c r="Q501" s="275"/>
      <c r="R501" s="275"/>
      <c r="S501" s="275"/>
      <c r="T501" s="800"/>
      <c r="U501" s="800"/>
      <c r="V501" s="800"/>
      <c r="W501" s="800"/>
      <c r="X501" s="800"/>
      <c r="Y501" s="800"/>
      <c r="Z501" s="800"/>
      <c r="AA501" s="800"/>
      <c r="AB501" s="800"/>
      <c r="AC501" s="800"/>
      <c r="AD501" s="800"/>
      <c r="AE501" s="800"/>
      <c r="AF501" s="800"/>
      <c r="AG501" s="800"/>
      <c r="AH501" s="800"/>
      <c r="AI501" s="800"/>
      <c r="AJ501" s="800"/>
      <c r="AK501" s="800"/>
      <c r="AL501" s="800"/>
      <c r="AM501" s="800"/>
      <c r="AN501" s="800"/>
      <c r="AO501" s="800"/>
      <c r="AP501" s="800"/>
      <c r="AQ501" s="800"/>
      <c r="AR501" s="800"/>
      <c r="AS501" s="800"/>
      <c r="AT501" s="800"/>
      <c r="AU501" s="800"/>
      <c r="AV501" s="800"/>
      <c r="AW501" s="800"/>
      <c r="AX501" s="800"/>
      <c r="AY501" s="796"/>
      <c r="AZ501" s="796"/>
      <c r="BA501" s="796"/>
      <c r="BB501" s="1422"/>
      <c r="BC501" s="1422"/>
      <c r="BD501" s="1422"/>
      <c r="BE501" s="1422"/>
      <c r="BF501" s="1422"/>
      <c r="BG501" s="1431"/>
      <c r="DB501" s="835"/>
    </row>
    <row r="502" spans="2:106" ht="3.65" customHeight="1">
      <c r="B502" s="836"/>
      <c r="I502" s="861"/>
      <c r="L502" s="435"/>
      <c r="M502" s="800"/>
      <c r="N502" s="800"/>
      <c r="O502" s="800"/>
      <c r="P502" s="800"/>
      <c r="Q502" s="800"/>
      <c r="R502" s="800"/>
      <c r="S502" s="800"/>
      <c r="T502" s="800"/>
      <c r="U502" s="800"/>
      <c r="V502" s="800"/>
      <c r="W502" s="800"/>
      <c r="X502" s="800"/>
      <c r="Y502" s="800"/>
      <c r="Z502" s="800"/>
      <c r="AA502" s="800"/>
      <c r="AB502" s="800"/>
      <c r="AC502" s="800"/>
      <c r="AD502" s="800"/>
      <c r="AE502" s="800"/>
      <c r="AF502" s="800"/>
      <c r="AG502" s="800"/>
      <c r="AH502" s="800"/>
      <c r="AI502" s="800"/>
      <c r="AJ502" s="800"/>
      <c r="AK502" s="800"/>
      <c r="AL502" s="800"/>
      <c r="AM502" s="800"/>
      <c r="AN502" s="800"/>
      <c r="AO502" s="800"/>
      <c r="AP502" s="800"/>
      <c r="AQ502" s="800"/>
      <c r="AR502" s="800"/>
      <c r="AS502" s="800"/>
      <c r="AT502" s="800"/>
      <c r="AU502" s="800"/>
      <c r="AV502" s="800"/>
      <c r="AW502" s="800"/>
      <c r="AX502" s="800"/>
      <c r="AY502" s="800"/>
      <c r="AZ502" s="800"/>
      <c r="BA502" s="800"/>
      <c r="BB502" s="800"/>
      <c r="BC502" s="800"/>
      <c r="BD502" s="800"/>
      <c r="BE502" s="800"/>
      <c r="BF502" s="800"/>
      <c r="BG502" s="393"/>
      <c r="DB502" s="835"/>
    </row>
    <row r="503" spans="2:106" ht="3.65" customHeight="1">
      <c r="B503" s="836"/>
      <c r="I503" s="861"/>
      <c r="L503" s="389"/>
      <c r="M503" s="796"/>
      <c r="N503" s="796"/>
      <c r="O503" s="796"/>
      <c r="P503" s="796"/>
      <c r="Q503" s="796"/>
      <c r="R503" s="796"/>
      <c r="S503" s="796"/>
      <c r="T503" s="796"/>
      <c r="U503" s="796"/>
      <c r="V503" s="796"/>
      <c r="W503" s="796"/>
      <c r="X503" s="796"/>
      <c r="Y503" s="796"/>
      <c r="Z503" s="796"/>
      <c r="AA503" s="796"/>
      <c r="AB503" s="796"/>
      <c r="AC503" s="796"/>
      <c r="AD503" s="796"/>
      <c r="AE503" s="796"/>
      <c r="AF503" s="796"/>
      <c r="AG503" s="796"/>
      <c r="AH503" s="796"/>
      <c r="AI503" s="796"/>
      <c r="AJ503" s="796"/>
      <c r="AK503" s="796"/>
      <c r="AL503" s="796"/>
      <c r="AM503" s="796"/>
      <c r="AN503" s="800"/>
      <c r="AO503" s="800"/>
      <c r="AP503" s="800"/>
      <c r="AQ503" s="800"/>
      <c r="AR503" s="800"/>
      <c r="AS503" s="800"/>
      <c r="AT503" s="800"/>
      <c r="AU503" s="796"/>
      <c r="AV503" s="796"/>
      <c r="AW503" s="796"/>
      <c r="AX503" s="796"/>
      <c r="AY503" s="796"/>
      <c r="AZ503" s="796"/>
      <c r="BA503" s="796"/>
      <c r="BB503" s="796"/>
      <c r="BC503" s="800"/>
      <c r="BD503" s="800"/>
      <c r="BE503" s="800"/>
      <c r="BF503" s="796"/>
      <c r="BG503" s="392"/>
      <c r="DB503" s="835"/>
    </row>
    <row r="504" spans="2:106" ht="3.65" customHeight="1">
      <c r="B504" s="836"/>
      <c r="I504" s="861"/>
      <c r="L504" s="389"/>
      <c r="M504" s="796"/>
      <c r="N504" s="796"/>
      <c r="O504" s="796"/>
      <c r="P504" s="796"/>
      <c r="Q504" s="796"/>
      <c r="R504" s="796"/>
      <c r="S504" s="796"/>
      <c r="T504" s="796"/>
      <c r="U504" s="796"/>
      <c r="V504" s="796"/>
      <c r="W504" s="796"/>
      <c r="X504" s="796"/>
      <c r="Y504" s="796"/>
      <c r="Z504" s="796"/>
      <c r="AA504" s="796"/>
      <c r="AB504" s="796"/>
      <c r="AC504" s="796"/>
      <c r="AD504" s="796"/>
      <c r="AE504" s="796"/>
      <c r="AF504" s="796"/>
      <c r="AG504" s="796"/>
      <c r="AH504" s="796"/>
      <c r="AI504" s="796"/>
      <c r="AJ504" s="796"/>
      <c r="AK504" s="796"/>
      <c r="AL504" s="796"/>
      <c r="AM504" s="796"/>
      <c r="AN504" s="800"/>
      <c r="AO504" s="800"/>
      <c r="AP504" s="800"/>
      <c r="AQ504" s="800"/>
      <c r="AR504" s="800"/>
      <c r="AS504" s="800"/>
      <c r="AT504" s="800"/>
      <c r="AU504" s="796"/>
      <c r="AV504" s="796"/>
      <c r="AW504" s="796"/>
      <c r="AX504" s="796"/>
      <c r="AY504" s="796"/>
      <c r="AZ504" s="796"/>
      <c r="BA504" s="796"/>
      <c r="BB504" s="796"/>
      <c r="BC504" s="800"/>
      <c r="BD504" s="800"/>
      <c r="BE504" s="800"/>
      <c r="BF504" s="796"/>
      <c r="BG504" s="392"/>
      <c r="DB504" s="835"/>
    </row>
    <row r="505" spans="2:106" ht="3.65" customHeight="1">
      <c r="B505" s="836"/>
      <c r="I505" s="861"/>
      <c r="L505" s="389"/>
      <c r="M505" s="796"/>
      <c r="N505" s="796"/>
      <c r="O505" s="796"/>
      <c r="P505" s="796"/>
      <c r="Q505" s="796"/>
      <c r="R505" s="796"/>
      <c r="S505" s="801"/>
      <c r="T505" s="801"/>
      <c r="U505" s="796"/>
      <c r="V505" s="796"/>
      <c r="W505" s="796"/>
      <c r="X505" s="796"/>
      <c r="Y505" s="796"/>
      <c r="Z505" s="796"/>
      <c r="AA505" s="796"/>
      <c r="AB505" s="801"/>
      <c r="AC505" s="801"/>
      <c r="AD505" s="796"/>
      <c r="AE505" s="796"/>
      <c r="AF505" s="796"/>
      <c r="AG505" s="796"/>
      <c r="AH505" s="796"/>
      <c r="AI505" s="796"/>
      <c r="AJ505" s="796"/>
      <c r="AK505" s="801"/>
      <c r="AL505" s="801"/>
      <c r="AM505" s="796"/>
      <c r="AN505" s="800"/>
      <c r="AO505" s="800"/>
      <c r="AP505" s="800"/>
      <c r="AQ505" s="800"/>
      <c r="AR505" s="800"/>
      <c r="AS505" s="800"/>
      <c r="AT505" s="801"/>
      <c r="AU505" s="801"/>
      <c r="AV505" s="796"/>
      <c r="AW505" s="796"/>
      <c r="AX505" s="796"/>
      <c r="AY505" s="796"/>
      <c r="AZ505" s="796"/>
      <c r="BA505" s="796"/>
      <c r="BB505" s="796"/>
      <c r="BC505" s="800"/>
      <c r="BD505" s="800"/>
      <c r="BE505" s="800"/>
      <c r="BF505" s="796"/>
      <c r="BG505" s="392"/>
      <c r="DB505" s="835"/>
    </row>
    <row r="506" spans="2:106" ht="3.65" customHeight="1">
      <c r="B506" s="836"/>
      <c r="I506" s="861"/>
      <c r="L506" s="389"/>
      <c r="M506" s="796"/>
      <c r="N506" s="796"/>
      <c r="O506" s="796"/>
      <c r="P506" s="796"/>
      <c r="Q506" s="796"/>
      <c r="R506" s="796"/>
      <c r="S506" s="801"/>
      <c r="T506" s="801"/>
      <c r="U506" s="796"/>
      <c r="V506" s="796"/>
      <c r="W506" s="796"/>
      <c r="X506" s="796"/>
      <c r="Y506" s="796"/>
      <c r="Z506" s="796"/>
      <c r="AA506" s="796"/>
      <c r="AB506" s="801"/>
      <c r="AC506" s="801"/>
      <c r="AD506" s="796"/>
      <c r="AE506" s="796"/>
      <c r="AF506" s="796"/>
      <c r="AG506" s="796"/>
      <c r="AH506" s="796"/>
      <c r="AI506" s="796"/>
      <c r="AJ506" s="796"/>
      <c r="AK506" s="801"/>
      <c r="AL506" s="801"/>
      <c r="AM506" s="796"/>
      <c r="AN506" s="800"/>
      <c r="AO506" s="800"/>
      <c r="AP506" s="800"/>
      <c r="AQ506" s="800"/>
      <c r="AR506" s="800"/>
      <c r="AS506" s="800"/>
      <c r="AT506" s="801"/>
      <c r="AU506" s="801"/>
      <c r="AV506" s="796"/>
      <c r="AW506" s="796"/>
      <c r="AX506" s="796"/>
      <c r="AY506" s="796"/>
      <c r="AZ506" s="796"/>
      <c r="BA506" s="796"/>
      <c r="BB506" s="796"/>
      <c r="BC506" s="800"/>
      <c r="BD506" s="800"/>
      <c r="BE506" s="800"/>
      <c r="BF506" s="796"/>
      <c r="BG506" s="392"/>
      <c r="DB506" s="835"/>
    </row>
    <row r="507" spans="2:106" ht="3.65" customHeight="1">
      <c r="B507" s="836"/>
      <c r="I507" s="861"/>
      <c r="L507" s="389"/>
      <c r="M507" s="796"/>
      <c r="N507" s="796"/>
      <c r="O507" s="796"/>
      <c r="P507" s="796"/>
      <c r="Q507" s="1420" t="e" vm="15">
        <v>#VALUE!</v>
      </c>
      <c r="R507" s="1420"/>
      <c r="S507" s="1420"/>
      <c r="T507" s="1420"/>
      <c r="U507" s="1420"/>
      <c r="V507" s="1420"/>
      <c r="W507" s="1420"/>
      <c r="X507" s="796"/>
      <c r="Y507" s="796"/>
      <c r="Z507" s="1420" t="e" vm="15">
        <v>#VALUE!</v>
      </c>
      <c r="AA507" s="1420"/>
      <c r="AB507" s="1420"/>
      <c r="AC507" s="1420"/>
      <c r="AD507" s="1420"/>
      <c r="AE507" s="1420"/>
      <c r="AF507" s="1420"/>
      <c r="AG507" s="796"/>
      <c r="AH507" s="796"/>
      <c r="AI507" s="1420" t="e" vm="15">
        <v>#VALUE!</v>
      </c>
      <c r="AJ507" s="1420"/>
      <c r="AK507" s="1420"/>
      <c r="AL507" s="1420"/>
      <c r="AM507" s="1420"/>
      <c r="AN507" s="1420"/>
      <c r="AO507" s="1420"/>
      <c r="AP507" s="796"/>
      <c r="AQ507" s="796"/>
      <c r="AR507" s="1420" t="e" vm="15">
        <v>#VALUE!</v>
      </c>
      <c r="AS507" s="1420"/>
      <c r="AT507" s="1420"/>
      <c r="AU507" s="1420"/>
      <c r="AV507" s="1420"/>
      <c r="AW507" s="1420"/>
      <c r="AX507" s="1420"/>
      <c r="AY507" s="796"/>
      <c r="AZ507" s="796"/>
      <c r="BA507" s="796"/>
      <c r="BB507" s="796"/>
      <c r="BC507" s="800"/>
      <c r="BD507" s="800"/>
      <c r="BE507" s="800"/>
      <c r="BF507" s="796"/>
      <c r="BG507" s="392"/>
      <c r="DB507" s="835"/>
    </row>
    <row r="508" spans="2:106" ht="3.65" customHeight="1">
      <c r="B508" s="836"/>
      <c r="I508" s="861"/>
      <c r="L508" s="389"/>
      <c r="M508" s="796"/>
      <c r="N508" s="796"/>
      <c r="O508" s="796"/>
      <c r="P508" s="796"/>
      <c r="Q508" s="1420"/>
      <c r="R508" s="1420"/>
      <c r="S508" s="1420"/>
      <c r="T508" s="1420"/>
      <c r="U508" s="1420"/>
      <c r="V508" s="1420"/>
      <c r="W508" s="1420"/>
      <c r="X508" s="796"/>
      <c r="Y508" s="796"/>
      <c r="Z508" s="1420"/>
      <c r="AA508" s="1420"/>
      <c r="AB508" s="1420"/>
      <c r="AC508" s="1420"/>
      <c r="AD508" s="1420"/>
      <c r="AE508" s="1420"/>
      <c r="AF508" s="1420"/>
      <c r="AG508" s="796"/>
      <c r="AH508" s="796"/>
      <c r="AI508" s="1420"/>
      <c r="AJ508" s="1420"/>
      <c r="AK508" s="1420"/>
      <c r="AL508" s="1420"/>
      <c r="AM508" s="1420"/>
      <c r="AN508" s="1420"/>
      <c r="AO508" s="1420"/>
      <c r="AP508" s="796"/>
      <c r="AQ508" s="796"/>
      <c r="AR508" s="1420"/>
      <c r="AS508" s="1420"/>
      <c r="AT508" s="1420"/>
      <c r="AU508" s="1420"/>
      <c r="AV508" s="1420"/>
      <c r="AW508" s="1420"/>
      <c r="AX508" s="1420"/>
      <c r="AY508" s="796"/>
      <c r="AZ508" s="796"/>
      <c r="BA508" s="796"/>
      <c r="BB508" s="796"/>
      <c r="BC508" s="796"/>
      <c r="BD508" s="796"/>
      <c r="BE508" s="796"/>
      <c r="BF508" s="796"/>
      <c r="BG508" s="392"/>
      <c r="DB508" s="835"/>
    </row>
    <row r="509" spans="2:106" ht="3.65" customHeight="1">
      <c r="B509" s="836"/>
      <c r="I509" s="861"/>
      <c r="L509" s="389"/>
      <c r="M509" s="796"/>
      <c r="N509" s="796"/>
      <c r="O509" s="796"/>
      <c r="P509" s="796"/>
      <c r="Q509" s="1420"/>
      <c r="R509" s="1420"/>
      <c r="S509" s="1420"/>
      <c r="T509" s="1420"/>
      <c r="U509" s="1420"/>
      <c r="V509" s="1420"/>
      <c r="W509" s="1420"/>
      <c r="X509" s="796"/>
      <c r="Y509" s="796"/>
      <c r="Z509" s="1420"/>
      <c r="AA509" s="1420"/>
      <c r="AB509" s="1420"/>
      <c r="AC509" s="1420"/>
      <c r="AD509" s="1420"/>
      <c r="AE509" s="1420"/>
      <c r="AF509" s="1420"/>
      <c r="AG509" s="796"/>
      <c r="AH509" s="796"/>
      <c r="AI509" s="1420"/>
      <c r="AJ509" s="1420"/>
      <c r="AK509" s="1420"/>
      <c r="AL509" s="1420"/>
      <c r="AM509" s="1420"/>
      <c r="AN509" s="1420"/>
      <c r="AO509" s="1420"/>
      <c r="AP509" s="796"/>
      <c r="AQ509" s="796"/>
      <c r="AR509" s="1420"/>
      <c r="AS509" s="1420"/>
      <c r="AT509" s="1420"/>
      <c r="AU509" s="1420"/>
      <c r="AV509" s="1420"/>
      <c r="AW509" s="1420"/>
      <c r="AX509" s="1420"/>
      <c r="AY509" s="796"/>
      <c r="AZ509" s="796"/>
      <c r="BA509" s="796"/>
      <c r="BB509" s="796"/>
      <c r="BC509" s="796"/>
      <c r="BD509" s="796"/>
      <c r="BE509" s="796"/>
      <c r="BF509" s="796"/>
      <c r="BG509" s="392"/>
      <c r="DB509" s="835"/>
    </row>
    <row r="510" spans="2:106" ht="3.65" customHeight="1">
      <c r="B510" s="836"/>
      <c r="I510" s="861"/>
      <c r="L510" s="389"/>
      <c r="M510" s="796"/>
      <c r="N510" s="796"/>
      <c r="O510" s="796"/>
      <c r="P510" s="796"/>
      <c r="Q510" s="1420"/>
      <c r="R510" s="1420"/>
      <c r="S510" s="1420"/>
      <c r="T510" s="1420"/>
      <c r="U510" s="1420"/>
      <c r="V510" s="1420"/>
      <c r="W510" s="1420"/>
      <c r="X510" s="796"/>
      <c r="Y510" s="796"/>
      <c r="Z510" s="1420"/>
      <c r="AA510" s="1420"/>
      <c r="AB510" s="1420"/>
      <c r="AC510" s="1420"/>
      <c r="AD510" s="1420"/>
      <c r="AE510" s="1420"/>
      <c r="AF510" s="1420"/>
      <c r="AG510" s="796"/>
      <c r="AH510" s="796"/>
      <c r="AI510" s="1420"/>
      <c r="AJ510" s="1420"/>
      <c r="AK510" s="1420"/>
      <c r="AL510" s="1420"/>
      <c r="AM510" s="1420"/>
      <c r="AN510" s="1420"/>
      <c r="AO510" s="1420"/>
      <c r="AP510" s="796"/>
      <c r="AQ510" s="796"/>
      <c r="AR510" s="1420"/>
      <c r="AS510" s="1420"/>
      <c r="AT510" s="1420"/>
      <c r="AU510" s="1420"/>
      <c r="AV510" s="1420"/>
      <c r="AW510" s="1420"/>
      <c r="AX510" s="1420"/>
      <c r="AY510" s="796"/>
      <c r="AZ510" s="796"/>
      <c r="BA510" s="796"/>
      <c r="BB510" s="796"/>
      <c r="BC510" s="796"/>
      <c r="BD510" s="796"/>
      <c r="BE510" s="796"/>
      <c r="BF510" s="796"/>
      <c r="BG510" s="392"/>
      <c r="DB510" s="835"/>
    </row>
    <row r="511" spans="2:106" ht="3.65" customHeight="1">
      <c r="B511" s="836"/>
      <c r="I511" s="861"/>
      <c r="L511" s="389"/>
      <c r="M511" s="796"/>
      <c r="N511" s="796"/>
      <c r="O511" s="796"/>
      <c r="P511" s="796"/>
      <c r="Q511" s="1420"/>
      <c r="R511" s="1420"/>
      <c r="S511" s="1420"/>
      <c r="T511" s="1420"/>
      <c r="U511" s="1420"/>
      <c r="V511" s="1420"/>
      <c r="W511" s="1420"/>
      <c r="X511" s="796"/>
      <c r="Y511" s="796"/>
      <c r="Z511" s="1420"/>
      <c r="AA511" s="1420"/>
      <c r="AB511" s="1420"/>
      <c r="AC511" s="1420"/>
      <c r="AD511" s="1420"/>
      <c r="AE511" s="1420"/>
      <c r="AF511" s="1420"/>
      <c r="AG511" s="796"/>
      <c r="AH511" s="796"/>
      <c r="AI511" s="1420"/>
      <c r="AJ511" s="1420"/>
      <c r="AK511" s="1420"/>
      <c r="AL511" s="1420"/>
      <c r="AM511" s="1420"/>
      <c r="AN511" s="1420"/>
      <c r="AO511" s="1420"/>
      <c r="AP511" s="796"/>
      <c r="AQ511" s="796"/>
      <c r="AR511" s="1420"/>
      <c r="AS511" s="1420"/>
      <c r="AT511" s="1420"/>
      <c r="AU511" s="1420"/>
      <c r="AV511" s="1420"/>
      <c r="AW511" s="1420"/>
      <c r="AX511" s="1420"/>
      <c r="AY511" s="796"/>
      <c r="AZ511" s="796"/>
      <c r="BA511" s="796"/>
      <c r="BB511" s="796"/>
      <c r="BC511" s="796"/>
      <c r="BD511" s="796"/>
      <c r="BE511" s="796"/>
      <c r="BF511" s="796"/>
      <c r="BG511" s="392"/>
      <c r="DB511" s="835"/>
    </row>
    <row r="512" spans="2:106" ht="3.65" customHeight="1">
      <c r="B512" s="836"/>
      <c r="I512" s="861"/>
      <c r="L512" s="389"/>
      <c r="M512" s="796"/>
      <c r="N512" s="796"/>
      <c r="O512" s="796"/>
      <c r="P512" s="796"/>
      <c r="Q512" s="1420"/>
      <c r="R512" s="1420"/>
      <c r="S512" s="1420"/>
      <c r="T512" s="1420"/>
      <c r="U512" s="1420"/>
      <c r="V512" s="1420"/>
      <c r="W512" s="1420"/>
      <c r="X512" s="796"/>
      <c r="Y512" s="796"/>
      <c r="Z512" s="1420"/>
      <c r="AA512" s="1420"/>
      <c r="AB512" s="1420"/>
      <c r="AC512" s="1420"/>
      <c r="AD512" s="1420"/>
      <c r="AE512" s="1420"/>
      <c r="AF512" s="1420"/>
      <c r="AG512" s="796"/>
      <c r="AH512" s="796"/>
      <c r="AI512" s="1420"/>
      <c r="AJ512" s="1420"/>
      <c r="AK512" s="1420"/>
      <c r="AL512" s="1420"/>
      <c r="AM512" s="1420"/>
      <c r="AN512" s="1420"/>
      <c r="AO512" s="1420"/>
      <c r="AP512" s="796"/>
      <c r="AQ512" s="796"/>
      <c r="AR512" s="1420"/>
      <c r="AS512" s="1420"/>
      <c r="AT512" s="1420"/>
      <c r="AU512" s="1420"/>
      <c r="AV512" s="1420"/>
      <c r="AW512" s="1420"/>
      <c r="AX512" s="1420"/>
      <c r="AY512" s="796"/>
      <c r="AZ512" s="796"/>
      <c r="BA512" s="796"/>
      <c r="BB512" s="796"/>
      <c r="BC512" s="796"/>
      <c r="BD512" s="796"/>
      <c r="BE512" s="796"/>
      <c r="BF512" s="796"/>
      <c r="BG512" s="392"/>
      <c r="DB512" s="835"/>
    </row>
    <row r="513" spans="2:106" ht="3.65" customHeight="1">
      <c r="B513" s="836"/>
      <c r="I513" s="861"/>
      <c r="L513" s="389"/>
      <c r="M513" s="796"/>
      <c r="N513" s="796"/>
      <c r="O513" s="796"/>
      <c r="P513" s="796"/>
      <c r="Q513" s="1420"/>
      <c r="R513" s="1420"/>
      <c r="S513" s="1420"/>
      <c r="T513" s="1420"/>
      <c r="U513" s="1420"/>
      <c r="V513" s="1420"/>
      <c r="W513" s="1420"/>
      <c r="X513" s="796"/>
      <c r="Y513" s="796"/>
      <c r="Z513" s="1420"/>
      <c r="AA513" s="1420"/>
      <c r="AB513" s="1420"/>
      <c r="AC513" s="1420"/>
      <c r="AD513" s="1420"/>
      <c r="AE513" s="1420"/>
      <c r="AF513" s="1420"/>
      <c r="AG513" s="796"/>
      <c r="AH513" s="796"/>
      <c r="AI513" s="1420"/>
      <c r="AJ513" s="1420"/>
      <c r="AK513" s="1420"/>
      <c r="AL513" s="1420"/>
      <c r="AM513" s="1420"/>
      <c r="AN513" s="1420"/>
      <c r="AO513" s="1420"/>
      <c r="AP513" s="796"/>
      <c r="AQ513" s="796"/>
      <c r="AR513" s="1420"/>
      <c r="AS513" s="1420"/>
      <c r="AT513" s="1420"/>
      <c r="AU513" s="1420"/>
      <c r="AV513" s="1420"/>
      <c r="AW513" s="1420"/>
      <c r="AX513" s="1420"/>
      <c r="AY513" s="796"/>
      <c r="AZ513" s="796"/>
      <c r="BA513" s="796"/>
      <c r="BB513" s="796"/>
      <c r="BC513" s="796"/>
      <c r="BD513" s="796"/>
      <c r="BE513" s="796"/>
      <c r="BF513" s="796"/>
      <c r="BG513" s="392"/>
      <c r="DB513" s="835"/>
    </row>
    <row r="514" spans="2:106" ht="3.65" customHeight="1">
      <c r="B514" s="836"/>
      <c r="I514" s="861"/>
      <c r="L514" s="389"/>
      <c r="M514" s="796"/>
      <c r="N514" s="796"/>
      <c r="O514" s="796"/>
      <c r="P514" s="796"/>
      <c r="Q514" s="1420"/>
      <c r="R514" s="1420"/>
      <c r="S514" s="1420"/>
      <c r="T514" s="1420"/>
      <c r="U514" s="1420"/>
      <c r="V514" s="1420"/>
      <c r="W514" s="1420"/>
      <c r="X514" s="796"/>
      <c r="Y514" s="796"/>
      <c r="Z514" s="1420"/>
      <c r="AA514" s="1420"/>
      <c r="AB514" s="1420"/>
      <c r="AC514" s="1420"/>
      <c r="AD514" s="1420"/>
      <c r="AE514" s="1420"/>
      <c r="AF514" s="1420"/>
      <c r="AG514" s="796"/>
      <c r="AH514" s="796"/>
      <c r="AI514" s="1420"/>
      <c r="AJ514" s="1420"/>
      <c r="AK514" s="1420"/>
      <c r="AL514" s="1420"/>
      <c r="AM514" s="1420"/>
      <c r="AN514" s="1420"/>
      <c r="AO514" s="1420"/>
      <c r="AP514" s="796"/>
      <c r="AQ514" s="796"/>
      <c r="AR514" s="1420"/>
      <c r="AS514" s="1420"/>
      <c r="AT514" s="1420"/>
      <c r="AU514" s="1420"/>
      <c r="AV514" s="1420"/>
      <c r="AW514" s="1420"/>
      <c r="AX514" s="1420"/>
      <c r="AY514" s="796"/>
      <c r="AZ514" s="796"/>
      <c r="BA514" s="796"/>
      <c r="BB514" s="796"/>
      <c r="BC514" s="796"/>
      <c r="BD514" s="796"/>
      <c r="BE514" s="796"/>
      <c r="BF514" s="796"/>
      <c r="BG514" s="392"/>
      <c r="DB514" s="835"/>
    </row>
    <row r="515" spans="2:106" ht="3.65" customHeight="1">
      <c r="B515" s="836"/>
      <c r="I515" s="861"/>
      <c r="L515" s="389"/>
      <c r="M515" s="796"/>
      <c r="N515" s="796"/>
      <c r="O515" s="796"/>
      <c r="P515" s="796"/>
      <c r="Q515" s="1420"/>
      <c r="R515" s="1420"/>
      <c r="S515" s="1420"/>
      <c r="T515" s="1420"/>
      <c r="U515" s="1420"/>
      <c r="V515" s="1420"/>
      <c r="W515" s="1420"/>
      <c r="X515" s="796"/>
      <c r="Y515" s="796"/>
      <c r="Z515" s="1420"/>
      <c r="AA515" s="1420"/>
      <c r="AB515" s="1420"/>
      <c r="AC515" s="1420"/>
      <c r="AD515" s="1420"/>
      <c r="AE515" s="1420"/>
      <c r="AF515" s="1420"/>
      <c r="AG515" s="796"/>
      <c r="AH515" s="796"/>
      <c r="AI515" s="1420"/>
      <c r="AJ515" s="1420"/>
      <c r="AK515" s="1420"/>
      <c r="AL515" s="1420"/>
      <c r="AM515" s="1420"/>
      <c r="AN515" s="1420"/>
      <c r="AO515" s="1420"/>
      <c r="AP515" s="796"/>
      <c r="AQ515" s="796"/>
      <c r="AR515" s="1420"/>
      <c r="AS515" s="1420"/>
      <c r="AT515" s="1420"/>
      <c r="AU515" s="1420"/>
      <c r="AV515" s="1420"/>
      <c r="AW515" s="1420"/>
      <c r="AX515" s="1420"/>
      <c r="AY515" s="796"/>
      <c r="AZ515" s="796"/>
      <c r="BA515" s="796"/>
      <c r="BB515" s="796"/>
      <c r="BC515" s="800"/>
      <c r="BD515" s="800"/>
      <c r="BE515" s="800"/>
      <c r="BF515" s="796"/>
      <c r="BG515" s="392"/>
      <c r="DB515" s="835"/>
    </row>
    <row r="516" spans="2:106" ht="3.65" customHeight="1">
      <c r="B516" s="836"/>
      <c r="I516" s="861"/>
      <c r="L516" s="389"/>
      <c r="M516" s="796"/>
      <c r="N516" s="796"/>
      <c r="O516" s="796"/>
      <c r="P516" s="796"/>
      <c r="Q516" s="1420"/>
      <c r="R516" s="1420"/>
      <c r="S516" s="1420"/>
      <c r="T516" s="1420"/>
      <c r="U516" s="1420"/>
      <c r="V516" s="1420"/>
      <c r="W516" s="1420"/>
      <c r="X516" s="796"/>
      <c r="Y516" s="796"/>
      <c r="Z516" s="1420"/>
      <c r="AA516" s="1420"/>
      <c r="AB516" s="1420"/>
      <c r="AC516" s="1420"/>
      <c r="AD516" s="1420"/>
      <c r="AE516" s="1420"/>
      <c r="AF516" s="1420"/>
      <c r="AG516" s="796"/>
      <c r="AH516" s="796"/>
      <c r="AI516" s="1420"/>
      <c r="AJ516" s="1420"/>
      <c r="AK516" s="1420"/>
      <c r="AL516" s="1420"/>
      <c r="AM516" s="1420"/>
      <c r="AN516" s="1420"/>
      <c r="AO516" s="1420"/>
      <c r="AP516" s="796"/>
      <c r="AQ516" s="796"/>
      <c r="AR516" s="1420"/>
      <c r="AS516" s="1420"/>
      <c r="AT516" s="1420"/>
      <c r="AU516" s="1420"/>
      <c r="AV516" s="1420"/>
      <c r="AW516" s="1420"/>
      <c r="AX516" s="1420"/>
      <c r="AY516" s="796"/>
      <c r="AZ516" s="796"/>
      <c r="BA516" s="796"/>
      <c r="BB516" s="796"/>
      <c r="BC516" s="800"/>
      <c r="BD516" s="800"/>
      <c r="BE516" s="800"/>
      <c r="BF516" s="796"/>
      <c r="BG516" s="392"/>
      <c r="DB516" s="835"/>
    </row>
    <row r="517" spans="2:106" ht="3.65" customHeight="1">
      <c r="B517" s="836"/>
      <c r="I517" s="861"/>
      <c r="L517" s="389"/>
      <c r="M517" s="796"/>
      <c r="N517" s="796"/>
      <c r="O517" s="796"/>
      <c r="P517" s="796"/>
      <c r="Q517" s="796"/>
      <c r="R517" s="796"/>
      <c r="S517" s="808"/>
      <c r="T517" s="808"/>
      <c r="U517" s="796"/>
      <c r="V517" s="796"/>
      <c r="W517" s="796"/>
      <c r="X517" s="796"/>
      <c r="Y517" s="796"/>
      <c r="Z517" s="796"/>
      <c r="AA517" s="796"/>
      <c r="AB517" s="808"/>
      <c r="AC517" s="808"/>
      <c r="AD517" s="796"/>
      <c r="AE517" s="796"/>
      <c r="AF517" s="796"/>
      <c r="AG517" s="796"/>
      <c r="AH517" s="796"/>
      <c r="AI517" s="796"/>
      <c r="AJ517" s="796"/>
      <c r="AK517" s="808"/>
      <c r="AL517" s="808"/>
      <c r="AM517" s="796"/>
      <c r="AN517" s="800"/>
      <c r="AO517" s="800"/>
      <c r="AP517" s="800"/>
      <c r="AQ517" s="800"/>
      <c r="AR517" s="800"/>
      <c r="AS517" s="800"/>
      <c r="AT517" s="808"/>
      <c r="AU517" s="808"/>
      <c r="AV517" s="800"/>
      <c r="AW517" s="796"/>
      <c r="AX517" s="796"/>
      <c r="AY517" s="796"/>
      <c r="AZ517" s="796"/>
      <c r="BA517" s="796"/>
      <c r="BB517" s="796"/>
      <c r="BC517" s="800"/>
      <c r="BD517" s="800"/>
      <c r="BE517" s="800"/>
      <c r="BF517" s="796"/>
      <c r="BG517" s="392"/>
      <c r="DB517" s="835"/>
    </row>
    <row r="518" spans="2:106" ht="3.65" customHeight="1">
      <c r="B518" s="836"/>
      <c r="I518" s="861"/>
      <c r="L518" s="389"/>
      <c r="M518" s="796"/>
      <c r="N518" s="796"/>
      <c r="O518" s="796"/>
      <c r="P518" s="796"/>
      <c r="Q518" s="796"/>
      <c r="R518" s="796"/>
      <c r="S518" s="808"/>
      <c r="T518" s="808"/>
      <c r="U518" s="796"/>
      <c r="V518" s="796"/>
      <c r="W518" s="796"/>
      <c r="X518" s="796"/>
      <c r="Y518" s="796"/>
      <c r="Z518" s="796"/>
      <c r="AA518" s="796"/>
      <c r="AB518" s="808"/>
      <c r="AC518" s="808"/>
      <c r="AD518" s="796"/>
      <c r="AE518" s="796"/>
      <c r="AF518" s="796"/>
      <c r="AG518" s="796"/>
      <c r="AH518" s="796"/>
      <c r="AI518" s="796"/>
      <c r="AJ518" s="796"/>
      <c r="AK518" s="808"/>
      <c r="AL518" s="808"/>
      <c r="AM518" s="796"/>
      <c r="AN518" s="800"/>
      <c r="AO518" s="800"/>
      <c r="AP518" s="800"/>
      <c r="AQ518" s="800"/>
      <c r="AR518" s="800"/>
      <c r="AS518" s="800"/>
      <c r="AT518" s="808"/>
      <c r="AU518" s="808"/>
      <c r="AV518" s="796"/>
      <c r="AW518" s="796"/>
      <c r="AX518" s="796"/>
      <c r="AY518" s="796"/>
      <c r="AZ518" s="796"/>
      <c r="BA518" s="796"/>
      <c r="BB518" s="796"/>
      <c r="BC518" s="800"/>
      <c r="BD518" s="800"/>
      <c r="BE518" s="800"/>
      <c r="BF518" s="796"/>
      <c r="BG518" s="392"/>
      <c r="DB518" s="835"/>
    </row>
    <row r="519" spans="2:106" ht="3.65" customHeight="1">
      <c r="B519" s="836"/>
      <c r="I519" s="861"/>
      <c r="L519" s="389"/>
      <c r="M519" s="796"/>
      <c r="N519" s="796"/>
      <c r="O519" s="796"/>
      <c r="P519" s="796"/>
      <c r="Q519" s="796"/>
      <c r="R519" s="796"/>
      <c r="S519" s="796"/>
      <c r="T519" s="796"/>
      <c r="U519" s="796"/>
      <c r="V519" s="796"/>
      <c r="W519" s="796"/>
      <c r="X519" s="796"/>
      <c r="Y519" s="796"/>
      <c r="Z519" s="796"/>
      <c r="AA519" s="796"/>
      <c r="AB519" s="796"/>
      <c r="AC519" s="796"/>
      <c r="AD519" s="796"/>
      <c r="AE519" s="796"/>
      <c r="AF519" s="796"/>
      <c r="AG519" s="796"/>
      <c r="AH519" s="796"/>
      <c r="AI519" s="796"/>
      <c r="AJ519" s="796"/>
      <c r="AK519" s="796"/>
      <c r="AL519" s="796"/>
      <c r="AM519" s="796"/>
      <c r="AN519" s="800"/>
      <c r="AO519" s="800"/>
      <c r="AP519" s="800"/>
      <c r="AQ519" s="800"/>
      <c r="AR519" s="800"/>
      <c r="AS519" s="796"/>
      <c r="AT519" s="796"/>
      <c r="AU519" s="796"/>
      <c r="AV519" s="796"/>
      <c r="AW519" s="796"/>
      <c r="AX519" s="796"/>
      <c r="AY519" s="796"/>
      <c r="AZ519" s="796"/>
      <c r="BA519" s="796"/>
      <c r="BB519" s="796"/>
      <c r="BC519" s="800"/>
      <c r="BD519" s="800"/>
      <c r="BE519" s="800"/>
      <c r="BF519" s="796"/>
      <c r="BG519" s="392"/>
      <c r="DB519" s="835"/>
    </row>
    <row r="520" spans="2:106" ht="3.65" customHeight="1">
      <c r="B520" s="836"/>
      <c r="I520" s="861"/>
      <c r="L520" s="389"/>
      <c r="M520" s="796"/>
      <c r="N520" s="796"/>
      <c r="O520" s="796"/>
      <c r="P520" s="796"/>
      <c r="Q520" s="796"/>
      <c r="R520" s="796"/>
      <c r="S520" s="796"/>
      <c r="T520" s="796"/>
      <c r="U520" s="796"/>
      <c r="V520" s="796"/>
      <c r="W520" s="796"/>
      <c r="X520" s="796"/>
      <c r="Y520" s="796"/>
      <c r="Z520" s="796"/>
      <c r="AA520" s="796"/>
      <c r="AB520" s="796"/>
      <c r="AC520" s="796"/>
      <c r="AD520" s="796"/>
      <c r="AE520" s="796"/>
      <c r="AF520" s="796"/>
      <c r="AG520" s="796"/>
      <c r="AH520" s="796"/>
      <c r="AI520" s="796"/>
      <c r="AJ520" s="796"/>
      <c r="AK520" s="796"/>
      <c r="AL520" s="796"/>
      <c r="AM520" s="796"/>
      <c r="AN520" s="800"/>
      <c r="AO520" s="800"/>
      <c r="AP520" s="800"/>
      <c r="AQ520" s="800"/>
      <c r="AR520" s="800"/>
      <c r="AS520" s="800"/>
      <c r="AT520" s="800"/>
      <c r="AU520" s="800"/>
      <c r="AV520" s="800"/>
      <c r="AW520" s="796"/>
      <c r="AX520" s="796"/>
      <c r="AY520" s="796"/>
      <c r="AZ520" s="796"/>
      <c r="BA520" s="796"/>
      <c r="BB520" s="796"/>
      <c r="BC520" s="800"/>
      <c r="BD520" s="800"/>
      <c r="BE520" s="800"/>
      <c r="BF520" s="796"/>
      <c r="BG520" s="392"/>
      <c r="DB520" s="835"/>
    </row>
    <row r="521" spans="2:106" ht="3.65" customHeight="1">
      <c r="B521" s="836"/>
      <c r="I521" s="861"/>
      <c r="L521" s="389"/>
      <c r="M521" s="796"/>
      <c r="N521" s="796"/>
      <c r="O521" s="796"/>
      <c r="P521" s="796"/>
      <c r="Q521" s="796"/>
      <c r="R521" s="796"/>
      <c r="S521" s="796"/>
      <c r="T521" s="796"/>
      <c r="U521" s="796"/>
      <c r="V521" s="796"/>
      <c r="W521" s="796"/>
      <c r="X521" s="796"/>
      <c r="Y521" s="796"/>
      <c r="Z521" s="796"/>
      <c r="AA521" s="796"/>
      <c r="AB521" s="796"/>
      <c r="AC521" s="796"/>
      <c r="AD521" s="796"/>
      <c r="AE521" s="796"/>
      <c r="AF521" s="796"/>
      <c r="AG521" s="796"/>
      <c r="AH521" s="796"/>
      <c r="AI521" s="796"/>
      <c r="AJ521" s="796"/>
      <c r="AK521" s="796"/>
      <c r="AL521" s="796"/>
      <c r="AM521" s="796"/>
      <c r="AN521" s="800"/>
      <c r="AO521" s="800"/>
      <c r="AP521" s="800"/>
      <c r="AQ521" s="800"/>
      <c r="AR521" s="800"/>
      <c r="AS521" s="800"/>
      <c r="AT521" s="800"/>
      <c r="AU521" s="800"/>
      <c r="AV521" s="800"/>
      <c r="AW521" s="796"/>
      <c r="AX521" s="796"/>
      <c r="AY521" s="796"/>
      <c r="AZ521" s="796"/>
      <c r="BA521" s="796"/>
      <c r="BB521" s="796"/>
      <c r="BC521" s="800"/>
      <c r="BD521" s="800"/>
      <c r="BE521" s="800"/>
      <c r="BF521" s="796"/>
      <c r="BG521" s="392"/>
      <c r="DB521" s="835"/>
    </row>
    <row r="522" spans="2:106" ht="3.65" customHeight="1">
      <c r="B522" s="836"/>
      <c r="I522" s="861"/>
      <c r="L522" s="389"/>
      <c r="M522" s="796"/>
      <c r="N522" s="796"/>
      <c r="O522" s="796"/>
      <c r="P522" s="796"/>
      <c r="Q522" s="796"/>
      <c r="R522" s="796"/>
      <c r="S522" s="796"/>
      <c r="T522" s="796"/>
      <c r="U522" s="796"/>
      <c r="V522" s="796"/>
      <c r="W522" s="796"/>
      <c r="X522" s="796"/>
      <c r="Y522" s="796"/>
      <c r="Z522" s="796"/>
      <c r="AA522" s="796"/>
      <c r="AB522" s="796"/>
      <c r="AC522" s="796"/>
      <c r="AD522" s="796"/>
      <c r="AE522" s="796"/>
      <c r="AF522" s="796"/>
      <c r="AG522" s="796"/>
      <c r="AH522" s="796"/>
      <c r="AI522" s="796"/>
      <c r="AJ522" s="796"/>
      <c r="AK522" s="796"/>
      <c r="AL522" s="796"/>
      <c r="AM522" s="796"/>
      <c r="AN522" s="800"/>
      <c r="AO522" s="800"/>
      <c r="AP522" s="800"/>
      <c r="AQ522" s="800"/>
      <c r="AR522" s="800"/>
      <c r="AS522" s="800"/>
      <c r="AT522" s="800"/>
      <c r="AU522" s="800"/>
      <c r="AV522" s="800"/>
      <c r="AW522" s="796"/>
      <c r="AX522" s="796"/>
      <c r="AY522" s="796"/>
      <c r="AZ522" s="796"/>
      <c r="BA522" s="796"/>
      <c r="BB522" s="796"/>
      <c r="BC522" s="800"/>
      <c r="BD522" s="800"/>
      <c r="BE522" s="800"/>
      <c r="BF522" s="796"/>
      <c r="BG522" s="392"/>
      <c r="DB522" s="835"/>
    </row>
    <row r="523" spans="2:106" ht="3.65" customHeight="1">
      <c r="B523" s="836"/>
      <c r="I523" s="861"/>
      <c r="L523" s="435"/>
      <c r="M523" s="1420" t="s">
        <v>133</v>
      </c>
      <c r="N523" s="1420"/>
      <c r="O523" s="1420"/>
      <c r="P523" s="1420"/>
      <c r="Q523" s="1420"/>
      <c r="R523" s="796"/>
      <c r="S523" s="1420"/>
      <c r="T523" s="1420"/>
      <c r="U523" s="1420"/>
      <c r="V523" s="1420"/>
      <c r="W523" s="1420"/>
      <c r="X523" s="1420"/>
      <c r="Y523" s="796"/>
      <c r="Z523" s="796"/>
      <c r="AA523" s="800"/>
      <c r="AB523" s="800"/>
      <c r="AC523" s="800"/>
      <c r="AD523" s="800"/>
      <c r="AE523" s="800"/>
      <c r="AF523" s="800"/>
      <c r="AG523" s="800"/>
      <c r="AH523" s="800"/>
      <c r="AI523" s="800"/>
      <c r="AJ523" s="800"/>
      <c r="AK523" s="803"/>
      <c r="AL523" s="803"/>
      <c r="AM523" s="803"/>
      <c r="AN523" s="803"/>
      <c r="AO523" s="803"/>
      <c r="AP523" s="803"/>
      <c r="AQ523" s="803"/>
      <c r="AR523" s="803"/>
      <c r="AS523" s="803"/>
      <c r="AT523" s="803"/>
      <c r="AU523" s="803"/>
      <c r="AV523" s="803"/>
      <c r="AW523" s="803"/>
      <c r="AX523" s="803"/>
      <c r="AY523" s="803"/>
      <c r="AZ523" s="796"/>
      <c r="BA523" s="796"/>
      <c r="BB523" s="796"/>
      <c r="BC523" s="796"/>
      <c r="BD523" s="796"/>
      <c r="BE523" s="796"/>
      <c r="BF523" s="796"/>
      <c r="BG523" s="393"/>
      <c r="DB523" s="835"/>
    </row>
    <row r="524" spans="2:106" ht="3.65" customHeight="1">
      <c r="B524" s="836"/>
      <c r="I524" s="861"/>
      <c r="L524" s="435"/>
      <c r="M524" s="1420"/>
      <c r="N524" s="1420"/>
      <c r="O524" s="1420"/>
      <c r="P524" s="1420"/>
      <c r="Q524" s="1420"/>
      <c r="R524" s="796"/>
      <c r="S524" s="1420"/>
      <c r="T524" s="1420"/>
      <c r="U524" s="1420"/>
      <c r="V524" s="1420"/>
      <c r="W524" s="1420"/>
      <c r="X524" s="1420"/>
      <c r="Y524" s="796"/>
      <c r="Z524" s="796"/>
      <c r="AA524" s="800"/>
      <c r="AB524" s="800"/>
      <c r="AC524" s="800"/>
      <c r="AD524" s="800"/>
      <c r="AE524" s="800"/>
      <c r="AF524" s="800"/>
      <c r="AG524" s="800"/>
      <c r="AH524" s="800"/>
      <c r="AI524" s="800"/>
      <c r="AJ524" s="800"/>
      <c r="AK524" s="803"/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03"/>
      <c r="AZ524" s="796"/>
      <c r="BA524" s="796"/>
      <c r="BB524" s="796"/>
      <c r="BC524" s="796"/>
      <c r="BD524" s="796"/>
      <c r="BE524" s="796"/>
      <c r="BF524" s="796"/>
      <c r="BG524" s="393"/>
      <c r="DB524" s="835"/>
    </row>
    <row r="525" spans="2:106" ht="3.65" customHeight="1">
      <c r="B525" s="836"/>
      <c r="I525" s="861"/>
      <c r="L525" s="436"/>
      <c r="M525" s="1434"/>
      <c r="N525" s="1434"/>
      <c r="O525" s="1434"/>
      <c r="P525" s="1434"/>
      <c r="Q525" s="1434"/>
      <c r="R525" s="394"/>
      <c r="S525" s="1434"/>
      <c r="T525" s="1434"/>
      <c r="U525" s="1434"/>
      <c r="V525" s="1434"/>
      <c r="W525" s="1434"/>
      <c r="X525" s="1434"/>
      <c r="Y525" s="394"/>
      <c r="Z525" s="394"/>
      <c r="AA525" s="395"/>
      <c r="AB525" s="395"/>
      <c r="AC525" s="395"/>
      <c r="AD525" s="395"/>
      <c r="AE525" s="395"/>
      <c r="AF525" s="395"/>
      <c r="AG525" s="395"/>
      <c r="AH525" s="395"/>
      <c r="AI525" s="395"/>
      <c r="AJ525" s="395"/>
      <c r="AK525" s="396"/>
      <c r="AL525" s="396"/>
      <c r="AM525" s="396"/>
      <c r="AN525" s="396"/>
      <c r="AO525" s="396"/>
      <c r="AP525" s="396"/>
      <c r="AQ525" s="396"/>
      <c r="AR525" s="396"/>
      <c r="AS525" s="396"/>
      <c r="AT525" s="396"/>
      <c r="AU525" s="396"/>
      <c r="AV525" s="396"/>
      <c r="AW525" s="396"/>
      <c r="AX525" s="396"/>
      <c r="AY525" s="396"/>
      <c r="AZ525" s="394"/>
      <c r="BA525" s="394"/>
      <c r="BB525" s="394"/>
      <c r="BC525" s="394"/>
      <c r="BD525" s="394"/>
      <c r="BE525" s="394"/>
      <c r="BF525" s="394"/>
      <c r="BG525" s="397"/>
      <c r="DB525" s="835"/>
    </row>
    <row r="526" spans="2:106" ht="3.65" customHeight="1">
      <c r="B526" s="836"/>
      <c r="I526" s="861"/>
      <c r="L526" s="425"/>
      <c r="M526" s="426"/>
      <c r="N526" s="426"/>
      <c r="O526" s="427"/>
      <c r="P526" s="427"/>
      <c r="Q526" s="427"/>
      <c r="R526" s="427"/>
      <c r="S526" s="427"/>
      <c r="T526" s="427"/>
      <c r="U526" s="427"/>
      <c r="V526" s="427"/>
      <c r="W526" s="427"/>
      <c r="X526" s="427"/>
      <c r="Y526" s="427"/>
      <c r="Z526" s="427"/>
      <c r="AA526" s="427"/>
      <c r="AB526" s="427"/>
      <c r="AC526" s="427"/>
      <c r="AD526" s="427"/>
      <c r="AE526" s="427"/>
      <c r="AF526" s="427"/>
      <c r="AG526" s="1438"/>
      <c r="AH526" s="1438"/>
      <c r="AI526" s="1440"/>
      <c r="AJ526" s="1440"/>
      <c r="AK526" s="428"/>
      <c r="AL526" s="428"/>
      <c r="AM526" s="428"/>
      <c r="AN526" s="428"/>
      <c r="AO526" s="428"/>
      <c r="AP526" s="428"/>
      <c r="AQ526" s="428"/>
      <c r="AR526" s="428"/>
      <c r="AS526" s="428"/>
      <c r="AT526" s="428"/>
      <c r="AU526" s="428"/>
      <c r="AV526" s="428"/>
      <c r="AW526" s="428"/>
      <c r="AX526" s="428"/>
      <c r="AY526" s="428"/>
      <c r="AZ526" s="428"/>
      <c r="BA526" s="428"/>
      <c r="BB526" s="1429" t="s">
        <v>111</v>
      </c>
      <c r="BC526" s="1429"/>
      <c r="BD526" s="1429"/>
      <c r="BE526" s="1429"/>
      <c r="BF526" s="1429"/>
      <c r="BG526" s="1430"/>
      <c r="DB526" s="835"/>
    </row>
    <row r="527" spans="2:106" ht="3.65" customHeight="1">
      <c r="B527" s="836"/>
      <c r="I527" s="861"/>
      <c r="L527" s="429"/>
      <c r="M527" s="265"/>
      <c r="N527" s="265"/>
      <c r="O527" s="807"/>
      <c r="P527" s="807"/>
      <c r="Q527" s="807"/>
      <c r="R527" s="807"/>
      <c r="S527" s="807"/>
      <c r="T527" s="807"/>
      <c r="U527" s="807"/>
      <c r="V527" s="807"/>
      <c r="W527" s="807"/>
      <c r="X527" s="807"/>
      <c r="Y527" s="807"/>
      <c r="Z527" s="807"/>
      <c r="AA527" s="807"/>
      <c r="AB527" s="807"/>
      <c r="AC527" s="807"/>
      <c r="AD527" s="807"/>
      <c r="AE527" s="807"/>
      <c r="AF527" s="807"/>
      <c r="AG527" s="1439"/>
      <c r="AH527" s="1439"/>
      <c r="AI527" s="1441"/>
      <c r="AJ527" s="1441"/>
      <c r="AK527" s="275"/>
      <c r="AL527" s="275"/>
      <c r="AM527" s="275"/>
      <c r="AN527" s="275"/>
      <c r="AO527" s="275"/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1422"/>
      <c r="BC527" s="1422"/>
      <c r="BD527" s="1422"/>
      <c r="BE527" s="1422"/>
      <c r="BF527" s="1422"/>
      <c r="BG527" s="1431"/>
      <c r="DB527" s="835"/>
    </row>
    <row r="528" spans="2:106" ht="3.65" customHeight="1">
      <c r="B528" s="836"/>
      <c r="I528" s="861"/>
      <c r="L528" s="251"/>
      <c r="M528" s="275"/>
      <c r="N528" s="275"/>
      <c r="O528" s="275"/>
      <c r="P528" s="275"/>
      <c r="Q528" s="275"/>
      <c r="R528" s="275"/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  <c r="AF528" s="275"/>
      <c r="AG528" s="275"/>
      <c r="AH528" s="275"/>
      <c r="AI528" s="275"/>
      <c r="AJ528" s="275"/>
      <c r="AK528" s="275"/>
      <c r="AL528" s="275"/>
      <c r="AM528" s="275"/>
      <c r="AN528" s="275"/>
      <c r="AO528" s="275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1422"/>
      <c r="BC528" s="1422"/>
      <c r="BD528" s="1422"/>
      <c r="BE528" s="1422"/>
      <c r="BF528" s="1422"/>
      <c r="BG528" s="1431"/>
      <c r="DB528" s="835"/>
    </row>
    <row r="529" spans="2:106" ht="3.65" customHeight="1">
      <c r="B529" s="836"/>
      <c r="I529" s="861"/>
      <c r="L529" s="251"/>
      <c r="M529" s="275"/>
      <c r="N529" s="275"/>
      <c r="O529" s="275"/>
      <c r="P529" s="275"/>
      <c r="Q529" s="275"/>
      <c r="R529" s="275"/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  <c r="AF529" s="275"/>
      <c r="AG529" s="275"/>
      <c r="AH529" s="275"/>
      <c r="AI529" s="275"/>
      <c r="AJ529" s="275"/>
      <c r="AK529" s="275"/>
      <c r="AL529" s="275"/>
      <c r="AM529" s="275"/>
      <c r="AN529" s="275"/>
      <c r="AO529" s="275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1422"/>
      <c r="BC529" s="1422"/>
      <c r="BD529" s="1422"/>
      <c r="BE529" s="1422"/>
      <c r="BF529" s="1422"/>
      <c r="BG529" s="1431"/>
      <c r="DB529" s="835"/>
    </row>
    <row r="530" spans="2:106" ht="3.65" customHeight="1">
      <c r="B530" s="836"/>
      <c r="I530" s="861"/>
      <c r="L530" s="251"/>
      <c r="M530" s="275"/>
      <c r="N530" s="275"/>
      <c r="O530" s="275"/>
      <c r="P530" s="275"/>
      <c r="Q530" s="275"/>
      <c r="R530" s="275"/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  <c r="AF530" s="275"/>
      <c r="AG530" s="275"/>
      <c r="AH530" s="275"/>
      <c r="AI530" s="275"/>
      <c r="AJ530" s="275"/>
      <c r="AK530" s="275"/>
      <c r="AL530" s="275"/>
      <c r="AM530" s="275"/>
      <c r="AN530" s="275"/>
      <c r="AO530" s="275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G530" s="252"/>
      <c r="DB530" s="835"/>
    </row>
    <row r="531" spans="2:106" ht="3.65" customHeight="1">
      <c r="B531" s="836"/>
      <c r="I531" s="861"/>
      <c r="L531" s="1432" t="s">
        <v>115</v>
      </c>
      <c r="M531" s="1420"/>
      <c r="N531" s="1420"/>
      <c r="O531" s="1420"/>
      <c r="P531" s="1420"/>
      <c r="Q531" s="275"/>
      <c r="R531" s="275"/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  <c r="AF531" s="275"/>
      <c r="AG531" s="275"/>
      <c r="AH531" s="275"/>
      <c r="AI531" s="275"/>
      <c r="AJ531" s="275"/>
      <c r="AK531" s="275"/>
      <c r="AL531" s="275"/>
      <c r="AM531" s="275"/>
      <c r="AN531" s="275"/>
      <c r="AO531" s="275"/>
      <c r="AP531" s="275"/>
      <c r="AQ531" s="275"/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G531" s="252"/>
      <c r="DB531" s="835"/>
    </row>
    <row r="532" spans="2:106" ht="3.65" customHeight="1">
      <c r="B532" s="836"/>
      <c r="I532" s="861"/>
      <c r="L532" s="1432"/>
      <c r="M532" s="1420"/>
      <c r="N532" s="1420"/>
      <c r="O532" s="1420"/>
      <c r="P532" s="1420"/>
      <c r="Q532" s="807"/>
      <c r="R532" s="807"/>
      <c r="S532" s="807"/>
      <c r="T532" s="807"/>
      <c r="U532" s="807"/>
      <c r="V532" s="807"/>
      <c r="W532" s="807"/>
      <c r="X532" s="807"/>
      <c r="Y532" s="807"/>
      <c r="Z532" s="807"/>
      <c r="AA532" s="807"/>
      <c r="AB532" s="807"/>
      <c r="AC532" s="807"/>
      <c r="AD532" s="807"/>
      <c r="AE532" s="807"/>
      <c r="AF532" s="807"/>
      <c r="AG532" s="807"/>
      <c r="AH532" s="279"/>
      <c r="AI532" s="279"/>
      <c r="AJ532" s="279"/>
      <c r="AK532" s="275"/>
      <c r="AL532" s="275"/>
      <c r="AM532" s="275"/>
      <c r="AN532" s="275"/>
      <c r="AO532" s="275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G532" s="252"/>
      <c r="DB532" s="835"/>
    </row>
    <row r="533" spans="2:106" ht="3.65" customHeight="1">
      <c r="B533" s="836"/>
      <c r="I533" s="861"/>
      <c r="L533" s="1433"/>
      <c r="M533" s="1434"/>
      <c r="N533" s="1434"/>
      <c r="O533" s="1434"/>
      <c r="P533" s="1434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30"/>
      <c r="AE533" s="430"/>
      <c r="AF533" s="430"/>
      <c r="AG533" s="430"/>
      <c r="AH533" s="431"/>
      <c r="AI533" s="431"/>
      <c r="AJ533" s="431"/>
      <c r="AK533" s="432"/>
      <c r="AL533" s="432"/>
      <c r="AM533" s="432"/>
      <c r="AN533" s="432"/>
      <c r="AO533" s="432"/>
      <c r="AP533" s="432"/>
      <c r="AQ533" s="432"/>
      <c r="AR533" s="432"/>
      <c r="AS533" s="432"/>
      <c r="AT533" s="432"/>
      <c r="AU533" s="432"/>
      <c r="AV533" s="432"/>
      <c r="AW533" s="432"/>
      <c r="AX533" s="432"/>
      <c r="AY533" s="432"/>
      <c r="AZ533" s="432"/>
      <c r="BA533" s="432"/>
      <c r="BB533" s="432"/>
      <c r="BC533" s="432"/>
      <c r="BD533" s="432"/>
      <c r="BE533" s="432"/>
      <c r="BF533" s="432"/>
      <c r="BG533" s="433"/>
      <c r="DB533" s="835"/>
    </row>
    <row r="534" spans="2:106" ht="3.65" customHeight="1">
      <c r="B534" s="836"/>
      <c r="I534" s="861"/>
      <c r="DB534" s="835"/>
    </row>
    <row r="535" spans="2:106" ht="3.65" customHeight="1">
      <c r="B535" s="836"/>
      <c r="I535" s="861"/>
      <c r="DB535" s="835"/>
    </row>
    <row r="536" spans="2:106" ht="3.65" customHeight="1">
      <c r="B536" s="836"/>
      <c r="I536" s="862"/>
      <c r="DB536" s="835"/>
    </row>
    <row r="537" spans="2:106" ht="3.65" customHeight="1">
      <c r="B537" s="828"/>
      <c r="C537" s="259"/>
      <c r="D537" s="259"/>
      <c r="E537" s="259"/>
      <c r="F537" s="259"/>
      <c r="G537" s="259"/>
      <c r="H537" s="259"/>
      <c r="I537" s="863"/>
      <c r="J537" s="259"/>
      <c r="K537" s="259"/>
      <c r="L537" s="259"/>
      <c r="M537" s="259"/>
      <c r="N537" s="259"/>
      <c r="O537" s="259"/>
      <c r="P537" s="259"/>
      <c r="Q537" s="259"/>
      <c r="R537" s="259"/>
      <c r="S537" s="259"/>
      <c r="T537" s="259"/>
      <c r="U537" s="259"/>
      <c r="V537" s="259"/>
      <c r="W537" s="259"/>
      <c r="X537" s="259"/>
      <c r="Y537" s="259"/>
      <c r="Z537" s="259"/>
      <c r="AA537" s="259"/>
      <c r="AB537" s="259"/>
      <c r="AC537" s="259"/>
      <c r="AD537" s="259"/>
      <c r="AE537" s="259"/>
      <c r="AF537" s="259"/>
      <c r="AG537" s="259"/>
      <c r="AH537" s="259"/>
      <c r="AI537" s="259"/>
      <c r="AJ537" s="259"/>
      <c r="AK537" s="259"/>
      <c r="AL537" s="259"/>
      <c r="AM537" s="259"/>
      <c r="AN537" s="259"/>
      <c r="AO537" s="259"/>
      <c r="AP537" s="259"/>
      <c r="AQ537" s="259"/>
      <c r="AR537" s="259"/>
      <c r="AS537" s="259"/>
      <c r="AT537" s="259"/>
      <c r="AU537" s="259"/>
      <c r="AV537" s="259"/>
      <c r="AW537" s="259"/>
      <c r="AX537" s="259"/>
      <c r="AY537" s="259"/>
      <c r="AZ537" s="259"/>
      <c r="BA537" s="259"/>
      <c r="BB537" s="259"/>
      <c r="BC537" s="259"/>
      <c r="BD537" s="259"/>
      <c r="BE537" s="259"/>
      <c r="BF537" s="259"/>
      <c r="BG537" s="259"/>
      <c r="BH537" s="259"/>
      <c r="BI537" s="259"/>
      <c r="BJ537" s="259"/>
      <c r="BK537" s="259"/>
      <c r="BL537" s="259"/>
      <c r="BM537" s="259"/>
      <c r="BN537" s="259"/>
      <c r="BO537" s="259"/>
      <c r="BP537" s="259"/>
      <c r="BQ537" s="259"/>
      <c r="BR537" s="259"/>
      <c r="BS537" s="259"/>
      <c r="BT537" s="259"/>
      <c r="BU537" s="259"/>
      <c r="BV537" s="259"/>
      <c r="BW537" s="259"/>
      <c r="BX537" s="259"/>
      <c r="BY537" s="259"/>
      <c r="BZ537" s="259"/>
      <c r="CA537" s="259"/>
      <c r="CB537" s="259"/>
      <c r="CC537" s="259"/>
      <c r="CD537" s="259"/>
      <c r="CE537" s="259"/>
      <c r="CF537" s="259"/>
      <c r="CG537" s="259"/>
      <c r="CH537" s="259"/>
      <c r="CI537" s="259"/>
      <c r="CJ537" s="259"/>
      <c r="CK537" s="259"/>
      <c r="CL537" s="259"/>
      <c r="CM537" s="259"/>
      <c r="CN537" s="259"/>
      <c r="CO537" s="259"/>
      <c r="CP537" s="259"/>
      <c r="CQ537" s="259"/>
      <c r="CR537" s="259"/>
      <c r="CS537" s="259"/>
      <c r="CT537" s="259"/>
      <c r="CU537" s="259"/>
      <c r="CV537" s="259"/>
      <c r="CW537" s="259"/>
      <c r="CX537" s="259"/>
      <c r="CY537" s="259"/>
      <c r="CZ537" s="259"/>
      <c r="DA537" s="259"/>
      <c r="DB537" s="829"/>
    </row>
    <row r="538" spans="2:106" ht="3.65" customHeight="1">
      <c r="B538" s="830"/>
      <c r="C538" s="207"/>
      <c r="D538" s="207"/>
      <c r="E538" s="207"/>
      <c r="F538" s="207"/>
      <c r="G538" s="207"/>
      <c r="H538" s="207"/>
      <c r="I538" s="864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31"/>
    </row>
    <row r="539" spans="2:106" ht="14.5" customHeight="1">
      <c r="B539" s="832" t="str">
        <f>"G_"&amp;E539&amp;"X"&amp;F539&amp;"X"&amp;G539&amp;"X"&amp;H539&amp;"X"&amp;I539</f>
        <v>G_VBBXMainXNSX250X720XSPR</v>
      </c>
      <c r="C539" s="341"/>
      <c r="D539" s="789" t="s">
        <v>122</v>
      </c>
      <c r="E539" s="855" t="s">
        <v>220</v>
      </c>
      <c r="F539" s="208" t="s">
        <v>195</v>
      </c>
      <c r="G539" s="874" t="s">
        <v>225</v>
      </c>
      <c r="H539" s="847">
        <v>720</v>
      </c>
      <c r="I539" s="854" t="s">
        <v>367</v>
      </c>
      <c r="J539" s="260"/>
      <c r="K539" s="260"/>
      <c r="L539" s="260"/>
      <c r="M539" s="260"/>
      <c r="N539" s="260"/>
      <c r="O539" s="260"/>
      <c r="P539" s="260"/>
      <c r="Q539" s="260"/>
      <c r="R539" s="260"/>
      <c r="S539" s="260"/>
      <c r="T539" s="260"/>
      <c r="U539" s="260"/>
      <c r="V539" s="260"/>
      <c r="W539" s="260"/>
      <c r="X539" s="260"/>
      <c r="Y539" s="260"/>
      <c r="Z539" s="260"/>
      <c r="AA539" s="260"/>
      <c r="AB539" s="260"/>
      <c r="AC539" s="260"/>
      <c r="AD539" s="260"/>
      <c r="AE539" s="260"/>
      <c r="AF539" s="260"/>
      <c r="AG539" s="260"/>
      <c r="AH539" s="260"/>
      <c r="AI539" s="260"/>
      <c r="AJ539" s="260"/>
      <c r="AK539" s="260"/>
      <c r="AL539" s="260"/>
      <c r="AM539" s="260"/>
      <c r="AN539" s="260"/>
      <c r="AO539" s="260"/>
      <c r="AP539" s="260"/>
      <c r="AQ539" s="260"/>
      <c r="AR539" s="260"/>
      <c r="AS539" s="260"/>
      <c r="AT539" s="260"/>
      <c r="AU539" s="260"/>
      <c r="AV539" s="260"/>
      <c r="AW539" s="260"/>
      <c r="AX539" s="260"/>
      <c r="AY539" s="260"/>
      <c r="AZ539" s="260"/>
      <c r="BA539" s="260"/>
      <c r="BB539" s="260"/>
      <c r="BC539" s="260"/>
      <c r="BD539" s="260"/>
      <c r="BE539" s="260"/>
      <c r="BF539" s="260"/>
      <c r="BG539" s="260"/>
      <c r="BH539" s="260"/>
      <c r="BI539" s="260"/>
      <c r="BJ539" s="260"/>
      <c r="BK539" s="260"/>
      <c r="BL539" s="260"/>
      <c r="BM539" s="260"/>
      <c r="BN539" s="260"/>
      <c r="BO539" s="260"/>
      <c r="BP539" s="260"/>
      <c r="BQ539" s="260"/>
      <c r="BR539" s="260"/>
      <c r="BS539" s="260"/>
      <c r="BT539" s="260"/>
      <c r="BU539" s="260"/>
      <c r="BV539" s="260"/>
      <c r="BW539" s="260"/>
      <c r="BX539" s="260"/>
      <c r="BY539" s="260"/>
      <c r="BZ539" s="260"/>
      <c r="CA539" s="260"/>
      <c r="CB539" s="260"/>
      <c r="CC539" s="260"/>
      <c r="CD539" s="260"/>
      <c r="CE539" s="260"/>
      <c r="CF539" s="260"/>
      <c r="CG539" s="260"/>
      <c r="CH539" s="260"/>
      <c r="CI539" s="260"/>
      <c r="CJ539" s="260"/>
      <c r="CK539" s="260"/>
      <c r="CL539" s="260"/>
      <c r="CM539" s="260"/>
      <c r="CN539" s="260"/>
      <c r="CO539" s="260"/>
      <c r="CP539" s="260"/>
      <c r="CQ539" s="260"/>
      <c r="CR539" s="260"/>
      <c r="CS539" s="260"/>
      <c r="CT539" s="260"/>
      <c r="CU539" s="260"/>
      <c r="CV539" s="260"/>
      <c r="CW539" s="260"/>
      <c r="CX539" s="260"/>
      <c r="CY539" s="260"/>
      <c r="CZ539" s="260"/>
      <c r="DA539" s="260"/>
      <c r="DB539" s="833"/>
    </row>
    <row r="540" spans="2:106" ht="3.65" customHeight="1">
      <c r="B540" s="834" t="str">
        <f>MID(D539,1,1)&amp;"_U"&amp;G539&amp;"X"&amp;MID(H539,3,4)&amp;F539&amp;MID(E539,1,2)&amp;MID(I539,1,1)</f>
        <v>G_UNSX250X0MainVBS</v>
      </c>
      <c r="I540" s="861"/>
      <c r="DB540" s="835"/>
    </row>
    <row r="541" spans="2:106" ht="3.65" customHeight="1">
      <c r="B541" s="836"/>
      <c r="I541" s="861"/>
      <c r="DB541" s="835"/>
    </row>
    <row r="542" spans="2:106" ht="3.5" customHeight="1">
      <c r="B542" s="836"/>
      <c r="I542" s="861"/>
      <c r="DB542" s="835"/>
    </row>
    <row r="543" spans="2:106" ht="3.65" customHeight="1">
      <c r="B543" s="836"/>
      <c r="I543" s="861"/>
      <c r="L543" s="425"/>
      <c r="M543" s="426"/>
      <c r="N543" s="426"/>
      <c r="O543" s="427"/>
      <c r="P543" s="427"/>
      <c r="Q543" s="427"/>
      <c r="R543" s="427"/>
      <c r="S543" s="427"/>
      <c r="T543" s="427"/>
      <c r="U543" s="427"/>
      <c r="V543" s="427"/>
      <c r="W543" s="427"/>
      <c r="X543" s="427"/>
      <c r="Y543" s="427"/>
      <c r="Z543" s="427"/>
      <c r="AA543" s="427"/>
      <c r="AB543" s="427"/>
      <c r="AC543" s="427"/>
      <c r="AD543" s="427"/>
      <c r="AE543" s="427"/>
      <c r="AF543" s="427"/>
      <c r="AG543" s="1438"/>
      <c r="AH543" s="1438"/>
      <c r="AI543" s="1440"/>
      <c r="AJ543" s="1440"/>
      <c r="AK543" s="428"/>
      <c r="AL543" s="428"/>
      <c r="AM543" s="428"/>
      <c r="AN543" s="428"/>
      <c r="AO543" s="428"/>
      <c r="AP543" s="428"/>
      <c r="AQ543" s="428"/>
      <c r="AR543" s="428"/>
      <c r="AS543" s="428"/>
      <c r="AT543" s="428"/>
      <c r="AU543" s="428"/>
      <c r="AV543" s="428"/>
      <c r="AW543" s="428"/>
      <c r="AX543" s="428"/>
      <c r="AY543" s="428"/>
      <c r="AZ543" s="428"/>
      <c r="BA543" s="428"/>
      <c r="BB543" s="1429" t="s">
        <v>111</v>
      </c>
      <c r="BC543" s="1429"/>
      <c r="BD543" s="1429"/>
      <c r="BE543" s="1429"/>
      <c r="BF543" s="1429"/>
      <c r="BG543" s="1430"/>
      <c r="DB543" s="835"/>
    </row>
    <row r="544" spans="2:106" ht="3.65" customHeight="1">
      <c r="B544" s="836"/>
      <c r="I544" s="861"/>
      <c r="L544" s="429"/>
      <c r="M544" s="265"/>
      <c r="N544" s="265"/>
      <c r="O544" s="807"/>
      <c r="P544" s="807"/>
      <c r="Q544" s="807"/>
      <c r="R544" s="807"/>
      <c r="S544" s="807"/>
      <c r="T544" s="807"/>
      <c r="U544" s="807"/>
      <c r="V544" s="807"/>
      <c r="W544" s="807"/>
      <c r="X544" s="807"/>
      <c r="Y544" s="807"/>
      <c r="Z544" s="807"/>
      <c r="AA544" s="807"/>
      <c r="AB544" s="807"/>
      <c r="AC544" s="807"/>
      <c r="AD544" s="807"/>
      <c r="AE544" s="807"/>
      <c r="AF544" s="807"/>
      <c r="AG544" s="1439"/>
      <c r="AH544" s="1439"/>
      <c r="AI544" s="1441"/>
      <c r="AJ544" s="1441"/>
      <c r="AK544" s="275"/>
      <c r="AL544" s="275"/>
      <c r="AM544" s="275"/>
      <c r="AN544" s="275"/>
      <c r="AO544" s="275"/>
      <c r="AP544" s="275"/>
      <c r="AQ544" s="275"/>
      <c r="AR544" s="275"/>
      <c r="AS544" s="275"/>
      <c r="AT544" s="275"/>
      <c r="AU544" s="275"/>
      <c r="AV544" s="275"/>
      <c r="AW544" s="275"/>
      <c r="AX544" s="275"/>
      <c r="AY544" s="275"/>
      <c r="AZ544" s="275"/>
      <c r="BA544" s="275"/>
      <c r="BB544" s="1422"/>
      <c r="BC544" s="1422"/>
      <c r="BD544" s="1422"/>
      <c r="BE544" s="1422"/>
      <c r="BF544" s="1422"/>
      <c r="BG544" s="1431"/>
      <c r="DB544" s="835"/>
    </row>
    <row r="545" spans="2:106" ht="3.65" customHeight="1">
      <c r="B545" s="836"/>
      <c r="I545" s="861"/>
      <c r="L545" s="251"/>
      <c r="M545" s="275"/>
      <c r="N545" s="275"/>
      <c r="O545" s="275"/>
      <c r="P545" s="275"/>
      <c r="Q545" s="275"/>
      <c r="R545" s="275"/>
      <c r="S545" s="275"/>
      <c r="T545" s="275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  <c r="AF545" s="275"/>
      <c r="AG545" s="275"/>
      <c r="AH545" s="275"/>
      <c r="AI545" s="275"/>
      <c r="AJ545" s="275"/>
      <c r="AK545" s="275"/>
      <c r="AL545" s="275"/>
      <c r="AM545" s="275"/>
      <c r="AN545" s="275"/>
      <c r="AO545" s="275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1422"/>
      <c r="BC545" s="1422"/>
      <c r="BD545" s="1422"/>
      <c r="BE545" s="1422"/>
      <c r="BF545" s="1422"/>
      <c r="BG545" s="1431"/>
      <c r="DB545" s="835"/>
    </row>
    <row r="546" spans="2:106" ht="3.65" customHeight="1">
      <c r="B546" s="836"/>
      <c r="I546" s="861"/>
      <c r="L546" s="251"/>
      <c r="M546" s="275"/>
      <c r="N546" s="275"/>
      <c r="O546" s="275"/>
      <c r="P546" s="275"/>
      <c r="Q546" s="275"/>
      <c r="R546" s="275"/>
      <c r="S546" s="275"/>
      <c r="T546" s="275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  <c r="AF546" s="275"/>
      <c r="AG546" s="275"/>
      <c r="AH546" s="275"/>
      <c r="AI546" s="275"/>
      <c r="AJ546" s="275"/>
      <c r="AK546" s="275"/>
      <c r="AL546" s="275"/>
      <c r="AM546" s="275"/>
      <c r="AN546" s="275"/>
      <c r="AO546" s="275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/>
      <c r="AZ546" s="275"/>
      <c r="BA546" s="275"/>
      <c r="BB546" s="1422"/>
      <c r="BC546" s="1422"/>
      <c r="BD546" s="1422"/>
      <c r="BE546" s="1422"/>
      <c r="BF546" s="1422"/>
      <c r="BG546" s="1431"/>
      <c r="DB546" s="835"/>
    </row>
    <row r="547" spans="2:106" ht="3.65" customHeight="1">
      <c r="B547" s="836"/>
      <c r="I547" s="861"/>
      <c r="L547" s="251"/>
      <c r="M547" s="275"/>
      <c r="N547" s="275"/>
      <c r="O547" s="275"/>
      <c r="P547" s="275"/>
      <c r="Q547" s="275"/>
      <c r="R547" s="275"/>
      <c r="S547" s="275"/>
      <c r="T547" s="275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  <c r="AF547" s="275"/>
      <c r="AG547" s="275"/>
      <c r="AH547" s="275"/>
      <c r="AI547" s="275"/>
      <c r="AJ547" s="275"/>
      <c r="AK547" s="275"/>
      <c r="AL547" s="275"/>
      <c r="AM547" s="275"/>
      <c r="AN547" s="275"/>
      <c r="AO547" s="275"/>
      <c r="AP547" s="275"/>
      <c r="AQ547" s="275"/>
      <c r="AR547" s="275"/>
      <c r="AS547" s="275"/>
      <c r="AT547" s="275"/>
      <c r="AU547" s="275"/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G547" s="252"/>
      <c r="DB547" s="835"/>
    </row>
    <row r="548" spans="2:106" ht="3.65" customHeight="1">
      <c r="B548" s="836"/>
      <c r="I548" s="861"/>
      <c r="L548" s="1432" t="s">
        <v>115</v>
      </c>
      <c r="M548" s="1420"/>
      <c r="N548" s="1420"/>
      <c r="O548" s="1420"/>
      <c r="P548" s="1420"/>
      <c r="Q548" s="275"/>
      <c r="R548" s="275"/>
      <c r="S548" s="275"/>
      <c r="T548" s="275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  <c r="AF548" s="275"/>
      <c r="AG548" s="275"/>
      <c r="AH548" s="275"/>
      <c r="AI548" s="275"/>
      <c r="AJ548" s="275"/>
      <c r="AK548" s="275"/>
      <c r="AL548" s="275"/>
      <c r="AM548" s="275"/>
      <c r="AN548" s="275"/>
      <c r="AO548" s="275"/>
      <c r="AP548" s="275"/>
      <c r="AQ548" s="275"/>
      <c r="AR548" s="275"/>
      <c r="AS548" s="275"/>
      <c r="AT548" s="275"/>
      <c r="AU548" s="275"/>
      <c r="AV548" s="275"/>
      <c r="AW548" s="275"/>
      <c r="AX548" s="275"/>
      <c r="AY548" s="275"/>
      <c r="AZ548" s="275"/>
      <c r="BA548" s="275"/>
      <c r="BB548" s="275"/>
      <c r="BC548" s="275"/>
      <c r="BD548" s="275"/>
      <c r="BE548" s="275"/>
      <c r="BF548" s="275"/>
      <c r="BG548" s="252"/>
      <c r="DB548" s="835"/>
    </row>
    <row r="549" spans="2:106" ht="3.65" customHeight="1">
      <c r="B549" s="836"/>
      <c r="I549" s="861"/>
      <c r="L549" s="1432"/>
      <c r="M549" s="1420"/>
      <c r="N549" s="1420"/>
      <c r="O549" s="1420"/>
      <c r="P549" s="1420"/>
      <c r="Q549" s="807"/>
      <c r="R549" s="807"/>
      <c r="S549" s="807"/>
      <c r="T549" s="807"/>
      <c r="U549" s="807"/>
      <c r="V549" s="807"/>
      <c r="W549" s="807"/>
      <c r="X549" s="807"/>
      <c r="Y549" s="807"/>
      <c r="Z549" s="807"/>
      <c r="AA549" s="807"/>
      <c r="AB549" s="807"/>
      <c r="AC549" s="807"/>
      <c r="AD549" s="807"/>
      <c r="AE549" s="807"/>
      <c r="AF549" s="807"/>
      <c r="AG549" s="807"/>
      <c r="AH549" s="279"/>
      <c r="AI549" s="279"/>
      <c r="AJ549" s="279"/>
      <c r="AK549" s="275"/>
      <c r="AL549" s="275"/>
      <c r="AM549" s="275"/>
      <c r="AN549" s="275"/>
      <c r="AO549" s="275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/>
      <c r="BF549" s="275"/>
      <c r="BG549" s="252"/>
      <c r="DB549" s="835"/>
    </row>
    <row r="550" spans="2:106" ht="3.65" customHeight="1">
      <c r="B550" s="836"/>
      <c r="I550" s="861"/>
      <c r="L550" s="1433"/>
      <c r="M550" s="1434"/>
      <c r="N550" s="1434"/>
      <c r="O550" s="1434"/>
      <c r="P550" s="1434"/>
      <c r="Q550" s="430"/>
      <c r="R550" s="430"/>
      <c r="S550" s="430"/>
      <c r="T550" s="430"/>
      <c r="U550" s="430"/>
      <c r="V550" s="430"/>
      <c r="W550" s="430"/>
      <c r="X550" s="430"/>
      <c r="Y550" s="430"/>
      <c r="Z550" s="430"/>
      <c r="AA550" s="430"/>
      <c r="AB550" s="430"/>
      <c r="AC550" s="430"/>
      <c r="AD550" s="430"/>
      <c r="AE550" s="430"/>
      <c r="AF550" s="430"/>
      <c r="AG550" s="430"/>
      <c r="AH550" s="431"/>
      <c r="AI550" s="431"/>
      <c r="AJ550" s="431"/>
      <c r="AK550" s="432"/>
      <c r="AL550" s="432"/>
      <c r="AM550" s="432"/>
      <c r="AN550" s="432"/>
      <c r="AO550" s="432"/>
      <c r="AP550" s="432"/>
      <c r="AQ550" s="432"/>
      <c r="AR550" s="432"/>
      <c r="AS550" s="432"/>
      <c r="AT550" s="432"/>
      <c r="AU550" s="432"/>
      <c r="AV550" s="432"/>
      <c r="AW550" s="432"/>
      <c r="AX550" s="432"/>
      <c r="AY550" s="432"/>
      <c r="AZ550" s="432"/>
      <c r="BA550" s="432"/>
      <c r="BB550" s="432"/>
      <c r="BC550" s="432"/>
      <c r="BD550" s="432"/>
      <c r="BE550" s="432"/>
      <c r="BF550" s="432"/>
      <c r="BG550" s="433"/>
      <c r="DB550" s="835"/>
    </row>
    <row r="551" spans="2:106" ht="3.65" customHeight="1">
      <c r="B551" s="836"/>
      <c r="I551" s="861"/>
      <c r="L551" s="384"/>
      <c r="M551" s="1437"/>
      <c r="N551" s="1437"/>
      <c r="O551" s="428"/>
      <c r="P551" s="428"/>
      <c r="Q551" s="428"/>
      <c r="R551" s="428"/>
      <c r="S551" s="428"/>
      <c r="T551" s="434"/>
      <c r="U551" s="388"/>
      <c r="V551" s="388"/>
      <c r="W551" s="388"/>
      <c r="X551" s="388"/>
      <c r="Y551" s="388"/>
      <c r="Z551" s="388"/>
      <c r="AA551" s="388"/>
      <c r="AB551" s="434"/>
      <c r="AC551" s="388"/>
      <c r="AD551" s="388"/>
      <c r="AE551" s="388"/>
      <c r="AF551" s="388"/>
      <c r="AG551" s="388"/>
      <c r="AH551" s="388"/>
      <c r="AI551" s="388"/>
      <c r="AJ551" s="388"/>
      <c r="AK551" s="388"/>
      <c r="AL551" s="434"/>
      <c r="AM551" s="388"/>
      <c r="AN551" s="388"/>
      <c r="AO551" s="388"/>
      <c r="AP551" s="388"/>
      <c r="AQ551" s="388"/>
      <c r="AR551" s="388"/>
      <c r="AS551" s="388"/>
      <c r="AT551" s="388"/>
      <c r="AU551" s="434"/>
      <c r="AV551" s="388"/>
      <c r="AW551" s="385"/>
      <c r="AX551" s="385"/>
      <c r="AY551" s="388"/>
      <c r="AZ551" s="428"/>
      <c r="BA551" s="428"/>
      <c r="BB551" s="1429" t="s">
        <v>111</v>
      </c>
      <c r="BC551" s="1429"/>
      <c r="BD551" s="1429"/>
      <c r="BE551" s="1429"/>
      <c r="BF551" s="1429"/>
      <c r="BG551" s="1430"/>
      <c r="DB551" s="835"/>
    </row>
    <row r="552" spans="2:106" ht="3.65" customHeight="1">
      <c r="B552" s="836"/>
      <c r="I552" s="861"/>
      <c r="L552" s="389"/>
      <c r="M552" s="1420"/>
      <c r="N552" s="1420"/>
      <c r="O552" s="275"/>
      <c r="P552" s="275"/>
      <c r="Q552" s="275"/>
      <c r="R552" s="275"/>
      <c r="S552" s="275"/>
      <c r="T552" s="806"/>
      <c r="U552" s="800"/>
      <c r="V552" s="800"/>
      <c r="W552" s="800"/>
      <c r="X552" s="800"/>
      <c r="Y552" s="800"/>
      <c r="Z552" s="800"/>
      <c r="AA552" s="800"/>
      <c r="AB552" s="806"/>
      <c r="AC552" s="800"/>
      <c r="AD552" s="800"/>
      <c r="AE552" s="800"/>
      <c r="AF552" s="800"/>
      <c r="AG552" s="800"/>
      <c r="AH552" s="800"/>
      <c r="AI552" s="800"/>
      <c r="AJ552" s="800"/>
      <c r="AK552" s="800"/>
      <c r="AL552" s="806"/>
      <c r="AM552" s="800"/>
      <c r="AN552" s="800"/>
      <c r="AO552" s="800"/>
      <c r="AP552" s="800"/>
      <c r="AQ552" s="800"/>
      <c r="AR552" s="800"/>
      <c r="AS552" s="800"/>
      <c r="AT552" s="800"/>
      <c r="AU552" s="806"/>
      <c r="AV552" s="800"/>
      <c r="AW552" s="796"/>
      <c r="AX552" s="796"/>
      <c r="AY552" s="800"/>
      <c r="AZ552" s="275"/>
      <c r="BA552" s="275"/>
      <c r="BB552" s="1422"/>
      <c r="BC552" s="1422"/>
      <c r="BD552" s="1422"/>
      <c r="BE552" s="1422"/>
      <c r="BF552" s="1422"/>
      <c r="BG552" s="1431"/>
      <c r="DB552" s="835"/>
    </row>
    <row r="553" spans="2:106" ht="3.65" customHeight="1">
      <c r="B553" s="836"/>
      <c r="I553" s="861"/>
      <c r="L553" s="389"/>
      <c r="M553" s="1420"/>
      <c r="N553" s="1420"/>
      <c r="O553" s="275"/>
      <c r="P553" s="275"/>
      <c r="Q553" s="275"/>
      <c r="R553" s="275"/>
      <c r="S553" s="275"/>
      <c r="T553" s="800"/>
      <c r="U553" s="800"/>
      <c r="V553" s="800"/>
      <c r="W553" s="800"/>
      <c r="X553" s="800"/>
      <c r="Y553" s="800"/>
      <c r="Z553" s="800"/>
      <c r="AA553" s="800"/>
      <c r="AB553" s="800"/>
      <c r="AC553" s="800"/>
      <c r="AD553" s="800"/>
      <c r="AE553" s="800"/>
      <c r="AF553" s="800"/>
      <c r="AG553" s="800"/>
      <c r="AH553" s="800"/>
      <c r="AI553" s="800"/>
      <c r="AJ553" s="800"/>
      <c r="AK553" s="800"/>
      <c r="AL553" s="800"/>
      <c r="AM553" s="800"/>
      <c r="AN553" s="800"/>
      <c r="AO553" s="800"/>
      <c r="AP553" s="800"/>
      <c r="AQ553" s="800"/>
      <c r="AR553" s="800"/>
      <c r="AS553" s="800"/>
      <c r="AT553" s="800"/>
      <c r="AU553" s="800"/>
      <c r="AV553" s="800"/>
      <c r="AW553" s="796"/>
      <c r="AX553" s="796"/>
      <c r="AY553" s="796"/>
      <c r="AZ553" s="275"/>
      <c r="BA553" s="275"/>
      <c r="BB553" s="1422"/>
      <c r="BC553" s="1422"/>
      <c r="BD553" s="1422"/>
      <c r="BE553" s="1422"/>
      <c r="BF553" s="1422"/>
      <c r="BG553" s="1431"/>
      <c r="DB553" s="835"/>
    </row>
    <row r="554" spans="2:106" ht="3.65" customHeight="1">
      <c r="B554" s="836"/>
      <c r="I554" s="861"/>
      <c r="L554" s="389"/>
      <c r="M554" s="800"/>
      <c r="N554" s="796"/>
      <c r="O554" s="275"/>
      <c r="P554" s="275"/>
      <c r="Q554" s="275"/>
      <c r="R554" s="275"/>
      <c r="S554" s="275"/>
      <c r="T554" s="800"/>
      <c r="U554" s="800"/>
      <c r="V554" s="800"/>
      <c r="W554" s="800"/>
      <c r="X554" s="800"/>
      <c r="Y554" s="800"/>
      <c r="Z554" s="800"/>
      <c r="AA554" s="800"/>
      <c r="AB554" s="800"/>
      <c r="AC554" s="800"/>
      <c r="AD554" s="800"/>
      <c r="AE554" s="800"/>
      <c r="AF554" s="800"/>
      <c r="AG554" s="800"/>
      <c r="AH554" s="800"/>
      <c r="AI554" s="800"/>
      <c r="AJ554" s="800"/>
      <c r="AK554" s="800"/>
      <c r="AL554" s="800"/>
      <c r="AM554" s="800"/>
      <c r="AN554" s="800"/>
      <c r="AO554" s="800"/>
      <c r="AP554" s="800"/>
      <c r="AQ554" s="800"/>
      <c r="AR554" s="800"/>
      <c r="AS554" s="800"/>
      <c r="AT554" s="800"/>
      <c r="AU554" s="800"/>
      <c r="AV554" s="800"/>
      <c r="AW554" s="800"/>
      <c r="AX554" s="800"/>
      <c r="AY554" s="796"/>
      <c r="AZ554" s="796"/>
      <c r="BA554" s="796"/>
      <c r="BB554" s="1422"/>
      <c r="BC554" s="1422"/>
      <c r="BD554" s="1422"/>
      <c r="BE554" s="1422"/>
      <c r="BF554" s="1422"/>
      <c r="BG554" s="1431"/>
      <c r="DB554" s="835"/>
    </row>
    <row r="555" spans="2:106" ht="3.65" customHeight="1">
      <c r="B555" s="836"/>
      <c r="I555" s="861"/>
      <c r="L555" s="435"/>
      <c r="M555" s="800"/>
      <c r="N555" s="800"/>
      <c r="O555" s="800"/>
      <c r="P555" s="800"/>
      <c r="Q555" s="800"/>
      <c r="R555" s="800"/>
      <c r="S555" s="800"/>
      <c r="T555" s="800"/>
      <c r="U555" s="800"/>
      <c r="V555" s="800"/>
      <c r="W555" s="800"/>
      <c r="X555" s="800"/>
      <c r="Y555" s="800"/>
      <c r="Z555" s="800"/>
      <c r="AA555" s="800"/>
      <c r="AB555" s="800"/>
      <c r="AC555" s="800"/>
      <c r="AD555" s="800"/>
      <c r="AE555" s="800"/>
      <c r="AF555" s="800"/>
      <c r="AG555" s="800"/>
      <c r="AH555" s="800"/>
      <c r="AI555" s="800"/>
      <c r="AJ555" s="800"/>
      <c r="AK555" s="800"/>
      <c r="AL555" s="800"/>
      <c r="AM555" s="800"/>
      <c r="AN555" s="800"/>
      <c r="AO555" s="800"/>
      <c r="AP555" s="800"/>
      <c r="AQ555" s="800"/>
      <c r="AR555" s="800"/>
      <c r="AS555" s="800"/>
      <c r="AT555" s="800"/>
      <c r="AU555" s="800"/>
      <c r="AV555" s="800"/>
      <c r="AW555" s="800"/>
      <c r="AX555" s="800"/>
      <c r="AY555" s="800"/>
      <c r="AZ555" s="800"/>
      <c r="BA555" s="800"/>
      <c r="BB555" s="800"/>
      <c r="BC555" s="800"/>
      <c r="BD555" s="800"/>
      <c r="BE555" s="800"/>
      <c r="BF555" s="800"/>
      <c r="BG555" s="393"/>
      <c r="DB555" s="835"/>
    </row>
    <row r="556" spans="2:106" ht="3.65" customHeight="1">
      <c r="B556" s="836"/>
      <c r="I556" s="861"/>
      <c r="L556" s="389"/>
      <c r="M556" s="796"/>
      <c r="N556" s="796"/>
      <c r="O556" s="796"/>
      <c r="P556" s="796"/>
      <c r="Q556" s="796"/>
      <c r="R556" s="796"/>
      <c r="S556" s="796"/>
      <c r="T556" s="796"/>
      <c r="U556" s="796"/>
      <c r="V556" s="796"/>
      <c r="W556" s="796"/>
      <c r="X556" s="796"/>
      <c r="Y556" s="796"/>
      <c r="Z556" s="796"/>
      <c r="AA556" s="796"/>
      <c r="AB556" s="796"/>
      <c r="AC556" s="796"/>
      <c r="AD556" s="796"/>
      <c r="AE556" s="796"/>
      <c r="AF556" s="796"/>
      <c r="AG556" s="796"/>
      <c r="AH556" s="796"/>
      <c r="AI556" s="796"/>
      <c r="AJ556" s="796"/>
      <c r="AK556" s="796"/>
      <c r="AL556" s="796"/>
      <c r="AM556" s="796"/>
      <c r="AN556" s="800"/>
      <c r="AO556" s="800"/>
      <c r="AP556" s="800"/>
      <c r="AQ556" s="800"/>
      <c r="AR556" s="800"/>
      <c r="AS556" s="800"/>
      <c r="AT556" s="800"/>
      <c r="AU556" s="796"/>
      <c r="AV556" s="796"/>
      <c r="AW556" s="796"/>
      <c r="AX556" s="796"/>
      <c r="AY556" s="796"/>
      <c r="AZ556" s="796"/>
      <c r="BA556" s="796"/>
      <c r="BB556" s="796"/>
      <c r="BC556" s="800"/>
      <c r="BD556" s="800"/>
      <c r="BE556" s="800"/>
      <c r="BF556" s="796"/>
      <c r="BG556" s="392"/>
      <c r="DB556" s="835"/>
    </row>
    <row r="557" spans="2:106" ht="3.65" customHeight="1">
      <c r="B557" s="836"/>
      <c r="I557" s="861"/>
      <c r="L557" s="389"/>
      <c r="M557" s="796"/>
      <c r="N557" s="796"/>
      <c r="O557" s="796"/>
      <c r="P557" s="796"/>
      <c r="Q557" s="796"/>
      <c r="R557" s="796"/>
      <c r="S557" s="796"/>
      <c r="T557" s="796"/>
      <c r="U557" s="796"/>
      <c r="V557" s="796"/>
      <c r="W557" s="796"/>
      <c r="X557" s="796"/>
      <c r="Y557" s="796"/>
      <c r="Z557" s="796"/>
      <c r="AA557" s="796"/>
      <c r="AB557" s="796"/>
      <c r="AC557" s="796"/>
      <c r="AD557" s="796"/>
      <c r="AE557" s="796"/>
      <c r="AF557" s="796"/>
      <c r="AG557" s="796"/>
      <c r="AH557" s="796"/>
      <c r="AI557" s="796"/>
      <c r="AJ557" s="796"/>
      <c r="AK557" s="796"/>
      <c r="AL557" s="796"/>
      <c r="AM557" s="796"/>
      <c r="AN557" s="800"/>
      <c r="AO557" s="800"/>
      <c r="AP557" s="800"/>
      <c r="AQ557" s="800"/>
      <c r="AR557" s="800"/>
      <c r="AS557" s="800"/>
      <c r="AT557" s="800"/>
      <c r="AU557" s="796"/>
      <c r="AV557" s="796"/>
      <c r="AW557" s="796"/>
      <c r="AX557" s="796"/>
      <c r="AY557" s="796"/>
      <c r="AZ557" s="796"/>
      <c r="BA557" s="796"/>
      <c r="BB557" s="796"/>
      <c r="BC557" s="800"/>
      <c r="BD557" s="800"/>
      <c r="BE557" s="800"/>
      <c r="BF557" s="796"/>
      <c r="BG557" s="392"/>
      <c r="DB557" s="835"/>
    </row>
    <row r="558" spans="2:106" ht="3.65" customHeight="1">
      <c r="B558" s="836"/>
      <c r="I558" s="861"/>
      <c r="L558" s="389"/>
      <c r="M558" s="796"/>
      <c r="N558" s="796"/>
      <c r="O558" s="796"/>
      <c r="P558" s="796"/>
      <c r="Q558" s="796"/>
      <c r="R558" s="796"/>
      <c r="S558" s="801"/>
      <c r="T558" s="801"/>
      <c r="U558" s="796"/>
      <c r="V558" s="796"/>
      <c r="W558" s="796"/>
      <c r="X558" s="796"/>
      <c r="Y558" s="796"/>
      <c r="Z558" s="796"/>
      <c r="AA558" s="796"/>
      <c r="AB558" s="801"/>
      <c r="AC558" s="801"/>
      <c r="AD558" s="796"/>
      <c r="AE558" s="796"/>
      <c r="AF558" s="796"/>
      <c r="AG558" s="796"/>
      <c r="AH558" s="796"/>
      <c r="AI558" s="796"/>
      <c r="AJ558" s="796"/>
      <c r="AK558" s="801"/>
      <c r="AL558" s="801"/>
      <c r="AM558" s="796"/>
      <c r="AN558" s="800"/>
      <c r="AO558" s="800"/>
      <c r="AP558" s="800"/>
      <c r="AQ558" s="800"/>
      <c r="AR558" s="800"/>
      <c r="AS558" s="800"/>
      <c r="AT558" s="801"/>
      <c r="AU558" s="801"/>
      <c r="AV558" s="796"/>
      <c r="AW558" s="796"/>
      <c r="AX558" s="796"/>
      <c r="AY558" s="796"/>
      <c r="AZ558" s="796"/>
      <c r="BA558" s="796"/>
      <c r="BB558" s="796"/>
      <c r="BC558" s="800"/>
      <c r="BD558" s="800"/>
      <c r="BE558" s="800"/>
      <c r="BF558" s="796"/>
      <c r="BG558" s="392"/>
      <c r="DB558" s="835"/>
    </row>
    <row r="559" spans="2:106" ht="3.65" customHeight="1">
      <c r="B559" s="836"/>
      <c r="I559" s="861"/>
      <c r="L559" s="389"/>
      <c r="M559" s="796"/>
      <c r="N559" s="796"/>
      <c r="O559" s="796"/>
      <c r="P559" s="796"/>
      <c r="Q559" s="796"/>
      <c r="R559" s="796"/>
      <c r="S559" s="801"/>
      <c r="T559" s="801"/>
      <c r="U559" s="796"/>
      <c r="V559" s="796"/>
      <c r="W559" s="796"/>
      <c r="X559" s="796"/>
      <c r="Y559" s="796"/>
      <c r="Z559" s="796"/>
      <c r="AA559" s="796"/>
      <c r="AB559" s="801"/>
      <c r="AC559" s="801"/>
      <c r="AD559" s="796"/>
      <c r="AE559" s="796"/>
      <c r="AF559" s="796"/>
      <c r="AG559" s="796"/>
      <c r="AH559" s="796"/>
      <c r="AI559" s="796"/>
      <c r="AJ559" s="796"/>
      <c r="AK559" s="801"/>
      <c r="AL559" s="801"/>
      <c r="AM559" s="796"/>
      <c r="AN559" s="800"/>
      <c r="AO559" s="800"/>
      <c r="AP559" s="800"/>
      <c r="AQ559" s="800"/>
      <c r="AR559" s="800"/>
      <c r="AS559" s="800"/>
      <c r="AT559" s="801"/>
      <c r="AU559" s="801"/>
      <c r="AV559" s="796"/>
      <c r="AW559" s="796"/>
      <c r="AX559" s="796"/>
      <c r="AY559" s="796"/>
      <c r="AZ559" s="796"/>
      <c r="BA559" s="796"/>
      <c r="BB559" s="796"/>
      <c r="BC559" s="800"/>
      <c r="BD559" s="800"/>
      <c r="BE559" s="800"/>
      <c r="BF559" s="796"/>
      <c r="BG559" s="392"/>
      <c r="DB559" s="835"/>
    </row>
    <row r="560" spans="2:106" ht="3.65" customHeight="1">
      <c r="B560" s="836"/>
      <c r="I560" s="861"/>
      <c r="L560" s="389"/>
      <c r="M560" s="796"/>
      <c r="N560" s="796"/>
      <c r="O560" s="796"/>
      <c r="P560" s="796"/>
      <c r="Q560" s="1420" t="e" vm="16">
        <v>#VALUE!</v>
      </c>
      <c r="R560" s="1420"/>
      <c r="S560" s="1420"/>
      <c r="T560" s="1420"/>
      <c r="U560" s="1420"/>
      <c r="V560" s="1420"/>
      <c r="W560" s="1420"/>
      <c r="X560" s="796"/>
      <c r="Y560" s="796"/>
      <c r="Z560" s="1420" t="e" vm="16">
        <v>#VALUE!</v>
      </c>
      <c r="AA560" s="1420"/>
      <c r="AB560" s="1420"/>
      <c r="AC560" s="1420"/>
      <c r="AD560" s="1420"/>
      <c r="AE560" s="1420"/>
      <c r="AF560" s="1420"/>
      <c r="AG560" s="796"/>
      <c r="AH560" s="796"/>
      <c r="AI560" s="1420" t="e" vm="16">
        <v>#VALUE!</v>
      </c>
      <c r="AJ560" s="1420"/>
      <c r="AK560" s="1420"/>
      <c r="AL560" s="1420"/>
      <c r="AM560" s="1420"/>
      <c r="AN560" s="1420"/>
      <c r="AO560" s="1420"/>
      <c r="AP560" s="796"/>
      <c r="AQ560" s="796"/>
      <c r="AR560" s="1420" t="e" vm="16">
        <v>#VALUE!</v>
      </c>
      <c r="AS560" s="1420"/>
      <c r="AT560" s="1420"/>
      <c r="AU560" s="1420"/>
      <c r="AV560" s="1420"/>
      <c r="AW560" s="1420"/>
      <c r="AX560" s="1420"/>
      <c r="AY560" s="796"/>
      <c r="AZ560" s="796"/>
      <c r="BA560" s="796"/>
      <c r="BB560" s="796"/>
      <c r="BC560" s="800"/>
      <c r="BD560" s="800"/>
      <c r="BE560" s="800"/>
      <c r="BF560" s="796"/>
      <c r="BG560" s="392"/>
      <c r="DB560" s="835"/>
    </row>
    <row r="561" spans="2:106" ht="3.65" customHeight="1">
      <c r="B561" s="836"/>
      <c r="I561" s="861"/>
      <c r="L561" s="389"/>
      <c r="M561" s="796"/>
      <c r="N561" s="796"/>
      <c r="O561" s="796"/>
      <c r="P561" s="796"/>
      <c r="Q561" s="1420"/>
      <c r="R561" s="1420"/>
      <c r="S561" s="1420"/>
      <c r="T561" s="1420"/>
      <c r="U561" s="1420"/>
      <c r="V561" s="1420"/>
      <c r="W561" s="1420"/>
      <c r="X561" s="796"/>
      <c r="Y561" s="796"/>
      <c r="Z561" s="1420"/>
      <c r="AA561" s="1420"/>
      <c r="AB561" s="1420"/>
      <c r="AC561" s="1420"/>
      <c r="AD561" s="1420"/>
      <c r="AE561" s="1420"/>
      <c r="AF561" s="1420"/>
      <c r="AG561" s="796"/>
      <c r="AH561" s="796"/>
      <c r="AI561" s="1420"/>
      <c r="AJ561" s="1420"/>
      <c r="AK561" s="1420"/>
      <c r="AL561" s="1420"/>
      <c r="AM561" s="1420"/>
      <c r="AN561" s="1420"/>
      <c r="AO561" s="1420"/>
      <c r="AP561" s="796"/>
      <c r="AQ561" s="796"/>
      <c r="AR561" s="1420"/>
      <c r="AS561" s="1420"/>
      <c r="AT561" s="1420"/>
      <c r="AU561" s="1420"/>
      <c r="AV561" s="1420"/>
      <c r="AW561" s="1420"/>
      <c r="AX561" s="1420"/>
      <c r="AY561" s="796"/>
      <c r="AZ561" s="796"/>
      <c r="BA561" s="796"/>
      <c r="BB561" s="796"/>
      <c r="BC561" s="796"/>
      <c r="BD561" s="796"/>
      <c r="BE561" s="796"/>
      <c r="BF561" s="796"/>
      <c r="BG561" s="392"/>
      <c r="DB561" s="835"/>
    </row>
    <row r="562" spans="2:106" ht="3.65" customHeight="1">
      <c r="B562" s="836"/>
      <c r="I562" s="861"/>
      <c r="L562" s="389"/>
      <c r="M562" s="796"/>
      <c r="N562" s="796"/>
      <c r="O562" s="796"/>
      <c r="P562" s="796"/>
      <c r="Q562" s="1420"/>
      <c r="R562" s="1420"/>
      <c r="S562" s="1420"/>
      <c r="T562" s="1420"/>
      <c r="U562" s="1420"/>
      <c r="V562" s="1420"/>
      <c r="W562" s="1420"/>
      <c r="X562" s="796"/>
      <c r="Y562" s="796"/>
      <c r="Z562" s="1420"/>
      <c r="AA562" s="1420"/>
      <c r="AB562" s="1420"/>
      <c r="AC562" s="1420"/>
      <c r="AD562" s="1420"/>
      <c r="AE562" s="1420"/>
      <c r="AF562" s="1420"/>
      <c r="AG562" s="796"/>
      <c r="AH562" s="796"/>
      <c r="AI562" s="1420"/>
      <c r="AJ562" s="1420"/>
      <c r="AK562" s="1420"/>
      <c r="AL562" s="1420"/>
      <c r="AM562" s="1420"/>
      <c r="AN562" s="1420"/>
      <c r="AO562" s="1420"/>
      <c r="AP562" s="796"/>
      <c r="AQ562" s="796"/>
      <c r="AR562" s="1420"/>
      <c r="AS562" s="1420"/>
      <c r="AT562" s="1420"/>
      <c r="AU562" s="1420"/>
      <c r="AV562" s="1420"/>
      <c r="AW562" s="1420"/>
      <c r="AX562" s="1420"/>
      <c r="AY562" s="796"/>
      <c r="AZ562" s="796"/>
      <c r="BA562" s="796"/>
      <c r="BB562" s="796"/>
      <c r="BC562" s="796"/>
      <c r="BD562" s="796"/>
      <c r="BE562" s="796"/>
      <c r="BF562" s="796"/>
      <c r="BG562" s="392"/>
      <c r="DB562" s="835"/>
    </row>
    <row r="563" spans="2:106" ht="3.65" customHeight="1">
      <c r="B563" s="836"/>
      <c r="I563" s="861"/>
      <c r="L563" s="389"/>
      <c r="M563" s="796"/>
      <c r="N563" s="796"/>
      <c r="O563" s="796"/>
      <c r="P563" s="796"/>
      <c r="Q563" s="1420"/>
      <c r="R563" s="1420"/>
      <c r="S563" s="1420"/>
      <c r="T563" s="1420"/>
      <c r="U563" s="1420"/>
      <c r="V563" s="1420"/>
      <c r="W563" s="1420"/>
      <c r="X563" s="796"/>
      <c r="Y563" s="796"/>
      <c r="Z563" s="1420"/>
      <c r="AA563" s="1420"/>
      <c r="AB563" s="1420"/>
      <c r="AC563" s="1420"/>
      <c r="AD563" s="1420"/>
      <c r="AE563" s="1420"/>
      <c r="AF563" s="1420"/>
      <c r="AG563" s="796"/>
      <c r="AH563" s="796"/>
      <c r="AI563" s="1420"/>
      <c r="AJ563" s="1420"/>
      <c r="AK563" s="1420"/>
      <c r="AL563" s="1420"/>
      <c r="AM563" s="1420"/>
      <c r="AN563" s="1420"/>
      <c r="AO563" s="1420"/>
      <c r="AP563" s="796"/>
      <c r="AQ563" s="796"/>
      <c r="AR563" s="1420"/>
      <c r="AS563" s="1420"/>
      <c r="AT563" s="1420"/>
      <c r="AU563" s="1420"/>
      <c r="AV563" s="1420"/>
      <c r="AW563" s="1420"/>
      <c r="AX563" s="1420"/>
      <c r="AY563" s="796"/>
      <c r="AZ563" s="796"/>
      <c r="BA563" s="796"/>
      <c r="BB563" s="796"/>
      <c r="BC563" s="796"/>
      <c r="BD563" s="796"/>
      <c r="BE563" s="796"/>
      <c r="BF563" s="796"/>
      <c r="BG563" s="392"/>
      <c r="DB563" s="835"/>
    </row>
    <row r="564" spans="2:106" ht="3.65" customHeight="1">
      <c r="B564" s="836"/>
      <c r="I564" s="861"/>
      <c r="L564" s="389"/>
      <c r="M564" s="796"/>
      <c r="N564" s="796"/>
      <c r="O564" s="796"/>
      <c r="P564" s="796"/>
      <c r="Q564" s="1420"/>
      <c r="R564" s="1420"/>
      <c r="S564" s="1420"/>
      <c r="T564" s="1420"/>
      <c r="U564" s="1420"/>
      <c r="V564" s="1420"/>
      <c r="W564" s="1420"/>
      <c r="X564" s="796"/>
      <c r="Y564" s="796"/>
      <c r="Z564" s="1420"/>
      <c r="AA564" s="1420"/>
      <c r="AB564" s="1420"/>
      <c r="AC564" s="1420"/>
      <c r="AD564" s="1420"/>
      <c r="AE564" s="1420"/>
      <c r="AF564" s="1420"/>
      <c r="AG564" s="796"/>
      <c r="AH564" s="796"/>
      <c r="AI564" s="1420"/>
      <c r="AJ564" s="1420"/>
      <c r="AK564" s="1420"/>
      <c r="AL564" s="1420"/>
      <c r="AM564" s="1420"/>
      <c r="AN564" s="1420"/>
      <c r="AO564" s="1420"/>
      <c r="AP564" s="796"/>
      <c r="AQ564" s="796"/>
      <c r="AR564" s="1420"/>
      <c r="AS564" s="1420"/>
      <c r="AT564" s="1420"/>
      <c r="AU564" s="1420"/>
      <c r="AV564" s="1420"/>
      <c r="AW564" s="1420"/>
      <c r="AX564" s="1420"/>
      <c r="AY564" s="796"/>
      <c r="AZ564" s="796"/>
      <c r="BA564" s="796"/>
      <c r="BB564" s="796"/>
      <c r="BC564" s="796"/>
      <c r="BD564" s="796"/>
      <c r="BE564" s="796"/>
      <c r="BF564" s="796"/>
      <c r="BG564" s="392"/>
      <c r="DB564" s="835"/>
    </row>
    <row r="565" spans="2:106" ht="3.65" customHeight="1">
      <c r="B565" s="836"/>
      <c r="I565" s="861"/>
      <c r="L565" s="389"/>
      <c r="M565" s="796"/>
      <c r="N565" s="796"/>
      <c r="O565" s="796"/>
      <c r="P565" s="796"/>
      <c r="Q565" s="1420"/>
      <c r="R565" s="1420"/>
      <c r="S565" s="1420"/>
      <c r="T565" s="1420"/>
      <c r="U565" s="1420"/>
      <c r="V565" s="1420"/>
      <c r="W565" s="1420"/>
      <c r="X565" s="796"/>
      <c r="Y565" s="796"/>
      <c r="Z565" s="1420"/>
      <c r="AA565" s="1420"/>
      <c r="AB565" s="1420"/>
      <c r="AC565" s="1420"/>
      <c r="AD565" s="1420"/>
      <c r="AE565" s="1420"/>
      <c r="AF565" s="1420"/>
      <c r="AG565" s="796"/>
      <c r="AH565" s="796"/>
      <c r="AI565" s="1420"/>
      <c r="AJ565" s="1420"/>
      <c r="AK565" s="1420"/>
      <c r="AL565" s="1420"/>
      <c r="AM565" s="1420"/>
      <c r="AN565" s="1420"/>
      <c r="AO565" s="1420"/>
      <c r="AP565" s="796"/>
      <c r="AQ565" s="796"/>
      <c r="AR565" s="1420"/>
      <c r="AS565" s="1420"/>
      <c r="AT565" s="1420"/>
      <c r="AU565" s="1420"/>
      <c r="AV565" s="1420"/>
      <c r="AW565" s="1420"/>
      <c r="AX565" s="1420"/>
      <c r="AY565" s="796"/>
      <c r="AZ565" s="796"/>
      <c r="BA565" s="796"/>
      <c r="BB565" s="796"/>
      <c r="BC565" s="796"/>
      <c r="BD565" s="796"/>
      <c r="BE565" s="796"/>
      <c r="BF565" s="796"/>
      <c r="BG565" s="392"/>
      <c r="DB565" s="835"/>
    </row>
    <row r="566" spans="2:106" ht="3.65" customHeight="1">
      <c r="B566" s="836"/>
      <c r="I566" s="861"/>
      <c r="L566" s="389"/>
      <c r="M566" s="796"/>
      <c r="N566" s="796"/>
      <c r="O566" s="796"/>
      <c r="P566" s="796"/>
      <c r="Q566" s="1420"/>
      <c r="R566" s="1420"/>
      <c r="S566" s="1420"/>
      <c r="T566" s="1420"/>
      <c r="U566" s="1420"/>
      <c r="V566" s="1420"/>
      <c r="W566" s="1420"/>
      <c r="X566" s="796"/>
      <c r="Y566" s="796"/>
      <c r="Z566" s="1420"/>
      <c r="AA566" s="1420"/>
      <c r="AB566" s="1420"/>
      <c r="AC566" s="1420"/>
      <c r="AD566" s="1420"/>
      <c r="AE566" s="1420"/>
      <c r="AF566" s="1420"/>
      <c r="AG566" s="796"/>
      <c r="AH566" s="796"/>
      <c r="AI566" s="1420"/>
      <c r="AJ566" s="1420"/>
      <c r="AK566" s="1420"/>
      <c r="AL566" s="1420"/>
      <c r="AM566" s="1420"/>
      <c r="AN566" s="1420"/>
      <c r="AO566" s="1420"/>
      <c r="AP566" s="796"/>
      <c r="AQ566" s="796"/>
      <c r="AR566" s="1420"/>
      <c r="AS566" s="1420"/>
      <c r="AT566" s="1420"/>
      <c r="AU566" s="1420"/>
      <c r="AV566" s="1420"/>
      <c r="AW566" s="1420"/>
      <c r="AX566" s="1420"/>
      <c r="AY566" s="796"/>
      <c r="AZ566" s="796"/>
      <c r="BA566" s="796"/>
      <c r="BB566" s="796"/>
      <c r="BC566" s="796"/>
      <c r="BD566" s="796"/>
      <c r="BE566" s="796"/>
      <c r="BF566" s="796"/>
      <c r="BG566" s="392"/>
      <c r="DB566" s="835"/>
    </row>
    <row r="567" spans="2:106" ht="3.65" customHeight="1">
      <c r="B567" s="836"/>
      <c r="I567" s="861"/>
      <c r="L567" s="389"/>
      <c r="M567" s="796"/>
      <c r="N567" s="796"/>
      <c r="O567" s="796"/>
      <c r="P567" s="796"/>
      <c r="Q567" s="1420"/>
      <c r="R567" s="1420"/>
      <c r="S567" s="1420"/>
      <c r="T567" s="1420"/>
      <c r="U567" s="1420"/>
      <c r="V567" s="1420"/>
      <c r="W567" s="1420"/>
      <c r="X567" s="796"/>
      <c r="Y567" s="796"/>
      <c r="Z567" s="1420"/>
      <c r="AA567" s="1420"/>
      <c r="AB567" s="1420"/>
      <c r="AC567" s="1420"/>
      <c r="AD567" s="1420"/>
      <c r="AE567" s="1420"/>
      <c r="AF567" s="1420"/>
      <c r="AG567" s="796"/>
      <c r="AH567" s="796"/>
      <c r="AI567" s="1420"/>
      <c r="AJ567" s="1420"/>
      <c r="AK567" s="1420"/>
      <c r="AL567" s="1420"/>
      <c r="AM567" s="1420"/>
      <c r="AN567" s="1420"/>
      <c r="AO567" s="1420"/>
      <c r="AP567" s="796"/>
      <c r="AQ567" s="796"/>
      <c r="AR567" s="1420"/>
      <c r="AS567" s="1420"/>
      <c r="AT567" s="1420"/>
      <c r="AU567" s="1420"/>
      <c r="AV567" s="1420"/>
      <c r="AW567" s="1420"/>
      <c r="AX567" s="1420"/>
      <c r="AY567" s="796"/>
      <c r="AZ567" s="796"/>
      <c r="BA567" s="796"/>
      <c r="BB567" s="796"/>
      <c r="BC567" s="796"/>
      <c r="BD567" s="796"/>
      <c r="BE567" s="796"/>
      <c r="BF567" s="796"/>
      <c r="BG567" s="392"/>
      <c r="DB567" s="835"/>
    </row>
    <row r="568" spans="2:106" ht="3.65" customHeight="1">
      <c r="B568" s="836"/>
      <c r="I568" s="861"/>
      <c r="L568" s="389"/>
      <c r="M568" s="796"/>
      <c r="N568" s="796"/>
      <c r="O568" s="796"/>
      <c r="P568" s="796"/>
      <c r="Q568" s="1420"/>
      <c r="R568" s="1420"/>
      <c r="S568" s="1420"/>
      <c r="T568" s="1420"/>
      <c r="U568" s="1420"/>
      <c r="V568" s="1420"/>
      <c r="W568" s="1420"/>
      <c r="X568" s="796"/>
      <c r="Y568" s="796"/>
      <c r="Z568" s="1420"/>
      <c r="AA568" s="1420"/>
      <c r="AB568" s="1420"/>
      <c r="AC568" s="1420"/>
      <c r="AD568" s="1420"/>
      <c r="AE568" s="1420"/>
      <c r="AF568" s="1420"/>
      <c r="AG568" s="796"/>
      <c r="AH568" s="796"/>
      <c r="AI568" s="1420"/>
      <c r="AJ568" s="1420"/>
      <c r="AK568" s="1420"/>
      <c r="AL568" s="1420"/>
      <c r="AM568" s="1420"/>
      <c r="AN568" s="1420"/>
      <c r="AO568" s="1420"/>
      <c r="AP568" s="796"/>
      <c r="AQ568" s="796"/>
      <c r="AR568" s="1420"/>
      <c r="AS568" s="1420"/>
      <c r="AT568" s="1420"/>
      <c r="AU568" s="1420"/>
      <c r="AV568" s="1420"/>
      <c r="AW568" s="1420"/>
      <c r="AX568" s="1420"/>
      <c r="AY568" s="796"/>
      <c r="AZ568" s="796"/>
      <c r="BA568" s="796"/>
      <c r="BB568" s="796"/>
      <c r="BC568" s="800"/>
      <c r="BD568" s="800"/>
      <c r="BE568" s="800"/>
      <c r="BF568" s="796"/>
      <c r="BG568" s="392"/>
      <c r="DB568" s="835"/>
    </row>
    <row r="569" spans="2:106" ht="3.65" customHeight="1">
      <c r="B569" s="836"/>
      <c r="I569" s="861"/>
      <c r="L569" s="389"/>
      <c r="M569" s="796"/>
      <c r="N569" s="796"/>
      <c r="O569" s="796"/>
      <c r="P569" s="796"/>
      <c r="Q569" s="1420"/>
      <c r="R569" s="1420"/>
      <c r="S569" s="1420"/>
      <c r="T569" s="1420"/>
      <c r="U569" s="1420"/>
      <c r="V569" s="1420"/>
      <c r="W569" s="1420"/>
      <c r="X569" s="796"/>
      <c r="Y569" s="796"/>
      <c r="Z569" s="1420"/>
      <c r="AA569" s="1420"/>
      <c r="AB569" s="1420"/>
      <c r="AC569" s="1420"/>
      <c r="AD569" s="1420"/>
      <c r="AE569" s="1420"/>
      <c r="AF569" s="1420"/>
      <c r="AG569" s="796"/>
      <c r="AH569" s="796"/>
      <c r="AI569" s="1420"/>
      <c r="AJ569" s="1420"/>
      <c r="AK569" s="1420"/>
      <c r="AL569" s="1420"/>
      <c r="AM569" s="1420"/>
      <c r="AN569" s="1420"/>
      <c r="AO569" s="1420"/>
      <c r="AP569" s="796"/>
      <c r="AQ569" s="796"/>
      <c r="AR569" s="1420"/>
      <c r="AS569" s="1420"/>
      <c r="AT569" s="1420"/>
      <c r="AU569" s="1420"/>
      <c r="AV569" s="1420"/>
      <c r="AW569" s="1420"/>
      <c r="AX569" s="1420"/>
      <c r="AY569" s="796"/>
      <c r="AZ569" s="796"/>
      <c r="BA569" s="796"/>
      <c r="BB569" s="796"/>
      <c r="BC569" s="800"/>
      <c r="BD569" s="800"/>
      <c r="BE569" s="800"/>
      <c r="BF569" s="796"/>
      <c r="BG569" s="392"/>
      <c r="DB569" s="835"/>
    </row>
    <row r="570" spans="2:106" ht="3.65" customHeight="1">
      <c r="B570" s="836"/>
      <c r="I570" s="861"/>
      <c r="L570" s="389"/>
      <c r="M570" s="796"/>
      <c r="N570" s="796"/>
      <c r="O570" s="796"/>
      <c r="P570" s="796"/>
      <c r="Q570" s="796"/>
      <c r="R570" s="796"/>
      <c r="S570" s="808"/>
      <c r="T570" s="808"/>
      <c r="U570" s="796"/>
      <c r="V570" s="796"/>
      <c r="W570" s="796"/>
      <c r="X570" s="796"/>
      <c r="Y570" s="796"/>
      <c r="Z570" s="796"/>
      <c r="AA570" s="796"/>
      <c r="AB570" s="808"/>
      <c r="AC570" s="808"/>
      <c r="AD570" s="796"/>
      <c r="AE570" s="796"/>
      <c r="AF570" s="796"/>
      <c r="AG570" s="796"/>
      <c r="AH570" s="796"/>
      <c r="AI570" s="796"/>
      <c r="AJ570" s="796"/>
      <c r="AK570" s="808"/>
      <c r="AL570" s="808"/>
      <c r="AM570" s="796"/>
      <c r="AN570" s="800"/>
      <c r="AO570" s="800"/>
      <c r="AP570" s="800"/>
      <c r="AQ570" s="800"/>
      <c r="AR570" s="800"/>
      <c r="AS570" s="800"/>
      <c r="AT570" s="808"/>
      <c r="AU570" s="808"/>
      <c r="AV570" s="800"/>
      <c r="AW570" s="796"/>
      <c r="AX570" s="796"/>
      <c r="AY570" s="796"/>
      <c r="AZ570" s="796"/>
      <c r="BA570" s="796"/>
      <c r="BB570" s="796"/>
      <c r="BC570" s="800"/>
      <c r="BD570" s="800"/>
      <c r="BE570" s="800"/>
      <c r="BF570" s="796"/>
      <c r="BG570" s="392"/>
      <c r="DB570" s="835"/>
    </row>
    <row r="571" spans="2:106" ht="3.65" customHeight="1">
      <c r="B571" s="836"/>
      <c r="I571" s="861"/>
      <c r="L571" s="389"/>
      <c r="M571" s="796"/>
      <c r="N571" s="796"/>
      <c r="O571" s="796"/>
      <c r="P571" s="796"/>
      <c r="Q571" s="796"/>
      <c r="R571" s="796"/>
      <c r="S571" s="808"/>
      <c r="T571" s="808"/>
      <c r="U571" s="796"/>
      <c r="V571" s="796"/>
      <c r="W571" s="796"/>
      <c r="X571" s="796"/>
      <c r="Y571" s="796"/>
      <c r="Z571" s="796"/>
      <c r="AA571" s="796"/>
      <c r="AB571" s="808"/>
      <c r="AC571" s="808"/>
      <c r="AD571" s="796"/>
      <c r="AE571" s="796"/>
      <c r="AF571" s="796"/>
      <c r="AG571" s="796"/>
      <c r="AH571" s="796"/>
      <c r="AI571" s="796"/>
      <c r="AJ571" s="796"/>
      <c r="AK571" s="808"/>
      <c r="AL571" s="808"/>
      <c r="AM571" s="796"/>
      <c r="AN571" s="800"/>
      <c r="AO571" s="800"/>
      <c r="AP571" s="800"/>
      <c r="AQ571" s="800"/>
      <c r="AR571" s="800"/>
      <c r="AS571" s="800"/>
      <c r="AT571" s="808"/>
      <c r="AU571" s="808"/>
      <c r="AV571" s="796"/>
      <c r="AW571" s="796"/>
      <c r="AX571" s="796"/>
      <c r="AY571" s="796"/>
      <c r="AZ571" s="796"/>
      <c r="BA571" s="796"/>
      <c r="BB571" s="796"/>
      <c r="BC571" s="800"/>
      <c r="BD571" s="800"/>
      <c r="BE571" s="800"/>
      <c r="BF571" s="796"/>
      <c r="BG571" s="392"/>
      <c r="DB571" s="835"/>
    </row>
    <row r="572" spans="2:106" ht="3.65" customHeight="1">
      <c r="B572" s="836"/>
      <c r="I572" s="861"/>
      <c r="L572" s="389"/>
      <c r="M572" s="796"/>
      <c r="N572" s="796"/>
      <c r="O572" s="796"/>
      <c r="P572" s="796"/>
      <c r="Q572" s="796"/>
      <c r="R572" s="796"/>
      <c r="S572" s="796"/>
      <c r="T572" s="796"/>
      <c r="U572" s="796"/>
      <c r="V572" s="796"/>
      <c r="W572" s="796"/>
      <c r="X572" s="796"/>
      <c r="Y572" s="796"/>
      <c r="Z572" s="796"/>
      <c r="AA572" s="796"/>
      <c r="AB572" s="796"/>
      <c r="AC572" s="796"/>
      <c r="AD572" s="796"/>
      <c r="AE572" s="796"/>
      <c r="AF572" s="796"/>
      <c r="AG572" s="796"/>
      <c r="AH572" s="796"/>
      <c r="AI572" s="796"/>
      <c r="AJ572" s="796"/>
      <c r="AK572" s="796"/>
      <c r="AL572" s="796"/>
      <c r="AM572" s="796"/>
      <c r="AN572" s="800"/>
      <c r="AO572" s="800"/>
      <c r="AP572" s="800"/>
      <c r="AQ572" s="800"/>
      <c r="AR572" s="800"/>
      <c r="AS572" s="796"/>
      <c r="AT572" s="796"/>
      <c r="AU572" s="796"/>
      <c r="AV572" s="796"/>
      <c r="AW572" s="796"/>
      <c r="AX572" s="796"/>
      <c r="AY572" s="796"/>
      <c r="AZ572" s="796"/>
      <c r="BA572" s="796"/>
      <c r="BB572" s="796"/>
      <c r="BC572" s="800"/>
      <c r="BD572" s="800"/>
      <c r="BE572" s="800"/>
      <c r="BF572" s="796"/>
      <c r="BG572" s="392"/>
      <c r="DB572" s="835"/>
    </row>
    <row r="573" spans="2:106" ht="3.65" customHeight="1">
      <c r="B573" s="836"/>
      <c r="I573" s="861"/>
      <c r="L573" s="389"/>
      <c r="M573" s="796"/>
      <c r="N573" s="796"/>
      <c r="O573" s="796"/>
      <c r="P573" s="796"/>
      <c r="Q573" s="796"/>
      <c r="R573" s="796"/>
      <c r="S573" s="796"/>
      <c r="T573" s="796"/>
      <c r="U573" s="796"/>
      <c r="V573" s="796"/>
      <c r="W573" s="796"/>
      <c r="X573" s="796"/>
      <c r="Y573" s="796"/>
      <c r="Z573" s="796"/>
      <c r="AA573" s="796"/>
      <c r="AB573" s="796"/>
      <c r="AC573" s="796"/>
      <c r="AD573" s="796"/>
      <c r="AE573" s="796"/>
      <c r="AF573" s="796"/>
      <c r="AG573" s="796"/>
      <c r="AH573" s="796"/>
      <c r="AI573" s="796"/>
      <c r="AJ573" s="796"/>
      <c r="AK573" s="796"/>
      <c r="AL573" s="796"/>
      <c r="AM573" s="796"/>
      <c r="AN573" s="800"/>
      <c r="AO573" s="800"/>
      <c r="AP573" s="800"/>
      <c r="AQ573" s="800"/>
      <c r="AR573" s="800"/>
      <c r="AS573" s="800"/>
      <c r="AT573" s="800"/>
      <c r="AU573" s="800"/>
      <c r="AV573" s="800"/>
      <c r="AW573" s="796"/>
      <c r="AX573" s="796"/>
      <c r="AY573" s="796"/>
      <c r="AZ573" s="796"/>
      <c r="BA573" s="796"/>
      <c r="BB573" s="796"/>
      <c r="BC573" s="800"/>
      <c r="BD573" s="800"/>
      <c r="BE573" s="800"/>
      <c r="BF573" s="796"/>
      <c r="BG573" s="392"/>
      <c r="DB573" s="835"/>
    </row>
    <row r="574" spans="2:106" ht="3.65" customHeight="1">
      <c r="B574" s="836"/>
      <c r="I574" s="861"/>
      <c r="L574" s="389"/>
      <c r="M574" s="796"/>
      <c r="N574" s="796"/>
      <c r="O574" s="796"/>
      <c r="P574" s="796"/>
      <c r="Q574" s="796"/>
      <c r="R574" s="796"/>
      <c r="S574" s="796"/>
      <c r="T574" s="796"/>
      <c r="U574" s="796"/>
      <c r="V574" s="796"/>
      <c r="W574" s="796"/>
      <c r="X574" s="796"/>
      <c r="Y574" s="796"/>
      <c r="Z574" s="796"/>
      <c r="AA574" s="796"/>
      <c r="AB574" s="796"/>
      <c r="AC574" s="796"/>
      <c r="AD574" s="796"/>
      <c r="AE574" s="796"/>
      <c r="AF574" s="796"/>
      <c r="AG574" s="796"/>
      <c r="AH574" s="796"/>
      <c r="AI574" s="796"/>
      <c r="AJ574" s="796"/>
      <c r="AK574" s="796"/>
      <c r="AL574" s="796"/>
      <c r="AM574" s="796"/>
      <c r="AN574" s="800"/>
      <c r="AO574" s="800"/>
      <c r="AP574" s="800"/>
      <c r="AQ574" s="800"/>
      <c r="AR574" s="800"/>
      <c r="AS574" s="800"/>
      <c r="AT574" s="800"/>
      <c r="AU574" s="800"/>
      <c r="AV574" s="800"/>
      <c r="AW574" s="796"/>
      <c r="AX574" s="796"/>
      <c r="AY574" s="796"/>
      <c r="AZ574" s="796"/>
      <c r="BA574" s="796"/>
      <c r="BB574" s="796"/>
      <c r="BC574" s="800"/>
      <c r="BD574" s="800"/>
      <c r="BE574" s="800"/>
      <c r="BF574" s="796"/>
      <c r="BG574" s="392"/>
      <c r="DB574" s="835"/>
    </row>
    <row r="575" spans="2:106" ht="3.65" customHeight="1">
      <c r="B575" s="836"/>
      <c r="I575" s="861"/>
      <c r="L575" s="389"/>
      <c r="M575" s="796"/>
      <c r="N575" s="796"/>
      <c r="O575" s="796"/>
      <c r="P575" s="796"/>
      <c r="Q575" s="796"/>
      <c r="R575" s="796"/>
      <c r="S575" s="796"/>
      <c r="T575" s="796"/>
      <c r="U575" s="796"/>
      <c r="V575" s="796"/>
      <c r="W575" s="796"/>
      <c r="X575" s="796"/>
      <c r="Y575" s="796"/>
      <c r="Z575" s="796"/>
      <c r="AA575" s="796"/>
      <c r="AB575" s="796"/>
      <c r="AC575" s="796"/>
      <c r="AD575" s="796"/>
      <c r="AE575" s="796"/>
      <c r="AF575" s="796"/>
      <c r="AG575" s="796"/>
      <c r="AH575" s="796"/>
      <c r="AI575" s="796"/>
      <c r="AJ575" s="796"/>
      <c r="AK575" s="796"/>
      <c r="AL575" s="796"/>
      <c r="AM575" s="796"/>
      <c r="AN575" s="800"/>
      <c r="AO575" s="800"/>
      <c r="AP575" s="800"/>
      <c r="AQ575" s="800"/>
      <c r="AR575" s="800"/>
      <c r="AS575" s="800"/>
      <c r="AT575" s="800"/>
      <c r="AU575" s="800"/>
      <c r="AV575" s="800"/>
      <c r="AW575" s="796"/>
      <c r="AX575" s="796"/>
      <c r="AY575" s="796"/>
      <c r="AZ575" s="796"/>
      <c r="BA575" s="796"/>
      <c r="BB575" s="796"/>
      <c r="BC575" s="800"/>
      <c r="BD575" s="800"/>
      <c r="BE575" s="800"/>
      <c r="BF575" s="796"/>
      <c r="BG575" s="392"/>
      <c r="DB575" s="835"/>
    </row>
    <row r="576" spans="2:106" ht="3.65" customHeight="1">
      <c r="B576" s="836"/>
      <c r="I576" s="861"/>
      <c r="L576" s="435"/>
      <c r="M576" s="1420" t="s">
        <v>133</v>
      </c>
      <c r="N576" s="1420"/>
      <c r="O576" s="1420"/>
      <c r="P576" s="1420"/>
      <c r="Q576" s="1420"/>
      <c r="R576" s="796"/>
      <c r="S576" s="1420"/>
      <c r="T576" s="1420"/>
      <c r="U576" s="1420"/>
      <c r="V576" s="1420"/>
      <c r="W576" s="1420"/>
      <c r="X576" s="1420"/>
      <c r="Y576" s="796"/>
      <c r="Z576" s="796"/>
      <c r="AA576" s="800"/>
      <c r="AB576" s="800"/>
      <c r="AC576" s="800"/>
      <c r="AD576" s="800"/>
      <c r="AE576" s="800"/>
      <c r="AF576" s="800"/>
      <c r="AG576" s="800"/>
      <c r="AH576" s="800"/>
      <c r="AI576" s="800"/>
      <c r="AJ576" s="800"/>
      <c r="AK576" s="803"/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03"/>
      <c r="AZ576" s="796"/>
      <c r="BA576" s="796"/>
      <c r="BB576" s="796"/>
      <c r="BC576" s="796"/>
      <c r="BD576" s="796"/>
      <c r="BE576" s="796"/>
      <c r="BF576" s="796"/>
      <c r="BG576" s="393"/>
      <c r="DB576" s="835"/>
    </row>
    <row r="577" spans="2:106" ht="3.65" customHeight="1">
      <c r="B577" s="836"/>
      <c r="I577" s="861"/>
      <c r="L577" s="435"/>
      <c r="M577" s="1420"/>
      <c r="N577" s="1420"/>
      <c r="O577" s="1420"/>
      <c r="P577" s="1420"/>
      <c r="Q577" s="1420"/>
      <c r="R577" s="796"/>
      <c r="S577" s="1420"/>
      <c r="T577" s="1420"/>
      <c r="U577" s="1420"/>
      <c r="V577" s="1420"/>
      <c r="W577" s="1420"/>
      <c r="X577" s="1420"/>
      <c r="Y577" s="796"/>
      <c r="Z577" s="796"/>
      <c r="AA577" s="800"/>
      <c r="AB577" s="800"/>
      <c r="AC577" s="800"/>
      <c r="AD577" s="800"/>
      <c r="AE577" s="800"/>
      <c r="AF577" s="800"/>
      <c r="AG577" s="800"/>
      <c r="AH577" s="800"/>
      <c r="AI577" s="800"/>
      <c r="AJ577" s="800"/>
      <c r="AK577" s="803"/>
      <c r="AL577" s="803"/>
      <c r="AM577" s="803"/>
      <c r="AN577" s="803"/>
      <c r="AO577" s="803"/>
      <c r="AP577" s="803"/>
      <c r="AQ577" s="803"/>
      <c r="AR577" s="803"/>
      <c r="AS577" s="803"/>
      <c r="AT577" s="803"/>
      <c r="AU577" s="803"/>
      <c r="AV577" s="803"/>
      <c r="AW577" s="803"/>
      <c r="AX577" s="803"/>
      <c r="AY577" s="803"/>
      <c r="AZ577" s="796"/>
      <c r="BA577" s="796"/>
      <c r="BB577" s="796"/>
      <c r="BC577" s="796"/>
      <c r="BD577" s="796"/>
      <c r="BE577" s="796"/>
      <c r="BF577" s="796"/>
      <c r="BG577" s="393"/>
      <c r="DB577" s="835"/>
    </row>
    <row r="578" spans="2:106" ht="3.65" customHeight="1">
      <c r="B578" s="836"/>
      <c r="I578" s="861"/>
      <c r="L578" s="436"/>
      <c r="M578" s="1434"/>
      <c r="N578" s="1434"/>
      <c r="O578" s="1434"/>
      <c r="P578" s="1434"/>
      <c r="Q578" s="1434"/>
      <c r="R578" s="394"/>
      <c r="S578" s="1434"/>
      <c r="T578" s="1434"/>
      <c r="U578" s="1434"/>
      <c r="V578" s="1434"/>
      <c r="W578" s="1434"/>
      <c r="X578" s="1434"/>
      <c r="Y578" s="394"/>
      <c r="Z578" s="394"/>
      <c r="AA578" s="395"/>
      <c r="AB578" s="395"/>
      <c r="AC578" s="395"/>
      <c r="AD578" s="395"/>
      <c r="AE578" s="395"/>
      <c r="AF578" s="395"/>
      <c r="AG578" s="395"/>
      <c r="AH578" s="395"/>
      <c r="AI578" s="395"/>
      <c r="AJ578" s="395"/>
      <c r="AK578" s="396"/>
      <c r="AL578" s="396"/>
      <c r="AM578" s="396"/>
      <c r="AN578" s="396"/>
      <c r="AO578" s="396"/>
      <c r="AP578" s="396"/>
      <c r="AQ578" s="396"/>
      <c r="AR578" s="396"/>
      <c r="AS578" s="396"/>
      <c r="AT578" s="396"/>
      <c r="AU578" s="396"/>
      <c r="AV578" s="396"/>
      <c r="AW578" s="396"/>
      <c r="AX578" s="396"/>
      <c r="AY578" s="396"/>
      <c r="AZ578" s="394"/>
      <c r="BA578" s="394"/>
      <c r="BB578" s="394"/>
      <c r="BC578" s="394"/>
      <c r="BD578" s="394"/>
      <c r="BE578" s="394"/>
      <c r="BF578" s="394"/>
      <c r="BG578" s="397"/>
      <c r="DB578" s="835"/>
    </row>
    <row r="579" spans="2:106" ht="3.65" customHeight="1">
      <c r="B579" s="836"/>
      <c r="I579" s="861"/>
      <c r="L579" s="425"/>
      <c r="M579" s="426"/>
      <c r="N579" s="426"/>
      <c r="O579" s="427"/>
      <c r="P579" s="427"/>
      <c r="Q579" s="427"/>
      <c r="R579" s="427"/>
      <c r="S579" s="427"/>
      <c r="T579" s="427"/>
      <c r="U579" s="427"/>
      <c r="V579" s="427"/>
      <c r="W579" s="427"/>
      <c r="X579" s="427"/>
      <c r="Y579" s="427"/>
      <c r="Z579" s="427"/>
      <c r="AA579" s="427"/>
      <c r="AB579" s="427"/>
      <c r="AC579" s="427"/>
      <c r="AD579" s="427"/>
      <c r="AE579" s="427"/>
      <c r="AF579" s="427"/>
      <c r="AG579" s="1438"/>
      <c r="AH579" s="1438"/>
      <c r="AI579" s="1440"/>
      <c r="AJ579" s="1440"/>
      <c r="AK579" s="428"/>
      <c r="AL579" s="428"/>
      <c r="AM579" s="428"/>
      <c r="AN579" s="428"/>
      <c r="AO579" s="428"/>
      <c r="AP579" s="428"/>
      <c r="AQ579" s="428"/>
      <c r="AR579" s="428"/>
      <c r="AS579" s="428"/>
      <c r="AT579" s="428"/>
      <c r="AU579" s="428"/>
      <c r="AV579" s="428"/>
      <c r="AW579" s="428"/>
      <c r="AX579" s="428"/>
      <c r="AY579" s="428"/>
      <c r="AZ579" s="428"/>
      <c r="BA579" s="428"/>
      <c r="BB579" s="1429" t="s">
        <v>111</v>
      </c>
      <c r="BC579" s="1429"/>
      <c r="BD579" s="1429"/>
      <c r="BE579" s="1429"/>
      <c r="BF579" s="1429"/>
      <c r="BG579" s="1430"/>
      <c r="DB579" s="835"/>
    </row>
    <row r="580" spans="2:106" ht="3.65" customHeight="1">
      <c r="B580" s="836"/>
      <c r="I580" s="861"/>
      <c r="L580" s="429"/>
      <c r="M580" s="265"/>
      <c r="N580" s="265"/>
      <c r="O580" s="807"/>
      <c r="P580" s="807"/>
      <c r="Q580" s="807"/>
      <c r="R580" s="807"/>
      <c r="S580" s="807"/>
      <c r="T580" s="807"/>
      <c r="U580" s="807"/>
      <c r="V580" s="807"/>
      <c r="W580" s="807"/>
      <c r="X580" s="807"/>
      <c r="Y580" s="807"/>
      <c r="Z580" s="807"/>
      <c r="AA580" s="807"/>
      <c r="AB580" s="807"/>
      <c r="AC580" s="807"/>
      <c r="AD580" s="807"/>
      <c r="AE580" s="807"/>
      <c r="AF580" s="807"/>
      <c r="AG580" s="1439"/>
      <c r="AH580" s="1439"/>
      <c r="AI580" s="1441"/>
      <c r="AJ580" s="1441"/>
      <c r="AK580" s="275"/>
      <c r="AL580" s="275"/>
      <c r="AM580" s="275"/>
      <c r="AN580" s="275"/>
      <c r="AO580" s="275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/>
      <c r="BB580" s="1422"/>
      <c r="BC580" s="1422"/>
      <c r="BD580" s="1422"/>
      <c r="BE580" s="1422"/>
      <c r="BF580" s="1422"/>
      <c r="BG580" s="1431"/>
      <c r="DB580" s="835"/>
    </row>
    <row r="581" spans="2:106" ht="3.65" customHeight="1">
      <c r="B581" s="836"/>
      <c r="I581" s="861"/>
      <c r="L581" s="251"/>
      <c r="M581" s="275"/>
      <c r="N581" s="275"/>
      <c r="O581" s="275"/>
      <c r="P581" s="275"/>
      <c r="Q581" s="275"/>
      <c r="R581" s="275"/>
      <c r="S581" s="275"/>
      <c r="T581" s="275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  <c r="AF581" s="275"/>
      <c r="AG581" s="275"/>
      <c r="AH581" s="275"/>
      <c r="AI581" s="275"/>
      <c r="AJ581" s="275"/>
      <c r="AK581" s="275"/>
      <c r="AL581" s="275"/>
      <c r="AM581" s="275"/>
      <c r="AN581" s="275"/>
      <c r="AO581" s="275"/>
      <c r="AP581" s="275"/>
      <c r="AQ581" s="275"/>
      <c r="AR581" s="275"/>
      <c r="AS581" s="275"/>
      <c r="AT581" s="275"/>
      <c r="AU581" s="275"/>
      <c r="AV581" s="275"/>
      <c r="AW581" s="275"/>
      <c r="AX581" s="275"/>
      <c r="AY581" s="275"/>
      <c r="AZ581" s="275"/>
      <c r="BA581" s="275"/>
      <c r="BB581" s="1422"/>
      <c r="BC581" s="1422"/>
      <c r="BD581" s="1422"/>
      <c r="BE581" s="1422"/>
      <c r="BF581" s="1422"/>
      <c r="BG581" s="1431"/>
      <c r="DB581" s="835"/>
    </row>
    <row r="582" spans="2:106" ht="3.65" customHeight="1">
      <c r="B582" s="836"/>
      <c r="I582" s="861"/>
      <c r="L582" s="251"/>
      <c r="M582" s="275"/>
      <c r="N582" s="275"/>
      <c r="O582" s="275"/>
      <c r="P582" s="275"/>
      <c r="Q582" s="275"/>
      <c r="R582" s="275"/>
      <c r="S582" s="275"/>
      <c r="T582" s="275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  <c r="AF582" s="275"/>
      <c r="AG582" s="275"/>
      <c r="AH582" s="275"/>
      <c r="AI582" s="275"/>
      <c r="AJ582" s="275"/>
      <c r="AK582" s="275"/>
      <c r="AL582" s="275"/>
      <c r="AM582" s="275"/>
      <c r="AN582" s="275"/>
      <c r="AO582" s="275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1422"/>
      <c r="BC582" s="1422"/>
      <c r="BD582" s="1422"/>
      <c r="BE582" s="1422"/>
      <c r="BF582" s="1422"/>
      <c r="BG582" s="1431"/>
      <c r="DB582" s="835"/>
    </row>
    <row r="583" spans="2:106" ht="3.65" customHeight="1">
      <c r="B583" s="836"/>
      <c r="I583" s="861"/>
      <c r="L583" s="251"/>
      <c r="M583" s="275"/>
      <c r="N583" s="275"/>
      <c r="O583" s="275"/>
      <c r="P583" s="275"/>
      <c r="Q583" s="275"/>
      <c r="R583" s="275"/>
      <c r="S583" s="275"/>
      <c r="T583" s="275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  <c r="AF583" s="275"/>
      <c r="AG583" s="275"/>
      <c r="AH583" s="275"/>
      <c r="AI583" s="275"/>
      <c r="AJ583" s="275"/>
      <c r="AK583" s="275"/>
      <c r="AL583" s="275"/>
      <c r="AM583" s="275"/>
      <c r="AN583" s="275"/>
      <c r="AO583" s="275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/>
      <c r="BB583" s="275"/>
      <c r="BC583" s="275"/>
      <c r="BD583" s="275"/>
      <c r="BE583" s="275"/>
      <c r="BF583" s="275"/>
      <c r="BG583" s="252"/>
      <c r="DB583" s="835"/>
    </row>
    <row r="584" spans="2:106" ht="3.65" customHeight="1">
      <c r="B584" s="836"/>
      <c r="I584" s="861"/>
      <c r="L584" s="1432" t="s">
        <v>115</v>
      </c>
      <c r="M584" s="1420"/>
      <c r="N584" s="1420"/>
      <c r="O584" s="1420"/>
      <c r="P584" s="1420"/>
      <c r="Q584" s="275"/>
      <c r="R584" s="275"/>
      <c r="S584" s="275"/>
      <c r="T584" s="275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  <c r="AF584" s="275"/>
      <c r="AG584" s="275"/>
      <c r="AH584" s="275"/>
      <c r="AI584" s="275"/>
      <c r="AJ584" s="275"/>
      <c r="AK584" s="275"/>
      <c r="AL584" s="275"/>
      <c r="AM584" s="275"/>
      <c r="AN584" s="275"/>
      <c r="AO584" s="275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/>
      <c r="BB584" s="275"/>
      <c r="BC584" s="275"/>
      <c r="BD584" s="275"/>
      <c r="BE584" s="275"/>
      <c r="BF584" s="275"/>
      <c r="BG584" s="252"/>
      <c r="DB584" s="835"/>
    </row>
    <row r="585" spans="2:106" ht="3.65" customHeight="1">
      <c r="B585" s="836"/>
      <c r="I585" s="861"/>
      <c r="L585" s="1432"/>
      <c r="M585" s="1420"/>
      <c r="N585" s="1420"/>
      <c r="O585" s="1420"/>
      <c r="P585" s="1420"/>
      <c r="Q585" s="807"/>
      <c r="R585" s="807"/>
      <c r="S585" s="807"/>
      <c r="T585" s="807"/>
      <c r="U585" s="807"/>
      <c r="V585" s="807"/>
      <c r="W585" s="807"/>
      <c r="X585" s="807"/>
      <c r="Y585" s="807"/>
      <c r="Z585" s="807"/>
      <c r="AA585" s="807"/>
      <c r="AB585" s="807"/>
      <c r="AC585" s="807"/>
      <c r="AD585" s="807"/>
      <c r="AE585" s="807"/>
      <c r="AF585" s="807"/>
      <c r="AG585" s="807"/>
      <c r="AH585" s="279"/>
      <c r="AI585" s="279"/>
      <c r="AJ585" s="279"/>
      <c r="AK585" s="275"/>
      <c r="AL585" s="275"/>
      <c r="AM585" s="275"/>
      <c r="AN585" s="275"/>
      <c r="AO585" s="275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G585" s="252"/>
      <c r="DB585" s="835"/>
    </row>
    <row r="586" spans="2:106" ht="3.65" customHeight="1">
      <c r="B586" s="836"/>
      <c r="I586" s="861"/>
      <c r="L586" s="1433"/>
      <c r="M586" s="1434"/>
      <c r="N586" s="1434"/>
      <c r="O586" s="1434"/>
      <c r="P586" s="1434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30"/>
      <c r="AE586" s="430"/>
      <c r="AF586" s="430"/>
      <c r="AG586" s="430"/>
      <c r="AH586" s="431"/>
      <c r="AI586" s="431"/>
      <c r="AJ586" s="431"/>
      <c r="AK586" s="432"/>
      <c r="AL586" s="432"/>
      <c r="AM586" s="432"/>
      <c r="AN586" s="432"/>
      <c r="AO586" s="432"/>
      <c r="AP586" s="432"/>
      <c r="AQ586" s="432"/>
      <c r="AR586" s="432"/>
      <c r="AS586" s="432"/>
      <c r="AT586" s="432"/>
      <c r="AU586" s="432"/>
      <c r="AV586" s="432"/>
      <c r="AW586" s="432"/>
      <c r="AX586" s="432"/>
      <c r="AY586" s="432"/>
      <c r="AZ586" s="432"/>
      <c r="BA586" s="432"/>
      <c r="BB586" s="432"/>
      <c r="BC586" s="432"/>
      <c r="BD586" s="432"/>
      <c r="BE586" s="432"/>
      <c r="BF586" s="432"/>
      <c r="BG586" s="433"/>
      <c r="DB586" s="835"/>
    </row>
    <row r="587" spans="2:106" ht="3.65" customHeight="1">
      <c r="B587" s="836"/>
      <c r="I587" s="861"/>
      <c r="DB587" s="835"/>
    </row>
    <row r="588" spans="2:106" ht="3.65" customHeight="1">
      <c r="B588" s="836"/>
      <c r="I588" s="861"/>
      <c r="DB588" s="835"/>
    </row>
    <row r="589" spans="2:106" ht="3.65" customHeight="1">
      <c r="B589" s="836"/>
      <c r="I589" s="862"/>
      <c r="DB589" s="835"/>
    </row>
    <row r="590" spans="2:106" ht="3.65" customHeight="1">
      <c r="B590" s="828"/>
      <c r="C590" s="259"/>
      <c r="D590" s="259"/>
      <c r="E590" s="259"/>
      <c r="F590" s="259"/>
      <c r="G590" s="259"/>
      <c r="H590" s="259"/>
      <c r="I590" s="863"/>
      <c r="J590" s="259"/>
      <c r="K590" s="259"/>
      <c r="L590" s="259"/>
      <c r="M590" s="259"/>
      <c r="N590" s="259"/>
      <c r="O590" s="259"/>
      <c r="P590" s="259"/>
      <c r="Q590" s="259"/>
      <c r="R590" s="259"/>
      <c r="S590" s="259"/>
      <c r="T590" s="259"/>
      <c r="U590" s="259"/>
      <c r="V590" s="259"/>
      <c r="W590" s="259"/>
      <c r="X590" s="259"/>
      <c r="Y590" s="259"/>
      <c r="Z590" s="259"/>
      <c r="AA590" s="259"/>
      <c r="AB590" s="259"/>
      <c r="AC590" s="259"/>
      <c r="AD590" s="259"/>
      <c r="AE590" s="259"/>
      <c r="AF590" s="259"/>
      <c r="AG590" s="259"/>
      <c r="AH590" s="259"/>
      <c r="AI590" s="259"/>
      <c r="AJ590" s="259"/>
      <c r="AK590" s="259"/>
      <c r="AL590" s="259"/>
      <c r="AM590" s="259"/>
      <c r="AN590" s="259"/>
      <c r="AO590" s="259"/>
      <c r="AP590" s="259"/>
      <c r="AQ590" s="259"/>
      <c r="AR590" s="259"/>
      <c r="AS590" s="259"/>
      <c r="AT590" s="259"/>
      <c r="AU590" s="259"/>
      <c r="AV590" s="259"/>
      <c r="AW590" s="259"/>
      <c r="AX590" s="259"/>
      <c r="AY590" s="259"/>
      <c r="AZ590" s="259"/>
      <c r="BA590" s="259"/>
      <c r="BB590" s="259"/>
      <c r="BC590" s="259"/>
      <c r="BD590" s="259"/>
      <c r="BE590" s="259"/>
      <c r="BF590" s="259"/>
      <c r="BG590" s="259"/>
      <c r="BH590" s="259"/>
      <c r="BI590" s="259"/>
      <c r="BJ590" s="259"/>
      <c r="BK590" s="259"/>
      <c r="BL590" s="259"/>
      <c r="BM590" s="259"/>
      <c r="BN590" s="259"/>
      <c r="BO590" s="259"/>
      <c r="BP590" s="259"/>
      <c r="BQ590" s="259"/>
      <c r="BR590" s="259"/>
      <c r="BS590" s="259"/>
      <c r="BT590" s="259"/>
      <c r="BU590" s="259"/>
      <c r="BV590" s="259"/>
      <c r="BW590" s="259"/>
      <c r="BX590" s="259"/>
      <c r="BY590" s="259"/>
      <c r="BZ590" s="259"/>
      <c r="CA590" s="259"/>
      <c r="CB590" s="259"/>
      <c r="CC590" s="259"/>
      <c r="CD590" s="259"/>
      <c r="CE590" s="259"/>
      <c r="CF590" s="259"/>
      <c r="CG590" s="259"/>
      <c r="CH590" s="259"/>
      <c r="CI590" s="259"/>
      <c r="CJ590" s="259"/>
      <c r="CK590" s="259"/>
      <c r="CL590" s="259"/>
      <c r="CM590" s="259"/>
      <c r="CN590" s="259"/>
      <c r="CO590" s="259"/>
      <c r="CP590" s="259"/>
      <c r="CQ590" s="259"/>
      <c r="CR590" s="259"/>
      <c r="CS590" s="259"/>
      <c r="CT590" s="259"/>
      <c r="CU590" s="259"/>
      <c r="CV590" s="259"/>
      <c r="CW590" s="259"/>
      <c r="CX590" s="259"/>
      <c r="CY590" s="259"/>
      <c r="CZ590" s="259"/>
      <c r="DA590" s="259"/>
      <c r="DB590" s="829"/>
    </row>
    <row r="591" spans="2:106" ht="3.65" customHeight="1">
      <c r="B591" s="830"/>
      <c r="C591" s="207"/>
      <c r="D591" s="207"/>
      <c r="E591" s="207"/>
      <c r="F591" s="207"/>
      <c r="G591" s="207"/>
      <c r="H591" s="207"/>
      <c r="I591" s="864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31"/>
    </row>
    <row r="592" spans="2:106">
      <c r="B592" s="857" t="str">
        <f>"T_"&amp;E592&amp;"X"&amp;F592&amp;"X"&amp;G592&amp;"X"&amp;H592&amp;"X"&amp;I592</f>
        <v>T_HBBXMainXEZC100X720XIZQ</v>
      </c>
      <c r="C592" s="341"/>
      <c r="D592" s="209" t="s">
        <v>75</v>
      </c>
      <c r="E592" s="208" t="s">
        <v>124</v>
      </c>
      <c r="F592" s="208" t="s">
        <v>195</v>
      </c>
      <c r="G592" s="250" t="s">
        <v>226</v>
      </c>
      <c r="H592" s="210">
        <v>720</v>
      </c>
      <c r="I592" s="865" t="s">
        <v>364</v>
      </c>
      <c r="J592" s="260"/>
      <c r="K592" s="260"/>
      <c r="L592" s="260"/>
      <c r="M592" s="260"/>
      <c r="N592" s="260"/>
      <c r="O592" s="260"/>
      <c r="P592" s="260"/>
      <c r="Q592" s="260"/>
      <c r="R592" s="260"/>
      <c r="S592" s="260"/>
      <c r="T592" s="260"/>
      <c r="U592" s="260"/>
      <c r="V592" s="260"/>
      <c r="W592" s="260"/>
      <c r="X592" s="260"/>
      <c r="Y592" s="260"/>
      <c r="Z592" s="260"/>
      <c r="AA592" s="260"/>
      <c r="AB592" s="260"/>
      <c r="AC592" s="260"/>
      <c r="AD592" s="260"/>
      <c r="AE592" s="260"/>
      <c r="AF592" s="260"/>
      <c r="AG592" s="260"/>
      <c r="AH592" s="260"/>
      <c r="AI592" s="260"/>
      <c r="AJ592" s="260"/>
      <c r="AK592" s="260"/>
      <c r="AL592" s="260"/>
      <c r="AM592" s="260"/>
      <c r="AN592" s="260"/>
      <c r="AO592" s="260"/>
      <c r="AP592" s="260"/>
      <c r="AQ592" s="260"/>
      <c r="AR592" s="260"/>
      <c r="AS592" s="260"/>
      <c r="AT592" s="260"/>
      <c r="AU592" s="260"/>
      <c r="AV592" s="260"/>
      <c r="AW592" s="260"/>
      <c r="AX592" s="260"/>
      <c r="AY592" s="260"/>
      <c r="AZ592" s="260"/>
      <c r="BA592" s="260"/>
      <c r="BB592" s="260"/>
      <c r="BC592" s="260"/>
      <c r="BD592" s="260"/>
      <c r="BE592" s="260"/>
      <c r="BF592" s="260"/>
      <c r="BG592" s="260"/>
      <c r="BH592" s="260"/>
      <c r="BI592" s="260"/>
      <c r="BJ592" s="260"/>
      <c r="BK592" s="260"/>
      <c r="BL592" s="260"/>
      <c r="BM592" s="260"/>
      <c r="BN592" s="260"/>
      <c r="BO592" s="260"/>
      <c r="BP592" s="260"/>
      <c r="BQ592" s="260"/>
      <c r="BR592" s="260"/>
      <c r="BS592" s="260"/>
      <c r="BT592" s="260"/>
      <c r="BU592" s="260"/>
      <c r="BV592" s="260"/>
      <c r="BW592" s="260"/>
      <c r="BX592" s="260"/>
      <c r="BY592" s="260"/>
      <c r="BZ592" s="260"/>
      <c r="CA592" s="260"/>
      <c r="CB592" s="260"/>
      <c r="CC592" s="260"/>
      <c r="CD592" s="260"/>
      <c r="CE592" s="260"/>
      <c r="CF592" s="260"/>
      <c r="CG592" s="260"/>
      <c r="CH592" s="260"/>
      <c r="CI592" s="260"/>
      <c r="CJ592" s="260"/>
      <c r="CK592" s="260"/>
      <c r="CL592" s="260"/>
      <c r="CM592" s="260"/>
      <c r="CN592" s="260"/>
      <c r="CO592" s="260"/>
      <c r="CP592" s="260"/>
      <c r="CQ592" s="260"/>
      <c r="CR592" s="260"/>
      <c r="CS592" s="260"/>
      <c r="CT592" s="260"/>
      <c r="CU592" s="260"/>
      <c r="CV592" s="260"/>
      <c r="CW592" s="260"/>
      <c r="CX592" s="260"/>
      <c r="CY592" s="260"/>
      <c r="CZ592" s="260"/>
      <c r="DA592" s="260"/>
      <c r="DB592" s="833"/>
    </row>
    <row r="593" spans="2:106" ht="3.65" customHeight="1">
      <c r="B593" s="834"/>
      <c r="I593" s="861"/>
      <c r="DB593" s="835"/>
    </row>
    <row r="594" spans="2:106" ht="3.65" customHeight="1">
      <c r="B594" s="836"/>
      <c r="I594" s="861"/>
      <c r="DB594" s="835"/>
    </row>
    <row r="595" spans="2:106" ht="3.65" customHeight="1">
      <c r="B595" s="836"/>
      <c r="I595" s="861"/>
      <c r="DB595" s="835"/>
    </row>
    <row r="596" spans="2:106" ht="3.65" customHeight="1">
      <c r="B596" s="836"/>
      <c r="I596" s="861"/>
      <c r="L596" s="344"/>
      <c r="M596" s="345"/>
      <c r="N596" s="345"/>
      <c r="O596" s="346"/>
      <c r="P596" s="346"/>
      <c r="Q596" s="346"/>
      <c r="R596" s="346"/>
      <c r="S596" s="346"/>
      <c r="T596" s="347"/>
      <c r="U596" s="347"/>
      <c r="V596" s="347"/>
      <c r="W596" s="347"/>
      <c r="X596" s="347"/>
      <c r="Y596" s="347"/>
      <c r="Z596" s="347"/>
      <c r="AA596" s="347"/>
      <c r="AB596" s="347"/>
      <c r="AC596" s="347"/>
      <c r="AD596" s="347"/>
      <c r="AE596" s="346"/>
      <c r="AF596" s="346"/>
      <c r="AG596" s="970" t="s">
        <v>111</v>
      </c>
      <c r="AH596" s="970"/>
      <c r="AI596" s="970"/>
      <c r="AJ596" s="971"/>
      <c r="DB596" s="835"/>
    </row>
    <row r="597" spans="2:106" ht="3.65" customHeight="1">
      <c r="B597" s="836"/>
      <c r="I597" s="861"/>
      <c r="L597" s="348"/>
      <c r="M597" s="349"/>
      <c r="N597" s="349"/>
      <c r="O597" s="350"/>
      <c r="P597" s="350"/>
      <c r="Q597" s="949" t="e" vm="22">
        <v>#VALUE!</v>
      </c>
      <c r="R597" s="949"/>
      <c r="S597" s="949"/>
      <c r="T597" s="949"/>
      <c r="U597" s="949"/>
      <c r="V597" s="949"/>
      <c r="W597" s="809"/>
      <c r="X597" s="809"/>
      <c r="Y597" s="809"/>
      <c r="Z597" s="809"/>
      <c r="AA597" s="809"/>
      <c r="AB597" s="809"/>
      <c r="AC597" s="809"/>
      <c r="AD597" s="809"/>
      <c r="AE597" s="350"/>
      <c r="AF597" s="350"/>
      <c r="AG597" s="958"/>
      <c r="AH597" s="958"/>
      <c r="AI597" s="958"/>
      <c r="AJ597" s="965"/>
      <c r="DB597" s="835"/>
    </row>
    <row r="598" spans="2:106" ht="3.65" customHeight="1">
      <c r="B598" s="836"/>
      <c r="I598" s="861"/>
      <c r="L598" s="351"/>
      <c r="M598" s="352"/>
      <c r="N598" s="352"/>
      <c r="O598" s="281"/>
      <c r="P598" s="281"/>
      <c r="Q598" s="949"/>
      <c r="R598" s="949"/>
      <c r="S598" s="949"/>
      <c r="T598" s="949"/>
      <c r="U598" s="949"/>
      <c r="V598" s="949"/>
      <c r="W598" s="802"/>
      <c r="X598" s="802"/>
      <c r="Y598" s="350"/>
      <c r="Z598" s="350"/>
      <c r="AA598" s="350"/>
      <c r="AB598" s="350"/>
      <c r="AC598" s="350"/>
      <c r="AD598" s="350"/>
      <c r="AE598" s="350"/>
      <c r="AF598" s="350"/>
      <c r="AG598" s="350"/>
      <c r="AH598" s="350"/>
      <c r="AI598" s="350"/>
      <c r="AJ598" s="353"/>
      <c r="DB598" s="835"/>
    </row>
    <row r="599" spans="2:106" ht="3.65" customHeight="1">
      <c r="B599" s="836"/>
      <c r="I599" s="861"/>
      <c r="L599" s="351"/>
      <c r="M599" s="352"/>
      <c r="N599" s="352"/>
      <c r="O599" s="281"/>
      <c r="P599" s="281"/>
      <c r="Q599" s="949"/>
      <c r="R599" s="949"/>
      <c r="S599" s="949"/>
      <c r="T599" s="949"/>
      <c r="U599" s="949"/>
      <c r="V599" s="949"/>
      <c r="W599" s="802"/>
      <c r="X599" s="802"/>
      <c r="Y599" s="350"/>
      <c r="Z599" s="350"/>
      <c r="AA599" s="350"/>
      <c r="AB599" s="350"/>
      <c r="AC599" s="350"/>
      <c r="AD599" s="350"/>
      <c r="AE599" s="350"/>
      <c r="AF599" s="350"/>
      <c r="AG599" s="350"/>
      <c r="AH599" s="350"/>
      <c r="AI599" s="350"/>
      <c r="AJ599" s="353"/>
      <c r="DB599" s="835"/>
    </row>
    <row r="600" spans="2:106" ht="3.5" customHeight="1">
      <c r="B600" s="836"/>
      <c r="I600" s="861"/>
      <c r="L600" s="967" t="s">
        <v>227</v>
      </c>
      <c r="M600" s="961"/>
      <c r="N600" s="961"/>
      <c r="O600" s="350"/>
      <c r="P600" s="350"/>
      <c r="Q600" s="949"/>
      <c r="R600" s="949"/>
      <c r="S600" s="949"/>
      <c r="T600" s="949"/>
      <c r="U600" s="949"/>
      <c r="V600" s="949"/>
      <c r="W600" s="350"/>
      <c r="X600" s="350"/>
      <c r="Y600" s="350"/>
      <c r="Z600" s="350"/>
      <c r="AA600" s="350"/>
      <c r="AB600" s="350"/>
      <c r="AC600" s="350"/>
      <c r="AD600" s="809"/>
      <c r="AE600" s="809"/>
      <c r="AF600" s="809"/>
      <c r="AG600" s="809"/>
      <c r="AH600" s="350"/>
      <c r="AI600" s="350"/>
      <c r="AJ600" s="354"/>
      <c r="DB600" s="835"/>
    </row>
    <row r="601" spans="2:106" ht="3.5" customHeight="1">
      <c r="B601" s="836"/>
      <c r="I601" s="861"/>
      <c r="L601" s="968"/>
      <c r="M601" s="969"/>
      <c r="N601" s="969"/>
      <c r="O601" s="355"/>
      <c r="P601" s="355"/>
      <c r="Q601" s="355"/>
      <c r="R601" s="355"/>
      <c r="S601" s="355"/>
      <c r="T601" s="355"/>
      <c r="U601" s="355"/>
      <c r="V601" s="355"/>
      <c r="W601" s="355"/>
      <c r="X601" s="355"/>
      <c r="Y601" s="355"/>
      <c r="Z601" s="355"/>
      <c r="AA601" s="355"/>
      <c r="AB601" s="355"/>
      <c r="AC601" s="355"/>
      <c r="AD601" s="356"/>
      <c r="AE601" s="356"/>
      <c r="AF601" s="356"/>
      <c r="AG601" s="356"/>
      <c r="AH601" s="355"/>
      <c r="AI601" s="355"/>
      <c r="AJ601" s="357"/>
      <c r="DB601" s="835"/>
    </row>
    <row r="602" spans="2:106" ht="3.65" customHeight="1">
      <c r="B602" s="836"/>
      <c r="I602" s="861"/>
      <c r="DB602" s="835"/>
    </row>
    <row r="603" spans="2:106" ht="3.65" customHeight="1">
      <c r="B603" s="836"/>
      <c r="I603" s="861"/>
      <c r="DB603" s="835"/>
    </row>
    <row r="604" spans="2:106" ht="3.65" customHeight="1">
      <c r="B604" s="836"/>
      <c r="I604" s="861"/>
      <c r="DB604" s="835"/>
    </row>
    <row r="605" spans="2:106" ht="3.65" customHeight="1">
      <c r="B605" s="836"/>
      <c r="I605" s="861"/>
      <c r="DB605" s="835"/>
    </row>
    <row r="606" spans="2:106" ht="3.65" customHeight="1">
      <c r="B606" s="836"/>
      <c r="I606" s="862"/>
      <c r="DB606" s="835"/>
    </row>
    <row r="607" spans="2:106" ht="3.65" customHeight="1">
      <c r="B607" s="828"/>
      <c r="C607" s="259"/>
      <c r="D607" s="259"/>
      <c r="E607" s="259"/>
      <c r="F607" s="259"/>
      <c r="G607" s="259"/>
      <c r="H607" s="259"/>
      <c r="I607" s="863"/>
      <c r="J607" s="259"/>
      <c r="K607" s="259"/>
      <c r="L607" s="259"/>
      <c r="M607" s="259"/>
      <c r="N607" s="259"/>
      <c r="O607" s="259"/>
      <c r="P607" s="259"/>
      <c r="Q607" s="259"/>
      <c r="R607" s="259"/>
      <c r="S607" s="259"/>
      <c r="T607" s="259"/>
      <c r="U607" s="259"/>
      <c r="V607" s="259"/>
      <c r="W607" s="259"/>
      <c r="X607" s="259"/>
      <c r="Y607" s="259"/>
      <c r="Z607" s="259"/>
      <c r="AA607" s="259"/>
      <c r="AB607" s="259"/>
      <c r="AC607" s="259"/>
      <c r="AD607" s="259"/>
      <c r="AE607" s="259"/>
      <c r="AF607" s="259"/>
      <c r="AG607" s="259"/>
      <c r="AH607" s="259"/>
      <c r="AI607" s="259"/>
      <c r="AJ607" s="259"/>
      <c r="AK607" s="259"/>
      <c r="AL607" s="259"/>
      <c r="AM607" s="259"/>
      <c r="AN607" s="259"/>
      <c r="AO607" s="259"/>
      <c r="AP607" s="259"/>
      <c r="AQ607" s="259"/>
      <c r="AR607" s="259"/>
      <c r="AS607" s="259"/>
      <c r="AT607" s="259"/>
      <c r="AU607" s="259"/>
      <c r="AV607" s="259"/>
      <c r="AW607" s="259"/>
      <c r="AX607" s="259"/>
      <c r="AY607" s="259"/>
      <c r="AZ607" s="259"/>
      <c r="BA607" s="259"/>
      <c r="BB607" s="259"/>
      <c r="BC607" s="259"/>
      <c r="BD607" s="259"/>
      <c r="BE607" s="259"/>
      <c r="BF607" s="259"/>
      <c r="BG607" s="259"/>
      <c r="BH607" s="259"/>
      <c r="BI607" s="259"/>
      <c r="BJ607" s="259"/>
      <c r="BK607" s="259"/>
      <c r="BL607" s="259"/>
      <c r="BM607" s="259"/>
      <c r="BN607" s="259"/>
      <c r="BO607" s="259"/>
      <c r="BP607" s="259"/>
      <c r="BQ607" s="259"/>
      <c r="BR607" s="259"/>
      <c r="BS607" s="259"/>
      <c r="BT607" s="259"/>
      <c r="BU607" s="259"/>
      <c r="BV607" s="259"/>
      <c r="BW607" s="259"/>
      <c r="BX607" s="259"/>
      <c r="BY607" s="259"/>
      <c r="BZ607" s="259"/>
      <c r="CA607" s="259"/>
      <c r="CB607" s="259"/>
      <c r="CC607" s="259"/>
      <c r="CD607" s="259"/>
      <c r="CE607" s="259"/>
      <c r="CF607" s="259"/>
      <c r="CG607" s="259"/>
      <c r="CH607" s="259"/>
      <c r="CI607" s="259"/>
      <c r="CJ607" s="259"/>
      <c r="CK607" s="259"/>
      <c r="CL607" s="259"/>
      <c r="CM607" s="259"/>
      <c r="CN607" s="259"/>
      <c r="CO607" s="259"/>
      <c r="CP607" s="259"/>
      <c r="CQ607" s="259"/>
      <c r="CR607" s="259"/>
      <c r="CS607" s="259"/>
      <c r="CT607" s="259"/>
      <c r="CU607" s="259"/>
      <c r="CV607" s="259"/>
      <c r="CW607" s="259"/>
      <c r="CX607" s="259"/>
      <c r="CY607" s="259"/>
      <c r="CZ607" s="259"/>
      <c r="DA607" s="259"/>
      <c r="DB607" s="829"/>
    </row>
    <row r="608" spans="2:106" ht="3.65" customHeight="1">
      <c r="B608" s="830"/>
      <c r="C608" s="207"/>
      <c r="D608" s="207"/>
      <c r="E608" s="207"/>
      <c r="F608" s="207"/>
      <c r="G608" s="207"/>
      <c r="H608" s="358"/>
      <c r="I608" s="866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31"/>
    </row>
    <row r="609" spans="2:106">
      <c r="B609" s="857" t="str">
        <f>"T_"&amp;E609&amp;"X"&amp;F609&amp;"X"&amp;G609&amp;"X"&amp;H609&amp;"X"&amp;I609</f>
        <v>T_HBBXMainXGP100X720XIZQ</v>
      </c>
      <c r="C609" s="341"/>
      <c r="D609" s="209" t="s">
        <v>75</v>
      </c>
      <c r="E609" s="208" t="s">
        <v>124</v>
      </c>
      <c r="F609" s="208" t="s">
        <v>195</v>
      </c>
      <c r="G609" s="250" t="s">
        <v>228</v>
      </c>
      <c r="H609" s="210">
        <v>720</v>
      </c>
      <c r="I609" s="865" t="s">
        <v>364</v>
      </c>
      <c r="J609" s="260"/>
      <c r="K609" s="260"/>
      <c r="L609" s="260"/>
      <c r="M609" s="260"/>
      <c r="N609" s="260"/>
      <c r="O609" s="260"/>
      <c r="P609" s="260"/>
      <c r="Q609" s="260"/>
      <c r="R609" s="260"/>
      <c r="S609" s="260"/>
      <c r="T609" s="260"/>
      <c r="U609" s="260"/>
      <c r="V609" s="260"/>
      <c r="W609" s="260"/>
      <c r="X609" s="260"/>
      <c r="Y609" s="260"/>
      <c r="Z609" s="260"/>
      <c r="AA609" s="260"/>
      <c r="AB609" s="260"/>
      <c r="AC609" s="260"/>
      <c r="AD609" s="260"/>
      <c r="AE609" s="260"/>
      <c r="AF609" s="260"/>
      <c r="AG609" s="260"/>
      <c r="AH609" s="260"/>
      <c r="AI609" s="260"/>
      <c r="AJ609" s="260"/>
      <c r="AK609" s="260"/>
      <c r="AL609" s="260"/>
      <c r="AM609" s="260"/>
      <c r="AN609" s="260"/>
      <c r="AO609" s="260"/>
      <c r="AP609" s="260"/>
      <c r="AQ609" s="260"/>
      <c r="AR609" s="260"/>
      <c r="AS609" s="260"/>
      <c r="AT609" s="260"/>
      <c r="AU609" s="260"/>
      <c r="AV609" s="260"/>
      <c r="AW609" s="260"/>
      <c r="AX609" s="260"/>
      <c r="AY609" s="260"/>
      <c r="AZ609" s="260"/>
      <c r="BA609" s="260"/>
      <c r="BB609" s="260"/>
      <c r="BC609" s="260"/>
      <c r="BD609" s="260"/>
      <c r="BE609" s="260"/>
      <c r="BF609" s="260"/>
      <c r="BG609" s="260"/>
      <c r="BH609" s="260"/>
      <c r="BI609" s="260"/>
      <c r="BJ609" s="260"/>
      <c r="BK609" s="260"/>
      <c r="BL609" s="260"/>
      <c r="BM609" s="260"/>
      <c r="BN609" s="260"/>
      <c r="BO609" s="260"/>
      <c r="BP609" s="260"/>
      <c r="BQ609" s="260"/>
      <c r="BR609" s="260"/>
      <c r="BS609" s="260"/>
      <c r="BT609" s="260"/>
      <c r="BU609" s="260"/>
      <c r="BV609" s="260"/>
      <c r="BW609" s="260"/>
      <c r="BX609" s="260"/>
      <c r="BY609" s="260"/>
      <c r="BZ609" s="260"/>
      <c r="CA609" s="260"/>
      <c r="CB609" s="260"/>
      <c r="CC609" s="260"/>
      <c r="CD609" s="260"/>
      <c r="CE609" s="260"/>
      <c r="CF609" s="260"/>
      <c r="CG609" s="260"/>
      <c r="CH609" s="260"/>
      <c r="CI609" s="260"/>
      <c r="CJ609" s="260"/>
      <c r="CK609" s="260"/>
      <c r="CL609" s="260"/>
      <c r="CM609" s="260"/>
      <c r="CN609" s="260"/>
      <c r="CO609" s="260"/>
      <c r="CP609" s="260"/>
      <c r="CQ609" s="260"/>
      <c r="CR609" s="260"/>
      <c r="CS609" s="260"/>
      <c r="CT609" s="260"/>
      <c r="CU609" s="260"/>
      <c r="CV609" s="260"/>
      <c r="CW609" s="260"/>
      <c r="CX609" s="260"/>
      <c r="CY609" s="260"/>
      <c r="CZ609" s="260"/>
      <c r="DA609" s="260"/>
      <c r="DB609" s="833"/>
    </row>
    <row r="610" spans="2:106" ht="3.65" customHeight="1">
      <c r="B610" s="834"/>
      <c r="I610" s="861"/>
      <c r="DB610" s="835"/>
    </row>
    <row r="611" spans="2:106" ht="3.65" customHeight="1">
      <c r="B611" s="836"/>
      <c r="I611" s="861"/>
      <c r="DB611" s="835"/>
    </row>
    <row r="612" spans="2:106" ht="3.65" customHeight="1">
      <c r="B612" s="836"/>
      <c r="I612" s="861"/>
      <c r="DB612" s="835"/>
    </row>
    <row r="613" spans="2:106" ht="3.65" customHeight="1">
      <c r="B613" s="836"/>
      <c r="I613" s="861"/>
      <c r="L613" s="344"/>
      <c r="M613" s="345"/>
      <c r="N613" s="345"/>
      <c r="O613" s="346"/>
      <c r="P613" s="346"/>
      <c r="Q613" s="346"/>
      <c r="R613" s="346"/>
      <c r="S613" s="346"/>
      <c r="T613" s="347"/>
      <c r="U613" s="347"/>
      <c r="V613" s="347"/>
      <c r="W613" s="347"/>
      <c r="X613" s="347"/>
      <c r="Y613" s="347"/>
      <c r="Z613" s="347"/>
      <c r="AA613" s="347"/>
      <c r="AB613" s="347"/>
      <c r="AC613" s="347"/>
      <c r="AD613" s="347"/>
      <c r="AE613" s="346"/>
      <c r="AF613" s="346"/>
      <c r="AG613" s="970" t="s">
        <v>111</v>
      </c>
      <c r="AH613" s="970"/>
      <c r="AI613" s="970"/>
      <c r="AJ613" s="971"/>
      <c r="DB613" s="835"/>
    </row>
    <row r="614" spans="2:106" ht="3.65" customHeight="1">
      <c r="B614" s="836"/>
      <c r="I614" s="861"/>
      <c r="L614" s="348"/>
      <c r="M614" s="349"/>
      <c r="N614" s="349"/>
      <c r="O614" s="350"/>
      <c r="P614" s="350"/>
      <c r="Q614" s="949" t="e" vm="23">
        <v>#VALUE!</v>
      </c>
      <c r="R614" s="949"/>
      <c r="S614" s="949"/>
      <c r="T614" s="949"/>
      <c r="U614" s="949"/>
      <c r="V614" s="949"/>
      <c r="W614" s="809"/>
      <c r="X614" s="809"/>
      <c r="Y614" s="809"/>
      <c r="Z614" s="809"/>
      <c r="AA614" s="809"/>
      <c r="AB614" s="809"/>
      <c r="AC614" s="809"/>
      <c r="AD614" s="809"/>
      <c r="AE614" s="350"/>
      <c r="AF614" s="350"/>
      <c r="AG614" s="958"/>
      <c r="AH614" s="958"/>
      <c r="AI614" s="958"/>
      <c r="AJ614" s="965"/>
      <c r="DB614" s="835"/>
    </row>
    <row r="615" spans="2:106" ht="3.65" customHeight="1">
      <c r="B615" s="836"/>
      <c r="I615" s="861"/>
      <c r="L615" s="351"/>
      <c r="M615" s="352"/>
      <c r="N615" s="352"/>
      <c r="O615" s="281"/>
      <c r="P615" s="281"/>
      <c r="Q615" s="949"/>
      <c r="R615" s="949"/>
      <c r="S615" s="949"/>
      <c r="T615" s="949"/>
      <c r="U615" s="949"/>
      <c r="V615" s="949"/>
      <c r="W615" s="802"/>
      <c r="X615" s="802"/>
      <c r="Y615" s="350"/>
      <c r="Z615" s="350"/>
      <c r="AA615" s="350"/>
      <c r="AB615" s="350"/>
      <c r="AC615" s="350"/>
      <c r="AD615" s="350"/>
      <c r="AE615" s="350"/>
      <c r="AF615" s="350"/>
      <c r="AG615" s="350"/>
      <c r="AH615" s="350"/>
      <c r="AI615" s="350"/>
      <c r="AJ615" s="353"/>
      <c r="DB615" s="835"/>
    </row>
    <row r="616" spans="2:106" ht="3.65" customHeight="1">
      <c r="B616" s="836"/>
      <c r="I616" s="861"/>
      <c r="L616" s="351"/>
      <c r="M616" s="352"/>
      <c r="N616" s="352"/>
      <c r="O616" s="281"/>
      <c r="P616" s="281"/>
      <c r="Q616" s="949"/>
      <c r="R616" s="949"/>
      <c r="S616" s="949"/>
      <c r="T616" s="949"/>
      <c r="U616" s="949"/>
      <c r="V616" s="949"/>
      <c r="W616" s="802"/>
      <c r="X616" s="802"/>
      <c r="Y616" s="350"/>
      <c r="Z616" s="350"/>
      <c r="AA616" s="350"/>
      <c r="AB616" s="350"/>
      <c r="AC616" s="350"/>
      <c r="AD616" s="350"/>
      <c r="AE616" s="350"/>
      <c r="AF616" s="350"/>
      <c r="AG616" s="350"/>
      <c r="AH616" s="350"/>
      <c r="AI616" s="350"/>
      <c r="AJ616" s="353"/>
      <c r="DB616" s="835"/>
    </row>
    <row r="617" spans="2:106" ht="3.65" customHeight="1">
      <c r="B617" s="836"/>
      <c r="I617" s="861"/>
      <c r="L617" s="967" t="s">
        <v>227</v>
      </c>
      <c r="M617" s="961"/>
      <c r="N617" s="961"/>
      <c r="O617" s="350"/>
      <c r="P617" s="350"/>
      <c r="Q617" s="949"/>
      <c r="R617" s="949"/>
      <c r="S617" s="949"/>
      <c r="T617" s="949"/>
      <c r="U617" s="949"/>
      <c r="V617" s="949"/>
      <c r="W617" s="350"/>
      <c r="X617" s="350"/>
      <c r="Y617" s="350"/>
      <c r="Z617" s="350"/>
      <c r="AA617" s="350"/>
      <c r="AB617" s="350"/>
      <c r="AC617" s="350"/>
      <c r="AD617" s="809"/>
      <c r="AE617" s="809"/>
      <c r="AF617" s="809"/>
      <c r="AG617" s="809"/>
      <c r="AH617" s="350"/>
      <c r="AI617" s="350"/>
      <c r="AJ617" s="354"/>
      <c r="DB617" s="835"/>
    </row>
    <row r="618" spans="2:106" ht="3.65" customHeight="1">
      <c r="B618" s="836"/>
      <c r="I618" s="861"/>
      <c r="L618" s="968"/>
      <c r="M618" s="969"/>
      <c r="N618" s="969"/>
      <c r="O618" s="355"/>
      <c r="P618" s="355"/>
      <c r="Q618" s="355"/>
      <c r="R618" s="355"/>
      <c r="S618" s="355"/>
      <c r="T618" s="355"/>
      <c r="U618" s="355"/>
      <c r="V618" s="355"/>
      <c r="W618" s="355"/>
      <c r="X618" s="355"/>
      <c r="Y618" s="355"/>
      <c r="Z618" s="355"/>
      <c r="AA618" s="355"/>
      <c r="AB618" s="355"/>
      <c r="AC618" s="355"/>
      <c r="AD618" s="356"/>
      <c r="AE618" s="356"/>
      <c r="AF618" s="356"/>
      <c r="AG618" s="356"/>
      <c r="AH618" s="355"/>
      <c r="AI618" s="355"/>
      <c r="AJ618" s="357"/>
      <c r="DB618" s="835"/>
    </row>
    <row r="619" spans="2:106" ht="3.65" customHeight="1">
      <c r="B619" s="836"/>
      <c r="I619" s="861"/>
      <c r="DB619" s="835"/>
    </row>
    <row r="620" spans="2:106" ht="3.65" customHeight="1">
      <c r="B620" s="836"/>
      <c r="I620" s="861"/>
      <c r="DB620" s="835"/>
    </row>
    <row r="621" spans="2:106" ht="3.65" customHeight="1">
      <c r="B621" s="836"/>
      <c r="I621" s="861"/>
      <c r="DB621" s="835"/>
    </row>
    <row r="622" spans="2:106" ht="3.65" customHeight="1">
      <c r="B622" s="836"/>
      <c r="I622" s="861"/>
      <c r="DB622" s="835"/>
    </row>
    <row r="623" spans="2:106" ht="3.65" customHeight="1">
      <c r="B623" s="836"/>
      <c r="I623" s="862"/>
      <c r="DB623" s="835"/>
    </row>
    <row r="624" spans="2:106" ht="3.65" customHeight="1">
      <c r="B624" s="828"/>
      <c r="C624" s="259"/>
      <c r="D624" s="259"/>
      <c r="E624" s="259"/>
      <c r="F624" s="259"/>
      <c r="G624" s="259"/>
      <c r="H624" s="259"/>
      <c r="I624" s="863"/>
      <c r="J624" s="259"/>
      <c r="K624" s="259"/>
      <c r="L624" s="259"/>
      <c r="M624" s="259"/>
      <c r="N624" s="259"/>
      <c r="O624" s="259"/>
      <c r="P624" s="259"/>
      <c r="Q624" s="259"/>
      <c r="R624" s="259"/>
      <c r="S624" s="259"/>
      <c r="T624" s="259"/>
      <c r="U624" s="259"/>
      <c r="V624" s="259"/>
      <c r="W624" s="259"/>
      <c r="X624" s="259"/>
      <c r="Y624" s="259"/>
      <c r="Z624" s="259"/>
      <c r="AA624" s="259"/>
      <c r="AB624" s="259"/>
      <c r="AC624" s="259"/>
      <c r="AD624" s="259"/>
      <c r="AE624" s="259"/>
      <c r="AF624" s="259"/>
      <c r="AG624" s="259"/>
      <c r="AH624" s="259"/>
      <c r="AI624" s="259"/>
      <c r="AJ624" s="259"/>
      <c r="AK624" s="259"/>
      <c r="AL624" s="259"/>
      <c r="AM624" s="259"/>
      <c r="AN624" s="259"/>
      <c r="AO624" s="259"/>
      <c r="AP624" s="259"/>
      <c r="AQ624" s="259"/>
      <c r="AR624" s="259"/>
      <c r="AS624" s="259"/>
      <c r="AT624" s="259"/>
      <c r="AU624" s="259"/>
      <c r="AV624" s="259"/>
      <c r="AW624" s="259"/>
      <c r="AX624" s="259"/>
      <c r="AY624" s="259"/>
      <c r="AZ624" s="259"/>
      <c r="BA624" s="259"/>
      <c r="BB624" s="259"/>
      <c r="BC624" s="259"/>
      <c r="BD624" s="259"/>
      <c r="BE624" s="259"/>
      <c r="BF624" s="259"/>
      <c r="BG624" s="259"/>
      <c r="BH624" s="259"/>
      <c r="BI624" s="259"/>
      <c r="BJ624" s="259"/>
      <c r="BK624" s="259"/>
      <c r="BL624" s="259"/>
      <c r="BM624" s="259"/>
      <c r="BN624" s="259"/>
      <c r="BO624" s="259"/>
      <c r="BP624" s="259"/>
      <c r="BQ624" s="259"/>
      <c r="BR624" s="259"/>
      <c r="BS624" s="259"/>
      <c r="BT624" s="259"/>
      <c r="BU624" s="259"/>
      <c r="BV624" s="259"/>
      <c r="BW624" s="259"/>
      <c r="BX624" s="259"/>
      <c r="BY624" s="259"/>
      <c r="BZ624" s="259"/>
      <c r="CA624" s="259"/>
      <c r="CB624" s="259"/>
      <c r="CC624" s="259"/>
      <c r="CD624" s="259"/>
      <c r="CE624" s="259"/>
      <c r="CF624" s="259"/>
      <c r="CG624" s="259"/>
      <c r="CH624" s="259"/>
      <c r="CI624" s="259"/>
      <c r="CJ624" s="259"/>
      <c r="CK624" s="259"/>
      <c r="CL624" s="259"/>
      <c r="CM624" s="259"/>
      <c r="CN624" s="259"/>
      <c r="CO624" s="259"/>
      <c r="CP624" s="259"/>
      <c r="CQ624" s="259"/>
      <c r="CR624" s="259"/>
      <c r="CS624" s="259"/>
      <c r="CT624" s="259"/>
      <c r="CU624" s="259"/>
      <c r="CV624" s="259"/>
      <c r="CW624" s="259"/>
      <c r="CX624" s="259"/>
      <c r="CY624" s="259"/>
      <c r="CZ624" s="259"/>
      <c r="DA624" s="259"/>
      <c r="DB624" s="829"/>
    </row>
    <row r="625" spans="2:106" ht="3.65" customHeight="1">
      <c r="B625" s="830"/>
      <c r="C625" s="207"/>
      <c r="D625" s="207"/>
      <c r="E625" s="207"/>
      <c r="F625" s="207"/>
      <c r="G625" s="207"/>
      <c r="H625" s="358"/>
      <c r="I625" s="866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31"/>
    </row>
    <row r="626" spans="2:106">
      <c r="B626" s="857" t="str">
        <f>"T_"&amp;E626&amp;"X"&amp;F626&amp;"X"&amp;G626&amp;"X"&amp;H626&amp;"X"&amp;I626</f>
        <v>T_HBBXMainXEZC100X720XDRC</v>
      </c>
      <c r="C626" s="341"/>
      <c r="D626" s="209" t="s">
        <v>75</v>
      </c>
      <c r="E626" s="208" t="s">
        <v>124</v>
      </c>
      <c r="F626" s="208" t="s">
        <v>195</v>
      </c>
      <c r="G626" s="250" t="s">
        <v>226</v>
      </c>
      <c r="H626" s="210">
        <v>720</v>
      </c>
      <c r="I626" s="865" t="s">
        <v>365</v>
      </c>
      <c r="J626" s="260"/>
      <c r="K626" s="260"/>
      <c r="L626" s="260"/>
      <c r="M626" s="260"/>
      <c r="N626" s="260"/>
      <c r="O626" s="260"/>
      <c r="P626" s="260"/>
      <c r="Q626" s="260"/>
      <c r="R626" s="260"/>
      <c r="S626" s="260"/>
      <c r="T626" s="260"/>
      <c r="U626" s="260"/>
      <c r="V626" s="260"/>
      <c r="W626" s="260"/>
      <c r="X626" s="260"/>
      <c r="Y626" s="260"/>
      <c r="Z626" s="260"/>
      <c r="AA626" s="260"/>
      <c r="AB626" s="260"/>
      <c r="AC626" s="260"/>
      <c r="AD626" s="260"/>
      <c r="AE626" s="260"/>
      <c r="AF626" s="260"/>
      <c r="AG626" s="260"/>
      <c r="AH626" s="260"/>
      <c r="AI626" s="260"/>
      <c r="AJ626" s="260"/>
      <c r="AK626" s="260"/>
      <c r="AL626" s="260"/>
      <c r="AM626" s="260"/>
      <c r="AN626" s="260"/>
      <c r="AO626" s="260"/>
      <c r="AP626" s="260"/>
      <c r="AQ626" s="260"/>
      <c r="AR626" s="260"/>
      <c r="AS626" s="260"/>
      <c r="AT626" s="260"/>
      <c r="AU626" s="260"/>
      <c r="AV626" s="260"/>
      <c r="AW626" s="260"/>
      <c r="AX626" s="260"/>
      <c r="AY626" s="260"/>
      <c r="AZ626" s="260"/>
      <c r="BA626" s="260"/>
      <c r="BB626" s="260"/>
      <c r="BC626" s="260"/>
      <c r="BD626" s="260"/>
      <c r="BE626" s="260"/>
      <c r="BF626" s="260"/>
      <c r="BG626" s="260"/>
      <c r="BH626" s="260"/>
      <c r="BI626" s="260"/>
      <c r="BJ626" s="260"/>
      <c r="BK626" s="260"/>
      <c r="BL626" s="260"/>
      <c r="BM626" s="260"/>
      <c r="BN626" s="260"/>
      <c r="BO626" s="260"/>
      <c r="BP626" s="260"/>
      <c r="BQ626" s="260"/>
      <c r="BR626" s="260"/>
      <c r="BS626" s="260"/>
      <c r="BT626" s="260"/>
      <c r="BU626" s="260"/>
      <c r="BV626" s="260"/>
      <c r="BW626" s="260"/>
      <c r="BX626" s="260"/>
      <c r="BY626" s="260"/>
      <c r="BZ626" s="260"/>
      <c r="CA626" s="260"/>
      <c r="CB626" s="260"/>
      <c r="CC626" s="260"/>
      <c r="CD626" s="260"/>
      <c r="CE626" s="260"/>
      <c r="CF626" s="260"/>
      <c r="CG626" s="260"/>
      <c r="CH626" s="260"/>
      <c r="CI626" s="260"/>
      <c r="CJ626" s="260"/>
      <c r="CK626" s="260"/>
      <c r="CL626" s="260"/>
      <c r="CM626" s="260"/>
      <c r="CN626" s="260"/>
      <c r="CO626" s="260"/>
      <c r="CP626" s="260"/>
      <c r="CQ626" s="260"/>
      <c r="CR626" s="260"/>
      <c r="CS626" s="260"/>
      <c r="CT626" s="260"/>
      <c r="CU626" s="260"/>
      <c r="CV626" s="260"/>
      <c r="CW626" s="260"/>
      <c r="CX626" s="260"/>
      <c r="CY626" s="260"/>
      <c r="CZ626" s="260"/>
      <c r="DA626" s="260"/>
      <c r="DB626" s="833"/>
    </row>
    <row r="627" spans="2:106" ht="3.65" customHeight="1">
      <c r="B627" s="834"/>
      <c r="I627" s="861"/>
      <c r="DB627" s="835"/>
    </row>
    <row r="628" spans="2:106" ht="3.65" customHeight="1">
      <c r="B628" s="836"/>
      <c r="I628" s="861"/>
      <c r="DB628" s="835"/>
    </row>
    <row r="629" spans="2:106" ht="3.65" customHeight="1">
      <c r="B629" s="836"/>
      <c r="I629" s="861"/>
      <c r="DB629" s="835"/>
    </row>
    <row r="630" spans="2:106" ht="3.65" customHeight="1">
      <c r="B630" s="836"/>
      <c r="I630" s="861"/>
      <c r="L630" s="1409"/>
      <c r="M630" s="1410"/>
      <c r="N630" s="1407"/>
      <c r="O630" s="1407"/>
      <c r="P630" s="359"/>
      <c r="Q630" s="359"/>
      <c r="R630" s="359"/>
      <c r="S630" s="359"/>
      <c r="T630" s="359"/>
      <c r="U630" s="359"/>
      <c r="V630" s="359"/>
      <c r="W630" s="359"/>
      <c r="X630" s="359"/>
      <c r="Y630" s="359"/>
      <c r="Z630" s="360"/>
      <c r="AA630" s="360"/>
      <c r="AB630" s="360"/>
      <c r="AC630" s="360"/>
      <c r="AD630" s="360"/>
      <c r="AE630" s="360"/>
      <c r="AF630" s="359"/>
      <c r="AG630" s="970" t="s">
        <v>111</v>
      </c>
      <c r="AH630" s="970"/>
      <c r="AI630" s="970"/>
      <c r="AJ630" s="971"/>
      <c r="DB630" s="835"/>
    </row>
    <row r="631" spans="2:106" ht="3.65" customHeight="1">
      <c r="B631" s="836"/>
      <c r="I631" s="861"/>
      <c r="L631" s="1411"/>
      <c r="M631" s="1412"/>
      <c r="N631" s="1408"/>
      <c r="O631" s="1408"/>
      <c r="P631" s="350"/>
      <c r="Q631" s="350"/>
      <c r="R631" s="350"/>
      <c r="S631" s="350"/>
      <c r="T631" s="350"/>
      <c r="U631" s="350"/>
      <c r="V631" s="350"/>
      <c r="W631" s="350"/>
      <c r="X631" s="350"/>
      <c r="Y631" s="350"/>
      <c r="Z631" s="949" t="e" vm="24">
        <v>#VALUE!</v>
      </c>
      <c r="AA631" s="949"/>
      <c r="AB631" s="949"/>
      <c r="AC631" s="949"/>
      <c r="AD631" s="949"/>
      <c r="AE631" s="949"/>
      <c r="AF631" s="350"/>
      <c r="AG631" s="958"/>
      <c r="AH631" s="958"/>
      <c r="AI631" s="958"/>
      <c r="AJ631" s="965"/>
      <c r="DB631" s="835"/>
    </row>
    <row r="632" spans="2:106" ht="3.65" customHeight="1">
      <c r="B632" s="836"/>
      <c r="I632" s="861"/>
      <c r="L632" s="351"/>
      <c r="M632" s="352"/>
      <c r="N632" s="352"/>
      <c r="O632" s="352"/>
      <c r="P632" s="350"/>
      <c r="Q632" s="350"/>
      <c r="R632" s="350"/>
      <c r="S632" s="350"/>
      <c r="T632" s="350"/>
      <c r="U632" s="350"/>
      <c r="V632" s="350"/>
      <c r="W632" s="350"/>
      <c r="X632" s="802"/>
      <c r="Y632" s="802"/>
      <c r="Z632" s="949"/>
      <c r="AA632" s="949"/>
      <c r="AB632" s="949"/>
      <c r="AC632" s="949"/>
      <c r="AD632" s="949"/>
      <c r="AE632" s="949"/>
      <c r="AF632" s="281"/>
      <c r="AG632" s="281"/>
      <c r="AH632" s="352"/>
      <c r="AI632" s="352"/>
      <c r="AJ632" s="361"/>
      <c r="DB632" s="835"/>
    </row>
    <row r="633" spans="2:106" ht="3.65" customHeight="1">
      <c r="B633" s="836"/>
      <c r="I633" s="861"/>
      <c r="L633" s="351"/>
      <c r="M633" s="352"/>
      <c r="N633" s="352"/>
      <c r="O633" s="352"/>
      <c r="P633" s="350"/>
      <c r="Q633" s="350"/>
      <c r="R633" s="350"/>
      <c r="S633" s="350"/>
      <c r="T633" s="350"/>
      <c r="U633" s="350"/>
      <c r="V633" s="350"/>
      <c r="W633" s="350"/>
      <c r="X633" s="802"/>
      <c r="Y633" s="802"/>
      <c r="Z633" s="949"/>
      <c r="AA633" s="949"/>
      <c r="AB633" s="949"/>
      <c r="AC633" s="949"/>
      <c r="AD633" s="949"/>
      <c r="AE633" s="949"/>
      <c r="AF633" s="281"/>
      <c r="AG633" s="281"/>
      <c r="AH633" s="352"/>
      <c r="AI633" s="352"/>
      <c r="AJ633" s="361"/>
      <c r="DB633" s="835"/>
    </row>
    <row r="634" spans="2:106" ht="3.65" customHeight="1">
      <c r="B634" s="836"/>
      <c r="I634" s="861"/>
      <c r="L634" s="967" t="s">
        <v>227</v>
      </c>
      <c r="M634" s="961"/>
      <c r="N634" s="961"/>
      <c r="O634" s="350"/>
      <c r="P634" s="350"/>
      <c r="Q634" s="350"/>
      <c r="R634" s="350"/>
      <c r="S634" s="350"/>
      <c r="T634" s="350"/>
      <c r="U634" s="350"/>
      <c r="V634" s="350"/>
      <c r="W634" s="350"/>
      <c r="X634" s="350"/>
      <c r="Y634" s="350"/>
      <c r="Z634" s="949"/>
      <c r="AA634" s="949"/>
      <c r="AB634" s="949"/>
      <c r="AC634" s="949"/>
      <c r="AD634" s="949"/>
      <c r="AE634" s="949"/>
      <c r="AF634" s="350"/>
      <c r="AG634" s="350"/>
      <c r="AH634" s="350"/>
      <c r="AI634" s="350"/>
      <c r="AJ634" s="362"/>
      <c r="DB634" s="835"/>
    </row>
    <row r="635" spans="2:106" ht="3.65" customHeight="1">
      <c r="B635" s="836"/>
      <c r="I635" s="861"/>
      <c r="L635" s="968"/>
      <c r="M635" s="969"/>
      <c r="N635" s="969"/>
      <c r="O635" s="363"/>
      <c r="P635" s="363"/>
      <c r="Q635" s="363"/>
      <c r="R635" s="363"/>
      <c r="S635" s="363"/>
      <c r="T635" s="363"/>
      <c r="U635" s="363"/>
      <c r="V635" s="363"/>
      <c r="W635" s="363"/>
      <c r="X635" s="363"/>
      <c r="Y635" s="363"/>
      <c r="Z635" s="363"/>
      <c r="AA635" s="363"/>
      <c r="AB635" s="363"/>
      <c r="AC635" s="363"/>
      <c r="AD635" s="363"/>
      <c r="AE635" s="363"/>
      <c r="AF635" s="363"/>
      <c r="AG635" s="363"/>
      <c r="AH635" s="363"/>
      <c r="AI635" s="363"/>
      <c r="AJ635" s="364"/>
      <c r="DB635" s="835"/>
    </row>
    <row r="636" spans="2:106" ht="3.65" customHeight="1">
      <c r="B636" s="836"/>
      <c r="I636" s="861"/>
      <c r="DB636" s="835"/>
    </row>
    <row r="637" spans="2:106" ht="3.65" customHeight="1">
      <c r="B637" s="836"/>
      <c r="I637" s="861"/>
      <c r="DB637" s="835"/>
    </row>
    <row r="638" spans="2:106" ht="3.65" customHeight="1">
      <c r="B638" s="836"/>
      <c r="I638" s="862"/>
      <c r="DB638" s="835"/>
    </row>
    <row r="639" spans="2:106" ht="3.65" customHeight="1">
      <c r="B639" s="828"/>
      <c r="C639" s="259"/>
      <c r="D639" s="259"/>
      <c r="E639" s="259"/>
      <c r="F639" s="259"/>
      <c r="G639" s="259"/>
      <c r="H639" s="259"/>
      <c r="I639" s="863"/>
      <c r="J639" s="259"/>
      <c r="K639" s="259"/>
      <c r="L639" s="259"/>
      <c r="M639" s="259"/>
      <c r="N639" s="259"/>
      <c r="O639" s="259"/>
      <c r="P639" s="259"/>
      <c r="Q639" s="259"/>
      <c r="R639" s="259"/>
      <c r="S639" s="259"/>
      <c r="T639" s="259"/>
      <c r="U639" s="259"/>
      <c r="V639" s="259"/>
      <c r="W639" s="259"/>
      <c r="X639" s="259"/>
      <c r="Y639" s="259"/>
      <c r="Z639" s="259"/>
      <c r="AA639" s="259"/>
      <c r="AB639" s="259"/>
      <c r="AC639" s="259"/>
      <c r="AD639" s="259"/>
      <c r="AE639" s="259"/>
      <c r="AF639" s="259"/>
      <c r="AG639" s="259"/>
      <c r="AH639" s="259"/>
      <c r="AI639" s="259"/>
      <c r="AJ639" s="259"/>
      <c r="AK639" s="259"/>
      <c r="AL639" s="259"/>
      <c r="AM639" s="259"/>
      <c r="AN639" s="259"/>
      <c r="AO639" s="259"/>
      <c r="AP639" s="259"/>
      <c r="AQ639" s="259"/>
      <c r="AR639" s="259"/>
      <c r="AS639" s="259"/>
      <c r="AT639" s="259"/>
      <c r="AU639" s="259"/>
      <c r="AV639" s="259"/>
      <c r="AW639" s="259"/>
      <c r="AX639" s="259"/>
      <c r="AY639" s="259"/>
      <c r="AZ639" s="259"/>
      <c r="BA639" s="259"/>
      <c r="BB639" s="259"/>
      <c r="BC639" s="259"/>
      <c r="BD639" s="259"/>
      <c r="BE639" s="259"/>
      <c r="BF639" s="259"/>
      <c r="BG639" s="259"/>
      <c r="BH639" s="259"/>
      <c r="BI639" s="259"/>
      <c r="BJ639" s="259"/>
      <c r="BK639" s="259"/>
      <c r="BL639" s="259"/>
      <c r="BM639" s="259"/>
      <c r="BN639" s="259"/>
      <c r="BO639" s="259"/>
      <c r="BP639" s="259"/>
      <c r="BQ639" s="259"/>
      <c r="BR639" s="259"/>
      <c r="BS639" s="259"/>
      <c r="BT639" s="259"/>
      <c r="BU639" s="259"/>
      <c r="BV639" s="259"/>
      <c r="BW639" s="259"/>
      <c r="BX639" s="259"/>
      <c r="BY639" s="259"/>
      <c r="BZ639" s="259"/>
      <c r="CA639" s="259"/>
      <c r="CB639" s="259"/>
      <c r="CC639" s="259"/>
      <c r="CD639" s="259"/>
      <c r="CE639" s="259"/>
      <c r="CF639" s="259"/>
      <c r="CG639" s="259"/>
      <c r="CH639" s="259"/>
      <c r="CI639" s="259"/>
      <c r="CJ639" s="259"/>
      <c r="CK639" s="259"/>
      <c r="CL639" s="259"/>
      <c r="CM639" s="259"/>
      <c r="CN639" s="259"/>
      <c r="CO639" s="259"/>
      <c r="CP639" s="259"/>
      <c r="CQ639" s="259"/>
      <c r="CR639" s="259"/>
      <c r="CS639" s="259"/>
      <c r="CT639" s="259"/>
      <c r="CU639" s="259"/>
      <c r="CV639" s="259"/>
      <c r="CW639" s="259"/>
      <c r="CX639" s="259"/>
      <c r="CY639" s="259"/>
      <c r="CZ639" s="259"/>
      <c r="DA639" s="259"/>
      <c r="DB639" s="829"/>
    </row>
    <row r="640" spans="2:106" ht="3.65" customHeight="1">
      <c r="B640" s="830"/>
      <c r="C640" s="207"/>
      <c r="D640" s="207"/>
      <c r="E640" s="207"/>
      <c r="F640" s="207"/>
      <c r="G640" s="207"/>
      <c r="H640" s="207"/>
      <c r="I640" s="864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31"/>
    </row>
    <row r="641" spans="2:106">
      <c r="B641" s="857" t="str">
        <f>"T_"&amp;E641&amp;"X"&amp;F641&amp;"X"&amp;G641&amp;"X"&amp;H641&amp;"X"&amp;I641</f>
        <v>T_HBBXMainXGP100X720XDRC</v>
      </c>
      <c r="C641" s="341"/>
      <c r="D641" s="209" t="s">
        <v>75</v>
      </c>
      <c r="E641" s="208" t="s">
        <v>124</v>
      </c>
      <c r="F641" s="208" t="s">
        <v>195</v>
      </c>
      <c r="G641" s="250" t="s">
        <v>228</v>
      </c>
      <c r="H641" s="210">
        <v>720</v>
      </c>
      <c r="I641" s="865" t="s">
        <v>365</v>
      </c>
      <c r="J641" s="260"/>
      <c r="K641" s="260"/>
      <c r="L641" s="260"/>
      <c r="M641" s="260"/>
      <c r="N641" s="260"/>
      <c r="O641" s="260"/>
      <c r="P641" s="260"/>
      <c r="Q641" s="260"/>
      <c r="R641" s="260"/>
      <c r="S641" s="260"/>
      <c r="T641" s="260"/>
      <c r="U641" s="260"/>
      <c r="V641" s="260"/>
      <c r="W641" s="260"/>
      <c r="X641" s="260"/>
      <c r="Y641" s="260"/>
      <c r="Z641" s="260"/>
      <c r="AA641" s="260"/>
      <c r="AB641" s="260"/>
      <c r="AC641" s="260"/>
      <c r="AD641" s="260"/>
      <c r="AE641" s="260"/>
      <c r="AF641" s="260"/>
      <c r="AG641" s="260"/>
      <c r="AH641" s="260"/>
      <c r="AI641" s="260"/>
      <c r="AJ641" s="260"/>
      <c r="AK641" s="260"/>
      <c r="AL641" s="260"/>
      <c r="AM641" s="260"/>
      <c r="AN641" s="260"/>
      <c r="AO641" s="260"/>
      <c r="AP641" s="260"/>
      <c r="AQ641" s="260"/>
      <c r="AR641" s="260"/>
      <c r="AS641" s="260"/>
      <c r="AT641" s="260"/>
      <c r="AU641" s="260"/>
      <c r="AV641" s="260"/>
      <c r="AW641" s="260"/>
      <c r="AX641" s="260"/>
      <c r="AY641" s="260"/>
      <c r="AZ641" s="260"/>
      <c r="BA641" s="260"/>
      <c r="BB641" s="260"/>
      <c r="BC641" s="260"/>
      <c r="BD641" s="260"/>
      <c r="BE641" s="260"/>
      <c r="BF641" s="260"/>
      <c r="BG641" s="260"/>
      <c r="BH641" s="260"/>
      <c r="BI641" s="260"/>
      <c r="BJ641" s="260"/>
      <c r="BK641" s="260"/>
      <c r="BL641" s="260"/>
      <c r="BM641" s="260"/>
      <c r="BN641" s="260"/>
      <c r="BO641" s="260"/>
      <c r="BP641" s="260"/>
      <c r="BQ641" s="260"/>
      <c r="BR641" s="260"/>
      <c r="BS641" s="260"/>
      <c r="BT641" s="260"/>
      <c r="BU641" s="260"/>
      <c r="BV641" s="260"/>
      <c r="BW641" s="260"/>
      <c r="BX641" s="260"/>
      <c r="BY641" s="260"/>
      <c r="BZ641" s="260"/>
      <c r="CA641" s="260"/>
      <c r="CB641" s="260"/>
      <c r="CC641" s="260"/>
      <c r="CD641" s="260"/>
      <c r="CE641" s="260"/>
      <c r="CF641" s="260"/>
      <c r="CG641" s="260"/>
      <c r="CH641" s="260"/>
      <c r="CI641" s="260"/>
      <c r="CJ641" s="260"/>
      <c r="CK641" s="260"/>
      <c r="CL641" s="260"/>
      <c r="CM641" s="260"/>
      <c r="CN641" s="260"/>
      <c r="CO641" s="260"/>
      <c r="CP641" s="260"/>
      <c r="CQ641" s="260"/>
      <c r="CR641" s="260"/>
      <c r="CS641" s="260"/>
      <c r="CT641" s="260"/>
      <c r="CU641" s="260"/>
      <c r="CV641" s="260"/>
      <c r="CW641" s="260"/>
      <c r="CX641" s="260"/>
      <c r="CY641" s="260"/>
      <c r="CZ641" s="260"/>
      <c r="DA641" s="260"/>
      <c r="DB641" s="833"/>
    </row>
    <row r="642" spans="2:106" ht="3.65" customHeight="1">
      <c r="B642" s="834"/>
      <c r="I642" s="861"/>
      <c r="DB642" s="835"/>
    </row>
    <row r="643" spans="2:106" ht="3.65" customHeight="1">
      <c r="B643" s="836"/>
      <c r="I643" s="861"/>
      <c r="DB643" s="835"/>
    </row>
    <row r="644" spans="2:106" ht="3.65" customHeight="1">
      <c r="B644" s="836"/>
      <c r="I644" s="861"/>
      <c r="DB644" s="835"/>
    </row>
    <row r="645" spans="2:106" ht="3.65" customHeight="1">
      <c r="B645" s="836"/>
      <c r="I645" s="861"/>
      <c r="L645" s="1409"/>
      <c r="M645" s="1410"/>
      <c r="N645" s="1407"/>
      <c r="O645" s="1407"/>
      <c r="P645" s="359"/>
      <c r="Q645" s="359"/>
      <c r="R645" s="359"/>
      <c r="S645" s="359"/>
      <c r="T645" s="359"/>
      <c r="U645" s="359"/>
      <c r="V645" s="359"/>
      <c r="W645" s="359"/>
      <c r="X645" s="359"/>
      <c r="Y645" s="359"/>
      <c r="Z645" s="360"/>
      <c r="AA645" s="360"/>
      <c r="AB645" s="360"/>
      <c r="AC645" s="360"/>
      <c r="AD645" s="360"/>
      <c r="AE645" s="360"/>
      <c r="AF645" s="359"/>
      <c r="AG645" s="970" t="s">
        <v>111</v>
      </c>
      <c r="AH645" s="970"/>
      <c r="AI645" s="970"/>
      <c r="AJ645" s="971"/>
      <c r="DB645" s="835"/>
    </row>
    <row r="646" spans="2:106" ht="3.65" customHeight="1">
      <c r="B646" s="836"/>
      <c r="I646" s="861"/>
      <c r="L646" s="1411"/>
      <c r="M646" s="1412"/>
      <c r="N646" s="1408"/>
      <c r="O646" s="1408"/>
      <c r="P646" s="350"/>
      <c r="Q646" s="350"/>
      <c r="R646" s="350"/>
      <c r="S646" s="350"/>
      <c r="T646" s="350"/>
      <c r="U646" s="350"/>
      <c r="V646" s="350"/>
      <c r="W646" s="350"/>
      <c r="X646" s="350"/>
      <c r="Y646" s="350"/>
      <c r="Z646" s="1453" t="e" vm="25">
        <v>#VALUE!</v>
      </c>
      <c r="AA646" s="1453"/>
      <c r="AB646" s="1453"/>
      <c r="AC646" s="1453"/>
      <c r="AD646" s="1453"/>
      <c r="AE646" s="1453"/>
      <c r="AF646" s="350"/>
      <c r="AG646" s="958"/>
      <c r="AH646" s="958"/>
      <c r="AI646" s="958"/>
      <c r="AJ646" s="965"/>
      <c r="DB646" s="835"/>
    </row>
    <row r="647" spans="2:106" ht="3.65" customHeight="1">
      <c r="B647" s="836"/>
      <c r="I647" s="861"/>
      <c r="L647" s="351"/>
      <c r="M647" s="352"/>
      <c r="N647" s="352"/>
      <c r="O647" s="352"/>
      <c r="P647" s="350"/>
      <c r="Q647" s="350"/>
      <c r="R647" s="350"/>
      <c r="S647" s="350"/>
      <c r="T647" s="350"/>
      <c r="U647" s="350"/>
      <c r="V647" s="350"/>
      <c r="W647" s="350"/>
      <c r="X647" s="802"/>
      <c r="Y647" s="802"/>
      <c r="Z647" s="1453"/>
      <c r="AA647" s="1453"/>
      <c r="AB647" s="1453"/>
      <c r="AC647" s="1453"/>
      <c r="AD647" s="1453"/>
      <c r="AE647" s="1453"/>
      <c r="AF647" s="281"/>
      <c r="AG647" s="281"/>
      <c r="AH647" s="352"/>
      <c r="AI647" s="352"/>
      <c r="AJ647" s="361"/>
      <c r="DB647" s="835"/>
    </row>
    <row r="648" spans="2:106" ht="3.65" customHeight="1">
      <c r="B648" s="836"/>
      <c r="I648" s="861"/>
      <c r="L648" s="351"/>
      <c r="M648" s="352"/>
      <c r="N648" s="352"/>
      <c r="O648" s="352"/>
      <c r="P648" s="350"/>
      <c r="Q648" s="350"/>
      <c r="R648" s="350"/>
      <c r="S648" s="350"/>
      <c r="T648" s="350"/>
      <c r="U648" s="350"/>
      <c r="V648" s="350"/>
      <c r="W648" s="350"/>
      <c r="X648" s="802"/>
      <c r="Y648" s="802"/>
      <c r="Z648" s="1453"/>
      <c r="AA648" s="1453"/>
      <c r="AB648" s="1453"/>
      <c r="AC648" s="1453"/>
      <c r="AD648" s="1453"/>
      <c r="AE648" s="1453"/>
      <c r="AF648" s="281"/>
      <c r="AG648" s="281"/>
      <c r="AH648" s="352"/>
      <c r="AI648" s="352"/>
      <c r="AJ648" s="361"/>
      <c r="DB648" s="835"/>
    </row>
    <row r="649" spans="2:106" ht="3.65" customHeight="1">
      <c r="B649" s="836"/>
      <c r="I649" s="861"/>
      <c r="L649" s="967" t="s">
        <v>227</v>
      </c>
      <c r="M649" s="961"/>
      <c r="N649" s="961"/>
      <c r="O649" s="350"/>
      <c r="P649" s="350"/>
      <c r="Q649" s="350"/>
      <c r="R649" s="350"/>
      <c r="S649" s="350"/>
      <c r="T649" s="350"/>
      <c r="U649" s="350"/>
      <c r="V649" s="350"/>
      <c r="W649" s="350"/>
      <c r="X649" s="350"/>
      <c r="Y649" s="350"/>
      <c r="Z649" s="1453"/>
      <c r="AA649" s="1453"/>
      <c r="AB649" s="1453"/>
      <c r="AC649" s="1453"/>
      <c r="AD649" s="1453"/>
      <c r="AE649" s="1453"/>
      <c r="AF649" s="350"/>
      <c r="AG649" s="350"/>
      <c r="AH649" s="350"/>
      <c r="AI649" s="350"/>
      <c r="AJ649" s="362"/>
      <c r="DB649" s="835"/>
    </row>
    <row r="650" spans="2:106" ht="3.65" customHeight="1">
      <c r="B650" s="836"/>
      <c r="I650" s="861"/>
      <c r="L650" s="968"/>
      <c r="M650" s="969"/>
      <c r="N650" s="969"/>
      <c r="O650" s="363"/>
      <c r="P650" s="363"/>
      <c r="Q650" s="363"/>
      <c r="R650" s="363"/>
      <c r="S650" s="363"/>
      <c r="T650" s="363"/>
      <c r="U650" s="363"/>
      <c r="V650" s="363"/>
      <c r="W650" s="363"/>
      <c r="X650" s="363"/>
      <c r="Y650" s="363"/>
      <c r="Z650" s="363"/>
      <c r="AA650" s="363"/>
      <c r="AB650" s="363"/>
      <c r="AC650" s="363"/>
      <c r="AD650" s="363"/>
      <c r="AE650" s="363"/>
      <c r="AF650" s="363"/>
      <c r="AG650" s="363"/>
      <c r="AH650" s="363"/>
      <c r="AI650" s="363"/>
      <c r="AJ650" s="364"/>
      <c r="DB650" s="835"/>
    </row>
    <row r="651" spans="2:106" ht="3.65" customHeight="1">
      <c r="B651" s="836"/>
      <c r="I651" s="861"/>
      <c r="DB651" s="835"/>
    </row>
    <row r="652" spans="2:106" ht="3.65" customHeight="1">
      <c r="B652" s="836"/>
      <c r="I652" s="861"/>
      <c r="DB652" s="835"/>
    </row>
    <row r="653" spans="2:106" ht="3.65" customHeight="1">
      <c r="B653" s="836"/>
      <c r="I653" s="862"/>
      <c r="DB653" s="835"/>
    </row>
    <row r="654" spans="2:106" ht="3.65" customHeight="1">
      <c r="B654" s="828"/>
      <c r="C654" s="259"/>
      <c r="D654" s="259"/>
      <c r="E654" s="259"/>
      <c r="F654" s="259"/>
      <c r="G654" s="259"/>
      <c r="H654" s="259"/>
      <c r="I654" s="863"/>
      <c r="J654" s="259"/>
      <c r="K654" s="259"/>
      <c r="L654" s="259"/>
      <c r="M654" s="259"/>
      <c r="N654" s="259"/>
      <c r="O654" s="259"/>
      <c r="P654" s="259"/>
      <c r="Q654" s="259"/>
      <c r="R654" s="259"/>
      <c r="S654" s="259"/>
      <c r="T654" s="259"/>
      <c r="U654" s="259"/>
      <c r="V654" s="259"/>
      <c r="W654" s="259"/>
      <c r="X654" s="259"/>
      <c r="Y654" s="259"/>
      <c r="Z654" s="259"/>
      <c r="AA654" s="259"/>
      <c r="AB654" s="259"/>
      <c r="AC654" s="259"/>
      <c r="AD654" s="259"/>
      <c r="AE654" s="259"/>
      <c r="AF654" s="259"/>
      <c r="AG654" s="259"/>
      <c r="AH654" s="259"/>
      <c r="AI654" s="259"/>
      <c r="AJ654" s="259"/>
      <c r="AK654" s="259"/>
      <c r="AL654" s="259"/>
      <c r="AM654" s="259"/>
      <c r="AN654" s="259"/>
      <c r="AO654" s="259"/>
      <c r="AP654" s="259"/>
      <c r="AQ654" s="259"/>
      <c r="AR654" s="259"/>
      <c r="AS654" s="259"/>
      <c r="AT654" s="259"/>
      <c r="AU654" s="259"/>
      <c r="AV654" s="259"/>
      <c r="AW654" s="259"/>
      <c r="AX654" s="259"/>
      <c r="AY654" s="259"/>
      <c r="AZ654" s="259"/>
      <c r="BA654" s="259"/>
      <c r="BB654" s="259"/>
      <c r="BC654" s="259"/>
      <c r="BD654" s="259"/>
      <c r="BE654" s="259"/>
      <c r="BF654" s="259"/>
      <c r="BG654" s="259"/>
      <c r="BH654" s="259"/>
      <c r="BI654" s="259"/>
      <c r="BJ654" s="259"/>
      <c r="BK654" s="259"/>
      <c r="BL654" s="259"/>
      <c r="BM654" s="259"/>
      <c r="BN654" s="259"/>
      <c r="BO654" s="259"/>
      <c r="BP654" s="259"/>
      <c r="BQ654" s="259"/>
      <c r="BR654" s="259"/>
      <c r="BS654" s="259"/>
      <c r="BT654" s="259"/>
      <c r="BU654" s="259"/>
      <c r="BV654" s="259"/>
      <c r="BW654" s="259"/>
      <c r="BX654" s="259"/>
      <c r="BY654" s="259"/>
      <c r="BZ654" s="259"/>
      <c r="CA654" s="259"/>
      <c r="CB654" s="259"/>
      <c r="CC654" s="259"/>
      <c r="CD654" s="259"/>
      <c r="CE654" s="259"/>
      <c r="CF654" s="259"/>
      <c r="CG654" s="259"/>
      <c r="CH654" s="259"/>
      <c r="CI654" s="259"/>
      <c r="CJ654" s="259"/>
      <c r="CK654" s="259"/>
      <c r="CL654" s="259"/>
      <c r="CM654" s="259"/>
      <c r="CN654" s="259"/>
      <c r="CO654" s="259"/>
      <c r="CP654" s="259"/>
      <c r="CQ654" s="259"/>
      <c r="CR654" s="259"/>
      <c r="CS654" s="259"/>
      <c r="CT654" s="259"/>
      <c r="CU654" s="259"/>
      <c r="CV654" s="259"/>
      <c r="CW654" s="259"/>
      <c r="CX654" s="259"/>
      <c r="CY654" s="259"/>
      <c r="CZ654" s="259"/>
      <c r="DA654" s="259"/>
      <c r="DB654" s="829"/>
    </row>
    <row r="655" spans="2:106" ht="3.65" customHeight="1">
      <c r="B655" s="830"/>
      <c r="C655" s="207"/>
      <c r="D655" s="207"/>
      <c r="E655" s="207"/>
      <c r="F655" s="207"/>
      <c r="G655" s="207"/>
      <c r="H655" s="207"/>
      <c r="I655" s="864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31"/>
    </row>
    <row r="656" spans="2:106">
      <c r="B656" s="857" t="str">
        <f>"T_"&amp;E656&amp;"X"&amp;F656&amp;"X"&amp;G656&amp;"X"&amp;H656&amp;"X"&amp;I656</f>
        <v>T_HBBXMainXEZC250X720XIZQ</v>
      </c>
      <c r="C656" s="341"/>
      <c r="D656" s="209" t="s">
        <v>75</v>
      </c>
      <c r="E656" s="375" t="s">
        <v>124</v>
      </c>
      <c r="F656" s="208" t="s">
        <v>195</v>
      </c>
      <c r="G656" s="250" t="s">
        <v>223</v>
      </c>
      <c r="H656" s="210">
        <v>720</v>
      </c>
      <c r="I656" s="865" t="s">
        <v>364</v>
      </c>
      <c r="J656" s="260"/>
      <c r="K656" s="260"/>
      <c r="L656" s="260"/>
      <c r="M656" s="260"/>
      <c r="N656" s="260"/>
      <c r="O656" s="260"/>
      <c r="P656" s="260"/>
      <c r="Q656" s="260"/>
      <c r="R656" s="260"/>
      <c r="S656" s="260"/>
      <c r="T656" s="260"/>
      <c r="U656" s="260"/>
      <c r="V656" s="260"/>
      <c r="W656" s="260"/>
      <c r="X656" s="260"/>
      <c r="Y656" s="260"/>
      <c r="Z656" s="260"/>
      <c r="AA656" s="260"/>
      <c r="AB656" s="260"/>
      <c r="AC656" s="260"/>
      <c r="AD656" s="260"/>
      <c r="AE656" s="260"/>
      <c r="AF656" s="260"/>
      <c r="AG656" s="260"/>
      <c r="AH656" s="260"/>
      <c r="AI656" s="260"/>
      <c r="AJ656" s="260"/>
      <c r="AK656" s="260"/>
      <c r="AL656" s="260"/>
      <c r="AM656" s="260"/>
      <c r="AN656" s="260"/>
      <c r="AO656" s="260"/>
      <c r="AP656" s="260"/>
      <c r="AQ656" s="260"/>
      <c r="AR656" s="260"/>
      <c r="AS656" s="260"/>
      <c r="AT656" s="260"/>
      <c r="AU656" s="260"/>
      <c r="AV656" s="260"/>
      <c r="AW656" s="260"/>
      <c r="AX656" s="260"/>
      <c r="AY656" s="260"/>
      <c r="AZ656" s="260"/>
      <c r="BA656" s="260"/>
      <c r="BB656" s="260"/>
      <c r="BC656" s="260"/>
      <c r="BD656" s="260"/>
      <c r="BE656" s="260"/>
      <c r="BF656" s="260"/>
      <c r="BG656" s="260"/>
      <c r="BH656" s="260"/>
      <c r="BI656" s="260"/>
      <c r="BJ656" s="260"/>
      <c r="BK656" s="260"/>
      <c r="BL656" s="260"/>
      <c r="BM656" s="260"/>
      <c r="BN656" s="260"/>
      <c r="BO656" s="260"/>
      <c r="BP656" s="260"/>
      <c r="BQ656" s="260"/>
      <c r="BR656" s="260"/>
      <c r="BS656" s="260"/>
      <c r="BT656" s="260"/>
      <c r="BU656" s="260"/>
      <c r="BV656" s="260"/>
      <c r="BW656" s="260"/>
      <c r="BX656" s="260"/>
      <c r="BY656" s="260"/>
      <c r="BZ656" s="260"/>
      <c r="CA656" s="260"/>
      <c r="CB656" s="260"/>
      <c r="CC656" s="260"/>
      <c r="CD656" s="260"/>
      <c r="CE656" s="260"/>
      <c r="CF656" s="260"/>
      <c r="CG656" s="260"/>
      <c r="CH656" s="260"/>
      <c r="CI656" s="260"/>
      <c r="CJ656" s="260"/>
      <c r="CK656" s="260"/>
      <c r="CL656" s="260"/>
      <c r="CM656" s="260"/>
      <c r="CN656" s="260"/>
      <c r="CO656" s="260"/>
      <c r="CP656" s="260"/>
      <c r="CQ656" s="260"/>
      <c r="CR656" s="260"/>
      <c r="CS656" s="260"/>
      <c r="CT656" s="260"/>
      <c r="CU656" s="260"/>
      <c r="CV656" s="260"/>
      <c r="CW656" s="260"/>
      <c r="CX656" s="260"/>
      <c r="CY656" s="260"/>
      <c r="CZ656" s="260"/>
      <c r="DA656" s="260"/>
      <c r="DB656" s="833"/>
    </row>
    <row r="657" spans="2:106" ht="3.65" customHeight="1">
      <c r="B657" s="834"/>
      <c r="I657" s="861"/>
      <c r="DB657" s="835"/>
    </row>
    <row r="658" spans="2:106" ht="3.65" customHeight="1">
      <c r="B658" s="836"/>
      <c r="I658" s="861"/>
      <c r="DB658" s="835"/>
    </row>
    <row r="659" spans="2:106" ht="3.65" customHeight="1">
      <c r="B659" s="836"/>
      <c r="I659" s="861"/>
      <c r="M659" s="376"/>
      <c r="N659" s="377"/>
      <c r="O659" s="377"/>
      <c r="P659" s="359"/>
      <c r="Q659" s="359"/>
      <c r="R659" s="378"/>
      <c r="S659" s="378"/>
      <c r="T659" s="378"/>
      <c r="U659" s="359"/>
      <c r="V659" s="360"/>
      <c r="W659" s="360"/>
      <c r="X659" s="360"/>
      <c r="Y659" s="360"/>
      <c r="Z659" s="360"/>
      <c r="AA659" s="360"/>
      <c r="AB659" s="360"/>
      <c r="AC659" s="360"/>
      <c r="AD659" s="360"/>
      <c r="AE659" s="360"/>
      <c r="AF659" s="360"/>
      <c r="AG659" s="360"/>
      <c r="AH659" s="970" t="s">
        <v>111</v>
      </c>
      <c r="AI659" s="970"/>
      <c r="AJ659" s="970"/>
      <c r="AK659" s="971"/>
      <c r="DB659" s="835"/>
    </row>
    <row r="660" spans="2:106" ht="3.65" customHeight="1">
      <c r="B660" s="836"/>
      <c r="I660" s="861"/>
      <c r="M660" s="379"/>
      <c r="N660" s="349"/>
      <c r="O660" s="349"/>
      <c r="P660" s="350"/>
      <c r="Q660" s="350"/>
      <c r="R660" s="810"/>
      <c r="S660" s="810"/>
      <c r="T660" s="810"/>
      <c r="U660" s="350"/>
      <c r="V660" s="809"/>
      <c r="W660" s="809"/>
      <c r="X660" s="809"/>
      <c r="Y660" s="809"/>
      <c r="Z660" s="809"/>
      <c r="AA660" s="809"/>
      <c r="AB660" s="809"/>
      <c r="AC660" s="809"/>
      <c r="AD660" s="809"/>
      <c r="AE660" s="809"/>
      <c r="AF660" s="809"/>
      <c r="AG660" s="809"/>
      <c r="AH660" s="958"/>
      <c r="AI660" s="958"/>
      <c r="AJ660" s="958"/>
      <c r="AK660" s="965"/>
      <c r="DB660" s="835"/>
    </row>
    <row r="661" spans="2:106" ht="3.65" customHeight="1">
      <c r="B661" s="836"/>
      <c r="I661" s="861"/>
      <c r="M661" s="351"/>
      <c r="N661" s="352"/>
      <c r="O661" s="352"/>
      <c r="P661" s="352"/>
      <c r="Q661" s="352"/>
      <c r="R661" s="972" t="e" vm="26">
        <v>#VALUE!</v>
      </c>
      <c r="S661" s="972"/>
      <c r="T661" s="972"/>
      <c r="U661" s="972"/>
      <c r="V661" s="972"/>
      <c r="W661" s="972"/>
      <c r="X661" s="352"/>
      <c r="Y661" s="352"/>
      <c r="Z661" s="809"/>
      <c r="AA661" s="809"/>
      <c r="AB661" s="809"/>
      <c r="AC661" s="809"/>
      <c r="AD661" s="809"/>
      <c r="AE661" s="809"/>
      <c r="AF661" s="352"/>
      <c r="AG661" s="352"/>
      <c r="AH661" s="352"/>
      <c r="AI661" s="352"/>
      <c r="AJ661" s="352"/>
      <c r="AK661" s="361"/>
      <c r="DB661" s="835"/>
    </row>
    <row r="662" spans="2:106" ht="3.65" customHeight="1">
      <c r="B662" s="836"/>
      <c r="I662" s="861"/>
      <c r="M662" s="351"/>
      <c r="N662" s="352"/>
      <c r="O662" s="352"/>
      <c r="P662" s="801"/>
      <c r="Q662" s="801"/>
      <c r="R662" s="972"/>
      <c r="S662" s="972"/>
      <c r="T662" s="972"/>
      <c r="U662" s="972"/>
      <c r="V662" s="972"/>
      <c r="W662" s="972"/>
      <c r="X662" s="802"/>
      <c r="Y662" s="802"/>
      <c r="Z662" s="809"/>
      <c r="AA662" s="809"/>
      <c r="AB662" s="809"/>
      <c r="AC662" s="809"/>
      <c r="AD662" s="809"/>
      <c r="AE662" s="809"/>
      <c r="AF662" s="352"/>
      <c r="AG662" s="352"/>
      <c r="AH662" s="352"/>
      <c r="AI662" s="352"/>
      <c r="AJ662" s="352"/>
      <c r="AK662" s="361"/>
      <c r="DB662" s="835"/>
    </row>
    <row r="663" spans="2:106" ht="3.65" customHeight="1">
      <c r="B663" s="836"/>
      <c r="I663" s="861"/>
      <c r="M663" s="351"/>
      <c r="N663" s="352"/>
      <c r="O663" s="352"/>
      <c r="P663" s="801"/>
      <c r="Q663" s="801"/>
      <c r="R663" s="972"/>
      <c r="S663" s="972"/>
      <c r="T663" s="972"/>
      <c r="U663" s="972"/>
      <c r="V663" s="972"/>
      <c r="W663" s="972"/>
      <c r="X663" s="802"/>
      <c r="Y663" s="802"/>
      <c r="Z663" s="809"/>
      <c r="AA663" s="809"/>
      <c r="AB663" s="809"/>
      <c r="AC663" s="809"/>
      <c r="AD663" s="809"/>
      <c r="AE663" s="809"/>
      <c r="AF663" s="352"/>
      <c r="AG663" s="352"/>
      <c r="AH663" s="352"/>
      <c r="AI663" s="352"/>
      <c r="AJ663" s="352"/>
      <c r="AK663" s="361"/>
      <c r="DB663" s="835"/>
    </row>
    <row r="664" spans="2:106" ht="3.65" customHeight="1">
      <c r="B664" s="836"/>
      <c r="I664" s="861"/>
      <c r="M664" s="351"/>
      <c r="N664" s="352"/>
      <c r="O664" s="352"/>
      <c r="P664" s="352"/>
      <c r="Q664" s="352"/>
      <c r="R664" s="972"/>
      <c r="S664" s="972"/>
      <c r="T664" s="972"/>
      <c r="U664" s="972"/>
      <c r="V664" s="972"/>
      <c r="W664" s="972"/>
      <c r="X664" s="352"/>
      <c r="Y664" s="352"/>
      <c r="Z664" s="809"/>
      <c r="AA664" s="809"/>
      <c r="AB664" s="809"/>
      <c r="AC664" s="809"/>
      <c r="AD664" s="809"/>
      <c r="AE664" s="809"/>
      <c r="AF664" s="809"/>
      <c r="AG664" s="809"/>
      <c r="AH664" s="809"/>
      <c r="AI664" s="809"/>
      <c r="AJ664" s="809"/>
      <c r="AK664" s="380"/>
      <c r="DB664" s="835"/>
    </row>
    <row r="665" spans="2:106" ht="3.65" customHeight="1">
      <c r="B665" s="836"/>
      <c r="I665" s="861"/>
      <c r="M665" s="967" t="s">
        <v>229</v>
      </c>
      <c r="N665" s="961"/>
      <c r="O665" s="961"/>
      <c r="P665" s="350"/>
      <c r="Q665" s="350"/>
      <c r="R665" s="350"/>
      <c r="S665" s="350"/>
      <c r="T665" s="350"/>
      <c r="U665" s="350"/>
      <c r="V665" s="350"/>
      <c r="W665" s="809"/>
      <c r="X665" s="809"/>
      <c r="Y665" s="809"/>
      <c r="Z665" s="809"/>
      <c r="AA665" s="809"/>
      <c r="AB665" s="809"/>
      <c r="AC665" s="809"/>
      <c r="AD665" s="809"/>
      <c r="AE665" s="809"/>
      <c r="AF665" s="809"/>
      <c r="AG665" s="809"/>
      <c r="AH665" s="809"/>
      <c r="AI665" s="350"/>
      <c r="AJ665" s="350"/>
      <c r="AK665" s="362"/>
      <c r="DB665" s="835"/>
    </row>
    <row r="666" spans="2:106" ht="3.65" customHeight="1">
      <c r="B666" s="836"/>
      <c r="I666" s="861"/>
      <c r="M666" s="968"/>
      <c r="N666" s="969"/>
      <c r="O666" s="969"/>
      <c r="P666" s="363"/>
      <c r="Q666" s="363"/>
      <c r="R666" s="363"/>
      <c r="S666" s="363"/>
      <c r="T666" s="363"/>
      <c r="U666" s="363"/>
      <c r="V666" s="363"/>
      <c r="W666" s="363"/>
      <c r="X666" s="363"/>
      <c r="Y666" s="363"/>
      <c r="Z666" s="363"/>
      <c r="AA666" s="363"/>
      <c r="AB666" s="363"/>
      <c r="AC666" s="363"/>
      <c r="AD666" s="363"/>
      <c r="AE666" s="363"/>
      <c r="AF666" s="363"/>
      <c r="AG666" s="363"/>
      <c r="AH666" s="363"/>
      <c r="AI666" s="363"/>
      <c r="AJ666" s="363"/>
      <c r="AK666" s="364"/>
      <c r="DB666" s="835"/>
    </row>
    <row r="667" spans="2:106" ht="3.65" customHeight="1">
      <c r="B667" s="836"/>
      <c r="I667" s="861"/>
      <c r="DB667" s="835"/>
    </row>
    <row r="668" spans="2:106" ht="3.65" customHeight="1">
      <c r="B668" s="836"/>
      <c r="I668" s="861"/>
      <c r="DB668" s="835"/>
    </row>
    <row r="669" spans="2:106" ht="3.65" customHeight="1">
      <c r="B669" s="836"/>
      <c r="I669" s="862"/>
      <c r="DB669" s="835"/>
    </row>
    <row r="670" spans="2:106" ht="3.65" customHeight="1">
      <c r="B670" s="828"/>
      <c r="C670" s="259"/>
      <c r="D670" s="259"/>
      <c r="E670" s="259"/>
      <c r="F670" s="259"/>
      <c r="G670" s="259"/>
      <c r="H670" s="259"/>
      <c r="I670" s="863"/>
      <c r="J670" s="259"/>
      <c r="K670" s="259"/>
      <c r="L670" s="259"/>
      <c r="M670" s="259"/>
      <c r="N670" s="259"/>
      <c r="O670" s="259"/>
      <c r="P670" s="259"/>
      <c r="Q670" s="259"/>
      <c r="R670" s="259"/>
      <c r="S670" s="259"/>
      <c r="T670" s="259"/>
      <c r="U670" s="259"/>
      <c r="V670" s="259"/>
      <c r="W670" s="259"/>
      <c r="X670" s="259"/>
      <c r="Y670" s="259"/>
      <c r="Z670" s="259"/>
      <c r="AA670" s="259"/>
      <c r="AB670" s="259"/>
      <c r="AC670" s="259"/>
      <c r="AD670" s="259"/>
      <c r="AE670" s="259"/>
      <c r="AF670" s="259"/>
      <c r="AG670" s="259"/>
      <c r="AH670" s="259"/>
      <c r="AI670" s="259"/>
      <c r="AJ670" s="259"/>
      <c r="AK670" s="259"/>
      <c r="AL670" s="259"/>
      <c r="AM670" s="259"/>
      <c r="AN670" s="259"/>
      <c r="AO670" s="259"/>
      <c r="AP670" s="259"/>
      <c r="AQ670" s="259"/>
      <c r="AR670" s="259"/>
      <c r="AS670" s="259"/>
      <c r="AT670" s="259"/>
      <c r="AU670" s="259"/>
      <c r="AV670" s="259"/>
      <c r="AW670" s="259"/>
      <c r="AX670" s="259"/>
      <c r="AY670" s="259"/>
      <c r="AZ670" s="259"/>
      <c r="BA670" s="259"/>
      <c r="BB670" s="259"/>
      <c r="BC670" s="259"/>
      <c r="BD670" s="259"/>
      <c r="BE670" s="259"/>
      <c r="BF670" s="259"/>
      <c r="BG670" s="259"/>
      <c r="BH670" s="259"/>
      <c r="BI670" s="259"/>
      <c r="BJ670" s="259"/>
      <c r="BK670" s="259"/>
      <c r="BL670" s="259"/>
      <c r="BM670" s="259"/>
      <c r="BN670" s="259"/>
      <c r="BO670" s="259"/>
      <c r="BP670" s="259"/>
      <c r="BQ670" s="259"/>
      <c r="BR670" s="259"/>
      <c r="BS670" s="259"/>
      <c r="BT670" s="259"/>
      <c r="BU670" s="259"/>
      <c r="BV670" s="259"/>
      <c r="BW670" s="259"/>
      <c r="BX670" s="259"/>
      <c r="BY670" s="259"/>
      <c r="BZ670" s="259"/>
      <c r="CA670" s="259"/>
      <c r="CB670" s="259"/>
      <c r="CC670" s="259"/>
      <c r="CD670" s="259"/>
      <c r="CE670" s="259"/>
      <c r="CF670" s="259"/>
      <c r="CG670" s="259"/>
      <c r="CH670" s="259"/>
      <c r="CI670" s="259"/>
      <c r="CJ670" s="259"/>
      <c r="CK670" s="259"/>
      <c r="CL670" s="259"/>
      <c r="CM670" s="259"/>
      <c r="CN670" s="259"/>
      <c r="CO670" s="259"/>
      <c r="CP670" s="259"/>
      <c r="CQ670" s="259"/>
      <c r="CR670" s="259"/>
      <c r="CS670" s="259"/>
      <c r="CT670" s="259"/>
      <c r="CU670" s="259"/>
      <c r="CV670" s="259"/>
      <c r="CW670" s="259"/>
      <c r="CX670" s="259"/>
      <c r="CY670" s="259"/>
      <c r="CZ670" s="259"/>
      <c r="DA670" s="259"/>
      <c r="DB670" s="829"/>
    </row>
    <row r="671" spans="2:106" ht="3.65" customHeight="1">
      <c r="B671" s="830"/>
      <c r="C671" s="207"/>
      <c r="D671" s="207"/>
      <c r="E671" s="207"/>
      <c r="F671" s="207"/>
      <c r="G671" s="207"/>
      <c r="H671" s="207"/>
      <c r="I671" s="864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31"/>
    </row>
    <row r="672" spans="2:106">
      <c r="B672" s="857" t="str">
        <f>"T_"&amp;E672&amp;"X"&amp;F672&amp;"X"&amp;G672&amp;"X"&amp;H672&amp;"X"&amp;I672</f>
        <v>T_HBBXMainXEZC250X720XDRC</v>
      </c>
      <c r="C672" s="341"/>
      <c r="D672" s="209" t="s">
        <v>75</v>
      </c>
      <c r="E672" s="375" t="s">
        <v>124</v>
      </c>
      <c r="F672" s="208" t="s">
        <v>195</v>
      </c>
      <c r="G672" s="250" t="s">
        <v>223</v>
      </c>
      <c r="H672" s="210">
        <v>720</v>
      </c>
      <c r="I672" s="865" t="s">
        <v>365</v>
      </c>
      <c r="J672" s="260"/>
      <c r="K672" s="260"/>
      <c r="L672" s="260"/>
      <c r="M672" s="260"/>
      <c r="N672" s="260"/>
      <c r="O672" s="260"/>
      <c r="P672" s="260"/>
      <c r="Q672" s="260"/>
      <c r="R672" s="260"/>
      <c r="S672" s="260"/>
      <c r="T672" s="260"/>
      <c r="U672" s="260"/>
      <c r="V672" s="260"/>
      <c r="W672" s="260"/>
      <c r="X672" s="260"/>
      <c r="Y672" s="260"/>
      <c r="Z672" s="260"/>
      <c r="AA672" s="260"/>
      <c r="AB672" s="260"/>
      <c r="AC672" s="260"/>
      <c r="AD672" s="260"/>
      <c r="AE672" s="260"/>
      <c r="AF672" s="260"/>
      <c r="AG672" s="260"/>
      <c r="AH672" s="260"/>
      <c r="AI672" s="260"/>
      <c r="AJ672" s="260"/>
      <c r="AK672" s="260"/>
      <c r="AL672" s="260"/>
      <c r="AM672" s="260"/>
      <c r="AN672" s="260"/>
      <c r="AO672" s="260"/>
      <c r="AP672" s="260"/>
      <c r="AQ672" s="260"/>
      <c r="AR672" s="260"/>
      <c r="AS672" s="260"/>
      <c r="AT672" s="260"/>
      <c r="AU672" s="260"/>
      <c r="AV672" s="260"/>
      <c r="AW672" s="260"/>
      <c r="AX672" s="260"/>
      <c r="AY672" s="260"/>
      <c r="AZ672" s="260"/>
      <c r="BA672" s="260"/>
      <c r="BB672" s="260"/>
      <c r="BC672" s="260"/>
      <c r="BD672" s="260"/>
      <c r="BE672" s="260"/>
      <c r="BF672" s="260"/>
      <c r="BG672" s="260"/>
      <c r="BH672" s="260"/>
      <c r="BI672" s="260"/>
      <c r="BJ672" s="260"/>
      <c r="BK672" s="260"/>
      <c r="BL672" s="260"/>
      <c r="BM672" s="260"/>
      <c r="BN672" s="260"/>
      <c r="BO672" s="260"/>
      <c r="BP672" s="260"/>
      <c r="BQ672" s="260"/>
      <c r="BR672" s="260"/>
      <c r="BS672" s="260"/>
      <c r="BT672" s="260"/>
      <c r="BU672" s="260"/>
      <c r="BV672" s="260"/>
      <c r="BW672" s="260"/>
      <c r="BX672" s="260"/>
      <c r="BY672" s="260"/>
      <c r="BZ672" s="260"/>
      <c r="CA672" s="260"/>
      <c r="CB672" s="260"/>
      <c r="CC672" s="260"/>
      <c r="CD672" s="260"/>
      <c r="CE672" s="260"/>
      <c r="CF672" s="260"/>
      <c r="CG672" s="260"/>
      <c r="CH672" s="260"/>
      <c r="CI672" s="260"/>
      <c r="CJ672" s="260"/>
      <c r="CK672" s="260"/>
      <c r="CL672" s="260"/>
      <c r="CM672" s="260"/>
      <c r="CN672" s="260"/>
      <c r="CO672" s="260"/>
      <c r="CP672" s="260"/>
      <c r="CQ672" s="260"/>
      <c r="CR672" s="260"/>
      <c r="CS672" s="260"/>
      <c r="CT672" s="260"/>
      <c r="CU672" s="260"/>
      <c r="CV672" s="260"/>
      <c r="CW672" s="260"/>
      <c r="CX672" s="260"/>
      <c r="CY672" s="260"/>
      <c r="CZ672" s="260"/>
      <c r="DA672" s="260"/>
      <c r="DB672" s="833"/>
    </row>
    <row r="673" spans="2:106" ht="3.65" customHeight="1">
      <c r="B673" s="834"/>
      <c r="I673" s="861"/>
      <c r="DB673" s="835"/>
    </row>
    <row r="674" spans="2:106" ht="3.65" customHeight="1">
      <c r="B674" s="836"/>
      <c r="I674" s="861"/>
      <c r="DB674" s="835"/>
    </row>
    <row r="675" spans="2:106" ht="3.65" customHeight="1">
      <c r="B675" s="836"/>
      <c r="I675" s="861"/>
      <c r="M675" s="381"/>
      <c r="N675" s="377"/>
      <c r="O675" s="359"/>
      <c r="P675" s="359"/>
      <c r="Q675" s="359"/>
      <c r="R675" s="359"/>
      <c r="S675" s="359"/>
      <c r="T675" s="359"/>
      <c r="U675" s="359"/>
      <c r="V675" s="359"/>
      <c r="W675" s="359"/>
      <c r="X675" s="359"/>
      <c r="Y675" s="359"/>
      <c r="Z675" s="359"/>
      <c r="AA675" s="360"/>
      <c r="AB675" s="360"/>
      <c r="AC675" s="360"/>
      <c r="AD675" s="360"/>
      <c r="AE675" s="360"/>
      <c r="AF675" s="360"/>
      <c r="AG675" s="359"/>
      <c r="AH675" s="970" t="s">
        <v>111</v>
      </c>
      <c r="AI675" s="970"/>
      <c r="AJ675" s="970"/>
      <c r="AK675" s="971"/>
      <c r="DB675" s="835"/>
    </row>
    <row r="676" spans="2:106" ht="3.65" customHeight="1">
      <c r="B676" s="836"/>
      <c r="I676" s="861"/>
      <c r="M676" s="382"/>
      <c r="N676" s="349"/>
      <c r="O676" s="350"/>
      <c r="P676" s="350"/>
      <c r="Q676" s="350"/>
      <c r="R676" s="350"/>
      <c r="S676" s="350"/>
      <c r="T676" s="350"/>
      <c r="U676" s="350"/>
      <c r="V676" s="350"/>
      <c r="W676" s="350"/>
      <c r="X676" s="350"/>
      <c r="Y676" s="350"/>
      <c r="Z676" s="350"/>
      <c r="AA676" s="809"/>
      <c r="AB676" s="809"/>
      <c r="AC676" s="809"/>
      <c r="AD676" s="809"/>
      <c r="AE676" s="809"/>
      <c r="AF676" s="809"/>
      <c r="AG676" s="350"/>
      <c r="AH676" s="958"/>
      <c r="AI676" s="958"/>
      <c r="AJ676" s="958"/>
      <c r="AK676" s="965"/>
      <c r="DB676" s="835"/>
    </row>
    <row r="677" spans="2:106" ht="3.65" customHeight="1">
      <c r="B677" s="836"/>
      <c r="I677" s="861"/>
      <c r="M677" s="351"/>
      <c r="N677" s="352"/>
      <c r="O677" s="352"/>
      <c r="P677" s="352"/>
      <c r="Q677" s="350"/>
      <c r="R677" s="350"/>
      <c r="S677" s="350"/>
      <c r="T677" s="350"/>
      <c r="U677" s="350"/>
      <c r="V677" s="350"/>
      <c r="W677" s="350"/>
      <c r="X677" s="350"/>
      <c r="Y677" s="350"/>
      <c r="Z677" s="350"/>
      <c r="AA677" s="1406" t="e" vm="27">
        <v>#VALUE!</v>
      </c>
      <c r="AB677" s="1406"/>
      <c r="AC677" s="1406"/>
      <c r="AD677" s="1406"/>
      <c r="AE677" s="1406"/>
      <c r="AF677" s="1406"/>
      <c r="AG677" s="352"/>
      <c r="AH677" s="352"/>
      <c r="AI677" s="352"/>
      <c r="AJ677" s="352"/>
      <c r="AK677" s="361"/>
      <c r="DB677" s="835"/>
    </row>
    <row r="678" spans="2:106" ht="3.65" customHeight="1">
      <c r="B678" s="836"/>
      <c r="I678" s="861"/>
      <c r="M678" s="351"/>
      <c r="N678" s="352"/>
      <c r="O678" s="352"/>
      <c r="P678" s="352"/>
      <c r="Q678" s="350"/>
      <c r="R678" s="350"/>
      <c r="S678" s="350"/>
      <c r="T678" s="350"/>
      <c r="U678" s="350"/>
      <c r="V678" s="350"/>
      <c r="W678" s="350"/>
      <c r="X678" s="350"/>
      <c r="Y678" s="802"/>
      <c r="Z678" s="802"/>
      <c r="AA678" s="1406"/>
      <c r="AB678" s="1406"/>
      <c r="AC678" s="1406"/>
      <c r="AD678" s="1406"/>
      <c r="AE678" s="1406"/>
      <c r="AF678" s="1406"/>
      <c r="AG678" s="801"/>
      <c r="AH678" s="801"/>
      <c r="AI678" s="352"/>
      <c r="AJ678" s="352"/>
      <c r="AK678" s="361"/>
      <c r="DB678" s="835"/>
    </row>
    <row r="679" spans="2:106" ht="3.65" customHeight="1">
      <c r="B679" s="836"/>
      <c r="I679" s="861"/>
      <c r="M679" s="351"/>
      <c r="N679" s="352"/>
      <c r="O679" s="352"/>
      <c r="P679" s="352"/>
      <c r="Q679" s="350"/>
      <c r="R679" s="350"/>
      <c r="S679" s="350"/>
      <c r="T679" s="350"/>
      <c r="U679" s="350"/>
      <c r="V679" s="350"/>
      <c r="W679" s="350"/>
      <c r="X679" s="350"/>
      <c r="Y679" s="802"/>
      <c r="Z679" s="802"/>
      <c r="AA679" s="1406"/>
      <c r="AB679" s="1406"/>
      <c r="AC679" s="1406"/>
      <c r="AD679" s="1406"/>
      <c r="AE679" s="1406"/>
      <c r="AF679" s="1406"/>
      <c r="AG679" s="801"/>
      <c r="AH679" s="801"/>
      <c r="AI679" s="352"/>
      <c r="AJ679" s="352"/>
      <c r="AK679" s="361"/>
      <c r="DB679" s="835"/>
    </row>
    <row r="680" spans="2:106" ht="3.65" customHeight="1">
      <c r="B680" s="836"/>
      <c r="I680" s="861"/>
      <c r="M680" s="383"/>
      <c r="N680" s="809"/>
      <c r="O680" s="809"/>
      <c r="P680" s="809"/>
      <c r="Q680" s="350"/>
      <c r="R680" s="350"/>
      <c r="S680" s="350"/>
      <c r="T680" s="350"/>
      <c r="U680" s="350"/>
      <c r="V680" s="350"/>
      <c r="W680" s="350"/>
      <c r="X680" s="350"/>
      <c r="Y680" s="350"/>
      <c r="Z680" s="350"/>
      <c r="AA680" s="1406"/>
      <c r="AB680" s="1406"/>
      <c r="AC680" s="1406"/>
      <c r="AD680" s="1406"/>
      <c r="AE680" s="1406"/>
      <c r="AF680" s="1406"/>
      <c r="AG680" s="352"/>
      <c r="AH680" s="352"/>
      <c r="AI680" s="352"/>
      <c r="AJ680" s="352"/>
      <c r="AK680" s="361"/>
      <c r="DB680" s="835"/>
    </row>
    <row r="681" spans="2:106" ht="3.65" customHeight="1">
      <c r="B681" s="836"/>
      <c r="I681" s="861"/>
      <c r="M681" s="967" t="s">
        <v>229</v>
      </c>
      <c r="N681" s="961"/>
      <c r="O681" s="961"/>
      <c r="P681" s="350"/>
      <c r="Q681" s="350"/>
      <c r="R681" s="350"/>
      <c r="S681" s="350"/>
      <c r="T681" s="350"/>
      <c r="U681" s="350"/>
      <c r="V681" s="350"/>
      <c r="W681" s="350"/>
      <c r="X681" s="350"/>
      <c r="Y681" s="350"/>
      <c r="Z681" s="350"/>
      <c r="AA681" s="809"/>
      <c r="AB681" s="809"/>
      <c r="AC681" s="809"/>
      <c r="AD681" s="809"/>
      <c r="AE681" s="809"/>
      <c r="AF681" s="809"/>
      <c r="AG681" s="350"/>
      <c r="AH681" s="350"/>
      <c r="AI681" s="350"/>
      <c r="AJ681" s="350"/>
      <c r="AK681" s="362"/>
      <c r="DB681" s="835"/>
    </row>
    <row r="682" spans="2:106" ht="3.65" customHeight="1">
      <c r="B682" s="836"/>
      <c r="I682" s="861"/>
      <c r="M682" s="968"/>
      <c r="N682" s="969"/>
      <c r="O682" s="969"/>
      <c r="P682" s="363"/>
      <c r="Q682" s="363"/>
      <c r="R682" s="363"/>
      <c r="S682" s="363"/>
      <c r="T682" s="363"/>
      <c r="U682" s="363"/>
      <c r="V682" s="363"/>
      <c r="W682" s="363"/>
      <c r="X682" s="363"/>
      <c r="Y682" s="363"/>
      <c r="Z682" s="363"/>
      <c r="AA682" s="363"/>
      <c r="AB682" s="363"/>
      <c r="AC682" s="363"/>
      <c r="AD682" s="363"/>
      <c r="AE682" s="363"/>
      <c r="AF682" s="363"/>
      <c r="AG682" s="363"/>
      <c r="AH682" s="363"/>
      <c r="AI682" s="363"/>
      <c r="AJ682" s="363"/>
      <c r="AK682" s="364"/>
      <c r="DB682" s="835"/>
    </row>
    <row r="683" spans="2:106" ht="3.65" customHeight="1">
      <c r="B683" s="836"/>
      <c r="I683" s="861"/>
      <c r="DB683" s="835"/>
    </row>
    <row r="684" spans="2:106" ht="3.65" customHeight="1">
      <c r="B684" s="836"/>
      <c r="I684" s="861"/>
      <c r="DB684" s="835"/>
    </row>
    <row r="685" spans="2:106" ht="3.65" customHeight="1">
      <c r="B685" s="836"/>
      <c r="I685" s="861"/>
      <c r="DB685" s="835"/>
    </row>
    <row r="686" spans="2:106" ht="3.65" customHeight="1">
      <c r="B686" s="836"/>
      <c r="I686" s="861"/>
      <c r="DB686" s="835"/>
    </row>
    <row r="687" spans="2:106" ht="3.65" customHeight="1">
      <c r="B687" s="828"/>
      <c r="C687" s="259"/>
      <c r="D687" s="259"/>
      <c r="E687" s="259"/>
      <c r="F687" s="259"/>
      <c r="G687" s="259"/>
      <c r="H687" s="259"/>
      <c r="I687" s="863"/>
      <c r="J687" s="259"/>
      <c r="K687" s="259"/>
      <c r="L687" s="259"/>
      <c r="M687" s="259"/>
      <c r="N687" s="259"/>
      <c r="O687" s="259"/>
      <c r="P687" s="259"/>
      <c r="Q687" s="259"/>
      <c r="R687" s="259"/>
      <c r="S687" s="259"/>
      <c r="T687" s="259"/>
      <c r="U687" s="259"/>
      <c r="V687" s="259"/>
      <c r="W687" s="259"/>
      <c r="X687" s="259"/>
      <c r="Y687" s="259"/>
      <c r="Z687" s="259"/>
      <c r="AA687" s="259"/>
      <c r="AB687" s="259"/>
      <c r="AC687" s="259"/>
      <c r="AD687" s="259"/>
      <c r="AE687" s="259"/>
      <c r="AF687" s="259"/>
      <c r="AG687" s="259"/>
      <c r="AH687" s="259"/>
      <c r="AI687" s="259"/>
      <c r="AJ687" s="259"/>
      <c r="AK687" s="259"/>
      <c r="AL687" s="259"/>
      <c r="AM687" s="259"/>
      <c r="AN687" s="259"/>
      <c r="AO687" s="259"/>
      <c r="AP687" s="259"/>
      <c r="AQ687" s="259"/>
      <c r="AR687" s="259"/>
      <c r="AS687" s="259"/>
      <c r="AT687" s="259"/>
      <c r="AU687" s="259"/>
      <c r="AV687" s="259"/>
      <c r="AW687" s="259"/>
      <c r="AX687" s="259"/>
      <c r="AY687" s="259"/>
      <c r="AZ687" s="259"/>
      <c r="BA687" s="259"/>
      <c r="BB687" s="259"/>
      <c r="BC687" s="259"/>
      <c r="BD687" s="259"/>
      <c r="BE687" s="259"/>
      <c r="BF687" s="259"/>
      <c r="BG687" s="259"/>
      <c r="BH687" s="259"/>
      <c r="BI687" s="259"/>
      <c r="BJ687" s="259"/>
      <c r="BK687" s="259"/>
      <c r="BL687" s="259"/>
      <c r="BM687" s="259"/>
      <c r="BN687" s="259"/>
      <c r="BO687" s="259"/>
      <c r="BP687" s="259"/>
      <c r="BQ687" s="259"/>
      <c r="BR687" s="259"/>
      <c r="BS687" s="259"/>
      <c r="BT687" s="259"/>
      <c r="BU687" s="259"/>
      <c r="BV687" s="259"/>
      <c r="BW687" s="259"/>
      <c r="BX687" s="259"/>
      <c r="BY687" s="259"/>
      <c r="BZ687" s="259"/>
      <c r="CA687" s="259"/>
      <c r="CB687" s="259"/>
      <c r="CC687" s="259"/>
      <c r="CD687" s="259"/>
      <c r="CE687" s="259"/>
      <c r="CF687" s="259"/>
      <c r="CG687" s="259"/>
      <c r="CH687" s="259"/>
      <c r="CI687" s="259"/>
      <c r="CJ687" s="259"/>
      <c r="CK687" s="259"/>
      <c r="CL687" s="259"/>
      <c r="CM687" s="259"/>
      <c r="CN687" s="259"/>
      <c r="CO687" s="259"/>
      <c r="CP687" s="259"/>
      <c r="CQ687" s="259"/>
      <c r="CR687" s="259"/>
      <c r="CS687" s="259"/>
      <c r="CT687" s="259"/>
      <c r="CU687" s="259"/>
      <c r="CV687" s="259"/>
      <c r="CW687" s="259"/>
      <c r="CX687" s="259"/>
      <c r="CY687" s="259"/>
      <c r="CZ687" s="259"/>
      <c r="DA687" s="259"/>
      <c r="DB687" s="829"/>
    </row>
    <row r="688" spans="2:106" ht="3.65" customHeight="1">
      <c r="B688" s="830"/>
      <c r="C688" s="207"/>
      <c r="D688" s="207"/>
      <c r="E688" s="207"/>
      <c r="F688" s="207"/>
      <c r="G688" s="207"/>
      <c r="H688" s="207"/>
      <c r="I688" s="864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31"/>
    </row>
    <row r="689" spans="2:106">
      <c r="B689" s="857" t="str">
        <f>"T_"&amp;E689&amp;"X"&amp;F689&amp;"X"&amp;G689&amp;"X"&amp;H689&amp;"X"&amp;I689</f>
        <v>T_HBBXMainXCVS250X720XIZQ</v>
      </c>
      <c r="C689" s="341"/>
      <c r="D689" s="209" t="s">
        <v>75</v>
      </c>
      <c r="E689" s="375" t="s">
        <v>124</v>
      </c>
      <c r="F689" s="208" t="s">
        <v>195</v>
      </c>
      <c r="G689" s="250" t="s">
        <v>224</v>
      </c>
      <c r="H689" s="210">
        <v>720</v>
      </c>
      <c r="I689" s="865" t="s">
        <v>364</v>
      </c>
      <c r="J689" s="260"/>
      <c r="K689" s="260"/>
      <c r="L689" s="260"/>
      <c r="M689" s="260"/>
      <c r="N689" s="260"/>
      <c r="O689" s="260"/>
      <c r="P689" s="260"/>
      <c r="Q689" s="260"/>
      <c r="R689" s="260"/>
      <c r="S689" s="260"/>
      <c r="T689" s="260"/>
      <c r="U689" s="260"/>
      <c r="V689" s="260"/>
      <c r="W689" s="260"/>
      <c r="X689" s="260"/>
      <c r="Y689" s="260"/>
      <c r="Z689" s="260"/>
      <c r="AA689" s="260"/>
      <c r="AB689" s="260"/>
      <c r="AC689" s="260"/>
      <c r="AD689" s="260"/>
      <c r="AE689" s="260"/>
      <c r="AF689" s="260"/>
      <c r="AG689" s="260"/>
      <c r="AH689" s="260"/>
      <c r="AI689" s="260"/>
      <c r="AJ689" s="260"/>
      <c r="AK689" s="260"/>
      <c r="AL689" s="260"/>
      <c r="AM689" s="260"/>
      <c r="AN689" s="260"/>
      <c r="AO689" s="260"/>
      <c r="AP689" s="260"/>
      <c r="AQ689" s="260"/>
      <c r="AR689" s="260"/>
      <c r="AS689" s="260"/>
      <c r="AT689" s="260"/>
      <c r="AU689" s="260"/>
      <c r="AV689" s="260"/>
      <c r="AW689" s="260"/>
      <c r="AX689" s="260"/>
      <c r="AY689" s="260"/>
      <c r="AZ689" s="260"/>
      <c r="BA689" s="260"/>
      <c r="BB689" s="260"/>
      <c r="BC689" s="260"/>
      <c r="BD689" s="260"/>
      <c r="BE689" s="260"/>
      <c r="BF689" s="260"/>
      <c r="BG689" s="260"/>
      <c r="BH689" s="260"/>
      <c r="BI689" s="260"/>
      <c r="BJ689" s="260"/>
      <c r="BK689" s="260"/>
      <c r="BL689" s="260"/>
      <c r="BM689" s="260"/>
      <c r="BN689" s="260"/>
      <c r="BO689" s="260"/>
      <c r="BP689" s="260"/>
      <c r="BQ689" s="260"/>
      <c r="BR689" s="260"/>
      <c r="BS689" s="260"/>
      <c r="BT689" s="260"/>
      <c r="BU689" s="260"/>
      <c r="BV689" s="260"/>
      <c r="BW689" s="260"/>
      <c r="BX689" s="260"/>
      <c r="BY689" s="260"/>
      <c r="BZ689" s="260"/>
      <c r="CA689" s="260"/>
      <c r="CB689" s="260"/>
      <c r="CC689" s="260"/>
      <c r="CD689" s="260"/>
      <c r="CE689" s="260"/>
      <c r="CF689" s="260"/>
      <c r="CG689" s="260"/>
      <c r="CH689" s="260"/>
      <c r="CI689" s="260"/>
      <c r="CJ689" s="260"/>
      <c r="CK689" s="260"/>
      <c r="CL689" s="260"/>
      <c r="CM689" s="260"/>
      <c r="CN689" s="260"/>
      <c r="CO689" s="260"/>
      <c r="CP689" s="260"/>
      <c r="CQ689" s="260"/>
      <c r="CR689" s="260"/>
      <c r="CS689" s="260"/>
      <c r="CT689" s="260"/>
      <c r="CU689" s="260"/>
      <c r="CV689" s="260"/>
      <c r="CW689" s="260"/>
      <c r="CX689" s="260"/>
      <c r="CY689" s="260"/>
      <c r="CZ689" s="260"/>
      <c r="DA689" s="260"/>
      <c r="DB689" s="833"/>
    </row>
    <row r="690" spans="2:106" ht="3.65" customHeight="1">
      <c r="B690" s="834"/>
      <c r="I690" s="861"/>
      <c r="DB690" s="835"/>
    </row>
    <row r="691" spans="2:106" ht="3.65" customHeight="1">
      <c r="B691" s="836"/>
      <c r="I691" s="861"/>
      <c r="DB691" s="835"/>
    </row>
    <row r="692" spans="2:106" ht="3.65" customHeight="1">
      <c r="B692" s="836"/>
      <c r="I692" s="861"/>
      <c r="M692" s="376"/>
      <c r="N692" s="377"/>
      <c r="O692" s="377"/>
      <c r="P692" s="359"/>
      <c r="Q692" s="359"/>
      <c r="R692" s="378"/>
      <c r="S692" s="378"/>
      <c r="T692" s="378"/>
      <c r="U692" s="359"/>
      <c r="V692" s="360"/>
      <c r="W692" s="360"/>
      <c r="X692" s="360"/>
      <c r="Y692" s="360"/>
      <c r="Z692" s="360"/>
      <c r="AA692" s="360"/>
      <c r="AB692" s="360"/>
      <c r="AC692" s="360"/>
      <c r="AD692" s="360"/>
      <c r="AE692" s="360"/>
      <c r="AF692" s="360"/>
      <c r="AG692" s="360"/>
      <c r="AH692" s="970" t="s">
        <v>111</v>
      </c>
      <c r="AI692" s="970"/>
      <c r="AJ692" s="970"/>
      <c r="AK692" s="971"/>
      <c r="DB692" s="835"/>
    </row>
    <row r="693" spans="2:106" ht="3.65" customHeight="1">
      <c r="B693" s="836"/>
      <c r="I693" s="861"/>
      <c r="M693" s="379"/>
      <c r="N693" s="349"/>
      <c r="O693" s="349"/>
      <c r="P693" s="350"/>
      <c r="Q693" s="350"/>
      <c r="R693" s="810"/>
      <c r="S693" s="810"/>
      <c r="T693" s="810"/>
      <c r="U693" s="350"/>
      <c r="V693" s="809"/>
      <c r="W693" s="809"/>
      <c r="X693" s="809"/>
      <c r="Y693" s="809"/>
      <c r="Z693" s="809"/>
      <c r="AA693" s="809"/>
      <c r="AB693" s="809"/>
      <c r="AC693" s="809"/>
      <c r="AD693" s="809"/>
      <c r="AE693" s="809"/>
      <c r="AF693" s="809"/>
      <c r="AG693" s="809"/>
      <c r="AH693" s="958"/>
      <c r="AI693" s="958"/>
      <c r="AJ693" s="958"/>
      <c r="AK693" s="965"/>
      <c r="DB693" s="835"/>
    </row>
    <row r="694" spans="2:106" ht="3.65" customHeight="1">
      <c r="B694" s="836"/>
      <c r="I694" s="861"/>
      <c r="M694" s="351"/>
      <c r="N694" s="352"/>
      <c r="O694" s="352"/>
      <c r="P694" s="352"/>
      <c r="Q694" s="352"/>
      <c r="R694" s="972" t="e" vm="28">
        <v>#VALUE!</v>
      </c>
      <c r="S694" s="972"/>
      <c r="T694" s="972"/>
      <c r="U694" s="972"/>
      <c r="V694" s="972"/>
      <c r="W694" s="972"/>
      <c r="X694" s="352"/>
      <c r="Y694" s="352"/>
      <c r="Z694" s="809"/>
      <c r="AA694" s="809"/>
      <c r="AB694" s="809"/>
      <c r="AC694" s="809"/>
      <c r="AD694" s="809"/>
      <c r="AE694" s="809"/>
      <c r="AF694" s="352"/>
      <c r="AG694" s="352"/>
      <c r="AH694" s="352"/>
      <c r="AI694" s="352"/>
      <c r="AJ694" s="352"/>
      <c r="AK694" s="361"/>
      <c r="DB694" s="835"/>
    </row>
    <row r="695" spans="2:106" ht="3.65" customHeight="1">
      <c r="B695" s="836"/>
      <c r="I695" s="861"/>
      <c r="M695" s="351"/>
      <c r="N695" s="352"/>
      <c r="O695" s="352"/>
      <c r="P695" s="801"/>
      <c r="Q695" s="801"/>
      <c r="R695" s="972"/>
      <c r="S695" s="972"/>
      <c r="T695" s="972"/>
      <c r="U695" s="972"/>
      <c r="V695" s="972"/>
      <c r="W695" s="972"/>
      <c r="X695" s="802"/>
      <c r="Y695" s="802"/>
      <c r="Z695" s="809"/>
      <c r="AA695" s="809"/>
      <c r="AB695" s="809"/>
      <c r="AC695" s="809"/>
      <c r="AD695" s="809"/>
      <c r="AE695" s="809"/>
      <c r="AF695" s="352"/>
      <c r="AG695" s="352"/>
      <c r="AH695" s="352"/>
      <c r="AI695" s="352"/>
      <c r="AJ695" s="352"/>
      <c r="AK695" s="361"/>
      <c r="DB695" s="835"/>
    </row>
    <row r="696" spans="2:106" ht="3.65" customHeight="1">
      <c r="B696" s="836"/>
      <c r="I696" s="861"/>
      <c r="M696" s="351"/>
      <c r="N696" s="352"/>
      <c r="O696" s="352"/>
      <c r="P696" s="801"/>
      <c r="Q696" s="801"/>
      <c r="R696" s="972"/>
      <c r="S696" s="972"/>
      <c r="T696" s="972"/>
      <c r="U696" s="972"/>
      <c r="V696" s="972"/>
      <c r="W696" s="972"/>
      <c r="X696" s="802"/>
      <c r="Y696" s="802"/>
      <c r="Z696" s="809"/>
      <c r="AA696" s="809"/>
      <c r="AB696" s="809"/>
      <c r="AC696" s="809"/>
      <c r="AD696" s="809"/>
      <c r="AE696" s="809"/>
      <c r="AF696" s="352"/>
      <c r="AG696" s="352"/>
      <c r="AH696" s="352"/>
      <c r="AI696" s="352"/>
      <c r="AJ696" s="352"/>
      <c r="AK696" s="361"/>
      <c r="DB696" s="835"/>
    </row>
    <row r="697" spans="2:106" ht="3.65" customHeight="1">
      <c r="B697" s="836"/>
      <c r="I697" s="861"/>
      <c r="M697" s="351"/>
      <c r="N697" s="352"/>
      <c r="O697" s="352"/>
      <c r="P697" s="352"/>
      <c r="Q697" s="352"/>
      <c r="R697" s="972"/>
      <c r="S697" s="972"/>
      <c r="T697" s="972"/>
      <c r="U697" s="972"/>
      <c r="V697" s="972"/>
      <c r="W697" s="972"/>
      <c r="X697" s="352"/>
      <c r="Y697" s="352"/>
      <c r="Z697" s="809"/>
      <c r="AA697" s="809"/>
      <c r="AB697" s="809"/>
      <c r="AC697" s="809"/>
      <c r="AD697" s="809"/>
      <c r="AE697" s="809"/>
      <c r="AF697" s="809"/>
      <c r="AG697" s="809"/>
      <c r="AH697" s="809"/>
      <c r="AI697" s="809"/>
      <c r="AJ697" s="809"/>
      <c r="AK697" s="380"/>
      <c r="DB697" s="835"/>
    </row>
    <row r="698" spans="2:106" ht="3.65" customHeight="1">
      <c r="B698" s="836"/>
      <c r="I698" s="861"/>
      <c r="M698" s="967" t="s">
        <v>229</v>
      </c>
      <c r="N698" s="961"/>
      <c r="O698" s="961"/>
      <c r="P698" s="350"/>
      <c r="Q698" s="350"/>
      <c r="R698" s="350"/>
      <c r="S698" s="350"/>
      <c r="T698" s="350"/>
      <c r="U698" s="350"/>
      <c r="V698" s="350"/>
      <c r="W698" s="809"/>
      <c r="X698" s="809"/>
      <c r="Y698" s="809"/>
      <c r="Z698" s="809"/>
      <c r="AA698" s="809"/>
      <c r="AB698" s="809"/>
      <c r="AC698" s="809"/>
      <c r="AD698" s="809"/>
      <c r="AE698" s="809"/>
      <c r="AF698" s="809"/>
      <c r="AG698" s="809"/>
      <c r="AH698" s="809"/>
      <c r="AI698" s="350"/>
      <c r="AJ698" s="350"/>
      <c r="AK698" s="362"/>
      <c r="DB698" s="835"/>
    </row>
    <row r="699" spans="2:106" ht="3.65" customHeight="1">
      <c r="B699" s="836"/>
      <c r="I699" s="861"/>
      <c r="M699" s="968"/>
      <c r="N699" s="969"/>
      <c r="O699" s="969"/>
      <c r="P699" s="363"/>
      <c r="Q699" s="363"/>
      <c r="R699" s="363"/>
      <c r="S699" s="363"/>
      <c r="T699" s="363"/>
      <c r="U699" s="363"/>
      <c r="V699" s="363"/>
      <c r="W699" s="363"/>
      <c r="X699" s="363"/>
      <c r="Y699" s="363"/>
      <c r="Z699" s="363"/>
      <c r="AA699" s="363"/>
      <c r="AB699" s="363"/>
      <c r="AC699" s="363"/>
      <c r="AD699" s="363"/>
      <c r="AE699" s="363"/>
      <c r="AF699" s="363"/>
      <c r="AG699" s="363"/>
      <c r="AH699" s="363"/>
      <c r="AI699" s="363"/>
      <c r="AJ699" s="363"/>
      <c r="AK699" s="364"/>
      <c r="DB699" s="835"/>
    </row>
    <row r="700" spans="2:106" ht="3.65" customHeight="1">
      <c r="B700" s="836"/>
      <c r="I700" s="861"/>
      <c r="DB700" s="835"/>
    </row>
    <row r="701" spans="2:106" ht="3.65" customHeight="1">
      <c r="B701" s="836"/>
      <c r="I701" s="861"/>
      <c r="DB701" s="835"/>
    </row>
    <row r="702" spans="2:106" ht="3.65" customHeight="1">
      <c r="B702" s="836"/>
      <c r="I702" s="862"/>
      <c r="DB702" s="835"/>
    </row>
    <row r="703" spans="2:106" ht="3.65" customHeight="1">
      <c r="B703" s="828"/>
      <c r="C703" s="259"/>
      <c r="D703" s="259"/>
      <c r="E703" s="259"/>
      <c r="F703" s="259"/>
      <c r="G703" s="259"/>
      <c r="H703" s="259"/>
      <c r="I703" s="863"/>
      <c r="J703" s="259"/>
      <c r="K703" s="259"/>
      <c r="L703" s="259"/>
      <c r="M703" s="259"/>
      <c r="N703" s="259"/>
      <c r="O703" s="259"/>
      <c r="P703" s="259"/>
      <c r="Q703" s="259"/>
      <c r="R703" s="259"/>
      <c r="S703" s="259"/>
      <c r="T703" s="259"/>
      <c r="U703" s="259"/>
      <c r="V703" s="259"/>
      <c r="W703" s="259"/>
      <c r="X703" s="259"/>
      <c r="Y703" s="259"/>
      <c r="Z703" s="259"/>
      <c r="AA703" s="259"/>
      <c r="AB703" s="259"/>
      <c r="AC703" s="259"/>
      <c r="AD703" s="259"/>
      <c r="AE703" s="259"/>
      <c r="AF703" s="259"/>
      <c r="AG703" s="259"/>
      <c r="AH703" s="259"/>
      <c r="AI703" s="259"/>
      <c r="AJ703" s="259"/>
      <c r="AK703" s="259"/>
      <c r="AL703" s="259"/>
      <c r="AM703" s="259"/>
      <c r="AN703" s="259"/>
      <c r="AO703" s="259"/>
      <c r="AP703" s="259"/>
      <c r="AQ703" s="259"/>
      <c r="AR703" s="259"/>
      <c r="AS703" s="259"/>
      <c r="AT703" s="259"/>
      <c r="AU703" s="259"/>
      <c r="AV703" s="259"/>
      <c r="AW703" s="259"/>
      <c r="AX703" s="259"/>
      <c r="AY703" s="259"/>
      <c r="AZ703" s="259"/>
      <c r="BA703" s="259"/>
      <c r="BB703" s="259"/>
      <c r="BC703" s="259"/>
      <c r="BD703" s="259"/>
      <c r="BE703" s="259"/>
      <c r="BF703" s="259"/>
      <c r="BG703" s="259"/>
      <c r="BH703" s="259"/>
      <c r="BI703" s="259"/>
      <c r="BJ703" s="259"/>
      <c r="BK703" s="259"/>
      <c r="BL703" s="259"/>
      <c r="BM703" s="259"/>
      <c r="BN703" s="259"/>
      <c r="BO703" s="259"/>
      <c r="BP703" s="259"/>
      <c r="BQ703" s="259"/>
      <c r="BR703" s="259"/>
      <c r="BS703" s="259"/>
      <c r="BT703" s="259"/>
      <c r="BU703" s="259"/>
      <c r="BV703" s="259"/>
      <c r="BW703" s="259"/>
      <c r="BX703" s="259"/>
      <c r="BY703" s="259"/>
      <c r="BZ703" s="259"/>
      <c r="CA703" s="259"/>
      <c r="CB703" s="259"/>
      <c r="CC703" s="259"/>
      <c r="CD703" s="259"/>
      <c r="CE703" s="259"/>
      <c r="CF703" s="259"/>
      <c r="CG703" s="259"/>
      <c r="CH703" s="259"/>
      <c r="CI703" s="259"/>
      <c r="CJ703" s="259"/>
      <c r="CK703" s="259"/>
      <c r="CL703" s="259"/>
      <c r="CM703" s="259"/>
      <c r="CN703" s="259"/>
      <c r="CO703" s="259"/>
      <c r="CP703" s="259"/>
      <c r="CQ703" s="259"/>
      <c r="CR703" s="259"/>
      <c r="CS703" s="259"/>
      <c r="CT703" s="259"/>
      <c r="CU703" s="259"/>
      <c r="CV703" s="259"/>
      <c r="CW703" s="259"/>
      <c r="CX703" s="259"/>
      <c r="CY703" s="259"/>
      <c r="CZ703" s="259"/>
      <c r="DA703" s="259"/>
      <c r="DB703" s="829"/>
    </row>
    <row r="704" spans="2:106" ht="3.65" customHeight="1">
      <c r="B704" s="830"/>
      <c r="C704" s="207"/>
      <c r="D704" s="207"/>
      <c r="E704" s="207"/>
      <c r="F704" s="207"/>
      <c r="G704" s="207"/>
      <c r="H704" s="207"/>
      <c r="I704" s="864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31"/>
    </row>
    <row r="705" spans="2:106">
      <c r="B705" s="857" t="str">
        <f>"T_"&amp;E705&amp;"X"&amp;F705&amp;"X"&amp;G705&amp;"X"&amp;H705&amp;"X"&amp;I705</f>
        <v>T_HBBXMainXCVS250X720XDRC</v>
      </c>
      <c r="C705" s="341"/>
      <c r="D705" s="209" t="s">
        <v>75</v>
      </c>
      <c r="E705" s="375" t="s">
        <v>124</v>
      </c>
      <c r="F705" s="208" t="s">
        <v>195</v>
      </c>
      <c r="G705" s="250" t="s">
        <v>224</v>
      </c>
      <c r="H705" s="210">
        <v>720</v>
      </c>
      <c r="I705" s="865" t="s">
        <v>365</v>
      </c>
      <c r="J705" s="260"/>
      <c r="K705" s="260"/>
      <c r="L705" s="260"/>
      <c r="M705" s="260"/>
      <c r="N705" s="260"/>
      <c r="O705" s="260"/>
      <c r="P705" s="260"/>
      <c r="Q705" s="260"/>
      <c r="R705" s="260"/>
      <c r="S705" s="260"/>
      <c r="T705" s="260"/>
      <c r="U705" s="260"/>
      <c r="V705" s="260"/>
      <c r="W705" s="260"/>
      <c r="X705" s="260"/>
      <c r="Y705" s="260"/>
      <c r="Z705" s="260"/>
      <c r="AA705" s="260"/>
      <c r="AB705" s="260"/>
      <c r="AC705" s="260"/>
      <c r="AD705" s="260"/>
      <c r="AE705" s="260"/>
      <c r="AF705" s="260"/>
      <c r="AG705" s="260"/>
      <c r="AH705" s="260"/>
      <c r="AI705" s="260"/>
      <c r="AJ705" s="260"/>
      <c r="AK705" s="260"/>
      <c r="AL705" s="260"/>
      <c r="AM705" s="260"/>
      <c r="AN705" s="260"/>
      <c r="AO705" s="260"/>
      <c r="AP705" s="260"/>
      <c r="AQ705" s="260"/>
      <c r="AR705" s="260"/>
      <c r="AS705" s="260"/>
      <c r="AT705" s="260"/>
      <c r="AU705" s="260"/>
      <c r="AV705" s="260"/>
      <c r="AW705" s="260"/>
      <c r="AX705" s="260"/>
      <c r="AY705" s="260"/>
      <c r="AZ705" s="260"/>
      <c r="BA705" s="260"/>
      <c r="BB705" s="260"/>
      <c r="BC705" s="260"/>
      <c r="BD705" s="260"/>
      <c r="BE705" s="260"/>
      <c r="BF705" s="260"/>
      <c r="BG705" s="260"/>
      <c r="BH705" s="260"/>
      <c r="BI705" s="260"/>
      <c r="BJ705" s="260"/>
      <c r="BK705" s="260"/>
      <c r="BL705" s="260"/>
      <c r="BM705" s="260"/>
      <c r="BN705" s="260"/>
      <c r="BO705" s="260"/>
      <c r="BP705" s="260"/>
      <c r="BQ705" s="260"/>
      <c r="BR705" s="260"/>
      <c r="BS705" s="260"/>
      <c r="BT705" s="260"/>
      <c r="BU705" s="260"/>
      <c r="BV705" s="260"/>
      <c r="BW705" s="260"/>
      <c r="BX705" s="260"/>
      <c r="BY705" s="260"/>
      <c r="BZ705" s="260"/>
      <c r="CA705" s="260"/>
      <c r="CB705" s="260"/>
      <c r="CC705" s="260"/>
      <c r="CD705" s="260"/>
      <c r="CE705" s="260"/>
      <c r="CF705" s="260"/>
      <c r="CG705" s="260"/>
      <c r="CH705" s="260"/>
      <c r="CI705" s="260"/>
      <c r="CJ705" s="260"/>
      <c r="CK705" s="260"/>
      <c r="CL705" s="260"/>
      <c r="CM705" s="260"/>
      <c r="CN705" s="260"/>
      <c r="CO705" s="260"/>
      <c r="CP705" s="260"/>
      <c r="CQ705" s="260"/>
      <c r="CR705" s="260"/>
      <c r="CS705" s="260"/>
      <c r="CT705" s="260"/>
      <c r="CU705" s="260"/>
      <c r="CV705" s="260"/>
      <c r="CW705" s="260"/>
      <c r="CX705" s="260"/>
      <c r="CY705" s="260"/>
      <c r="CZ705" s="260"/>
      <c r="DA705" s="260"/>
      <c r="DB705" s="833"/>
    </row>
    <row r="706" spans="2:106" ht="3.65" customHeight="1">
      <c r="B706" s="834"/>
      <c r="I706" s="861"/>
      <c r="DB706" s="835"/>
    </row>
    <row r="707" spans="2:106" ht="3.65" customHeight="1">
      <c r="B707" s="836"/>
      <c r="I707" s="861"/>
      <c r="DB707" s="835"/>
    </row>
    <row r="708" spans="2:106" ht="3.65" customHeight="1">
      <c r="B708" s="836"/>
      <c r="I708" s="861"/>
      <c r="M708" s="381"/>
      <c r="N708" s="377"/>
      <c r="O708" s="359"/>
      <c r="P708" s="359"/>
      <c r="Q708" s="359"/>
      <c r="R708" s="359"/>
      <c r="S708" s="359"/>
      <c r="T708" s="359"/>
      <c r="U708" s="359"/>
      <c r="V708" s="359"/>
      <c r="W708" s="359"/>
      <c r="X708" s="359"/>
      <c r="Y708" s="359"/>
      <c r="Z708" s="359"/>
      <c r="AA708" s="360"/>
      <c r="AB708" s="360"/>
      <c r="AC708" s="360"/>
      <c r="AD708" s="360"/>
      <c r="AE708" s="360"/>
      <c r="AF708" s="360"/>
      <c r="AG708" s="359"/>
      <c r="AH708" s="970" t="s">
        <v>111</v>
      </c>
      <c r="AI708" s="970"/>
      <c r="AJ708" s="970"/>
      <c r="AK708" s="971"/>
      <c r="DB708" s="835"/>
    </row>
    <row r="709" spans="2:106" ht="3.65" customHeight="1">
      <c r="B709" s="836"/>
      <c r="I709" s="861"/>
      <c r="M709" s="382"/>
      <c r="N709" s="349"/>
      <c r="O709" s="350"/>
      <c r="P709" s="350"/>
      <c r="Q709" s="350"/>
      <c r="R709" s="350"/>
      <c r="S709" s="350"/>
      <c r="T709" s="350"/>
      <c r="U709" s="350"/>
      <c r="V709" s="350"/>
      <c r="W709" s="350"/>
      <c r="X709" s="350"/>
      <c r="Y709" s="350"/>
      <c r="Z709" s="350"/>
      <c r="AA709" s="809"/>
      <c r="AB709" s="809"/>
      <c r="AC709" s="809"/>
      <c r="AD709" s="809"/>
      <c r="AE709" s="809"/>
      <c r="AF709" s="809"/>
      <c r="AG709" s="350"/>
      <c r="AH709" s="958"/>
      <c r="AI709" s="958"/>
      <c r="AJ709" s="958"/>
      <c r="AK709" s="965"/>
      <c r="DB709" s="835"/>
    </row>
    <row r="710" spans="2:106" ht="3.65" customHeight="1">
      <c r="B710" s="836"/>
      <c r="I710" s="861"/>
      <c r="M710" s="351"/>
      <c r="N710" s="352"/>
      <c r="O710" s="352"/>
      <c r="P710" s="352"/>
      <c r="Q710" s="350"/>
      <c r="R710" s="350"/>
      <c r="S710" s="350"/>
      <c r="T710" s="350"/>
      <c r="U710" s="350"/>
      <c r="V710" s="350"/>
      <c r="W710" s="350"/>
      <c r="X710" s="350"/>
      <c r="Y710" s="350"/>
      <c r="Z710" s="350"/>
      <c r="AA710" s="1406" t="e" vm="29">
        <v>#VALUE!</v>
      </c>
      <c r="AB710" s="1406"/>
      <c r="AC710" s="1406"/>
      <c r="AD710" s="1406"/>
      <c r="AE710" s="1406"/>
      <c r="AF710" s="1406"/>
      <c r="AG710" s="352"/>
      <c r="AH710" s="352"/>
      <c r="AI710" s="352"/>
      <c r="AJ710" s="352"/>
      <c r="AK710" s="361"/>
      <c r="DB710" s="835"/>
    </row>
    <row r="711" spans="2:106" ht="3.65" customHeight="1">
      <c r="B711" s="836"/>
      <c r="I711" s="861"/>
      <c r="M711" s="351"/>
      <c r="N711" s="352"/>
      <c r="O711" s="352"/>
      <c r="P711" s="352"/>
      <c r="Q711" s="350"/>
      <c r="R711" s="350"/>
      <c r="S711" s="350"/>
      <c r="T711" s="350"/>
      <c r="U711" s="350"/>
      <c r="V711" s="350"/>
      <c r="W711" s="350"/>
      <c r="X711" s="350"/>
      <c r="Y711" s="802"/>
      <c r="Z711" s="802"/>
      <c r="AA711" s="1406"/>
      <c r="AB711" s="1406"/>
      <c r="AC711" s="1406"/>
      <c r="AD711" s="1406"/>
      <c r="AE711" s="1406"/>
      <c r="AF711" s="1406"/>
      <c r="AG711" s="801"/>
      <c r="AH711" s="801"/>
      <c r="AI711" s="352"/>
      <c r="AJ711" s="352"/>
      <c r="AK711" s="361"/>
      <c r="DB711" s="835"/>
    </row>
    <row r="712" spans="2:106" ht="3.65" customHeight="1">
      <c r="B712" s="836"/>
      <c r="I712" s="861"/>
      <c r="M712" s="351"/>
      <c r="N712" s="352"/>
      <c r="O712" s="352"/>
      <c r="P712" s="352"/>
      <c r="Q712" s="350"/>
      <c r="R712" s="350"/>
      <c r="S712" s="350"/>
      <c r="T712" s="350"/>
      <c r="U712" s="350"/>
      <c r="V712" s="350"/>
      <c r="W712" s="350"/>
      <c r="X712" s="350"/>
      <c r="Y712" s="802"/>
      <c r="Z712" s="802"/>
      <c r="AA712" s="1406"/>
      <c r="AB712" s="1406"/>
      <c r="AC712" s="1406"/>
      <c r="AD712" s="1406"/>
      <c r="AE712" s="1406"/>
      <c r="AF712" s="1406"/>
      <c r="AG712" s="801"/>
      <c r="AH712" s="801"/>
      <c r="AI712" s="352"/>
      <c r="AJ712" s="352"/>
      <c r="AK712" s="361"/>
      <c r="DB712" s="835"/>
    </row>
    <row r="713" spans="2:106" ht="3.65" customHeight="1">
      <c r="B713" s="836"/>
      <c r="I713" s="861"/>
      <c r="M713" s="383"/>
      <c r="N713" s="809"/>
      <c r="O713" s="809"/>
      <c r="P713" s="809"/>
      <c r="Q713" s="350"/>
      <c r="R713" s="350"/>
      <c r="S713" s="350"/>
      <c r="T713" s="350"/>
      <c r="U713" s="350"/>
      <c r="V713" s="350"/>
      <c r="W713" s="350"/>
      <c r="X713" s="350"/>
      <c r="Y713" s="350"/>
      <c r="Z713" s="350"/>
      <c r="AA713" s="1406"/>
      <c r="AB713" s="1406"/>
      <c r="AC713" s="1406"/>
      <c r="AD713" s="1406"/>
      <c r="AE713" s="1406"/>
      <c r="AF713" s="1406"/>
      <c r="AG713" s="352"/>
      <c r="AH713" s="352"/>
      <c r="AI713" s="352"/>
      <c r="AJ713" s="352"/>
      <c r="AK713" s="361"/>
      <c r="DB713" s="835"/>
    </row>
    <row r="714" spans="2:106" ht="3.65" customHeight="1">
      <c r="B714" s="836"/>
      <c r="I714" s="861"/>
      <c r="M714" s="967" t="s">
        <v>229</v>
      </c>
      <c r="N714" s="961"/>
      <c r="O714" s="961"/>
      <c r="P714" s="350"/>
      <c r="Q714" s="350"/>
      <c r="R714" s="350"/>
      <c r="S714" s="350"/>
      <c r="T714" s="350"/>
      <c r="U714" s="350"/>
      <c r="V714" s="350"/>
      <c r="W714" s="350"/>
      <c r="X714" s="350"/>
      <c r="Y714" s="350"/>
      <c r="Z714" s="350"/>
      <c r="AA714" s="809"/>
      <c r="AB714" s="809"/>
      <c r="AC714" s="809"/>
      <c r="AD714" s="809"/>
      <c r="AE714" s="809"/>
      <c r="AF714" s="809"/>
      <c r="AG714" s="350"/>
      <c r="AH714" s="350"/>
      <c r="AI714" s="350"/>
      <c r="AJ714" s="350"/>
      <c r="AK714" s="362"/>
      <c r="DB714" s="835"/>
    </row>
    <row r="715" spans="2:106" ht="3.65" customHeight="1">
      <c r="B715" s="836"/>
      <c r="I715" s="861"/>
      <c r="M715" s="968"/>
      <c r="N715" s="969"/>
      <c r="O715" s="969"/>
      <c r="P715" s="363"/>
      <c r="Q715" s="363"/>
      <c r="R715" s="363"/>
      <c r="S715" s="363"/>
      <c r="T715" s="363"/>
      <c r="U715" s="363"/>
      <c r="V715" s="363"/>
      <c r="W715" s="363"/>
      <c r="X715" s="363"/>
      <c r="Y715" s="363"/>
      <c r="Z715" s="363"/>
      <c r="AA715" s="363"/>
      <c r="AB715" s="363"/>
      <c r="AC715" s="363"/>
      <c r="AD715" s="363"/>
      <c r="AE715" s="363"/>
      <c r="AF715" s="363"/>
      <c r="AG715" s="363"/>
      <c r="AH715" s="363"/>
      <c r="AI715" s="363"/>
      <c r="AJ715" s="363"/>
      <c r="AK715" s="364"/>
      <c r="DB715" s="835"/>
    </row>
    <row r="716" spans="2:106" ht="3.65" customHeight="1">
      <c r="B716" s="836"/>
      <c r="I716" s="861"/>
      <c r="DB716" s="835"/>
    </row>
    <row r="717" spans="2:106" ht="3.65" customHeight="1">
      <c r="B717" s="836"/>
      <c r="I717" s="861"/>
      <c r="DB717" s="835"/>
    </row>
    <row r="718" spans="2:106" ht="3.65" customHeight="1">
      <c r="B718" s="836"/>
      <c r="I718" s="862"/>
      <c r="DB718" s="835"/>
    </row>
    <row r="719" spans="2:106" ht="3.65" customHeight="1">
      <c r="B719" s="836"/>
      <c r="I719" s="862"/>
      <c r="DB719" s="835"/>
    </row>
    <row r="720" spans="2:106" ht="3.65" customHeight="1">
      <c r="B720" s="828"/>
      <c r="C720" s="259"/>
      <c r="D720" s="259"/>
      <c r="E720" s="259"/>
      <c r="F720" s="259"/>
      <c r="G720" s="259"/>
      <c r="H720" s="259"/>
      <c r="I720" s="863"/>
      <c r="J720" s="259"/>
      <c r="K720" s="259"/>
      <c r="L720" s="259"/>
      <c r="M720" s="259"/>
      <c r="N720" s="259"/>
      <c r="O720" s="259"/>
      <c r="P720" s="259"/>
      <c r="Q720" s="259"/>
      <c r="R720" s="259"/>
      <c r="S720" s="259"/>
      <c r="T720" s="259"/>
      <c r="U720" s="259"/>
      <c r="V720" s="259"/>
      <c r="W720" s="259"/>
      <c r="X720" s="259"/>
      <c r="Y720" s="259"/>
      <c r="Z720" s="259"/>
      <c r="AA720" s="259"/>
      <c r="AB720" s="259"/>
      <c r="AC720" s="259"/>
      <c r="AD720" s="259"/>
      <c r="AE720" s="259"/>
      <c r="AF720" s="259"/>
      <c r="AG720" s="259"/>
      <c r="AH720" s="259"/>
      <c r="AI720" s="259"/>
      <c r="AJ720" s="259"/>
      <c r="AK720" s="259"/>
      <c r="AL720" s="259"/>
      <c r="AM720" s="259"/>
      <c r="AN720" s="259"/>
      <c r="AO720" s="259"/>
      <c r="AP720" s="259"/>
      <c r="AQ720" s="259"/>
      <c r="AR720" s="259"/>
      <c r="AS720" s="259"/>
      <c r="AT720" s="259"/>
      <c r="AU720" s="259"/>
      <c r="AV720" s="259"/>
      <c r="AW720" s="259"/>
      <c r="AX720" s="259"/>
      <c r="AY720" s="259"/>
      <c r="AZ720" s="259"/>
      <c r="BA720" s="259"/>
      <c r="BB720" s="259"/>
      <c r="BC720" s="259"/>
      <c r="BD720" s="259"/>
      <c r="BE720" s="259"/>
      <c r="BF720" s="259"/>
      <c r="BG720" s="259"/>
      <c r="BH720" s="259"/>
      <c r="BI720" s="259"/>
      <c r="BJ720" s="259"/>
      <c r="BK720" s="259"/>
      <c r="BL720" s="259"/>
      <c r="BM720" s="259"/>
      <c r="BN720" s="259"/>
      <c r="BO720" s="259"/>
      <c r="BP720" s="259"/>
      <c r="BQ720" s="259"/>
      <c r="BR720" s="259"/>
      <c r="BS720" s="259"/>
      <c r="BT720" s="259"/>
      <c r="BU720" s="259"/>
      <c r="BV720" s="259"/>
      <c r="BW720" s="259"/>
      <c r="BX720" s="259"/>
      <c r="BY720" s="259"/>
      <c r="BZ720" s="259"/>
      <c r="CA720" s="259"/>
      <c r="CB720" s="259"/>
      <c r="CC720" s="259"/>
      <c r="CD720" s="259"/>
      <c r="CE720" s="259"/>
      <c r="CF720" s="259"/>
      <c r="CG720" s="259"/>
      <c r="CH720" s="259"/>
      <c r="CI720" s="259"/>
      <c r="CJ720" s="259"/>
      <c r="CK720" s="259"/>
      <c r="CL720" s="259"/>
      <c r="CM720" s="259"/>
      <c r="CN720" s="259"/>
      <c r="CO720" s="259"/>
      <c r="CP720" s="259"/>
      <c r="CQ720" s="259"/>
      <c r="CR720" s="259"/>
      <c r="CS720" s="259"/>
      <c r="CT720" s="259"/>
      <c r="CU720" s="259"/>
      <c r="CV720" s="259"/>
      <c r="CW720" s="259"/>
      <c r="CX720" s="259"/>
      <c r="CY720" s="259"/>
      <c r="CZ720" s="259"/>
      <c r="DA720" s="259"/>
      <c r="DB720" s="829"/>
    </row>
    <row r="721" spans="2:106" ht="3.65" customHeight="1">
      <c r="B721" s="830"/>
      <c r="C721" s="207"/>
      <c r="D721" s="207"/>
      <c r="E721" s="207"/>
      <c r="F721" s="207"/>
      <c r="G721" s="207"/>
      <c r="H721" s="207"/>
      <c r="I721" s="864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31"/>
    </row>
    <row r="722" spans="2:106">
      <c r="B722" s="857" t="str">
        <f>"T_"&amp;E722&amp;"X"&amp;F722&amp;"X"&amp;G722&amp;"X"&amp;H722&amp;"X"&amp;I722</f>
        <v>T_HBBXMainXNSX250X720XIZQ</v>
      </c>
      <c r="C722" s="341"/>
      <c r="D722" s="209" t="s">
        <v>75</v>
      </c>
      <c r="E722" s="375" t="s">
        <v>124</v>
      </c>
      <c r="F722" s="208" t="s">
        <v>195</v>
      </c>
      <c r="G722" s="250" t="s">
        <v>225</v>
      </c>
      <c r="H722" s="210">
        <v>720</v>
      </c>
      <c r="I722" s="865" t="s">
        <v>364</v>
      </c>
      <c r="J722" s="260"/>
      <c r="K722" s="260"/>
      <c r="L722" s="260"/>
      <c r="M722" s="260"/>
      <c r="N722" s="260"/>
      <c r="O722" s="260"/>
      <c r="P722" s="260"/>
      <c r="Q722" s="260"/>
      <c r="R722" s="260"/>
      <c r="S722" s="260"/>
      <c r="T722" s="260"/>
      <c r="U722" s="260"/>
      <c r="V722" s="260"/>
      <c r="W722" s="260"/>
      <c r="X722" s="260"/>
      <c r="Y722" s="260"/>
      <c r="Z722" s="260"/>
      <c r="AA722" s="260"/>
      <c r="AB722" s="260"/>
      <c r="AC722" s="260"/>
      <c r="AD722" s="260"/>
      <c r="AE722" s="260"/>
      <c r="AF722" s="260"/>
      <c r="AG722" s="260"/>
      <c r="AH722" s="260"/>
      <c r="AI722" s="260"/>
      <c r="AJ722" s="260"/>
      <c r="AK722" s="260"/>
      <c r="AL722" s="260"/>
      <c r="AM722" s="260"/>
      <c r="AN722" s="260"/>
      <c r="AO722" s="260"/>
      <c r="AP722" s="260"/>
      <c r="AQ722" s="260"/>
      <c r="AR722" s="260"/>
      <c r="AS722" s="260"/>
      <c r="AT722" s="260"/>
      <c r="AU722" s="260"/>
      <c r="AV722" s="260"/>
      <c r="AW722" s="260"/>
      <c r="AX722" s="260"/>
      <c r="AY722" s="260"/>
      <c r="AZ722" s="260"/>
      <c r="BA722" s="260"/>
      <c r="BB722" s="260"/>
      <c r="BC722" s="260"/>
      <c r="BD722" s="260"/>
      <c r="BE722" s="260"/>
      <c r="BF722" s="260"/>
      <c r="BG722" s="260"/>
      <c r="BH722" s="260"/>
      <c r="BI722" s="260"/>
      <c r="BJ722" s="260"/>
      <c r="BK722" s="260"/>
      <c r="BL722" s="260"/>
      <c r="BM722" s="260"/>
      <c r="BN722" s="260"/>
      <c r="BO722" s="260"/>
      <c r="BP722" s="260"/>
      <c r="BQ722" s="260"/>
      <c r="BR722" s="260"/>
      <c r="BS722" s="260"/>
      <c r="BT722" s="260"/>
      <c r="BU722" s="260"/>
      <c r="BV722" s="260"/>
      <c r="BW722" s="260"/>
      <c r="BX722" s="260"/>
      <c r="BY722" s="260"/>
      <c r="BZ722" s="260"/>
      <c r="CA722" s="260"/>
      <c r="CB722" s="260"/>
      <c r="CC722" s="260"/>
      <c r="CD722" s="260"/>
      <c r="CE722" s="260"/>
      <c r="CF722" s="260"/>
      <c r="CG722" s="260"/>
      <c r="CH722" s="260"/>
      <c r="CI722" s="260"/>
      <c r="CJ722" s="260"/>
      <c r="CK722" s="260"/>
      <c r="CL722" s="260"/>
      <c r="CM722" s="260"/>
      <c r="CN722" s="260"/>
      <c r="CO722" s="260"/>
      <c r="CP722" s="260"/>
      <c r="CQ722" s="260"/>
      <c r="CR722" s="260"/>
      <c r="CS722" s="260"/>
      <c r="CT722" s="260"/>
      <c r="CU722" s="260"/>
      <c r="CV722" s="260"/>
      <c r="CW722" s="260"/>
      <c r="CX722" s="260"/>
      <c r="CY722" s="260"/>
      <c r="CZ722" s="260"/>
      <c r="DA722" s="260"/>
      <c r="DB722" s="833"/>
    </row>
    <row r="723" spans="2:106" ht="3.65" customHeight="1">
      <c r="B723" s="834" t="str">
        <f>MID(D722,1,1)&amp;"_U"&amp;G722&amp;"X"&amp;MID(H722,3,4)&amp;F722&amp;MID(E722,1,1)&amp;MID(I722,1,1)</f>
        <v>T_UNSX250X0MainHI</v>
      </c>
      <c r="E723" s="202" t="str" cm="1">
        <f t="array" ref="E723">_xlfn.IFS(E722="Vertical Extendida","VE",E722="HBB","H")</f>
        <v>H</v>
      </c>
      <c r="I723" s="861"/>
      <c r="DB723" s="835"/>
    </row>
    <row r="724" spans="2:106" ht="3.65" customHeight="1">
      <c r="B724" s="836"/>
      <c r="I724" s="861"/>
      <c r="DB724" s="835"/>
    </row>
    <row r="725" spans="2:106" ht="3.65" customHeight="1">
      <c r="B725" s="836"/>
      <c r="I725" s="861"/>
      <c r="M725" s="376"/>
      <c r="N725" s="377"/>
      <c r="O725" s="377"/>
      <c r="P725" s="359"/>
      <c r="Q725" s="359"/>
      <c r="R725" s="378"/>
      <c r="S725" s="378"/>
      <c r="T725" s="378"/>
      <c r="U725" s="359"/>
      <c r="V725" s="360"/>
      <c r="W725" s="360"/>
      <c r="X725" s="360"/>
      <c r="Y725" s="360"/>
      <c r="Z725" s="360"/>
      <c r="AA725" s="360"/>
      <c r="AB725" s="360"/>
      <c r="AC725" s="360"/>
      <c r="AD725" s="360"/>
      <c r="AE725" s="360"/>
      <c r="AF725" s="360"/>
      <c r="AG725" s="360"/>
      <c r="AH725" s="970" t="s">
        <v>111</v>
      </c>
      <c r="AI725" s="970"/>
      <c r="AJ725" s="970"/>
      <c r="AK725" s="971"/>
      <c r="DB725" s="835"/>
    </row>
    <row r="726" spans="2:106" ht="3.65" customHeight="1">
      <c r="B726" s="836"/>
      <c r="I726" s="861"/>
      <c r="M726" s="379"/>
      <c r="N726" s="349"/>
      <c r="O726" s="349"/>
      <c r="P726" s="350"/>
      <c r="Q726" s="350"/>
      <c r="R726" s="810"/>
      <c r="S726" s="810"/>
      <c r="T726" s="810"/>
      <c r="U726" s="350"/>
      <c r="V726" s="809"/>
      <c r="W726" s="809"/>
      <c r="X726" s="809"/>
      <c r="Y726" s="809"/>
      <c r="Z726" s="809"/>
      <c r="AA726" s="809"/>
      <c r="AB726" s="809"/>
      <c r="AC726" s="809"/>
      <c r="AD726" s="809"/>
      <c r="AE726" s="809"/>
      <c r="AF726" s="809"/>
      <c r="AG726" s="809"/>
      <c r="AH726" s="958"/>
      <c r="AI726" s="958"/>
      <c r="AJ726" s="958"/>
      <c r="AK726" s="965"/>
      <c r="DB726" s="835"/>
    </row>
    <row r="727" spans="2:106" ht="3.65" customHeight="1">
      <c r="B727" s="836"/>
      <c r="I727" s="861"/>
      <c r="M727" s="351"/>
      <c r="N727" s="352"/>
      <c r="O727" s="352"/>
      <c r="P727" s="352"/>
      <c r="Q727" s="352"/>
      <c r="R727" s="972" t="e" vm="30">
        <v>#VALUE!</v>
      </c>
      <c r="S727" s="972"/>
      <c r="T727" s="972"/>
      <c r="U727" s="972"/>
      <c r="V727" s="972"/>
      <c r="W727" s="972"/>
      <c r="X727" s="352"/>
      <c r="Y727" s="352"/>
      <c r="Z727" s="809"/>
      <c r="AA727" s="809"/>
      <c r="AB727" s="809"/>
      <c r="AC727" s="809"/>
      <c r="AD727" s="809"/>
      <c r="AE727" s="809"/>
      <c r="AF727" s="352"/>
      <c r="AG727" s="352"/>
      <c r="AH727" s="352"/>
      <c r="AI727" s="352"/>
      <c r="AJ727" s="352"/>
      <c r="AK727" s="361"/>
      <c r="DB727" s="835"/>
    </row>
    <row r="728" spans="2:106" ht="3.65" customHeight="1">
      <c r="B728" s="836"/>
      <c r="I728" s="861"/>
      <c r="M728" s="351"/>
      <c r="N728" s="352"/>
      <c r="O728" s="352"/>
      <c r="P728" s="801"/>
      <c r="Q728" s="801"/>
      <c r="R728" s="972"/>
      <c r="S728" s="972"/>
      <c r="T728" s="972"/>
      <c r="U728" s="972"/>
      <c r="V728" s="972"/>
      <c r="W728" s="972"/>
      <c r="X728" s="802"/>
      <c r="Y728" s="802"/>
      <c r="Z728" s="809"/>
      <c r="AA728" s="809"/>
      <c r="AB728" s="809"/>
      <c r="AC728" s="809"/>
      <c r="AD728" s="809"/>
      <c r="AE728" s="809"/>
      <c r="AF728" s="352"/>
      <c r="AG728" s="352"/>
      <c r="AH728" s="352"/>
      <c r="AI728" s="352"/>
      <c r="AJ728" s="352"/>
      <c r="AK728" s="361"/>
      <c r="DB728" s="835"/>
    </row>
    <row r="729" spans="2:106" ht="3.65" customHeight="1">
      <c r="B729" s="836"/>
      <c r="I729" s="861"/>
      <c r="M729" s="351"/>
      <c r="N729" s="352"/>
      <c r="O729" s="352"/>
      <c r="P729" s="801"/>
      <c r="Q729" s="801"/>
      <c r="R729" s="972"/>
      <c r="S729" s="972"/>
      <c r="T729" s="972"/>
      <c r="U729" s="972"/>
      <c r="V729" s="972"/>
      <c r="W729" s="972"/>
      <c r="X729" s="802"/>
      <c r="Y729" s="802"/>
      <c r="Z729" s="809"/>
      <c r="AA729" s="809"/>
      <c r="AB729" s="809"/>
      <c r="AC729" s="809"/>
      <c r="AD729" s="809"/>
      <c r="AE729" s="809"/>
      <c r="AF729" s="352"/>
      <c r="AG729" s="352"/>
      <c r="AH729" s="352"/>
      <c r="AI729" s="352"/>
      <c r="AJ729" s="352"/>
      <c r="AK729" s="361"/>
      <c r="DB729" s="835"/>
    </row>
    <row r="730" spans="2:106" ht="3.65" customHeight="1">
      <c r="B730" s="836"/>
      <c r="I730" s="861"/>
      <c r="M730" s="351"/>
      <c r="N730" s="352"/>
      <c r="O730" s="352"/>
      <c r="P730" s="352"/>
      <c r="Q730" s="352"/>
      <c r="R730" s="972"/>
      <c r="S730" s="972"/>
      <c r="T730" s="972"/>
      <c r="U730" s="972"/>
      <c r="V730" s="972"/>
      <c r="W730" s="972"/>
      <c r="X730" s="352"/>
      <c r="Y730" s="352"/>
      <c r="Z730" s="809"/>
      <c r="AA730" s="809"/>
      <c r="AB730" s="809"/>
      <c r="AC730" s="809"/>
      <c r="AD730" s="809"/>
      <c r="AE730" s="809"/>
      <c r="AF730" s="809"/>
      <c r="AG730" s="809"/>
      <c r="AH730" s="809"/>
      <c r="AI730" s="809"/>
      <c r="AJ730" s="809"/>
      <c r="AK730" s="380"/>
      <c r="DB730" s="835"/>
    </row>
    <row r="731" spans="2:106" ht="3.65" customHeight="1">
      <c r="B731" s="836"/>
      <c r="I731" s="861"/>
      <c r="M731" s="967" t="s">
        <v>229</v>
      </c>
      <c r="N731" s="961"/>
      <c r="O731" s="961"/>
      <c r="P731" s="350"/>
      <c r="Q731" s="350"/>
      <c r="R731" s="350"/>
      <c r="S731" s="350"/>
      <c r="T731" s="350"/>
      <c r="U731" s="350"/>
      <c r="V731" s="350"/>
      <c r="W731" s="809"/>
      <c r="X731" s="809"/>
      <c r="Y731" s="809"/>
      <c r="Z731" s="809"/>
      <c r="AA731" s="809"/>
      <c r="AB731" s="809"/>
      <c r="AC731" s="809"/>
      <c r="AD731" s="809"/>
      <c r="AE731" s="809"/>
      <c r="AF731" s="809"/>
      <c r="AG731" s="809"/>
      <c r="AH731" s="809"/>
      <c r="AI731" s="350"/>
      <c r="AJ731" s="350"/>
      <c r="AK731" s="362"/>
      <c r="DB731" s="835"/>
    </row>
    <row r="732" spans="2:106" ht="3.65" customHeight="1">
      <c r="B732" s="836"/>
      <c r="I732" s="861"/>
      <c r="M732" s="968"/>
      <c r="N732" s="969"/>
      <c r="O732" s="969"/>
      <c r="P732" s="363"/>
      <c r="Q732" s="363"/>
      <c r="R732" s="363"/>
      <c r="S732" s="363"/>
      <c r="T732" s="363"/>
      <c r="U732" s="363"/>
      <c r="V732" s="363"/>
      <c r="W732" s="363"/>
      <c r="X732" s="363"/>
      <c r="Y732" s="363"/>
      <c r="Z732" s="363"/>
      <c r="AA732" s="363"/>
      <c r="AB732" s="363"/>
      <c r="AC732" s="363"/>
      <c r="AD732" s="363"/>
      <c r="AE732" s="363"/>
      <c r="AF732" s="363"/>
      <c r="AG732" s="363"/>
      <c r="AH732" s="363"/>
      <c r="AI732" s="363"/>
      <c r="AJ732" s="363"/>
      <c r="AK732" s="364"/>
      <c r="DB732" s="835"/>
    </row>
    <row r="733" spans="2:106" ht="3.65" customHeight="1">
      <c r="B733" s="836"/>
      <c r="I733" s="861"/>
      <c r="DB733" s="835"/>
    </row>
    <row r="734" spans="2:106" ht="3.65" customHeight="1">
      <c r="B734" s="836"/>
      <c r="I734" s="861"/>
      <c r="DB734" s="835"/>
    </row>
    <row r="735" spans="2:106" ht="3.65" customHeight="1">
      <c r="B735" s="836"/>
      <c r="I735" s="862"/>
      <c r="DB735" s="835"/>
    </row>
    <row r="736" spans="2:106" ht="3.65" customHeight="1">
      <c r="B736" s="828"/>
      <c r="C736" s="259"/>
      <c r="D736" s="259"/>
      <c r="E736" s="259"/>
      <c r="F736" s="259"/>
      <c r="G736" s="259"/>
      <c r="H736" s="259"/>
      <c r="I736" s="863"/>
      <c r="J736" s="259"/>
      <c r="K736" s="259"/>
      <c r="L736" s="259"/>
      <c r="M736" s="259"/>
      <c r="N736" s="259"/>
      <c r="O736" s="259"/>
      <c r="P736" s="259"/>
      <c r="Q736" s="259"/>
      <c r="R736" s="259"/>
      <c r="S736" s="259"/>
      <c r="T736" s="259"/>
      <c r="U736" s="259"/>
      <c r="V736" s="259"/>
      <c r="W736" s="259"/>
      <c r="X736" s="259"/>
      <c r="Y736" s="259"/>
      <c r="Z736" s="259"/>
      <c r="AA736" s="259"/>
      <c r="AB736" s="259"/>
      <c r="AC736" s="259"/>
      <c r="AD736" s="259"/>
      <c r="AE736" s="259"/>
      <c r="AF736" s="259"/>
      <c r="AG736" s="259"/>
      <c r="AH736" s="259"/>
      <c r="AI736" s="259"/>
      <c r="AJ736" s="259"/>
      <c r="AK736" s="259"/>
      <c r="AL736" s="259"/>
      <c r="AM736" s="259"/>
      <c r="AN736" s="259"/>
      <c r="AO736" s="259"/>
      <c r="AP736" s="259"/>
      <c r="AQ736" s="259"/>
      <c r="AR736" s="259"/>
      <c r="AS736" s="259"/>
      <c r="AT736" s="259"/>
      <c r="AU736" s="259"/>
      <c r="AV736" s="259"/>
      <c r="AW736" s="259"/>
      <c r="AX736" s="259"/>
      <c r="AY736" s="259"/>
      <c r="AZ736" s="259"/>
      <c r="BA736" s="259"/>
      <c r="BB736" s="259"/>
      <c r="BC736" s="259"/>
      <c r="BD736" s="259"/>
      <c r="BE736" s="259"/>
      <c r="BF736" s="259"/>
      <c r="BG736" s="259"/>
      <c r="BH736" s="259"/>
      <c r="BI736" s="259"/>
      <c r="BJ736" s="259"/>
      <c r="BK736" s="259"/>
      <c r="BL736" s="259"/>
      <c r="BM736" s="259"/>
      <c r="BN736" s="259"/>
      <c r="BO736" s="259"/>
      <c r="BP736" s="259"/>
      <c r="BQ736" s="259"/>
      <c r="BR736" s="259"/>
      <c r="BS736" s="259"/>
      <c r="BT736" s="259"/>
      <c r="BU736" s="259"/>
      <c r="BV736" s="259"/>
      <c r="BW736" s="259"/>
      <c r="BX736" s="259"/>
      <c r="BY736" s="259"/>
      <c r="BZ736" s="259"/>
      <c r="CA736" s="259"/>
      <c r="CB736" s="259"/>
      <c r="CC736" s="259"/>
      <c r="CD736" s="259"/>
      <c r="CE736" s="259"/>
      <c r="CF736" s="259"/>
      <c r="CG736" s="259"/>
      <c r="CH736" s="259"/>
      <c r="CI736" s="259"/>
      <c r="CJ736" s="259"/>
      <c r="CK736" s="259"/>
      <c r="CL736" s="259"/>
      <c r="CM736" s="259"/>
      <c r="CN736" s="259"/>
      <c r="CO736" s="259"/>
      <c r="CP736" s="259"/>
      <c r="CQ736" s="259"/>
      <c r="CR736" s="259"/>
      <c r="CS736" s="259"/>
      <c r="CT736" s="259"/>
      <c r="CU736" s="259"/>
      <c r="CV736" s="259"/>
      <c r="CW736" s="259"/>
      <c r="CX736" s="259"/>
      <c r="CY736" s="259"/>
      <c r="CZ736" s="259"/>
      <c r="DA736" s="259"/>
      <c r="DB736" s="829"/>
    </row>
    <row r="737" spans="2:106" ht="3.65" customHeight="1">
      <c r="B737" s="830"/>
      <c r="C737" s="207"/>
      <c r="D737" s="207"/>
      <c r="E737" s="207"/>
      <c r="F737" s="207"/>
      <c r="G737" s="207"/>
      <c r="H737" s="207"/>
      <c r="I737" s="864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31"/>
    </row>
    <row r="738" spans="2:106">
      <c r="B738" s="857" t="str">
        <f>"T_"&amp;E738&amp;"X"&amp;F738&amp;"X"&amp;G738&amp;"X"&amp;H738&amp;"X"&amp;I738</f>
        <v>T_HBBXMainXNSX250X720XDRC</v>
      </c>
      <c r="C738" s="341"/>
      <c r="D738" s="209" t="s">
        <v>75</v>
      </c>
      <c r="E738" s="375" t="s">
        <v>124</v>
      </c>
      <c r="F738" s="208" t="s">
        <v>195</v>
      </c>
      <c r="G738" s="250" t="s">
        <v>225</v>
      </c>
      <c r="H738" s="210">
        <v>720</v>
      </c>
      <c r="I738" s="865" t="s">
        <v>365</v>
      </c>
      <c r="J738" s="260"/>
      <c r="K738" s="260"/>
      <c r="L738" s="260"/>
      <c r="M738" s="260"/>
      <c r="N738" s="260"/>
      <c r="O738" s="260"/>
      <c r="P738" s="260"/>
      <c r="Q738" s="260"/>
      <c r="R738" s="260"/>
      <c r="S738" s="260"/>
      <c r="T738" s="260"/>
      <c r="U738" s="260"/>
      <c r="V738" s="260"/>
      <c r="W738" s="260"/>
      <c r="X738" s="260"/>
      <c r="Y738" s="260"/>
      <c r="Z738" s="260"/>
      <c r="AA738" s="260"/>
      <c r="AB738" s="260"/>
      <c r="AC738" s="260"/>
      <c r="AD738" s="260"/>
      <c r="AE738" s="260"/>
      <c r="AF738" s="260"/>
      <c r="AG738" s="260"/>
      <c r="AH738" s="260"/>
      <c r="AI738" s="260"/>
      <c r="AJ738" s="260"/>
      <c r="AK738" s="260"/>
      <c r="AL738" s="260"/>
      <c r="AM738" s="260"/>
      <c r="AN738" s="260"/>
      <c r="AO738" s="260"/>
      <c r="AP738" s="260"/>
      <c r="AQ738" s="260"/>
      <c r="AR738" s="260"/>
      <c r="AS738" s="260"/>
      <c r="AT738" s="260"/>
      <c r="AU738" s="260"/>
      <c r="AV738" s="260"/>
      <c r="AW738" s="260"/>
      <c r="AX738" s="260"/>
      <c r="AY738" s="260"/>
      <c r="AZ738" s="260"/>
      <c r="BA738" s="260"/>
      <c r="BB738" s="260"/>
      <c r="BC738" s="260"/>
      <c r="BD738" s="260"/>
      <c r="BE738" s="260"/>
      <c r="BF738" s="260"/>
      <c r="BG738" s="260"/>
      <c r="BH738" s="260"/>
      <c r="BI738" s="260"/>
      <c r="BJ738" s="260"/>
      <c r="BK738" s="260"/>
      <c r="BL738" s="260"/>
      <c r="BM738" s="260"/>
      <c r="BN738" s="260"/>
      <c r="BO738" s="260"/>
      <c r="BP738" s="260"/>
      <c r="BQ738" s="260"/>
      <c r="BR738" s="260"/>
      <c r="BS738" s="260"/>
      <c r="BT738" s="260"/>
      <c r="BU738" s="260"/>
      <c r="BV738" s="260"/>
      <c r="BW738" s="260"/>
      <c r="BX738" s="260"/>
      <c r="BY738" s="260"/>
      <c r="BZ738" s="260"/>
      <c r="CA738" s="260"/>
      <c r="CB738" s="260"/>
      <c r="CC738" s="260"/>
      <c r="CD738" s="260"/>
      <c r="CE738" s="260"/>
      <c r="CF738" s="260"/>
      <c r="CG738" s="260"/>
      <c r="CH738" s="260"/>
      <c r="CI738" s="260"/>
      <c r="CJ738" s="260"/>
      <c r="CK738" s="260"/>
      <c r="CL738" s="260"/>
      <c r="CM738" s="260"/>
      <c r="CN738" s="260"/>
      <c r="CO738" s="260"/>
      <c r="CP738" s="260"/>
      <c r="CQ738" s="260"/>
      <c r="CR738" s="260"/>
      <c r="CS738" s="260"/>
      <c r="CT738" s="260"/>
      <c r="CU738" s="260"/>
      <c r="CV738" s="260"/>
      <c r="CW738" s="260"/>
      <c r="CX738" s="260"/>
      <c r="CY738" s="260"/>
      <c r="CZ738" s="260"/>
      <c r="DA738" s="260"/>
      <c r="DB738" s="833"/>
    </row>
    <row r="739" spans="2:106" ht="3.65" customHeight="1">
      <c r="B739" s="834" t="str">
        <f>MID(D738,1,1)&amp;"_U"&amp;G738&amp;"X"&amp;MID(H738,3,4)&amp;F738&amp;MID(E738,1,1)&amp;MID(I738,1,1)</f>
        <v>T_UNSX250X0MainHD</v>
      </c>
      <c r="E739" s="202" t="str" cm="1">
        <f t="array" ref="E739">_xlfn.IFS(E738="Vertical Extendida","VE",E738="HBB","H")</f>
        <v>H</v>
      </c>
      <c r="I739" s="861"/>
      <c r="DB739" s="835"/>
    </row>
    <row r="740" spans="2:106" ht="3.65" customHeight="1">
      <c r="B740" s="836"/>
      <c r="I740" s="861"/>
      <c r="DB740" s="835"/>
    </row>
    <row r="741" spans="2:106" ht="3.65" customHeight="1">
      <c r="B741" s="836"/>
      <c r="I741" s="861"/>
      <c r="M741" s="1409"/>
      <c r="N741" s="1410"/>
      <c r="O741" s="1407"/>
      <c r="P741" s="1407"/>
      <c r="Q741" s="359"/>
      <c r="R741" s="359"/>
      <c r="S741" s="359"/>
      <c r="T741" s="359"/>
      <c r="U741" s="359"/>
      <c r="V741" s="359"/>
      <c r="W741" s="359"/>
      <c r="X741" s="359"/>
      <c r="Y741" s="359"/>
      <c r="Z741" s="359"/>
      <c r="AA741" s="360"/>
      <c r="AB741" s="360"/>
      <c r="AC741" s="360"/>
      <c r="AD741" s="360"/>
      <c r="AE741" s="360"/>
      <c r="AF741" s="360"/>
      <c r="AG741" s="359"/>
      <c r="AH741" s="970" t="s">
        <v>111</v>
      </c>
      <c r="AI741" s="970"/>
      <c r="AJ741" s="970"/>
      <c r="AK741" s="971"/>
      <c r="DB741" s="835"/>
    </row>
    <row r="742" spans="2:106" ht="3.65" customHeight="1">
      <c r="B742" s="836"/>
      <c r="I742" s="861"/>
      <c r="M742" s="1411"/>
      <c r="N742" s="1412"/>
      <c r="O742" s="1408"/>
      <c r="P742" s="1408"/>
      <c r="Q742" s="350"/>
      <c r="R742" s="350"/>
      <c r="S742" s="350"/>
      <c r="T742" s="350"/>
      <c r="U742" s="350"/>
      <c r="V742" s="350"/>
      <c r="W742" s="350"/>
      <c r="X742" s="350"/>
      <c r="Y742" s="350"/>
      <c r="Z742" s="350"/>
      <c r="AA742" s="809"/>
      <c r="AB742" s="809"/>
      <c r="AC742" s="809"/>
      <c r="AD742" s="809"/>
      <c r="AE742" s="809"/>
      <c r="AF742" s="809"/>
      <c r="AG742" s="350"/>
      <c r="AH742" s="958"/>
      <c r="AI742" s="958"/>
      <c r="AJ742" s="958"/>
      <c r="AK742" s="965"/>
      <c r="DB742" s="835"/>
    </row>
    <row r="743" spans="2:106" ht="3.65" customHeight="1">
      <c r="B743" s="836"/>
      <c r="I743" s="861"/>
      <c r="M743" s="351"/>
      <c r="N743" s="352"/>
      <c r="O743" s="352"/>
      <c r="P743" s="352"/>
      <c r="Q743" s="350"/>
      <c r="R743" s="350"/>
      <c r="S743" s="350"/>
      <c r="T743" s="350"/>
      <c r="U743" s="350"/>
      <c r="V743" s="350"/>
      <c r="W743" s="350"/>
      <c r="X743" s="350"/>
      <c r="Y743" s="350"/>
      <c r="Z743" s="350"/>
      <c r="AA743" s="1406" t="e" vm="31">
        <v>#VALUE!</v>
      </c>
      <c r="AB743" s="1406"/>
      <c r="AC743" s="1406"/>
      <c r="AD743" s="1406"/>
      <c r="AE743" s="1406"/>
      <c r="AF743" s="1406"/>
      <c r="AG743" s="352"/>
      <c r="AH743" s="352"/>
      <c r="AI743" s="352"/>
      <c r="AJ743" s="352"/>
      <c r="AK743" s="361"/>
      <c r="DB743" s="835"/>
    </row>
    <row r="744" spans="2:106" ht="3.65" customHeight="1">
      <c r="B744" s="836"/>
      <c r="I744" s="861"/>
      <c r="M744" s="351"/>
      <c r="N744" s="352"/>
      <c r="O744" s="352"/>
      <c r="P744" s="352"/>
      <c r="Q744" s="350"/>
      <c r="R744" s="350"/>
      <c r="S744" s="350"/>
      <c r="T744" s="350"/>
      <c r="U744" s="350"/>
      <c r="V744" s="350"/>
      <c r="W744" s="350"/>
      <c r="X744" s="350"/>
      <c r="Y744" s="802"/>
      <c r="Z744" s="802"/>
      <c r="AA744" s="1406"/>
      <c r="AB744" s="1406"/>
      <c r="AC744" s="1406"/>
      <c r="AD744" s="1406"/>
      <c r="AE744" s="1406"/>
      <c r="AF744" s="1406"/>
      <c r="AG744" s="801"/>
      <c r="AH744" s="801"/>
      <c r="AI744" s="352"/>
      <c r="AJ744" s="352"/>
      <c r="AK744" s="361"/>
      <c r="DB744" s="835"/>
    </row>
    <row r="745" spans="2:106" ht="3.65" customHeight="1">
      <c r="B745" s="836"/>
      <c r="I745" s="861"/>
      <c r="M745" s="351"/>
      <c r="N745" s="352"/>
      <c r="O745" s="352"/>
      <c r="P745" s="352"/>
      <c r="Q745" s="350"/>
      <c r="R745" s="350"/>
      <c r="S745" s="350"/>
      <c r="T745" s="350"/>
      <c r="U745" s="350"/>
      <c r="V745" s="350"/>
      <c r="W745" s="350"/>
      <c r="X745" s="350"/>
      <c r="Y745" s="802"/>
      <c r="Z745" s="802"/>
      <c r="AA745" s="1406"/>
      <c r="AB745" s="1406"/>
      <c r="AC745" s="1406"/>
      <c r="AD745" s="1406"/>
      <c r="AE745" s="1406"/>
      <c r="AF745" s="1406"/>
      <c r="AG745" s="801"/>
      <c r="AH745" s="801"/>
      <c r="AI745" s="352"/>
      <c r="AJ745" s="352"/>
      <c r="AK745" s="361"/>
      <c r="DB745" s="835"/>
    </row>
    <row r="746" spans="2:106" ht="3.65" customHeight="1">
      <c r="B746" s="836"/>
      <c r="I746" s="861"/>
      <c r="M746" s="383"/>
      <c r="N746" s="809"/>
      <c r="O746" s="809"/>
      <c r="P746" s="809"/>
      <c r="Q746" s="350"/>
      <c r="R746" s="350"/>
      <c r="S746" s="350"/>
      <c r="T746" s="350"/>
      <c r="U746" s="350"/>
      <c r="V746" s="350"/>
      <c r="W746" s="350"/>
      <c r="X746" s="350"/>
      <c r="Y746" s="350"/>
      <c r="Z746" s="350"/>
      <c r="AA746" s="1406"/>
      <c r="AB746" s="1406"/>
      <c r="AC746" s="1406"/>
      <c r="AD746" s="1406"/>
      <c r="AE746" s="1406"/>
      <c r="AF746" s="1406"/>
      <c r="AG746" s="352"/>
      <c r="AH746" s="352"/>
      <c r="AI746" s="352"/>
      <c r="AJ746" s="352"/>
      <c r="AK746" s="361"/>
      <c r="DB746" s="835"/>
    </row>
    <row r="747" spans="2:106" ht="3.65" customHeight="1">
      <c r="B747" s="836"/>
      <c r="I747" s="861"/>
      <c r="M747" s="967" t="s">
        <v>229</v>
      </c>
      <c r="N747" s="961"/>
      <c r="O747" s="961"/>
      <c r="P747" s="350"/>
      <c r="Q747" s="350"/>
      <c r="R747" s="350"/>
      <c r="S747" s="350"/>
      <c r="T747" s="350"/>
      <c r="U747" s="350"/>
      <c r="V747" s="350"/>
      <c r="W747" s="350"/>
      <c r="X747" s="350"/>
      <c r="Y747" s="350"/>
      <c r="Z747" s="350"/>
      <c r="AA747" s="809"/>
      <c r="AB747" s="809"/>
      <c r="AC747" s="809"/>
      <c r="AD747" s="809"/>
      <c r="AE747" s="809"/>
      <c r="AF747" s="809"/>
      <c r="AG747" s="350"/>
      <c r="AH747" s="350"/>
      <c r="AI747" s="350"/>
      <c r="AJ747" s="350"/>
      <c r="AK747" s="362"/>
      <c r="DB747" s="835"/>
    </row>
    <row r="748" spans="2:106" ht="3.65" customHeight="1">
      <c r="B748" s="836"/>
      <c r="I748" s="861"/>
      <c r="M748" s="968"/>
      <c r="N748" s="969"/>
      <c r="O748" s="969"/>
      <c r="P748" s="363"/>
      <c r="Q748" s="363"/>
      <c r="R748" s="363"/>
      <c r="S748" s="363"/>
      <c r="T748" s="363"/>
      <c r="U748" s="363"/>
      <c r="V748" s="363"/>
      <c r="W748" s="363"/>
      <c r="X748" s="363"/>
      <c r="Y748" s="363"/>
      <c r="Z748" s="363"/>
      <c r="AA748" s="363"/>
      <c r="AB748" s="363"/>
      <c r="AC748" s="363"/>
      <c r="AD748" s="363"/>
      <c r="AE748" s="363"/>
      <c r="AF748" s="363"/>
      <c r="AG748" s="363"/>
      <c r="AH748" s="363"/>
      <c r="AI748" s="363"/>
      <c r="AJ748" s="363"/>
      <c r="AK748" s="364"/>
      <c r="DB748" s="835"/>
    </row>
    <row r="749" spans="2:106" ht="3.65" customHeight="1">
      <c r="B749" s="836"/>
      <c r="I749" s="861"/>
      <c r="DB749" s="835"/>
    </row>
    <row r="750" spans="2:106" ht="3.65" customHeight="1">
      <c r="B750" s="836"/>
      <c r="I750" s="861"/>
      <c r="DB750" s="835"/>
    </row>
    <row r="751" spans="2:106" ht="3.65" customHeight="1">
      <c r="B751" s="836"/>
      <c r="I751" s="861"/>
      <c r="DB751" s="835"/>
    </row>
    <row r="752" spans="2:106" ht="3.65" customHeight="1">
      <c r="B752" s="836"/>
      <c r="I752" s="861"/>
      <c r="DB752" s="835"/>
    </row>
    <row r="753" spans="2:106" ht="3.65" customHeight="1">
      <c r="B753" s="828"/>
      <c r="C753" s="259"/>
      <c r="D753" s="259"/>
      <c r="E753" s="259"/>
      <c r="F753" s="259"/>
      <c r="G753" s="259"/>
      <c r="H753" s="259"/>
      <c r="I753" s="863"/>
      <c r="J753" s="259"/>
      <c r="K753" s="259"/>
      <c r="L753" s="259"/>
      <c r="M753" s="259"/>
      <c r="N753" s="259"/>
      <c r="O753" s="259"/>
      <c r="P753" s="259"/>
      <c r="Q753" s="259"/>
      <c r="R753" s="259"/>
      <c r="S753" s="259"/>
      <c r="T753" s="259"/>
      <c r="U753" s="259"/>
      <c r="V753" s="259"/>
      <c r="W753" s="259"/>
      <c r="X753" s="259"/>
      <c r="Y753" s="259"/>
      <c r="Z753" s="259"/>
      <c r="AA753" s="259"/>
      <c r="AB753" s="259"/>
      <c r="AC753" s="259"/>
      <c r="AD753" s="259"/>
      <c r="AE753" s="259"/>
      <c r="AF753" s="259"/>
      <c r="AG753" s="259"/>
      <c r="AH753" s="259"/>
      <c r="AI753" s="259"/>
      <c r="AJ753" s="259"/>
      <c r="AK753" s="259"/>
      <c r="AL753" s="259"/>
      <c r="AM753" s="259"/>
      <c r="AN753" s="259"/>
      <c r="AO753" s="259"/>
      <c r="AP753" s="259"/>
      <c r="AQ753" s="259"/>
      <c r="AR753" s="259"/>
      <c r="AS753" s="259"/>
      <c r="AT753" s="259"/>
      <c r="AU753" s="259"/>
      <c r="AV753" s="259"/>
      <c r="AW753" s="259"/>
      <c r="AX753" s="259"/>
      <c r="AY753" s="259"/>
      <c r="AZ753" s="259"/>
      <c r="BA753" s="259"/>
      <c r="BB753" s="259"/>
      <c r="BC753" s="259"/>
      <c r="BD753" s="259"/>
      <c r="BE753" s="259"/>
      <c r="BF753" s="259"/>
      <c r="BG753" s="259"/>
      <c r="BH753" s="259"/>
      <c r="BI753" s="259"/>
      <c r="BJ753" s="259"/>
      <c r="BK753" s="259"/>
      <c r="BL753" s="259"/>
      <c r="BM753" s="259"/>
      <c r="BN753" s="259"/>
      <c r="BO753" s="259"/>
      <c r="BP753" s="259"/>
      <c r="BQ753" s="259"/>
      <c r="BR753" s="259"/>
      <c r="BS753" s="259"/>
      <c r="BT753" s="259"/>
      <c r="BU753" s="259"/>
      <c r="BV753" s="259"/>
      <c r="BW753" s="259"/>
      <c r="BX753" s="259"/>
      <c r="BY753" s="259"/>
      <c r="BZ753" s="259"/>
      <c r="CA753" s="259"/>
      <c r="CB753" s="259"/>
      <c r="CC753" s="259"/>
      <c r="CD753" s="259"/>
      <c r="CE753" s="259"/>
      <c r="CF753" s="259"/>
      <c r="CG753" s="259"/>
      <c r="CH753" s="259"/>
      <c r="CI753" s="259"/>
      <c r="CJ753" s="259"/>
      <c r="CK753" s="259"/>
      <c r="CL753" s="259"/>
      <c r="CM753" s="259"/>
      <c r="CN753" s="259"/>
      <c r="CO753" s="259"/>
      <c r="CP753" s="259"/>
      <c r="CQ753" s="259"/>
      <c r="CR753" s="259"/>
      <c r="CS753" s="259"/>
      <c r="CT753" s="259"/>
      <c r="CU753" s="259"/>
      <c r="CV753" s="259"/>
      <c r="CW753" s="259"/>
      <c r="CX753" s="259"/>
      <c r="CY753" s="259"/>
      <c r="CZ753" s="259"/>
      <c r="DA753" s="259"/>
      <c r="DB753" s="829"/>
    </row>
    <row r="754" spans="2:106" ht="3.65" customHeight="1">
      <c r="B754" s="830"/>
      <c r="C754" s="207"/>
      <c r="D754" s="207"/>
      <c r="E754" s="207"/>
      <c r="F754" s="207"/>
      <c r="G754" s="207"/>
      <c r="H754" s="207"/>
      <c r="I754" s="864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31"/>
    </row>
    <row r="755" spans="2:106">
      <c r="B755" s="857" t="str">
        <f>"T_"&amp;E755&amp;"X"&amp;F755&amp;"X"&amp;G755&amp;"X"&amp;H755&amp;"X"&amp;I755</f>
        <v>T_HBBXMainXGP250X720XIZQ</v>
      </c>
      <c r="C755" s="341"/>
      <c r="D755" s="209" t="s">
        <v>75</v>
      </c>
      <c r="E755" s="375" t="s">
        <v>124</v>
      </c>
      <c r="F755" s="208" t="s">
        <v>195</v>
      </c>
      <c r="G755" s="250" t="s">
        <v>366</v>
      </c>
      <c r="H755" s="210">
        <v>720</v>
      </c>
      <c r="I755" s="865" t="s">
        <v>364</v>
      </c>
      <c r="J755" s="260"/>
      <c r="K755" s="260"/>
      <c r="L755" s="260"/>
      <c r="M755" s="260"/>
      <c r="N755" s="260"/>
      <c r="O755" s="260"/>
      <c r="P755" s="260"/>
      <c r="Q755" s="260"/>
      <c r="R755" s="260"/>
      <c r="S755" s="260"/>
      <c r="T755" s="260"/>
      <c r="U755" s="260"/>
      <c r="V755" s="260"/>
      <c r="W755" s="260"/>
      <c r="X755" s="260"/>
      <c r="Y755" s="260"/>
      <c r="Z755" s="260"/>
      <c r="AA755" s="260"/>
      <c r="AB755" s="260"/>
      <c r="AC755" s="260"/>
      <c r="AD755" s="260"/>
      <c r="AE755" s="260"/>
      <c r="AF755" s="260"/>
      <c r="AG755" s="260"/>
      <c r="AH755" s="260"/>
      <c r="AI755" s="260"/>
      <c r="AJ755" s="260"/>
      <c r="AK755" s="260"/>
      <c r="AL755" s="260"/>
      <c r="AM755" s="260"/>
      <c r="AN755" s="260"/>
      <c r="AO755" s="260"/>
      <c r="AP755" s="260"/>
      <c r="AQ755" s="260"/>
      <c r="AR755" s="260"/>
      <c r="AS755" s="260"/>
      <c r="AT755" s="260"/>
      <c r="AU755" s="260"/>
      <c r="AV755" s="260"/>
      <c r="AW755" s="260"/>
      <c r="AX755" s="260"/>
      <c r="AY755" s="260"/>
      <c r="AZ755" s="260"/>
      <c r="BA755" s="260"/>
      <c r="BB755" s="260"/>
      <c r="BC755" s="260"/>
      <c r="BD755" s="260"/>
      <c r="BE755" s="260"/>
      <c r="BF755" s="260"/>
      <c r="BG755" s="260"/>
      <c r="BH755" s="260"/>
      <c r="BI755" s="260"/>
      <c r="BJ755" s="260"/>
      <c r="BK755" s="260"/>
      <c r="BL755" s="260"/>
      <c r="BM755" s="260"/>
      <c r="BN755" s="260"/>
      <c r="BO755" s="260"/>
      <c r="BP755" s="260"/>
      <c r="BQ755" s="260"/>
      <c r="BR755" s="260"/>
      <c r="BS755" s="260"/>
      <c r="BT755" s="260"/>
      <c r="BU755" s="260"/>
      <c r="BV755" s="260"/>
      <c r="BW755" s="260"/>
      <c r="BX755" s="260"/>
      <c r="BY755" s="260"/>
      <c r="BZ755" s="260"/>
      <c r="CA755" s="260"/>
      <c r="CB755" s="260"/>
      <c r="CC755" s="260"/>
      <c r="CD755" s="260"/>
      <c r="CE755" s="260"/>
      <c r="CF755" s="260"/>
      <c r="CG755" s="260"/>
      <c r="CH755" s="260"/>
      <c r="CI755" s="260"/>
      <c r="CJ755" s="260"/>
      <c r="CK755" s="260"/>
      <c r="CL755" s="260"/>
      <c r="CM755" s="260"/>
      <c r="CN755" s="260"/>
      <c r="CO755" s="260"/>
      <c r="CP755" s="260"/>
      <c r="CQ755" s="260"/>
      <c r="CR755" s="260"/>
      <c r="CS755" s="260"/>
      <c r="CT755" s="260"/>
      <c r="CU755" s="260"/>
      <c r="CV755" s="260"/>
      <c r="CW755" s="260"/>
      <c r="CX755" s="260"/>
      <c r="CY755" s="260"/>
      <c r="CZ755" s="260"/>
      <c r="DA755" s="260"/>
      <c r="DB755" s="833"/>
    </row>
    <row r="756" spans="2:106" ht="3.65" customHeight="1">
      <c r="B756" s="834" t="str">
        <f>MID(D755,1,1)&amp;"_U"&amp;G755&amp;"X"&amp;MID(H755,3,4)&amp;F755&amp;MID(E755,1,1)&amp;MID(I755,1,1)</f>
        <v>T_UGP250X0MainHI</v>
      </c>
      <c r="E756" s="202" t="str" cm="1">
        <f t="array" ref="E756">_xlfn.IFS(E755="Vertical Extendida","VE",E755="HBB","H")</f>
        <v>H</v>
      </c>
      <c r="I756" s="861"/>
      <c r="DB756" s="835"/>
    </row>
    <row r="757" spans="2:106" ht="3.65" customHeight="1">
      <c r="B757" s="836"/>
      <c r="I757" s="861"/>
      <c r="DB757" s="835"/>
    </row>
    <row r="758" spans="2:106" ht="3.65" customHeight="1">
      <c r="B758" s="836"/>
      <c r="I758" s="861"/>
      <c r="M758" s="376"/>
      <c r="N758" s="377"/>
      <c r="O758" s="377"/>
      <c r="P758" s="359"/>
      <c r="Q758" s="359"/>
      <c r="R758" s="378"/>
      <c r="S758" s="378"/>
      <c r="T758" s="378"/>
      <c r="U758" s="359"/>
      <c r="V758" s="360"/>
      <c r="W758" s="360"/>
      <c r="X758" s="360"/>
      <c r="Y758" s="360"/>
      <c r="Z758" s="360"/>
      <c r="AA758" s="360"/>
      <c r="AB758" s="360"/>
      <c r="AC758" s="360"/>
      <c r="AD758" s="360"/>
      <c r="AE758" s="360"/>
      <c r="AF758" s="360"/>
      <c r="AG758" s="360"/>
      <c r="AH758" s="970" t="s">
        <v>111</v>
      </c>
      <c r="AI758" s="970"/>
      <c r="AJ758" s="970"/>
      <c r="AK758" s="971"/>
      <c r="DB758" s="835"/>
    </row>
    <row r="759" spans="2:106" ht="3.65" customHeight="1">
      <c r="B759" s="836"/>
      <c r="I759" s="861"/>
      <c r="M759" s="379"/>
      <c r="N759" s="349"/>
      <c r="O759" s="349"/>
      <c r="P759" s="350"/>
      <c r="Q759" s="350"/>
      <c r="R759" s="810"/>
      <c r="S759" s="810"/>
      <c r="T759" s="810"/>
      <c r="U759" s="350"/>
      <c r="V759" s="809"/>
      <c r="W759" s="809"/>
      <c r="X759" s="809"/>
      <c r="Y759" s="809"/>
      <c r="Z759" s="809"/>
      <c r="AA759" s="809"/>
      <c r="AB759" s="809"/>
      <c r="AC759" s="809"/>
      <c r="AD759" s="809"/>
      <c r="AE759" s="809"/>
      <c r="AF759" s="809"/>
      <c r="AG759" s="809"/>
      <c r="AH759" s="958"/>
      <c r="AI759" s="958"/>
      <c r="AJ759" s="958"/>
      <c r="AK759" s="965"/>
      <c r="DB759" s="835"/>
    </row>
    <row r="760" spans="2:106" ht="3.65" customHeight="1">
      <c r="B760" s="836"/>
      <c r="I760" s="861"/>
      <c r="M760" s="351"/>
      <c r="N760" s="352"/>
      <c r="O760" s="352"/>
      <c r="P760" s="352"/>
      <c r="Q760" s="352"/>
      <c r="R760" s="972" t="e" vm="32">
        <v>#VALUE!</v>
      </c>
      <c r="S760" s="972"/>
      <c r="T760" s="972"/>
      <c r="U760" s="972"/>
      <c r="V760" s="972"/>
      <c r="W760" s="972"/>
      <c r="X760" s="352"/>
      <c r="Y760" s="352"/>
      <c r="Z760" s="809"/>
      <c r="AA760" s="809"/>
      <c r="AB760" s="809"/>
      <c r="AC760" s="809"/>
      <c r="AD760" s="809"/>
      <c r="AE760" s="809"/>
      <c r="AF760" s="352"/>
      <c r="AG760" s="352"/>
      <c r="AH760" s="352"/>
      <c r="AI760" s="352"/>
      <c r="AJ760" s="352"/>
      <c r="AK760" s="361"/>
      <c r="DB760" s="835"/>
    </row>
    <row r="761" spans="2:106" ht="3.65" customHeight="1">
      <c r="B761" s="836"/>
      <c r="I761" s="861"/>
      <c r="M761" s="351"/>
      <c r="N761" s="352"/>
      <c r="O761" s="352"/>
      <c r="P761" s="801"/>
      <c r="Q761" s="801"/>
      <c r="R761" s="972"/>
      <c r="S761" s="972"/>
      <c r="T761" s="972"/>
      <c r="U761" s="972"/>
      <c r="V761" s="972"/>
      <c r="W761" s="972"/>
      <c r="X761" s="802"/>
      <c r="Y761" s="802"/>
      <c r="Z761" s="809"/>
      <c r="AA761" s="809"/>
      <c r="AB761" s="809"/>
      <c r="AC761" s="809"/>
      <c r="AD761" s="809"/>
      <c r="AE761" s="809"/>
      <c r="AF761" s="352"/>
      <c r="AG761" s="352"/>
      <c r="AH761" s="352"/>
      <c r="AI761" s="352"/>
      <c r="AJ761" s="352"/>
      <c r="AK761" s="361"/>
      <c r="DB761" s="835"/>
    </row>
    <row r="762" spans="2:106" ht="3.65" customHeight="1">
      <c r="B762" s="836"/>
      <c r="I762" s="861"/>
      <c r="M762" s="351"/>
      <c r="N762" s="352"/>
      <c r="O762" s="352"/>
      <c r="P762" s="801"/>
      <c r="Q762" s="801"/>
      <c r="R762" s="972"/>
      <c r="S762" s="972"/>
      <c r="T762" s="972"/>
      <c r="U762" s="972"/>
      <c r="V762" s="972"/>
      <c r="W762" s="972"/>
      <c r="X762" s="802"/>
      <c r="Y762" s="802"/>
      <c r="Z762" s="809"/>
      <c r="AA762" s="809"/>
      <c r="AB762" s="809"/>
      <c r="AC762" s="809"/>
      <c r="AD762" s="809"/>
      <c r="AE762" s="809"/>
      <c r="AF762" s="352"/>
      <c r="AG762" s="352"/>
      <c r="AH762" s="352"/>
      <c r="AI762" s="352"/>
      <c r="AJ762" s="352"/>
      <c r="AK762" s="361"/>
      <c r="DB762" s="835"/>
    </row>
    <row r="763" spans="2:106" ht="3.65" customHeight="1">
      <c r="B763" s="836"/>
      <c r="I763" s="861"/>
      <c r="M763" s="351"/>
      <c r="N763" s="352"/>
      <c r="O763" s="352"/>
      <c r="P763" s="352"/>
      <c r="Q763" s="352"/>
      <c r="R763" s="972"/>
      <c r="S763" s="972"/>
      <c r="T763" s="972"/>
      <c r="U763" s="972"/>
      <c r="V763" s="972"/>
      <c r="W763" s="972"/>
      <c r="X763" s="352"/>
      <c r="Y763" s="352"/>
      <c r="Z763" s="809"/>
      <c r="AA763" s="809"/>
      <c r="AB763" s="809"/>
      <c r="AC763" s="809"/>
      <c r="AD763" s="809"/>
      <c r="AE763" s="809"/>
      <c r="AF763" s="809"/>
      <c r="AG763" s="809"/>
      <c r="AH763" s="809"/>
      <c r="AI763" s="809"/>
      <c r="AJ763" s="809"/>
      <c r="AK763" s="380"/>
      <c r="DB763" s="835"/>
    </row>
    <row r="764" spans="2:106" ht="3.65" customHeight="1">
      <c r="B764" s="836"/>
      <c r="I764" s="861"/>
      <c r="M764" s="967" t="s">
        <v>229</v>
      </c>
      <c r="N764" s="961"/>
      <c r="O764" s="961"/>
      <c r="P764" s="350"/>
      <c r="Q764" s="350"/>
      <c r="R764" s="350"/>
      <c r="S764" s="350"/>
      <c r="T764" s="350"/>
      <c r="U764" s="350"/>
      <c r="V764" s="350"/>
      <c r="W764" s="809"/>
      <c r="X764" s="809"/>
      <c r="Y764" s="809"/>
      <c r="Z764" s="809"/>
      <c r="AA764" s="809"/>
      <c r="AB764" s="809"/>
      <c r="AC764" s="809"/>
      <c r="AD764" s="809"/>
      <c r="AE764" s="809"/>
      <c r="AF764" s="809"/>
      <c r="AG764" s="809"/>
      <c r="AH764" s="809"/>
      <c r="AI764" s="350"/>
      <c r="AJ764" s="350"/>
      <c r="AK764" s="362"/>
      <c r="DB764" s="835"/>
    </row>
    <row r="765" spans="2:106" ht="3.65" customHeight="1">
      <c r="B765" s="836"/>
      <c r="I765" s="861"/>
      <c r="M765" s="968"/>
      <c r="N765" s="969"/>
      <c r="O765" s="969"/>
      <c r="P765" s="363"/>
      <c r="Q765" s="363"/>
      <c r="R765" s="363"/>
      <c r="S765" s="363"/>
      <c r="T765" s="363"/>
      <c r="U765" s="363"/>
      <c r="V765" s="363"/>
      <c r="W765" s="363"/>
      <c r="X765" s="363"/>
      <c r="Y765" s="363"/>
      <c r="Z765" s="363"/>
      <c r="AA765" s="363"/>
      <c r="AB765" s="363"/>
      <c r="AC765" s="363"/>
      <c r="AD765" s="363"/>
      <c r="AE765" s="363"/>
      <c r="AF765" s="363"/>
      <c r="AG765" s="363"/>
      <c r="AH765" s="363"/>
      <c r="AI765" s="363"/>
      <c r="AJ765" s="363"/>
      <c r="AK765" s="364"/>
      <c r="DB765" s="835"/>
    </row>
    <row r="766" spans="2:106" ht="3.65" customHeight="1">
      <c r="B766" s="836"/>
      <c r="I766" s="861"/>
      <c r="DB766" s="835"/>
    </row>
    <row r="767" spans="2:106" ht="3.65" customHeight="1">
      <c r="B767" s="836"/>
      <c r="I767" s="861"/>
      <c r="DB767" s="835"/>
    </row>
    <row r="768" spans="2:106" ht="3.65" customHeight="1">
      <c r="B768" s="836"/>
      <c r="I768" s="862"/>
      <c r="DB768" s="835"/>
    </row>
    <row r="769" spans="2:106" ht="3.65" customHeight="1">
      <c r="B769" s="828"/>
      <c r="C769" s="259"/>
      <c r="D769" s="259"/>
      <c r="E769" s="259"/>
      <c r="F769" s="259"/>
      <c r="G769" s="259"/>
      <c r="H769" s="259"/>
      <c r="I769" s="863"/>
      <c r="J769" s="259"/>
      <c r="K769" s="259"/>
      <c r="L769" s="259"/>
      <c r="M769" s="259"/>
      <c r="N769" s="259"/>
      <c r="O769" s="259"/>
      <c r="P769" s="259"/>
      <c r="Q769" s="259"/>
      <c r="R769" s="259"/>
      <c r="S769" s="259"/>
      <c r="T769" s="259"/>
      <c r="U769" s="259"/>
      <c r="V769" s="259"/>
      <c r="W769" s="259"/>
      <c r="X769" s="259"/>
      <c r="Y769" s="259"/>
      <c r="Z769" s="259"/>
      <c r="AA769" s="259"/>
      <c r="AB769" s="259"/>
      <c r="AC769" s="259"/>
      <c r="AD769" s="259"/>
      <c r="AE769" s="259"/>
      <c r="AF769" s="259"/>
      <c r="AG769" s="259"/>
      <c r="AH769" s="259"/>
      <c r="AI769" s="259"/>
      <c r="AJ769" s="259"/>
      <c r="AK769" s="259"/>
      <c r="AL769" s="259"/>
      <c r="AM769" s="259"/>
      <c r="AN769" s="259"/>
      <c r="AO769" s="259"/>
      <c r="AP769" s="259"/>
      <c r="AQ769" s="259"/>
      <c r="AR769" s="259"/>
      <c r="AS769" s="259"/>
      <c r="AT769" s="259"/>
      <c r="AU769" s="259"/>
      <c r="AV769" s="259"/>
      <c r="AW769" s="259"/>
      <c r="AX769" s="259"/>
      <c r="AY769" s="259"/>
      <c r="AZ769" s="259"/>
      <c r="BA769" s="259"/>
      <c r="BB769" s="259"/>
      <c r="BC769" s="259"/>
      <c r="BD769" s="259"/>
      <c r="BE769" s="259"/>
      <c r="BF769" s="259"/>
      <c r="BG769" s="259"/>
      <c r="BH769" s="259"/>
      <c r="BI769" s="259"/>
      <c r="BJ769" s="259"/>
      <c r="BK769" s="259"/>
      <c r="BL769" s="259"/>
      <c r="BM769" s="259"/>
      <c r="BN769" s="259"/>
      <c r="BO769" s="259"/>
      <c r="BP769" s="259"/>
      <c r="BQ769" s="259"/>
      <c r="BR769" s="259"/>
      <c r="BS769" s="259"/>
      <c r="BT769" s="259"/>
      <c r="BU769" s="259"/>
      <c r="BV769" s="259"/>
      <c r="BW769" s="259"/>
      <c r="BX769" s="259"/>
      <c r="BY769" s="259"/>
      <c r="BZ769" s="259"/>
      <c r="CA769" s="259"/>
      <c r="CB769" s="259"/>
      <c r="CC769" s="259"/>
      <c r="CD769" s="259"/>
      <c r="CE769" s="259"/>
      <c r="CF769" s="259"/>
      <c r="CG769" s="259"/>
      <c r="CH769" s="259"/>
      <c r="CI769" s="259"/>
      <c r="CJ769" s="259"/>
      <c r="CK769" s="259"/>
      <c r="CL769" s="259"/>
      <c r="CM769" s="259"/>
      <c r="CN769" s="259"/>
      <c r="CO769" s="259"/>
      <c r="CP769" s="259"/>
      <c r="CQ769" s="259"/>
      <c r="CR769" s="259"/>
      <c r="CS769" s="259"/>
      <c r="CT769" s="259"/>
      <c r="CU769" s="259"/>
      <c r="CV769" s="259"/>
      <c r="CW769" s="259"/>
      <c r="CX769" s="259"/>
      <c r="CY769" s="259"/>
      <c r="CZ769" s="259"/>
      <c r="DA769" s="259"/>
      <c r="DB769" s="829"/>
    </row>
    <row r="770" spans="2:106" ht="3.65" customHeight="1">
      <c r="B770" s="830"/>
      <c r="C770" s="207"/>
      <c r="D770" s="207"/>
      <c r="E770" s="207"/>
      <c r="F770" s="207"/>
      <c r="G770" s="207"/>
      <c r="H770" s="207"/>
      <c r="I770" s="864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31"/>
    </row>
    <row r="771" spans="2:106">
      <c r="B771" s="857" t="str">
        <f>"T_"&amp;E771&amp;"X"&amp;F771&amp;"X"&amp;G771&amp;"X"&amp;H771&amp;"X"&amp;I771</f>
        <v>T_HBBXMainXGP250X720XDRC</v>
      </c>
      <c r="C771" s="341"/>
      <c r="D771" s="209" t="s">
        <v>75</v>
      </c>
      <c r="E771" s="375" t="s">
        <v>124</v>
      </c>
      <c r="F771" s="208" t="s">
        <v>195</v>
      </c>
      <c r="G771" s="250" t="s">
        <v>366</v>
      </c>
      <c r="H771" s="210">
        <v>720</v>
      </c>
      <c r="I771" s="865" t="s">
        <v>365</v>
      </c>
      <c r="J771" s="260"/>
      <c r="K771" s="260"/>
      <c r="L771" s="260"/>
      <c r="M771" s="260"/>
      <c r="N771" s="260"/>
      <c r="O771" s="260"/>
      <c r="P771" s="260"/>
      <c r="Q771" s="260"/>
      <c r="R771" s="260"/>
      <c r="S771" s="260"/>
      <c r="T771" s="260"/>
      <c r="U771" s="260"/>
      <c r="V771" s="260"/>
      <c r="W771" s="260"/>
      <c r="X771" s="260"/>
      <c r="Y771" s="260"/>
      <c r="Z771" s="260"/>
      <c r="AA771" s="260"/>
      <c r="AB771" s="260"/>
      <c r="AC771" s="260"/>
      <c r="AD771" s="260"/>
      <c r="AE771" s="260"/>
      <c r="AF771" s="260"/>
      <c r="AG771" s="260"/>
      <c r="AH771" s="260"/>
      <c r="AI771" s="260"/>
      <c r="AJ771" s="260"/>
      <c r="AK771" s="260"/>
      <c r="AL771" s="260"/>
      <c r="AM771" s="260"/>
      <c r="AN771" s="260"/>
      <c r="AO771" s="260"/>
      <c r="AP771" s="260"/>
      <c r="AQ771" s="260"/>
      <c r="AR771" s="260"/>
      <c r="AS771" s="260"/>
      <c r="AT771" s="260"/>
      <c r="AU771" s="260"/>
      <c r="AV771" s="260"/>
      <c r="AW771" s="260"/>
      <c r="AX771" s="260"/>
      <c r="AY771" s="260"/>
      <c r="AZ771" s="260"/>
      <c r="BA771" s="260"/>
      <c r="BB771" s="260"/>
      <c r="BC771" s="260"/>
      <c r="BD771" s="260"/>
      <c r="BE771" s="260"/>
      <c r="BF771" s="260"/>
      <c r="BG771" s="260"/>
      <c r="BH771" s="260"/>
      <c r="BI771" s="260"/>
      <c r="BJ771" s="260"/>
      <c r="BK771" s="260"/>
      <c r="BL771" s="260"/>
      <c r="BM771" s="260"/>
      <c r="BN771" s="260"/>
      <c r="BO771" s="260"/>
      <c r="BP771" s="260"/>
      <c r="BQ771" s="260"/>
      <c r="BR771" s="260"/>
      <c r="BS771" s="260"/>
      <c r="BT771" s="260"/>
      <c r="BU771" s="260"/>
      <c r="BV771" s="260"/>
      <c r="BW771" s="260"/>
      <c r="BX771" s="260"/>
      <c r="BY771" s="260"/>
      <c r="BZ771" s="260"/>
      <c r="CA771" s="260"/>
      <c r="CB771" s="260"/>
      <c r="CC771" s="260"/>
      <c r="CD771" s="260"/>
      <c r="CE771" s="260"/>
      <c r="CF771" s="260"/>
      <c r="CG771" s="260"/>
      <c r="CH771" s="260"/>
      <c r="CI771" s="260"/>
      <c r="CJ771" s="260"/>
      <c r="CK771" s="260"/>
      <c r="CL771" s="260"/>
      <c r="CM771" s="260"/>
      <c r="CN771" s="260"/>
      <c r="CO771" s="260"/>
      <c r="CP771" s="260"/>
      <c r="CQ771" s="260"/>
      <c r="CR771" s="260"/>
      <c r="CS771" s="260"/>
      <c r="CT771" s="260"/>
      <c r="CU771" s="260"/>
      <c r="CV771" s="260"/>
      <c r="CW771" s="260"/>
      <c r="CX771" s="260"/>
      <c r="CY771" s="260"/>
      <c r="CZ771" s="260"/>
      <c r="DA771" s="260"/>
      <c r="DB771" s="833"/>
    </row>
    <row r="772" spans="2:106" ht="3.65" customHeight="1">
      <c r="B772" s="834" t="str">
        <f>MID(D771,1,1)&amp;"_U"&amp;G771&amp;"X"&amp;MID(H771,3,4)&amp;F771&amp;MID(E771,1,1)&amp;MID(I771,1,1)</f>
        <v>T_UGP250X0MainHD</v>
      </c>
      <c r="E772" s="202" t="str" cm="1">
        <f t="array" ref="E772">_xlfn.IFS(E771="Vertical Extendida","VE",E771="HBB","H")</f>
        <v>H</v>
      </c>
      <c r="I772" s="861"/>
      <c r="DB772" s="835"/>
    </row>
    <row r="773" spans="2:106" ht="3.65" customHeight="1">
      <c r="B773" s="836"/>
      <c r="I773" s="861"/>
      <c r="DB773" s="835"/>
    </row>
    <row r="774" spans="2:106" ht="3.65" customHeight="1">
      <c r="B774" s="836"/>
      <c r="I774" s="861"/>
      <c r="M774" s="381"/>
      <c r="N774" s="377"/>
      <c r="O774" s="1407"/>
      <c r="P774" s="1407"/>
      <c r="Q774" s="359"/>
      <c r="R774" s="359"/>
      <c r="S774" s="359"/>
      <c r="T774" s="359"/>
      <c r="U774" s="359"/>
      <c r="V774" s="359"/>
      <c r="W774" s="359"/>
      <c r="X774" s="359"/>
      <c r="Y774" s="359"/>
      <c r="Z774" s="359"/>
      <c r="AA774" s="360"/>
      <c r="AB774" s="360"/>
      <c r="AC774" s="360"/>
      <c r="AD774" s="360"/>
      <c r="AE774" s="360"/>
      <c r="AF774" s="360"/>
      <c r="AG774" s="359"/>
      <c r="AH774" s="970" t="s">
        <v>111</v>
      </c>
      <c r="AI774" s="970"/>
      <c r="AJ774" s="970"/>
      <c r="AK774" s="971"/>
      <c r="DB774" s="835"/>
    </row>
    <row r="775" spans="2:106" ht="3.65" customHeight="1">
      <c r="B775" s="836"/>
      <c r="I775" s="861"/>
      <c r="M775" s="382"/>
      <c r="N775" s="349"/>
      <c r="O775" s="1408"/>
      <c r="P775" s="1408"/>
      <c r="Q775" s="350"/>
      <c r="R775" s="350"/>
      <c r="S775" s="350"/>
      <c r="T775" s="350"/>
      <c r="U775" s="350"/>
      <c r="V775" s="350"/>
      <c r="W775" s="350"/>
      <c r="X775" s="350"/>
      <c r="Y775" s="350"/>
      <c r="Z775" s="350"/>
      <c r="AA775" s="809"/>
      <c r="AB775" s="809"/>
      <c r="AC775" s="809"/>
      <c r="AD775" s="809"/>
      <c r="AE775" s="809"/>
      <c r="AF775" s="809"/>
      <c r="AG775" s="350"/>
      <c r="AH775" s="958"/>
      <c r="AI775" s="958"/>
      <c r="AJ775" s="958"/>
      <c r="AK775" s="965"/>
      <c r="DB775" s="835"/>
    </row>
    <row r="776" spans="2:106" ht="3.65" customHeight="1">
      <c r="B776" s="836"/>
      <c r="I776" s="861"/>
      <c r="M776" s="351"/>
      <c r="N776" s="352"/>
      <c r="O776" s="352"/>
      <c r="P776" s="352"/>
      <c r="Q776" s="350"/>
      <c r="R776" s="350"/>
      <c r="S776" s="350"/>
      <c r="T776" s="350"/>
      <c r="U776" s="350"/>
      <c r="V776" s="350"/>
      <c r="W776" s="350"/>
      <c r="X776" s="350"/>
      <c r="Y776" s="350"/>
      <c r="Z776" s="350"/>
      <c r="AA776" s="1406" t="e" vm="33">
        <v>#VALUE!</v>
      </c>
      <c r="AB776" s="1406"/>
      <c r="AC776" s="1406"/>
      <c r="AD776" s="1406"/>
      <c r="AE776" s="1406"/>
      <c r="AF776" s="1406"/>
      <c r="AG776" s="352"/>
      <c r="AH776" s="352"/>
      <c r="AI776" s="352"/>
      <c r="AJ776" s="352"/>
      <c r="AK776" s="361"/>
      <c r="DB776" s="835"/>
    </row>
    <row r="777" spans="2:106" ht="3.65" customHeight="1">
      <c r="B777" s="836"/>
      <c r="I777" s="861"/>
      <c r="M777" s="351"/>
      <c r="N777" s="352"/>
      <c r="O777" s="352"/>
      <c r="P777" s="352"/>
      <c r="Q777" s="350"/>
      <c r="R777" s="350"/>
      <c r="S777" s="350"/>
      <c r="T777" s="350"/>
      <c r="U777" s="350"/>
      <c r="V777" s="350"/>
      <c r="W777" s="350"/>
      <c r="X777" s="350"/>
      <c r="Y777" s="802"/>
      <c r="Z777" s="802"/>
      <c r="AA777" s="1406"/>
      <c r="AB777" s="1406"/>
      <c r="AC777" s="1406"/>
      <c r="AD777" s="1406"/>
      <c r="AE777" s="1406"/>
      <c r="AF777" s="1406"/>
      <c r="AG777" s="801"/>
      <c r="AH777" s="801"/>
      <c r="AI777" s="352"/>
      <c r="AJ777" s="352"/>
      <c r="AK777" s="361"/>
      <c r="DB777" s="835"/>
    </row>
    <row r="778" spans="2:106" ht="3.65" customHeight="1">
      <c r="B778" s="836"/>
      <c r="I778" s="861"/>
      <c r="M778" s="351"/>
      <c r="N778" s="352"/>
      <c r="O778" s="352"/>
      <c r="P778" s="352"/>
      <c r="Q778" s="350"/>
      <c r="R778" s="350"/>
      <c r="S778" s="350"/>
      <c r="T778" s="350"/>
      <c r="U778" s="350"/>
      <c r="V778" s="350"/>
      <c r="W778" s="350"/>
      <c r="X778" s="350"/>
      <c r="Y778" s="802"/>
      <c r="Z778" s="802"/>
      <c r="AA778" s="1406"/>
      <c r="AB778" s="1406"/>
      <c r="AC778" s="1406"/>
      <c r="AD778" s="1406"/>
      <c r="AE778" s="1406"/>
      <c r="AF778" s="1406"/>
      <c r="AG778" s="801"/>
      <c r="AH778" s="801"/>
      <c r="AI778" s="352"/>
      <c r="AJ778" s="352"/>
      <c r="AK778" s="361"/>
      <c r="DB778" s="835"/>
    </row>
    <row r="779" spans="2:106" ht="3.65" customHeight="1">
      <c r="B779" s="836"/>
      <c r="I779" s="861"/>
      <c r="M779" s="383"/>
      <c r="N779" s="809"/>
      <c r="O779" s="809"/>
      <c r="P779" s="809"/>
      <c r="Q779" s="350"/>
      <c r="R779" s="350"/>
      <c r="S779" s="350"/>
      <c r="T779" s="350"/>
      <c r="U779" s="350"/>
      <c r="V779" s="350"/>
      <c r="W779" s="350"/>
      <c r="X779" s="350"/>
      <c r="Y779" s="350"/>
      <c r="Z779" s="350"/>
      <c r="AA779" s="1406"/>
      <c r="AB779" s="1406"/>
      <c r="AC779" s="1406"/>
      <c r="AD779" s="1406"/>
      <c r="AE779" s="1406"/>
      <c r="AF779" s="1406"/>
      <c r="AG779" s="352"/>
      <c r="AH779" s="352"/>
      <c r="AI779" s="352"/>
      <c r="AJ779" s="352"/>
      <c r="AK779" s="361"/>
      <c r="DB779" s="835"/>
    </row>
    <row r="780" spans="2:106" ht="3.65" customHeight="1">
      <c r="B780" s="836"/>
      <c r="I780" s="861"/>
      <c r="M780" s="967" t="s">
        <v>229</v>
      </c>
      <c r="N780" s="961"/>
      <c r="O780" s="961"/>
      <c r="P780" s="350"/>
      <c r="Q780" s="350"/>
      <c r="R780" s="350"/>
      <c r="S780" s="350"/>
      <c r="T780" s="350"/>
      <c r="U780" s="350"/>
      <c r="V780" s="350"/>
      <c r="W780" s="350"/>
      <c r="X780" s="350"/>
      <c r="Y780" s="350"/>
      <c r="Z780" s="350"/>
      <c r="AA780" s="809"/>
      <c r="AB780" s="809"/>
      <c r="AC780" s="809"/>
      <c r="AD780" s="809"/>
      <c r="AE780" s="809"/>
      <c r="AF780" s="809"/>
      <c r="AG780" s="350"/>
      <c r="AH780" s="350"/>
      <c r="AI780" s="350"/>
      <c r="AJ780" s="350"/>
      <c r="AK780" s="362"/>
      <c r="DB780" s="835"/>
    </row>
    <row r="781" spans="2:106" ht="3.65" customHeight="1">
      <c r="B781" s="836"/>
      <c r="I781" s="861"/>
      <c r="M781" s="968"/>
      <c r="N781" s="969"/>
      <c r="O781" s="969"/>
      <c r="P781" s="363"/>
      <c r="Q781" s="363"/>
      <c r="R781" s="363"/>
      <c r="S781" s="363"/>
      <c r="T781" s="363"/>
      <c r="U781" s="363"/>
      <c r="V781" s="363"/>
      <c r="W781" s="363"/>
      <c r="X781" s="363"/>
      <c r="Y781" s="363"/>
      <c r="Z781" s="363"/>
      <c r="AA781" s="363"/>
      <c r="AB781" s="363"/>
      <c r="AC781" s="363"/>
      <c r="AD781" s="363"/>
      <c r="AE781" s="363"/>
      <c r="AF781" s="363"/>
      <c r="AG781" s="363"/>
      <c r="AH781" s="363"/>
      <c r="AI781" s="363"/>
      <c r="AJ781" s="363"/>
      <c r="AK781" s="364"/>
      <c r="DB781" s="835"/>
    </row>
    <row r="782" spans="2:106" ht="3.65" customHeight="1">
      <c r="B782" s="836"/>
      <c r="I782" s="861"/>
      <c r="DB782" s="835"/>
    </row>
    <row r="783" spans="2:106" ht="3.65" customHeight="1">
      <c r="B783" s="836"/>
      <c r="I783" s="861"/>
      <c r="DB783" s="835"/>
    </row>
    <row r="784" spans="2:106" ht="3.65" customHeight="1">
      <c r="B784" s="836"/>
      <c r="I784" s="861"/>
      <c r="DB784" s="835"/>
    </row>
    <row r="785" spans="2:106" ht="3.65" customHeight="1">
      <c r="B785" s="836"/>
      <c r="I785" s="862"/>
      <c r="DB785" s="835"/>
    </row>
    <row r="786" spans="2:106" s="26" customFormat="1" ht="3.65" customHeight="1">
      <c r="B786" s="839"/>
      <c r="C786" s="804"/>
      <c r="D786" s="804"/>
      <c r="E786" s="804"/>
      <c r="F786" s="804"/>
      <c r="G786" s="804"/>
      <c r="H786" s="804"/>
      <c r="I786" s="859"/>
      <c r="J786" s="804"/>
      <c r="K786" s="804"/>
      <c r="L786" s="804"/>
      <c r="M786" s="804"/>
      <c r="N786" s="804"/>
      <c r="O786" s="804"/>
      <c r="P786" s="804"/>
      <c r="Q786" s="804"/>
      <c r="R786" s="804"/>
      <c r="S786" s="804"/>
      <c r="T786" s="804"/>
      <c r="U786" s="804"/>
      <c r="V786" s="804"/>
      <c r="W786" s="804"/>
      <c r="X786" s="804"/>
      <c r="Y786" s="804"/>
      <c r="Z786" s="804"/>
      <c r="AA786" s="804"/>
      <c r="AB786" s="804"/>
      <c r="AC786" s="804"/>
      <c r="AD786" s="804"/>
      <c r="AE786" s="804"/>
      <c r="AF786" s="804"/>
      <c r="AG786" s="804"/>
      <c r="AH786" s="804"/>
      <c r="AI786" s="804"/>
      <c r="AJ786" s="804"/>
      <c r="AK786" s="804"/>
      <c r="AL786" s="804"/>
      <c r="AM786" s="804"/>
      <c r="AN786" s="804"/>
      <c r="AO786" s="804"/>
      <c r="AP786" s="804"/>
      <c r="AQ786" s="804"/>
      <c r="AR786" s="804"/>
      <c r="AS786" s="804"/>
      <c r="AT786" s="804"/>
      <c r="AU786" s="804"/>
      <c r="AV786" s="804"/>
      <c r="AW786" s="804"/>
      <c r="AX786" s="804"/>
      <c r="AY786" s="804"/>
      <c r="AZ786" s="804"/>
      <c r="BA786" s="804"/>
      <c r="BB786" s="804"/>
      <c r="BC786" s="804"/>
      <c r="BD786" s="804"/>
      <c r="BE786" s="804"/>
      <c r="BF786" s="804"/>
      <c r="BG786" s="804"/>
      <c r="BH786" s="804"/>
      <c r="BI786" s="804"/>
      <c r="BJ786" s="804"/>
      <c r="BK786" s="804"/>
      <c r="BL786" s="804"/>
      <c r="BM786" s="804"/>
      <c r="BN786" s="804"/>
      <c r="BO786" s="804"/>
      <c r="BP786" s="804"/>
      <c r="BQ786" s="804"/>
      <c r="BR786" s="804"/>
      <c r="BS786" s="804"/>
      <c r="BT786" s="804"/>
      <c r="BU786" s="804"/>
      <c r="BV786" s="804"/>
      <c r="BW786" s="804"/>
      <c r="BX786" s="804"/>
      <c r="BY786" s="804"/>
      <c r="BZ786" s="804"/>
      <c r="CA786" s="804"/>
      <c r="CB786" s="804"/>
      <c r="CC786" s="804"/>
      <c r="CD786" s="804"/>
      <c r="CE786" s="804"/>
      <c r="CF786" s="804"/>
      <c r="CG786" s="804"/>
      <c r="CH786" s="804"/>
      <c r="CI786" s="804"/>
      <c r="CJ786" s="804"/>
      <c r="CK786" s="804"/>
      <c r="CL786" s="804"/>
      <c r="CM786" s="804"/>
      <c r="CN786" s="804"/>
      <c r="CO786" s="804"/>
      <c r="CP786" s="804"/>
      <c r="CQ786" s="804"/>
      <c r="CR786" s="804"/>
      <c r="CS786" s="804"/>
      <c r="CT786" s="804"/>
      <c r="CU786" s="804"/>
      <c r="CV786" s="804"/>
      <c r="CW786" s="804"/>
      <c r="CX786" s="804"/>
      <c r="CY786" s="804"/>
      <c r="CZ786" s="804"/>
      <c r="DA786" s="804"/>
      <c r="DB786" s="840"/>
    </row>
    <row r="787" spans="2:106" s="26" customFormat="1" ht="3.65" customHeight="1">
      <c r="B787" s="841"/>
      <c r="C787" s="373"/>
      <c r="D787" s="373"/>
      <c r="E787" s="373"/>
      <c r="F787" s="373"/>
      <c r="G787" s="373"/>
      <c r="H787" s="373"/>
      <c r="I787" s="860"/>
      <c r="J787" s="373"/>
      <c r="K787" s="373"/>
      <c r="L787" s="373"/>
      <c r="M787" s="373"/>
      <c r="N787" s="373"/>
      <c r="O787" s="373"/>
      <c r="P787" s="373"/>
      <c r="Q787" s="373"/>
      <c r="R787" s="373"/>
      <c r="S787" s="373"/>
      <c r="T787" s="373"/>
      <c r="U787" s="373"/>
      <c r="V787" s="373"/>
      <c r="W787" s="373"/>
      <c r="X787" s="373"/>
      <c r="Y787" s="373"/>
      <c r="Z787" s="373"/>
      <c r="AA787" s="373"/>
      <c r="AB787" s="373"/>
      <c r="AC787" s="373"/>
      <c r="AD787" s="373"/>
      <c r="AE787" s="373"/>
      <c r="AF787" s="373"/>
      <c r="AG787" s="373"/>
      <c r="AH787" s="373"/>
      <c r="AI787" s="373"/>
      <c r="AJ787" s="373"/>
      <c r="AK787" s="373"/>
      <c r="AL787" s="373"/>
      <c r="AM787" s="373"/>
      <c r="AN787" s="373"/>
      <c r="AO787" s="373"/>
      <c r="AP787" s="373"/>
      <c r="AQ787" s="373"/>
      <c r="AR787" s="373"/>
      <c r="AS787" s="373"/>
      <c r="AT787" s="373"/>
      <c r="AU787" s="373"/>
      <c r="AV787" s="373"/>
      <c r="AW787" s="373"/>
      <c r="AX787" s="373"/>
      <c r="AY787" s="373"/>
      <c r="AZ787" s="373"/>
      <c r="BA787" s="373"/>
      <c r="BB787" s="373"/>
      <c r="BC787" s="373"/>
      <c r="BD787" s="373"/>
      <c r="BE787" s="373"/>
      <c r="BF787" s="373"/>
      <c r="BG787" s="373"/>
      <c r="BH787" s="373"/>
      <c r="BI787" s="373"/>
      <c r="BJ787" s="373"/>
      <c r="BK787" s="373"/>
      <c r="BL787" s="373"/>
      <c r="BM787" s="373"/>
      <c r="BN787" s="373"/>
      <c r="BO787" s="373"/>
      <c r="BP787" s="373"/>
      <c r="BQ787" s="373"/>
      <c r="BR787" s="373"/>
      <c r="BS787" s="373"/>
      <c r="BT787" s="373"/>
      <c r="BU787" s="373"/>
      <c r="BV787" s="373"/>
      <c r="BW787" s="373"/>
      <c r="BX787" s="373"/>
      <c r="BY787" s="373"/>
      <c r="BZ787" s="373"/>
      <c r="CA787" s="373"/>
      <c r="CB787" s="373"/>
      <c r="CC787" s="373"/>
      <c r="CD787" s="373"/>
      <c r="CE787" s="373"/>
      <c r="CF787" s="373"/>
      <c r="CG787" s="373"/>
      <c r="CH787" s="373"/>
      <c r="CI787" s="373"/>
      <c r="CJ787" s="373"/>
      <c r="CK787" s="373"/>
      <c r="CL787" s="373"/>
      <c r="CM787" s="373"/>
      <c r="CN787" s="373"/>
      <c r="CO787" s="373"/>
      <c r="CP787" s="373"/>
      <c r="CQ787" s="373"/>
      <c r="CR787" s="373"/>
      <c r="CS787" s="373"/>
      <c r="CT787" s="373"/>
      <c r="CU787" s="373"/>
      <c r="CV787" s="373"/>
      <c r="CW787" s="373"/>
      <c r="CX787" s="373"/>
      <c r="CY787" s="373"/>
      <c r="CZ787" s="373"/>
      <c r="DA787" s="373"/>
      <c r="DB787" s="842"/>
    </row>
    <row r="788" spans="2:106">
      <c r="B788" s="857" t="str">
        <f>"T_"&amp;E788&amp;"X"&amp;F788&amp;"X"&amp;G788&amp;"X"&amp;H788&amp;"X"&amp;I788</f>
        <v>T_HBBXMainXNSX720XIZQ</v>
      </c>
      <c r="C788" s="341"/>
      <c r="D788" s="209" t="s">
        <v>75</v>
      </c>
      <c r="E788" s="375" t="s">
        <v>124</v>
      </c>
      <c r="F788" s="208" t="s">
        <v>195</v>
      </c>
      <c r="G788" s="250" t="s">
        <v>210</v>
      </c>
      <c r="H788" s="210">
        <v>720</v>
      </c>
      <c r="I788" s="865" t="s">
        <v>364</v>
      </c>
      <c r="J788" s="260"/>
      <c r="K788" s="260"/>
      <c r="L788" s="260"/>
      <c r="M788" s="260"/>
      <c r="N788" s="260"/>
      <c r="O788" s="260"/>
      <c r="P788" s="260"/>
      <c r="Q788" s="260"/>
      <c r="R788" s="260"/>
      <c r="S788" s="260"/>
      <c r="T788" s="260"/>
      <c r="U788" s="260"/>
      <c r="V788" s="260"/>
      <c r="W788" s="260"/>
      <c r="X788" s="260"/>
      <c r="Y788" s="260"/>
      <c r="Z788" s="260"/>
      <c r="AA788" s="260"/>
      <c r="AB788" s="260"/>
      <c r="AC788" s="260"/>
      <c r="AD788" s="260"/>
      <c r="AE788" s="260"/>
      <c r="AF788" s="260"/>
      <c r="AG788" s="260"/>
      <c r="AH788" s="260"/>
      <c r="AI788" s="260"/>
      <c r="AJ788" s="260"/>
      <c r="AK788" s="260"/>
      <c r="AL788" s="260"/>
      <c r="AM788" s="260"/>
      <c r="AN788" s="260"/>
      <c r="AO788" s="260"/>
      <c r="AP788" s="260"/>
      <c r="AQ788" s="260"/>
      <c r="AR788" s="260"/>
      <c r="AS788" s="260"/>
      <c r="AT788" s="260"/>
      <c r="AU788" s="260"/>
      <c r="AV788" s="260"/>
      <c r="AW788" s="260"/>
      <c r="AX788" s="260"/>
      <c r="AY788" s="260"/>
      <c r="AZ788" s="260"/>
      <c r="BA788" s="260"/>
      <c r="BB788" s="260"/>
      <c r="BC788" s="260"/>
      <c r="BD788" s="260"/>
      <c r="BE788" s="260"/>
      <c r="BF788" s="260"/>
      <c r="BG788" s="260"/>
      <c r="BH788" s="260"/>
      <c r="BI788" s="260"/>
      <c r="BJ788" s="260"/>
      <c r="BK788" s="260"/>
      <c r="BL788" s="260"/>
      <c r="BM788" s="260"/>
      <c r="BN788" s="260"/>
      <c r="BO788" s="260"/>
      <c r="BP788" s="260"/>
      <c r="BQ788" s="260"/>
      <c r="BR788" s="260"/>
      <c r="BS788" s="260"/>
      <c r="BT788" s="260"/>
      <c r="BU788" s="260"/>
      <c r="BV788" s="260"/>
      <c r="BW788" s="260"/>
      <c r="BX788" s="260"/>
      <c r="BY788" s="260"/>
      <c r="BZ788" s="260"/>
      <c r="CA788" s="260"/>
      <c r="CB788" s="260"/>
      <c r="CC788" s="260"/>
      <c r="CD788" s="260"/>
      <c r="CE788" s="260"/>
      <c r="CF788" s="260"/>
      <c r="CG788" s="260"/>
      <c r="CH788" s="260"/>
      <c r="CI788" s="260"/>
      <c r="CJ788" s="260"/>
      <c r="CK788" s="260"/>
      <c r="CL788" s="260"/>
      <c r="CM788" s="260"/>
      <c r="CN788" s="260"/>
      <c r="CO788" s="260"/>
      <c r="CP788" s="260"/>
      <c r="CQ788" s="260"/>
      <c r="CR788" s="260"/>
      <c r="CS788" s="260"/>
      <c r="CT788" s="260"/>
      <c r="CU788" s="260"/>
      <c r="CV788" s="260"/>
      <c r="CW788" s="260"/>
      <c r="CX788" s="260"/>
      <c r="CY788" s="260"/>
      <c r="CZ788" s="260"/>
      <c r="DA788" s="260"/>
      <c r="DB788" s="833"/>
    </row>
    <row r="789" spans="2:106" ht="3.65" customHeight="1">
      <c r="B789" s="834" t="str">
        <f>MID(D788,1,1)&amp;"_U"&amp;G788&amp;"X"&amp;MID(H788,3,4)&amp;F788&amp;MID(E788,1,1)&amp;MID(I788,1,1)</f>
        <v>T_UNSX0MainHI</v>
      </c>
      <c r="E789" s="202" t="str" cm="1">
        <f t="array" ref="E789">_xlfn.IFS(E788="Vertical Extendida","VE",E788="HBB","H")</f>
        <v>H</v>
      </c>
      <c r="I789" s="861"/>
      <c r="DB789" s="835"/>
    </row>
    <row r="790" spans="2:106" ht="3.65" customHeight="1">
      <c r="B790" s="836"/>
      <c r="I790" s="861"/>
      <c r="DB790" s="835"/>
    </row>
    <row r="791" spans="2:106" ht="3.65" customHeight="1">
      <c r="B791" s="836"/>
      <c r="I791" s="861"/>
      <c r="DB791" s="835"/>
    </row>
    <row r="792" spans="2:106" ht="3.65" customHeight="1">
      <c r="B792" s="836"/>
      <c r="I792" s="861"/>
      <c r="DB792" s="835"/>
    </row>
    <row r="793" spans="2:106" ht="3.65" customHeight="1">
      <c r="B793" s="836"/>
      <c r="I793" s="861"/>
      <c r="L793" s="1409"/>
      <c r="M793" s="1410"/>
      <c r="N793" s="1407"/>
      <c r="O793" s="1407"/>
      <c r="P793" s="359"/>
      <c r="Q793" s="360"/>
      <c r="R793" s="360"/>
      <c r="S793" s="360"/>
      <c r="T793" s="360"/>
      <c r="U793" s="360"/>
      <c r="V793" s="360"/>
      <c r="W793" s="360"/>
      <c r="X793" s="360"/>
      <c r="Y793" s="360"/>
      <c r="Z793" s="360"/>
      <c r="AA793" s="360"/>
      <c r="AB793" s="360"/>
      <c r="AC793" s="360"/>
      <c r="AD793" s="360"/>
      <c r="AE793" s="359"/>
      <c r="AF793" s="359"/>
      <c r="AG793" s="970" t="s">
        <v>111</v>
      </c>
      <c r="AH793" s="970"/>
      <c r="AI793" s="970"/>
      <c r="AJ793" s="971"/>
      <c r="DB793" s="835"/>
    </row>
    <row r="794" spans="2:106" ht="3.65" customHeight="1">
      <c r="B794" s="836"/>
      <c r="I794" s="861"/>
      <c r="L794" s="1411"/>
      <c r="M794" s="1412"/>
      <c r="N794" s="1408"/>
      <c r="O794" s="1408"/>
      <c r="P794" s="350"/>
      <c r="Q794" s="809"/>
      <c r="R794" s="809"/>
      <c r="S794" s="809"/>
      <c r="T794" s="809"/>
      <c r="U794" s="809"/>
      <c r="V794" s="809"/>
      <c r="W794" s="809"/>
      <c r="X794" s="809"/>
      <c r="Y794" s="809"/>
      <c r="Z794" s="809"/>
      <c r="AA794" s="809"/>
      <c r="AB794" s="809"/>
      <c r="AC794" s="809"/>
      <c r="AD794" s="809"/>
      <c r="AE794" s="350"/>
      <c r="AF794" s="350"/>
      <c r="AG794" s="958"/>
      <c r="AH794" s="958"/>
      <c r="AI794" s="958"/>
      <c r="AJ794" s="965"/>
      <c r="DB794" s="835"/>
    </row>
    <row r="795" spans="2:106" ht="3.65" customHeight="1">
      <c r="B795" s="836"/>
      <c r="I795" s="861"/>
      <c r="L795" s="398"/>
      <c r="M795" s="811"/>
      <c r="N795" s="811"/>
      <c r="O795" s="350"/>
      <c r="P795" s="350"/>
      <c r="Q795" s="812"/>
      <c r="R795" s="812"/>
      <c r="S795" s="812"/>
      <c r="T795" s="812"/>
      <c r="U795" s="812"/>
      <c r="V795" s="812"/>
      <c r="W795" s="811"/>
      <c r="X795" s="811"/>
      <c r="Y795" s="811"/>
      <c r="Z795" s="811"/>
      <c r="AA795" s="811"/>
      <c r="AB795" s="811"/>
      <c r="AC795" s="811"/>
      <c r="AD795" s="811"/>
      <c r="AE795" s="811"/>
      <c r="AF795" s="811"/>
      <c r="AG795" s="811"/>
      <c r="AH795" s="811"/>
      <c r="AI795" s="811"/>
      <c r="AJ795" s="399"/>
      <c r="DB795" s="835"/>
    </row>
    <row r="796" spans="2:106" ht="3.65" customHeight="1">
      <c r="B796" s="836"/>
      <c r="I796" s="861"/>
      <c r="L796" s="398"/>
      <c r="M796" s="811"/>
      <c r="N796" s="811"/>
      <c r="O796" s="350"/>
      <c r="P796" s="350"/>
      <c r="Q796" s="972" t="e" vm="34">
        <v>#VALUE!</v>
      </c>
      <c r="R796" s="972"/>
      <c r="S796" s="972"/>
      <c r="T796" s="972"/>
      <c r="U796" s="972"/>
      <c r="V796" s="972"/>
      <c r="W796" s="972"/>
      <c r="X796" s="972"/>
      <c r="Y796" s="972"/>
      <c r="Z796" s="972"/>
      <c r="AA796" s="972"/>
      <c r="AB796" s="811"/>
      <c r="AC796" s="811"/>
      <c r="AD796" s="811"/>
      <c r="AE796" s="811"/>
      <c r="AF796" s="811"/>
      <c r="AG796" s="811"/>
      <c r="AH796" s="811"/>
      <c r="AI796" s="811"/>
      <c r="AJ796" s="399"/>
      <c r="DB796" s="835"/>
    </row>
    <row r="797" spans="2:106" ht="3.65" customHeight="1">
      <c r="B797" s="836"/>
      <c r="I797" s="861"/>
      <c r="L797" s="398"/>
      <c r="M797" s="350"/>
      <c r="N797" s="350"/>
      <c r="O797" s="350"/>
      <c r="P797" s="350"/>
      <c r="Q797" s="972"/>
      <c r="R797" s="972"/>
      <c r="S797" s="972"/>
      <c r="T797" s="972"/>
      <c r="U797" s="972"/>
      <c r="V797" s="972"/>
      <c r="W797" s="972"/>
      <c r="X797" s="972"/>
      <c r="Y797" s="972"/>
      <c r="Z797" s="972"/>
      <c r="AA797" s="972"/>
      <c r="AB797" s="350"/>
      <c r="AC797" s="350"/>
      <c r="AD797" s="350"/>
      <c r="AE797" s="350"/>
      <c r="AF797" s="350"/>
      <c r="AG797" s="350"/>
      <c r="AH797" s="350"/>
      <c r="AI797" s="350"/>
      <c r="AJ797" s="362"/>
      <c r="DB797" s="835"/>
    </row>
    <row r="798" spans="2:106" ht="3.65" customHeight="1">
      <c r="B798" s="836"/>
      <c r="I798" s="861"/>
      <c r="L798" s="379"/>
      <c r="M798" s="350"/>
      <c r="N798" s="350"/>
      <c r="O798" s="350"/>
      <c r="P798" s="350"/>
      <c r="Q798" s="972"/>
      <c r="R798" s="972"/>
      <c r="S798" s="972"/>
      <c r="T798" s="972"/>
      <c r="U798" s="972"/>
      <c r="V798" s="972"/>
      <c r="W798" s="972"/>
      <c r="X798" s="972"/>
      <c r="Y798" s="972"/>
      <c r="Z798" s="972"/>
      <c r="AA798" s="972"/>
      <c r="AB798" s="350"/>
      <c r="AC798" s="350"/>
      <c r="AD798" s="350"/>
      <c r="AE798" s="350"/>
      <c r="AF798" s="350"/>
      <c r="AG798" s="350"/>
      <c r="AH798" s="813"/>
      <c r="AI798" s="813"/>
      <c r="AJ798" s="400"/>
      <c r="DB798" s="835"/>
    </row>
    <row r="799" spans="2:106" ht="3.65" customHeight="1">
      <c r="B799" s="836"/>
      <c r="I799" s="861"/>
      <c r="L799" s="379"/>
      <c r="M799" s="350"/>
      <c r="N799" s="350"/>
      <c r="O799" s="801"/>
      <c r="P799" s="801"/>
      <c r="Q799" s="972"/>
      <c r="R799" s="972"/>
      <c r="S799" s="972"/>
      <c r="T799" s="972"/>
      <c r="U799" s="972"/>
      <c r="V799" s="972"/>
      <c r="W799" s="972"/>
      <c r="X799" s="972"/>
      <c r="Y799" s="972"/>
      <c r="Z799" s="972"/>
      <c r="AA799" s="972"/>
      <c r="AB799" s="802"/>
      <c r="AC799" s="802"/>
      <c r="AD799" s="350"/>
      <c r="AE799" s="350"/>
      <c r="AF799" s="350"/>
      <c r="AG799" s="350"/>
      <c r="AH799" s="350"/>
      <c r="AI799" s="350"/>
      <c r="AJ799" s="362"/>
      <c r="DB799" s="835"/>
    </row>
    <row r="800" spans="2:106" ht="3.65" customHeight="1">
      <c r="B800" s="836"/>
      <c r="I800" s="861"/>
      <c r="L800" s="379"/>
      <c r="M800" s="350"/>
      <c r="N800" s="350"/>
      <c r="O800" s="801"/>
      <c r="P800" s="801"/>
      <c r="Q800" s="972"/>
      <c r="R800" s="972"/>
      <c r="S800" s="972"/>
      <c r="T800" s="972"/>
      <c r="U800" s="972"/>
      <c r="V800" s="972"/>
      <c r="W800" s="972"/>
      <c r="X800" s="972"/>
      <c r="Y800" s="972"/>
      <c r="Z800" s="972"/>
      <c r="AA800" s="972"/>
      <c r="AB800" s="802"/>
      <c r="AC800" s="802"/>
      <c r="AD800" s="350"/>
      <c r="AE800" s="350"/>
      <c r="AF800" s="350"/>
      <c r="AG800" s="350"/>
      <c r="AH800" s="350"/>
      <c r="AI800" s="350"/>
      <c r="AJ800" s="362"/>
      <c r="DB800" s="835"/>
    </row>
    <row r="801" spans="2:106" ht="3.65" customHeight="1">
      <c r="B801" s="836"/>
      <c r="I801" s="861"/>
      <c r="L801" s="379"/>
      <c r="M801" s="350"/>
      <c r="N801" s="350"/>
      <c r="O801" s="350"/>
      <c r="P801" s="350"/>
      <c r="Q801" s="972"/>
      <c r="R801" s="972"/>
      <c r="S801" s="972"/>
      <c r="T801" s="972"/>
      <c r="U801" s="972"/>
      <c r="V801" s="972"/>
      <c r="W801" s="972"/>
      <c r="X801" s="972"/>
      <c r="Y801" s="972"/>
      <c r="Z801" s="972"/>
      <c r="AA801" s="972"/>
      <c r="AB801" s="350"/>
      <c r="AC801" s="350"/>
      <c r="AD801" s="350"/>
      <c r="AE801" s="350"/>
      <c r="AF801" s="350"/>
      <c r="AG801" s="350"/>
      <c r="AH801" s="813"/>
      <c r="AI801" s="813"/>
      <c r="AJ801" s="400"/>
      <c r="DB801" s="835"/>
    </row>
    <row r="802" spans="2:106" ht="3.65" customHeight="1">
      <c r="B802" s="836"/>
      <c r="I802" s="861"/>
      <c r="L802" s="398"/>
      <c r="M802" s="350"/>
      <c r="N802" s="350"/>
      <c r="O802" s="350"/>
      <c r="P802" s="350"/>
      <c r="Q802" s="972"/>
      <c r="R802" s="972"/>
      <c r="S802" s="972"/>
      <c r="T802" s="972"/>
      <c r="U802" s="972"/>
      <c r="V802" s="972"/>
      <c r="W802" s="972"/>
      <c r="X802" s="972"/>
      <c r="Y802" s="972"/>
      <c r="Z802" s="972"/>
      <c r="AA802" s="972"/>
      <c r="AB802" s="350"/>
      <c r="AC802" s="350"/>
      <c r="AD802" s="350"/>
      <c r="AE802" s="350"/>
      <c r="AF802" s="350"/>
      <c r="AG802" s="350"/>
      <c r="AH802" s="350"/>
      <c r="AI802" s="811"/>
      <c r="AJ802" s="399"/>
      <c r="DB802" s="835"/>
    </row>
    <row r="803" spans="2:106" ht="3.65" customHeight="1">
      <c r="B803" s="836"/>
      <c r="I803" s="861"/>
      <c r="L803" s="398"/>
      <c r="M803" s="350"/>
      <c r="N803" s="350"/>
      <c r="O803" s="350"/>
      <c r="P803" s="350"/>
      <c r="Q803" s="972"/>
      <c r="R803" s="972"/>
      <c r="S803" s="972"/>
      <c r="T803" s="972"/>
      <c r="U803" s="972"/>
      <c r="V803" s="972"/>
      <c r="W803" s="972"/>
      <c r="X803" s="972"/>
      <c r="Y803" s="972"/>
      <c r="Z803" s="972"/>
      <c r="AA803" s="972"/>
      <c r="AB803" s="350"/>
      <c r="AC803" s="350"/>
      <c r="AD803" s="350"/>
      <c r="AE803" s="350"/>
      <c r="AF803" s="350"/>
      <c r="AG803" s="350"/>
      <c r="AH803" s="350"/>
      <c r="AI803" s="350"/>
      <c r="AJ803" s="399"/>
      <c r="DB803" s="835"/>
    </row>
    <row r="804" spans="2:106" ht="3.65" customHeight="1">
      <c r="B804" s="836"/>
      <c r="I804" s="861"/>
      <c r="L804" s="398"/>
      <c r="M804" s="811"/>
      <c r="N804" s="811"/>
      <c r="O804" s="350"/>
      <c r="P804" s="350"/>
      <c r="Q804" s="350"/>
      <c r="R804" s="350"/>
      <c r="S804" s="350"/>
      <c r="T804" s="350"/>
      <c r="U804" s="350"/>
      <c r="V804" s="350"/>
      <c r="W804" s="811"/>
      <c r="X804" s="811"/>
      <c r="Y804" s="811"/>
      <c r="Z804" s="811"/>
      <c r="AA804" s="811"/>
      <c r="AB804" s="811"/>
      <c r="AC804" s="811"/>
      <c r="AD804" s="811"/>
      <c r="AE804" s="811"/>
      <c r="AF804" s="811"/>
      <c r="AG804" s="811"/>
      <c r="AH804" s="811"/>
      <c r="AI804" s="811"/>
      <c r="AJ804" s="399"/>
      <c r="DB804" s="835"/>
    </row>
    <row r="805" spans="2:106" ht="3.65" customHeight="1">
      <c r="B805" s="836"/>
      <c r="I805" s="861"/>
      <c r="L805" s="967" t="s">
        <v>133</v>
      </c>
      <c r="M805" s="961"/>
      <c r="N805" s="961"/>
      <c r="O805" s="350"/>
      <c r="P805" s="350"/>
      <c r="Q805" s="350"/>
      <c r="R805" s="350"/>
      <c r="S805" s="350"/>
      <c r="T805" s="350"/>
      <c r="U805" s="350"/>
      <c r="V805" s="350"/>
      <c r="W805" s="350"/>
      <c r="X805" s="350"/>
      <c r="Y805" s="350"/>
      <c r="Z805" s="350"/>
      <c r="AA805" s="350"/>
      <c r="AB805" s="350"/>
      <c r="AC805" s="350"/>
      <c r="AD805" s="809"/>
      <c r="AE805" s="809"/>
      <c r="AF805" s="809"/>
      <c r="AG805" s="809"/>
      <c r="AH805" s="350"/>
      <c r="AI805" s="350"/>
      <c r="AJ805" s="399"/>
      <c r="DB805" s="835"/>
    </row>
    <row r="806" spans="2:106" ht="3.65" customHeight="1">
      <c r="B806" s="836"/>
      <c r="I806" s="861"/>
      <c r="L806" s="968"/>
      <c r="M806" s="969"/>
      <c r="N806" s="969"/>
      <c r="O806" s="363"/>
      <c r="P806" s="363"/>
      <c r="Q806" s="363"/>
      <c r="R806" s="363"/>
      <c r="S806" s="363"/>
      <c r="T806" s="363"/>
      <c r="U806" s="363"/>
      <c r="V806" s="363"/>
      <c r="W806" s="363"/>
      <c r="X806" s="363"/>
      <c r="Y806" s="363"/>
      <c r="Z806" s="363"/>
      <c r="AA806" s="363"/>
      <c r="AB806" s="363"/>
      <c r="AC806" s="363"/>
      <c r="AD806" s="401"/>
      <c r="AE806" s="401"/>
      <c r="AF806" s="401"/>
      <c r="AG806" s="401"/>
      <c r="AH806" s="363"/>
      <c r="AI806" s="363"/>
      <c r="AJ806" s="402"/>
      <c r="DB806" s="835"/>
    </row>
    <row r="807" spans="2:106" ht="3.65" customHeight="1">
      <c r="B807" s="836"/>
      <c r="I807" s="861"/>
      <c r="DB807" s="835"/>
    </row>
    <row r="808" spans="2:106" ht="3.65" customHeight="1">
      <c r="B808" s="836"/>
      <c r="I808" s="861"/>
      <c r="DB808" s="835"/>
    </row>
    <row r="809" spans="2:106" ht="3.65" customHeight="1">
      <c r="B809" s="836"/>
      <c r="I809" s="861"/>
      <c r="DB809" s="835"/>
    </row>
    <row r="810" spans="2:106" ht="3.65" customHeight="1">
      <c r="B810" s="836"/>
      <c r="I810" s="861"/>
      <c r="DB810" s="835"/>
    </row>
    <row r="811" spans="2:106" ht="3.65" customHeight="1">
      <c r="B811" s="836"/>
      <c r="I811" s="861"/>
      <c r="DB811" s="835"/>
    </row>
    <row r="812" spans="2:106" ht="3.65" customHeight="1">
      <c r="B812" s="836"/>
      <c r="I812" s="861"/>
      <c r="DB812" s="835"/>
    </row>
    <row r="813" spans="2:106" ht="3.65" customHeight="1">
      <c r="B813" s="836"/>
      <c r="I813" s="861"/>
      <c r="DB813" s="835"/>
    </row>
    <row r="814" spans="2:106" ht="3.65" customHeight="1">
      <c r="B814" s="836"/>
      <c r="I814" s="861"/>
      <c r="DB814" s="835"/>
    </row>
    <row r="815" spans="2:106" ht="3.65" customHeight="1">
      <c r="B815" s="836"/>
      <c r="I815" s="862"/>
      <c r="DB815" s="835"/>
    </row>
    <row r="816" spans="2:106" ht="3.65" customHeight="1">
      <c r="B816" s="828"/>
      <c r="C816" s="259"/>
      <c r="D816" s="259"/>
      <c r="E816" s="259"/>
      <c r="F816" s="259"/>
      <c r="G816" s="259"/>
      <c r="H816" s="259"/>
      <c r="I816" s="863"/>
      <c r="J816" s="259"/>
      <c r="K816" s="259"/>
      <c r="L816" s="259"/>
      <c r="M816" s="259"/>
      <c r="N816" s="259"/>
      <c r="O816" s="259"/>
      <c r="P816" s="259"/>
      <c r="Q816" s="259"/>
      <c r="R816" s="259"/>
      <c r="S816" s="259"/>
      <c r="T816" s="259"/>
      <c r="U816" s="259"/>
      <c r="V816" s="259"/>
      <c r="W816" s="259"/>
      <c r="X816" s="259"/>
      <c r="Y816" s="259"/>
      <c r="Z816" s="259"/>
      <c r="AA816" s="259"/>
      <c r="AB816" s="259"/>
      <c r="AC816" s="259"/>
      <c r="AD816" s="259"/>
      <c r="AE816" s="259"/>
      <c r="AF816" s="259"/>
      <c r="AG816" s="259"/>
      <c r="AH816" s="259"/>
      <c r="AI816" s="259"/>
      <c r="AJ816" s="259"/>
      <c r="AK816" s="259"/>
      <c r="AL816" s="259"/>
      <c r="AM816" s="259"/>
      <c r="AN816" s="259"/>
      <c r="AO816" s="259"/>
      <c r="AP816" s="259"/>
      <c r="AQ816" s="259"/>
      <c r="AR816" s="259"/>
      <c r="AS816" s="259"/>
      <c r="AT816" s="259"/>
      <c r="AU816" s="259"/>
      <c r="AV816" s="259"/>
      <c r="AW816" s="259"/>
      <c r="AX816" s="259"/>
      <c r="AY816" s="259"/>
      <c r="AZ816" s="259"/>
      <c r="BA816" s="259"/>
      <c r="BB816" s="259"/>
      <c r="BC816" s="259"/>
      <c r="BD816" s="259"/>
      <c r="BE816" s="259"/>
      <c r="BF816" s="259"/>
      <c r="BG816" s="259"/>
      <c r="BH816" s="259"/>
      <c r="BI816" s="259"/>
      <c r="BJ816" s="259"/>
      <c r="BK816" s="259"/>
      <c r="BL816" s="259"/>
      <c r="BM816" s="259"/>
      <c r="BN816" s="259"/>
      <c r="BO816" s="259"/>
      <c r="BP816" s="259"/>
      <c r="BQ816" s="259"/>
      <c r="BR816" s="259"/>
      <c r="BS816" s="259"/>
      <c r="BT816" s="259"/>
      <c r="BU816" s="259"/>
      <c r="BV816" s="259"/>
      <c r="BW816" s="259"/>
      <c r="BX816" s="259"/>
      <c r="BY816" s="259"/>
      <c r="BZ816" s="259"/>
      <c r="CA816" s="259"/>
      <c r="CB816" s="259"/>
      <c r="CC816" s="259"/>
      <c r="CD816" s="259"/>
      <c r="CE816" s="259"/>
      <c r="CF816" s="259"/>
      <c r="CG816" s="259"/>
      <c r="CH816" s="259"/>
      <c r="CI816" s="259"/>
      <c r="CJ816" s="259"/>
      <c r="CK816" s="259"/>
      <c r="CL816" s="259"/>
      <c r="CM816" s="259"/>
      <c r="CN816" s="259"/>
      <c r="CO816" s="259"/>
      <c r="CP816" s="259"/>
      <c r="CQ816" s="259"/>
      <c r="CR816" s="259"/>
      <c r="CS816" s="259"/>
      <c r="CT816" s="259"/>
      <c r="CU816" s="259"/>
      <c r="CV816" s="259"/>
      <c r="CW816" s="259"/>
      <c r="CX816" s="259"/>
      <c r="CY816" s="259"/>
      <c r="CZ816" s="259"/>
      <c r="DA816" s="259"/>
      <c r="DB816" s="829"/>
    </row>
    <row r="817" spans="2:106" ht="3.65" customHeight="1">
      <c r="B817" s="830"/>
      <c r="C817" s="207"/>
      <c r="D817" s="207"/>
      <c r="E817" s="207"/>
      <c r="F817" s="207"/>
      <c r="G817" s="207"/>
      <c r="H817" s="207"/>
      <c r="I817" s="864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31"/>
    </row>
    <row r="818" spans="2:106">
      <c r="B818" s="857" t="str">
        <f>"T_"&amp;E818&amp;"X"&amp;F818&amp;"X"&amp;G818&amp;"X"&amp;H818&amp;"X"&amp;I818</f>
        <v>T_HBBXMainXNSX720XDRC</v>
      </c>
      <c r="C818" s="341"/>
      <c r="D818" s="209" t="s">
        <v>75</v>
      </c>
      <c r="E818" s="375" t="s">
        <v>124</v>
      </c>
      <c r="F818" s="208" t="s">
        <v>195</v>
      </c>
      <c r="G818" s="250" t="s">
        <v>210</v>
      </c>
      <c r="H818" s="210">
        <v>720</v>
      </c>
      <c r="I818" s="865" t="s">
        <v>365</v>
      </c>
      <c r="J818" s="260"/>
      <c r="K818" s="260"/>
      <c r="L818" s="260"/>
      <c r="M818" s="260"/>
      <c r="N818" s="260"/>
      <c r="O818" s="260"/>
      <c r="P818" s="260"/>
      <c r="Q818" s="260"/>
      <c r="R818" s="260"/>
      <c r="S818" s="260"/>
      <c r="T818" s="260"/>
      <c r="U818" s="260"/>
      <c r="V818" s="260"/>
      <c r="W818" s="260"/>
      <c r="X818" s="260"/>
      <c r="Y818" s="260"/>
      <c r="Z818" s="260"/>
      <c r="AA818" s="260"/>
      <c r="AB818" s="260"/>
      <c r="AC818" s="260"/>
      <c r="AD818" s="260"/>
      <c r="AE818" s="260"/>
      <c r="AF818" s="260"/>
      <c r="AG818" s="260"/>
      <c r="AH818" s="260"/>
      <c r="AI818" s="260"/>
      <c r="AJ818" s="260"/>
      <c r="AK818" s="260"/>
      <c r="AL818" s="260"/>
      <c r="AM818" s="260"/>
      <c r="AN818" s="260"/>
      <c r="AO818" s="260"/>
      <c r="AP818" s="260"/>
      <c r="AQ818" s="260"/>
      <c r="AR818" s="260"/>
      <c r="AS818" s="260"/>
      <c r="AT818" s="260"/>
      <c r="AU818" s="260"/>
      <c r="AV818" s="260"/>
      <c r="AW818" s="260"/>
      <c r="AX818" s="260"/>
      <c r="AY818" s="260"/>
      <c r="AZ818" s="260"/>
      <c r="BA818" s="260"/>
      <c r="BB818" s="260"/>
      <c r="BC818" s="260"/>
      <c r="BD818" s="260"/>
      <c r="BE818" s="260"/>
      <c r="BF818" s="260"/>
      <c r="BG818" s="260"/>
      <c r="BH818" s="260"/>
      <c r="BI818" s="260"/>
      <c r="BJ818" s="260"/>
      <c r="BK818" s="260"/>
      <c r="BL818" s="260"/>
      <c r="BM818" s="260"/>
      <c r="BN818" s="260"/>
      <c r="BO818" s="260"/>
      <c r="BP818" s="260"/>
      <c r="BQ818" s="260"/>
      <c r="BR818" s="260"/>
      <c r="BS818" s="260"/>
      <c r="BT818" s="260"/>
      <c r="BU818" s="260"/>
      <c r="BV818" s="260"/>
      <c r="BW818" s="260"/>
      <c r="BX818" s="260"/>
      <c r="BY818" s="260"/>
      <c r="BZ818" s="260"/>
      <c r="CA818" s="260"/>
      <c r="CB818" s="260"/>
      <c r="CC818" s="260"/>
      <c r="CD818" s="260"/>
      <c r="CE818" s="260"/>
      <c r="CF818" s="260"/>
      <c r="CG818" s="260"/>
      <c r="CH818" s="260"/>
      <c r="CI818" s="260"/>
      <c r="CJ818" s="260"/>
      <c r="CK818" s="260"/>
      <c r="CL818" s="260"/>
      <c r="CM818" s="260"/>
      <c r="CN818" s="260"/>
      <c r="CO818" s="260"/>
      <c r="CP818" s="260"/>
      <c r="CQ818" s="260"/>
      <c r="CR818" s="260"/>
      <c r="CS818" s="260"/>
      <c r="CT818" s="260"/>
      <c r="CU818" s="260"/>
      <c r="CV818" s="260"/>
      <c r="CW818" s="260"/>
      <c r="CX818" s="260"/>
      <c r="CY818" s="260"/>
      <c r="CZ818" s="260"/>
      <c r="DA818" s="260"/>
      <c r="DB818" s="833"/>
    </row>
    <row r="819" spans="2:106" ht="3.65" customHeight="1">
      <c r="B819" s="834" t="str">
        <f>MID(D818,1,1)&amp;"_U"&amp;G818&amp;"X"&amp;MID(H818,3,4)&amp;F818&amp;MID(E818,1,1)&amp;MID(I818,1,1)</f>
        <v>T_UNSX0MainHD</v>
      </c>
      <c r="E819" s="202" t="str" cm="1">
        <f t="array" ref="E819">_xlfn.IFS(E818="Vertical Extendida","VE",E818="HBB","H")</f>
        <v>H</v>
      </c>
      <c r="I819" s="861"/>
      <c r="DB819" s="835"/>
    </row>
    <row r="820" spans="2:106" ht="3.65" customHeight="1">
      <c r="B820" s="836"/>
      <c r="I820" s="861"/>
      <c r="DB820" s="835"/>
    </row>
    <row r="821" spans="2:106" ht="3.65" customHeight="1">
      <c r="B821" s="836"/>
      <c r="I821" s="861"/>
      <c r="DB821" s="835"/>
    </row>
    <row r="822" spans="2:106" ht="3.65" customHeight="1">
      <c r="B822" s="836"/>
      <c r="I822" s="861"/>
      <c r="DB822" s="835"/>
    </row>
    <row r="823" spans="2:106" ht="3.65" customHeight="1">
      <c r="B823" s="836"/>
      <c r="I823" s="861"/>
      <c r="L823" s="381"/>
      <c r="M823" s="377"/>
      <c r="N823" s="359"/>
      <c r="O823" s="359"/>
      <c r="P823" s="377"/>
      <c r="Q823" s="377"/>
      <c r="R823" s="377"/>
      <c r="S823" s="377"/>
      <c r="T823" s="377"/>
      <c r="U823" s="377"/>
      <c r="V823" s="377"/>
      <c r="W823" s="377"/>
      <c r="X823" s="377"/>
      <c r="Y823" s="377"/>
      <c r="Z823" s="360"/>
      <c r="AA823" s="360"/>
      <c r="AB823" s="360"/>
      <c r="AC823" s="360"/>
      <c r="AD823" s="360"/>
      <c r="AE823" s="359"/>
      <c r="AF823" s="359"/>
      <c r="AG823" s="970" t="s">
        <v>111</v>
      </c>
      <c r="AH823" s="970"/>
      <c r="AI823" s="970"/>
      <c r="AJ823" s="971"/>
      <c r="DB823" s="835"/>
    </row>
    <row r="824" spans="2:106" ht="3.65" customHeight="1">
      <c r="B824" s="836"/>
      <c r="I824" s="861"/>
      <c r="L824" s="382"/>
      <c r="M824" s="349"/>
      <c r="N824" s="350"/>
      <c r="O824" s="350"/>
      <c r="P824" s="349"/>
      <c r="Q824" s="349"/>
      <c r="R824" s="349"/>
      <c r="S824" s="349"/>
      <c r="T824" s="349"/>
      <c r="U824" s="349"/>
      <c r="V824" s="349"/>
      <c r="W824" s="349"/>
      <c r="X824" s="349"/>
      <c r="Y824" s="349"/>
      <c r="Z824" s="809"/>
      <c r="AA824" s="809"/>
      <c r="AB824" s="809"/>
      <c r="AC824" s="809"/>
      <c r="AD824" s="809"/>
      <c r="AE824" s="350"/>
      <c r="AF824" s="350"/>
      <c r="AG824" s="958"/>
      <c r="AH824" s="958"/>
      <c r="AI824" s="958"/>
      <c r="AJ824" s="965"/>
      <c r="DB824" s="835"/>
    </row>
    <row r="825" spans="2:106" ht="3.65" customHeight="1">
      <c r="B825" s="836"/>
      <c r="I825" s="861"/>
      <c r="L825" s="382"/>
      <c r="M825" s="349"/>
      <c r="N825" s="349"/>
      <c r="O825" s="349"/>
      <c r="P825" s="349"/>
      <c r="Q825" s="349"/>
      <c r="R825" s="349"/>
      <c r="S825" s="349"/>
      <c r="T825" s="349"/>
      <c r="U825" s="349"/>
      <c r="V825" s="349"/>
      <c r="W825" s="349"/>
      <c r="X825" s="349"/>
      <c r="Y825" s="349"/>
      <c r="Z825" s="811"/>
      <c r="AA825" s="811"/>
      <c r="AB825" s="811"/>
      <c r="AC825" s="811"/>
      <c r="AD825" s="811"/>
      <c r="AE825" s="811"/>
      <c r="AF825" s="811"/>
      <c r="AG825" s="811"/>
      <c r="AH825" s="811"/>
      <c r="AI825" s="811"/>
      <c r="AJ825" s="399"/>
      <c r="DB825" s="835"/>
    </row>
    <row r="826" spans="2:106" ht="3.65" customHeight="1">
      <c r="B826" s="836"/>
      <c r="I826" s="861"/>
      <c r="L826" s="382"/>
      <c r="M826" s="349"/>
      <c r="N826" s="349"/>
      <c r="O826" s="349"/>
      <c r="P826" s="349"/>
      <c r="Q826" s="349"/>
      <c r="R826" s="349"/>
      <c r="S826" s="349"/>
      <c r="T826" s="349"/>
      <c r="U826" s="972" t="e" vm="35">
        <v>#VALUE!</v>
      </c>
      <c r="V826" s="972"/>
      <c r="W826" s="972"/>
      <c r="X826" s="972"/>
      <c r="Y826" s="972"/>
      <c r="Z826" s="972"/>
      <c r="AA826" s="972"/>
      <c r="AB826" s="972"/>
      <c r="AC826" s="972"/>
      <c r="AD826" s="972"/>
      <c r="AE826" s="972"/>
      <c r="AF826" s="811"/>
      <c r="AG826" s="811"/>
      <c r="AH826" s="811"/>
      <c r="AI826" s="811"/>
      <c r="AJ826" s="399"/>
      <c r="DB826" s="835"/>
    </row>
    <row r="827" spans="2:106" ht="3.65" customHeight="1">
      <c r="B827" s="836"/>
      <c r="I827" s="861"/>
      <c r="L827" s="382"/>
      <c r="M827" s="349"/>
      <c r="N827" s="349"/>
      <c r="O827" s="349"/>
      <c r="P827" s="349"/>
      <c r="Q827" s="349"/>
      <c r="R827" s="349"/>
      <c r="S827" s="349"/>
      <c r="T827" s="349"/>
      <c r="U827" s="972"/>
      <c r="V827" s="972"/>
      <c r="W827" s="972"/>
      <c r="X827" s="972"/>
      <c r="Y827" s="972"/>
      <c r="Z827" s="972"/>
      <c r="AA827" s="972"/>
      <c r="AB827" s="972"/>
      <c r="AC827" s="972"/>
      <c r="AD827" s="972"/>
      <c r="AE827" s="972"/>
      <c r="AF827" s="811"/>
      <c r="AG827" s="350"/>
      <c r="AH827" s="350"/>
      <c r="AI827" s="350"/>
      <c r="AJ827" s="362"/>
      <c r="DB827" s="835"/>
    </row>
    <row r="828" spans="2:106" ht="3.65" customHeight="1">
      <c r="B828" s="836"/>
      <c r="I828" s="861"/>
      <c r="L828" s="382"/>
      <c r="M828" s="349"/>
      <c r="N828" s="349"/>
      <c r="O828" s="349"/>
      <c r="P828" s="349"/>
      <c r="Q828" s="349"/>
      <c r="R828" s="349"/>
      <c r="S828" s="349"/>
      <c r="T828" s="349"/>
      <c r="U828" s="972"/>
      <c r="V828" s="972"/>
      <c r="W828" s="972"/>
      <c r="X828" s="972"/>
      <c r="Y828" s="972"/>
      <c r="Z828" s="972"/>
      <c r="AA828" s="972"/>
      <c r="AB828" s="972"/>
      <c r="AC828" s="972"/>
      <c r="AD828" s="972"/>
      <c r="AE828" s="972"/>
      <c r="AF828" s="350"/>
      <c r="AG828" s="350"/>
      <c r="AH828" s="350"/>
      <c r="AI828" s="350"/>
      <c r="AJ828" s="362"/>
      <c r="DB828" s="835"/>
    </row>
    <row r="829" spans="2:106" ht="3.65" customHeight="1">
      <c r="B829" s="836"/>
      <c r="I829" s="861"/>
      <c r="L829" s="382"/>
      <c r="M829" s="349"/>
      <c r="N829" s="349"/>
      <c r="O829" s="349"/>
      <c r="P829" s="349"/>
      <c r="Q829" s="349"/>
      <c r="R829" s="349"/>
      <c r="S829" s="802"/>
      <c r="T829" s="802"/>
      <c r="U829" s="972"/>
      <c r="V829" s="972"/>
      <c r="W829" s="972"/>
      <c r="X829" s="972"/>
      <c r="Y829" s="972"/>
      <c r="Z829" s="972"/>
      <c r="AA829" s="972"/>
      <c r="AB829" s="972"/>
      <c r="AC829" s="972"/>
      <c r="AD829" s="972"/>
      <c r="AE829" s="972"/>
      <c r="AF829" s="801"/>
      <c r="AG829" s="801"/>
      <c r="AH829" s="350"/>
      <c r="AI829" s="350"/>
      <c r="AJ829" s="362"/>
      <c r="DB829" s="835"/>
    </row>
    <row r="830" spans="2:106" ht="3.65" customHeight="1">
      <c r="B830" s="836"/>
      <c r="I830" s="861"/>
      <c r="L830" s="382"/>
      <c r="M830" s="349"/>
      <c r="N830" s="349"/>
      <c r="O830" s="349"/>
      <c r="P830" s="349"/>
      <c r="Q830" s="349"/>
      <c r="R830" s="349"/>
      <c r="S830" s="802"/>
      <c r="T830" s="802"/>
      <c r="U830" s="972"/>
      <c r="V830" s="972"/>
      <c r="W830" s="972"/>
      <c r="X830" s="972"/>
      <c r="Y830" s="972"/>
      <c r="Z830" s="972"/>
      <c r="AA830" s="972"/>
      <c r="AB830" s="972"/>
      <c r="AC830" s="972"/>
      <c r="AD830" s="972"/>
      <c r="AE830" s="972"/>
      <c r="AF830" s="801"/>
      <c r="AG830" s="801"/>
      <c r="AH830" s="350"/>
      <c r="AI830" s="350"/>
      <c r="AJ830" s="362"/>
      <c r="DB830" s="835"/>
    </row>
    <row r="831" spans="2:106" ht="3.65" customHeight="1">
      <c r="B831" s="836"/>
      <c r="I831" s="861"/>
      <c r="L831" s="382"/>
      <c r="M831" s="349"/>
      <c r="N831" s="349"/>
      <c r="O831" s="349"/>
      <c r="P831" s="349"/>
      <c r="Q831" s="349"/>
      <c r="R831" s="349"/>
      <c r="S831" s="349"/>
      <c r="T831" s="349"/>
      <c r="U831" s="972"/>
      <c r="V831" s="972"/>
      <c r="W831" s="972"/>
      <c r="X831" s="972"/>
      <c r="Y831" s="972"/>
      <c r="Z831" s="972"/>
      <c r="AA831" s="972"/>
      <c r="AB831" s="972"/>
      <c r="AC831" s="972"/>
      <c r="AD831" s="972"/>
      <c r="AE831" s="972"/>
      <c r="AF831" s="350"/>
      <c r="AG831" s="350"/>
      <c r="AH831" s="350"/>
      <c r="AI831" s="350"/>
      <c r="AJ831" s="362"/>
      <c r="DB831" s="835"/>
    </row>
    <row r="832" spans="2:106" ht="3.65" customHeight="1">
      <c r="B832" s="836"/>
      <c r="I832" s="861"/>
      <c r="L832" s="382"/>
      <c r="M832" s="349"/>
      <c r="N832" s="349"/>
      <c r="O832" s="349"/>
      <c r="P832" s="349"/>
      <c r="Q832" s="349"/>
      <c r="R832" s="349"/>
      <c r="S832" s="349"/>
      <c r="T832" s="349"/>
      <c r="U832" s="972"/>
      <c r="V832" s="972"/>
      <c r="W832" s="972"/>
      <c r="X832" s="972"/>
      <c r="Y832" s="972"/>
      <c r="Z832" s="972"/>
      <c r="AA832" s="972"/>
      <c r="AB832" s="972"/>
      <c r="AC832" s="972"/>
      <c r="AD832" s="972"/>
      <c r="AE832" s="972"/>
      <c r="AF832" s="350"/>
      <c r="AG832" s="350"/>
      <c r="AH832" s="350"/>
      <c r="AI832" s="811"/>
      <c r="AJ832" s="399"/>
      <c r="DB832" s="835"/>
    </row>
    <row r="833" spans="2:106" ht="3.65" customHeight="1">
      <c r="B833" s="836"/>
      <c r="I833" s="861"/>
      <c r="L833" s="382"/>
      <c r="M833" s="349"/>
      <c r="N833" s="349"/>
      <c r="O833" s="349"/>
      <c r="P833" s="349"/>
      <c r="Q833" s="349"/>
      <c r="R833" s="349"/>
      <c r="S833" s="349"/>
      <c r="T833" s="349"/>
      <c r="U833" s="972"/>
      <c r="V833" s="972"/>
      <c r="W833" s="972"/>
      <c r="X833" s="972"/>
      <c r="Y833" s="972"/>
      <c r="Z833" s="972"/>
      <c r="AA833" s="972"/>
      <c r="AB833" s="972"/>
      <c r="AC833" s="972"/>
      <c r="AD833" s="972"/>
      <c r="AE833" s="972"/>
      <c r="AF833" s="350"/>
      <c r="AG833" s="350"/>
      <c r="AH833" s="350"/>
      <c r="AI833" s="350"/>
      <c r="AJ833" s="399"/>
      <c r="DB833" s="835"/>
    </row>
    <row r="834" spans="2:106" ht="3.65" customHeight="1">
      <c r="B834" s="836"/>
      <c r="I834" s="861"/>
      <c r="L834" s="382"/>
      <c r="M834" s="349"/>
      <c r="N834" s="349"/>
      <c r="O834" s="349"/>
      <c r="P834" s="349"/>
      <c r="Q834" s="349"/>
      <c r="R834" s="349"/>
      <c r="S834" s="349"/>
      <c r="T834" s="349"/>
      <c r="U834" s="349"/>
      <c r="V834" s="349"/>
      <c r="W834" s="349"/>
      <c r="X834" s="349"/>
      <c r="Y834" s="349"/>
      <c r="Z834" s="811"/>
      <c r="AA834" s="811"/>
      <c r="AB834" s="811"/>
      <c r="AC834" s="811"/>
      <c r="AD834" s="811"/>
      <c r="AE834" s="811"/>
      <c r="AF834" s="811"/>
      <c r="AG834" s="811"/>
      <c r="AH834" s="811"/>
      <c r="AI834" s="811"/>
      <c r="AJ834" s="399"/>
      <c r="DB834" s="835"/>
    </row>
    <row r="835" spans="2:106" ht="3.65" customHeight="1">
      <c r="B835" s="836"/>
      <c r="I835" s="861"/>
      <c r="L835" s="967" t="s">
        <v>133</v>
      </c>
      <c r="M835" s="961"/>
      <c r="N835" s="961"/>
      <c r="O835" s="349"/>
      <c r="P835" s="349"/>
      <c r="Q835" s="349"/>
      <c r="R835" s="349"/>
      <c r="S835" s="349"/>
      <c r="T835" s="349"/>
      <c r="U835" s="349"/>
      <c r="V835" s="349"/>
      <c r="W835" s="349"/>
      <c r="X835" s="349"/>
      <c r="Y835" s="349"/>
      <c r="Z835" s="350"/>
      <c r="AA835" s="350"/>
      <c r="AB835" s="350"/>
      <c r="AC835" s="350"/>
      <c r="AD835" s="809"/>
      <c r="AE835" s="809"/>
      <c r="AF835" s="809"/>
      <c r="AG835" s="809"/>
      <c r="AH835" s="350"/>
      <c r="AI835" s="350"/>
      <c r="AJ835" s="362"/>
      <c r="DB835" s="835"/>
    </row>
    <row r="836" spans="2:106" ht="3.65" customHeight="1">
      <c r="B836" s="836"/>
      <c r="I836" s="861"/>
      <c r="L836" s="968"/>
      <c r="M836" s="969"/>
      <c r="N836" s="969"/>
      <c r="O836" s="403"/>
      <c r="P836" s="403"/>
      <c r="Q836" s="403"/>
      <c r="R836" s="403"/>
      <c r="S836" s="403"/>
      <c r="T836" s="403"/>
      <c r="U836" s="403"/>
      <c r="V836" s="403"/>
      <c r="W836" s="403"/>
      <c r="X836" s="403"/>
      <c r="Y836" s="403"/>
      <c r="Z836" s="363"/>
      <c r="AA836" s="363"/>
      <c r="AB836" s="363"/>
      <c r="AC836" s="363"/>
      <c r="AD836" s="401"/>
      <c r="AE836" s="401"/>
      <c r="AF836" s="401"/>
      <c r="AG836" s="401"/>
      <c r="AH836" s="363"/>
      <c r="AI836" s="363"/>
      <c r="AJ836" s="364"/>
      <c r="DB836" s="835"/>
    </row>
    <row r="837" spans="2:106" ht="3.65" customHeight="1">
      <c r="B837" s="836"/>
      <c r="I837" s="861"/>
      <c r="DB837" s="835"/>
    </row>
    <row r="838" spans="2:106" ht="3.65" customHeight="1">
      <c r="B838" s="836"/>
      <c r="I838" s="861"/>
      <c r="DB838" s="835"/>
    </row>
    <row r="839" spans="2:106" ht="3.65" customHeight="1">
      <c r="B839" s="836"/>
      <c r="I839" s="861"/>
      <c r="DB839" s="835"/>
    </row>
    <row r="840" spans="2:106" ht="3.65" customHeight="1">
      <c r="B840" s="836"/>
      <c r="I840" s="861"/>
      <c r="DB840" s="835"/>
    </row>
    <row r="841" spans="2:106" ht="3.65" customHeight="1">
      <c r="B841" s="836"/>
      <c r="I841" s="861"/>
      <c r="DB841" s="835"/>
    </row>
    <row r="842" spans="2:106" ht="3.65" customHeight="1">
      <c r="B842" s="836"/>
      <c r="I842" s="861"/>
      <c r="DB842" s="835"/>
    </row>
    <row r="843" spans="2:106" ht="3.65" customHeight="1">
      <c r="B843" s="836"/>
      <c r="I843" s="862"/>
      <c r="DB843" s="835"/>
    </row>
    <row r="844" spans="2:106" ht="3.65" customHeight="1">
      <c r="B844" s="828"/>
      <c r="C844" s="828"/>
      <c r="D844" s="828"/>
      <c r="E844" s="828"/>
      <c r="F844" s="828"/>
      <c r="G844" s="828"/>
      <c r="H844" s="828"/>
      <c r="I844" s="863"/>
      <c r="J844" s="259"/>
      <c r="K844" s="259"/>
      <c r="L844" s="259"/>
      <c r="M844" s="259"/>
      <c r="N844" s="259"/>
      <c r="O844" s="259"/>
      <c r="P844" s="259"/>
      <c r="Q844" s="259"/>
      <c r="R844" s="259"/>
      <c r="S844" s="259"/>
      <c r="T844" s="259"/>
      <c r="U844" s="259"/>
      <c r="V844" s="259"/>
      <c r="W844" s="259"/>
      <c r="X844" s="259"/>
      <c r="Y844" s="259"/>
      <c r="Z844" s="259"/>
      <c r="AA844" s="259"/>
      <c r="AB844" s="259"/>
      <c r="AC844" s="259"/>
      <c r="AD844" s="259"/>
      <c r="AE844" s="259"/>
      <c r="AF844" s="259"/>
      <c r="AG844" s="259"/>
      <c r="AH844" s="259"/>
      <c r="AI844" s="259"/>
      <c r="AJ844" s="259"/>
      <c r="AK844" s="259"/>
      <c r="AL844" s="259"/>
      <c r="AM844" s="259"/>
      <c r="AN844" s="259"/>
      <c r="AO844" s="259"/>
      <c r="AP844" s="259"/>
      <c r="AQ844" s="259"/>
      <c r="AR844" s="259"/>
      <c r="AS844" s="259"/>
      <c r="AT844" s="259"/>
      <c r="AU844" s="259"/>
      <c r="AV844" s="259"/>
      <c r="AW844" s="259"/>
      <c r="AX844" s="259"/>
      <c r="AY844" s="259"/>
      <c r="AZ844" s="259"/>
      <c r="BA844" s="259"/>
      <c r="BB844" s="259"/>
      <c r="BC844" s="259"/>
      <c r="BD844" s="259"/>
      <c r="BE844" s="259"/>
      <c r="BF844" s="259"/>
      <c r="BG844" s="259"/>
      <c r="BH844" s="259"/>
      <c r="BI844" s="259"/>
      <c r="BJ844" s="259"/>
      <c r="BK844" s="259"/>
      <c r="BL844" s="259"/>
      <c r="BM844" s="259"/>
      <c r="BN844" s="259"/>
      <c r="BO844" s="259"/>
      <c r="BP844" s="259"/>
      <c r="BQ844" s="259"/>
      <c r="BR844" s="259"/>
      <c r="BS844" s="259"/>
      <c r="BT844" s="259"/>
      <c r="BU844" s="259"/>
      <c r="BV844" s="259"/>
      <c r="BW844" s="259"/>
      <c r="BX844" s="259"/>
      <c r="BY844" s="259"/>
      <c r="BZ844" s="259"/>
      <c r="CA844" s="259"/>
      <c r="CB844" s="259"/>
      <c r="CC844" s="259"/>
      <c r="CD844" s="259"/>
      <c r="CE844" s="259"/>
      <c r="CF844" s="259"/>
      <c r="CG844" s="259"/>
      <c r="CH844" s="259"/>
      <c r="CI844" s="259"/>
      <c r="CJ844" s="259"/>
      <c r="CK844" s="259"/>
      <c r="CL844" s="259"/>
      <c r="CM844" s="259"/>
      <c r="CN844" s="259"/>
      <c r="CO844" s="259"/>
      <c r="CP844" s="259"/>
      <c r="CQ844" s="259"/>
      <c r="CR844" s="259"/>
      <c r="CS844" s="259"/>
      <c r="CT844" s="259"/>
      <c r="CU844" s="259"/>
      <c r="CV844" s="259"/>
      <c r="CW844" s="259"/>
      <c r="CX844" s="259"/>
      <c r="CY844" s="259"/>
      <c r="CZ844" s="259"/>
      <c r="DA844" s="259"/>
      <c r="DB844" s="829"/>
    </row>
    <row r="845" spans="2:106" ht="3.65" customHeight="1">
      <c r="B845" s="828"/>
      <c r="C845" s="828"/>
      <c r="D845" s="828"/>
      <c r="E845" s="828"/>
      <c r="F845" s="828"/>
      <c r="G845" s="828"/>
      <c r="H845" s="828"/>
      <c r="I845" s="863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31"/>
    </row>
    <row r="846" spans="2:106">
      <c r="B846" s="857" t="str">
        <f>"T_"&amp;E846&amp;"X"&amp;F846&amp;"X"&amp;G846&amp;"X"&amp;H846&amp;"X"&amp;I846</f>
        <v>T_VBBXMainXEZC250X720XSPR</v>
      </c>
      <c r="C846" s="341"/>
      <c r="D846" s="209" t="s">
        <v>75</v>
      </c>
      <c r="E846" s="375" t="s">
        <v>220</v>
      </c>
      <c r="F846" s="210" t="s">
        <v>195</v>
      </c>
      <c r="G846" s="853" t="s">
        <v>223</v>
      </c>
      <c r="H846" s="847">
        <v>720</v>
      </c>
      <c r="I846" s="865" t="s">
        <v>367</v>
      </c>
      <c r="J846" s="260"/>
      <c r="K846" s="260"/>
      <c r="L846" s="260"/>
      <c r="M846" s="260"/>
      <c r="N846" s="260"/>
      <c r="O846" s="260"/>
      <c r="P846" s="260"/>
      <c r="Q846" s="260"/>
      <c r="R846" s="260"/>
      <c r="S846" s="260"/>
      <c r="T846" s="260"/>
      <c r="U846" s="260"/>
      <c r="V846" s="260"/>
      <c r="W846" s="260"/>
      <c r="X846" s="260"/>
      <c r="Y846" s="260"/>
      <c r="Z846" s="260"/>
      <c r="AA846" s="260"/>
      <c r="AB846" s="260"/>
      <c r="AC846" s="260"/>
      <c r="AD846" s="260"/>
      <c r="AE846" s="260"/>
      <c r="AF846" s="260"/>
      <c r="AG846" s="260"/>
      <c r="AH846" s="260"/>
      <c r="AI846" s="260"/>
      <c r="AJ846" s="260"/>
      <c r="AK846" s="260"/>
      <c r="AL846" s="260"/>
      <c r="AM846" s="260"/>
      <c r="AN846" s="260"/>
      <c r="AO846" s="260"/>
      <c r="AP846" s="260"/>
      <c r="AQ846" s="260"/>
      <c r="AR846" s="260"/>
      <c r="AS846" s="260"/>
      <c r="AT846" s="260"/>
      <c r="AU846" s="260"/>
      <c r="AV846" s="260"/>
      <c r="AW846" s="260"/>
      <c r="AX846" s="260"/>
      <c r="AY846" s="260"/>
      <c r="AZ846" s="260"/>
      <c r="BA846" s="260"/>
      <c r="BB846" s="260"/>
      <c r="BC846" s="260"/>
      <c r="BD846" s="260"/>
      <c r="BE846" s="260"/>
      <c r="BF846" s="260"/>
      <c r="BG846" s="260"/>
      <c r="BH846" s="260"/>
      <c r="BI846" s="260"/>
      <c r="BJ846" s="260"/>
      <c r="BK846" s="260"/>
      <c r="BL846" s="260"/>
      <c r="BM846" s="260"/>
      <c r="BN846" s="260"/>
      <c r="BO846" s="260"/>
      <c r="BP846" s="260"/>
      <c r="BQ846" s="260"/>
      <c r="BR846" s="260"/>
      <c r="BS846" s="260"/>
      <c r="BT846" s="260"/>
      <c r="BU846" s="260"/>
      <c r="BV846" s="260"/>
      <c r="BW846" s="260"/>
      <c r="BX846" s="260"/>
      <c r="BY846" s="260"/>
      <c r="BZ846" s="260"/>
      <c r="CA846" s="260"/>
      <c r="CB846" s="260"/>
      <c r="CC846" s="260"/>
      <c r="CD846" s="260"/>
      <c r="CE846" s="260"/>
      <c r="CF846" s="260"/>
      <c r="CG846" s="260"/>
      <c r="CH846" s="260"/>
      <c r="CI846" s="260"/>
      <c r="CJ846" s="260"/>
      <c r="CK846" s="260"/>
      <c r="CL846" s="260"/>
      <c r="CM846" s="260"/>
      <c r="CN846" s="260"/>
      <c r="CO846" s="260"/>
      <c r="CP846" s="260"/>
      <c r="CQ846" s="260"/>
      <c r="CR846" s="260"/>
      <c r="CS846" s="260"/>
      <c r="CT846" s="260"/>
      <c r="CU846" s="260"/>
      <c r="CV846" s="260"/>
      <c r="CW846" s="260"/>
      <c r="CX846" s="260"/>
      <c r="CY846" s="260"/>
      <c r="CZ846" s="260"/>
      <c r="DA846" s="260"/>
      <c r="DB846" s="833"/>
    </row>
    <row r="847" spans="2:106" ht="3.65" customHeight="1">
      <c r="B847" s="834"/>
      <c r="I847" s="861"/>
      <c r="DB847" s="835"/>
    </row>
    <row r="848" spans="2:106" ht="3.65" customHeight="1">
      <c r="B848" s="836"/>
      <c r="I848" s="861"/>
      <c r="DB848" s="835"/>
    </row>
    <row r="849" spans="2:106" ht="3.65" customHeight="1">
      <c r="B849" s="836"/>
      <c r="I849" s="861"/>
      <c r="DB849" s="835"/>
    </row>
    <row r="850" spans="2:106" ht="3.65" customHeight="1">
      <c r="B850" s="836"/>
      <c r="I850" s="861"/>
      <c r="M850" s="404"/>
      <c r="N850" s="405"/>
      <c r="O850" s="405"/>
      <c r="P850" s="406"/>
      <c r="Q850" s="406"/>
      <c r="R850" s="406"/>
      <c r="S850" s="406"/>
      <c r="T850" s="406"/>
      <c r="U850" s="406"/>
      <c r="V850" s="406"/>
      <c r="W850" s="406"/>
      <c r="X850" s="406"/>
      <c r="Y850" s="406"/>
      <c r="Z850" s="406"/>
      <c r="AA850" s="406"/>
      <c r="AB850" s="406"/>
      <c r="AC850" s="406"/>
      <c r="AD850" s="406"/>
      <c r="AE850" s="406"/>
      <c r="AF850" s="406"/>
      <c r="AG850" s="346"/>
      <c r="AH850" s="956" t="s">
        <v>111</v>
      </c>
      <c r="AI850" s="956"/>
      <c r="AJ850" s="956"/>
      <c r="AK850" s="957"/>
      <c r="DB850" s="835"/>
    </row>
    <row r="851" spans="2:106" ht="3.65" customHeight="1">
      <c r="B851" s="836"/>
      <c r="I851" s="861"/>
      <c r="M851" s="407"/>
      <c r="N851" s="814"/>
      <c r="O851" s="814"/>
      <c r="P851" s="408"/>
      <c r="Q851" s="408"/>
      <c r="R851" s="408"/>
      <c r="S851" s="408"/>
      <c r="T851" s="815"/>
      <c r="U851" s="408"/>
      <c r="V851" s="408"/>
      <c r="W851" s="408"/>
      <c r="X851" s="408"/>
      <c r="Y851" s="815"/>
      <c r="Z851" s="408"/>
      <c r="AA851" s="408"/>
      <c r="AB851" s="408"/>
      <c r="AC851" s="408"/>
      <c r="AD851" s="815"/>
      <c r="AE851" s="408"/>
      <c r="AF851" s="408"/>
      <c r="AG851" s="408"/>
      <c r="AH851" s="958"/>
      <c r="AI851" s="958"/>
      <c r="AJ851" s="958"/>
      <c r="AK851" s="959"/>
      <c r="DB851" s="835"/>
    </row>
    <row r="852" spans="2:106" ht="3.65" customHeight="1">
      <c r="B852" s="836"/>
      <c r="I852" s="861"/>
      <c r="M852" s="960" t="s">
        <v>115</v>
      </c>
      <c r="N852" s="961"/>
      <c r="O852" s="961"/>
      <c r="P852" s="408"/>
      <c r="Q852" s="408"/>
      <c r="R852" s="408"/>
      <c r="S852" s="408"/>
      <c r="T852" s="815"/>
      <c r="U852" s="408"/>
      <c r="V852" s="408"/>
      <c r="W852" s="408"/>
      <c r="X852" s="408"/>
      <c r="Y852" s="815"/>
      <c r="Z852" s="408"/>
      <c r="AA852" s="408"/>
      <c r="AB852" s="408"/>
      <c r="AC852" s="408"/>
      <c r="AD852" s="815"/>
      <c r="AE852" s="408"/>
      <c r="AF852" s="408"/>
      <c r="AG852" s="408"/>
      <c r="AH852" s="408"/>
      <c r="AI852" s="352"/>
      <c r="AJ852" s="352"/>
      <c r="AK852" s="409"/>
      <c r="DB852" s="835"/>
    </row>
    <row r="853" spans="2:106" ht="3.65" customHeight="1">
      <c r="B853" s="836"/>
      <c r="I853" s="861"/>
      <c r="M853" s="962"/>
      <c r="N853" s="963"/>
      <c r="O853" s="963"/>
      <c r="P853" s="410"/>
      <c r="Q853" s="410"/>
      <c r="R853" s="410"/>
      <c r="S853" s="410"/>
      <c r="T853" s="411"/>
      <c r="U853" s="410"/>
      <c r="V853" s="410"/>
      <c r="W853" s="410"/>
      <c r="X853" s="410"/>
      <c r="Y853" s="411"/>
      <c r="Z853" s="410"/>
      <c r="AA853" s="410"/>
      <c r="AB853" s="410"/>
      <c r="AC853" s="410"/>
      <c r="AD853" s="411"/>
      <c r="AE853" s="410"/>
      <c r="AF853" s="410"/>
      <c r="AG853" s="410"/>
      <c r="AH853" s="410"/>
      <c r="AI853" s="412"/>
      <c r="AJ853" s="412"/>
      <c r="AK853" s="413"/>
      <c r="DB853" s="835"/>
    </row>
    <row r="854" spans="2:106" ht="3.65" customHeight="1">
      <c r="B854" s="836"/>
      <c r="I854" s="861"/>
      <c r="M854" s="414"/>
      <c r="N854" s="814"/>
      <c r="O854" s="814"/>
      <c r="P854" s="408"/>
      <c r="Q854" s="408"/>
      <c r="R854" s="408"/>
      <c r="S854" s="408"/>
      <c r="T854" s="349"/>
      <c r="U854" s="408"/>
      <c r="V854" s="408"/>
      <c r="W854" s="408"/>
      <c r="X854" s="408"/>
      <c r="Y854" s="349"/>
      <c r="Z854" s="408"/>
      <c r="AA854" s="408"/>
      <c r="AB854" s="408"/>
      <c r="AC854" s="408"/>
      <c r="AD854" s="349"/>
      <c r="AE854" s="408"/>
      <c r="AF854" s="408"/>
      <c r="AG854" s="408"/>
      <c r="AH854" s="956" t="s">
        <v>111</v>
      </c>
      <c r="AI854" s="956"/>
      <c r="AJ854" s="956"/>
      <c r="AK854" s="964"/>
      <c r="DB854" s="835"/>
    </row>
    <row r="855" spans="2:106" ht="3.65" customHeight="1">
      <c r="B855" s="836"/>
      <c r="I855" s="861"/>
      <c r="M855" s="414"/>
      <c r="N855" s="814"/>
      <c r="O855" s="814"/>
      <c r="P855" s="408"/>
      <c r="Q855" s="408"/>
      <c r="R855" s="408"/>
      <c r="S855" s="408"/>
      <c r="T855" s="349"/>
      <c r="U855" s="408"/>
      <c r="V855" s="408"/>
      <c r="W855" s="408"/>
      <c r="X855" s="408"/>
      <c r="Y855" s="349"/>
      <c r="Z855" s="408"/>
      <c r="AA855" s="408"/>
      <c r="AB855" s="408"/>
      <c r="AC855" s="408"/>
      <c r="AD855" s="349"/>
      <c r="AE855" s="408"/>
      <c r="AF855" s="408"/>
      <c r="AG855" s="408"/>
      <c r="AH855" s="958"/>
      <c r="AI855" s="958"/>
      <c r="AJ855" s="958"/>
      <c r="AK855" s="965"/>
      <c r="DB855" s="835"/>
    </row>
    <row r="856" spans="2:106" ht="3.65" customHeight="1">
      <c r="B856" s="836"/>
      <c r="I856" s="861"/>
      <c r="M856" s="379"/>
      <c r="N856" s="349"/>
      <c r="O856" s="349"/>
      <c r="P856" s="408"/>
      <c r="Q856" s="801"/>
      <c r="R856" s="801"/>
      <c r="S856" s="408"/>
      <c r="T856" s="349"/>
      <c r="U856" s="408"/>
      <c r="V856" s="801"/>
      <c r="W856" s="801"/>
      <c r="X856" s="408"/>
      <c r="Y856" s="349"/>
      <c r="Z856" s="408"/>
      <c r="AA856" s="801"/>
      <c r="AB856" s="801"/>
      <c r="AC856" s="408"/>
      <c r="AD856" s="349"/>
      <c r="AE856" s="408"/>
      <c r="AF856" s="801"/>
      <c r="AG856" s="801"/>
      <c r="AH856" s="408"/>
      <c r="AI856" s="349"/>
      <c r="AJ856" s="349"/>
      <c r="AK856" s="415"/>
      <c r="DB856" s="835"/>
    </row>
    <row r="857" spans="2:106" ht="3.65" customHeight="1">
      <c r="B857" s="836"/>
      <c r="I857" s="861"/>
      <c r="M857" s="416"/>
      <c r="N857" s="810"/>
      <c r="O857" s="810"/>
      <c r="P857" s="408"/>
      <c r="Q857" s="801"/>
      <c r="R857" s="801"/>
      <c r="S857" s="408"/>
      <c r="T857" s="810"/>
      <c r="U857" s="408"/>
      <c r="V857" s="801"/>
      <c r="W857" s="801"/>
      <c r="X857" s="408"/>
      <c r="Y857" s="810"/>
      <c r="Z857" s="408"/>
      <c r="AA857" s="801"/>
      <c r="AB857" s="801"/>
      <c r="AC857" s="408"/>
      <c r="AD857" s="810"/>
      <c r="AE857" s="408"/>
      <c r="AF857" s="801"/>
      <c r="AG857" s="801"/>
      <c r="AH857" s="408"/>
      <c r="AI857" s="810"/>
      <c r="AJ857" s="810"/>
      <c r="AK857" s="415"/>
      <c r="DB857" s="835"/>
    </row>
    <row r="858" spans="2:106" ht="3.65" customHeight="1">
      <c r="B858" s="836"/>
      <c r="I858" s="861"/>
      <c r="M858" s="416"/>
      <c r="N858" s="810"/>
      <c r="O858" s="810"/>
      <c r="P858" s="966" t="e" vm="14">
        <v>#VALUE!</v>
      </c>
      <c r="Q858" s="966"/>
      <c r="R858" s="966"/>
      <c r="S858" s="966"/>
      <c r="T858" s="810"/>
      <c r="U858" s="966" t="e" vm="14">
        <v>#VALUE!</v>
      </c>
      <c r="V858" s="966"/>
      <c r="W858" s="966"/>
      <c r="X858" s="966"/>
      <c r="Y858" s="810"/>
      <c r="Z858" s="966" t="e" vm="14">
        <v>#VALUE!</v>
      </c>
      <c r="AA858" s="966"/>
      <c r="AB858" s="966"/>
      <c r="AC858" s="966"/>
      <c r="AD858" s="810"/>
      <c r="AE858" s="966" t="e" vm="14">
        <v>#VALUE!</v>
      </c>
      <c r="AF858" s="966"/>
      <c r="AG858" s="966"/>
      <c r="AH858" s="966"/>
      <c r="AI858" s="810"/>
      <c r="AJ858" s="810"/>
      <c r="AK858" s="415"/>
      <c r="DB858" s="835"/>
    </row>
    <row r="859" spans="2:106" ht="3.65" customHeight="1">
      <c r="B859" s="836"/>
      <c r="I859" s="861"/>
      <c r="M859" s="416"/>
      <c r="N859" s="810"/>
      <c r="O859" s="810"/>
      <c r="P859" s="966"/>
      <c r="Q859" s="966"/>
      <c r="R859" s="966"/>
      <c r="S859" s="966"/>
      <c r="T859" s="810"/>
      <c r="U859" s="966"/>
      <c r="V859" s="966"/>
      <c r="W859" s="966"/>
      <c r="X859" s="966"/>
      <c r="Y859" s="810"/>
      <c r="Z859" s="966"/>
      <c r="AA859" s="966"/>
      <c r="AB859" s="966"/>
      <c r="AC859" s="966"/>
      <c r="AD859" s="810"/>
      <c r="AE859" s="966"/>
      <c r="AF859" s="966"/>
      <c r="AG859" s="966"/>
      <c r="AH859" s="966"/>
      <c r="AI859" s="810"/>
      <c r="AJ859" s="810"/>
      <c r="AK859" s="415"/>
      <c r="DB859" s="835"/>
    </row>
    <row r="860" spans="2:106" ht="3.65" customHeight="1">
      <c r="B860" s="836"/>
      <c r="I860" s="861"/>
      <c r="M860" s="416"/>
      <c r="N860" s="810"/>
      <c r="O860" s="810"/>
      <c r="P860" s="966"/>
      <c r="Q860" s="966"/>
      <c r="R860" s="966"/>
      <c r="S860" s="966"/>
      <c r="T860" s="810"/>
      <c r="U860" s="966"/>
      <c r="V860" s="966"/>
      <c r="W860" s="966"/>
      <c r="X860" s="966"/>
      <c r="Y860" s="810"/>
      <c r="Z860" s="966"/>
      <c r="AA860" s="966"/>
      <c r="AB860" s="966"/>
      <c r="AC860" s="966"/>
      <c r="AD860" s="810"/>
      <c r="AE860" s="966"/>
      <c r="AF860" s="966"/>
      <c r="AG860" s="966"/>
      <c r="AH860" s="966"/>
      <c r="AI860" s="816"/>
      <c r="AJ860" s="816"/>
      <c r="AK860" s="417"/>
      <c r="DB860" s="835"/>
    </row>
    <row r="861" spans="2:106" ht="3.65" customHeight="1">
      <c r="B861" s="836"/>
      <c r="I861" s="861"/>
      <c r="M861" s="416"/>
      <c r="N861" s="810"/>
      <c r="O861" s="810"/>
      <c r="P861" s="966"/>
      <c r="Q861" s="966"/>
      <c r="R861" s="966"/>
      <c r="S861" s="966"/>
      <c r="T861" s="810"/>
      <c r="U861" s="966"/>
      <c r="V861" s="966"/>
      <c r="W861" s="966"/>
      <c r="X861" s="966"/>
      <c r="Y861" s="810"/>
      <c r="Z861" s="966"/>
      <c r="AA861" s="966"/>
      <c r="AB861" s="966"/>
      <c r="AC861" s="966"/>
      <c r="AD861" s="810"/>
      <c r="AE861" s="966"/>
      <c r="AF861" s="966"/>
      <c r="AG861" s="966"/>
      <c r="AH861" s="966"/>
      <c r="AI861" s="816"/>
      <c r="AJ861" s="816"/>
      <c r="AK861" s="417"/>
      <c r="DB861" s="835"/>
    </row>
    <row r="862" spans="2:106" ht="3.65" customHeight="1">
      <c r="B862" s="836"/>
      <c r="I862" s="861"/>
      <c r="M862" s="416"/>
      <c r="N862" s="816"/>
      <c r="O862" s="816"/>
      <c r="P862" s="966"/>
      <c r="Q862" s="966"/>
      <c r="R862" s="966"/>
      <c r="S862" s="966"/>
      <c r="T862" s="810"/>
      <c r="U862" s="966"/>
      <c r="V862" s="966"/>
      <c r="W862" s="966"/>
      <c r="X862" s="966"/>
      <c r="Y862" s="810"/>
      <c r="Z862" s="966"/>
      <c r="AA862" s="966"/>
      <c r="AB862" s="966"/>
      <c r="AC862" s="966"/>
      <c r="AD862" s="810"/>
      <c r="AE862" s="966"/>
      <c r="AF862" s="966"/>
      <c r="AG862" s="966"/>
      <c r="AH862" s="966"/>
      <c r="AI862" s="816"/>
      <c r="AJ862" s="816"/>
      <c r="AK862" s="415"/>
      <c r="DB862" s="835"/>
    </row>
    <row r="863" spans="2:106" ht="3.65" customHeight="1">
      <c r="B863" s="836"/>
      <c r="I863" s="861"/>
      <c r="M863" s="416"/>
      <c r="N863" s="816"/>
      <c r="O863" s="816"/>
      <c r="P863" s="966"/>
      <c r="Q863" s="966"/>
      <c r="R863" s="966"/>
      <c r="S863" s="966"/>
      <c r="T863" s="810"/>
      <c r="U863" s="966"/>
      <c r="V863" s="966"/>
      <c r="W863" s="966"/>
      <c r="X863" s="966"/>
      <c r="Y863" s="810"/>
      <c r="Z863" s="966"/>
      <c r="AA863" s="966"/>
      <c r="AB863" s="966"/>
      <c r="AC863" s="966"/>
      <c r="AD863" s="810"/>
      <c r="AE863" s="966"/>
      <c r="AF863" s="966"/>
      <c r="AG863" s="966"/>
      <c r="AH863" s="966"/>
      <c r="AI863" s="816"/>
      <c r="AJ863" s="816"/>
      <c r="AK863" s="415"/>
      <c r="DB863" s="835"/>
    </row>
    <row r="864" spans="2:106" ht="3.65" customHeight="1">
      <c r="B864" s="836"/>
      <c r="I864" s="861"/>
      <c r="M864" s="416"/>
      <c r="N864" s="816"/>
      <c r="O864" s="816"/>
      <c r="P864" s="408"/>
      <c r="Q864" s="808"/>
      <c r="R864" s="808"/>
      <c r="S864" s="408"/>
      <c r="T864" s="349"/>
      <c r="U864" s="408"/>
      <c r="V864" s="808"/>
      <c r="W864" s="808"/>
      <c r="X864" s="408"/>
      <c r="Y864" s="349"/>
      <c r="Z864" s="408"/>
      <c r="AA864" s="808"/>
      <c r="AB864" s="808"/>
      <c r="AC864" s="408"/>
      <c r="AD864" s="349"/>
      <c r="AE864" s="408"/>
      <c r="AF864" s="808"/>
      <c r="AG864" s="808"/>
      <c r="AH864" s="408"/>
      <c r="AI864" s="816"/>
      <c r="AJ864" s="816"/>
      <c r="AK864" s="415"/>
      <c r="DB864" s="835"/>
    </row>
    <row r="865" spans="2:106" ht="3.65" customHeight="1">
      <c r="B865" s="836"/>
      <c r="I865" s="861"/>
      <c r="M865" s="416"/>
      <c r="N865" s="816"/>
      <c r="O865" s="816"/>
      <c r="P865" s="408"/>
      <c r="Q865" s="808"/>
      <c r="R865" s="808"/>
      <c r="S865" s="408"/>
      <c r="T865" s="810"/>
      <c r="U865" s="408"/>
      <c r="V865" s="808"/>
      <c r="W865" s="808"/>
      <c r="X865" s="408"/>
      <c r="Y865" s="810"/>
      <c r="Z865" s="408"/>
      <c r="AA865" s="808"/>
      <c r="AB865" s="808"/>
      <c r="AC865" s="408"/>
      <c r="AD865" s="810"/>
      <c r="AE865" s="408"/>
      <c r="AF865" s="808"/>
      <c r="AG865" s="808"/>
      <c r="AH865" s="408"/>
      <c r="AI865" s="816"/>
      <c r="AJ865" s="816"/>
      <c r="AK865" s="415"/>
      <c r="DB865" s="835"/>
    </row>
    <row r="866" spans="2:106" ht="3.65" customHeight="1">
      <c r="B866" s="836"/>
      <c r="I866" s="861"/>
      <c r="M866" s="967" t="s">
        <v>133</v>
      </c>
      <c r="N866" s="961"/>
      <c r="O866" s="961"/>
      <c r="P866" s="408"/>
      <c r="Q866" s="408"/>
      <c r="R866" s="408"/>
      <c r="S866" s="408"/>
      <c r="T866" s="816"/>
      <c r="U866" s="408"/>
      <c r="V866" s="408"/>
      <c r="W866" s="408"/>
      <c r="X866" s="408"/>
      <c r="Y866" s="816"/>
      <c r="Z866" s="408"/>
      <c r="AA866" s="408"/>
      <c r="AB866" s="408"/>
      <c r="AC866" s="408"/>
      <c r="AD866" s="816"/>
      <c r="AE866" s="408"/>
      <c r="AF866" s="408"/>
      <c r="AG866" s="408"/>
      <c r="AH866" s="408"/>
      <c r="AI866" s="352"/>
      <c r="AJ866" s="352"/>
      <c r="AK866" s="361"/>
      <c r="DB866" s="835"/>
    </row>
    <row r="867" spans="2:106" ht="3.65" customHeight="1">
      <c r="B867" s="836"/>
      <c r="I867" s="861"/>
      <c r="M867" s="968"/>
      <c r="N867" s="969"/>
      <c r="O867" s="969"/>
      <c r="P867" s="816"/>
      <c r="Q867" s="816"/>
      <c r="R867" s="816"/>
      <c r="S867" s="816"/>
      <c r="T867" s="816"/>
      <c r="U867" s="816"/>
      <c r="V867" s="816"/>
      <c r="W867" s="816"/>
      <c r="X867" s="816"/>
      <c r="Y867" s="816"/>
      <c r="Z867" s="816"/>
      <c r="AA867" s="816"/>
      <c r="AB867" s="816"/>
      <c r="AC867" s="816"/>
      <c r="AD867" s="816"/>
      <c r="AE867" s="816"/>
      <c r="AF867" s="816"/>
      <c r="AG867" s="816"/>
      <c r="AH867" s="816"/>
      <c r="AI867" s="352"/>
      <c r="AJ867" s="352"/>
      <c r="AK867" s="361"/>
      <c r="DB867" s="835"/>
    </row>
    <row r="868" spans="2:106" ht="3.65" customHeight="1">
      <c r="B868" s="836"/>
      <c r="I868" s="861"/>
      <c r="M868" s="418"/>
      <c r="N868" s="419"/>
      <c r="O868" s="419"/>
      <c r="P868" s="420"/>
      <c r="Q868" s="420"/>
      <c r="R868" s="420"/>
      <c r="S868" s="420"/>
      <c r="T868" s="420"/>
      <c r="U868" s="420"/>
      <c r="V868" s="420"/>
      <c r="W868" s="420"/>
      <c r="X868" s="420"/>
      <c r="Y868" s="420"/>
      <c r="Z868" s="420"/>
      <c r="AA868" s="420"/>
      <c r="AB868" s="420"/>
      <c r="AC868" s="420"/>
      <c r="AD868" s="420"/>
      <c r="AE868" s="420"/>
      <c r="AF868" s="420"/>
      <c r="AG868" s="420"/>
      <c r="AH868" s="970" t="s">
        <v>111</v>
      </c>
      <c r="AI868" s="970"/>
      <c r="AJ868" s="970"/>
      <c r="AK868" s="971"/>
      <c r="DB868" s="835"/>
    </row>
    <row r="869" spans="2:106" ht="3.65" customHeight="1">
      <c r="B869" s="836"/>
      <c r="I869" s="861"/>
      <c r="M869" s="414"/>
      <c r="N869" s="814"/>
      <c r="O869" s="814"/>
      <c r="P869" s="815"/>
      <c r="Q869" s="815"/>
      <c r="R869" s="815"/>
      <c r="S869" s="815"/>
      <c r="T869" s="815"/>
      <c r="U869" s="815"/>
      <c r="V869" s="815"/>
      <c r="W869" s="815"/>
      <c r="X869" s="815"/>
      <c r="Y869" s="815"/>
      <c r="Z869" s="815"/>
      <c r="AA869" s="815"/>
      <c r="AB869" s="815"/>
      <c r="AC869" s="815"/>
      <c r="AD869" s="815"/>
      <c r="AE869" s="815"/>
      <c r="AF869" s="815"/>
      <c r="AG869" s="815"/>
      <c r="AH869" s="958"/>
      <c r="AI869" s="958"/>
      <c r="AJ869" s="958"/>
      <c r="AK869" s="965"/>
      <c r="DB869" s="835"/>
    </row>
    <row r="870" spans="2:106" ht="3.65" customHeight="1">
      <c r="B870" s="836"/>
      <c r="I870" s="861"/>
      <c r="M870" s="967" t="s">
        <v>115</v>
      </c>
      <c r="N870" s="961"/>
      <c r="O870" s="961"/>
      <c r="P870" s="815"/>
      <c r="Q870" s="815"/>
      <c r="R870" s="815"/>
      <c r="S870" s="815"/>
      <c r="T870" s="815"/>
      <c r="U870" s="815"/>
      <c r="V870" s="815"/>
      <c r="W870" s="815"/>
      <c r="X870" s="815"/>
      <c r="Y870" s="815"/>
      <c r="Z870" s="815"/>
      <c r="AA870" s="815"/>
      <c r="AB870" s="815"/>
      <c r="AC870" s="815"/>
      <c r="AD870" s="815"/>
      <c r="AE870" s="815"/>
      <c r="AF870" s="815"/>
      <c r="AG870" s="815"/>
      <c r="AH870" s="815"/>
      <c r="AI870" s="352"/>
      <c r="AJ870" s="352"/>
      <c r="AK870" s="361"/>
      <c r="DB870" s="835"/>
    </row>
    <row r="871" spans="2:106" ht="3.65" customHeight="1">
      <c r="B871" s="836"/>
      <c r="I871" s="861"/>
      <c r="M871" s="968"/>
      <c r="N871" s="969"/>
      <c r="O871" s="969"/>
      <c r="P871" s="421"/>
      <c r="Q871" s="421"/>
      <c r="R871" s="421"/>
      <c r="S871" s="421"/>
      <c r="T871" s="421"/>
      <c r="U871" s="421"/>
      <c r="V871" s="421"/>
      <c r="W871" s="421"/>
      <c r="X871" s="421"/>
      <c r="Y871" s="421"/>
      <c r="Z871" s="421"/>
      <c r="AA871" s="421"/>
      <c r="AB871" s="421"/>
      <c r="AC871" s="421"/>
      <c r="AD871" s="421"/>
      <c r="AE871" s="421"/>
      <c r="AF871" s="421"/>
      <c r="AG871" s="421"/>
      <c r="AH871" s="421"/>
      <c r="AI871" s="422"/>
      <c r="AJ871" s="422"/>
      <c r="AK871" s="423"/>
      <c r="DB871" s="835"/>
    </row>
    <row r="872" spans="2:106" ht="3.65" customHeight="1">
      <c r="B872" s="836"/>
      <c r="I872" s="861"/>
      <c r="DB872" s="835"/>
    </row>
    <row r="873" spans="2:106" ht="3.65" customHeight="1">
      <c r="B873" s="836"/>
      <c r="I873" s="861"/>
      <c r="DB873" s="835"/>
    </row>
    <row r="874" spans="2:106" ht="3.65" customHeight="1">
      <c r="B874" s="836"/>
      <c r="I874" s="862"/>
      <c r="DB874" s="835"/>
    </row>
    <row r="875" spans="2:106" ht="3.65" customHeight="1">
      <c r="B875" s="828"/>
      <c r="C875" s="259"/>
      <c r="D875" s="259"/>
      <c r="E875" s="259"/>
      <c r="F875" s="259"/>
      <c r="G875" s="259"/>
      <c r="H875" s="259"/>
      <c r="I875" s="863"/>
      <c r="J875" s="259"/>
      <c r="K875" s="259"/>
      <c r="L875" s="259"/>
      <c r="M875" s="259"/>
      <c r="N875" s="259"/>
      <c r="O875" s="259"/>
      <c r="P875" s="259"/>
      <c r="Q875" s="259"/>
      <c r="R875" s="259"/>
      <c r="S875" s="259"/>
      <c r="T875" s="259"/>
      <c r="U875" s="259"/>
      <c r="V875" s="259"/>
      <c r="W875" s="259"/>
      <c r="X875" s="259"/>
      <c r="Y875" s="259"/>
      <c r="Z875" s="259"/>
      <c r="AA875" s="259"/>
      <c r="AB875" s="259"/>
      <c r="AC875" s="259"/>
      <c r="AD875" s="259"/>
      <c r="AE875" s="259"/>
      <c r="AF875" s="259"/>
      <c r="AG875" s="259"/>
      <c r="AH875" s="259"/>
      <c r="AI875" s="259"/>
      <c r="AJ875" s="259"/>
      <c r="AK875" s="259"/>
      <c r="AL875" s="259"/>
      <c r="AM875" s="259"/>
      <c r="AN875" s="259"/>
      <c r="AO875" s="259"/>
      <c r="AP875" s="259"/>
      <c r="AQ875" s="259"/>
      <c r="AR875" s="259"/>
      <c r="AS875" s="259"/>
      <c r="AT875" s="259"/>
      <c r="AU875" s="259"/>
      <c r="AV875" s="259"/>
      <c r="AW875" s="259"/>
      <c r="AX875" s="259"/>
      <c r="AY875" s="259"/>
      <c r="AZ875" s="259"/>
      <c r="BA875" s="259"/>
      <c r="BB875" s="259"/>
      <c r="BC875" s="259"/>
      <c r="BD875" s="259"/>
      <c r="BE875" s="259"/>
      <c r="BF875" s="259"/>
      <c r="BG875" s="259"/>
      <c r="BH875" s="259"/>
      <c r="BI875" s="259"/>
      <c r="BJ875" s="259"/>
      <c r="BK875" s="259"/>
      <c r="BL875" s="259"/>
      <c r="BM875" s="259"/>
      <c r="BN875" s="259"/>
      <c r="BO875" s="259"/>
      <c r="BP875" s="259"/>
      <c r="BQ875" s="259"/>
      <c r="BR875" s="259"/>
      <c r="BS875" s="259"/>
      <c r="BT875" s="259"/>
      <c r="BU875" s="259"/>
      <c r="BV875" s="259"/>
      <c r="BW875" s="259"/>
      <c r="BX875" s="259"/>
      <c r="BY875" s="259"/>
      <c r="BZ875" s="259"/>
      <c r="CA875" s="259"/>
      <c r="CB875" s="259"/>
      <c r="CC875" s="259"/>
      <c r="CD875" s="259"/>
      <c r="CE875" s="259"/>
      <c r="CF875" s="259"/>
      <c r="CG875" s="259"/>
      <c r="CH875" s="259"/>
      <c r="CI875" s="259"/>
      <c r="CJ875" s="259"/>
      <c r="CK875" s="259"/>
      <c r="CL875" s="259"/>
      <c r="CM875" s="259"/>
      <c r="CN875" s="259"/>
      <c r="CO875" s="259"/>
      <c r="CP875" s="259"/>
      <c r="CQ875" s="259"/>
      <c r="CR875" s="259"/>
      <c r="CS875" s="259"/>
      <c r="CT875" s="259"/>
      <c r="CU875" s="259"/>
      <c r="CV875" s="259"/>
      <c r="CW875" s="259"/>
      <c r="CX875" s="259"/>
      <c r="CY875" s="259"/>
      <c r="CZ875" s="259"/>
      <c r="DA875" s="259"/>
      <c r="DB875" s="829"/>
    </row>
    <row r="876" spans="2:106" ht="3.65" customHeight="1">
      <c r="B876" s="830"/>
      <c r="C876" s="207"/>
      <c r="D876" s="207"/>
      <c r="E876" s="207"/>
      <c r="F876" s="207"/>
      <c r="G876" s="259"/>
      <c r="H876" s="207"/>
      <c r="I876" s="864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31"/>
    </row>
    <row r="877" spans="2:106">
      <c r="B877" s="857" t="str">
        <f>"T_"&amp;E877&amp;"X"&amp;F877&amp;"X"&amp;G877&amp;"X"&amp;H877&amp;"X"&amp;I877</f>
        <v>T_VBBXMainXCVS250X720XSPR</v>
      </c>
      <c r="C877" s="341"/>
      <c r="D877" s="209" t="s">
        <v>75</v>
      </c>
      <c r="E877" s="375" t="s">
        <v>220</v>
      </c>
      <c r="F877" s="210" t="s">
        <v>195</v>
      </c>
      <c r="G877" s="852" t="s">
        <v>224</v>
      </c>
      <c r="H877" s="847">
        <v>720</v>
      </c>
      <c r="I877" s="865" t="s">
        <v>367</v>
      </c>
      <c r="J877" s="260"/>
      <c r="K877" s="260"/>
      <c r="L877" s="260"/>
      <c r="M877" s="260"/>
      <c r="N877" s="260"/>
      <c r="O877" s="260"/>
      <c r="P877" s="260"/>
      <c r="Q877" s="260"/>
      <c r="R877" s="260"/>
      <c r="S877" s="260"/>
      <c r="T877" s="260"/>
      <c r="U877" s="260"/>
      <c r="V877" s="260"/>
      <c r="W877" s="260"/>
      <c r="X877" s="260"/>
      <c r="Y877" s="260"/>
      <c r="Z877" s="260"/>
      <c r="AA877" s="260"/>
      <c r="AB877" s="260"/>
      <c r="AC877" s="260"/>
      <c r="AD877" s="260"/>
      <c r="AE877" s="260"/>
      <c r="AF877" s="260"/>
      <c r="AG877" s="260"/>
      <c r="AH877" s="260"/>
      <c r="AI877" s="260"/>
      <c r="AJ877" s="260"/>
      <c r="AK877" s="260"/>
      <c r="AL877" s="260"/>
      <c r="AM877" s="260"/>
      <c r="AN877" s="260"/>
      <c r="AO877" s="260"/>
      <c r="AP877" s="260"/>
      <c r="AQ877" s="260"/>
      <c r="AR877" s="260"/>
      <c r="AS877" s="260"/>
      <c r="AT877" s="260"/>
      <c r="AU877" s="260"/>
      <c r="AV877" s="260"/>
      <c r="AW877" s="260"/>
      <c r="AX877" s="260"/>
      <c r="AY877" s="260"/>
      <c r="AZ877" s="260"/>
      <c r="BA877" s="260"/>
      <c r="BB877" s="260"/>
      <c r="BC877" s="260"/>
      <c r="BD877" s="260"/>
      <c r="BE877" s="260"/>
      <c r="BF877" s="260"/>
      <c r="BG877" s="260"/>
      <c r="BH877" s="260"/>
      <c r="BI877" s="260"/>
      <c r="BJ877" s="260"/>
      <c r="BK877" s="260"/>
      <c r="BL877" s="260"/>
      <c r="BM877" s="260"/>
      <c r="BN877" s="260"/>
      <c r="BO877" s="260"/>
      <c r="BP877" s="260"/>
      <c r="BQ877" s="260"/>
      <c r="BR877" s="260"/>
      <c r="BS877" s="260"/>
      <c r="BT877" s="260"/>
      <c r="BU877" s="260"/>
      <c r="BV877" s="260"/>
      <c r="BW877" s="260"/>
      <c r="BX877" s="260"/>
      <c r="BY877" s="260"/>
      <c r="BZ877" s="260"/>
      <c r="CA877" s="260"/>
      <c r="CB877" s="260"/>
      <c r="CC877" s="260"/>
      <c r="CD877" s="260"/>
      <c r="CE877" s="260"/>
      <c r="CF877" s="260"/>
      <c r="CG877" s="260"/>
      <c r="CH877" s="260"/>
      <c r="CI877" s="260"/>
      <c r="CJ877" s="260"/>
      <c r="CK877" s="260"/>
      <c r="CL877" s="260"/>
      <c r="CM877" s="260"/>
      <c r="CN877" s="260"/>
      <c r="CO877" s="260"/>
      <c r="CP877" s="260"/>
      <c r="CQ877" s="260"/>
      <c r="CR877" s="260"/>
      <c r="CS877" s="260"/>
      <c r="CT877" s="260"/>
      <c r="CU877" s="260"/>
      <c r="CV877" s="260"/>
      <c r="CW877" s="260"/>
      <c r="CX877" s="260"/>
      <c r="CY877" s="260"/>
      <c r="CZ877" s="260"/>
      <c r="DA877" s="260"/>
      <c r="DB877" s="833"/>
    </row>
    <row r="878" spans="2:106" ht="3.65" customHeight="1">
      <c r="B878" s="834"/>
      <c r="I878" s="861"/>
      <c r="DB878" s="835"/>
    </row>
    <row r="879" spans="2:106" ht="3.65" customHeight="1">
      <c r="B879" s="836"/>
      <c r="I879" s="861"/>
      <c r="DB879" s="835"/>
    </row>
    <row r="880" spans="2:106" ht="3.65" customHeight="1">
      <c r="B880" s="836"/>
      <c r="I880" s="861"/>
      <c r="DB880" s="835"/>
    </row>
    <row r="881" spans="2:106" ht="3.65" customHeight="1">
      <c r="B881" s="836"/>
      <c r="I881" s="861"/>
      <c r="M881" s="404"/>
      <c r="N881" s="405"/>
      <c r="O881" s="405"/>
      <c r="P881" s="406"/>
      <c r="Q881" s="406"/>
      <c r="R881" s="406"/>
      <c r="S881" s="406"/>
      <c r="T881" s="406"/>
      <c r="U881" s="406"/>
      <c r="V881" s="406"/>
      <c r="W881" s="406"/>
      <c r="X881" s="406"/>
      <c r="Y881" s="406"/>
      <c r="Z881" s="406"/>
      <c r="AA881" s="406"/>
      <c r="AB881" s="406"/>
      <c r="AC881" s="406"/>
      <c r="AD881" s="406"/>
      <c r="AE881" s="406"/>
      <c r="AF881" s="406"/>
      <c r="AG881" s="346"/>
      <c r="AH881" s="956" t="s">
        <v>111</v>
      </c>
      <c r="AI881" s="956"/>
      <c r="AJ881" s="956"/>
      <c r="AK881" s="957"/>
      <c r="DB881" s="835"/>
    </row>
    <row r="882" spans="2:106" ht="3.65" customHeight="1">
      <c r="B882" s="836"/>
      <c r="I882" s="861"/>
      <c r="M882" s="407"/>
      <c r="N882" s="814"/>
      <c r="O882" s="814"/>
      <c r="P882" s="408"/>
      <c r="Q882" s="408"/>
      <c r="R882" s="408"/>
      <c r="S882" s="408"/>
      <c r="T882" s="815"/>
      <c r="U882" s="408"/>
      <c r="V882" s="408"/>
      <c r="W882" s="408"/>
      <c r="X882" s="408"/>
      <c r="Y882" s="815"/>
      <c r="Z882" s="408"/>
      <c r="AA882" s="408"/>
      <c r="AB882" s="408"/>
      <c r="AC882" s="408"/>
      <c r="AD882" s="815"/>
      <c r="AE882" s="408"/>
      <c r="AF882" s="408"/>
      <c r="AG882" s="408"/>
      <c r="AH882" s="958"/>
      <c r="AI882" s="958"/>
      <c r="AJ882" s="958"/>
      <c r="AK882" s="959"/>
      <c r="DB882" s="835"/>
    </row>
    <row r="883" spans="2:106" ht="3.65" customHeight="1">
      <c r="B883" s="836"/>
      <c r="I883" s="861"/>
      <c r="M883" s="960" t="s">
        <v>115</v>
      </c>
      <c r="N883" s="961"/>
      <c r="O883" s="350"/>
      <c r="P883" s="408"/>
      <c r="Q883" s="408"/>
      <c r="R883" s="408"/>
      <c r="S883" s="408"/>
      <c r="T883" s="815"/>
      <c r="U883" s="408"/>
      <c r="V883" s="408"/>
      <c r="W883" s="408"/>
      <c r="X883" s="408"/>
      <c r="Y883" s="815"/>
      <c r="Z883" s="408"/>
      <c r="AA883" s="408"/>
      <c r="AB883" s="408"/>
      <c r="AC883" s="408"/>
      <c r="AD883" s="815"/>
      <c r="AE883" s="408"/>
      <c r="AF883" s="408"/>
      <c r="AG883" s="408"/>
      <c r="AH883" s="408"/>
      <c r="AI883" s="352"/>
      <c r="AJ883" s="352"/>
      <c r="AK883" s="409"/>
      <c r="DB883" s="835"/>
    </row>
    <row r="884" spans="2:106" ht="3.65" customHeight="1">
      <c r="B884" s="836"/>
      <c r="I884" s="861"/>
      <c r="M884" s="962"/>
      <c r="N884" s="963"/>
      <c r="O884" s="355"/>
      <c r="P884" s="410"/>
      <c r="Q884" s="410"/>
      <c r="R884" s="410"/>
      <c r="S884" s="410"/>
      <c r="T884" s="411"/>
      <c r="U884" s="410"/>
      <c r="V884" s="410"/>
      <c r="W884" s="410"/>
      <c r="X884" s="410"/>
      <c r="Y884" s="411"/>
      <c r="Z884" s="410"/>
      <c r="AA884" s="410"/>
      <c r="AB884" s="410"/>
      <c r="AC884" s="410"/>
      <c r="AD884" s="411"/>
      <c r="AE884" s="410"/>
      <c r="AF884" s="410"/>
      <c r="AG884" s="410"/>
      <c r="AH884" s="410"/>
      <c r="AI884" s="412"/>
      <c r="AJ884" s="412"/>
      <c r="AK884" s="413"/>
      <c r="DB884" s="835"/>
    </row>
    <row r="885" spans="2:106" ht="3.65" customHeight="1">
      <c r="B885" s="836"/>
      <c r="I885" s="861"/>
      <c r="M885" s="414"/>
      <c r="N885" s="814"/>
      <c r="O885" s="814"/>
      <c r="P885" s="408"/>
      <c r="Q885" s="408"/>
      <c r="R885" s="408"/>
      <c r="S885" s="408"/>
      <c r="T885" s="349"/>
      <c r="U885" s="408"/>
      <c r="V885" s="408"/>
      <c r="W885" s="408"/>
      <c r="X885" s="408"/>
      <c r="Y885" s="349"/>
      <c r="Z885" s="408"/>
      <c r="AA885" s="408"/>
      <c r="AB885" s="408"/>
      <c r="AC885" s="408"/>
      <c r="AD885" s="349"/>
      <c r="AE885" s="408"/>
      <c r="AF885" s="408"/>
      <c r="AG885" s="408"/>
      <c r="AH885" s="956" t="s">
        <v>111</v>
      </c>
      <c r="AI885" s="956"/>
      <c r="AJ885" s="956"/>
      <c r="AK885" s="964"/>
      <c r="DB885" s="835"/>
    </row>
    <row r="886" spans="2:106" ht="3.65" customHeight="1">
      <c r="B886" s="836"/>
      <c r="I886" s="861"/>
      <c r="M886" s="414"/>
      <c r="N886" s="814"/>
      <c r="O886" s="814"/>
      <c r="P886" s="408"/>
      <c r="Q886" s="408"/>
      <c r="R886" s="408"/>
      <c r="S886" s="408"/>
      <c r="T886" s="349"/>
      <c r="U886" s="408"/>
      <c r="V886" s="408"/>
      <c r="W886" s="408"/>
      <c r="X886" s="408"/>
      <c r="Y886" s="349"/>
      <c r="Z886" s="408"/>
      <c r="AA886" s="408"/>
      <c r="AB886" s="408"/>
      <c r="AC886" s="408"/>
      <c r="AD886" s="349"/>
      <c r="AE886" s="408"/>
      <c r="AF886" s="408"/>
      <c r="AG886" s="408"/>
      <c r="AH886" s="958"/>
      <c r="AI886" s="958"/>
      <c r="AJ886" s="958"/>
      <c r="AK886" s="965"/>
      <c r="DB886" s="835"/>
    </row>
    <row r="887" spans="2:106" ht="3.65" customHeight="1">
      <c r="B887" s="836"/>
      <c r="I887" s="861"/>
      <c r="M887" s="379"/>
      <c r="N887" s="349"/>
      <c r="O887" s="349"/>
      <c r="P887" s="408"/>
      <c r="Q887" s="801"/>
      <c r="R887" s="801"/>
      <c r="S887" s="408"/>
      <c r="T887" s="349"/>
      <c r="U887" s="408"/>
      <c r="V887" s="801"/>
      <c r="W887" s="801"/>
      <c r="X887" s="408"/>
      <c r="Y887" s="349"/>
      <c r="Z887" s="408"/>
      <c r="AA887" s="801"/>
      <c r="AB887" s="801"/>
      <c r="AC887" s="408"/>
      <c r="AD887" s="349"/>
      <c r="AE887" s="408"/>
      <c r="AF887" s="801"/>
      <c r="AG887" s="801"/>
      <c r="AH887" s="408"/>
      <c r="AI887" s="349"/>
      <c r="AJ887" s="349"/>
      <c r="AK887" s="415"/>
      <c r="DB887" s="835"/>
    </row>
    <row r="888" spans="2:106" ht="3.65" customHeight="1">
      <c r="B888" s="836"/>
      <c r="I888" s="861"/>
      <c r="M888" s="416"/>
      <c r="N888" s="810"/>
      <c r="O888" s="810"/>
      <c r="P888" s="408"/>
      <c r="Q888" s="801"/>
      <c r="R888" s="801"/>
      <c r="S888" s="408"/>
      <c r="T888" s="810"/>
      <c r="U888" s="408"/>
      <c r="V888" s="801"/>
      <c r="W888" s="801"/>
      <c r="X888" s="408"/>
      <c r="Y888" s="810"/>
      <c r="Z888" s="408"/>
      <c r="AA888" s="801"/>
      <c r="AB888" s="801"/>
      <c r="AC888" s="408"/>
      <c r="AD888" s="810"/>
      <c r="AE888" s="408"/>
      <c r="AF888" s="801"/>
      <c r="AG888" s="801"/>
      <c r="AH888" s="408"/>
      <c r="AI888" s="810"/>
      <c r="AJ888" s="810"/>
      <c r="AK888" s="415"/>
      <c r="DB888" s="835"/>
    </row>
    <row r="889" spans="2:106" ht="3.65" customHeight="1">
      <c r="B889" s="836"/>
      <c r="I889" s="861"/>
      <c r="M889" s="416"/>
      <c r="N889" s="810"/>
      <c r="O889" s="810"/>
      <c r="P889" s="966" t="e" vm="15">
        <v>#VALUE!</v>
      </c>
      <c r="Q889" s="966"/>
      <c r="R889" s="966"/>
      <c r="S889" s="966"/>
      <c r="T889" s="810"/>
      <c r="U889" s="966" t="e" vm="15">
        <v>#VALUE!</v>
      </c>
      <c r="V889" s="966"/>
      <c r="W889" s="966"/>
      <c r="X889" s="966"/>
      <c r="Y889" s="810"/>
      <c r="Z889" s="966" t="e" vm="15">
        <v>#VALUE!</v>
      </c>
      <c r="AA889" s="966"/>
      <c r="AB889" s="966"/>
      <c r="AC889" s="966"/>
      <c r="AD889" s="810"/>
      <c r="AE889" s="966" t="e" vm="15">
        <v>#VALUE!</v>
      </c>
      <c r="AF889" s="966"/>
      <c r="AG889" s="966"/>
      <c r="AH889" s="966"/>
      <c r="AI889" s="810"/>
      <c r="AJ889" s="810"/>
      <c r="AK889" s="415"/>
      <c r="DB889" s="835"/>
    </row>
    <row r="890" spans="2:106" ht="3.65" customHeight="1">
      <c r="B890" s="836"/>
      <c r="I890" s="861"/>
      <c r="M890" s="416"/>
      <c r="N890" s="810"/>
      <c r="O890" s="810"/>
      <c r="P890" s="966"/>
      <c r="Q890" s="966"/>
      <c r="R890" s="966"/>
      <c r="S890" s="966"/>
      <c r="T890" s="810"/>
      <c r="U890" s="966"/>
      <c r="V890" s="966"/>
      <c r="W890" s="966"/>
      <c r="X890" s="966"/>
      <c r="Y890" s="810"/>
      <c r="Z890" s="966"/>
      <c r="AA890" s="966"/>
      <c r="AB890" s="966"/>
      <c r="AC890" s="966"/>
      <c r="AD890" s="810"/>
      <c r="AE890" s="966"/>
      <c r="AF890" s="966"/>
      <c r="AG890" s="966"/>
      <c r="AH890" s="966"/>
      <c r="AI890" s="810"/>
      <c r="AJ890" s="810"/>
      <c r="AK890" s="415"/>
      <c r="DB890" s="835"/>
    </row>
    <row r="891" spans="2:106" ht="3.65" customHeight="1">
      <c r="B891" s="836"/>
      <c r="I891" s="861"/>
      <c r="M891" s="416"/>
      <c r="N891" s="810"/>
      <c r="O891" s="810"/>
      <c r="P891" s="966"/>
      <c r="Q891" s="966"/>
      <c r="R891" s="966"/>
      <c r="S891" s="966"/>
      <c r="T891" s="810"/>
      <c r="U891" s="966"/>
      <c r="V891" s="966"/>
      <c r="W891" s="966"/>
      <c r="X891" s="966"/>
      <c r="Y891" s="810"/>
      <c r="Z891" s="966"/>
      <c r="AA891" s="966"/>
      <c r="AB891" s="966"/>
      <c r="AC891" s="966"/>
      <c r="AD891" s="810"/>
      <c r="AE891" s="966"/>
      <c r="AF891" s="966"/>
      <c r="AG891" s="966"/>
      <c r="AH891" s="966"/>
      <c r="AI891" s="816"/>
      <c r="AJ891" s="816"/>
      <c r="AK891" s="417"/>
      <c r="DB891" s="835"/>
    </row>
    <row r="892" spans="2:106" ht="3.65" customHeight="1">
      <c r="B892" s="836"/>
      <c r="I892" s="861"/>
      <c r="M892" s="416"/>
      <c r="N892" s="810"/>
      <c r="O892" s="810"/>
      <c r="P892" s="966"/>
      <c r="Q892" s="966"/>
      <c r="R892" s="966"/>
      <c r="S892" s="966"/>
      <c r="T892" s="810"/>
      <c r="U892" s="966"/>
      <c r="V892" s="966"/>
      <c r="W892" s="966"/>
      <c r="X892" s="966"/>
      <c r="Y892" s="810"/>
      <c r="Z892" s="966"/>
      <c r="AA892" s="966"/>
      <c r="AB892" s="966"/>
      <c r="AC892" s="966"/>
      <c r="AD892" s="810"/>
      <c r="AE892" s="966"/>
      <c r="AF892" s="966"/>
      <c r="AG892" s="966"/>
      <c r="AH892" s="966"/>
      <c r="AI892" s="816"/>
      <c r="AJ892" s="816"/>
      <c r="AK892" s="417"/>
      <c r="DB892" s="835"/>
    </row>
    <row r="893" spans="2:106" ht="3.65" customHeight="1">
      <c r="B893" s="836"/>
      <c r="I893" s="861"/>
      <c r="M893" s="416"/>
      <c r="N893" s="816"/>
      <c r="O893" s="816"/>
      <c r="P893" s="966"/>
      <c r="Q893" s="966"/>
      <c r="R893" s="966"/>
      <c r="S893" s="966"/>
      <c r="T893" s="810"/>
      <c r="U893" s="966"/>
      <c r="V893" s="966"/>
      <c r="W893" s="966"/>
      <c r="X893" s="966"/>
      <c r="Y893" s="810"/>
      <c r="Z893" s="966"/>
      <c r="AA893" s="966"/>
      <c r="AB893" s="966"/>
      <c r="AC893" s="966"/>
      <c r="AD893" s="810"/>
      <c r="AE893" s="966"/>
      <c r="AF893" s="966"/>
      <c r="AG893" s="966"/>
      <c r="AH893" s="966"/>
      <c r="AI893" s="816"/>
      <c r="AJ893" s="816"/>
      <c r="AK893" s="415"/>
      <c r="DB893" s="835"/>
    </row>
    <row r="894" spans="2:106" ht="3.65" customHeight="1">
      <c r="B894" s="836"/>
      <c r="I894" s="861"/>
      <c r="M894" s="416"/>
      <c r="N894" s="816"/>
      <c r="O894" s="816"/>
      <c r="P894" s="966"/>
      <c r="Q894" s="966"/>
      <c r="R894" s="966"/>
      <c r="S894" s="966"/>
      <c r="T894" s="810"/>
      <c r="U894" s="966"/>
      <c r="V894" s="966"/>
      <c r="W894" s="966"/>
      <c r="X894" s="966"/>
      <c r="Y894" s="810"/>
      <c r="Z894" s="966"/>
      <c r="AA894" s="966"/>
      <c r="AB894" s="966"/>
      <c r="AC894" s="966"/>
      <c r="AD894" s="810"/>
      <c r="AE894" s="966"/>
      <c r="AF894" s="966"/>
      <c r="AG894" s="966"/>
      <c r="AH894" s="966"/>
      <c r="AI894" s="816"/>
      <c r="AJ894" s="816"/>
      <c r="AK894" s="415"/>
      <c r="DB894" s="835"/>
    </row>
    <row r="895" spans="2:106" ht="3.65" customHeight="1">
      <c r="B895" s="836"/>
      <c r="I895" s="861"/>
      <c r="M895" s="416"/>
      <c r="N895" s="816"/>
      <c r="O895" s="816"/>
      <c r="P895" s="408"/>
      <c r="Q895" s="808"/>
      <c r="R895" s="808"/>
      <c r="S895" s="408"/>
      <c r="T895" s="349"/>
      <c r="U895" s="408"/>
      <c r="V895" s="808"/>
      <c r="W895" s="808"/>
      <c r="X895" s="408"/>
      <c r="Y895" s="349"/>
      <c r="Z895" s="408"/>
      <c r="AA895" s="808"/>
      <c r="AB895" s="808"/>
      <c r="AC895" s="408"/>
      <c r="AD895" s="349"/>
      <c r="AE895" s="408"/>
      <c r="AF895" s="808"/>
      <c r="AG895" s="808"/>
      <c r="AH895" s="408"/>
      <c r="AI895" s="816"/>
      <c r="AJ895" s="816"/>
      <c r="AK895" s="415"/>
      <c r="DB895" s="835"/>
    </row>
    <row r="896" spans="2:106" ht="3.65" customHeight="1">
      <c r="B896" s="836"/>
      <c r="I896" s="861"/>
      <c r="M896" s="416"/>
      <c r="N896" s="816"/>
      <c r="O896" s="816"/>
      <c r="P896" s="408"/>
      <c r="Q896" s="808"/>
      <c r="R896" s="808"/>
      <c r="S896" s="408"/>
      <c r="T896" s="810"/>
      <c r="U896" s="408"/>
      <c r="V896" s="808"/>
      <c r="W896" s="808"/>
      <c r="X896" s="408"/>
      <c r="Y896" s="810"/>
      <c r="Z896" s="408"/>
      <c r="AA896" s="808"/>
      <c r="AB896" s="808"/>
      <c r="AC896" s="408"/>
      <c r="AD896" s="810"/>
      <c r="AE896" s="408"/>
      <c r="AF896" s="808"/>
      <c r="AG896" s="808"/>
      <c r="AH896" s="408"/>
      <c r="AI896" s="816"/>
      <c r="AJ896" s="816"/>
      <c r="AK896" s="415"/>
      <c r="DB896" s="835"/>
    </row>
    <row r="897" spans="2:106" ht="3.65" customHeight="1">
      <c r="B897" s="836"/>
      <c r="I897" s="861"/>
      <c r="M897" s="967" t="s">
        <v>133</v>
      </c>
      <c r="N897" s="961"/>
      <c r="O897" s="350"/>
      <c r="P897" s="408"/>
      <c r="Q897" s="408"/>
      <c r="R897" s="408"/>
      <c r="S897" s="408"/>
      <c r="T897" s="816"/>
      <c r="U897" s="408"/>
      <c r="V897" s="408"/>
      <c r="W897" s="408"/>
      <c r="X897" s="408"/>
      <c r="Y897" s="816"/>
      <c r="Z897" s="408"/>
      <c r="AA897" s="408"/>
      <c r="AB897" s="408"/>
      <c r="AC897" s="408"/>
      <c r="AD897" s="816"/>
      <c r="AE897" s="408"/>
      <c r="AF897" s="408"/>
      <c r="AG897" s="408"/>
      <c r="AH897" s="408"/>
      <c r="AI897" s="352"/>
      <c r="AJ897" s="352"/>
      <c r="AK897" s="361"/>
      <c r="DB897" s="835"/>
    </row>
    <row r="898" spans="2:106" ht="3.65" customHeight="1">
      <c r="B898" s="836"/>
      <c r="I898" s="861"/>
      <c r="M898" s="968"/>
      <c r="N898" s="969"/>
      <c r="O898" s="363"/>
      <c r="P898" s="816"/>
      <c r="Q898" s="816"/>
      <c r="R898" s="816"/>
      <c r="S898" s="816"/>
      <c r="T898" s="816"/>
      <c r="U898" s="816"/>
      <c r="V898" s="816"/>
      <c r="W898" s="816"/>
      <c r="X898" s="816"/>
      <c r="Y898" s="816"/>
      <c r="Z898" s="816"/>
      <c r="AA898" s="816"/>
      <c r="AB898" s="816"/>
      <c r="AC898" s="816"/>
      <c r="AD898" s="816"/>
      <c r="AE898" s="816"/>
      <c r="AF898" s="816"/>
      <c r="AG898" s="816"/>
      <c r="AH898" s="816"/>
      <c r="AI898" s="352"/>
      <c r="AJ898" s="352"/>
      <c r="AK898" s="361"/>
      <c r="DB898" s="835"/>
    </row>
    <row r="899" spans="2:106" ht="3.65" customHeight="1">
      <c r="B899" s="836"/>
      <c r="I899" s="861"/>
      <c r="M899" s="418"/>
      <c r="N899" s="419"/>
      <c r="O899" s="419"/>
      <c r="P899" s="420"/>
      <c r="Q899" s="420"/>
      <c r="R899" s="420"/>
      <c r="S899" s="420"/>
      <c r="T899" s="420"/>
      <c r="U899" s="420"/>
      <c r="V899" s="420"/>
      <c r="W899" s="420"/>
      <c r="X899" s="420"/>
      <c r="Y899" s="420"/>
      <c r="Z899" s="420"/>
      <c r="AA899" s="420"/>
      <c r="AB899" s="420"/>
      <c r="AC899" s="420"/>
      <c r="AD899" s="420"/>
      <c r="AE899" s="420"/>
      <c r="AF899" s="420"/>
      <c r="AG899" s="420"/>
      <c r="AH899" s="970" t="s">
        <v>111</v>
      </c>
      <c r="AI899" s="970"/>
      <c r="AJ899" s="970"/>
      <c r="AK899" s="971"/>
      <c r="DB899" s="835"/>
    </row>
    <row r="900" spans="2:106" ht="3.65" customHeight="1">
      <c r="B900" s="836"/>
      <c r="I900" s="861"/>
      <c r="M900" s="414"/>
      <c r="N900" s="814"/>
      <c r="O900" s="814"/>
      <c r="P900" s="815"/>
      <c r="Q900" s="815"/>
      <c r="R900" s="815"/>
      <c r="S900" s="815"/>
      <c r="T900" s="815"/>
      <c r="U900" s="815"/>
      <c r="V900" s="815"/>
      <c r="W900" s="815"/>
      <c r="X900" s="815"/>
      <c r="Y900" s="815"/>
      <c r="Z900" s="815"/>
      <c r="AA900" s="815"/>
      <c r="AB900" s="815"/>
      <c r="AC900" s="815"/>
      <c r="AD900" s="815"/>
      <c r="AE900" s="815"/>
      <c r="AF900" s="815"/>
      <c r="AG900" s="815"/>
      <c r="AH900" s="958"/>
      <c r="AI900" s="958"/>
      <c r="AJ900" s="958"/>
      <c r="AK900" s="965"/>
      <c r="DB900" s="835"/>
    </row>
    <row r="901" spans="2:106" ht="3.65" customHeight="1">
      <c r="B901" s="836"/>
      <c r="I901" s="861"/>
      <c r="M901" s="967" t="s">
        <v>115</v>
      </c>
      <c r="N901" s="961"/>
      <c r="O901" s="961"/>
      <c r="P901" s="815"/>
      <c r="Q901" s="815"/>
      <c r="R901" s="815"/>
      <c r="S901" s="815"/>
      <c r="T901" s="815"/>
      <c r="U901" s="815"/>
      <c r="V901" s="815"/>
      <c r="W901" s="815"/>
      <c r="X901" s="815"/>
      <c r="Y901" s="815"/>
      <c r="Z901" s="815"/>
      <c r="AA901" s="815"/>
      <c r="AB901" s="815"/>
      <c r="AC901" s="815"/>
      <c r="AD901" s="815"/>
      <c r="AE901" s="815"/>
      <c r="AF901" s="815"/>
      <c r="AG901" s="815"/>
      <c r="AH901" s="815"/>
      <c r="AI901" s="352"/>
      <c r="AJ901" s="352"/>
      <c r="AK901" s="361"/>
      <c r="DB901" s="835"/>
    </row>
    <row r="902" spans="2:106" ht="3.65" customHeight="1">
      <c r="B902" s="836"/>
      <c r="I902" s="861"/>
      <c r="M902" s="968"/>
      <c r="N902" s="969"/>
      <c r="O902" s="969"/>
      <c r="P902" s="421"/>
      <c r="Q902" s="421"/>
      <c r="R902" s="421"/>
      <c r="S902" s="421"/>
      <c r="T902" s="421"/>
      <c r="U902" s="421"/>
      <c r="V902" s="421"/>
      <c r="W902" s="421"/>
      <c r="X902" s="421"/>
      <c r="Y902" s="421"/>
      <c r="Z902" s="421"/>
      <c r="AA902" s="421"/>
      <c r="AB902" s="421"/>
      <c r="AC902" s="421"/>
      <c r="AD902" s="421"/>
      <c r="AE902" s="421"/>
      <c r="AF902" s="421"/>
      <c r="AG902" s="421"/>
      <c r="AH902" s="421"/>
      <c r="AI902" s="422"/>
      <c r="AJ902" s="422"/>
      <c r="AK902" s="423"/>
      <c r="DB902" s="835"/>
    </row>
    <row r="903" spans="2:106" ht="3.65" customHeight="1">
      <c r="B903" s="836"/>
      <c r="I903" s="861"/>
      <c r="DB903" s="835"/>
    </row>
    <row r="904" spans="2:106" ht="3.65" customHeight="1">
      <c r="B904" s="836"/>
      <c r="I904" s="861"/>
      <c r="DB904" s="835"/>
    </row>
    <row r="905" spans="2:106" ht="3.65" customHeight="1">
      <c r="B905" s="836"/>
      <c r="I905" s="862"/>
      <c r="DB905" s="835"/>
    </row>
    <row r="906" spans="2:106" ht="3.65" customHeight="1">
      <c r="B906" s="828"/>
      <c r="C906" s="259"/>
      <c r="D906" s="259"/>
      <c r="E906" s="259"/>
      <c r="F906" s="259"/>
      <c r="G906" s="259"/>
      <c r="H906" s="259"/>
      <c r="I906" s="863"/>
      <c r="J906" s="259"/>
      <c r="K906" s="259"/>
      <c r="L906" s="259"/>
      <c r="M906" s="259"/>
      <c r="N906" s="259"/>
      <c r="O906" s="259"/>
      <c r="P906" s="259"/>
      <c r="Q906" s="259"/>
      <c r="R906" s="259"/>
      <c r="S906" s="259"/>
      <c r="T906" s="259"/>
      <c r="U906" s="259"/>
      <c r="V906" s="259"/>
      <c r="W906" s="259"/>
      <c r="X906" s="259"/>
      <c r="Y906" s="259"/>
      <c r="Z906" s="259"/>
      <c r="AA906" s="259"/>
      <c r="AB906" s="259"/>
      <c r="AC906" s="259"/>
      <c r="AD906" s="259"/>
      <c r="AE906" s="259"/>
      <c r="AF906" s="259"/>
      <c r="AG906" s="259"/>
      <c r="AH906" s="259"/>
      <c r="AI906" s="259"/>
      <c r="AJ906" s="259"/>
      <c r="AK906" s="259"/>
      <c r="AL906" s="259"/>
      <c r="AM906" s="259"/>
      <c r="AN906" s="259"/>
      <c r="AO906" s="259"/>
      <c r="AP906" s="259"/>
      <c r="AQ906" s="259"/>
      <c r="AR906" s="259"/>
      <c r="AS906" s="259"/>
      <c r="AT906" s="259"/>
      <c r="AU906" s="259"/>
      <c r="AV906" s="259"/>
      <c r="AW906" s="259"/>
      <c r="AX906" s="259"/>
      <c r="AY906" s="259"/>
      <c r="AZ906" s="259"/>
      <c r="BA906" s="259"/>
      <c r="BB906" s="259"/>
      <c r="BC906" s="259"/>
      <c r="BD906" s="259"/>
      <c r="BE906" s="259"/>
      <c r="BF906" s="259"/>
      <c r="BG906" s="259"/>
      <c r="BH906" s="259"/>
      <c r="BI906" s="259"/>
      <c r="BJ906" s="259"/>
      <c r="BK906" s="259"/>
      <c r="BL906" s="259"/>
      <c r="BM906" s="259"/>
      <c r="BN906" s="259"/>
      <c r="BO906" s="259"/>
      <c r="BP906" s="259"/>
      <c r="BQ906" s="259"/>
      <c r="BR906" s="259"/>
      <c r="BS906" s="259"/>
      <c r="BT906" s="259"/>
      <c r="BU906" s="259"/>
      <c r="BV906" s="259"/>
      <c r="BW906" s="259"/>
      <c r="BX906" s="259"/>
      <c r="BY906" s="259"/>
      <c r="BZ906" s="259"/>
      <c r="CA906" s="259"/>
      <c r="CB906" s="259"/>
      <c r="CC906" s="259"/>
      <c r="CD906" s="259"/>
      <c r="CE906" s="259"/>
      <c r="CF906" s="259"/>
      <c r="CG906" s="259"/>
      <c r="CH906" s="259"/>
      <c r="CI906" s="259"/>
      <c r="CJ906" s="259"/>
      <c r="CK906" s="259"/>
      <c r="CL906" s="259"/>
      <c r="CM906" s="259"/>
      <c r="CN906" s="259"/>
      <c r="CO906" s="259"/>
      <c r="CP906" s="259"/>
      <c r="CQ906" s="259"/>
      <c r="CR906" s="259"/>
      <c r="CS906" s="259"/>
      <c r="CT906" s="259"/>
      <c r="CU906" s="259"/>
      <c r="CV906" s="259"/>
      <c r="CW906" s="259"/>
      <c r="CX906" s="259"/>
      <c r="CY906" s="259"/>
      <c r="CZ906" s="259"/>
      <c r="DA906" s="259"/>
      <c r="DB906" s="829"/>
    </row>
    <row r="907" spans="2:106" ht="3.65" customHeight="1">
      <c r="B907" s="830"/>
      <c r="C907" s="207"/>
      <c r="D907" s="207"/>
      <c r="E907" s="207"/>
      <c r="F907" s="207"/>
      <c r="G907" s="207"/>
      <c r="H907" s="207"/>
      <c r="I907" s="864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31"/>
    </row>
    <row r="908" spans="2:106">
      <c r="B908" s="857" t="str">
        <f>"T_"&amp;E908&amp;"X"&amp;F908&amp;"X"&amp;G908&amp;"X"&amp;H908&amp;"X"&amp;I908</f>
        <v>T_VBBXMainXNSX250X720XSPR</v>
      </c>
      <c r="C908" s="341"/>
      <c r="D908" s="209" t="s">
        <v>75</v>
      </c>
      <c r="E908" s="375" t="s">
        <v>220</v>
      </c>
      <c r="F908" s="208" t="s">
        <v>195</v>
      </c>
      <c r="G908" s="342" t="s">
        <v>225</v>
      </c>
      <c r="H908" s="210">
        <v>720</v>
      </c>
      <c r="I908" s="865" t="s">
        <v>367</v>
      </c>
      <c r="J908" s="260"/>
      <c r="K908" s="260"/>
      <c r="L908" s="260"/>
      <c r="M908" s="260"/>
      <c r="N908" s="260"/>
      <c r="O908" s="260"/>
      <c r="P908" s="260"/>
      <c r="Q908" s="260"/>
      <c r="R908" s="260"/>
      <c r="S908" s="260"/>
      <c r="T908" s="260"/>
      <c r="U908" s="260"/>
      <c r="V908" s="260"/>
      <c r="W908" s="260"/>
      <c r="X908" s="260"/>
      <c r="Y908" s="260"/>
      <c r="Z908" s="260"/>
      <c r="AA908" s="260"/>
      <c r="AB908" s="260"/>
      <c r="AC908" s="260"/>
      <c r="AD908" s="260"/>
      <c r="AE908" s="260"/>
      <c r="AF908" s="260"/>
      <c r="AG908" s="260"/>
      <c r="AH908" s="260"/>
      <c r="AI908" s="260"/>
      <c r="AJ908" s="260"/>
      <c r="AK908" s="260"/>
      <c r="AL908" s="260"/>
      <c r="AM908" s="260"/>
      <c r="AN908" s="260"/>
      <c r="AO908" s="260"/>
      <c r="AP908" s="260"/>
      <c r="AQ908" s="260"/>
      <c r="AR908" s="260"/>
      <c r="AS908" s="260"/>
      <c r="AT908" s="260"/>
      <c r="AU908" s="260"/>
      <c r="AV908" s="260"/>
      <c r="AW908" s="260"/>
      <c r="AX908" s="260"/>
      <c r="AY908" s="260"/>
      <c r="AZ908" s="260"/>
      <c r="BA908" s="260"/>
      <c r="BB908" s="260"/>
      <c r="BC908" s="260"/>
      <c r="BD908" s="260"/>
      <c r="BE908" s="260"/>
      <c r="BF908" s="260"/>
      <c r="BG908" s="260"/>
      <c r="BH908" s="260"/>
      <c r="BI908" s="260"/>
      <c r="BJ908" s="260"/>
      <c r="BK908" s="260"/>
      <c r="BL908" s="260"/>
      <c r="BM908" s="260"/>
      <c r="BN908" s="260"/>
      <c r="BO908" s="260"/>
      <c r="BP908" s="260"/>
      <c r="BQ908" s="260"/>
      <c r="BR908" s="260"/>
      <c r="BS908" s="260"/>
      <c r="BT908" s="260"/>
      <c r="BU908" s="260"/>
      <c r="BV908" s="260"/>
      <c r="BW908" s="260"/>
      <c r="BX908" s="260"/>
      <c r="BY908" s="260"/>
      <c r="BZ908" s="260"/>
      <c r="CA908" s="260"/>
      <c r="CB908" s="260"/>
      <c r="CC908" s="260"/>
      <c r="CD908" s="260"/>
      <c r="CE908" s="260"/>
      <c r="CF908" s="260"/>
      <c r="CG908" s="260"/>
      <c r="CH908" s="260"/>
      <c r="CI908" s="260"/>
      <c r="CJ908" s="260"/>
      <c r="CK908" s="260"/>
      <c r="CL908" s="260"/>
      <c r="CM908" s="260"/>
      <c r="CN908" s="260"/>
      <c r="CO908" s="260"/>
      <c r="CP908" s="260"/>
      <c r="CQ908" s="260"/>
      <c r="CR908" s="260"/>
      <c r="CS908" s="260"/>
      <c r="CT908" s="260"/>
      <c r="CU908" s="260"/>
      <c r="CV908" s="260"/>
      <c r="CW908" s="260"/>
      <c r="CX908" s="260"/>
      <c r="CY908" s="260"/>
      <c r="CZ908" s="260"/>
      <c r="DA908" s="260"/>
      <c r="DB908" s="833"/>
    </row>
    <row r="909" spans="2:106" ht="3.65" customHeight="1">
      <c r="B909" s="834"/>
      <c r="I909" s="861"/>
      <c r="DB909" s="835"/>
    </row>
    <row r="910" spans="2:106" ht="3.65" customHeight="1">
      <c r="B910" s="834"/>
      <c r="I910" s="861"/>
      <c r="DB910" s="835"/>
    </row>
    <row r="911" spans="2:106" ht="3.65" customHeight="1">
      <c r="B911" s="836"/>
      <c r="I911" s="861"/>
      <c r="DB911" s="835"/>
    </row>
    <row r="912" spans="2:106" ht="3.65" customHeight="1">
      <c r="B912" s="836"/>
      <c r="I912" s="861"/>
      <c r="M912" s="404"/>
      <c r="N912" s="405"/>
      <c r="O912" s="405"/>
      <c r="P912" s="406"/>
      <c r="Q912" s="406"/>
      <c r="R912" s="406"/>
      <c r="S912" s="406"/>
      <c r="T912" s="406"/>
      <c r="U912" s="406"/>
      <c r="V912" s="406"/>
      <c r="W912" s="406"/>
      <c r="X912" s="406"/>
      <c r="Y912" s="406"/>
      <c r="Z912" s="406"/>
      <c r="AA912" s="406"/>
      <c r="AB912" s="406"/>
      <c r="AC912" s="406"/>
      <c r="AD912" s="406"/>
      <c r="AE912" s="406"/>
      <c r="AF912" s="406"/>
      <c r="AG912" s="346"/>
      <c r="AH912" s="956" t="s">
        <v>111</v>
      </c>
      <c r="AI912" s="956"/>
      <c r="AJ912" s="956"/>
      <c r="AK912" s="957"/>
      <c r="DB912" s="835"/>
    </row>
    <row r="913" spans="2:106" ht="3.65" customHeight="1">
      <c r="B913" s="836"/>
      <c r="I913" s="861"/>
      <c r="M913" s="407"/>
      <c r="N913" s="814"/>
      <c r="O913" s="814"/>
      <c r="P913" s="408"/>
      <c r="Q913" s="408"/>
      <c r="R913" s="408"/>
      <c r="S913" s="408"/>
      <c r="T913" s="815"/>
      <c r="U913" s="408"/>
      <c r="V913" s="408"/>
      <c r="W913" s="408"/>
      <c r="X913" s="408"/>
      <c r="Y913" s="815"/>
      <c r="Z913" s="408"/>
      <c r="AA913" s="408"/>
      <c r="AB913" s="408"/>
      <c r="AC913" s="408"/>
      <c r="AD913" s="815"/>
      <c r="AE913" s="408"/>
      <c r="AF913" s="408"/>
      <c r="AG913" s="408"/>
      <c r="AH913" s="958"/>
      <c r="AI913" s="958"/>
      <c r="AJ913" s="958"/>
      <c r="AK913" s="959"/>
      <c r="DB913" s="835"/>
    </row>
    <row r="914" spans="2:106" ht="3.65" customHeight="1">
      <c r="B914" s="836"/>
      <c r="I914" s="861"/>
      <c r="M914" s="960" t="s">
        <v>115</v>
      </c>
      <c r="N914" s="961"/>
      <c r="O914" s="350"/>
      <c r="P914" s="408"/>
      <c r="Q914" s="408"/>
      <c r="R914" s="408"/>
      <c r="S914" s="408"/>
      <c r="T914" s="815"/>
      <c r="U914" s="408"/>
      <c r="V914" s="408"/>
      <c r="W914" s="408"/>
      <c r="X914" s="408"/>
      <c r="Y914" s="815"/>
      <c r="Z914" s="408"/>
      <c r="AA914" s="408"/>
      <c r="AB914" s="408"/>
      <c r="AC914" s="408"/>
      <c r="AD914" s="815"/>
      <c r="AE914" s="408"/>
      <c r="AF914" s="408"/>
      <c r="AG914" s="408"/>
      <c r="AH914" s="408"/>
      <c r="AI914" s="352"/>
      <c r="AJ914" s="352"/>
      <c r="AK914" s="409"/>
      <c r="DB914" s="835"/>
    </row>
    <row r="915" spans="2:106" ht="3.65" customHeight="1">
      <c r="B915" s="836"/>
      <c r="I915" s="861"/>
      <c r="M915" s="962"/>
      <c r="N915" s="963"/>
      <c r="O915" s="355"/>
      <c r="P915" s="410"/>
      <c r="Q915" s="410"/>
      <c r="R915" s="410"/>
      <c r="S915" s="410"/>
      <c r="T915" s="411"/>
      <c r="U915" s="410"/>
      <c r="V915" s="410"/>
      <c r="W915" s="410"/>
      <c r="X915" s="410"/>
      <c r="Y915" s="411"/>
      <c r="Z915" s="410"/>
      <c r="AA915" s="410"/>
      <c r="AB915" s="410"/>
      <c r="AC915" s="410"/>
      <c r="AD915" s="411"/>
      <c r="AE915" s="410"/>
      <c r="AF915" s="410"/>
      <c r="AG915" s="410"/>
      <c r="AH915" s="410"/>
      <c r="AI915" s="412"/>
      <c r="AJ915" s="412"/>
      <c r="AK915" s="413"/>
      <c r="DB915" s="835"/>
    </row>
    <row r="916" spans="2:106" ht="3.65" customHeight="1">
      <c r="B916" s="836"/>
      <c r="I916" s="861"/>
      <c r="M916" s="414"/>
      <c r="N916" s="814"/>
      <c r="O916" s="814"/>
      <c r="P916" s="408"/>
      <c r="Q916" s="408"/>
      <c r="R916" s="408"/>
      <c r="S916" s="408"/>
      <c r="T916" s="349"/>
      <c r="U916" s="408"/>
      <c r="V916" s="408"/>
      <c r="W916" s="408"/>
      <c r="X916" s="408"/>
      <c r="Y916" s="349"/>
      <c r="Z916" s="408"/>
      <c r="AA916" s="408"/>
      <c r="AB916" s="408"/>
      <c r="AC916" s="408"/>
      <c r="AD916" s="349"/>
      <c r="AE916" s="408"/>
      <c r="AF916" s="408"/>
      <c r="AG916" s="408"/>
      <c r="AH916" s="956" t="s">
        <v>111</v>
      </c>
      <c r="AI916" s="956"/>
      <c r="AJ916" s="956"/>
      <c r="AK916" s="964"/>
      <c r="DB916" s="835"/>
    </row>
    <row r="917" spans="2:106" ht="3.65" customHeight="1">
      <c r="B917" s="836"/>
      <c r="I917" s="861"/>
      <c r="M917" s="414"/>
      <c r="N917" s="814"/>
      <c r="O917" s="814"/>
      <c r="P917" s="408"/>
      <c r="Q917" s="408"/>
      <c r="R917" s="408"/>
      <c r="S917" s="408"/>
      <c r="T917" s="349"/>
      <c r="U917" s="408"/>
      <c r="V917" s="408"/>
      <c r="W917" s="408"/>
      <c r="X917" s="408"/>
      <c r="Y917" s="349"/>
      <c r="Z917" s="408"/>
      <c r="AA917" s="408"/>
      <c r="AB917" s="408"/>
      <c r="AC917" s="408"/>
      <c r="AD917" s="349"/>
      <c r="AE917" s="408"/>
      <c r="AF917" s="408"/>
      <c r="AG917" s="408"/>
      <c r="AH917" s="958"/>
      <c r="AI917" s="958"/>
      <c r="AJ917" s="958"/>
      <c r="AK917" s="965"/>
      <c r="DB917" s="835"/>
    </row>
    <row r="918" spans="2:106" ht="3.65" customHeight="1">
      <c r="B918" s="836"/>
      <c r="I918" s="861"/>
      <c r="M918" s="379"/>
      <c r="N918" s="349"/>
      <c r="O918" s="349"/>
      <c r="P918" s="408"/>
      <c r="Q918" s="801"/>
      <c r="R918" s="801"/>
      <c r="S918" s="408"/>
      <c r="T918" s="349"/>
      <c r="U918" s="408"/>
      <c r="V918" s="801"/>
      <c r="W918" s="801"/>
      <c r="X918" s="408"/>
      <c r="Y918" s="349"/>
      <c r="Z918" s="408"/>
      <c r="AA918" s="801"/>
      <c r="AB918" s="801"/>
      <c r="AC918" s="408"/>
      <c r="AD918" s="349"/>
      <c r="AE918" s="408"/>
      <c r="AF918" s="801"/>
      <c r="AG918" s="801"/>
      <c r="AH918" s="408"/>
      <c r="AI918" s="349"/>
      <c r="AJ918" s="349"/>
      <c r="AK918" s="415"/>
      <c r="DB918" s="835"/>
    </row>
    <row r="919" spans="2:106" ht="3.65" customHeight="1">
      <c r="B919" s="836"/>
      <c r="I919" s="861"/>
      <c r="M919" s="416"/>
      <c r="N919" s="810"/>
      <c r="O919" s="810"/>
      <c r="P919" s="408"/>
      <c r="Q919" s="801"/>
      <c r="R919" s="801"/>
      <c r="S919" s="408"/>
      <c r="T919" s="810"/>
      <c r="U919" s="408"/>
      <c r="V919" s="801"/>
      <c r="W919" s="801"/>
      <c r="X919" s="408"/>
      <c r="Y919" s="810"/>
      <c r="Z919" s="408"/>
      <c r="AA919" s="801"/>
      <c r="AB919" s="801"/>
      <c r="AC919" s="408"/>
      <c r="AD919" s="810"/>
      <c r="AE919" s="408"/>
      <c r="AF919" s="801"/>
      <c r="AG919" s="801"/>
      <c r="AH919" s="408"/>
      <c r="AI919" s="810"/>
      <c r="AJ919" s="810"/>
      <c r="AK919" s="415"/>
      <c r="DB919" s="835"/>
    </row>
    <row r="920" spans="2:106" ht="3.65" customHeight="1">
      <c r="B920" s="836"/>
      <c r="I920" s="861"/>
      <c r="M920" s="416"/>
      <c r="N920" s="810"/>
      <c r="O920" s="810"/>
      <c r="P920" s="966" t="e" vm="16">
        <v>#VALUE!</v>
      </c>
      <c r="Q920" s="966"/>
      <c r="R920" s="966"/>
      <c r="S920" s="966"/>
      <c r="T920" s="810"/>
      <c r="U920" s="966" t="e" vm="16">
        <v>#VALUE!</v>
      </c>
      <c r="V920" s="966"/>
      <c r="W920" s="966"/>
      <c r="X920" s="966"/>
      <c r="Y920" s="810"/>
      <c r="Z920" s="966" t="e" vm="16">
        <v>#VALUE!</v>
      </c>
      <c r="AA920" s="966"/>
      <c r="AB920" s="966"/>
      <c r="AC920" s="966"/>
      <c r="AD920" s="810"/>
      <c r="AE920" s="966" t="e" vm="16">
        <v>#VALUE!</v>
      </c>
      <c r="AF920" s="966"/>
      <c r="AG920" s="966"/>
      <c r="AH920" s="966"/>
      <c r="AI920" s="810"/>
      <c r="AJ920" s="810"/>
      <c r="AK920" s="415"/>
      <c r="DB920" s="835"/>
    </row>
    <row r="921" spans="2:106" ht="3.65" customHeight="1">
      <c r="B921" s="836"/>
      <c r="I921" s="861"/>
      <c r="M921" s="416"/>
      <c r="N921" s="810"/>
      <c r="O921" s="810"/>
      <c r="P921" s="966"/>
      <c r="Q921" s="966"/>
      <c r="R921" s="966"/>
      <c r="S921" s="966"/>
      <c r="T921" s="810"/>
      <c r="U921" s="966"/>
      <c r="V921" s="966"/>
      <c r="W921" s="966"/>
      <c r="X921" s="966"/>
      <c r="Y921" s="810"/>
      <c r="Z921" s="966"/>
      <c r="AA921" s="966"/>
      <c r="AB921" s="966"/>
      <c r="AC921" s="966"/>
      <c r="AD921" s="810"/>
      <c r="AE921" s="966"/>
      <c r="AF921" s="966"/>
      <c r="AG921" s="966"/>
      <c r="AH921" s="966"/>
      <c r="AI921" s="810"/>
      <c r="AJ921" s="810"/>
      <c r="AK921" s="415"/>
      <c r="DB921" s="835"/>
    </row>
    <row r="922" spans="2:106" ht="3.65" customHeight="1">
      <c r="B922" s="836"/>
      <c r="I922" s="861"/>
      <c r="M922" s="416"/>
      <c r="N922" s="810"/>
      <c r="O922" s="810"/>
      <c r="P922" s="966"/>
      <c r="Q922" s="966"/>
      <c r="R922" s="966"/>
      <c r="S922" s="966"/>
      <c r="T922" s="810"/>
      <c r="U922" s="966"/>
      <c r="V922" s="966"/>
      <c r="W922" s="966"/>
      <c r="X922" s="966"/>
      <c r="Y922" s="810"/>
      <c r="Z922" s="966"/>
      <c r="AA922" s="966"/>
      <c r="AB922" s="966"/>
      <c r="AC922" s="966"/>
      <c r="AD922" s="810"/>
      <c r="AE922" s="966"/>
      <c r="AF922" s="966"/>
      <c r="AG922" s="966"/>
      <c r="AH922" s="966"/>
      <c r="AI922" s="816"/>
      <c r="AJ922" s="816"/>
      <c r="AK922" s="417"/>
      <c r="DB922" s="835"/>
    </row>
    <row r="923" spans="2:106" ht="3.65" customHeight="1">
      <c r="B923" s="836"/>
      <c r="I923" s="861"/>
      <c r="M923" s="416"/>
      <c r="N923" s="810"/>
      <c r="O923" s="810"/>
      <c r="P923" s="966"/>
      <c r="Q923" s="966"/>
      <c r="R923" s="966"/>
      <c r="S923" s="966"/>
      <c r="T923" s="810"/>
      <c r="U923" s="966"/>
      <c r="V923" s="966"/>
      <c r="W923" s="966"/>
      <c r="X923" s="966"/>
      <c r="Y923" s="810"/>
      <c r="Z923" s="966"/>
      <c r="AA923" s="966"/>
      <c r="AB923" s="966"/>
      <c r="AC923" s="966"/>
      <c r="AD923" s="810"/>
      <c r="AE923" s="966"/>
      <c r="AF923" s="966"/>
      <c r="AG923" s="966"/>
      <c r="AH923" s="966"/>
      <c r="AI923" s="816"/>
      <c r="AJ923" s="816"/>
      <c r="AK923" s="417"/>
      <c r="DB923" s="835"/>
    </row>
    <row r="924" spans="2:106" ht="3.65" customHeight="1">
      <c r="B924" s="836"/>
      <c r="I924" s="861"/>
      <c r="M924" s="416"/>
      <c r="N924" s="816"/>
      <c r="O924" s="816"/>
      <c r="P924" s="966"/>
      <c r="Q924" s="966"/>
      <c r="R924" s="966"/>
      <c r="S924" s="966"/>
      <c r="T924" s="810"/>
      <c r="U924" s="966"/>
      <c r="V924" s="966"/>
      <c r="W924" s="966"/>
      <c r="X924" s="966"/>
      <c r="Y924" s="810"/>
      <c r="Z924" s="966"/>
      <c r="AA924" s="966"/>
      <c r="AB924" s="966"/>
      <c r="AC924" s="966"/>
      <c r="AD924" s="810"/>
      <c r="AE924" s="966"/>
      <c r="AF924" s="966"/>
      <c r="AG924" s="966"/>
      <c r="AH924" s="966"/>
      <c r="AI924" s="816"/>
      <c r="AJ924" s="816"/>
      <c r="AK924" s="415"/>
      <c r="DB924" s="835"/>
    </row>
    <row r="925" spans="2:106" ht="3.65" customHeight="1">
      <c r="B925" s="836"/>
      <c r="I925" s="861"/>
      <c r="M925" s="416"/>
      <c r="N925" s="816"/>
      <c r="O925" s="816"/>
      <c r="P925" s="966"/>
      <c r="Q925" s="966"/>
      <c r="R925" s="966"/>
      <c r="S925" s="966"/>
      <c r="T925" s="810"/>
      <c r="U925" s="966"/>
      <c r="V925" s="966"/>
      <c r="W925" s="966"/>
      <c r="X925" s="966"/>
      <c r="Y925" s="810"/>
      <c r="Z925" s="966"/>
      <c r="AA925" s="966"/>
      <c r="AB925" s="966"/>
      <c r="AC925" s="966"/>
      <c r="AD925" s="810"/>
      <c r="AE925" s="966"/>
      <c r="AF925" s="966"/>
      <c r="AG925" s="966"/>
      <c r="AH925" s="966"/>
      <c r="AI925" s="816"/>
      <c r="AJ925" s="816"/>
      <c r="AK925" s="415"/>
      <c r="DB925" s="835"/>
    </row>
    <row r="926" spans="2:106" ht="3.65" customHeight="1">
      <c r="B926" s="836"/>
      <c r="I926" s="861"/>
      <c r="M926" s="416"/>
      <c r="N926" s="816"/>
      <c r="O926" s="816"/>
      <c r="P926" s="408"/>
      <c r="Q926" s="808"/>
      <c r="R926" s="808"/>
      <c r="S926" s="408"/>
      <c r="T926" s="349"/>
      <c r="U926" s="408"/>
      <c r="V926" s="808"/>
      <c r="W926" s="808"/>
      <c r="X926" s="408"/>
      <c r="Y926" s="349"/>
      <c r="Z926" s="408"/>
      <c r="AA926" s="808"/>
      <c r="AB926" s="808"/>
      <c r="AC926" s="408"/>
      <c r="AD926" s="349"/>
      <c r="AE926" s="408"/>
      <c r="AF926" s="808"/>
      <c r="AG926" s="808"/>
      <c r="AH926" s="408"/>
      <c r="AI926" s="816"/>
      <c r="AJ926" s="816"/>
      <c r="AK926" s="415"/>
      <c r="DB926" s="835"/>
    </row>
    <row r="927" spans="2:106" ht="3.65" customHeight="1">
      <c r="B927" s="836"/>
      <c r="I927" s="861"/>
      <c r="M927" s="416"/>
      <c r="N927" s="816"/>
      <c r="O927" s="816"/>
      <c r="P927" s="408"/>
      <c r="Q927" s="808"/>
      <c r="R927" s="808"/>
      <c r="S927" s="408"/>
      <c r="T927" s="810"/>
      <c r="U927" s="408"/>
      <c r="V927" s="808"/>
      <c r="W927" s="808"/>
      <c r="X927" s="408"/>
      <c r="Y927" s="810"/>
      <c r="Z927" s="408"/>
      <c r="AA927" s="808"/>
      <c r="AB927" s="808"/>
      <c r="AC927" s="408"/>
      <c r="AD927" s="810"/>
      <c r="AE927" s="408"/>
      <c r="AF927" s="808"/>
      <c r="AG927" s="808"/>
      <c r="AH927" s="408"/>
      <c r="AI927" s="816"/>
      <c r="AJ927" s="816"/>
      <c r="AK927" s="415"/>
      <c r="DB927" s="835"/>
    </row>
    <row r="928" spans="2:106" ht="3.65" customHeight="1">
      <c r="B928" s="836"/>
      <c r="I928" s="861"/>
      <c r="M928" s="967" t="s">
        <v>133</v>
      </c>
      <c r="N928" s="961"/>
      <c r="O928" s="350"/>
      <c r="P928" s="408"/>
      <c r="Q928" s="408"/>
      <c r="R928" s="408"/>
      <c r="S928" s="408"/>
      <c r="T928" s="816"/>
      <c r="U928" s="408"/>
      <c r="V928" s="408"/>
      <c r="W928" s="408"/>
      <c r="X928" s="408"/>
      <c r="Y928" s="816"/>
      <c r="Z928" s="408"/>
      <c r="AA928" s="408"/>
      <c r="AB928" s="408"/>
      <c r="AC928" s="408"/>
      <c r="AD928" s="816"/>
      <c r="AE928" s="408"/>
      <c r="AF928" s="408"/>
      <c r="AG928" s="408"/>
      <c r="AH928" s="408"/>
      <c r="AI928" s="352"/>
      <c r="AJ928" s="352"/>
      <c r="AK928" s="361"/>
      <c r="DB928" s="835"/>
    </row>
    <row r="929" spans="2:106" ht="3.65" customHeight="1">
      <c r="B929" s="836"/>
      <c r="I929" s="861"/>
      <c r="M929" s="968"/>
      <c r="N929" s="969"/>
      <c r="O929" s="363"/>
      <c r="P929" s="816"/>
      <c r="Q929" s="816"/>
      <c r="R929" s="816"/>
      <c r="S929" s="816"/>
      <c r="T929" s="816"/>
      <c r="U929" s="816"/>
      <c r="V929" s="816"/>
      <c r="W929" s="816"/>
      <c r="X929" s="816"/>
      <c r="Y929" s="816"/>
      <c r="Z929" s="816"/>
      <c r="AA929" s="816"/>
      <c r="AB929" s="816"/>
      <c r="AC929" s="816"/>
      <c r="AD929" s="816"/>
      <c r="AE929" s="816"/>
      <c r="AF929" s="816"/>
      <c r="AG929" s="816"/>
      <c r="AH929" s="816"/>
      <c r="AI929" s="352"/>
      <c r="AJ929" s="352"/>
      <c r="AK929" s="361"/>
      <c r="DB929" s="835"/>
    </row>
    <row r="930" spans="2:106" ht="3.65" customHeight="1">
      <c r="B930" s="836"/>
      <c r="I930" s="861"/>
      <c r="M930" s="418"/>
      <c r="N930" s="419"/>
      <c r="O930" s="419"/>
      <c r="P930" s="420"/>
      <c r="Q930" s="420"/>
      <c r="R930" s="420"/>
      <c r="S930" s="420"/>
      <c r="T930" s="420"/>
      <c r="U930" s="420"/>
      <c r="V930" s="420"/>
      <c r="W930" s="420"/>
      <c r="X930" s="420"/>
      <c r="Y930" s="420"/>
      <c r="Z930" s="420"/>
      <c r="AA930" s="420"/>
      <c r="AB930" s="420"/>
      <c r="AC930" s="420"/>
      <c r="AD930" s="420"/>
      <c r="AE930" s="420"/>
      <c r="AF930" s="420"/>
      <c r="AG930" s="420"/>
      <c r="AH930" s="970" t="s">
        <v>111</v>
      </c>
      <c r="AI930" s="970"/>
      <c r="AJ930" s="970"/>
      <c r="AK930" s="971"/>
      <c r="DB930" s="835"/>
    </row>
    <row r="931" spans="2:106" ht="3.65" customHeight="1">
      <c r="B931" s="836"/>
      <c r="I931" s="861"/>
      <c r="M931" s="414"/>
      <c r="N931" s="814"/>
      <c r="O931" s="814"/>
      <c r="P931" s="815"/>
      <c r="Q931" s="815"/>
      <c r="R931" s="815"/>
      <c r="S931" s="815"/>
      <c r="T931" s="815"/>
      <c r="U931" s="815"/>
      <c r="V931" s="815"/>
      <c r="W931" s="815"/>
      <c r="X931" s="815"/>
      <c r="Y931" s="815"/>
      <c r="Z931" s="815"/>
      <c r="AA931" s="815"/>
      <c r="AB931" s="815"/>
      <c r="AC931" s="815"/>
      <c r="AD931" s="815"/>
      <c r="AE931" s="815"/>
      <c r="AF931" s="815"/>
      <c r="AG931" s="815"/>
      <c r="AH931" s="958"/>
      <c r="AI931" s="958"/>
      <c r="AJ931" s="958"/>
      <c r="AK931" s="965"/>
      <c r="DB931" s="835"/>
    </row>
    <row r="932" spans="2:106" ht="3.65" customHeight="1">
      <c r="B932" s="836"/>
      <c r="I932" s="861"/>
      <c r="M932" s="379" t="s">
        <v>115</v>
      </c>
      <c r="N932" s="350"/>
      <c r="O932" s="350"/>
      <c r="P932" s="815"/>
      <c r="Q932" s="815"/>
      <c r="R932" s="815"/>
      <c r="S932" s="815"/>
      <c r="T932" s="815"/>
      <c r="U932" s="815"/>
      <c r="V932" s="815"/>
      <c r="W932" s="815"/>
      <c r="X932" s="815"/>
      <c r="Y932" s="815"/>
      <c r="Z932" s="815"/>
      <c r="AA932" s="815"/>
      <c r="AB932" s="815"/>
      <c r="AC932" s="815"/>
      <c r="AD932" s="815"/>
      <c r="AE932" s="815"/>
      <c r="AF932" s="815"/>
      <c r="AG932" s="815"/>
      <c r="AH932" s="815"/>
      <c r="AI932" s="352"/>
      <c r="AJ932" s="352"/>
      <c r="AK932" s="361"/>
      <c r="DB932" s="835"/>
    </row>
    <row r="933" spans="2:106" ht="3.65" customHeight="1">
      <c r="B933" s="836"/>
      <c r="I933" s="861"/>
      <c r="M933" s="424"/>
      <c r="N933" s="363"/>
      <c r="O933" s="363"/>
      <c r="P933" s="421"/>
      <c r="Q933" s="421"/>
      <c r="R933" s="421"/>
      <c r="S933" s="421"/>
      <c r="T933" s="421"/>
      <c r="U933" s="421"/>
      <c r="V933" s="421"/>
      <c r="W933" s="421"/>
      <c r="X933" s="421"/>
      <c r="Y933" s="421"/>
      <c r="Z933" s="421"/>
      <c r="AA933" s="421"/>
      <c r="AB933" s="421"/>
      <c r="AC933" s="421"/>
      <c r="AD933" s="421"/>
      <c r="AE933" s="421"/>
      <c r="AF933" s="421"/>
      <c r="AG933" s="421"/>
      <c r="AH933" s="421"/>
      <c r="AI933" s="422"/>
      <c r="AJ933" s="422"/>
      <c r="AK933" s="423"/>
      <c r="DB933" s="835"/>
    </row>
    <row r="934" spans="2:106" ht="3.65" customHeight="1">
      <c r="B934" s="836"/>
      <c r="I934" s="861"/>
      <c r="DB934" s="835"/>
    </row>
    <row r="935" spans="2:106" ht="3.65" customHeight="1">
      <c r="B935" s="836"/>
      <c r="I935" s="861"/>
      <c r="DB935" s="835"/>
    </row>
    <row r="936" spans="2:106" ht="3.65" customHeight="1">
      <c r="B936" s="836"/>
      <c r="I936" s="862"/>
      <c r="DB936" s="835"/>
    </row>
    <row r="937" spans="2:106" ht="3.65" customHeight="1">
      <c r="B937" s="828"/>
      <c r="C937" s="259"/>
      <c r="D937" s="259"/>
      <c r="E937" s="259"/>
      <c r="F937" s="259"/>
      <c r="G937" s="259"/>
      <c r="H937" s="259"/>
      <c r="I937" s="863"/>
      <c r="J937" s="259"/>
      <c r="K937" s="259"/>
      <c r="L937" s="259"/>
      <c r="M937" s="259"/>
      <c r="N937" s="259"/>
      <c r="O937" s="259"/>
      <c r="P937" s="259"/>
      <c r="Q937" s="259"/>
      <c r="R937" s="259"/>
      <c r="S937" s="259"/>
      <c r="T937" s="259"/>
      <c r="U937" s="259"/>
      <c r="V937" s="259"/>
      <c r="W937" s="259"/>
      <c r="X937" s="259"/>
      <c r="Y937" s="259"/>
      <c r="Z937" s="259"/>
      <c r="AA937" s="259"/>
      <c r="AB937" s="259"/>
      <c r="AC937" s="259"/>
      <c r="AD937" s="259"/>
      <c r="AE937" s="259"/>
      <c r="AF937" s="259"/>
      <c r="AG937" s="259"/>
      <c r="AH937" s="259"/>
      <c r="AI937" s="259"/>
      <c r="AJ937" s="259"/>
      <c r="AK937" s="259"/>
      <c r="AL937" s="259"/>
      <c r="AM937" s="259"/>
      <c r="AN937" s="259"/>
      <c r="AO937" s="259"/>
      <c r="AP937" s="259"/>
      <c r="AQ937" s="259"/>
      <c r="AR937" s="259"/>
      <c r="AS937" s="259"/>
      <c r="AT937" s="259"/>
      <c r="AU937" s="259"/>
      <c r="AV937" s="259"/>
      <c r="AW937" s="259"/>
      <c r="AX937" s="259"/>
      <c r="AY937" s="259"/>
      <c r="AZ937" s="259"/>
      <c r="BA937" s="259"/>
      <c r="BB937" s="259"/>
      <c r="BC937" s="259"/>
      <c r="BD937" s="259"/>
      <c r="BE937" s="259"/>
      <c r="BF937" s="259"/>
      <c r="BG937" s="259"/>
      <c r="BH937" s="259"/>
      <c r="BI937" s="259"/>
      <c r="BJ937" s="259"/>
      <c r="BK937" s="259"/>
      <c r="BL937" s="259"/>
      <c r="BM937" s="259"/>
      <c r="BN937" s="259"/>
      <c r="BO937" s="259"/>
      <c r="BP937" s="259"/>
      <c r="BQ937" s="259"/>
      <c r="BR937" s="259"/>
      <c r="BS937" s="259"/>
      <c r="BT937" s="259"/>
      <c r="BU937" s="259"/>
      <c r="BV937" s="259"/>
      <c r="BW937" s="259"/>
      <c r="BX937" s="259"/>
      <c r="BY937" s="259"/>
      <c r="BZ937" s="259"/>
      <c r="CA937" s="259"/>
      <c r="CB937" s="259"/>
      <c r="CC937" s="259"/>
      <c r="CD937" s="259"/>
      <c r="CE937" s="259"/>
      <c r="CF937" s="259"/>
      <c r="CG937" s="259"/>
      <c r="CH937" s="259"/>
      <c r="CI937" s="259"/>
      <c r="CJ937" s="259"/>
      <c r="CK937" s="259"/>
      <c r="CL937" s="259"/>
      <c r="CM937" s="259"/>
      <c r="CN937" s="259"/>
      <c r="CO937" s="259"/>
      <c r="CP937" s="259"/>
      <c r="CQ937" s="259"/>
      <c r="CR937" s="259"/>
      <c r="CS937" s="259"/>
      <c r="CT937" s="259"/>
      <c r="CU937" s="259"/>
      <c r="CV937" s="259"/>
      <c r="CW937" s="259"/>
      <c r="CX937" s="259"/>
      <c r="CY937" s="259"/>
      <c r="CZ937" s="259"/>
      <c r="DA937" s="259"/>
      <c r="DB937" s="829"/>
    </row>
    <row r="938" spans="2:106" ht="3.65" customHeight="1">
      <c r="B938" s="830"/>
      <c r="C938" s="207"/>
      <c r="D938" s="207"/>
      <c r="E938" s="207"/>
      <c r="F938" s="207"/>
      <c r="G938" s="207"/>
      <c r="H938" s="207"/>
      <c r="I938" s="864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31"/>
    </row>
    <row r="939" spans="2:106">
      <c r="B939" s="857" t="str">
        <f>"T_"&amp;E939&amp;"X"&amp;F939&amp;"X"&amp;G939&amp;"X"&amp;H939&amp;"X"&amp;I939</f>
        <v>T_VBBXMainXMTZX720XSPR</v>
      </c>
      <c r="C939" s="341"/>
      <c r="D939" s="209" t="s">
        <v>75</v>
      </c>
      <c r="E939" s="375" t="s">
        <v>220</v>
      </c>
      <c r="F939" s="208" t="s">
        <v>195</v>
      </c>
      <c r="G939" s="250" t="s">
        <v>212</v>
      </c>
      <c r="H939" s="210">
        <v>720</v>
      </c>
      <c r="I939" s="937" t="s">
        <v>367</v>
      </c>
      <c r="J939" s="260"/>
      <c r="K939" s="260"/>
      <c r="L939" s="260"/>
      <c r="M939" s="260"/>
      <c r="N939" s="260"/>
      <c r="O939" s="260"/>
      <c r="P939" s="260"/>
      <c r="Q939" s="260"/>
      <c r="R939" s="260"/>
      <c r="S939" s="260"/>
      <c r="T939" s="260"/>
      <c r="U939" s="260"/>
      <c r="V939" s="260"/>
      <c r="W939" s="260"/>
      <c r="X939" s="260"/>
      <c r="Y939" s="260"/>
      <c r="Z939" s="260"/>
      <c r="AA939" s="260"/>
      <c r="AB939" s="260"/>
      <c r="AC939" s="260"/>
      <c r="AD939" s="260"/>
      <c r="AE939" s="260"/>
      <c r="AF939" s="260"/>
      <c r="AG939" s="260"/>
      <c r="AH939" s="260"/>
      <c r="AI939" s="260"/>
      <c r="AJ939" s="260"/>
      <c r="AK939" s="260"/>
      <c r="AL939" s="260"/>
      <c r="AM939" s="260"/>
      <c r="AN939" s="260"/>
      <c r="AO939" s="260"/>
      <c r="AP939" s="260"/>
      <c r="AQ939" s="260"/>
      <c r="AR939" s="260"/>
      <c r="AS939" s="260"/>
      <c r="AT939" s="260"/>
      <c r="AU939" s="260"/>
      <c r="AV939" s="260"/>
      <c r="AW939" s="260"/>
      <c r="AX939" s="260"/>
      <c r="AY939" s="260"/>
      <c r="AZ939" s="260"/>
      <c r="BA939" s="260"/>
      <c r="BB939" s="260"/>
      <c r="BC939" s="260"/>
      <c r="BD939" s="260"/>
      <c r="BE939" s="260"/>
      <c r="BF939" s="260"/>
      <c r="BG939" s="260"/>
      <c r="BH939" s="260"/>
      <c r="BI939" s="260"/>
      <c r="BJ939" s="260"/>
      <c r="BK939" s="260"/>
      <c r="BL939" s="260"/>
      <c r="BM939" s="260"/>
      <c r="BN939" s="260"/>
      <c r="BO939" s="260"/>
      <c r="BP939" s="260"/>
      <c r="BQ939" s="260"/>
      <c r="BR939" s="260"/>
      <c r="BS939" s="260"/>
      <c r="BT939" s="260"/>
      <c r="BU939" s="260"/>
      <c r="BV939" s="260"/>
      <c r="BW939" s="260"/>
      <c r="BX939" s="260"/>
      <c r="BY939" s="260"/>
      <c r="BZ939" s="260"/>
      <c r="CA939" s="260"/>
      <c r="CB939" s="260"/>
      <c r="CC939" s="260"/>
      <c r="CD939" s="260"/>
      <c r="CE939" s="260"/>
      <c r="CF939" s="260"/>
      <c r="CG939" s="260"/>
      <c r="CH939" s="260"/>
      <c r="CI939" s="260"/>
      <c r="CJ939" s="260"/>
      <c r="CK939" s="260"/>
      <c r="CL939" s="260"/>
      <c r="CM939" s="260"/>
      <c r="CN939" s="260"/>
      <c r="CO939" s="260"/>
      <c r="CP939" s="260"/>
      <c r="CQ939" s="260"/>
      <c r="CR939" s="260"/>
      <c r="CS939" s="260"/>
      <c r="CT939" s="260"/>
      <c r="CU939" s="260"/>
      <c r="CV939" s="260"/>
      <c r="CW939" s="260"/>
      <c r="CX939" s="260"/>
      <c r="CY939" s="260"/>
      <c r="CZ939" s="260"/>
      <c r="DA939" s="260"/>
      <c r="DB939" s="833"/>
    </row>
    <row r="940" spans="2:106" customFormat="1" ht="3.65" customHeight="1">
      <c r="B940" s="834"/>
      <c r="E940" s="202"/>
      <c r="H940" s="851"/>
      <c r="I940" s="867"/>
      <c r="DB940" s="843"/>
    </row>
    <row r="941" spans="2:106" ht="3.65" customHeight="1">
      <c r="B941" s="836"/>
      <c r="I941" s="861"/>
      <c r="M941" s="946" t="s">
        <v>124</v>
      </c>
      <c r="N941" s="947"/>
      <c r="O941" s="947"/>
      <c r="P941" s="947"/>
      <c r="Q941" s="213"/>
      <c r="R941" s="213"/>
      <c r="S941" s="213"/>
      <c r="T941" s="213"/>
      <c r="U941" s="213"/>
      <c r="V941" s="254"/>
      <c r="W941" s="254"/>
      <c r="X941" s="254"/>
      <c r="Y941" s="254"/>
      <c r="Z941" s="254"/>
      <c r="AA941" s="254"/>
      <c r="AB941" s="254"/>
      <c r="AC941" s="254"/>
      <c r="AD941" s="254"/>
      <c r="AE941" s="254"/>
      <c r="AF941" s="254"/>
      <c r="AG941" s="254"/>
      <c r="AH941" s="950" t="s">
        <v>111</v>
      </c>
      <c r="AI941" s="950"/>
      <c r="AJ941" s="950"/>
      <c r="AK941" s="951"/>
      <c r="DB941" s="835"/>
    </row>
    <row r="942" spans="2:106" ht="3.65" customHeight="1">
      <c r="B942" s="836"/>
      <c r="I942" s="861"/>
      <c r="M942" s="948"/>
      <c r="N942" s="949"/>
      <c r="O942" s="949"/>
      <c r="P942" s="949"/>
      <c r="Q942" s="266"/>
      <c r="R942" s="266"/>
      <c r="S942" s="266"/>
      <c r="T942" s="266"/>
      <c r="U942" s="266"/>
      <c r="V942" s="276"/>
      <c r="W942" s="276"/>
      <c r="X942" s="276"/>
      <c r="Y942" s="276"/>
      <c r="Z942" s="276"/>
      <c r="AA942" s="276"/>
      <c r="AB942" s="276"/>
      <c r="AC942" s="276"/>
      <c r="AD942" s="276"/>
      <c r="AE942" s="276"/>
      <c r="AF942" s="276"/>
      <c r="AG942" s="276"/>
      <c r="AH942" s="952"/>
      <c r="AI942" s="952"/>
      <c r="AJ942" s="952"/>
      <c r="AK942" s="953"/>
      <c r="DB942" s="835"/>
    </row>
    <row r="943" spans="2:106" ht="3.65" customHeight="1">
      <c r="B943" s="836"/>
      <c r="I943" s="861"/>
      <c r="M943" s="255"/>
      <c r="N943" s="266"/>
      <c r="O943" s="266"/>
      <c r="P943" s="266"/>
      <c r="Q943" s="266"/>
      <c r="R943" s="266"/>
      <c r="S943" s="266"/>
      <c r="T943" s="266"/>
      <c r="U943" s="266"/>
      <c r="V943" s="266"/>
      <c r="W943" s="266"/>
      <c r="X943" s="266"/>
      <c r="Y943" s="266"/>
      <c r="Z943" s="266"/>
      <c r="AA943" s="266"/>
      <c r="AB943" s="266"/>
      <c r="AC943" s="266"/>
      <c r="AD943" s="266"/>
      <c r="AE943" s="266"/>
      <c r="AF943" s="266"/>
      <c r="AG943" s="266"/>
      <c r="AH943" s="266"/>
      <c r="AI943" s="266"/>
      <c r="AJ943" s="266"/>
      <c r="AK943" s="221"/>
      <c r="DB943" s="835"/>
    </row>
    <row r="944" spans="2:106" ht="3.65" customHeight="1">
      <c r="B944" s="836"/>
      <c r="I944" s="861"/>
      <c r="M944" s="255"/>
      <c r="N944" s="266"/>
      <c r="O944" s="266"/>
      <c r="P944" s="266"/>
      <c r="Q944" s="266"/>
      <c r="R944" s="266"/>
      <c r="S944" s="266"/>
      <c r="T944" s="266"/>
      <c r="U944" s="266"/>
      <c r="V944" s="266"/>
      <c r="W944" s="266"/>
      <c r="X944" s="266"/>
      <c r="Y944" s="266"/>
      <c r="Z944" s="266"/>
      <c r="AA944" s="266"/>
      <c r="AB944" s="266"/>
      <c r="AC944" s="266"/>
      <c r="AD944" s="266"/>
      <c r="AE944" s="266"/>
      <c r="AF944" s="266"/>
      <c r="AG944" s="266"/>
      <c r="AH944" s="266"/>
      <c r="AI944" s="266"/>
      <c r="AJ944" s="266"/>
      <c r="AK944" s="221"/>
      <c r="DB944" s="835"/>
    </row>
    <row r="945" spans="2:106" ht="3.65" customHeight="1">
      <c r="B945" s="836"/>
      <c r="I945" s="861"/>
      <c r="M945" s="255"/>
      <c r="N945" s="266"/>
      <c r="O945" s="266"/>
      <c r="P945" s="266"/>
      <c r="Q945" s="266"/>
      <c r="R945" s="266"/>
      <c r="S945" s="266"/>
      <c r="T945" s="266"/>
      <c r="U945" s="266"/>
      <c r="V945" s="266"/>
      <c r="W945" s="266"/>
      <c r="X945" s="266"/>
      <c r="Y945" s="266"/>
      <c r="Z945" s="266"/>
      <c r="AA945" s="266"/>
      <c r="AB945" s="266"/>
      <c r="AC945" s="266"/>
      <c r="AD945" s="266"/>
      <c r="AE945" s="266"/>
      <c r="AF945" s="266"/>
      <c r="AG945" s="266"/>
      <c r="AH945" s="266"/>
      <c r="AI945" s="266"/>
      <c r="AJ945" s="266"/>
      <c r="AK945" s="221"/>
      <c r="DB945" s="835"/>
    </row>
    <row r="946" spans="2:106" ht="3.65" customHeight="1">
      <c r="B946" s="836"/>
      <c r="I946" s="861"/>
      <c r="M946" s="255"/>
      <c r="N946" s="266"/>
      <c r="O946" s="929"/>
      <c r="P946" s="930"/>
      <c r="Q946" s="930"/>
      <c r="R946" s="930"/>
      <c r="S946" s="930"/>
      <c r="T946" s="930"/>
      <c r="U946" s="930"/>
      <c r="V946" s="930"/>
      <c r="W946" s="930"/>
      <c r="X946" s="930"/>
      <c r="Y946" s="930"/>
      <c r="Z946" s="930"/>
      <c r="AA946" s="930"/>
      <c r="AB946" s="930"/>
      <c r="AC946" s="930"/>
      <c r="AD946" s="930"/>
      <c r="AE946" s="930"/>
      <c r="AF946" s="930"/>
      <c r="AG946" s="930"/>
      <c r="AH946" s="930"/>
      <c r="AI946" s="898"/>
      <c r="AJ946" s="266"/>
      <c r="AK946" s="221"/>
      <c r="DB946" s="835"/>
    </row>
    <row r="947" spans="2:106" ht="3.65" customHeight="1">
      <c r="B947" s="836"/>
      <c r="I947" s="861"/>
      <c r="M947" s="255"/>
      <c r="N947" s="266"/>
      <c r="O947" s="875"/>
      <c r="P947" s="263"/>
      <c r="Q947" s="263"/>
      <c r="R947" s="263"/>
      <c r="S947" s="263"/>
      <c r="T947" s="263"/>
      <c r="U947" s="263"/>
      <c r="V947" s="263"/>
      <c r="W947" s="263"/>
      <c r="X947" s="263"/>
      <c r="Y947" s="263"/>
      <c r="Z947" s="263"/>
      <c r="AA947" s="263"/>
      <c r="AB947" s="263"/>
      <c r="AC947" s="263"/>
      <c r="AD947" s="263"/>
      <c r="AE947" s="263"/>
      <c r="AF947" s="263"/>
      <c r="AG947" s="263"/>
      <c r="AH947" s="263"/>
      <c r="AI947" s="875"/>
      <c r="AJ947" s="266"/>
      <c r="AK947" s="221"/>
      <c r="DB947" s="835"/>
    </row>
    <row r="948" spans="2:106" ht="3.65" customHeight="1">
      <c r="B948" s="836"/>
      <c r="I948" s="861"/>
      <c r="M948" s="255"/>
      <c r="N948" s="266"/>
      <c r="O948" s="875"/>
      <c r="P948" s="263"/>
      <c r="Q948" s="263"/>
      <c r="R948" s="263"/>
      <c r="S948" s="263"/>
      <c r="T948" s="263"/>
      <c r="U948" s="263"/>
      <c r="V948" s="263"/>
      <c r="W948" s="263"/>
      <c r="X948" s="263"/>
      <c r="Y948" s="263"/>
      <c r="Z948" s="263"/>
      <c r="AA948" s="263"/>
      <c r="AB948" s="263"/>
      <c r="AC948" s="263"/>
      <c r="AD948" s="263"/>
      <c r="AE948" s="263"/>
      <c r="AF948" s="263"/>
      <c r="AG948" s="263"/>
      <c r="AH948" s="263"/>
      <c r="AI948" s="875"/>
      <c r="AJ948" s="266"/>
      <c r="AK948" s="221"/>
      <c r="DB948" s="835"/>
    </row>
    <row r="949" spans="2:106" ht="3.65" customHeight="1">
      <c r="B949" s="836"/>
      <c r="I949" s="861"/>
      <c r="M949" s="255"/>
      <c r="N949" s="266"/>
      <c r="O949" s="931"/>
      <c r="P949" s="932"/>
      <c r="Q949" s="932"/>
      <c r="R949" s="932"/>
      <c r="S949" s="932"/>
      <c r="T949" s="932"/>
      <c r="U949" s="932"/>
      <c r="V949" s="932"/>
      <c r="W949" s="875"/>
      <c r="X949" s="875"/>
      <c r="Y949" s="932"/>
      <c r="Z949" s="932"/>
      <c r="AA949" s="875"/>
      <c r="AB949" s="875"/>
      <c r="AC949" s="932"/>
      <c r="AD949" s="932"/>
      <c r="AE949" s="875"/>
      <c r="AF949" s="875"/>
      <c r="AG949" s="932"/>
      <c r="AH949" s="932"/>
      <c r="AI949" s="933"/>
      <c r="AJ949" s="266"/>
      <c r="AK949" s="221"/>
      <c r="DB949" s="835"/>
    </row>
    <row r="950" spans="2:106" ht="3.65" customHeight="1">
      <c r="B950" s="836"/>
      <c r="I950" s="861"/>
      <c r="M950" s="255"/>
      <c r="N950" s="266"/>
      <c r="O950" s="266"/>
      <c r="P950" s="266"/>
      <c r="Q950" s="266"/>
      <c r="R950" s="266"/>
      <c r="S950" s="266"/>
      <c r="T950" s="266"/>
      <c r="U950" s="266"/>
      <c r="V950" s="266"/>
      <c r="W950" s="263"/>
      <c r="X950" s="263"/>
      <c r="Y950" s="266"/>
      <c r="Z950" s="266"/>
      <c r="AA950" s="263"/>
      <c r="AB950" s="263"/>
      <c r="AC950" s="266"/>
      <c r="AD950" s="266"/>
      <c r="AE950" s="263"/>
      <c r="AF950" s="263"/>
      <c r="AG950" s="266"/>
      <c r="AH950" s="266"/>
      <c r="AI950" s="266"/>
      <c r="AJ950" s="266"/>
      <c r="AK950" s="221"/>
      <c r="DB950" s="835"/>
    </row>
    <row r="951" spans="2:106" ht="3.65" customHeight="1">
      <c r="B951" s="836"/>
      <c r="I951" s="861"/>
      <c r="M951" s="255"/>
      <c r="N951" s="266"/>
      <c r="O951" s="266"/>
      <c r="P951" s="266"/>
      <c r="Q951" s="266"/>
      <c r="R951" s="266"/>
      <c r="S951" s="266"/>
      <c r="T951" s="266"/>
      <c r="U951" s="266"/>
      <c r="V951" s="266"/>
      <c r="W951" s="263"/>
      <c r="X951" s="263"/>
      <c r="Y951" s="266"/>
      <c r="Z951" s="266"/>
      <c r="AA951" s="263"/>
      <c r="AB951" s="263"/>
      <c r="AC951" s="266"/>
      <c r="AD951" s="266"/>
      <c r="AE951" s="263"/>
      <c r="AF951" s="263"/>
      <c r="AG951" s="266"/>
      <c r="AH951" s="266"/>
      <c r="AI951" s="266"/>
      <c r="AJ951" s="266"/>
      <c r="AK951" s="221"/>
      <c r="DB951" s="835"/>
    </row>
    <row r="952" spans="2:106" ht="3.65" customHeight="1">
      <c r="B952" s="836"/>
      <c r="I952" s="861"/>
      <c r="M952" s="255"/>
      <c r="N952" s="266"/>
      <c r="O952" s="266"/>
      <c r="P952" s="266"/>
      <c r="Q952" s="266"/>
      <c r="R952" s="266"/>
      <c r="S952" s="266"/>
      <c r="T952" s="266"/>
      <c r="U952" s="266"/>
      <c r="V952" s="266"/>
      <c r="W952" s="263"/>
      <c r="X952" s="263"/>
      <c r="Y952" s="266"/>
      <c r="Z952" s="266"/>
      <c r="AA952" s="263"/>
      <c r="AB952" s="263"/>
      <c r="AC952" s="266"/>
      <c r="AD952" s="266"/>
      <c r="AE952" s="263"/>
      <c r="AF952" s="263"/>
      <c r="AG952" s="266"/>
      <c r="AH952" s="266"/>
      <c r="AI952" s="266"/>
      <c r="AJ952" s="266"/>
      <c r="AK952" s="221"/>
      <c r="DB952" s="835"/>
    </row>
    <row r="953" spans="2:106" ht="3.65" customHeight="1">
      <c r="B953" s="836"/>
      <c r="I953" s="861"/>
      <c r="M953" s="948" t="s">
        <v>133</v>
      </c>
      <c r="N953" s="949"/>
      <c r="O953" s="949"/>
      <c r="P953" s="266"/>
      <c r="Q953" s="266"/>
      <c r="R953" s="266"/>
      <c r="S953" s="266"/>
      <c r="T953" s="266"/>
      <c r="U953" s="266"/>
      <c r="V953" s="266"/>
      <c r="W953" s="263"/>
      <c r="X953" s="263"/>
      <c r="Y953" s="266"/>
      <c r="Z953" s="266"/>
      <c r="AA953" s="263"/>
      <c r="AB953" s="263"/>
      <c r="AC953" s="266"/>
      <c r="AD953" s="266"/>
      <c r="AE953" s="263"/>
      <c r="AF953" s="263"/>
      <c r="AG953" s="266"/>
      <c r="AH953" s="266"/>
      <c r="AI953" s="266"/>
      <c r="AJ953" s="266"/>
      <c r="AK953" s="221"/>
      <c r="DB953" s="835"/>
    </row>
    <row r="954" spans="2:106" ht="3.65" customHeight="1">
      <c r="B954" s="836"/>
      <c r="I954" s="861"/>
      <c r="M954" s="954"/>
      <c r="N954" s="955"/>
      <c r="O954" s="955"/>
      <c r="P954" s="220"/>
      <c r="Q954" s="220"/>
      <c r="R954" s="220"/>
      <c r="S954" s="220"/>
      <c r="T954" s="220"/>
      <c r="U954" s="220"/>
      <c r="V954" s="220"/>
      <c r="W954" s="437"/>
      <c r="X954" s="437"/>
      <c r="Y954" s="220"/>
      <c r="Z954" s="220"/>
      <c r="AA954" s="437"/>
      <c r="AB954" s="437"/>
      <c r="AC954" s="220"/>
      <c r="AD954" s="220"/>
      <c r="AE954" s="437"/>
      <c r="AF954" s="437"/>
      <c r="AG954" s="220"/>
      <c r="AH954" s="220"/>
      <c r="AI954" s="220"/>
      <c r="AJ954" s="220"/>
      <c r="AK954" s="224"/>
      <c r="DB954" s="835"/>
    </row>
    <row r="955" spans="2:106" ht="3.65" customHeight="1">
      <c r="B955" s="836"/>
      <c r="I955" s="861"/>
      <c r="M955" s="348"/>
      <c r="N955" s="349"/>
      <c r="O955" s="349"/>
      <c r="P955" s="350"/>
      <c r="Q955" s="350"/>
      <c r="R955" s="809"/>
      <c r="S955" s="809"/>
      <c r="T955" s="809"/>
      <c r="U955" s="809"/>
      <c r="V955" s="408"/>
      <c r="W955" s="817"/>
      <c r="X955" s="817"/>
      <c r="Y955" s="809"/>
      <c r="Z955" s="408"/>
      <c r="AA955" s="817"/>
      <c r="AB955" s="817"/>
      <c r="AC955" s="408"/>
      <c r="AD955" s="438"/>
      <c r="AE955" s="817"/>
      <c r="AF955" s="817"/>
      <c r="AG955" s="408"/>
      <c r="AH955" s="970" t="s">
        <v>111</v>
      </c>
      <c r="AI955" s="970"/>
      <c r="AJ955" s="970"/>
      <c r="AK955" s="971"/>
      <c r="DB955" s="835"/>
    </row>
    <row r="956" spans="2:106" ht="3.65" customHeight="1">
      <c r="B956" s="836"/>
      <c r="I956" s="861"/>
      <c r="M956" s="348"/>
      <c r="N956" s="349"/>
      <c r="O956" s="349"/>
      <c r="P956" s="350"/>
      <c r="Q956" s="350"/>
      <c r="R956" s="809"/>
      <c r="S956" s="809"/>
      <c r="T956" s="809"/>
      <c r="U956" s="809"/>
      <c r="V956" s="408"/>
      <c r="W956" s="817"/>
      <c r="X956" s="817"/>
      <c r="Y956" s="809"/>
      <c r="Z956" s="408"/>
      <c r="AA956" s="817"/>
      <c r="AB956" s="817"/>
      <c r="AC956" s="408"/>
      <c r="AD956" s="811"/>
      <c r="AE956" s="817"/>
      <c r="AF956" s="817"/>
      <c r="AG956" s="408"/>
      <c r="AH956" s="958"/>
      <c r="AI956" s="958"/>
      <c r="AJ956" s="958"/>
      <c r="AK956" s="965"/>
      <c r="DB956" s="835"/>
    </row>
    <row r="957" spans="2:106" ht="3.65" customHeight="1">
      <c r="B957" s="836"/>
      <c r="I957" s="861"/>
      <c r="M957" s="348"/>
      <c r="N957" s="350"/>
      <c r="O957" s="350"/>
      <c r="P957" s="350"/>
      <c r="Q957" s="350"/>
      <c r="R957" s="350"/>
      <c r="S957" s="350"/>
      <c r="T957" s="350"/>
      <c r="U957" s="350"/>
      <c r="V957" s="408"/>
      <c r="W957" s="817"/>
      <c r="X957" s="817"/>
      <c r="Y957" s="811"/>
      <c r="Z957" s="408"/>
      <c r="AA957" s="817"/>
      <c r="AB957" s="817"/>
      <c r="AC957" s="408"/>
      <c r="AD957" s="811"/>
      <c r="AE957" s="817"/>
      <c r="AF957" s="817"/>
      <c r="AG957" s="408"/>
      <c r="AH957" s="811"/>
      <c r="AI957" s="811"/>
      <c r="AJ957" s="350"/>
      <c r="AK957" s="353"/>
      <c r="DB957" s="835"/>
    </row>
    <row r="958" spans="2:106" ht="3.65" customHeight="1">
      <c r="B958" s="836"/>
      <c r="I958" s="861"/>
      <c r="M958" s="348"/>
      <c r="N958" s="350"/>
      <c r="O958" s="350"/>
      <c r="P958" s="350"/>
      <c r="Q958" s="350"/>
      <c r="R958" s="350"/>
      <c r="S958" s="350"/>
      <c r="T958" s="350"/>
      <c r="U958" s="350"/>
      <c r="V958" s="408"/>
      <c r="W958" s="817"/>
      <c r="X958" s="817"/>
      <c r="Y958" s="350"/>
      <c r="Z958" s="408"/>
      <c r="AA958" s="817"/>
      <c r="AB958" s="817"/>
      <c r="AC958" s="408"/>
      <c r="AD958" s="811"/>
      <c r="AE958" s="817"/>
      <c r="AF958" s="817"/>
      <c r="AG958" s="408"/>
      <c r="AH958" s="811"/>
      <c r="AI958" s="811"/>
      <c r="AJ958" s="350"/>
      <c r="AK958" s="353"/>
      <c r="DB958" s="835"/>
    </row>
    <row r="959" spans="2:106" ht="3.65" customHeight="1">
      <c r="B959" s="836"/>
      <c r="I959" s="861"/>
      <c r="M959" s="439"/>
      <c r="N959" s="811"/>
      <c r="O959" s="811"/>
      <c r="P959" s="811"/>
      <c r="Q959" s="811"/>
      <c r="R959" s="811"/>
      <c r="S959" s="811"/>
      <c r="T959" s="811"/>
      <c r="U959" s="811"/>
      <c r="V959" s="408"/>
      <c r="W959" s="817"/>
      <c r="X959" s="817"/>
      <c r="Y959" s="811"/>
      <c r="Z959" s="408"/>
      <c r="AA959" s="817"/>
      <c r="AB959" s="817"/>
      <c r="AC959" s="408"/>
      <c r="AD959" s="811"/>
      <c r="AE959" s="817"/>
      <c r="AF959" s="817"/>
      <c r="AG959" s="408"/>
      <c r="AH959" s="811"/>
      <c r="AI959" s="811"/>
      <c r="AJ959" s="811"/>
      <c r="AK959" s="354"/>
      <c r="DB959" s="835"/>
    </row>
    <row r="960" spans="2:106" ht="3.65" customHeight="1">
      <c r="B960" s="836"/>
      <c r="I960" s="861"/>
      <c r="M960" s="439"/>
      <c r="N960" s="350"/>
      <c r="O960" s="350"/>
      <c r="P960" s="350"/>
      <c r="Q960" s="350"/>
      <c r="R960" s="350"/>
      <c r="S960" s="350"/>
      <c r="T960" s="811"/>
      <c r="U960" s="811"/>
      <c r="V960" s="408"/>
      <c r="W960" s="817"/>
      <c r="X960" s="817"/>
      <c r="Y960" s="811"/>
      <c r="Z960" s="408"/>
      <c r="AA960" s="817"/>
      <c r="AB960" s="817"/>
      <c r="AC960" s="408"/>
      <c r="AD960" s="811"/>
      <c r="AE960" s="817"/>
      <c r="AF960" s="817"/>
      <c r="AG960" s="408"/>
      <c r="AH960" s="811"/>
      <c r="AI960" s="811"/>
      <c r="AJ960" s="811"/>
      <c r="AK960" s="354"/>
      <c r="DB960" s="835"/>
    </row>
    <row r="961" spans="2:106" ht="3.65" customHeight="1">
      <c r="B961" s="836"/>
      <c r="I961" s="861"/>
      <c r="M961" s="439"/>
      <c r="N961" s="350"/>
      <c r="O961" s="350"/>
      <c r="P961" s="350"/>
      <c r="Q961" s="350"/>
      <c r="R961" s="350"/>
      <c r="S961" s="350"/>
      <c r="T961" s="811"/>
      <c r="U961" s="949" t="e" vm="36">
        <v>#VALUE!</v>
      </c>
      <c r="V961" s="949"/>
      <c r="W961" s="949"/>
      <c r="X961" s="949"/>
      <c r="Y961" s="949"/>
      <c r="Z961" s="949"/>
      <c r="AA961" s="949"/>
      <c r="AB961" s="949"/>
      <c r="AC961" s="949"/>
      <c r="AD961" s="949"/>
      <c r="AE961" s="949"/>
      <c r="AF961" s="949"/>
      <c r="AG961" s="949"/>
      <c r="AH961" s="949"/>
      <c r="AI961" s="811"/>
      <c r="AJ961" s="811"/>
      <c r="AK961" s="354"/>
      <c r="DB961" s="835"/>
    </row>
    <row r="962" spans="2:106" ht="3.65" customHeight="1">
      <c r="B962" s="836"/>
      <c r="I962" s="861"/>
      <c r="M962" s="439"/>
      <c r="N962" s="350"/>
      <c r="O962" s="350"/>
      <c r="P962" s="350"/>
      <c r="Q962" s="350"/>
      <c r="R962" s="350"/>
      <c r="S962" s="350"/>
      <c r="T962" s="811"/>
      <c r="U962" s="949"/>
      <c r="V962" s="949"/>
      <c r="W962" s="949"/>
      <c r="X962" s="949"/>
      <c r="Y962" s="949"/>
      <c r="Z962" s="949"/>
      <c r="AA962" s="949"/>
      <c r="AB962" s="949"/>
      <c r="AC962" s="949"/>
      <c r="AD962" s="949"/>
      <c r="AE962" s="949"/>
      <c r="AF962" s="949"/>
      <c r="AG962" s="949"/>
      <c r="AH962" s="949"/>
      <c r="AI962" s="811"/>
      <c r="AJ962" s="811"/>
      <c r="AK962" s="354"/>
      <c r="DB962" s="835"/>
    </row>
    <row r="963" spans="2:106" ht="3.65" customHeight="1">
      <c r="B963" s="836"/>
      <c r="I963" s="861"/>
      <c r="M963" s="439"/>
      <c r="N963" s="350"/>
      <c r="O963" s="350"/>
      <c r="P963" s="350"/>
      <c r="Q963" s="350"/>
      <c r="R963" s="350"/>
      <c r="S963" s="350"/>
      <c r="T963" s="811"/>
      <c r="U963" s="949"/>
      <c r="V963" s="949"/>
      <c r="W963" s="949"/>
      <c r="X963" s="949"/>
      <c r="Y963" s="949"/>
      <c r="Z963" s="949"/>
      <c r="AA963" s="949"/>
      <c r="AB963" s="949"/>
      <c r="AC963" s="949"/>
      <c r="AD963" s="949"/>
      <c r="AE963" s="949"/>
      <c r="AF963" s="949"/>
      <c r="AG963" s="949"/>
      <c r="AH963" s="949"/>
      <c r="AI963" s="811"/>
      <c r="AJ963" s="811"/>
      <c r="AK963" s="354"/>
      <c r="DB963" s="835"/>
    </row>
    <row r="964" spans="2:106" ht="3.65" customHeight="1">
      <c r="B964" s="836"/>
      <c r="I964" s="861"/>
      <c r="M964" s="439"/>
      <c r="N964" s="350"/>
      <c r="O964" s="350"/>
      <c r="P964" s="350"/>
      <c r="Q964" s="350"/>
      <c r="R964" s="350"/>
      <c r="S964" s="350"/>
      <c r="T964" s="811"/>
      <c r="U964" s="949"/>
      <c r="V964" s="949"/>
      <c r="W964" s="949"/>
      <c r="X964" s="949"/>
      <c r="Y964" s="949"/>
      <c r="Z964" s="949"/>
      <c r="AA964" s="949"/>
      <c r="AB964" s="949"/>
      <c r="AC964" s="949"/>
      <c r="AD964" s="949"/>
      <c r="AE964" s="949"/>
      <c r="AF964" s="949"/>
      <c r="AG964" s="949"/>
      <c r="AH964" s="949"/>
      <c r="AI964" s="811"/>
      <c r="AJ964" s="811"/>
      <c r="AK964" s="354"/>
      <c r="DB964" s="835"/>
    </row>
    <row r="965" spans="2:106" ht="3.65" customHeight="1">
      <c r="B965" s="836"/>
      <c r="I965" s="861"/>
      <c r="M965" s="439"/>
      <c r="N965" s="350"/>
      <c r="O965" s="350"/>
      <c r="P965" s="350"/>
      <c r="Q965" s="350"/>
      <c r="R965" s="350"/>
      <c r="S965" s="350"/>
      <c r="T965" s="811"/>
      <c r="U965" s="949"/>
      <c r="V965" s="949"/>
      <c r="W965" s="949"/>
      <c r="X965" s="949"/>
      <c r="Y965" s="949"/>
      <c r="Z965" s="949"/>
      <c r="AA965" s="949"/>
      <c r="AB965" s="949"/>
      <c r="AC965" s="949"/>
      <c r="AD965" s="949"/>
      <c r="AE965" s="949"/>
      <c r="AF965" s="949"/>
      <c r="AG965" s="949"/>
      <c r="AH965" s="949"/>
      <c r="AI965" s="350"/>
      <c r="AJ965" s="350"/>
      <c r="AK965" s="353"/>
      <c r="DB965" s="835"/>
    </row>
    <row r="966" spans="2:106" ht="3.65" customHeight="1">
      <c r="B966" s="836"/>
      <c r="I966" s="861"/>
      <c r="M966" s="439"/>
      <c r="N966" s="350"/>
      <c r="O966" s="350"/>
      <c r="P966" s="350"/>
      <c r="Q966" s="350"/>
      <c r="R966" s="350"/>
      <c r="S966" s="350"/>
      <c r="T966" s="811"/>
      <c r="U966" s="949"/>
      <c r="V966" s="949"/>
      <c r="W966" s="949"/>
      <c r="X966" s="949"/>
      <c r="Y966" s="949"/>
      <c r="Z966" s="949"/>
      <c r="AA966" s="949"/>
      <c r="AB966" s="949"/>
      <c r="AC966" s="949"/>
      <c r="AD966" s="949"/>
      <c r="AE966" s="949"/>
      <c r="AF966" s="949"/>
      <c r="AG966" s="949"/>
      <c r="AH966" s="949"/>
      <c r="AI966" s="350"/>
      <c r="AJ966" s="350"/>
      <c r="AK966" s="353"/>
      <c r="DB966" s="835"/>
    </row>
    <row r="967" spans="2:106" ht="3.65" customHeight="1">
      <c r="B967" s="836"/>
      <c r="I967" s="861"/>
      <c r="M967" s="439"/>
      <c r="N967" s="350"/>
      <c r="O967" s="350"/>
      <c r="P967" s="350"/>
      <c r="Q967" s="350"/>
      <c r="R967" s="350"/>
      <c r="S967" s="350"/>
      <c r="T967" s="811"/>
      <c r="U967" s="949"/>
      <c r="V967" s="949"/>
      <c r="W967" s="949"/>
      <c r="X967" s="949"/>
      <c r="Y967" s="949"/>
      <c r="Z967" s="949"/>
      <c r="AA967" s="949"/>
      <c r="AB967" s="949"/>
      <c r="AC967" s="949"/>
      <c r="AD967" s="949"/>
      <c r="AE967" s="949"/>
      <c r="AF967" s="949"/>
      <c r="AG967" s="949"/>
      <c r="AH967" s="949"/>
      <c r="AI967" s="811"/>
      <c r="AJ967" s="811"/>
      <c r="AK967" s="354"/>
      <c r="DB967" s="835"/>
    </row>
    <row r="968" spans="2:106" ht="3.65" customHeight="1">
      <c r="B968" s="836"/>
      <c r="I968" s="861"/>
      <c r="M968" s="439"/>
      <c r="N968" s="350"/>
      <c r="O968" s="350"/>
      <c r="P968" s="350"/>
      <c r="Q968" s="350"/>
      <c r="R968" s="350"/>
      <c r="S968" s="350"/>
      <c r="T968" s="811"/>
      <c r="U968" s="949"/>
      <c r="V968" s="949"/>
      <c r="W968" s="949"/>
      <c r="X968" s="949"/>
      <c r="Y968" s="949"/>
      <c r="Z968" s="949"/>
      <c r="AA968" s="949"/>
      <c r="AB968" s="949"/>
      <c r="AC968" s="949"/>
      <c r="AD968" s="949"/>
      <c r="AE968" s="949"/>
      <c r="AF968" s="949"/>
      <c r="AG968" s="949"/>
      <c r="AH968" s="949"/>
      <c r="AI968" s="811"/>
      <c r="AJ968" s="811"/>
      <c r="AK968" s="354"/>
      <c r="DB968" s="835"/>
    </row>
    <row r="969" spans="2:106" ht="3.65" customHeight="1">
      <c r="B969" s="836"/>
      <c r="I969" s="861"/>
      <c r="M969" s="439"/>
      <c r="N969" s="350"/>
      <c r="O969" s="350"/>
      <c r="P969" s="350"/>
      <c r="Q969" s="350"/>
      <c r="R969" s="350"/>
      <c r="S969" s="350"/>
      <c r="T969" s="811"/>
      <c r="U969" s="949"/>
      <c r="V969" s="949"/>
      <c r="W969" s="949"/>
      <c r="X969" s="949"/>
      <c r="Y969" s="949"/>
      <c r="Z969" s="949"/>
      <c r="AA969" s="949"/>
      <c r="AB969" s="949"/>
      <c r="AC969" s="949"/>
      <c r="AD969" s="949"/>
      <c r="AE969" s="949"/>
      <c r="AF969" s="949"/>
      <c r="AG969" s="949"/>
      <c r="AH969" s="949"/>
      <c r="AI969" s="811"/>
      <c r="AJ969" s="811"/>
      <c r="AK969" s="354"/>
      <c r="DB969" s="835"/>
    </row>
    <row r="970" spans="2:106" ht="3.65" customHeight="1">
      <c r="B970" s="836"/>
      <c r="I970" s="861"/>
      <c r="M970" s="439"/>
      <c r="N970" s="350"/>
      <c r="O970" s="350"/>
      <c r="P970" s="350"/>
      <c r="Q970" s="350"/>
      <c r="R970" s="350"/>
      <c r="S970" s="350"/>
      <c r="T970" s="811"/>
      <c r="U970" s="949"/>
      <c r="V970" s="949"/>
      <c r="W970" s="949"/>
      <c r="X970" s="949"/>
      <c r="Y970" s="949"/>
      <c r="Z970" s="949"/>
      <c r="AA970" s="949"/>
      <c r="AB970" s="949"/>
      <c r="AC970" s="949"/>
      <c r="AD970" s="949"/>
      <c r="AE970" s="949"/>
      <c r="AF970" s="949"/>
      <c r="AG970" s="949"/>
      <c r="AH970" s="949"/>
      <c r="AI970" s="811"/>
      <c r="AJ970" s="811"/>
      <c r="AK970" s="354"/>
      <c r="DB970" s="835"/>
    </row>
    <row r="971" spans="2:106" ht="3.65" customHeight="1">
      <c r="B971" s="836"/>
      <c r="I971" s="861"/>
      <c r="M971" s="439"/>
      <c r="N971" s="350"/>
      <c r="O971" s="350"/>
      <c r="P971" s="350"/>
      <c r="Q971" s="350"/>
      <c r="R971" s="350"/>
      <c r="S971" s="350"/>
      <c r="T971" s="811"/>
      <c r="U971" s="949"/>
      <c r="V971" s="949"/>
      <c r="W971" s="949"/>
      <c r="X971" s="949"/>
      <c r="Y971" s="949"/>
      <c r="Z971" s="949"/>
      <c r="AA971" s="949"/>
      <c r="AB971" s="949"/>
      <c r="AC971" s="949"/>
      <c r="AD971" s="949"/>
      <c r="AE971" s="949"/>
      <c r="AF971" s="949"/>
      <c r="AG971" s="949"/>
      <c r="AH971" s="949"/>
      <c r="AI971" s="811"/>
      <c r="AJ971" s="811"/>
      <c r="AK971" s="354"/>
      <c r="DB971" s="835"/>
    </row>
    <row r="972" spans="2:106" ht="3.65" customHeight="1">
      <c r="B972" s="836"/>
      <c r="I972" s="861"/>
      <c r="M972" s="439"/>
      <c r="N972" s="350"/>
      <c r="O972" s="350"/>
      <c r="P972" s="350"/>
      <c r="Q972" s="350"/>
      <c r="R972" s="350"/>
      <c r="S972" s="350"/>
      <c r="T972" s="811"/>
      <c r="U972" s="949"/>
      <c r="V972" s="949"/>
      <c r="W972" s="949"/>
      <c r="X972" s="949"/>
      <c r="Y972" s="949"/>
      <c r="Z972" s="949"/>
      <c r="AA972" s="949"/>
      <c r="AB972" s="949"/>
      <c r="AC972" s="949"/>
      <c r="AD972" s="949"/>
      <c r="AE972" s="949"/>
      <c r="AF972" s="949"/>
      <c r="AG972" s="949"/>
      <c r="AH972" s="949"/>
      <c r="AI972" s="811"/>
      <c r="AJ972" s="811"/>
      <c r="AK972" s="354"/>
      <c r="DB972" s="835"/>
    </row>
    <row r="973" spans="2:106" ht="3.65" customHeight="1">
      <c r="B973" s="836"/>
      <c r="I973" s="861"/>
      <c r="M973" s="439"/>
      <c r="N973" s="350"/>
      <c r="O973" s="350"/>
      <c r="P973" s="350"/>
      <c r="Q973" s="350"/>
      <c r="R973" s="350"/>
      <c r="S973" s="350"/>
      <c r="T973" s="811"/>
      <c r="U973" s="350"/>
      <c r="V973" s="408"/>
      <c r="W973" s="818"/>
      <c r="X973" s="818"/>
      <c r="Y973" s="811"/>
      <c r="Z973" s="408"/>
      <c r="AA973" s="818"/>
      <c r="AB973" s="818"/>
      <c r="AC973" s="408"/>
      <c r="AD973" s="811"/>
      <c r="AE973" s="818"/>
      <c r="AF973" s="818"/>
      <c r="AG973" s="408"/>
      <c r="AH973" s="350"/>
      <c r="AI973" s="811"/>
      <c r="AJ973" s="811"/>
      <c r="AK973" s="354"/>
      <c r="DB973" s="835"/>
    </row>
    <row r="974" spans="2:106" ht="3.65" customHeight="1">
      <c r="B974" s="836"/>
      <c r="I974" s="861"/>
      <c r="M974" s="439"/>
      <c r="N974" s="350"/>
      <c r="O974" s="350"/>
      <c r="P974" s="350"/>
      <c r="Q974" s="350"/>
      <c r="R974" s="350"/>
      <c r="S974" s="350"/>
      <c r="T974" s="811"/>
      <c r="U974" s="350"/>
      <c r="V974" s="408"/>
      <c r="W974" s="818"/>
      <c r="X974" s="818"/>
      <c r="Y974" s="811"/>
      <c r="Z974" s="408"/>
      <c r="AA974" s="818"/>
      <c r="AB974" s="818"/>
      <c r="AC974" s="408"/>
      <c r="AD974" s="811"/>
      <c r="AE974" s="818"/>
      <c r="AF974" s="818"/>
      <c r="AG974" s="408"/>
      <c r="AH974" s="350"/>
      <c r="AI974" s="811"/>
      <c r="AJ974" s="811"/>
      <c r="AK974" s="354"/>
      <c r="DB974" s="835"/>
    </row>
    <row r="975" spans="2:106" ht="3.65" customHeight="1">
      <c r="B975" s="836"/>
      <c r="I975" s="861"/>
      <c r="M975" s="439"/>
      <c r="N975" s="350"/>
      <c r="O975" s="350"/>
      <c r="P975" s="350"/>
      <c r="Q975" s="350"/>
      <c r="R975" s="350"/>
      <c r="S975" s="350"/>
      <c r="T975" s="811"/>
      <c r="U975" s="811"/>
      <c r="V975" s="408"/>
      <c r="W975" s="408"/>
      <c r="X975" s="408"/>
      <c r="Y975" s="811"/>
      <c r="Z975" s="408"/>
      <c r="AA975" s="408"/>
      <c r="AB975" s="408"/>
      <c r="AC975" s="408"/>
      <c r="AD975" s="408"/>
      <c r="AE975" s="408"/>
      <c r="AF975" s="408"/>
      <c r="AG975" s="408"/>
      <c r="AH975" s="811"/>
      <c r="AI975" s="811"/>
      <c r="AJ975" s="811"/>
      <c r="AK975" s="354"/>
      <c r="DB975" s="835"/>
    </row>
    <row r="976" spans="2:106" ht="3.65" customHeight="1">
      <c r="B976" s="836"/>
      <c r="I976" s="861"/>
      <c r="M976" s="439"/>
      <c r="N976" s="350"/>
      <c r="O976" s="350"/>
      <c r="P976" s="350"/>
      <c r="Q976" s="350"/>
      <c r="R976" s="350"/>
      <c r="S976" s="350"/>
      <c r="T976" s="811"/>
      <c r="U976" s="811"/>
      <c r="V976" s="408"/>
      <c r="W976" s="408"/>
      <c r="X976" s="408"/>
      <c r="Y976" s="811"/>
      <c r="Z976" s="408"/>
      <c r="AA976" s="408"/>
      <c r="AB976" s="408"/>
      <c r="AC976" s="408"/>
      <c r="AD976" s="408"/>
      <c r="AE976" s="408"/>
      <c r="AF976" s="408"/>
      <c r="AG976" s="408"/>
      <c r="AH976" s="811"/>
      <c r="AI976" s="811"/>
      <c r="AJ976" s="811"/>
      <c r="AK976" s="354"/>
      <c r="DB976" s="835"/>
    </row>
    <row r="977" spans="2:106" ht="3.65" customHeight="1">
      <c r="B977" s="836"/>
      <c r="I977" s="861"/>
      <c r="M977" s="967" t="s">
        <v>231</v>
      </c>
      <c r="N977" s="961"/>
      <c r="O977" s="961"/>
      <c r="P977" s="350"/>
      <c r="Q977" s="350"/>
      <c r="R977" s="350"/>
      <c r="S977" s="350"/>
      <c r="T977" s="350"/>
      <c r="U977" s="350"/>
      <c r="V977" s="350"/>
      <c r="W977" s="350"/>
      <c r="X977" s="350"/>
      <c r="Y977" s="350"/>
      <c r="Z977" s="350"/>
      <c r="AA977" s="350"/>
      <c r="AB977" s="350"/>
      <c r="AC977" s="350"/>
      <c r="AD977" s="350"/>
      <c r="AE977" s="809"/>
      <c r="AF977" s="809"/>
      <c r="AG977" s="809"/>
      <c r="AH977" s="809"/>
      <c r="AI977" s="350"/>
      <c r="AJ977" s="350"/>
      <c r="AK977" s="354"/>
      <c r="DB977" s="835"/>
    </row>
    <row r="978" spans="2:106" ht="3.5" customHeight="1">
      <c r="B978" s="836"/>
      <c r="I978" s="861"/>
      <c r="M978" s="968"/>
      <c r="N978" s="969"/>
      <c r="O978" s="969"/>
      <c r="P978" s="355"/>
      <c r="Q978" s="355"/>
      <c r="R978" s="363"/>
      <c r="S978" s="363"/>
      <c r="T978" s="363"/>
      <c r="U978" s="363"/>
      <c r="V978" s="355"/>
      <c r="W978" s="355"/>
      <c r="X978" s="355"/>
      <c r="Y978" s="355"/>
      <c r="Z978" s="355"/>
      <c r="AA978" s="355"/>
      <c r="AB978" s="355"/>
      <c r="AC978" s="355"/>
      <c r="AD978" s="355"/>
      <c r="AE978" s="356"/>
      <c r="AF978" s="356"/>
      <c r="AG978" s="356"/>
      <c r="AH978" s="356"/>
      <c r="AI978" s="355"/>
      <c r="AJ978" s="355"/>
      <c r="AK978" s="357"/>
      <c r="DB978" s="835"/>
    </row>
    <row r="979" spans="2:106" ht="3.65" customHeight="1">
      <c r="B979" s="836"/>
      <c r="I979" s="861"/>
      <c r="DB979" s="835"/>
    </row>
    <row r="980" spans="2:106" ht="3.65" customHeight="1">
      <c r="B980" s="836"/>
      <c r="I980" s="861"/>
      <c r="DB980" s="835"/>
    </row>
    <row r="981" spans="2:106" ht="3.65" customHeight="1">
      <c r="B981" s="836"/>
      <c r="I981" s="861"/>
      <c r="DB981" s="835"/>
    </row>
    <row r="982" spans="2:106" ht="3.65" customHeight="1">
      <c r="B982" s="836"/>
      <c r="I982" s="862"/>
      <c r="DB982" s="835"/>
    </row>
    <row r="983" spans="2:106" ht="3.65" customHeight="1">
      <c r="B983" s="828"/>
      <c r="C983" s="259"/>
      <c r="D983" s="259"/>
      <c r="E983" s="259"/>
      <c r="F983" s="259"/>
      <c r="G983" s="259"/>
      <c r="H983" s="259"/>
      <c r="I983" s="863"/>
      <c r="J983" s="259"/>
      <c r="K983" s="259"/>
      <c r="L983" s="259"/>
      <c r="M983" s="259"/>
      <c r="N983" s="259"/>
      <c r="O983" s="259"/>
      <c r="P983" s="259"/>
      <c r="Q983" s="259"/>
      <c r="R983" s="259"/>
      <c r="S983" s="259"/>
      <c r="T983" s="259"/>
      <c r="U983" s="259"/>
      <c r="V983" s="259"/>
      <c r="W983" s="259"/>
      <c r="X983" s="259"/>
      <c r="Y983" s="259"/>
      <c r="Z983" s="259"/>
      <c r="AA983" s="259"/>
      <c r="AB983" s="259"/>
      <c r="AC983" s="259"/>
      <c r="AD983" s="259"/>
      <c r="AE983" s="259"/>
      <c r="AF983" s="259"/>
      <c r="AG983" s="259"/>
      <c r="AH983" s="259"/>
      <c r="AI983" s="259"/>
      <c r="AJ983" s="259"/>
      <c r="AK983" s="259"/>
      <c r="AL983" s="259"/>
      <c r="AM983" s="259"/>
      <c r="AN983" s="259"/>
      <c r="AO983" s="259"/>
      <c r="AP983" s="259"/>
      <c r="AQ983" s="259"/>
      <c r="AR983" s="259"/>
      <c r="AS983" s="259"/>
      <c r="AT983" s="259"/>
      <c r="AU983" s="259"/>
      <c r="AV983" s="259"/>
      <c r="AW983" s="259"/>
      <c r="AX983" s="259"/>
      <c r="AY983" s="259"/>
      <c r="AZ983" s="259"/>
      <c r="BA983" s="259"/>
      <c r="BB983" s="259"/>
      <c r="BC983" s="259"/>
      <c r="BD983" s="259"/>
      <c r="BE983" s="259"/>
      <c r="BF983" s="259"/>
      <c r="BG983" s="259"/>
      <c r="BH983" s="259"/>
      <c r="BI983" s="259"/>
      <c r="BJ983" s="259"/>
      <c r="BK983" s="259"/>
      <c r="BL983" s="259"/>
      <c r="BM983" s="259"/>
      <c r="BN983" s="259"/>
      <c r="BO983" s="259"/>
      <c r="BP983" s="259"/>
      <c r="BQ983" s="259"/>
      <c r="BR983" s="259"/>
      <c r="BS983" s="259"/>
      <c r="BT983" s="259"/>
      <c r="BU983" s="259"/>
      <c r="BV983" s="259"/>
      <c r="BW983" s="259"/>
      <c r="BX983" s="259"/>
      <c r="BY983" s="259"/>
      <c r="BZ983" s="259"/>
      <c r="CA983" s="259"/>
      <c r="CB983" s="259"/>
      <c r="CC983" s="259"/>
      <c r="CD983" s="259"/>
      <c r="CE983" s="259"/>
      <c r="CF983" s="259"/>
      <c r="CG983" s="259"/>
      <c r="CH983" s="259"/>
      <c r="CI983" s="259"/>
      <c r="CJ983" s="259"/>
      <c r="CK983" s="259"/>
      <c r="CL983" s="259"/>
      <c r="CM983" s="259"/>
      <c r="CN983" s="259"/>
      <c r="CO983" s="259"/>
      <c r="CP983" s="259"/>
      <c r="CQ983" s="259"/>
      <c r="CR983" s="259"/>
      <c r="CS983" s="259"/>
      <c r="CT983" s="259"/>
      <c r="CU983" s="259"/>
      <c r="CV983" s="259"/>
      <c r="CW983" s="259"/>
      <c r="CX983" s="259"/>
      <c r="CY983" s="259"/>
      <c r="CZ983" s="259"/>
      <c r="DA983" s="259"/>
      <c r="DB983" s="829"/>
    </row>
    <row r="984" spans="2:106" ht="3.65" customHeight="1">
      <c r="B984" s="830"/>
      <c r="C984" s="207"/>
      <c r="D984" s="207"/>
      <c r="E984" s="207"/>
      <c r="F984" s="207"/>
      <c r="G984" s="207"/>
      <c r="H984" s="207"/>
      <c r="I984" s="864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31"/>
    </row>
    <row r="985" spans="2:106">
      <c r="B985" s="857" t="str">
        <f>"T_"&amp;E985&amp;"X"&amp;F985&amp;"X"&amp;G985&amp;"X"&amp;H985&amp;"X"&amp;I985</f>
        <v>T_VBBXMainXNWX720XSPR</v>
      </c>
      <c r="C985" s="944"/>
      <c r="D985" s="250" t="s">
        <v>75</v>
      </c>
      <c r="E985" s="375" t="s">
        <v>220</v>
      </c>
      <c r="F985" s="340" t="s">
        <v>195</v>
      </c>
      <c r="G985" s="250" t="s">
        <v>211</v>
      </c>
      <c r="H985" s="945">
        <v>720</v>
      </c>
      <c r="I985" s="937" t="s">
        <v>367</v>
      </c>
      <c r="J985" s="260"/>
      <c r="K985" s="260"/>
      <c r="L985" s="260"/>
      <c r="M985" s="260"/>
      <c r="N985" s="260"/>
      <c r="O985" s="260"/>
      <c r="P985" s="260"/>
      <c r="Q985" s="260"/>
      <c r="R985" s="260"/>
      <c r="S985" s="260"/>
      <c r="T985" s="260"/>
      <c r="U985" s="260"/>
      <c r="V985" s="260"/>
      <c r="W985" s="260"/>
      <c r="X985" s="260"/>
      <c r="Y985" s="260"/>
      <c r="Z985" s="260"/>
      <c r="AA985" s="260"/>
      <c r="AB985" s="260"/>
      <c r="AC985" s="260"/>
      <c r="AD985" s="260"/>
      <c r="AE985" s="260"/>
      <c r="AF985" s="260"/>
      <c r="AG985" s="260"/>
      <c r="AH985" s="260"/>
      <c r="AI985" s="260"/>
      <c r="AJ985" s="260"/>
      <c r="AK985" s="260"/>
      <c r="AL985" s="260"/>
      <c r="AM985" s="260"/>
      <c r="AN985" s="260"/>
      <c r="AO985" s="260"/>
      <c r="AP985" s="260"/>
      <c r="AQ985" s="260"/>
      <c r="AR985" s="260"/>
      <c r="AS985" s="260"/>
      <c r="AT985" s="260"/>
      <c r="AU985" s="260"/>
      <c r="AV985" s="260"/>
      <c r="AW985" s="260"/>
      <c r="AX985" s="260"/>
      <c r="AY985" s="260"/>
      <c r="AZ985" s="260"/>
      <c r="BA985" s="260"/>
      <c r="BB985" s="260"/>
      <c r="BC985" s="260"/>
      <c r="BD985" s="260"/>
      <c r="BE985" s="260"/>
      <c r="BF985" s="260"/>
      <c r="BG985" s="260"/>
      <c r="BH985" s="260"/>
      <c r="BI985" s="260"/>
      <c r="BJ985" s="260"/>
      <c r="BK985" s="260"/>
      <c r="BL985" s="260"/>
      <c r="BM985" s="260"/>
      <c r="BN985" s="260"/>
      <c r="BO985" s="260"/>
      <c r="BP985" s="260"/>
      <c r="BQ985" s="260"/>
      <c r="BR985" s="260"/>
      <c r="BS985" s="260"/>
      <c r="BT985" s="260"/>
      <c r="BU985" s="260"/>
      <c r="BV985" s="260"/>
      <c r="BW985" s="260"/>
      <c r="BX985" s="260"/>
      <c r="BY985" s="260"/>
      <c r="BZ985" s="260"/>
      <c r="CA985" s="260"/>
      <c r="CB985" s="260"/>
      <c r="CC985" s="260"/>
      <c r="CD985" s="260"/>
      <c r="CE985" s="260"/>
      <c r="CF985" s="260"/>
      <c r="CG985" s="260"/>
      <c r="CH985" s="260"/>
      <c r="CI985" s="260"/>
      <c r="CJ985" s="260"/>
      <c r="CK985" s="260"/>
      <c r="CL985" s="260"/>
      <c r="CM985" s="260"/>
      <c r="CN985" s="260"/>
      <c r="CO985" s="260"/>
      <c r="CP985" s="260"/>
      <c r="CQ985" s="260"/>
      <c r="CR985" s="260"/>
      <c r="CS985" s="260"/>
      <c r="CT985" s="260"/>
      <c r="CU985" s="260"/>
      <c r="CV985" s="260"/>
      <c r="CW985" s="260"/>
      <c r="CX985" s="260"/>
      <c r="CY985" s="260"/>
      <c r="CZ985" s="260"/>
      <c r="DA985" s="260"/>
      <c r="DB985" s="833"/>
    </row>
    <row r="986" spans="2:106" ht="3.65" customHeight="1">
      <c r="B986" s="834"/>
      <c r="I986" s="861"/>
      <c r="DB986" s="835"/>
    </row>
    <row r="987" spans="2:106" ht="3.65" customHeight="1">
      <c r="B987" s="836"/>
      <c r="I987" s="861"/>
      <c r="DB987" s="835"/>
    </row>
    <row r="988" spans="2:106" ht="3.65" customHeight="1">
      <c r="B988" s="836"/>
      <c r="I988" s="861"/>
      <c r="DB988" s="835"/>
    </row>
    <row r="989" spans="2:106" ht="3.65" customHeight="1">
      <c r="B989" s="836"/>
      <c r="I989" s="861"/>
      <c r="DB989" s="835"/>
    </row>
    <row r="990" spans="2:106" ht="3.65" customHeight="1">
      <c r="B990" s="836"/>
      <c r="I990" s="861"/>
      <c r="M990" s="946" t="s">
        <v>124</v>
      </c>
      <c r="N990" s="947"/>
      <c r="O990" s="947"/>
      <c r="P990" s="947"/>
      <c r="Q990" s="213"/>
      <c r="R990" s="213"/>
      <c r="S990" s="213"/>
      <c r="T990" s="213"/>
      <c r="U990" s="213"/>
      <c r="V990" s="254"/>
      <c r="W990" s="254"/>
      <c r="X990" s="254"/>
      <c r="Y990" s="254"/>
      <c r="Z990" s="254"/>
      <c r="AA990" s="254"/>
      <c r="AB990" s="254"/>
      <c r="AC990" s="254"/>
      <c r="AD990" s="254"/>
      <c r="AE990" s="254"/>
      <c r="AF990" s="254"/>
      <c r="AG990" s="254"/>
      <c r="AH990" s="950" t="s">
        <v>111</v>
      </c>
      <c r="AI990" s="950"/>
      <c r="AJ990" s="950"/>
      <c r="AK990" s="951"/>
      <c r="DB990" s="835"/>
    </row>
    <row r="991" spans="2:106" ht="3.65" customHeight="1">
      <c r="B991" s="836"/>
      <c r="I991" s="861"/>
      <c r="M991" s="948"/>
      <c r="N991" s="949"/>
      <c r="O991" s="949"/>
      <c r="P991" s="949"/>
      <c r="Q991" s="266"/>
      <c r="R991" s="266"/>
      <c r="S991" s="266"/>
      <c r="T991" s="266"/>
      <c r="U991" s="266"/>
      <c r="V991" s="276"/>
      <c r="W991" s="276"/>
      <c r="X991" s="276"/>
      <c r="Y991" s="276"/>
      <c r="Z991" s="276"/>
      <c r="AA991" s="276"/>
      <c r="AB991" s="276"/>
      <c r="AC991" s="276"/>
      <c r="AD991" s="276"/>
      <c r="AE991" s="276"/>
      <c r="AF991" s="276"/>
      <c r="AG991" s="276"/>
      <c r="AH991" s="952"/>
      <c r="AI991" s="952"/>
      <c r="AJ991" s="952"/>
      <c r="AK991" s="953"/>
      <c r="DB991" s="835"/>
    </row>
    <row r="992" spans="2:106" ht="3.65" customHeight="1">
      <c r="B992" s="836"/>
      <c r="I992" s="861"/>
      <c r="M992" s="255"/>
      <c r="N992" s="266"/>
      <c r="O992" s="266"/>
      <c r="P992" s="266"/>
      <c r="Q992" s="266"/>
      <c r="R992" s="266"/>
      <c r="S992" s="266"/>
      <c r="T992" s="266"/>
      <c r="U992" s="266"/>
      <c r="V992" s="266"/>
      <c r="W992" s="266"/>
      <c r="X992" s="266"/>
      <c r="Y992" s="266"/>
      <c r="Z992" s="266"/>
      <c r="AA992" s="266"/>
      <c r="AB992" s="266"/>
      <c r="AC992" s="266"/>
      <c r="AD992" s="266"/>
      <c r="AE992" s="266"/>
      <c r="AF992" s="266"/>
      <c r="AG992" s="266"/>
      <c r="AH992" s="266"/>
      <c r="AI992" s="266"/>
      <c r="AJ992" s="266"/>
      <c r="AK992" s="221"/>
      <c r="DB992" s="835"/>
    </row>
    <row r="993" spans="2:106" ht="3.65" customHeight="1">
      <c r="B993" s="836"/>
      <c r="I993" s="861"/>
      <c r="M993" s="255"/>
      <c r="N993" s="266"/>
      <c r="O993" s="266"/>
      <c r="P993" s="266"/>
      <c r="Q993" s="266"/>
      <c r="R993" s="266"/>
      <c r="S993" s="266"/>
      <c r="T993" s="266"/>
      <c r="U993" s="266"/>
      <c r="V993" s="266"/>
      <c r="W993" s="266"/>
      <c r="X993" s="266"/>
      <c r="Y993" s="266"/>
      <c r="Z993" s="266"/>
      <c r="AA993" s="266"/>
      <c r="AB993" s="266"/>
      <c r="AC993" s="266"/>
      <c r="AD993" s="266"/>
      <c r="AE993" s="266"/>
      <c r="AF993" s="266"/>
      <c r="AG993" s="266"/>
      <c r="AH993" s="266"/>
      <c r="AI993" s="266"/>
      <c r="AJ993" s="266"/>
      <c r="AK993" s="221"/>
      <c r="DB993" s="835"/>
    </row>
    <row r="994" spans="2:106" ht="3.65" customHeight="1">
      <c r="B994" s="836"/>
      <c r="I994" s="861"/>
      <c r="M994" s="255"/>
      <c r="N994" s="266"/>
      <c r="O994" s="266"/>
      <c r="P994" s="266"/>
      <c r="Q994" s="266"/>
      <c r="R994" s="266"/>
      <c r="S994" s="266"/>
      <c r="T994" s="266"/>
      <c r="U994" s="266"/>
      <c r="V994" s="266"/>
      <c r="W994" s="266"/>
      <c r="X994" s="266"/>
      <c r="Y994" s="266"/>
      <c r="Z994" s="266"/>
      <c r="AA994" s="266"/>
      <c r="AB994" s="266"/>
      <c r="AC994" s="266"/>
      <c r="AD994" s="266"/>
      <c r="AE994" s="266"/>
      <c r="AF994" s="266"/>
      <c r="AG994" s="266"/>
      <c r="AH994" s="266"/>
      <c r="AI994" s="266"/>
      <c r="AJ994" s="266"/>
      <c r="AK994" s="221"/>
      <c r="DB994" s="835"/>
    </row>
    <row r="995" spans="2:106" ht="3.65" customHeight="1">
      <c r="B995" s="836"/>
      <c r="I995" s="861"/>
      <c r="M995" s="255"/>
      <c r="N995" s="266"/>
      <c r="O995" s="929"/>
      <c r="P995" s="930"/>
      <c r="Q995" s="930"/>
      <c r="R995" s="930"/>
      <c r="S995" s="930"/>
      <c r="T995" s="930"/>
      <c r="U995" s="930"/>
      <c r="V995" s="930"/>
      <c r="W995" s="930"/>
      <c r="X995" s="930"/>
      <c r="Y995" s="930"/>
      <c r="Z995" s="930"/>
      <c r="AA995" s="930"/>
      <c r="AB995" s="930"/>
      <c r="AC995" s="930"/>
      <c r="AD995" s="930"/>
      <c r="AE995" s="930"/>
      <c r="AF995" s="930"/>
      <c r="AG995" s="930"/>
      <c r="AH995" s="930"/>
      <c r="AI995" s="898"/>
      <c r="AJ995" s="266"/>
      <c r="AK995" s="221"/>
      <c r="DB995" s="835"/>
    </row>
    <row r="996" spans="2:106" ht="3.65" customHeight="1">
      <c r="B996" s="836"/>
      <c r="I996" s="861"/>
      <c r="M996" s="255"/>
      <c r="N996" s="266"/>
      <c r="O996" s="875"/>
      <c r="P996" s="263"/>
      <c r="Q996" s="263"/>
      <c r="R996" s="263"/>
      <c r="S996" s="263"/>
      <c r="T996" s="263"/>
      <c r="U996" s="263"/>
      <c r="V996" s="263"/>
      <c r="W996" s="263"/>
      <c r="X996" s="263"/>
      <c r="Y996" s="263"/>
      <c r="Z996" s="263"/>
      <c r="AA996" s="263"/>
      <c r="AB996" s="263"/>
      <c r="AC996" s="263"/>
      <c r="AD996" s="263"/>
      <c r="AE996" s="263"/>
      <c r="AF996" s="263"/>
      <c r="AG996" s="263"/>
      <c r="AH996" s="263"/>
      <c r="AI996" s="875"/>
      <c r="AJ996" s="266"/>
      <c r="AK996" s="221"/>
      <c r="DB996" s="835"/>
    </row>
    <row r="997" spans="2:106" ht="3.65" customHeight="1">
      <c r="B997" s="836"/>
      <c r="I997" s="861"/>
      <c r="M997" s="255"/>
      <c r="N997" s="266"/>
      <c r="O997" s="875"/>
      <c r="P997" s="263"/>
      <c r="Q997" s="263"/>
      <c r="R997" s="263"/>
      <c r="S997" s="263"/>
      <c r="T997" s="263"/>
      <c r="U997" s="263"/>
      <c r="V997" s="263"/>
      <c r="W997" s="263"/>
      <c r="X997" s="263"/>
      <c r="Y997" s="263"/>
      <c r="Z997" s="263"/>
      <c r="AA997" s="263"/>
      <c r="AB997" s="263"/>
      <c r="AC997" s="263"/>
      <c r="AD997" s="263"/>
      <c r="AE997" s="263"/>
      <c r="AF997" s="263"/>
      <c r="AG997" s="263"/>
      <c r="AH997" s="263"/>
      <c r="AI997" s="875"/>
      <c r="AJ997" s="266"/>
      <c r="AK997" s="221"/>
      <c r="DB997" s="835"/>
    </row>
    <row r="998" spans="2:106" ht="3.65" customHeight="1">
      <c r="B998" s="836"/>
      <c r="I998" s="861"/>
      <c r="M998" s="255"/>
      <c r="N998" s="266"/>
      <c r="O998" s="931"/>
      <c r="P998" s="932"/>
      <c r="Q998" s="932"/>
      <c r="R998" s="932"/>
      <c r="S998" s="932"/>
      <c r="T998" s="932"/>
      <c r="U998" s="932"/>
      <c r="V998" s="932"/>
      <c r="W998" s="875"/>
      <c r="X998" s="875"/>
      <c r="Y998" s="932"/>
      <c r="Z998" s="932"/>
      <c r="AA998" s="875"/>
      <c r="AB998" s="875"/>
      <c r="AC998" s="932"/>
      <c r="AD998" s="932"/>
      <c r="AE998" s="875"/>
      <c r="AF998" s="875"/>
      <c r="AG998" s="932"/>
      <c r="AH998" s="932"/>
      <c r="AI998" s="933"/>
      <c r="AJ998" s="266"/>
      <c r="AK998" s="221"/>
      <c r="DB998" s="835"/>
    </row>
    <row r="999" spans="2:106" ht="3.65" customHeight="1">
      <c r="B999" s="836"/>
      <c r="I999" s="861"/>
      <c r="M999" s="255"/>
      <c r="N999" s="266"/>
      <c r="O999" s="266"/>
      <c r="P999" s="266"/>
      <c r="Q999" s="266"/>
      <c r="R999" s="266"/>
      <c r="S999" s="266"/>
      <c r="T999" s="266"/>
      <c r="U999" s="266"/>
      <c r="V999" s="266"/>
      <c r="W999" s="263"/>
      <c r="X999" s="263"/>
      <c r="Y999" s="266"/>
      <c r="Z999" s="266"/>
      <c r="AA999" s="263"/>
      <c r="AB999" s="263"/>
      <c r="AC999" s="266"/>
      <c r="AD999" s="266"/>
      <c r="AE999" s="263"/>
      <c r="AF999" s="263"/>
      <c r="AG999" s="266"/>
      <c r="AH999" s="266"/>
      <c r="AI999" s="266"/>
      <c r="AJ999" s="266"/>
      <c r="AK999" s="221"/>
      <c r="DB999" s="835"/>
    </row>
    <row r="1000" spans="2:106" ht="3.65" customHeight="1">
      <c r="B1000" s="836"/>
      <c r="I1000" s="861"/>
      <c r="M1000" s="255"/>
      <c r="N1000" s="266"/>
      <c r="O1000" s="266"/>
      <c r="P1000" s="266"/>
      <c r="Q1000" s="266"/>
      <c r="R1000" s="266"/>
      <c r="S1000" s="266"/>
      <c r="T1000" s="266"/>
      <c r="U1000" s="266"/>
      <c r="V1000" s="266"/>
      <c r="W1000" s="263"/>
      <c r="X1000" s="263"/>
      <c r="Y1000" s="266"/>
      <c r="Z1000" s="266"/>
      <c r="AA1000" s="263"/>
      <c r="AB1000" s="263"/>
      <c r="AC1000" s="266"/>
      <c r="AD1000" s="266"/>
      <c r="AE1000" s="263"/>
      <c r="AF1000" s="263"/>
      <c r="AG1000" s="266"/>
      <c r="AH1000" s="266"/>
      <c r="AI1000" s="266"/>
      <c r="AJ1000" s="266"/>
      <c r="AK1000" s="221"/>
      <c r="DB1000" s="835"/>
    </row>
    <row r="1001" spans="2:106" ht="3.65" customHeight="1">
      <c r="B1001" s="836"/>
      <c r="I1001" s="861"/>
      <c r="M1001" s="255"/>
      <c r="N1001" s="266"/>
      <c r="O1001" s="266"/>
      <c r="P1001" s="266"/>
      <c r="Q1001" s="266"/>
      <c r="R1001" s="266"/>
      <c r="S1001" s="266"/>
      <c r="T1001" s="266"/>
      <c r="U1001" s="266"/>
      <c r="V1001" s="266"/>
      <c r="W1001" s="263"/>
      <c r="X1001" s="263"/>
      <c r="Y1001" s="266"/>
      <c r="Z1001" s="266"/>
      <c r="AA1001" s="263"/>
      <c r="AB1001" s="263"/>
      <c r="AC1001" s="266"/>
      <c r="AD1001" s="266"/>
      <c r="AE1001" s="263"/>
      <c r="AF1001" s="263"/>
      <c r="AG1001" s="266"/>
      <c r="AH1001" s="266"/>
      <c r="AI1001" s="266"/>
      <c r="AJ1001" s="266"/>
      <c r="AK1001" s="221"/>
      <c r="DB1001" s="835"/>
    </row>
    <row r="1002" spans="2:106" ht="3.65" customHeight="1">
      <c r="B1002" s="836"/>
      <c r="I1002" s="861"/>
      <c r="M1002" s="948" t="s">
        <v>133</v>
      </c>
      <c r="N1002" s="949"/>
      <c r="O1002" s="949"/>
      <c r="P1002" s="266"/>
      <c r="Q1002" s="266"/>
      <c r="R1002" s="266"/>
      <c r="S1002" s="266"/>
      <c r="T1002" s="266"/>
      <c r="U1002" s="266"/>
      <c r="V1002" s="266"/>
      <c r="W1002" s="263"/>
      <c r="X1002" s="263"/>
      <c r="Y1002" s="266"/>
      <c r="Z1002" s="266"/>
      <c r="AA1002" s="263"/>
      <c r="AB1002" s="263"/>
      <c r="AC1002" s="266"/>
      <c r="AD1002" s="266"/>
      <c r="AE1002" s="263"/>
      <c r="AF1002" s="263"/>
      <c r="AG1002" s="266"/>
      <c r="AH1002" s="266"/>
      <c r="AI1002" s="266"/>
      <c r="AJ1002" s="266"/>
      <c r="AK1002" s="221"/>
      <c r="DB1002" s="835"/>
    </row>
    <row r="1003" spans="2:106" ht="3.65" customHeight="1">
      <c r="B1003" s="836"/>
      <c r="I1003" s="861"/>
      <c r="M1003" s="954"/>
      <c r="N1003" s="955"/>
      <c r="O1003" s="955"/>
      <c r="P1003" s="220"/>
      <c r="Q1003" s="220"/>
      <c r="R1003" s="220"/>
      <c r="S1003" s="220"/>
      <c r="T1003" s="220"/>
      <c r="U1003" s="220"/>
      <c r="V1003" s="220"/>
      <c r="W1003" s="437"/>
      <c r="X1003" s="437"/>
      <c r="Y1003" s="220"/>
      <c r="Z1003" s="220"/>
      <c r="AA1003" s="437"/>
      <c r="AB1003" s="437"/>
      <c r="AC1003" s="220"/>
      <c r="AD1003" s="220"/>
      <c r="AE1003" s="437"/>
      <c r="AF1003" s="437"/>
      <c r="AG1003" s="220"/>
      <c r="AH1003" s="220"/>
      <c r="AI1003" s="220"/>
      <c r="AJ1003" s="220"/>
      <c r="AK1003" s="224"/>
      <c r="DB1003" s="835"/>
    </row>
    <row r="1004" spans="2:106" ht="3.65" customHeight="1">
      <c r="B1004" s="836"/>
      <c r="I1004" s="861"/>
      <c r="M1004" s="348"/>
      <c r="N1004" s="349"/>
      <c r="O1004" s="349"/>
      <c r="P1004" s="350"/>
      <c r="Q1004" s="350"/>
      <c r="R1004" s="809"/>
      <c r="S1004" s="809"/>
      <c r="T1004" s="809"/>
      <c r="U1004" s="809"/>
      <c r="V1004" s="408"/>
      <c r="W1004" s="817"/>
      <c r="X1004" s="817"/>
      <c r="Y1004" s="809"/>
      <c r="Z1004" s="408"/>
      <c r="AA1004" s="817"/>
      <c r="AB1004" s="817"/>
      <c r="AC1004" s="408"/>
      <c r="AD1004" s="438"/>
      <c r="AE1004" s="817"/>
      <c r="AF1004" s="817"/>
      <c r="AG1004" s="408"/>
      <c r="AH1004" s="970" t="s">
        <v>111</v>
      </c>
      <c r="AI1004" s="970"/>
      <c r="AJ1004" s="970"/>
      <c r="AK1004" s="971"/>
      <c r="DB1004" s="835"/>
    </row>
    <row r="1005" spans="2:106" ht="3.65" customHeight="1">
      <c r="B1005" s="836"/>
      <c r="I1005" s="861"/>
      <c r="M1005" s="348"/>
      <c r="N1005" s="349"/>
      <c r="O1005" s="349"/>
      <c r="P1005" s="350"/>
      <c r="Q1005" s="350"/>
      <c r="R1005" s="809"/>
      <c r="S1005" s="809"/>
      <c r="T1005" s="809"/>
      <c r="U1005" s="809"/>
      <c r="V1005" s="408"/>
      <c r="W1005" s="817"/>
      <c r="X1005" s="817"/>
      <c r="Y1005" s="809"/>
      <c r="Z1005" s="408"/>
      <c r="AA1005" s="817"/>
      <c r="AB1005" s="817"/>
      <c r="AC1005" s="408"/>
      <c r="AD1005" s="811"/>
      <c r="AE1005" s="817"/>
      <c r="AF1005" s="817"/>
      <c r="AG1005" s="408"/>
      <c r="AH1005" s="958"/>
      <c r="AI1005" s="958"/>
      <c r="AJ1005" s="958"/>
      <c r="AK1005" s="965"/>
      <c r="DB1005" s="835"/>
    </row>
    <row r="1006" spans="2:106" ht="3.65" customHeight="1">
      <c r="B1006" s="836"/>
      <c r="I1006" s="861"/>
      <c r="M1006" s="348"/>
      <c r="N1006" s="350"/>
      <c r="O1006" s="350"/>
      <c r="P1006" s="350"/>
      <c r="Q1006" s="350"/>
      <c r="R1006" s="350"/>
      <c r="S1006" s="350"/>
      <c r="T1006" s="350"/>
      <c r="U1006" s="350"/>
      <c r="V1006" s="408"/>
      <c r="W1006" s="817"/>
      <c r="X1006" s="817"/>
      <c r="Y1006" s="811"/>
      <c r="Z1006" s="408"/>
      <c r="AA1006" s="817"/>
      <c r="AB1006" s="817"/>
      <c r="AC1006" s="408"/>
      <c r="AD1006" s="811"/>
      <c r="AE1006" s="817"/>
      <c r="AF1006" s="817"/>
      <c r="AG1006" s="408"/>
      <c r="AH1006" s="811"/>
      <c r="AI1006" s="811"/>
      <c r="AJ1006" s="350"/>
      <c r="AK1006" s="353"/>
      <c r="DB1006" s="835"/>
    </row>
    <row r="1007" spans="2:106" ht="3.65" customHeight="1">
      <c r="B1007" s="836"/>
      <c r="I1007" s="861"/>
      <c r="M1007" s="348"/>
      <c r="N1007" s="350"/>
      <c r="O1007" s="350"/>
      <c r="P1007" s="350"/>
      <c r="Q1007" s="350"/>
      <c r="R1007" s="350"/>
      <c r="S1007" s="350"/>
      <c r="T1007" s="350"/>
      <c r="U1007" s="350"/>
      <c r="V1007" s="408"/>
      <c r="W1007" s="817"/>
      <c r="X1007" s="817"/>
      <c r="Y1007" s="350"/>
      <c r="Z1007" s="408"/>
      <c r="AA1007" s="817"/>
      <c r="AB1007" s="817"/>
      <c r="AC1007" s="408"/>
      <c r="AD1007" s="811"/>
      <c r="AE1007" s="817"/>
      <c r="AF1007" s="817"/>
      <c r="AG1007" s="408"/>
      <c r="AH1007" s="811"/>
      <c r="AI1007" s="811"/>
      <c r="AJ1007" s="350"/>
      <c r="AK1007" s="353"/>
      <c r="DB1007" s="835"/>
    </row>
    <row r="1008" spans="2:106" ht="3.65" customHeight="1">
      <c r="B1008" s="836"/>
      <c r="I1008" s="861"/>
      <c r="M1008" s="439"/>
      <c r="N1008" s="811"/>
      <c r="O1008" s="811"/>
      <c r="P1008" s="811"/>
      <c r="Q1008" s="811"/>
      <c r="R1008" s="811"/>
      <c r="S1008" s="811"/>
      <c r="T1008" s="811"/>
      <c r="U1008" s="811"/>
      <c r="V1008" s="408"/>
      <c r="W1008" s="817"/>
      <c r="X1008" s="817"/>
      <c r="Y1008" s="811"/>
      <c r="Z1008" s="408"/>
      <c r="AA1008" s="817"/>
      <c r="AB1008" s="817"/>
      <c r="AC1008" s="408"/>
      <c r="AD1008" s="811"/>
      <c r="AE1008" s="817"/>
      <c r="AF1008" s="817"/>
      <c r="AG1008" s="408"/>
      <c r="AH1008" s="811"/>
      <c r="AI1008" s="811"/>
      <c r="AJ1008" s="811"/>
      <c r="AK1008" s="354"/>
      <c r="DB1008" s="835"/>
    </row>
    <row r="1009" spans="2:106" ht="3.65" customHeight="1">
      <c r="B1009" s="836"/>
      <c r="I1009" s="861"/>
      <c r="M1009" s="439"/>
      <c r="N1009" s="350"/>
      <c r="O1009" s="350"/>
      <c r="P1009" s="350"/>
      <c r="Q1009" s="350"/>
      <c r="R1009" s="350"/>
      <c r="S1009" s="350"/>
      <c r="T1009" s="811"/>
      <c r="U1009" s="811"/>
      <c r="V1009" s="408"/>
      <c r="W1009" s="817"/>
      <c r="X1009" s="817"/>
      <c r="Y1009" s="811"/>
      <c r="Z1009" s="408"/>
      <c r="AA1009" s="817"/>
      <c r="AB1009" s="817"/>
      <c r="AC1009" s="408"/>
      <c r="AD1009" s="811"/>
      <c r="AE1009" s="817"/>
      <c r="AF1009" s="817"/>
      <c r="AG1009" s="408"/>
      <c r="AH1009" s="811"/>
      <c r="AI1009" s="811"/>
      <c r="AJ1009" s="811"/>
      <c r="AK1009" s="354"/>
      <c r="DB1009" s="835"/>
    </row>
    <row r="1010" spans="2:106" ht="3.65" customHeight="1">
      <c r="B1010" s="836"/>
      <c r="I1010" s="861"/>
      <c r="M1010" s="439"/>
      <c r="N1010" s="350"/>
      <c r="O1010" s="350"/>
      <c r="P1010" s="350"/>
      <c r="Q1010" s="350"/>
      <c r="R1010" s="350"/>
      <c r="S1010" s="350"/>
      <c r="T1010" s="811"/>
      <c r="U1010" s="949" t="e" vm="37">
        <v>#VALUE!</v>
      </c>
      <c r="V1010" s="949"/>
      <c r="W1010" s="949"/>
      <c r="X1010" s="949"/>
      <c r="Y1010" s="949"/>
      <c r="Z1010" s="949"/>
      <c r="AA1010" s="949"/>
      <c r="AB1010" s="949"/>
      <c r="AC1010" s="949"/>
      <c r="AD1010" s="949"/>
      <c r="AE1010" s="949"/>
      <c r="AF1010" s="949"/>
      <c r="AG1010" s="949"/>
      <c r="AH1010" s="949"/>
      <c r="AI1010" s="811"/>
      <c r="AJ1010" s="811"/>
      <c r="AK1010" s="354"/>
      <c r="DB1010" s="835"/>
    </row>
    <row r="1011" spans="2:106" ht="3.65" customHeight="1">
      <c r="B1011" s="836"/>
      <c r="I1011" s="861"/>
      <c r="M1011" s="439"/>
      <c r="N1011" s="350"/>
      <c r="O1011" s="350"/>
      <c r="P1011" s="350"/>
      <c r="Q1011" s="350"/>
      <c r="R1011" s="350"/>
      <c r="S1011" s="350"/>
      <c r="T1011" s="811"/>
      <c r="U1011" s="949"/>
      <c r="V1011" s="949"/>
      <c r="W1011" s="949"/>
      <c r="X1011" s="949"/>
      <c r="Y1011" s="949"/>
      <c r="Z1011" s="949"/>
      <c r="AA1011" s="949"/>
      <c r="AB1011" s="949"/>
      <c r="AC1011" s="949"/>
      <c r="AD1011" s="949"/>
      <c r="AE1011" s="949"/>
      <c r="AF1011" s="949"/>
      <c r="AG1011" s="949"/>
      <c r="AH1011" s="949"/>
      <c r="AI1011" s="811"/>
      <c r="AJ1011" s="811"/>
      <c r="AK1011" s="354"/>
      <c r="DB1011" s="835"/>
    </row>
    <row r="1012" spans="2:106" ht="3.65" customHeight="1">
      <c r="B1012" s="836"/>
      <c r="I1012" s="861"/>
      <c r="M1012" s="439"/>
      <c r="N1012" s="350"/>
      <c r="O1012" s="350"/>
      <c r="P1012" s="350"/>
      <c r="Q1012" s="350"/>
      <c r="R1012" s="350"/>
      <c r="S1012" s="350"/>
      <c r="T1012" s="811"/>
      <c r="U1012" s="949"/>
      <c r="V1012" s="949"/>
      <c r="W1012" s="949"/>
      <c r="X1012" s="949"/>
      <c r="Y1012" s="949"/>
      <c r="Z1012" s="949"/>
      <c r="AA1012" s="949"/>
      <c r="AB1012" s="949"/>
      <c r="AC1012" s="949"/>
      <c r="AD1012" s="949"/>
      <c r="AE1012" s="949"/>
      <c r="AF1012" s="949"/>
      <c r="AG1012" s="949"/>
      <c r="AH1012" s="949"/>
      <c r="AI1012" s="811"/>
      <c r="AJ1012" s="811"/>
      <c r="AK1012" s="354"/>
      <c r="DB1012" s="835"/>
    </row>
    <row r="1013" spans="2:106" ht="3.65" customHeight="1">
      <c r="B1013" s="836"/>
      <c r="I1013" s="861"/>
      <c r="M1013" s="439"/>
      <c r="N1013" s="350"/>
      <c r="O1013" s="350"/>
      <c r="P1013" s="350"/>
      <c r="Q1013" s="350"/>
      <c r="R1013" s="350"/>
      <c r="S1013" s="350"/>
      <c r="T1013" s="811"/>
      <c r="U1013" s="949"/>
      <c r="V1013" s="949"/>
      <c r="W1013" s="949"/>
      <c r="X1013" s="949"/>
      <c r="Y1013" s="949"/>
      <c r="Z1013" s="949"/>
      <c r="AA1013" s="949"/>
      <c r="AB1013" s="949"/>
      <c r="AC1013" s="949"/>
      <c r="AD1013" s="949"/>
      <c r="AE1013" s="949"/>
      <c r="AF1013" s="949"/>
      <c r="AG1013" s="949"/>
      <c r="AH1013" s="949"/>
      <c r="AI1013" s="811"/>
      <c r="AJ1013" s="811"/>
      <c r="AK1013" s="354"/>
      <c r="DB1013" s="835"/>
    </row>
    <row r="1014" spans="2:106" ht="3.65" customHeight="1">
      <c r="B1014" s="836"/>
      <c r="I1014" s="861"/>
      <c r="M1014" s="439"/>
      <c r="N1014" s="350"/>
      <c r="O1014" s="350"/>
      <c r="P1014" s="350"/>
      <c r="Q1014" s="350"/>
      <c r="R1014" s="350"/>
      <c r="S1014" s="350"/>
      <c r="T1014" s="811"/>
      <c r="U1014" s="949"/>
      <c r="V1014" s="949"/>
      <c r="W1014" s="949"/>
      <c r="X1014" s="949"/>
      <c r="Y1014" s="949"/>
      <c r="Z1014" s="949"/>
      <c r="AA1014" s="949"/>
      <c r="AB1014" s="949"/>
      <c r="AC1014" s="949"/>
      <c r="AD1014" s="949"/>
      <c r="AE1014" s="949"/>
      <c r="AF1014" s="949"/>
      <c r="AG1014" s="949"/>
      <c r="AH1014" s="949"/>
      <c r="AI1014" s="350"/>
      <c r="AJ1014" s="350"/>
      <c r="AK1014" s="353"/>
      <c r="DB1014" s="835"/>
    </row>
    <row r="1015" spans="2:106" ht="3.65" customHeight="1">
      <c r="B1015" s="836"/>
      <c r="I1015" s="861"/>
      <c r="M1015" s="439"/>
      <c r="N1015" s="350"/>
      <c r="O1015" s="350"/>
      <c r="P1015" s="350"/>
      <c r="Q1015" s="350"/>
      <c r="R1015" s="350"/>
      <c r="S1015" s="350"/>
      <c r="T1015" s="811"/>
      <c r="U1015" s="949"/>
      <c r="V1015" s="949"/>
      <c r="W1015" s="949"/>
      <c r="X1015" s="949"/>
      <c r="Y1015" s="949"/>
      <c r="Z1015" s="949"/>
      <c r="AA1015" s="949"/>
      <c r="AB1015" s="949"/>
      <c r="AC1015" s="949"/>
      <c r="AD1015" s="949"/>
      <c r="AE1015" s="949"/>
      <c r="AF1015" s="949"/>
      <c r="AG1015" s="949"/>
      <c r="AH1015" s="949"/>
      <c r="AI1015" s="350"/>
      <c r="AJ1015" s="350"/>
      <c r="AK1015" s="353"/>
      <c r="DB1015" s="835"/>
    </row>
    <row r="1016" spans="2:106" ht="3.65" customHeight="1">
      <c r="B1016" s="836"/>
      <c r="I1016" s="861"/>
      <c r="M1016" s="439"/>
      <c r="N1016" s="350"/>
      <c r="O1016" s="350"/>
      <c r="P1016" s="350"/>
      <c r="Q1016" s="350"/>
      <c r="R1016" s="350"/>
      <c r="S1016" s="350"/>
      <c r="T1016" s="811"/>
      <c r="U1016" s="949"/>
      <c r="V1016" s="949"/>
      <c r="W1016" s="949"/>
      <c r="X1016" s="949"/>
      <c r="Y1016" s="949"/>
      <c r="Z1016" s="949"/>
      <c r="AA1016" s="949"/>
      <c r="AB1016" s="949"/>
      <c r="AC1016" s="949"/>
      <c r="AD1016" s="949"/>
      <c r="AE1016" s="949"/>
      <c r="AF1016" s="949"/>
      <c r="AG1016" s="949"/>
      <c r="AH1016" s="949"/>
      <c r="AI1016" s="811"/>
      <c r="AJ1016" s="811"/>
      <c r="AK1016" s="354"/>
      <c r="DB1016" s="835"/>
    </row>
    <row r="1017" spans="2:106" ht="3.65" customHeight="1">
      <c r="B1017" s="836"/>
      <c r="I1017" s="861"/>
      <c r="M1017" s="439"/>
      <c r="N1017" s="350"/>
      <c r="O1017" s="350"/>
      <c r="P1017" s="350"/>
      <c r="Q1017" s="350"/>
      <c r="R1017" s="350"/>
      <c r="S1017" s="350"/>
      <c r="T1017" s="811"/>
      <c r="U1017" s="949"/>
      <c r="V1017" s="949"/>
      <c r="W1017" s="949"/>
      <c r="X1017" s="949"/>
      <c r="Y1017" s="949"/>
      <c r="Z1017" s="949"/>
      <c r="AA1017" s="949"/>
      <c r="AB1017" s="949"/>
      <c r="AC1017" s="949"/>
      <c r="AD1017" s="949"/>
      <c r="AE1017" s="949"/>
      <c r="AF1017" s="949"/>
      <c r="AG1017" s="949"/>
      <c r="AH1017" s="949"/>
      <c r="AI1017" s="811"/>
      <c r="AJ1017" s="811"/>
      <c r="AK1017" s="354"/>
      <c r="DB1017" s="835"/>
    </row>
    <row r="1018" spans="2:106" ht="3.65" customHeight="1">
      <c r="B1018" s="836"/>
      <c r="I1018" s="861"/>
      <c r="M1018" s="439"/>
      <c r="N1018" s="350"/>
      <c r="O1018" s="350"/>
      <c r="P1018" s="350"/>
      <c r="Q1018" s="350"/>
      <c r="R1018" s="350"/>
      <c r="S1018" s="350"/>
      <c r="T1018" s="811"/>
      <c r="U1018" s="949"/>
      <c r="V1018" s="949"/>
      <c r="W1018" s="949"/>
      <c r="X1018" s="949"/>
      <c r="Y1018" s="949"/>
      <c r="Z1018" s="949"/>
      <c r="AA1018" s="949"/>
      <c r="AB1018" s="949"/>
      <c r="AC1018" s="949"/>
      <c r="AD1018" s="949"/>
      <c r="AE1018" s="949"/>
      <c r="AF1018" s="949"/>
      <c r="AG1018" s="949"/>
      <c r="AH1018" s="949"/>
      <c r="AI1018" s="811"/>
      <c r="AJ1018" s="811"/>
      <c r="AK1018" s="354"/>
      <c r="DB1018" s="835"/>
    </row>
    <row r="1019" spans="2:106" ht="3.65" customHeight="1">
      <c r="B1019" s="836"/>
      <c r="I1019" s="861"/>
      <c r="M1019" s="439"/>
      <c r="N1019" s="350"/>
      <c r="O1019" s="350"/>
      <c r="P1019" s="350"/>
      <c r="Q1019" s="350"/>
      <c r="R1019" s="350"/>
      <c r="S1019" s="350"/>
      <c r="T1019" s="811"/>
      <c r="U1019" s="949"/>
      <c r="V1019" s="949"/>
      <c r="W1019" s="949"/>
      <c r="X1019" s="949"/>
      <c r="Y1019" s="949"/>
      <c r="Z1019" s="949"/>
      <c r="AA1019" s="949"/>
      <c r="AB1019" s="949"/>
      <c r="AC1019" s="949"/>
      <c r="AD1019" s="949"/>
      <c r="AE1019" s="949"/>
      <c r="AF1019" s="949"/>
      <c r="AG1019" s="949"/>
      <c r="AH1019" s="949"/>
      <c r="AI1019" s="811"/>
      <c r="AJ1019" s="811"/>
      <c r="AK1019" s="354"/>
      <c r="DB1019" s="835"/>
    </row>
    <row r="1020" spans="2:106" ht="3.65" customHeight="1">
      <c r="B1020" s="836"/>
      <c r="I1020" s="861"/>
      <c r="M1020" s="439"/>
      <c r="N1020" s="350"/>
      <c r="O1020" s="350"/>
      <c r="P1020" s="350"/>
      <c r="Q1020" s="350"/>
      <c r="R1020" s="350"/>
      <c r="S1020" s="350"/>
      <c r="T1020" s="811"/>
      <c r="U1020" s="949"/>
      <c r="V1020" s="949"/>
      <c r="W1020" s="949"/>
      <c r="X1020" s="949"/>
      <c r="Y1020" s="949"/>
      <c r="Z1020" s="949"/>
      <c r="AA1020" s="949"/>
      <c r="AB1020" s="949"/>
      <c r="AC1020" s="949"/>
      <c r="AD1020" s="949"/>
      <c r="AE1020" s="949"/>
      <c r="AF1020" s="949"/>
      <c r="AG1020" s="949"/>
      <c r="AH1020" s="949"/>
      <c r="AI1020" s="811"/>
      <c r="AJ1020" s="811"/>
      <c r="AK1020" s="354"/>
      <c r="DB1020" s="835"/>
    </row>
    <row r="1021" spans="2:106" ht="3.65" customHeight="1">
      <c r="B1021" s="836"/>
      <c r="I1021" s="861"/>
      <c r="M1021" s="439"/>
      <c r="N1021" s="350"/>
      <c r="O1021" s="350"/>
      <c r="P1021" s="350"/>
      <c r="Q1021" s="350"/>
      <c r="R1021" s="350"/>
      <c r="S1021" s="350"/>
      <c r="T1021" s="811"/>
      <c r="U1021" s="949"/>
      <c r="V1021" s="949"/>
      <c r="W1021" s="949"/>
      <c r="X1021" s="949"/>
      <c r="Y1021" s="949"/>
      <c r="Z1021" s="949"/>
      <c r="AA1021" s="949"/>
      <c r="AB1021" s="949"/>
      <c r="AC1021" s="949"/>
      <c r="AD1021" s="949"/>
      <c r="AE1021" s="949"/>
      <c r="AF1021" s="949"/>
      <c r="AG1021" s="949"/>
      <c r="AH1021" s="949"/>
      <c r="AI1021" s="811"/>
      <c r="AJ1021" s="811"/>
      <c r="AK1021" s="354"/>
      <c r="DB1021" s="835"/>
    </row>
    <row r="1022" spans="2:106" ht="3.65" customHeight="1">
      <c r="B1022" s="836"/>
      <c r="I1022" s="861"/>
      <c r="M1022" s="439"/>
      <c r="N1022" s="350"/>
      <c r="O1022" s="350"/>
      <c r="P1022" s="350"/>
      <c r="Q1022" s="350"/>
      <c r="R1022" s="350"/>
      <c r="S1022" s="350"/>
      <c r="T1022" s="811"/>
      <c r="U1022" s="350"/>
      <c r="V1022" s="408"/>
      <c r="W1022" s="818"/>
      <c r="X1022" s="818"/>
      <c r="Y1022" s="811"/>
      <c r="Z1022" s="408"/>
      <c r="AA1022" s="818"/>
      <c r="AB1022" s="818"/>
      <c r="AC1022" s="408"/>
      <c r="AD1022" s="811"/>
      <c r="AE1022" s="818"/>
      <c r="AF1022" s="818"/>
      <c r="AG1022" s="408"/>
      <c r="AH1022" s="350"/>
      <c r="AI1022" s="811"/>
      <c r="AJ1022" s="811"/>
      <c r="AK1022" s="354"/>
      <c r="DB1022" s="835"/>
    </row>
    <row r="1023" spans="2:106" ht="3.65" customHeight="1">
      <c r="B1023" s="836"/>
      <c r="I1023" s="861"/>
      <c r="M1023" s="439"/>
      <c r="N1023" s="350"/>
      <c r="O1023" s="350"/>
      <c r="P1023" s="350"/>
      <c r="Q1023" s="350"/>
      <c r="R1023" s="350"/>
      <c r="S1023" s="350"/>
      <c r="T1023" s="811"/>
      <c r="U1023" s="350"/>
      <c r="V1023" s="408"/>
      <c r="W1023" s="818"/>
      <c r="X1023" s="818"/>
      <c r="Y1023" s="811"/>
      <c r="Z1023" s="408"/>
      <c r="AA1023" s="818"/>
      <c r="AB1023" s="818"/>
      <c r="AC1023" s="408"/>
      <c r="AD1023" s="811"/>
      <c r="AE1023" s="818"/>
      <c r="AF1023" s="818"/>
      <c r="AG1023" s="408"/>
      <c r="AH1023" s="350"/>
      <c r="AI1023" s="811"/>
      <c r="AJ1023" s="811"/>
      <c r="AK1023" s="354"/>
      <c r="DB1023" s="835"/>
    </row>
    <row r="1024" spans="2:106" ht="3.65" customHeight="1">
      <c r="B1024" s="836"/>
      <c r="I1024" s="861"/>
      <c r="M1024" s="439"/>
      <c r="N1024" s="350"/>
      <c r="O1024" s="350"/>
      <c r="P1024" s="350"/>
      <c r="Q1024" s="350"/>
      <c r="R1024" s="350"/>
      <c r="S1024" s="350"/>
      <c r="T1024" s="811"/>
      <c r="U1024" s="811"/>
      <c r="V1024" s="408"/>
      <c r="W1024" s="408"/>
      <c r="X1024" s="408"/>
      <c r="Y1024" s="811"/>
      <c r="Z1024" s="408"/>
      <c r="AA1024" s="408"/>
      <c r="AB1024" s="408"/>
      <c r="AC1024" s="408"/>
      <c r="AD1024" s="408"/>
      <c r="AE1024" s="408"/>
      <c r="AF1024" s="408"/>
      <c r="AG1024" s="408"/>
      <c r="AH1024" s="811"/>
      <c r="AI1024" s="811"/>
      <c r="AJ1024" s="811"/>
      <c r="AK1024" s="354"/>
      <c r="DB1024" s="835"/>
    </row>
    <row r="1025" spans="2:106" ht="3.65" customHeight="1">
      <c r="B1025" s="836"/>
      <c r="I1025" s="861"/>
      <c r="M1025" s="439"/>
      <c r="N1025" s="350"/>
      <c r="O1025" s="350"/>
      <c r="P1025" s="350"/>
      <c r="Q1025" s="350"/>
      <c r="R1025" s="350"/>
      <c r="S1025" s="350"/>
      <c r="T1025" s="811"/>
      <c r="U1025" s="811"/>
      <c r="V1025" s="408"/>
      <c r="W1025" s="408"/>
      <c r="X1025" s="408"/>
      <c r="Y1025" s="811"/>
      <c r="Z1025" s="408"/>
      <c r="AA1025" s="408"/>
      <c r="AB1025" s="408"/>
      <c r="AC1025" s="408"/>
      <c r="AD1025" s="408"/>
      <c r="AE1025" s="408"/>
      <c r="AF1025" s="408"/>
      <c r="AG1025" s="408"/>
      <c r="AH1025" s="811"/>
      <c r="AI1025" s="811"/>
      <c r="AJ1025" s="811"/>
      <c r="AK1025" s="354"/>
      <c r="DB1025" s="835"/>
    </row>
    <row r="1026" spans="2:106" ht="3.65" customHeight="1">
      <c r="B1026" s="836"/>
      <c r="I1026" s="861"/>
      <c r="M1026" s="967" t="s">
        <v>231</v>
      </c>
      <c r="N1026" s="961"/>
      <c r="O1026" s="961"/>
      <c r="P1026" s="350"/>
      <c r="Q1026" s="350"/>
      <c r="R1026" s="350"/>
      <c r="S1026" s="350"/>
      <c r="T1026" s="350"/>
      <c r="U1026" s="350"/>
      <c r="V1026" s="350"/>
      <c r="W1026" s="350"/>
      <c r="X1026" s="350"/>
      <c r="Y1026" s="350"/>
      <c r="Z1026" s="350"/>
      <c r="AA1026" s="350"/>
      <c r="AB1026" s="350"/>
      <c r="AC1026" s="350"/>
      <c r="AD1026" s="350"/>
      <c r="AE1026" s="809"/>
      <c r="AF1026" s="809"/>
      <c r="AG1026" s="809"/>
      <c r="AH1026" s="809"/>
      <c r="AI1026" s="350"/>
      <c r="AJ1026" s="350"/>
      <c r="AK1026" s="354"/>
      <c r="DB1026" s="835"/>
    </row>
    <row r="1027" spans="2:106" ht="3.65" customHeight="1">
      <c r="B1027" s="836"/>
      <c r="I1027" s="861"/>
      <c r="M1027" s="968"/>
      <c r="N1027" s="969"/>
      <c r="O1027" s="969"/>
      <c r="P1027" s="355"/>
      <c r="Q1027" s="355"/>
      <c r="R1027" s="363"/>
      <c r="S1027" s="363"/>
      <c r="T1027" s="363"/>
      <c r="U1027" s="363"/>
      <c r="V1027" s="355"/>
      <c r="W1027" s="355"/>
      <c r="X1027" s="355"/>
      <c r="Y1027" s="355"/>
      <c r="Z1027" s="355"/>
      <c r="AA1027" s="355"/>
      <c r="AB1027" s="355"/>
      <c r="AC1027" s="355"/>
      <c r="AD1027" s="355"/>
      <c r="AE1027" s="356"/>
      <c r="AF1027" s="356"/>
      <c r="AG1027" s="356"/>
      <c r="AH1027" s="356"/>
      <c r="AI1027" s="355"/>
      <c r="AJ1027" s="355"/>
      <c r="AK1027" s="357"/>
      <c r="DB1027" s="835"/>
    </row>
    <row r="1028" spans="2:106" ht="3.65" customHeight="1">
      <c r="B1028" s="836"/>
      <c r="I1028" s="861"/>
      <c r="DB1028" s="835"/>
    </row>
    <row r="1029" spans="2:106" ht="3.65" customHeight="1">
      <c r="B1029" s="836"/>
      <c r="I1029" s="861"/>
      <c r="DB1029" s="835"/>
    </row>
    <row r="1030" spans="2:106" ht="3.65" customHeight="1">
      <c r="B1030" s="836"/>
      <c r="I1030" s="861"/>
      <c r="DB1030" s="835"/>
    </row>
    <row r="1031" spans="2:106" ht="3.65" customHeight="1">
      <c r="B1031" s="836"/>
      <c r="I1031" s="862"/>
      <c r="DB1031" s="835"/>
    </row>
    <row r="1032" spans="2:106" ht="3.65" customHeight="1">
      <c r="B1032" s="828"/>
      <c r="C1032" s="259"/>
      <c r="D1032" s="259"/>
      <c r="E1032" s="259"/>
      <c r="F1032" s="259"/>
      <c r="G1032" s="259"/>
      <c r="H1032" s="259"/>
      <c r="I1032" s="863"/>
      <c r="J1032" s="259"/>
      <c r="K1032" s="259"/>
      <c r="L1032" s="259"/>
      <c r="M1032" s="259"/>
      <c r="N1032" s="259"/>
      <c r="O1032" s="259"/>
      <c r="P1032" s="259"/>
      <c r="Q1032" s="259"/>
      <c r="R1032" s="259"/>
      <c r="S1032" s="259"/>
      <c r="T1032" s="259"/>
      <c r="U1032" s="259"/>
      <c r="V1032" s="259"/>
      <c r="W1032" s="259"/>
      <c r="X1032" s="259"/>
      <c r="Y1032" s="259"/>
      <c r="Z1032" s="259"/>
      <c r="AA1032" s="259"/>
      <c r="AB1032" s="259"/>
      <c r="AC1032" s="259"/>
      <c r="AD1032" s="259"/>
      <c r="AE1032" s="259"/>
      <c r="AF1032" s="259"/>
      <c r="AG1032" s="259"/>
      <c r="AH1032" s="259"/>
      <c r="AI1032" s="259"/>
      <c r="AJ1032" s="259"/>
      <c r="AK1032" s="259"/>
      <c r="AL1032" s="259"/>
      <c r="AM1032" s="259"/>
      <c r="AN1032" s="259"/>
      <c r="AO1032" s="259"/>
      <c r="AP1032" s="259"/>
      <c r="AQ1032" s="259"/>
      <c r="AR1032" s="259"/>
      <c r="AS1032" s="259"/>
      <c r="AT1032" s="259"/>
      <c r="AU1032" s="259"/>
      <c r="AV1032" s="259"/>
      <c r="AW1032" s="259"/>
      <c r="AX1032" s="259"/>
      <c r="AY1032" s="259"/>
      <c r="AZ1032" s="259"/>
      <c r="BA1032" s="259"/>
      <c r="BB1032" s="259"/>
      <c r="BC1032" s="259"/>
      <c r="BD1032" s="259"/>
      <c r="BE1032" s="259"/>
      <c r="BF1032" s="259"/>
      <c r="BG1032" s="259"/>
      <c r="BH1032" s="259"/>
      <c r="BI1032" s="259"/>
      <c r="BJ1032" s="259"/>
      <c r="BK1032" s="259"/>
      <c r="BL1032" s="259"/>
      <c r="BM1032" s="259"/>
      <c r="BN1032" s="259"/>
      <c r="BO1032" s="259"/>
      <c r="BP1032" s="259"/>
      <c r="BQ1032" s="259"/>
      <c r="BR1032" s="259"/>
      <c r="BS1032" s="259"/>
      <c r="BT1032" s="259"/>
      <c r="BU1032" s="259"/>
      <c r="BV1032" s="259"/>
      <c r="BW1032" s="259"/>
      <c r="BX1032" s="259"/>
      <c r="BY1032" s="259"/>
      <c r="BZ1032" s="259"/>
      <c r="CA1032" s="259"/>
      <c r="CB1032" s="259"/>
      <c r="CC1032" s="259"/>
      <c r="CD1032" s="259"/>
      <c r="CE1032" s="259"/>
      <c r="CF1032" s="259"/>
      <c r="CG1032" s="259"/>
      <c r="CH1032" s="259"/>
      <c r="CI1032" s="259"/>
      <c r="CJ1032" s="259"/>
      <c r="CK1032" s="259"/>
      <c r="CL1032" s="259"/>
      <c r="CM1032" s="259"/>
      <c r="CN1032" s="259"/>
      <c r="CO1032" s="259"/>
      <c r="CP1032" s="259"/>
      <c r="CQ1032" s="259"/>
      <c r="CR1032" s="259"/>
      <c r="CS1032" s="259"/>
      <c r="CT1032" s="259"/>
      <c r="CU1032" s="259"/>
      <c r="CV1032" s="259"/>
      <c r="CW1032" s="259"/>
      <c r="CX1032" s="259"/>
      <c r="CY1032" s="259"/>
      <c r="CZ1032" s="259"/>
      <c r="DA1032" s="259"/>
      <c r="DB1032" s="829"/>
    </row>
    <row r="1033" spans="2:106" ht="3.65" customHeight="1">
      <c r="B1033" s="830"/>
      <c r="C1033" s="207"/>
      <c r="D1033" s="207"/>
      <c r="E1033" s="207"/>
      <c r="F1033" s="207"/>
      <c r="G1033" s="207"/>
      <c r="H1033" s="207"/>
      <c r="I1033" s="864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31"/>
    </row>
    <row r="1034" spans="2:106">
      <c r="B1034" s="857" t="str">
        <f>"T_"&amp;E1034&amp;"X"&amp;F1034&amp;"X"&amp;G1034&amp;"X"&amp;H1034&amp;"X"&amp;I1034</f>
        <v>T_VBBXMainXMTZX720XINF</v>
      </c>
      <c r="C1034" s="944"/>
      <c r="D1034" s="250" t="s">
        <v>75</v>
      </c>
      <c r="E1034" s="375" t="s">
        <v>220</v>
      </c>
      <c r="F1034" s="340" t="s">
        <v>195</v>
      </c>
      <c r="G1034" s="250" t="s">
        <v>212</v>
      </c>
      <c r="H1034" s="945">
        <v>720</v>
      </c>
      <c r="I1034" s="937" t="s">
        <v>363</v>
      </c>
      <c r="J1034" s="260"/>
      <c r="K1034" s="260"/>
      <c r="L1034" s="260"/>
      <c r="M1034" s="260"/>
      <c r="N1034" s="260"/>
      <c r="O1034" s="260"/>
      <c r="P1034" s="260"/>
      <c r="Q1034" s="260"/>
      <c r="R1034" s="260"/>
      <c r="S1034" s="260"/>
      <c r="T1034" s="260"/>
      <c r="U1034" s="260"/>
      <c r="V1034" s="260"/>
      <c r="W1034" s="260"/>
      <c r="X1034" s="260"/>
      <c r="Y1034" s="260"/>
      <c r="Z1034" s="260"/>
      <c r="AA1034" s="260"/>
      <c r="AB1034" s="260"/>
      <c r="AC1034" s="260"/>
      <c r="AD1034" s="260"/>
      <c r="AE1034" s="260"/>
      <c r="AF1034" s="260"/>
      <c r="AG1034" s="260"/>
      <c r="AH1034" s="260"/>
      <c r="AI1034" s="260"/>
      <c r="AJ1034" s="260"/>
      <c r="AK1034" s="260"/>
      <c r="AL1034" s="260"/>
      <c r="AM1034" s="260"/>
      <c r="AN1034" s="260"/>
      <c r="AO1034" s="260"/>
      <c r="AP1034" s="260"/>
      <c r="AQ1034" s="260"/>
      <c r="AR1034" s="260"/>
      <c r="AS1034" s="260"/>
      <c r="AT1034" s="260"/>
      <c r="AU1034" s="260"/>
      <c r="AV1034" s="260"/>
      <c r="AW1034" s="260"/>
      <c r="AX1034" s="260"/>
      <c r="AY1034" s="260"/>
      <c r="AZ1034" s="260"/>
      <c r="BA1034" s="260"/>
      <c r="BB1034" s="260"/>
      <c r="BC1034" s="260"/>
      <c r="BD1034" s="260"/>
      <c r="BE1034" s="260"/>
      <c r="BF1034" s="260"/>
      <c r="BG1034" s="260"/>
      <c r="BH1034" s="260"/>
      <c r="BI1034" s="260"/>
      <c r="BJ1034" s="260"/>
      <c r="BK1034" s="260"/>
      <c r="BL1034" s="260"/>
      <c r="BM1034" s="260"/>
      <c r="BN1034" s="260"/>
      <c r="BO1034" s="260"/>
      <c r="BP1034" s="260"/>
      <c r="BQ1034" s="260"/>
      <c r="BR1034" s="260"/>
      <c r="BS1034" s="260"/>
      <c r="BT1034" s="260"/>
      <c r="BU1034" s="260"/>
      <c r="BV1034" s="260"/>
      <c r="BW1034" s="260"/>
      <c r="BX1034" s="260"/>
      <c r="BY1034" s="260"/>
      <c r="BZ1034" s="260"/>
      <c r="CA1034" s="260"/>
      <c r="CB1034" s="260"/>
      <c r="CC1034" s="260"/>
      <c r="CD1034" s="260"/>
      <c r="CE1034" s="260"/>
      <c r="CF1034" s="260"/>
      <c r="CG1034" s="260"/>
      <c r="CH1034" s="260"/>
      <c r="CI1034" s="260"/>
      <c r="CJ1034" s="260"/>
      <c r="CK1034" s="260"/>
      <c r="CL1034" s="260"/>
      <c r="CM1034" s="260"/>
      <c r="CN1034" s="260"/>
      <c r="CO1034" s="260"/>
      <c r="CP1034" s="260"/>
      <c r="CQ1034" s="260"/>
      <c r="CR1034" s="260"/>
      <c r="CS1034" s="260"/>
      <c r="CT1034" s="260"/>
      <c r="CU1034" s="260"/>
      <c r="CV1034" s="260"/>
      <c r="CW1034" s="260"/>
      <c r="CX1034" s="260"/>
      <c r="CY1034" s="260"/>
      <c r="CZ1034" s="260"/>
      <c r="DA1034" s="260"/>
      <c r="DB1034" s="833"/>
    </row>
    <row r="1035" spans="2:106" ht="3.65" customHeight="1">
      <c r="B1035" s="834"/>
      <c r="I1035" s="861"/>
      <c r="DB1035" s="835"/>
    </row>
    <row r="1036" spans="2:106" ht="3.65" customHeight="1">
      <c r="B1036" s="836"/>
      <c r="I1036" s="861"/>
      <c r="DB1036" s="835"/>
    </row>
    <row r="1037" spans="2:106" ht="3.65" customHeight="1">
      <c r="B1037" s="836"/>
      <c r="I1037" s="861"/>
      <c r="DB1037" s="835"/>
    </row>
    <row r="1038" spans="2:106" ht="3.65" customHeight="1">
      <c r="B1038" s="836"/>
      <c r="I1038" s="861"/>
      <c r="DB1038" s="835"/>
    </row>
    <row r="1039" spans="2:106" ht="3.65" customHeight="1">
      <c r="B1039" s="836"/>
      <c r="I1039" s="861"/>
      <c r="M1039" s="376"/>
      <c r="N1039" s="377"/>
      <c r="O1039" s="377"/>
      <c r="P1039" s="359"/>
      <c r="Q1039" s="359"/>
      <c r="R1039" s="360"/>
      <c r="S1039" s="360"/>
      <c r="T1039" s="360"/>
      <c r="U1039" s="360"/>
      <c r="V1039" s="360"/>
      <c r="W1039" s="360"/>
      <c r="X1039" s="360"/>
      <c r="Y1039" s="360"/>
      <c r="Z1039" s="360"/>
      <c r="AA1039" s="360"/>
      <c r="AB1039" s="360"/>
      <c r="AC1039" s="360"/>
      <c r="AD1039" s="360"/>
      <c r="AE1039" s="360"/>
      <c r="AF1039" s="359"/>
      <c r="AG1039" s="359"/>
      <c r="AH1039" s="970" t="s">
        <v>111</v>
      </c>
      <c r="AI1039" s="970"/>
      <c r="AJ1039" s="970"/>
      <c r="AK1039" s="971"/>
      <c r="DB1039" s="835"/>
    </row>
    <row r="1040" spans="2:106" ht="3.65" customHeight="1">
      <c r="B1040" s="836"/>
      <c r="I1040" s="861"/>
      <c r="M1040" s="379"/>
      <c r="N1040" s="349"/>
      <c r="O1040" s="349"/>
      <c r="P1040" s="350"/>
      <c r="Q1040" s="350"/>
      <c r="R1040" s="809"/>
      <c r="S1040" s="809"/>
      <c r="T1040" s="809"/>
      <c r="U1040" s="809"/>
      <c r="V1040" s="809"/>
      <c r="W1040" s="809"/>
      <c r="X1040" s="809"/>
      <c r="Y1040" s="809"/>
      <c r="Z1040" s="809"/>
      <c r="AA1040" s="809"/>
      <c r="AB1040" s="809"/>
      <c r="AC1040" s="809"/>
      <c r="AD1040" s="809"/>
      <c r="AE1040" s="809"/>
      <c r="AF1040" s="350"/>
      <c r="AG1040" s="350"/>
      <c r="AH1040" s="958"/>
      <c r="AI1040" s="958"/>
      <c r="AJ1040" s="958"/>
      <c r="AK1040" s="965"/>
      <c r="DB1040" s="835"/>
    </row>
    <row r="1041" spans="2:106" ht="3.65" customHeight="1">
      <c r="B1041" s="836"/>
      <c r="I1041" s="861"/>
      <c r="M1041" s="379"/>
      <c r="N1041" s="350"/>
      <c r="O1041" s="350"/>
      <c r="P1041" s="350"/>
      <c r="Q1041" s="350"/>
      <c r="R1041" s="350"/>
      <c r="S1041" s="350"/>
      <c r="T1041" s="350"/>
      <c r="U1041" s="350"/>
      <c r="V1041" s="408"/>
      <c r="W1041" s="408"/>
      <c r="X1041" s="408"/>
      <c r="Y1041" s="350"/>
      <c r="Z1041" s="408"/>
      <c r="AA1041" s="408"/>
      <c r="AB1041" s="408"/>
      <c r="AC1041" s="408"/>
      <c r="AD1041" s="408"/>
      <c r="AE1041" s="408"/>
      <c r="AF1041" s="408"/>
      <c r="AG1041" s="408"/>
      <c r="AH1041" s="350"/>
      <c r="AI1041" s="811"/>
      <c r="AJ1041" s="350"/>
      <c r="AK1041" s="362"/>
      <c r="DB1041" s="835"/>
    </row>
    <row r="1042" spans="2:106" ht="3.65" customHeight="1">
      <c r="B1042" s="836"/>
      <c r="I1042" s="861"/>
      <c r="M1042" s="379"/>
      <c r="N1042" s="350"/>
      <c r="O1042" s="350"/>
      <c r="P1042" s="350"/>
      <c r="Q1042" s="350"/>
      <c r="R1042" s="350"/>
      <c r="S1042" s="350"/>
      <c r="T1042" s="350"/>
      <c r="U1042" s="350"/>
      <c r="V1042" s="408"/>
      <c r="W1042" s="408"/>
      <c r="X1042" s="408"/>
      <c r="Y1042" s="350"/>
      <c r="Z1042" s="408"/>
      <c r="AA1042" s="408"/>
      <c r="AB1042" s="408"/>
      <c r="AC1042" s="408"/>
      <c r="AD1042" s="408"/>
      <c r="AE1042" s="408"/>
      <c r="AF1042" s="408"/>
      <c r="AG1042" s="408"/>
      <c r="AH1042" s="350"/>
      <c r="AI1042" s="811"/>
      <c r="AJ1042" s="350"/>
      <c r="AK1042" s="362"/>
      <c r="DB1042" s="835"/>
    </row>
    <row r="1043" spans="2:106" ht="3.65" customHeight="1">
      <c r="B1043" s="836"/>
      <c r="I1043" s="861"/>
      <c r="M1043" s="398"/>
      <c r="N1043" s="811"/>
      <c r="O1043" s="811"/>
      <c r="P1043" s="811"/>
      <c r="Q1043" s="811"/>
      <c r="R1043" s="811"/>
      <c r="S1043" s="811"/>
      <c r="T1043" s="811"/>
      <c r="U1043" s="811"/>
      <c r="V1043" s="408"/>
      <c r="W1043" s="818"/>
      <c r="X1043" s="818"/>
      <c r="Y1043" s="811"/>
      <c r="Z1043" s="408"/>
      <c r="AA1043" s="818"/>
      <c r="AB1043" s="818"/>
      <c r="AC1043" s="408"/>
      <c r="AD1043" s="811"/>
      <c r="AE1043" s="818"/>
      <c r="AF1043" s="818"/>
      <c r="AG1043" s="408"/>
      <c r="AH1043" s="811"/>
      <c r="AI1043" s="811"/>
      <c r="AJ1043" s="811"/>
      <c r="AK1043" s="399"/>
      <c r="DB1043" s="835"/>
    </row>
    <row r="1044" spans="2:106" ht="3.65" customHeight="1">
      <c r="B1044" s="836"/>
      <c r="I1044" s="861"/>
      <c r="M1044" s="398"/>
      <c r="N1044" s="350"/>
      <c r="O1044" s="350"/>
      <c r="P1044" s="350"/>
      <c r="Q1044" s="350"/>
      <c r="R1044" s="350"/>
      <c r="S1044" s="350"/>
      <c r="T1044" s="811"/>
      <c r="U1044" s="811"/>
      <c r="V1044" s="408"/>
      <c r="W1044" s="818"/>
      <c r="X1044" s="818"/>
      <c r="Y1044" s="811"/>
      <c r="Z1044" s="408"/>
      <c r="AA1044" s="818"/>
      <c r="AB1044" s="818"/>
      <c r="AC1044" s="408"/>
      <c r="AD1044" s="811"/>
      <c r="AE1044" s="818"/>
      <c r="AF1044" s="818"/>
      <c r="AG1044" s="408"/>
      <c r="AH1044" s="811"/>
      <c r="AI1044" s="811"/>
      <c r="AJ1044" s="811"/>
      <c r="AK1044" s="399"/>
      <c r="DB1044" s="835"/>
    </row>
    <row r="1045" spans="2:106" ht="3.65" customHeight="1">
      <c r="B1045" s="836"/>
      <c r="I1045" s="861"/>
      <c r="M1045" s="398"/>
      <c r="N1045" s="350"/>
      <c r="O1045" s="350"/>
      <c r="P1045" s="350"/>
      <c r="Q1045" s="350"/>
      <c r="R1045" s="350"/>
      <c r="S1045" s="350"/>
      <c r="T1045" s="811"/>
      <c r="U1045" s="949" t="e" vm="36">
        <v>#VALUE!</v>
      </c>
      <c r="V1045" s="949"/>
      <c r="W1045" s="949"/>
      <c r="X1045" s="949"/>
      <c r="Y1045" s="949"/>
      <c r="Z1045" s="949"/>
      <c r="AA1045" s="949"/>
      <c r="AB1045" s="949"/>
      <c r="AC1045" s="949"/>
      <c r="AD1045" s="949"/>
      <c r="AE1045" s="949"/>
      <c r="AF1045" s="949"/>
      <c r="AG1045" s="949"/>
      <c r="AH1045" s="949"/>
      <c r="AI1045" s="811"/>
      <c r="AJ1045" s="811"/>
      <c r="AK1045" s="399"/>
      <c r="DB1045" s="835"/>
    </row>
    <row r="1046" spans="2:106" ht="3.65" customHeight="1">
      <c r="B1046" s="836"/>
      <c r="I1046" s="861"/>
      <c r="M1046" s="398"/>
      <c r="N1046" s="350"/>
      <c r="O1046" s="350"/>
      <c r="P1046" s="350"/>
      <c r="Q1046" s="350"/>
      <c r="R1046" s="350"/>
      <c r="S1046" s="350"/>
      <c r="T1046" s="811"/>
      <c r="U1046" s="949"/>
      <c r="V1046" s="949"/>
      <c r="W1046" s="949"/>
      <c r="X1046" s="949"/>
      <c r="Y1046" s="949"/>
      <c r="Z1046" s="949"/>
      <c r="AA1046" s="949"/>
      <c r="AB1046" s="949"/>
      <c r="AC1046" s="949"/>
      <c r="AD1046" s="949"/>
      <c r="AE1046" s="949"/>
      <c r="AF1046" s="949"/>
      <c r="AG1046" s="949"/>
      <c r="AH1046" s="949"/>
      <c r="AI1046" s="811"/>
      <c r="AJ1046" s="811"/>
      <c r="AK1046" s="399"/>
      <c r="DB1046" s="835"/>
    </row>
    <row r="1047" spans="2:106" ht="3.65" customHeight="1">
      <c r="B1047" s="836"/>
      <c r="I1047" s="861"/>
      <c r="M1047" s="398"/>
      <c r="N1047" s="350"/>
      <c r="O1047" s="350"/>
      <c r="P1047" s="350"/>
      <c r="Q1047" s="350"/>
      <c r="R1047" s="350"/>
      <c r="S1047" s="350"/>
      <c r="T1047" s="811"/>
      <c r="U1047" s="949"/>
      <c r="V1047" s="949"/>
      <c r="W1047" s="949"/>
      <c r="X1047" s="949"/>
      <c r="Y1047" s="949"/>
      <c r="Z1047" s="949"/>
      <c r="AA1047" s="949"/>
      <c r="AB1047" s="949"/>
      <c r="AC1047" s="949"/>
      <c r="AD1047" s="949"/>
      <c r="AE1047" s="949"/>
      <c r="AF1047" s="949"/>
      <c r="AG1047" s="949"/>
      <c r="AH1047" s="949"/>
      <c r="AI1047" s="811"/>
      <c r="AJ1047" s="811"/>
      <c r="AK1047" s="399"/>
      <c r="DB1047" s="835"/>
    </row>
    <row r="1048" spans="2:106" ht="3.65" customHeight="1">
      <c r="B1048" s="836"/>
      <c r="I1048" s="861"/>
      <c r="M1048" s="398"/>
      <c r="N1048" s="350"/>
      <c r="O1048" s="350"/>
      <c r="P1048" s="350"/>
      <c r="Q1048" s="350"/>
      <c r="R1048" s="350"/>
      <c r="S1048" s="350"/>
      <c r="T1048" s="811"/>
      <c r="U1048" s="949"/>
      <c r="V1048" s="949"/>
      <c r="W1048" s="949"/>
      <c r="X1048" s="949"/>
      <c r="Y1048" s="949"/>
      <c r="Z1048" s="949"/>
      <c r="AA1048" s="949"/>
      <c r="AB1048" s="949"/>
      <c r="AC1048" s="949"/>
      <c r="AD1048" s="949"/>
      <c r="AE1048" s="949"/>
      <c r="AF1048" s="949"/>
      <c r="AG1048" s="949"/>
      <c r="AH1048" s="949"/>
      <c r="AI1048" s="811"/>
      <c r="AJ1048" s="811"/>
      <c r="AK1048" s="399"/>
      <c r="DB1048" s="835"/>
    </row>
    <row r="1049" spans="2:106" ht="3.65" customHeight="1">
      <c r="B1049" s="836"/>
      <c r="I1049" s="861"/>
      <c r="M1049" s="398"/>
      <c r="N1049" s="350"/>
      <c r="O1049" s="350"/>
      <c r="P1049" s="350"/>
      <c r="Q1049" s="350"/>
      <c r="R1049" s="350"/>
      <c r="S1049" s="350"/>
      <c r="T1049" s="811"/>
      <c r="U1049" s="949"/>
      <c r="V1049" s="949"/>
      <c r="W1049" s="949"/>
      <c r="X1049" s="949"/>
      <c r="Y1049" s="949"/>
      <c r="Z1049" s="949"/>
      <c r="AA1049" s="949"/>
      <c r="AB1049" s="949"/>
      <c r="AC1049" s="949"/>
      <c r="AD1049" s="949"/>
      <c r="AE1049" s="949"/>
      <c r="AF1049" s="949"/>
      <c r="AG1049" s="949"/>
      <c r="AH1049" s="949"/>
      <c r="AI1049" s="350"/>
      <c r="AJ1049" s="350"/>
      <c r="AK1049" s="362"/>
      <c r="DB1049" s="835"/>
    </row>
    <row r="1050" spans="2:106" ht="3.65" customHeight="1">
      <c r="B1050" s="836"/>
      <c r="I1050" s="861"/>
      <c r="M1050" s="398"/>
      <c r="N1050" s="350"/>
      <c r="O1050" s="350"/>
      <c r="P1050" s="350"/>
      <c r="Q1050" s="350"/>
      <c r="R1050" s="350"/>
      <c r="S1050" s="350"/>
      <c r="T1050" s="811"/>
      <c r="U1050" s="949"/>
      <c r="V1050" s="949"/>
      <c r="W1050" s="949"/>
      <c r="X1050" s="949"/>
      <c r="Y1050" s="949"/>
      <c r="Z1050" s="949"/>
      <c r="AA1050" s="949"/>
      <c r="AB1050" s="949"/>
      <c r="AC1050" s="949"/>
      <c r="AD1050" s="949"/>
      <c r="AE1050" s="949"/>
      <c r="AF1050" s="949"/>
      <c r="AG1050" s="949"/>
      <c r="AH1050" s="949"/>
      <c r="AI1050" s="350"/>
      <c r="AJ1050" s="350"/>
      <c r="AK1050" s="362"/>
      <c r="DB1050" s="835"/>
    </row>
    <row r="1051" spans="2:106" ht="3.65" customHeight="1">
      <c r="B1051" s="836"/>
      <c r="I1051" s="861"/>
      <c r="M1051" s="398"/>
      <c r="N1051" s="350"/>
      <c r="O1051" s="350"/>
      <c r="P1051" s="350"/>
      <c r="Q1051" s="350"/>
      <c r="R1051" s="350"/>
      <c r="S1051" s="350"/>
      <c r="T1051" s="811"/>
      <c r="U1051" s="949"/>
      <c r="V1051" s="949"/>
      <c r="W1051" s="949"/>
      <c r="X1051" s="949"/>
      <c r="Y1051" s="949"/>
      <c r="Z1051" s="949"/>
      <c r="AA1051" s="949"/>
      <c r="AB1051" s="949"/>
      <c r="AC1051" s="949"/>
      <c r="AD1051" s="949"/>
      <c r="AE1051" s="949"/>
      <c r="AF1051" s="949"/>
      <c r="AG1051" s="949"/>
      <c r="AH1051" s="949"/>
      <c r="AI1051" s="811"/>
      <c r="AJ1051" s="811"/>
      <c r="AK1051" s="399"/>
      <c r="DB1051" s="835"/>
    </row>
    <row r="1052" spans="2:106" ht="3.65" customHeight="1">
      <c r="B1052" s="836"/>
      <c r="I1052" s="861"/>
      <c r="M1052" s="398"/>
      <c r="N1052" s="350"/>
      <c r="O1052" s="350"/>
      <c r="P1052" s="350"/>
      <c r="Q1052" s="350"/>
      <c r="R1052" s="350"/>
      <c r="S1052" s="350"/>
      <c r="T1052" s="811"/>
      <c r="U1052" s="949"/>
      <c r="V1052" s="949"/>
      <c r="W1052" s="949"/>
      <c r="X1052" s="949"/>
      <c r="Y1052" s="949"/>
      <c r="Z1052" s="949"/>
      <c r="AA1052" s="949"/>
      <c r="AB1052" s="949"/>
      <c r="AC1052" s="949"/>
      <c r="AD1052" s="949"/>
      <c r="AE1052" s="949"/>
      <c r="AF1052" s="949"/>
      <c r="AG1052" s="949"/>
      <c r="AH1052" s="949"/>
      <c r="AI1052" s="811"/>
      <c r="AJ1052" s="811"/>
      <c r="AK1052" s="399"/>
      <c r="DB1052" s="835"/>
    </row>
    <row r="1053" spans="2:106" ht="3.65" customHeight="1">
      <c r="B1053" s="836"/>
      <c r="I1053" s="861"/>
      <c r="M1053" s="398"/>
      <c r="N1053" s="350"/>
      <c r="O1053" s="350"/>
      <c r="P1053" s="350"/>
      <c r="Q1053" s="350"/>
      <c r="R1053" s="350"/>
      <c r="S1053" s="350"/>
      <c r="T1053" s="811"/>
      <c r="U1053" s="949"/>
      <c r="V1053" s="949"/>
      <c r="W1053" s="949"/>
      <c r="X1053" s="949"/>
      <c r="Y1053" s="949"/>
      <c r="Z1053" s="949"/>
      <c r="AA1053" s="949"/>
      <c r="AB1053" s="949"/>
      <c r="AC1053" s="949"/>
      <c r="AD1053" s="949"/>
      <c r="AE1053" s="949"/>
      <c r="AF1053" s="949"/>
      <c r="AG1053" s="949"/>
      <c r="AH1053" s="949"/>
      <c r="AI1053" s="811"/>
      <c r="AJ1053" s="811"/>
      <c r="AK1053" s="399"/>
      <c r="DB1053" s="835"/>
    </row>
    <row r="1054" spans="2:106" ht="3.65" customHeight="1">
      <c r="B1054" s="836"/>
      <c r="I1054" s="861"/>
      <c r="M1054" s="398"/>
      <c r="N1054" s="350"/>
      <c r="O1054" s="350"/>
      <c r="P1054" s="350"/>
      <c r="Q1054" s="350"/>
      <c r="R1054" s="350"/>
      <c r="S1054" s="350"/>
      <c r="T1054" s="811"/>
      <c r="U1054" s="949"/>
      <c r="V1054" s="949"/>
      <c r="W1054" s="949"/>
      <c r="X1054" s="949"/>
      <c r="Y1054" s="949"/>
      <c r="Z1054" s="949"/>
      <c r="AA1054" s="949"/>
      <c r="AB1054" s="949"/>
      <c r="AC1054" s="949"/>
      <c r="AD1054" s="949"/>
      <c r="AE1054" s="949"/>
      <c r="AF1054" s="949"/>
      <c r="AG1054" s="949"/>
      <c r="AH1054" s="949"/>
      <c r="AI1054" s="811"/>
      <c r="AJ1054" s="811"/>
      <c r="AK1054" s="399"/>
      <c r="DB1054" s="835"/>
    </row>
    <row r="1055" spans="2:106" ht="3.65" customHeight="1">
      <c r="B1055" s="836"/>
      <c r="I1055" s="861"/>
      <c r="M1055" s="398"/>
      <c r="N1055" s="350"/>
      <c r="O1055" s="350"/>
      <c r="P1055" s="350"/>
      <c r="Q1055" s="350"/>
      <c r="R1055" s="350"/>
      <c r="S1055" s="350"/>
      <c r="T1055" s="811"/>
      <c r="U1055" s="949"/>
      <c r="V1055" s="949"/>
      <c r="W1055" s="949"/>
      <c r="X1055" s="949"/>
      <c r="Y1055" s="949"/>
      <c r="Z1055" s="949"/>
      <c r="AA1055" s="949"/>
      <c r="AB1055" s="949"/>
      <c r="AC1055" s="949"/>
      <c r="AD1055" s="949"/>
      <c r="AE1055" s="949"/>
      <c r="AF1055" s="949"/>
      <c r="AG1055" s="949"/>
      <c r="AH1055" s="949"/>
      <c r="AI1055" s="811"/>
      <c r="AJ1055" s="811"/>
      <c r="AK1055" s="399"/>
      <c r="DB1055" s="835"/>
    </row>
    <row r="1056" spans="2:106" ht="3.65" customHeight="1">
      <c r="B1056" s="836"/>
      <c r="I1056" s="861"/>
      <c r="M1056" s="398"/>
      <c r="N1056" s="350"/>
      <c r="O1056" s="350"/>
      <c r="P1056" s="350"/>
      <c r="Q1056" s="350"/>
      <c r="R1056" s="350"/>
      <c r="S1056" s="350"/>
      <c r="T1056" s="811"/>
      <c r="U1056" s="949"/>
      <c r="V1056" s="949"/>
      <c r="W1056" s="949"/>
      <c r="X1056" s="949"/>
      <c r="Y1056" s="949"/>
      <c r="Z1056" s="949"/>
      <c r="AA1056" s="949"/>
      <c r="AB1056" s="949"/>
      <c r="AC1056" s="949"/>
      <c r="AD1056" s="949"/>
      <c r="AE1056" s="949"/>
      <c r="AF1056" s="949"/>
      <c r="AG1056" s="949"/>
      <c r="AH1056" s="949"/>
      <c r="AI1056" s="811"/>
      <c r="AJ1056" s="811"/>
      <c r="AK1056" s="399"/>
      <c r="DB1056" s="835"/>
    </row>
    <row r="1057" spans="2:106" ht="3.65" customHeight="1">
      <c r="B1057" s="836"/>
      <c r="I1057" s="861"/>
      <c r="M1057" s="398"/>
      <c r="N1057" s="350"/>
      <c r="O1057" s="350"/>
      <c r="P1057" s="350"/>
      <c r="Q1057" s="350"/>
      <c r="R1057" s="350"/>
      <c r="S1057" s="350"/>
      <c r="T1057" s="350"/>
      <c r="U1057" s="350"/>
      <c r="V1057" s="408"/>
      <c r="W1057" s="817"/>
      <c r="X1057" s="817"/>
      <c r="Y1057" s="350"/>
      <c r="Z1057" s="408"/>
      <c r="AA1057" s="817"/>
      <c r="AB1057" s="817"/>
      <c r="AC1057" s="408"/>
      <c r="AD1057" s="811"/>
      <c r="AE1057" s="817"/>
      <c r="AF1057" s="817"/>
      <c r="AG1057" s="408"/>
      <c r="AH1057" s="350"/>
      <c r="AI1057" s="811"/>
      <c r="AJ1057" s="811"/>
      <c r="AK1057" s="399"/>
      <c r="DB1057" s="835"/>
    </row>
    <row r="1058" spans="2:106" ht="3.65" customHeight="1">
      <c r="B1058" s="836"/>
      <c r="I1058" s="861"/>
      <c r="M1058" s="398"/>
      <c r="N1058" s="350"/>
      <c r="O1058" s="350"/>
      <c r="P1058" s="350"/>
      <c r="Q1058" s="350"/>
      <c r="R1058" s="350"/>
      <c r="S1058" s="350"/>
      <c r="T1058" s="350"/>
      <c r="U1058" s="350"/>
      <c r="V1058" s="408"/>
      <c r="W1058" s="817"/>
      <c r="X1058" s="817"/>
      <c r="Y1058" s="350"/>
      <c r="Z1058" s="408"/>
      <c r="AA1058" s="817"/>
      <c r="AB1058" s="817"/>
      <c r="AC1058" s="408"/>
      <c r="AD1058" s="811"/>
      <c r="AE1058" s="817"/>
      <c r="AF1058" s="817"/>
      <c r="AG1058" s="408"/>
      <c r="AH1058" s="350"/>
      <c r="AI1058" s="811"/>
      <c r="AJ1058" s="811"/>
      <c r="AK1058" s="399"/>
      <c r="DB1058" s="835"/>
    </row>
    <row r="1059" spans="2:106" ht="3.65" customHeight="1">
      <c r="B1059" s="836"/>
      <c r="I1059" s="861"/>
      <c r="M1059" s="398"/>
      <c r="N1059" s="350"/>
      <c r="O1059" s="350"/>
      <c r="P1059" s="350"/>
      <c r="Q1059" s="350"/>
      <c r="R1059" s="350"/>
      <c r="S1059" s="350"/>
      <c r="T1059" s="350"/>
      <c r="U1059" s="809"/>
      <c r="V1059" s="408"/>
      <c r="W1059" s="817"/>
      <c r="X1059" s="817"/>
      <c r="Y1059" s="809"/>
      <c r="Z1059" s="408"/>
      <c r="AA1059" s="817"/>
      <c r="AB1059" s="817"/>
      <c r="AC1059" s="408"/>
      <c r="AD1059" s="811"/>
      <c r="AE1059" s="817"/>
      <c r="AF1059" s="817"/>
      <c r="AG1059" s="408"/>
      <c r="AH1059" s="811"/>
      <c r="AI1059" s="811"/>
      <c r="AJ1059" s="811"/>
      <c r="AK1059" s="399"/>
      <c r="DB1059" s="835"/>
    </row>
    <row r="1060" spans="2:106" ht="3.65" customHeight="1">
      <c r="B1060" s="836"/>
      <c r="I1060" s="861"/>
      <c r="M1060" s="398"/>
      <c r="N1060" s="350"/>
      <c r="O1060" s="350"/>
      <c r="P1060" s="350"/>
      <c r="Q1060" s="350"/>
      <c r="R1060" s="350"/>
      <c r="S1060" s="350"/>
      <c r="T1060" s="350"/>
      <c r="U1060" s="809"/>
      <c r="V1060" s="408"/>
      <c r="W1060" s="817"/>
      <c r="X1060" s="817"/>
      <c r="Y1060" s="809"/>
      <c r="Z1060" s="408"/>
      <c r="AA1060" s="817"/>
      <c r="AB1060" s="817"/>
      <c r="AC1060" s="408"/>
      <c r="AD1060" s="811"/>
      <c r="AE1060" s="817"/>
      <c r="AF1060" s="817"/>
      <c r="AG1060" s="408"/>
      <c r="AH1060" s="811"/>
      <c r="AI1060" s="811"/>
      <c r="AJ1060" s="811"/>
      <c r="AK1060" s="399"/>
      <c r="DB1060" s="835"/>
    </row>
    <row r="1061" spans="2:106" ht="3.65" customHeight="1">
      <c r="B1061" s="836"/>
      <c r="I1061" s="861"/>
      <c r="M1061" s="967" t="s">
        <v>231</v>
      </c>
      <c r="N1061" s="961"/>
      <c r="O1061" s="961"/>
      <c r="P1061" s="350"/>
      <c r="Q1061" s="350"/>
      <c r="R1061" s="350"/>
      <c r="S1061" s="350"/>
      <c r="T1061" s="350"/>
      <c r="U1061" s="350"/>
      <c r="V1061" s="408"/>
      <c r="W1061" s="817"/>
      <c r="X1061" s="817"/>
      <c r="Y1061" s="811"/>
      <c r="Z1061" s="408"/>
      <c r="AA1061" s="817"/>
      <c r="AB1061" s="817"/>
      <c r="AC1061" s="408"/>
      <c r="AD1061" s="811"/>
      <c r="AE1061" s="817"/>
      <c r="AF1061" s="817"/>
      <c r="AG1061" s="408"/>
      <c r="AH1061" s="809"/>
      <c r="AI1061" s="350"/>
      <c r="AJ1061" s="350"/>
      <c r="AK1061" s="399"/>
      <c r="DB1061" s="835"/>
    </row>
    <row r="1062" spans="2:106" ht="3.65" customHeight="1">
      <c r="B1062" s="836"/>
      <c r="I1062" s="861"/>
      <c r="M1062" s="1445"/>
      <c r="N1062" s="963"/>
      <c r="O1062" s="963"/>
      <c r="P1062" s="350"/>
      <c r="Q1062" s="350"/>
      <c r="R1062" s="350"/>
      <c r="S1062" s="350"/>
      <c r="T1062" s="350"/>
      <c r="U1062" s="350"/>
      <c r="V1062" s="408"/>
      <c r="W1062" s="817"/>
      <c r="X1062" s="817"/>
      <c r="Y1062" s="350"/>
      <c r="Z1062" s="408"/>
      <c r="AA1062" s="817"/>
      <c r="AB1062" s="817"/>
      <c r="AC1062" s="408"/>
      <c r="AD1062" s="811"/>
      <c r="AE1062" s="817"/>
      <c r="AF1062" s="817"/>
      <c r="AG1062" s="408"/>
      <c r="AH1062" s="809"/>
      <c r="AI1062" s="350"/>
      <c r="AJ1062" s="350"/>
      <c r="AK1062" s="415"/>
      <c r="DB1062" s="835"/>
    </row>
    <row r="1063" spans="2:106" ht="3.65" customHeight="1">
      <c r="B1063" s="836"/>
      <c r="I1063" s="861"/>
      <c r="M1063" s="1446" t="s">
        <v>124</v>
      </c>
      <c r="N1063" s="1447"/>
      <c r="O1063" s="1447"/>
      <c r="P1063" s="1447"/>
      <c r="Q1063" s="440"/>
      <c r="R1063" s="440"/>
      <c r="S1063" s="440"/>
      <c r="T1063" s="440"/>
      <c r="U1063" s="440"/>
      <c r="V1063" s="441"/>
      <c r="W1063" s="442"/>
      <c r="X1063" s="442"/>
      <c r="Y1063" s="440"/>
      <c r="Z1063" s="440"/>
      <c r="AA1063" s="442"/>
      <c r="AB1063" s="442"/>
      <c r="AC1063" s="440"/>
      <c r="AD1063" s="440"/>
      <c r="AE1063" s="442"/>
      <c r="AF1063" s="442"/>
      <c r="AG1063" s="441"/>
      <c r="AH1063" s="1448" t="s">
        <v>111</v>
      </c>
      <c r="AI1063" s="1448"/>
      <c r="AJ1063" s="1448"/>
      <c r="AK1063" s="1449"/>
      <c r="DB1063" s="835"/>
    </row>
    <row r="1064" spans="2:106" ht="3.65" customHeight="1">
      <c r="B1064" s="836"/>
      <c r="I1064" s="861"/>
      <c r="M1064" s="1442"/>
      <c r="N1064" s="949"/>
      <c r="O1064" s="949"/>
      <c r="P1064" s="949"/>
      <c r="Q1064" s="266"/>
      <c r="R1064" s="266"/>
      <c r="S1064" s="266"/>
      <c r="T1064" s="266"/>
      <c r="U1064" s="266"/>
      <c r="V1064" s="276"/>
      <c r="W1064" s="263"/>
      <c r="X1064" s="263"/>
      <c r="Y1064" s="266"/>
      <c r="Z1064" s="266"/>
      <c r="AA1064" s="263"/>
      <c r="AB1064" s="263"/>
      <c r="AC1064" s="266"/>
      <c r="AD1064" s="266"/>
      <c r="AE1064" s="263"/>
      <c r="AF1064" s="263"/>
      <c r="AG1064" s="276"/>
      <c r="AH1064" s="952"/>
      <c r="AI1064" s="952"/>
      <c r="AJ1064" s="952"/>
      <c r="AK1064" s="1450"/>
      <c r="DB1064" s="835"/>
    </row>
    <row r="1065" spans="2:106" ht="3.65" customHeight="1">
      <c r="B1065" s="836"/>
      <c r="I1065" s="861"/>
      <c r="M1065" s="443"/>
      <c r="N1065" s="266"/>
      <c r="O1065" s="266"/>
      <c r="P1065" s="266"/>
      <c r="Q1065" s="266"/>
      <c r="R1065" s="266"/>
      <c r="S1065" s="266"/>
      <c r="T1065" s="266"/>
      <c r="U1065" s="266"/>
      <c r="V1065" s="266"/>
      <c r="W1065" s="263"/>
      <c r="X1065" s="263"/>
      <c r="Y1065" s="266"/>
      <c r="Z1065" s="266"/>
      <c r="AA1065" s="263"/>
      <c r="AB1065" s="263"/>
      <c r="AC1065" s="266"/>
      <c r="AD1065" s="266"/>
      <c r="AE1065" s="263"/>
      <c r="AF1065" s="263"/>
      <c r="AG1065" s="266"/>
      <c r="AH1065" s="266"/>
      <c r="AI1065" s="266"/>
      <c r="AJ1065" s="266"/>
      <c r="AK1065" s="444"/>
      <c r="DB1065" s="835"/>
    </row>
    <row r="1066" spans="2:106" ht="3.65" customHeight="1">
      <c r="B1066" s="836"/>
      <c r="I1066" s="861"/>
      <c r="M1066" s="443"/>
      <c r="N1066" s="266"/>
      <c r="O1066" s="266"/>
      <c r="P1066" s="266"/>
      <c r="Q1066" s="266"/>
      <c r="R1066" s="266"/>
      <c r="S1066" s="266"/>
      <c r="T1066" s="266"/>
      <c r="U1066" s="266"/>
      <c r="V1066" s="266"/>
      <c r="W1066" s="263"/>
      <c r="X1066" s="263"/>
      <c r="Y1066" s="266"/>
      <c r="Z1066" s="266"/>
      <c r="AA1066" s="263"/>
      <c r="AB1066" s="263"/>
      <c r="AC1066" s="266"/>
      <c r="AD1066" s="266"/>
      <c r="AE1066" s="263"/>
      <c r="AF1066" s="263"/>
      <c r="AG1066" s="266"/>
      <c r="AH1066" s="266"/>
      <c r="AI1066" s="266"/>
      <c r="AJ1066" s="266"/>
      <c r="AK1066" s="444"/>
      <c r="DB1066" s="835"/>
    </row>
    <row r="1067" spans="2:106" ht="3.65" customHeight="1">
      <c r="B1067" s="836"/>
      <c r="I1067" s="861"/>
      <c r="M1067" s="443"/>
      <c r="N1067" s="266"/>
      <c r="O1067" s="266"/>
      <c r="P1067" s="266"/>
      <c r="Q1067" s="266"/>
      <c r="R1067" s="266"/>
      <c r="S1067" s="266"/>
      <c r="T1067" s="266"/>
      <c r="U1067" s="266"/>
      <c r="V1067" s="266"/>
      <c r="W1067" s="263"/>
      <c r="X1067" s="263"/>
      <c r="Y1067" s="266"/>
      <c r="Z1067" s="266"/>
      <c r="AA1067" s="263"/>
      <c r="AB1067" s="263"/>
      <c r="AC1067" s="266"/>
      <c r="AD1067" s="266"/>
      <c r="AE1067" s="263"/>
      <c r="AF1067" s="263"/>
      <c r="AG1067" s="266"/>
      <c r="AH1067" s="266"/>
      <c r="AI1067" s="266"/>
      <c r="AJ1067" s="266"/>
      <c r="AK1067" s="444"/>
      <c r="DB1067" s="835"/>
    </row>
    <row r="1068" spans="2:106" ht="3.65" customHeight="1">
      <c r="B1068" s="836"/>
      <c r="I1068" s="861"/>
      <c r="M1068" s="443"/>
      <c r="N1068" s="266"/>
      <c r="O1068" s="929"/>
      <c r="P1068" s="930"/>
      <c r="Q1068" s="930"/>
      <c r="R1068" s="930"/>
      <c r="S1068" s="930"/>
      <c r="T1068" s="930"/>
      <c r="U1068" s="930"/>
      <c r="V1068" s="930"/>
      <c r="W1068" s="875"/>
      <c r="X1068" s="875"/>
      <c r="Y1068" s="263"/>
      <c r="Z1068" s="263"/>
      <c r="AA1068" s="875"/>
      <c r="AB1068" s="875"/>
      <c r="AC1068" s="263"/>
      <c r="AD1068" s="263"/>
      <c r="AE1068" s="875"/>
      <c r="AF1068" s="875"/>
      <c r="AG1068" s="930"/>
      <c r="AH1068" s="930"/>
      <c r="AI1068" s="898"/>
      <c r="AJ1068" s="266"/>
      <c r="AK1068" s="444"/>
      <c r="DB1068" s="835"/>
    </row>
    <row r="1069" spans="2:106" ht="3.65" customHeight="1">
      <c r="B1069" s="836"/>
      <c r="I1069" s="861"/>
      <c r="M1069" s="443"/>
      <c r="N1069" s="266"/>
      <c r="O1069" s="875"/>
      <c r="P1069" s="263"/>
      <c r="Q1069" s="263"/>
      <c r="R1069" s="263"/>
      <c r="S1069" s="263"/>
      <c r="T1069" s="263"/>
      <c r="U1069" s="263"/>
      <c r="V1069" s="263"/>
      <c r="W1069" s="263"/>
      <c r="X1069" s="263"/>
      <c r="Y1069" s="263"/>
      <c r="Z1069" s="263"/>
      <c r="AA1069" s="263"/>
      <c r="AB1069" s="263"/>
      <c r="AC1069" s="263"/>
      <c r="AD1069" s="263"/>
      <c r="AE1069" s="263"/>
      <c r="AF1069" s="263"/>
      <c r="AG1069" s="263"/>
      <c r="AH1069" s="263"/>
      <c r="AI1069" s="875"/>
      <c r="AJ1069" s="266"/>
      <c r="AK1069" s="444"/>
      <c r="DB1069" s="835"/>
    </row>
    <row r="1070" spans="2:106" ht="3.65" customHeight="1">
      <c r="B1070" s="836"/>
      <c r="I1070" s="861"/>
      <c r="M1070" s="443"/>
      <c r="N1070" s="266"/>
      <c r="O1070" s="875"/>
      <c r="P1070" s="263"/>
      <c r="Q1070" s="263"/>
      <c r="R1070" s="263"/>
      <c r="S1070" s="263"/>
      <c r="T1070" s="263"/>
      <c r="U1070" s="263"/>
      <c r="V1070" s="263"/>
      <c r="W1070" s="263"/>
      <c r="X1070" s="263"/>
      <c r="Y1070" s="263"/>
      <c r="Z1070" s="263"/>
      <c r="AA1070" s="263"/>
      <c r="AB1070" s="263"/>
      <c r="AC1070" s="263"/>
      <c r="AD1070" s="263"/>
      <c r="AE1070" s="263"/>
      <c r="AF1070" s="263"/>
      <c r="AG1070" s="263"/>
      <c r="AH1070" s="263"/>
      <c r="AI1070" s="875"/>
      <c r="AJ1070" s="266"/>
      <c r="AK1070" s="444"/>
      <c r="DB1070" s="835"/>
    </row>
    <row r="1071" spans="2:106" ht="3.65" customHeight="1">
      <c r="B1071" s="836"/>
      <c r="I1071" s="861"/>
      <c r="M1071" s="443"/>
      <c r="N1071" s="266"/>
      <c r="O1071" s="931"/>
      <c r="P1071" s="932"/>
      <c r="Q1071" s="932"/>
      <c r="R1071" s="932"/>
      <c r="S1071" s="932"/>
      <c r="T1071" s="932"/>
      <c r="U1071" s="932"/>
      <c r="V1071" s="932"/>
      <c r="W1071" s="932"/>
      <c r="X1071" s="932"/>
      <c r="Y1071" s="932"/>
      <c r="Z1071" s="932"/>
      <c r="AA1071" s="932"/>
      <c r="AB1071" s="932"/>
      <c r="AC1071" s="932"/>
      <c r="AD1071" s="932"/>
      <c r="AE1071" s="932"/>
      <c r="AF1071" s="932"/>
      <c r="AG1071" s="932"/>
      <c r="AH1071" s="932"/>
      <c r="AI1071" s="933"/>
      <c r="AJ1071" s="266"/>
      <c r="AK1071" s="444"/>
      <c r="DB1071" s="835"/>
    </row>
    <row r="1072" spans="2:106" ht="3.65" customHeight="1">
      <c r="B1072" s="836"/>
      <c r="I1072" s="861"/>
      <c r="M1072" s="443"/>
      <c r="N1072" s="266"/>
      <c r="O1072" s="266"/>
      <c r="P1072" s="266"/>
      <c r="Q1072" s="266"/>
      <c r="R1072" s="266"/>
      <c r="S1072" s="266"/>
      <c r="T1072" s="266"/>
      <c r="U1072" s="266"/>
      <c r="V1072" s="266"/>
      <c r="W1072" s="266"/>
      <c r="X1072" s="266"/>
      <c r="Y1072" s="266"/>
      <c r="Z1072" s="266"/>
      <c r="AA1072" s="266"/>
      <c r="AB1072" s="266"/>
      <c r="AC1072" s="266"/>
      <c r="AD1072" s="266"/>
      <c r="AE1072" s="266"/>
      <c r="AF1072" s="266"/>
      <c r="AG1072" s="266"/>
      <c r="AH1072" s="266"/>
      <c r="AI1072" s="266"/>
      <c r="AJ1072" s="266"/>
      <c r="AK1072" s="444"/>
      <c r="DB1072" s="835"/>
    </row>
    <row r="1073" spans="2:106" ht="3.65" customHeight="1">
      <c r="B1073" s="836"/>
      <c r="I1073" s="861"/>
      <c r="M1073" s="443"/>
      <c r="N1073" s="266"/>
      <c r="O1073" s="266"/>
      <c r="P1073" s="266"/>
      <c r="Q1073" s="266"/>
      <c r="R1073" s="266"/>
      <c r="S1073" s="266"/>
      <c r="T1073" s="266"/>
      <c r="U1073" s="266"/>
      <c r="V1073" s="266"/>
      <c r="W1073" s="275"/>
      <c r="X1073" s="275"/>
      <c r="Y1073" s="275"/>
      <c r="Z1073" s="275"/>
      <c r="AA1073" s="275"/>
      <c r="AB1073" s="275"/>
      <c r="AC1073" s="275"/>
      <c r="AD1073" s="275"/>
      <c r="AE1073" s="275"/>
      <c r="AF1073" s="275"/>
      <c r="AG1073" s="266"/>
      <c r="AH1073" s="266"/>
      <c r="AI1073" s="266"/>
      <c r="AJ1073" s="266"/>
      <c r="AK1073" s="444"/>
      <c r="DB1073" s="835"/>
    </row>
    <row r="1074" spans="2:106" ht="3.65" customHeight="1">
      <c r="B1074" s="836"/>
      <c r="I1074" s="861"/>
      <c r="M1074" s="443"/>
      <c r="N1074" s="266"/>
      <c r="O1074" s="266"/>
      <c r="P1074" s="266"/>
      <c r="Q1074" s="266"/>
      <c r="R1074" s="266"/>
      <c r="S1074" s="266"/>
      <c r="T1074" s="266"/>
      <c r="U1074" s="266"/>
      <c r="V1074" s="266"/>
      <c r="W1074" s="275"/>
      <c r="X1074" s="275"/>
      <c r="Y1074" s="275"/>
      <c r="Z1074" s="275"/>
      <c r="AA1074" s="275"/>
      <c r="AB1074" s="275"/>
      <c r="AC1074" s="275"/>
      <c r="AD1074" s="275"/>
      <c r="AE1074" s="275"/>
      <c r="AF1074" s="275"/>
      <c r="AG1074" s="266"/>
      <c r="AH1074" s="266"/>
      <c r="AI1074" s="266"/>
      <c r="AJ1074" s="266"/>
      <c r="AK1074" s="444"/>
      <c r="DB1074" s="835"/>
    </row>
    <row r="1075" spans="2:106" ht="3.65" customHeight="1">
      <c r="B1075" s="836"/>
      <c r="I1075" s="861"/>
      <c r="M1075" s="1442" t="s">
        <v>133</v>
      </c>
      <c r="N1075" s="949"/>
      <c r="O1075" s="949"/>
      <c r="P1075" s="266"/>
      <c r="Q1075" s="266"/>
      <c r="R1075" s="266"/>
      <c r="S1075" s="266"/>
      <c r="T1075" s="266"/>
      <c r="U1075" s="266"/>
      <c r="V1075" s="266"/>
      <c r="W1075" s="275"/>
      <c r="X1075" s="275"/>
      <c r="Y1075" s="275"/>
      <c r="Z1075" s="275"/>
      <c r="AA1075" s="275"/>
      <c r="AB1075" s="275"/>
      <c r="AC1075" s="275"/>
      <c r="AD1075" s="275"/>
      <c r="AE1075" s="275"/>
      <c r="AF1075" s="275"/>
      <c r="AG1075" s="266"/>
      <c r="AH1075" s="266"/>
      <c r="AI1075" s="266"/>
      <c r="AJ1075" s="266"/>
      <c r="AK1075" s="444"/>
      <c r="DB1075" s="835"/>
    </row>
    <row r="1076" spans="2:106" ht="3.65" customHeight="1">
      <c r="B1076" s="836"/>
      <c r="I1076" s="861"/>
      <c r="M1076" s="1443"/>
      <c r="N1076" s="1444"/>
      <c r="O1076" s="1444"/>
      <c r="P1076" s="445"/>
      <c r="Q1076" s="445"/>
      <c r="R1076" s="445"/>
      <c r="S1076" s="445"/>
      <c r="T1076" s="445"/>
      <c r="U1076" s="445"/>
      <c r="V1076" s="445"/>
      <c r="W1076" s="432"/>
      <c r="X1076" s="432"/>
      <c r="Y1076" s="432"/>
      <c r="Z1076" s="432"/>
      <c r="AA1076" s="432"/>
      <c r="AB1076" s="432"/>
      <c r="AC1076" s="432"/>
      <c r="AD1076" s="432"/>
      <c r="AE1076" s="432"/>
      <c r="AF1076" s="432"/>
      <c r="AG1076" s="445"/>
      <c r="AH1076" s="445"/>
      <c r="AI1076" s="445"/>
      <c r="AJ1076" s="445"/>
      <c r="AK1076" s="446"/>
      <c r="DB1076" s="835"/>
    </row>
    <row r="1077" spans="2:106" ht="3.65" customHeight="1">
      <c r="B1077" s="836"/>
      <c r="I1077" s="861"/>
      <c r="DB1077" s="835"/>
    </row>
    <row r="1078" spans="2:106" ht="3.65" customHeight="1">
      <c r="B1078" s="836"/>
      <c r="I1078" s="861"/>
      <c r="DB1078" s="835"/>
    </row>
    <row r="1079" spans="2:106" ht="3.65" customHeight="1">
      <c r="B1079" s="836"/>
      <c r="I1079" s="861"/>
      <c r="DB1079" s="835"/>
    </row>
    <row r="1080" spans="2:106" ht="3.65" customHeight="1">
      <c r="B1080" s="836"/>
      <c r="I1080" s="862"/>
      <c r="DB1080" s="835"/>
    </row>
    <row r="1081" spans="2:106" ht="3.65" customHeight="1">
      <c r="B1081" s="828"/>
      <c r="C1081" s="259"/>
      <c r="D1081" s="259"/>
      <c r="E1081" s="259"/>
      <c r="F1081" s="259"/>
      <c r="G1081" s="259"/>
      <c r="H1081" s="259"/>
      <c r="I1081" s="863"/>
      <c r="J1081" s="259"/>
      <c r="K1081" s="259"/>
      <c r="L1081" s="259"/>
      <c r="M1081" s="259"/>
      <c r="N1081" s="259"/>
      <c r="O1081" s="259"/>
      <c r="P1081" s="259"/>
      <c r="Q1081" s="259"/>
      <c r="R1081" s="259"/>
      <c r="S1081" s="259"/>
      <c r="T1081" s="259"/>
      <c r="U1081" s="259"/>
      <c r="V1081" s="259"/>
      <c r="W1081" s="259"/>
      <c r="X1081" s="259"/>
      <c r="Y1081" s="259"/>
      <c r="Z1081" s="259"/>
      <c r="AA1081" s="259"/>
      <c r="AB1081" s="259"/>
      <c r="AC1081" s="259"/>
      <c r="AD1081" s="259"/>
      <c r="AE1081" s="259"/>
      <c r="AF1081" s="259"/>
      <c r="AG1081" s="259"/>
      <c r="AH1081" s="259"/>
      <c r="AI1081" s="259"/>
      <c r="AJ1081" s="259"/>
      <c r="AK1081" s="259"/>
      <c r="AL1081" s="259"/>
      <c r="AM1081" s="259"/>
      <c r="AN1081" s="259"/>
      <c r="AO1081" s="259"/>
      <c r="AP1081" s="259"/>
      <c r="AQ1081" s="259"/>
      <c r="AR1081" s="259"/>
      <c r="AS1081" s="259"/>
      <c r="AT1081" s="259"/>
      <c r="AU1081" s="259"/>
      <c r="AV1081" s="259"/>
      <c r="AW1081" s="259"/>
      <c r="AX1081" s="259"/>
      <c r="AY1081" s="259"/>
      <c r="AZ1081" s="259"/>
      <c r="BA1081" s="259"/>
      <c r="BB1081" s="259"/>
      <c r="BC1081" s="259"/>
      <c r="BD1081" s="259"/>
      <c r="BE1081" s="259"/>
      <c r="BF1081" s="259"/>
      <c r="BG1081" s="259"/>
      <c r="BH1081" s="259"/>
      <c r="BI1081" s="259"/>
      <c r="BJ1081" s="259"/>
      <c r="BK1081" s="259"/>
      <c r="BL1081" s="259"/>
      <c r="BM1081" s="259"/>
      <c r="BN1081" s="259"/>
      <c r="BO1081" s="259"/>
      <c r="BP1081" s="259"/>
      <c r="BQ1081" s="259"/>
      <c r="BR1081" s="259"/>
      <c r="BS1081" s="259"/>
      <c r="BT1081" s="259"/>
      <c r="BU1081" s="259"/>
      <c r="BV1081" s="259"/>
      <c r="BW1081" s="259"/>
      <c r="BX1081" s="259"/>
      <c r="BY1081" s="259"/>
      <c r="BZ1081" s="259"/>
      <c r="CA1081" s="259"/>
      <c r="CB1081" s="259"/>
      <c r="CC1081" s="259"/>
      <c r="CD1081" s="259"/>
      <c r="CE1081" s="259"/>
      <c r="CF1081" s="259"/>
      <c r="CG1081" s="259"/>
      <c r="CH1081" s="259"/>
      <c r="CI1081" s="259"/>
      <c r="CJ1081" s="259"/>
      <c r="CK1081" s="259"/>
      <c r="CL1081" s="259"/>
      <c r="CM1081" s="259"/>
      <c r="CN1081" s="259"/>
      <c r="CO1081" s="259"/>
      <c r="CP1081" s="259"/>
      <c r="CQ1081" s="259"/>
      <c r="CR1081" s="259"/>
      <c r="CS1081" s="259"/>
      <c r="CT1081" s="259"/>
      <c r="CU1081" s="259"/>
      <c r="CV1081" s="259"/>
      <c r="CW1081" s="259"/>
      <c r="CX1081" s="259"/>
      <c r="CY1081" s="259"/>
      <c r="CZ1081" s="259"/>
      <c r="DA1081" s="259"/>
      <c r="DB1081" s="829"/>
    </row>
    <row r="1082" spans="2:106" ht="3.65" customHeight="1">
      <c r="B1082" s="830"/>
      <c r="C1082" s="207"/>
      <c r="D1082" s="207"/>
      <c r="E1082" s="207"/>
      <c r="F1082" s="207"/>
      <c r="G1082" s="207"/>
      <c r="H1082" s="207"/>
      <c r="I1082" s="864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31"/>
    </row>
    <row r="1083" spans="2:106">
      <c r="B1083" s="857" t="str">
        <f>"T_"&amp;E1083&amp;"X"&amp;F1083&amp;"X"&amp;G1083&amp;"X"&amp;H1083&amp;"X"&amp;I1083</f>
        <v>T_VBBXMainXNWX720XINF</v>
      </c>
      <c r="C1083" s="944"/>
      <c r="D1083" s="250" t="s">
        <v>75</v>
      </c>
      <c r="E1083" s="375" t="s">
        <v>220</v>
      </c>
      <c r="F1083" s="340" t="s">
        <v>195</v>
      </c>
      <c r="G1083" s="250" t="s">
        <v>211</v>
      </c>
      <c r="H1083" s="945">
        <v>720</v>
      </c>
      <c r="I1083" s="937" t="s">
        <v>363</v>
      </c>
      <c r="J1083" s="260"/>
      <c r="K1083" s="260"/>
      <c r="L1083" s="260"/>
      <c r="M1083" s="260"/>
      <c r="N1083" s="260"/>
      <c r="O1083" s="260"/>
      <c r="P1083" s="260"/>
      <c r="Q1083" s="260"/>
      <c r="R1083" s="260"/>
      <c r="S1083" s="260"/>
      <c r="T1083" s="260"/>
      <c r="U1083" s="260"/>
      <c r="V1083" s="260"/>
      <c r="W1083" s="260"/>
      <c r="X1083" s="260"/>
      <c r="Y1083" s="260"/>
      <c r="Z1083" s="260"/>
      <c r="AA1083" s="260"/>
      <c r="AB1083" s="260"/>
      <c r="AC1083" s="260"/>
      <c r="AD1083" s="260"/>
      <c r="AE1083" s="260"/>
      <c r="AF1083" s="260"/>
      <c r="AG1083" s="260"/>
      <c r="AH1083" s="260"/>
      <c r="AI1083" s="260"/>
      <c r="AJ1083" s="260"/>
      <c r="AK1083" s="260"/>
      <c r="AL1083" s="260"/>
      <c r="AM1083" s="260"/>
      <c r="AN1083" s="260"/>
      <c r="AO1083" s="260"/>
      <c r="AP1083" s="260"/>
      <c r="AQ1083" s="260"/>
      <c r="AR1083" s="260"/>
      <c r="AS1083" s="260"/>
      <c r="AT1083" s="260"/>
      <c r="AU1083" s="260"/>
      <c r="AV1083" s="260"/>
      <c r="AW1083" s="260"/>
      <c r="AX1083" s="260"/>
      <c r="AY1083" s="260"/>
      <c r="AZ1083" s="260"/>
      <c r="BA1083" s="260"/>
      <c r="BB1083" s="260"/>
      <c r="BC1083" s="260"/>
      <c r="BD1083" s="260"/>
      <c r="BE1083" s="260"/>
      <c r="BF1083" s="260"/>
      <c r="BG1083" s="260"/>
      <c r="BH1083" s="260"/>
      <c r="BI1083" s="260"/>
      <c r="BJ1083" s="260"/>
      <c r="BK1083" s="260"/>
      <c r="BL1083" s="260"/>
      <c r="BM1083" s="260"/>
      <c r="BN1083" s="260"/>
      <c r="BO1083" s="260"/>
      <c r="BP1083" s="260"/>
      <c r="BQ1083" s="260"/>
      <c r="BR1083" s="260"/>
      <c r="BS1083" s="260"/>
      <c r="BT1083" s="260"/>
      <c r="BU1083" s="260"/>
      <c r="BV1083" s="260"/>
      <c r="BW1083" s="260"/>
      <c r="BX1083" s="260"/>
      <c r="BY1083" s="260"/>
      <c r="BZ1083" s="260"/>
      <c r="CA1083" s="260"/>
      <c r="CB1083" s="260"/>
      <c r="CC1083" s="260"/>
      <c r="CD1083" s="260"/>
      <c r="CE1083" s="260"/>
      <c r="CF1083" s="260"/>
      <c r="CG1083" s="260"/>
      <c r="CH1083" s="260"/>
      <c r="CI1083" s="260"/>
      <c r="CJ1083" s="260"/>
      <c r="CK1083" s="260"/>
      <c r="CL1083" s="260"/>
      <c r="CM1083" s="260"/>
      <c r="CN1083" s="260"/>
      <c r="CO1083" s="260"/>
      <c r="CP1083" s="260"/>
      <c r="CQ1083" s="260"/>
      <c r="CR1083" s="260"/>
      <c r="CS1083" s="260"/>
      <c r="CT1083" s="260"/>
      <c r="CU1083" s="260"/>
      <c r="CV1083" s="260"/>
      <c r="CW1083" s="260"/>
      <c r="CX1083" s="260"/>
      <c r="CY1083" s="260"/>
      <c r="CZ1083" s="260"/>
      <c r="DA1083" s="260"/>
      <c r="DB1083" s="833"/>
    </row>
    <row r="1084" spans="2:106" ht="3.65" customHeight="1">
      <c r="B1084" s="834"/>
      <c r="H1084" s="850"/>
      <c r="I1084" s="861"/>
      <c r="DB1084" s="835"/>
    </row>
    <row r="1085" spans="2:106" ht="3.65" customHeight="1">
      <c r="B1085" s="836"/>
      <c r="I1085" s="861"/>
      <c r="DB1085" s="835"/>
    </row>
    <row r="1086" spans="2:106" ht="3.65" customHeight="1">
      <c r="B1086" s="836"/>
      <c r="I1086" s="861"/>
      <c r="DB1086" s="835"/>
    </row>
    <row r="1087" spans="2:106" ht="3.65" customHeight="1">
      <c r="B1087" s="836"/>
      <c r="I1087" s="861"/>
      <c r="DB1087" s="835"/>
    </row>
    <row r="1088" spans="2:106" ht="3.65" customHeight="1">
      <c r="B1088" s="836"/>
      <c r="I1088" s="861"/>
      <c r="M1088" s="376"/>
      <c r="N1088" s="377"/>
      <c r="O1088" s="377"/>
      <c r="P1088" s="359"/>
      <c r="Q1088" s="359"/>
      <c r="R1088" s="360"/>
      <c r="S1088" s="360"/>
      <c r="T1088" s="360"/>
      <c r="U1088" s="360"/>
      <c r="V1088" s="360"/>
      <c r="W1088" s="360"/>
      <c r="X1088" s="360"/>
      <c r="Y1088" s="360"/>
      <c r="Z1088" s="360"/>
      <c r="AA1088" s="360"/>
      <c r="AB1088" s="360"/>
      <c r="AC1088" s="360"/>
      <c r="AD1088" s="360"/>
      <c r="AE1088" s="360"/>
      <c r="AF1088" s="359"/>
      <c r="AG1088" s="359"/>
      <c r="AH1088" s="970" t="s">
        <v>111</v>
      </c>
      <c r="AI1088" s="970"/>
      <c r="AJ1088" s="970"/>
      <c r="AK1088" s="971"/>
      <c r="DB1088" s="835"/>
    </row>
    <row r="1089" spans="2:106" ht="3.65" customHeight="1">
      <c r="B1089" s="836"/>
      <c r="I1089" s="861"/>
      <c r="M1089" s="379"/>
      <c r="N1089" s="349"/>
      <c r="O1089" s="349"/>
      <c r="P1089" s="350"/>
      <c r="Q1089" s="350"/>
      <c r="R1089" s="809"/>
      <c r="S1089" s="809"/>
      <c r="T1089" s="809"/>
      <c r="U1089" s="809"/>
      <c r="V1089" s="809"/>
      <c r="W1089" s="809"/>
      <c r="X1089" s="809"/>
      <c r="Y1089" s="809"/>
      <c r="Z1089" s="809"/>
      <c r="AA1089" s="809"/>
      <c r="AB1089" s="809"/>
      <c r="AC1089" s="809"/>
      <c r="AD1089" s="809"/>
      <c r="AE1089" s="809"/>
      <c r="AF1089" s="350"/>
      <c r="AG1089" s="350"/>
      <c r="AH1089" s="958"/>
      <c r="AI1089" s="958"/>
      <c r="AJ1089" s="958"/>
      <c r="AK1089" s="965"/>
      <c r="DB1089" s="835"/>
    </row>
    <row r="1090" spans="2:106" ht="3.65" customHeight="1">
      <c r="B1090" s="836"/>
      <c r="I1090" s="861"/>
      <c r="M1090" s="379"/>
      <c r="N1090" s="350"/>
      <c r="O1090" s="350"/>
      <c r="P1090" s="350"/>
      <c r="Q1090" s="350"/>
      <c r="R1090" s="350"/>
      <c r="S1090" s="350"/>
      <c r="T1090" s="350"/>
      <c r="U1090" s="350"/>
      <c r="V1090" s="408"/>
      <c r="W1090" s="408"/>
      <c r="X1090" s="408"/>
      <c r="Y1090" s="350"/>
      <c r="Z1090" s="408"/>
      <c r="AA1090" s="408"/>
      <c r="AB1090" s="408"/>
      <c r="AC1090" s="408"/>
      <c r="AD1090" s="408"/>
      <c r="AE1090" s="408"/>
      <c r="AF1090" s="408"/>
      <c r="AG1090" s="408"/>
      <c r="AH1090" s="350"/>
      <c r="AI1090" s="811"/>
      <c r="AJ1090" s="350"/>
      <c r="AK1090" s="362"/>
      <c r="DB1090" s="835"/>
    </row>
    <row r="1091" spans="2:106" ht="3.65" customHeight="1">
      <c r="B1091" s="836"/>
      <c r="I1091" s="861"/>
      <c r="M1091" s="379"/>
      <c r="N1091" s="350"/>
      <c r="O1091" s="350"/>
      <c r="P1091" s="350"/>
      <c r="Q1091" s="350"/>
      <c r="R1091" s="350"/>
      <c r="S1091" s="350"/>
      <c r="T1091" s="350"/>
      <c r="U1091" s="350"/>
      <c r="V1091" s="408"/>
      <c r="W1091" s="408"/>
      <c r="X1091" s="408"/>
      <c r="Y1091" s="350"/>
      <c r="Z1091" s="408"/>
      <c r="AA1091" s="408"/>
      <c r="AB1091" s="408"/>
      <c r="AC1091" s="408"/>
      <c r="AD1091" s="408"/>
      <c r="AE1091" s="408"/>
      <c r="AF1091" s="408"/>
      <c r="AG1091" s="408"/>
      <c r="AH1091" s="350"/>
      <c r="AI1091" s="811"/>
      <c r="AJ1091" s="350"/>
      <c r="AK1091" s="362"/>
      <c r="DB1091" s="835"/>
    </row>
    <row r="1092" spans="2:106" ht="3.65" customHeight="1">
      <c r="B1092" s="836"/>
      <c r="I1092" s="861"/>
      <c r="M1092" s="398"/>
      <c r="N1092" s="811"/>
      <c r="O1092" s="811"/>
      <c r="P1092" s="811"/>
      <c r="Q1092" s="811"/>
      <c r="R1092" s="811"/>
      <c r="S1092" s="811"/>
      <c r="T1092" s="811"/>
      <c r="U1092" s="811"/>
      <c r="V1092" s="408"/>
      <c r="W1092" s="818"/>
      <c r="X1092" s="818"/>
      <c r="Y1092" s="811"/>
      <c r="Z1092" s="408"/>
      <c r="AA1092" s="818"/>
      <c r="AB1092" s="818"/>
      <c r="AC1092" s="408"/>
      <c r="AD1092" s="811"/>
      <c r="AE1092" s="818"/>
      <c r="AF1092" s="818"/>
      <c r="AG1092" s="408"/>
      <c r="AH1092" s="811"/>
      <c r="AI1092" s="811"/>
      <c r="AJ1092" s="811"/>
      <c r="AK1092" s="399"/>
      <c r="DB1092" s="835"/>
    </row>
    <row r="1093" spans="2:106" ht="3.65" customHeight="1">
      <c r="B1093" s="836"/>
      <c r="I1093" s="861"/>
      <c r="M1093" s="398"/>
      <c r="N1093" s="350"/>
      <c r="O1093" s="350"/>
      <c r="P1093" s="350"/>
      <c r="Q1093" s="350"/>
      <c r="R1093" s="350"/>
      <c r="S1093" s="350"/>
      <c r="T1093" s="811"/>
      <c r="U1093" s="811"/>
      <c r="V1093" s="408"/>
      <c r="W1093" s="818"/>
      <c r="X1093" s="818"/>
      <c r="Y1093" s="811"/>
      <c r="Z1093" s="408"/>
      <c r="AA1093" s="818"/>
      <c r="AB1093" s="818"/>
      <c r="AC1093" s="408"/>
      <c r="AD1093" s="811"/>
      <c r="AE1093" s="818"/>
      <c r="AF1093" s="818"/>
      <c r="AG1093" s="408"/>
      <c r="AH1093" s="811"/>
      <c r="AI1093" s="811"/>
      <c r="AJ1093" s="811"/>
      <c r="AK1093" s="399"/>
      <c r="DB1093" s="835"/>
    </row>
    <row r="1094" spans="2:106" ht="3.65" customHeight="1">
      <c r="B1094" s="836"/>
      <c r="I1094" s="861"/>
      <c r="M1094" s="398"/>
      <c r="N1094" s="350"/>
      <c r="O1094" s="350"/>
      <c r="P1094" s="350"/>
      <c r="Q1094" s="350"/>
      <c r="R1094" s="350"/>
      <c r="S1094" s="350"/>
      <c r="T1094" s="811"/>
      <c r="U1094" s="949" t="e" vm="37">
        <v>#VALUE!</v>
      </c>
      <c r="V1094" s="949"/>
      <c r="W1094" s="949"/>
      <c r="X1094" s="949"/>
      <c r="Y1094" s="949"/>
      <c r="Z1094" s="949"/>
      <c r="AA1094" s="949"/>
      <c r="AB1094" s="949"/>
      <c r="AC1094" s="949"/>
      <c r="AD1094" s="949"/>
      <c r="AE1094" s="949"/>
      <c r="AF1094" s="949"/>
      <c r="AG1094" s="949"/>
      <c r="AH1094" s="949"/>
      <c r="AI1094" s="811"/>
      <c r="AJ1094" s="811"/>
      <c r="AK1094" s="399"/>
      <c r="DB1094" s="835"/>
    </row>
    <row r="1095" spans="2:106" ht="3.65" customHeight="1">
      <c r="B1095" s="836"/>
      <c r="I1095" s="861"/>
      <c r="M1095" s="398"/>
      <c r="N1095" s="350"/>
      <c r="O1095" s="350"/>
      <c r="P1095" s="350"/>
      <c r="Q1095" s="350"/>
      <c r="R1095" s="350"/>
      <c r="S1095" s="350"/>
      <c r="T1095" s="811"/>
      <c r="U1095" s="949"/>
      <c r="V1095" s="949"/>
      <c r="W1095" s="949"/>
      <c r="X1095" s="949"/>
      <c r="Y1095" s="949"/>
      <c r="Z1095" s="949"/>
      <c r="AA1095" s="949"/>
      <c r="AB1095" s="949"/>
      <c r="AC1095" s="949"/>
      <c r="AD1095" s="949"/>
      <c r="AE1095" s="949"/>
      <c r="AF1095" s="949"/>
      <c r="AG1095" s="949"/>
      <c r="AH1095" s="949"/>
      <c r="AI1095" s="811"/>
      <c r="AJ1095" s="811"/>
      <c r="AK1095" s="399"/>
      <c r="DB1095" s="835"/>
    </row>
    <row r="1096" spans="2:106" ht="3.65" customHeight="1">
      <c r="B1096" s="836"/>
      <c r="I1096" s="861"/>
      <c r="M1096" s="398"/>
      <c r="N1096" s="350"/>
      <c r="O1096" s="350"/>
      <c r="P1096" s="350"/>
      <c r="Q1096" s="350"/>
      <c r="R1096" s="350"/>
      <c r="S1096" s="350"/>
      <c r="T1096" s="811"/>
      <c r="U1096" s="949"/>
      <c r="V1096" s="949"/>
      <c r="W1096" s="949"/>
      <c r="X1096" s="949"/>
      <c r="Y1096" s="949"/>
      <c r="Z1096" s="949"/>
      <c r="AA1096" s="949"/>
      <c r="AB1096" s="949"/>
      <c r="AC1096" s="949"/>
      <c r="AD1096" s="949"/>
      <c r="AE1096" s="949"/>
      <c r="AF1096" s="949"/>
      <c r="AG1096" s="949"/>
      <c r="AH1096" s="949"/>
      <c r="AI1096" s="811"/>
      <c r="AJ1096" s="811"/>
      <c r="AK1096" s="399"/>
      <c r="DB1096" s="835"/>
    </row>
    <row r="1097" spans="2:106" ht="3.65" customHeight="1">
      <c r="B1097" s="836"/>
      <c r="I1097" s="861"/>
      <c r="M1097" s="398"/>
      <c r="N1097" s="350"/>
      <c r="O1097" s="350"/>
      <c r="P1097" s="350"/>
      <c r="Q1097" s="350"/>
      <c r="R1097" s="350"/>
      <c r="S1097" s="350"/>
      <c r="T1097" s="811"/>
      <c r="U1097" s="949"/>
      <c r="V1097" s="949"/>
      <c r="W1097" s="949"/>
      <c r="X1097" s="949"/>
      <c r="Y1097" s="949"/>
      <c r="Z1097" s="949"/>
      <c r="AA1097" s="949"/>
      <c r="AB1097" s="949"/>
      <c r="AC1097" s="949"/>
      <c r="AD1097" s="949"/>
      <c r="AE1097" s="949"/>
      <c r="AF1097" s="949"/>
      <c r="AG1097" s="949"/>
      <c r="AH1097" s="949"/>
      <c r="AI1097" s="811"/>
      <c r="AJ1097" s="811"/>
      <c r="AK1097" s="399"/>
      <c r="DB1097" s="835"/>
    </row>
    <row r="1098" spans="2:106" ht="3.65" customHeight="1">
      <c r="B1098" s="836"/>
      <c r="I1098" s="861"/>
      <c r="M1098" s="398"/>
      <c r="N1098" s="350"/>
      <c r="O1098" s="350"/>
      <c r="P1098" s="350"/>
      <c r="Q1098" s="350"/>
      <c r="R1098" s="350"/>
      <c r="S1098" s="350"/>
      <c r="T1098" s="811"/>
      <c r="U1098" s="949"/>
      <c r="V1098" s="949"/>
      <c r="W1098" s="949"/>
      <c r="X1098" s="949"/>
      <c r="Y1098" s="949"/>
      <c r="Z1098" s="949"/>
      <c r="AA1098" s="949"/>
      <c r="AB1098" s="949"/>
      <c r="AC1098" s="949"/>
      <c r="AD1098" s="949"/>
      <c r="AE1098" s="949"/>
      <c r="AF1098" s="949"/>
      <c r="AG1098" s="949"/>
      <c r="AH1098" s="949"/>
      <c r="AI1098" s="350"/>
      <c r="AJ1098" s="350"/>
      <c r="AK1098" s="362"/>
      <c r="DB1098" s="835"/>
    </row>
    <row r="1099" spans="2:106" ht="3.65" customHeight="1">
      <c r="B1099" s="836"/>
      <c r="I1099" s="861"/>
      <c r="M1099" s="398"/>
      <c r="N1099" s="350"/>
      <c r="O1099" s="350"/>
      <c r="P1099" s="350"/>
      <c r="Q1099" s="350"/>
      <c r="R1099" s="350"/>
      <c r="S1099" s="350"/>
      <c r="T1099" s="811"/>
      <c r="U1099" s="949"/>
      <c r="V1099" s="949"/>
      <c r="W1099" s="949"/>
      <c r="X1099" s="949"/>
      <c r="Y1099" s="949"/>
      <c r="Z1099" s="949"/>
      <c r="AA1099" s="949"/>
      <c r="AB1099" s="949"/>
      <c r="AC1099" s="949"/>
      <c r="AD1099" s="949"/>
      <c r="AE1099" s="949"/>
      <c r="AF1099" s="949"/>
      <c r="AG1099" s="949"/>
      <c r="AH1099" s="949"/>
      <c r="AI1099" s="350"/>
      <c r="AJ1099" s="350"/>
      <c r="AK1099" s="362"/>
      <c r="DB1099" s="835"/>
    </row>
    <row r="1100" spans="2:106" ht="3.65" customHeight="1">
      <c r="B1100" s="836"/>
      <c r="I1100" s="861"/>
      <c r="M1100" s="398"/>
      <c r="N1100" s="350"/>
      <c r="O1100" s="350"/>
      <c r="P1100" s="350"/>
      <c r="Q1100" s="350"/>
      <c r="R1100" s="350"/>
      <c r="S1100" s="350"/>
      <c r="T1100" s="811"/>
      <c r="U1100" s="949"/>
      <c r="V1100" s="949"/>
      <c r="W1100" s="949"/>
      <c r="X1100" s="949"/>
      <c r="Y1100" s="949"/>
      <c r="Z1100" s="949"/>
      <c r="AA1100" s="949"/>
      <c r="AB1100" s="949"/>
      <c r="AC1100" s="949"/>
      <c r="AD1100" s="949"/>
      <c r="AE1100" s="949"/>
      <c r="AF1100" s="949"/>
      <c r="AG1100" s="949"/>
      <c r="AH1100" s="949"/>
      <c r="AI1100" s="811"/>
      <c r="AJ1100" s="811"/>
      <c r="AK1100" s="399"/>
      <c r="DB1100" s="835"/>
    </row>
    <row r="1101" spans="2:106" ht="3.65" customHeight="1">
      <c r="B1101" s="836"/>
      <c r="I1101" s="861"/>
      <c r="M1101" s="398"/>
      <c r="N1101" s="350"/>
      <c r="O1101" s="350"/>
      <c r="P1101" s="350"/>
      <c r="Q1101" s="350"/>
      <c r="R1101" s="350"/>
      <c r="S1101" s="350"/>
      <c r="T1101" s="811"/>
      <c r="U1101" s="949"/>
      <c r="V1101" s="949"/>
      <c r="W1101" s="949"/>
      <c r="X1101" s="949"/>
      <c r="Y1101" s="949"/>
      <c r="Z1101" s="949"/>
      <c r="AA1101" s="949"/>
      <c r="AB1101" s="949"/>
      <c r="AC1101" s="949"/>
      <c r="AD1101" s="949"/>
      <c r="AE1101" s="949"/>
      <c r="AF1101" s="949"/>
      <c r="AG1101" s="949"/>
      <c r="AH1101" s="949"/>
      <c r="AI1101" s="811"/>
      <c r="AJ1101" s="811"/>
      <c r="AK1101" s="399"/>
      <c r="DB1101" s="835"/>
    </row>
    <row r="1102" spans="2:106" ht="3.65" customHeight="1">
      <c r="B1102" s="836"/>
      <c r="I1102" s="861"/>
      <c r="M1102" s="398"/>
      <c r="N1102" s="350"/>
      <c r="O1102" s="350"/>
      <c r="P1102" s="350"/>
      <c r="Q1102" s="350"/>
      <c r="R1102" s="350"/>
      <c r="S1102" s="350"/>
      <c r="T1102" s="811"/>
      <c r="U1102" s="949"/>
      <c r="V1102" s="949"/>
      <c r="W1102" s="949"/>
      <c r="X1102" s="949"/>
      <c r="Y1102" s="949"/>
      <c r="Z1102" s="949"/>
      <c r="AA1102" s="949"/>
      <c r="AB1102" s="949"/>
      <c r="AC1102" s="949"/>
      <c r="AD1102" s="949"/>
      <c r="AE1102" s="949"/>
      <c r="AF1102" s="949"/>
      <c r="AG1102" s="949"/>
      <c r="AH1102" s="949"/>
      <c r="AI1102" s="811"/>
      <c r="AJ1102" s="811"/>
      <c r="AK1102" s="399"/>
      <c r="DB1102" s="835"/>
    </row>
    <row r="1103" spans="2:106" ht="3.65" customHeight="1">
      <c r="B1103" s="836"/>
      <c r="I1103" s="861"/>
      <c r="M1103" s="398"/>
      <c r="N1103" s="350"/>
      <c r="O1103" s="350"/>
      <c r="P1103" s="350"/>
      <c r="Q1103" s="350"/>
      <c r="R1103" s="350"/>
      <c r="S1103" s="350"/>
      <c r="T1103" s="811"/>
      <c r="U1103" s="949"/>
      <c r="V1103" s="949"/>
      <c r="W1103" s="949"/>
      <c r="X1103" s="949"/>
      <c r="Y1103" s="949"/>
      <c r="Z1103" s="949"/>
      <c r="AA1103" s="949"/>
      <c r="AB1103" s="949"/>
      <c r="AC1103" s="949"/>
      <c r="AD1103" s="949"/>
      <c r="AE1103" s="949"/>
      <c r="AF1103" s="949"/>
      <c r="AG1103" s="949"/>
      <c r="AH1103" s="949"/>
      <c r="AI1103" s="811"/>
      <c r="AJ1103" s="811"/>
      <c r="AK1103" s="399"/>
      <c r="DB1103" s="835"/>
    </row>
    <row r="1104" spans="2:106" ht="3.65" customHeight="1">
      <c r="B1104" s="836"/>
      <c r="I1104" s="861"/>
      <c r="M1104" s="398"/>
      <c r="N1104" s="350"/>
      <c r="O1104" s="350"/>
      <c r="P1104" s="350"/>
      <c r="Q1104" s="350"/>
      <c r="R1104" s="350"/>
      <c r="S1104" s="350"/>
      <c r="T1104" s="811"/>
      <c r="U1104" s="949"/>
      <c r="V1104" s="949"/>
      <c r="W1104" s="949"/>
      <c r="X1104" s="949"/>
      <c r="Y1104" s="949"/>
      <c r="Z1104" s="949"/>
      <c r="AA1104" s="949"/>
      <c r="AB1104" s="949"/>
      <c r="AC1104" s="949"/>
      <c r="AD1104" s="949"/>
      <c r="AE1104" s="949"/>
      <c r="AF1104" s="949"/>
      <c r="AG1104" s="949"/>
      <c r="AH1104" s="949"/>
      <c r="AI1104" s="811"/>
      <c r="AJ1104" s="811"/>
      <c r="AK1104" s="399"/>
      <c r="DB1104" s="835"/>
    </row>
    <row r="1105" spans="2:106" ht="3.65" customHeight="1">
      <c r="B1105" s="836"/>
      <c r="I1105" s="861"/>
      <c r="M1105" s="398"/>
      <c r="N1105" s="350"/>
      <c r="O1105" s="350"/>
      <c r="P1105" s="350"/>
      <c r="Q1105" s="350"/>
      <c r="R1105" s="350"/>
      <c r="S1105" s="350"/>
      <c r="T1105" s="811"/>
      <c r="U1105" s="949"/>
      <c r="V1105" s="949"/>
      <c r="W1105" s="949"/>
      <c r="X1105" s="949"/>
      <c r="Y1105" s="949"/>
      <c r="Z1105" s="949"/>
      <c r="AA1105" s="949"/>
      <c r="AB1105" s="949"/>
      <c r="AC1105" s="949"/>
      <c r="AD1105" s="949"/>
      <c r="AE1105" s="949"/>
      <c r="AF1105" s="949"/>
      <c r="AG1105" s="949"/>
      <c r="AH1105" s="949"/>
      <c r="AI1105" s="811"/>
      <c r="AJ1105" s="811"/>
      <c r="AK1105" s="399"/>
      <c r="DB1105" s="835"/>
    </row>
    <row r="1106" spans="2:106" ht="3.65" customHeight="1">
      <c r="B1106" s="836"/>
      <c r="I1106" s="861"/>
      <c r="M1106" s="398"/>
      <c r="N1106" s="350"/>
      <c r="O1106" s="350"/>
      <c r="P1106" s="350"/>
      <c r="Q1106" s="350"/>
      <c r="R1106" s="350"/>
      <c r="S1106" s="350"/>
      <c r="T1106" s="350"/>
      <c r="U1106" s="350"/>
      <c r="V1106" s="408"/>
      <c r="W1106" s="817"/>
      <c r="X1106" s="817"/>
      <c r="Y1106" s="350"/>
      <c r="Z1106" s="408"/>
      <c r="AA1106" s="817"/>
      <c r="AB1106" s="817"/>
      <c r="AC1106" s="408"/>
      <c r="AD1106" s="811"/>
      <c r="AE1106" s="817"/>
      <c r="AF1106" s="817"/>
      <c r="AG1106" s="408"/>
      <c r="AH1106" s="350"/>
      <c r="AI1106" s="811"/>
      <c r="AJ1106" s="811"/>
      <c r="AK1106" s="399"/>
      <c r="DB1106" s="835"/>
    </row>
    <row r="1107" spans="2:106" ht="3.65" customHeight="1">
      <c r="B1107" s="836"/>
      <c r="I1107" s="861"/>
      <c r="M1107" s="398"/>
      <c r="N1107" s="350"/>
      <c r="O1107" s="350"/>
      <c r="P1107" s="350"/>
      <c r="Q1107" s="350"/>
      <c r="R1107" s="350"/>
      <c r="S1107" s="350"/>
      <c r="T1107" s="350"/>
      <c r="U1107" s="350"/>
      <c r="V1107" s="408"/>
      <c r="W1107" s="817"/>
      <c r="X1107" s="817"/>
      <c r="Y1107" s="350"/>
      <c r="Z1107" s="408"/>
      <c r="AA1107" s="817"/>
      <c r="AB1107" s="817"/>
      <c r="AC1107" s="408"/>
      <c r="AD1107" s="811"/>
      <c r="AE1107" s="817"/>
      <c r="AF1107" s="817"/>
      <c r="AG1107" s="408"/>
      <c r="AH1107" s="350"/>
      <c r="AI1107" s="811"/>
      <c r="AJ1107" s="811"/>
      <c r="AK1107" s="399"/>
      <c r="DB1107" s="835"/>
    </row>
    <row r="1108" spans="2:106" ht="3.65" customHeight="1">
      <c r="B1108" s="836"/>
      <c r="I1108" s="861"/>
      <c r="M1108" s="398"/>
      <c r="N1108" s="350"/>
      <c r="O1108" s="350"/>
      <c r="P1108" s="350"/>
      <c r="Q1108" s="350"/>
      <c r="R1108" s="350"/>
      <c r="S1108" s="350"/>
      <c r="T1108" s="350"/>
      <c r="U1108" s="809"/>
      <c r="V1108" s="408"/>
      <c r="W1108" s="817"/>
      <c r="X1108" s="817"/>
      <c r="Y1108" s="809"/>
      <c r="Z1108" s="408"/>
      <c r="AA1108" s="817"/>
      <c r="AB1108" s="817"/>
      <c r="AC1108" s="408"/>
      <c r="AD1108" s="811"/>
      <c r="AE1108" s="817"/>
      <c r="AF1108" s="817"/>
      <c r="AG1108" s="408"/>
      <c r="AH1108" s="811"/>
      <c r="AI1108" s="811"/>
      <c r="AJ1108" s="811"/>
      <c r="AK1108" s="399"/>
      <c r="DB1108" s="835"/>
    </row>
    <row r="1109" spans="2:106" ht="3.65" customHeight="1">
      <c r="B1109" s="836"/>
      <c r="I1109" s="861"/>
      <c r="M1109" s="398"/>
      <c r="N1109" s="350"/>
      <c r="O1109" s="350"/>
      <c r="P1109" s="350"/>
      <c r="Q1109" s="350"/>
      <c r="R1109" s="350"/>
      <c r="S1109" s="350"/>
      <c r="T1109" s="350"/>
      <c r="U1109" s="809"/>
      <c r="V1109" s="408"/>
      <c r="W1109" s="817"/>
      <c r="X1109" s="817"/>
      <c r="Y1109" s="809"/>
      <c r="Z1109" s="408"/>
      <c r="AA1109" s="817"/>
      <c r="AB1109" s="817"/>
      <c r="AC1109" s="408"/>
      <c r="AD1109" s="811"/>
      <c r="AE1109" s="817"/>
      <c r="AF1109" s="817"/>
      <c r="AG1109" s="408"/>
      <c r="AH1109" s="811"/>
      <c r="AI1109" s="811"/>
      <c r="AJ1109" s="811"/>
      <c r="AK1109" s="399"/>
      <c r="DB1109" s="835"/>
    </row>
    <row r="1110" spans="2:106" ht="3.65" customHeight="1">
      <c r="B1110" s="836"/>
      <c r="I1110" s="861"/>
      <c r="M1110" s="967" t="s">
        <v>231</v>
      </c>
      <c r="N1110" s="961"/>
      <c r="O1110" s="961"/>
      <c r="P1110" s="350"/>
      <c r="Q1110" s="350"/>
      <c r="R1110" s="350"/>
      <c r="S1110" s="350"/>
      <c r="T1110" s="350"/>
      <c r="U1110" s="350"/>
      <c r="V1110" s="408"/>
      <c r="W1110" s="817"/>
      <c r="X1110" s="817"/>
      <c r="Y1110" s="811"/>
      <c r="Z1110" s="408"/>
      <c r="AA1110" s="817"/>
      <c r="AB1110" s="817"/>
      <c r="AC1110" s="408"/>
      <c r="AD1110" s="811"/>
      <c r="AE1110" s="817"/>
      <c r="AF1110" s="817"/>
      <c r="AG1110" s="408"/>
      <c r="AH1110" s="809"/>
      <c r="AI1110" s="350"/>
      <c r="AJ1110" s="350"/>
      <c r="AK1110" s="399"/>
      <c r="DB1110" s="835"/>
    </row>
    <row r="1111" spans="2:106" ht="3.65" customHeight="1">
      <c r="B1111" s="836"/>
      <c r="I1111" s="861"/>
      <c r="M1111" s="1445"/>
      <c r="N1111" s="963"/>
      <c r="O1111" s="963"/>
      <c r="P1111" s="350"/>
      <c r="Q1111" s="350"/>
      <c r="R1111" s="350"/>
      <c r="S1111" s="350"/>
      <c r="T1111" s="350"/>
      <c r="U1111" s="350"/>
      <c r="V1111" s="408"/>
      <c r="W1111" s="817"/>
      <c r="X1111" s="817"/>
      <c r="Y1111" s="350"/>
      <c r="Z1111" s="408"/>
      <c r="AA1111" s="817"/>
      <c r="AB1111" s="817"/>
      <c r="AC1111" s="408"/>
      <c r="AD1111" s="811"/>
      <c r="AE1111" s="817"/>
      <c r="AF1111" s="817"/>
      <c r="AG1111" s="408"/>
      <c r="AH1111" s="809"/>
      <c r="AI1111" s="350"/>
      <c r="AJ1111" s="350"/>
      <c r="AK1111" s="415"/>
      <c r="DB1111" s="835"/>
    </row>
    <row r="1112" spans="2:106" ht="3.65" customHeight="1">
      <c r="B1112" s="836"/>
      <c r="I1112" s="861"/>
      <c r="M1112" s="1446" t="s">
        <v>124</v>
      </c>
      <c r="N1112" s="1447"/>
      <c r="O1112" s="1447"/>
      <c r="P1112" s="1447"/>
      <c r="Q1112" s="440"/>
      <c r="R1112" s="440"/>
      <c r="S1112" s="440"/>
      <c r="T1112" s="440"/>
      <c r="U1112" s="440"/>
      <c r="V1112" s="441"/>
      <c r="W1112" s="442"/>
      <c r="X1112" s="442"/>
      <c r="Y1112" s="440"/>
      <c r="Z1112" s="440"/>
      <c r="AA1112" s="442"/>
      <c r="AB1112" s="442"/>
      <c r="AC1112" s="440"/>
      <c r="AD1112" s="440"/>
      <c r="AE1112" s="442"/>
      <c r="AF1112" s="442"/>
      <c r="AG1112" s="441"/>
      <c r="AH1112" s="1448" t="s">
        <v>111</v>
      </c>
      <c r="AI1112" s="1448"/>
      <c r="AJ1112" s="1448"/>
      <c r="AK1112" s="1449"/>
      <c r="DB1112" s="835"/>
    </row>
    <row r="1113" spans="2:106" ht="3.65" customHeight="1">
      <c r="B1113" s="836"/>
      <c r="I1113" s="861"/>
      <c r="M1113" s="1442"/>
      <c r="N1113" s="949"/>
      <c r="O1113" s="949"/>
      <c r="P1113" s="949"/>
      <c r="Q1113" s="266"/>
      <c r="R1113" s="266"/>
      <c r="S1113" s="266"/>
      <c r="T1113" s="266"/>
      <c r="U1113" s="266"/>
      <c r="V1113" s="276"/>
      <c r="W1113" s="263"/>
      <c r="X1113" s="263"/>
      <c r="Y1113" s="266"/>
      <c r="Z1113" s="266"/>
      <c r="AA1113" s="263"/>
      <c r="AB1113" s="263"/>
      <c r="AC1113" s="266"/>
      <c r="AD1113" s="266"/>
      <c r="AE1113" s="263"/>
      <c r="AF1113" s="263"/>
      <c r="AG1113" s="276"/>
      <c r="AH1113" s="952"/>
      <c r="AI1113" s="952"/>
      <c r="AJ1113" s="952"/>
      <c r="AK1113" s="1450"/>
      <c r="DB1113" s="835"/>
    </row>
    <row r="1114" spans="2:106" ht="3.65" customHeight="1">
      <c r="B1114" s="836"/>
      <c r="I1114" s="861"/>
      <c r="M1114" s="443"/>
      <c r="N1114" s="266"/>
      <c r="O1114" s="266"/>
      <c r="P1114" s="266"/>
      <c r="Q1114" s="266"/>
      <c r="R1114" s="266"/>
      <c r="S1114" s="266"/>
      <c r="T1114" s="266"/>
      <c r="U1114" s="266"/>
      <c r="V1114" s="266"/>
      <c r="W1114" s="263"/>
      <c r="X1114" s="263"/>
      <c r="Y1114" s="266"/>
      <c r="Z1114" s="266"/>
      <c r="AA1114" s="263"/>
      <c r="AB1114" s="263"/>
      <c r="AC1114" s="266"/>
      <c r="AD1114" s="266"/>
      <c r="AE1114" s="263"/>
      <c r="AF1114" s="263"/>
      <c r="AG1114" s="266"/>
      <c r="AH1114" s="266"/>
      <c r="AI1114" s="266"/>
      <c r="AJ1114" s="266"/>
      <c r="AK1114" s="444"/>
      <c r="DB1114" s="835"/>
    </row>
    <row r="1115" spans="2:106" ht="3.65" customHeight="1">
      <c r="B1115" s="836"/>
      <c r="I1115" s="861"/>
      <c r="M1115" s="443"/>
      <c r="N1115" s="266"/>
      <c r="O1115" s="266"/>
      <c r="P1115" s="266"/>
      <c r="Q1115" s="266"/>
      <c r="R1115" s="266"/>
      <c r="S1115" s="266"/>
      <c r="T1115" s="266"/>
      <c r="U1115" s="266"/>
      <c r="V1115" s="266"/>
      <c r="W1115" s="263"/>
      <c r="X1115" s="263"/>
      <c r="Y1115" s="266"/>
      <c r="Z1115" s="266"/>
      <c r="AA1115" s="263"/>
      <c r="AB1115" s="263"/>
      <c r="AC1115" s="266"/>
      <c r="AD1115" s="266"/>
      <c r="AE1115" s="263"/>
      <c r="AF1115" s="263"/>
      <c r="AG1115" s="266"/>
      <c r="AH1115" s="266"/>
      <c r="AI1115" s="266"/>
      <c r="AJ1115" s="266"/>
      <c r="AK1115" s="444"/>
      <c r="DB1115" s="835"/>
    </row>
    <row r="1116" spans="2:106" ht="3.65" customHeight="1">
      <c r="B1116" s="836"/>
      <c r="I1116" s="861"/>
      <c r="M1116" s="443"/>
      <c r="N1116" s="266"/>
      <c r="O1116" s="266"/>
      <c r="P1116" s="266"/>
      <c r="Q1116" s="266"/>
      <c r="R1116" s="266"/>
      <c r="S1116" s="266"/>
      <c r="T1116" s="266"/>
      <c r="U1116" s="266"/>
      <c r="V1116" s="266"/>
      <c r="W1116" s="263"/>
      <c r="X1116" s="263"/>
      <c r="Y1116" s="266"/>
      <c r="Z1116" s="266"/>
      <c r="AA1116" s="263"/>
      <c r="AB1116" s="263"/>
      <c r="AC1116" s="266"/>
      <c r="AD1116" s="266"/>
      <c r="AE1116" s="263"/>
      <c r="AF1116" s="263"/>
      <c r="AG1116" s="266"/>
      <c r="AH1116" s="266"/>
      <c r="AI1116" s="266"/>
      <c r="AJ1116" s="266"/>
      <c r="AK1116" s="444"/>
      <c r="DB1116" s="835"/>
    </row>
    <row r="1117" spans="2:106" ht="3.65" customHeight="1">
      <c r="B1117" s="836"/>
      <c r="I1117" s="861"/>
      <c r="M1117" s="443"/>
      <c r="N1117" s="266"/>
      <c r="O1117" s="929"/>
      <c r="P1117" s="930"/>
      <c r="Q1117" s="930"/>
      <c r="R1117" s="930"/>
      <c r="S1117" s="930"/>
      <c r="T1117" s="930"/>
      <c r="U1117" s="930"/>
      <c r="V1117" s="930"/>
      <c r="W1117" s="875"/>
      <c r="X1117" s="875"/>
      <c r="Y1117" s="934"/>
      <c r="Z1117" s="901"/>
      <c r="AA1117" s="875"/>
      <c r="AB1117" s="875"/>
      <c r="AC1117" s="263"/>
      <c r="AD1117" s="263"/>
      <c r="AE1117" s="875"/>
      <c r="AF1117" s="875"/>
      <c r="AG1117" s="930"/>
      <c r="AH1117" s="930"/>
      <c r="AI1117" s="898"/>
      <c r="AJ1117" s="266"/>
      <c r="AK1117" s="444"/>
      <c r="DB1117" s="835"/>
    </row>
    <row r="1118" spans="2:106" ht="3.65" customHeight="1">
      <c r="B1118" s="836"/>
      <c r="I1118" s="861"/>
      <c r="M1118" s="443"/>
      <c r="N1118" s="266"/>
      <c r="O1118" s="875"/>
      <c r="P1118" s="263"/>
      <c r="Q1118" s="263"/>
      <c r="R1118" s="263"/>
      <c r="S1118" s="263"/>
      <c r="T1118" s="263"/>
      <c r="U1118" s="263"/>
      <c r="V1118" s="263"/>
      <c r="W1118" s="263"/>
      <c r="X1118" s="263"/>
      <c r="Y1118" s="263"/>
      <c r="Z1118" s="263"/>
      <c r="AA1118" s="263"/>
      <c r="AB1118" s="263"/>
      <c r="AC1118" s="263"/>
      <c r="AD1118" s="263"/>
      <c r="AE1118" s="263"/>
      <c r="AF1118" s="263"/>
      <c r="AG1118" s="263"/>
      <c r="AH1118" s="263"/>
      <c r="AI1118" s="875"/>
      <c r="AJ1118" s="266"/>
      <c r="AK1118" s="444"/>
      <c r="DB1118" s="835"/>
    </row>
    <row r="1119" spans="2:106" ht="3.65" customHeight="1">
      <c r="B1119" s="836"/>
      <c r="I1119" s="861"/>
      <c r="M1119" s="443"/>
      <c r="N1119" s="266"/>
      <c r="O1119" s="875"/>
      <c r="P1119" s="263"/>
      <c r="Q1119" s="263"/>
      <c r="R1119" s="263"/>
      <c r="S1119" s="263"/>
      <c r="T1119" s="263"/>
      <c r="U1119" s="263"/>
      <c r="V1119" s="263"/>
      <c r="W1119" s="263"/>
      <c r="X1119" s="263"/>
      <c r="Y1119" s="263"/>
      <c r="Z1119" s="263"/>
      <c r="AA1119" s="263"/>
      <c r="AB1119" s="263"/>
      <c r="AC1119" s="263"/>
      <c r="AD1119" s="263"/>
      <c r="AE1119" s="263"/>
      <c r="AF1119" s="263"/>
      <c r="AG1119" s="263"/>
      <c r="AH1119" s="263"/>
      <c r="AI1119" s="875"/>
      <c r="AJ1119" s="266"/>
      <c r="AK1119" s="444"/>
      <c r="DB1119" s="835"/>
    </row>
    <row r="1120" spans="2:106" ht="3.65" customHeight="1">
      <c r="B1120" s="836"/>
      <c r="I1120" s="861"/>
      <c r="M1120" s="443"/>
      <c r="N1120" s="266"/>
      <c r="O1120" s="931"/>
      <c r="P1120" s="932"/>
      <c r="Q1120" s="932"/>
      <c r="R1120" s="932"/>
      <c r="S1120" s="932"/>
      <c r="T1120" s="932"/>
      <c r="U1120" s="932"/>
      <c r="V1120" s="932"/>
      <c r="W1120" s="932"/>
      <c r="X1120" s="932"/>
      <c r="Y1120" s="932"/>
      <c r="Z1120" s="932"/>
      <c r="AA1120" s="932"/>
      <c r="AB1120" s="932"/>
      <c r="AC1120" s="932"/>
      <c r="AD1120" s="932"/>
      <c r="AE1120" s="932"/>
      <c r="AF1120" s="932"/>
      <c r="AG1120" s="932"/>
      <c r="AH1120" s="932"/>
      <c r="AI1120" s="933"/>
      <c r="AJ1120" s="266"/>
      <c r="AK1120" s="444"/>
      <c r="DB1120" s="835"/>
    </row>
    <row r="1121" spans="2:106" ht="3.65" customHeight="1">
      <c r="B1121" s="836"/>
      <c r="I1121" s="861"/>
      <c r="M1121" s="443"/>
      <c r="N1121" s="266"/>
      <c r="O1121" s="266"/>
      <c r="P1121" s="266"/>
      <c r="Q1121" s="266"/>
      <c r="R1121" s="266"/>
      <c r="S1121" s="266"/>
      <c r="T1121" s="266"/>
      <c r="U1121" s="266"/>
      <c r="V1121" s="266"/>
      <c r="W1121" s="266"/>
      <c r="X1121" s="266"/>
      <c r="Y1121" s="266"/>
      <c r="Z1121" s="266"/>
      <c r="AA1121" s="266"/>
      <c r="AB1121" s="266"/>
      <c r="AC1121" s="266"/>
      <c r="AD1121" s="266"/>
      <c r="AE1121" s="266"/>
      <c r="AF1121" s="266"/>
      <c r="AG1121" s="266"/>
      <c r="AH1121" s="266"/>
      <c r="AI1121" s="266"/>
      <c r="AJ1121" s="266"/>
      <c r="AK1121" s="444"/>
      <c r="DB1121" s="835"/>
    </row>
    <row r="1122" spans="2:106" ht="3.65" customHeight="1">
      <c r="B1122" s="836"/>
      <c r="I1122" s="861"/>
      <c r="M1122" s="443"/>
      <c r="N1122" s="266"/>
      <c r="O1122" s="266"/>
      <c r="P1122" s="266"/>
      <c r="Q1122" s="266"/>
      <c r="R1122" s="266"/>
      <c r="S1122" s="266"/>
      <c r="T1122" s="266"/>
      <c r="U1122" s="266"/>
      <c r="V1122" s="266"/>
      <c r="W1122" s="275"/>
      <c r="X1122" s="275"/>
      <c r="Y1122" s="275"/>
      <c r="Z1122" s="275"/>
      <c r="AA1122" s="275"/>
      <c r="AB1122" s="275"/>
      <c r="AC1122" s="275"/>
      <c r="AD1122" s="275"/>
      <c r="AE1122" s="275"/>
      <c r="AF1122" s="275"/>
      <c r="AG1122" s="266"/>
      <c r="AH1122" s="266"/>
      <c r="AI1122" s="266"/>
      <c r="AJ1122" s="266"/>
      <c r="AK1122" s="444"/>
      <c r="DB1122" s="835"/>
    </row>
    <row r="1123" spans="2:106" ht="3.65" customHeight="1">
      <c r="B1123" s="836"/>
      <c r="I1123" s="861"/>
      <c r="M1123" s="443"/>
      <c r="N1123" s="266"/>
      <c r="O1123" s="266"/>
      <c r="P1123" s="266"/>
      <c r="Q1123" s="266"/>
      <c r="R1123" s="266"/>
      <c r="S1123" s="266"/>
      <c r="T1123" s="266"/>
      <c r="U1123" s="266"/>
      <c r="V1123" s="266"/>
      <c r="W1123" s="275"/>
      <c r="X1123" s="275"/>
      <c r="Y1123" s="275"/>
      <c r="Z1123" s="275"/>
      <c r="AA1123" s="275"/>
      <c r="AB1123" s="275"/>
      <c r="AC1123" s="275"/>
      <c r="AD1123" s="275"/>
      <c r="AE1123" s="275"/>
      <c r="AF1123" s="275"/>
      <c r="AG1123" s="266"/>
      <c r="AH1123" s="266"/>
      <c r="AI1123" s="266"/>
      <c r="AJ1123" s="266"/>
      <c r="AK1123" s="444"/>
      <c r="DB1123" s="835"/>
    </row>
    <row r="1124" spans="2:106" ht="3.65" customHeight="1">
      <c r="B1124" s="836"/>
      <c r="I1124" s="861"/>
      <c r="M1124" s="1442" t="s">
        <v>133</v>
      </c>
      <c r="N1124" s="949"/>
      <c r="O1124" s="949"/>
      <c r="P1124" s="266"/>
      <c r="Q1124" s="266"/>
      <c r="R1124" s="266"/>
      <c r="S1124" s="266"/>
      <c r="T1124" s="266"/>
      <c r="U1124" s="266"/>
      <c r="V1124" s="266"/>
      <c r="W1124" s="275"/>
      <c r="X1124" s="275"/>
      <c r="Y1124" s="275"/>
      <c r="Z1124" s="275"/>
      <c r="AA1124" s="275"/>
      <c r="AB1124" s="275"/>
      <c r="AC1124" s="275"/>
      <c r="AD1124" s="275"/>
      <c r="AE1124" s="275"/>
      <c r="AF1124" s="275"/>
      <c r="AG1124" s="266"/>
      <c r="AH1124" s="266"/>
      <c r="AI1124" s="266"/>
      <c r="AJ1124" s="266"/>
      <c r="AK1124" s="444"/>
      <c r="DB1124" s="835"/>
    </row>
    <row r="1125" spans="2:106" ht="3.65" customHeight="1">
      <c r="B1125" s="836"/>
      <c r="I1125" s="861"/>
      <c r="M1125" s="1443"/>
      <c r="N1125" s="1444"/>
      <c r="O1125" s="1444"/>
      <c r="P1125" s="445"/>
      <c r="Q1125" s="445"/>
      <c r="R1125" s="445"/>
      <c r="S1125" s="445"/>
      <c r="T1125" s="445"/>
      <c r="U1125" s="445"/>
      <c r="V1125" s="445"/>
      <c r="W1125" s="432"/>
      <c r="X1125" s="432"/>
      <c r="Y1125" s="432"/>
      <c r="Z1125" s="432"/>
      <c r="AA1125" s="432"/>
      <c r="AB1125" s="432"/>
      <c r="AC1125" s="432"/>
      <c r="AD1125" s="432"/>
      <c r="AE1125" s="432"/>
      <c r="AF1125" s="432"/>
      <c r="AG1125" s="445"/>
      <c r="AH1125" s="445"/>
      <c r="AI1125" s="445"/>
      <c r="AJ1125" s="445"/>
      <c r="AK1125" s="446"/>
      <c r="DB1125" s="835"/>
    </row>
    <row r="1126" spans="2:106" ht="3.65" customHeight="1">
      <c r="B1126" s="836"/>
      <c r="I1126" s="861"/>
      <c r="DB1126" s="835"/>
    </row>
    <row r="1127" spans="2:106" ht="3.65" customHeight="1">
      <c r="B1127" s="836"/>
      <c r="I1127" s="861"/>
      <c r="DB1127" s="835"/>
    </row>
    <row r="1128" spans="2:106" ht="3.65" customHeight="1">
      <c r="B1128" s="836"/>
      <c r="I1128" s="861"/>
      <c r="DB1128" s="835"/>
    </row>
    <row r="1129" spans="2:106" ht="3.65" customHeight="1">
      <c r="B1129" s="836"/>
      <c r="I1129" s="862"/>
      <c r="DB1129" s="835"/>
    </row>
    <row r="1130" spans="2:106" ht="3.65" customHeight="1">
      <c r="B1130" s="828"/>
      <c r="C1130" s="259"/>
      <c r="D1130" s="259"/>
      <c r="E1130" s="259"/>
      <c r="F1130" s="259"/>
      <c r="G1130" s="259"/>
      <c r="H1130" s="259"/>
      <c r="I1130" s="863"/>
      <c r="J1130" s="259"/>
      <c r="K1130" s="259"/>
      <c r="L1130" s="259"/>
      <c r="M1130" s="259"/>
      <c r="N1130" s="259"/>
      <c r="O1130" s="259"/>
      <c r="P1130" s="259"/>
      <c r="Q1130" s="259"/>
      <c r="R1130" s="259"/>
      <c r="S1130" s="259"/>
      <c r="T1130" s="259"/>
      <c r="U1130" s="259"/>
      <c r="V1130" s="259"/>
      <c r="W1130" s="259"/>
      <c r="X1130" s="259"/>
      <c r="Y1130" s="259"/>
      <c r="Z1130" s="259"/>
      <c r="AA1130" s="259"/>
      <c r="AB1130" s="259"/>
      <c r="AC1130" s="259"/>
      <c r="AD1130" s="259"/>
      <c r="AE1130" s="259"/>
      <c r="AF1130" s="259"/>
      <c r="AG1130" s="259"/>
      <c r="AH1130" s="259"/>
      <c r="AI1130" s="259"/>
      <c r="AJ1130" s="259"/>
      <c r="AK1130" s="259"/>
      <c r="AL1130" s="259"/>
      <c r="AM1130" s="259"/>
      <c r="AN1130" s="259"/>
      <c r="AO1130" s="259"/>
      <c r="AP1130" s="259"/>
      <c r="AQ1130" s="259"/>
      <c r="AR1130" s="259"/>
      <c r="AS1130" s="259"/>
      <c r="AT1130" s="259"/>
      <c r="AU1130" s="259"/>
      <c r="AV1130" s="259"/>
      <c r="AW1130" s="259"/>
      <c r="AX1130" s="259"/>
      <c r="AY1130" s="259"/>
      <c r="AZ1130" s="259"/>
      <c r="BA1130" s="259"/>
      <c r="BB1130" s="259"/>
      <c r="BC1130" s="259"/>
      <c r="BD1130" s="259"/>
      <c r="BE1130" s="259"/>
      <c r="BF1130" s="259"/>
      <c r="BG1130" s="259"/>
      <c r="BH1130" s="259"/>
      <c r="BI1130" s="259"/>
      <c r="BJ1130" s="259"/>
      <c r="BK1130" s="259"/>
      <c r="BL1130" s="259"/>
      <c r="BM1130" s="259"/>
      <c r="BN1130" s="259"/>
      <c r="BO1130" s="259"/>
      <c r="BP1130" s="259"/>
      <c r="BQ1130" s="259"/>
      <c r="BR1130" s="259"/>
      <c r="BS1130" s="259"/>
      <c r="BT1130" s="259"/>
      <c r="BU1130" s="259"/>
      <c r="BV1130" s="259"/>
      <c r="BW1130" s="259"/>
      <c r="BX1130" s="259"/>
      <c r="BY1130" s="259"/>
      <c r="BZ1130" s="259"/>
      <c r="CA1130" s="259"/>
      <c r="CB1130" s="259"/>
      <c r="CC1130" s="259"/>
      <c r="CD1130" s="259"/>
      <c r="CE1130" s="259"/>
      <c r="CF1130" s="259"/>
      <c r="CG1130" s="259"/>
      <c r="CH1130" s="259"/>
      <c r="CI1130" s="259"/>
      <c r="CJ1130" s="259"/>
      <c r="CK1130" s="259"/>
      <c r="CL1130" s="259"/>
      <c r="CM1130" s="259"/>
      <c r="CN1130" s="259"/>
      <c r="CO1130" s="259"/>
      <c r="CP1130" s="259"/>
      <c r="CQ1130" s="259"/>
      <c r="CR1130" s="259"/>
      <c r="CS1130" s="259"/>
      <c r="CT1130" s="259"/>
      <c r="CU1130" s="259"/>
      <c r="CV1130" s="259"/>
      <c r="CW1130" s="259"/>
      <c r="CX1130" s="259"/>
      <c r="CY1130" s="259"/>
      <c r="CZ1130" s="259"/>
      <c r="DA1130" s="259"/>
      <c r="DB1130" s="829"/>
    </row>
    <row r="1131" spans="2:106" ht="3.65" customHeight="1">
      <c r="B1131" s="830"/>
      <c r="C1131" s="207"/>
      <c r="D1131" s="207"/>
      <c r="E1131" s="207"/>
      <c r="F1131" s="207"/>
      <c r="G1131" s="207"/>
      <c r="H1131" s="207"/>
      <c r="I1131" s="864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31"/>
    </row>
    <row r="1132" spans="2:106">
      <c r="B1132" s="939" t="str">
        <f>"T_"&amp;E1132&amp;"X"&amp;F1132&amp;"X"&amp;G1132&amp;"X"&amp;H1132&amp;"X"&amp;I1132</f>
        <v>T_VEXMainXMTZX720XSPR</v>
      </c>
      <c r="C1132" s="940"/>
      <c r="D1132" s="941" t="s">
        <v>75</v>
      </c>
      <c r="E1132" s="942" t="s">
        <v>230</v>
      </c>
      <c r="F1132" s="942" t="s">
        <v>195</v>
      </c>
      <c r="G1132" s="941" t="s">
        <v>212</v>
      </c>
      <c r="H1132" s="943">
        <v>720</v>
      </c>
      <c r="I1132" s="938" t="s">
        <v>367</v>
      </c>
      <c r="J1132" s="260"/>
      <c r="K1132" s="260"/>
      <c r="L1132" s="260"/>
      <c r="M1132" s="260"/>
      <c r="N1132" s="260"/>
      <c r="O1132" s="260"/>
      <c r="P1132" s="260"/>
      <c r="Q1132" s="260"/>
      <c r="R1132" s="260"/>
      <c r="S1132" s="260"/>
      <c r="T1132" s="260"/>
      <c r="U1132" s="260"/>
      <c r="V1132" s="260"/>
      <c r="W1132" s="260"/>
      <c r="X1132" s="260"/>
      <c r="Y1132" s="260"/>
      <c r="Z1132" s="260"/>
      <c r="AA1132" s="260"/>
      <c r="AB1132" s="260"/>
      <c r="AC1132" s="260"/>
      <c r="AD1132" s="260"/>
      <c r="AE1132" s="260"/>
      <c r="AF1132" s="260"/>
      <c r="AG1132" s="260"/>
      <c r="AH1132" s="260"/>
      <c r="AI1132" s="260"/>
      <c r="AJ1132" s="260"/>
      <c r="AK1132" s="260"/>
      <c r="AL1132" s="260"/>
      <c r="AM1132" s="260"/>
      <c r="AN1132" s="260"/>
      <c r="AO1132" s="260"/>
      <c r="AP1132" s="260"/>
      <c r="AQ1132" s="260"/>
      <c r="AR1132" s="260"/>
      <c r="AS1132" s="260"/>
      <c r="AT1132" s="260"/>
      <c r="AU1132" s="260"/>
      <c r="AV1132" s="260"/>
      <c r="AW1132" s="260"/>
      <c r="AX1132" s="260"/>
      <c r="AY1132" s="260"/>
      <c r="AZ1132" s="260"/>
      <c r="BA1132" s="260"/>
      <c r="BB1132" s="260"/>
      <c r="BC1132" s="260"/>
      <c r="BD1132" s="260"/>
      <c r="BE1132" s="260"/>
      <c r="BF1132" s="260"/>
      <c r="BG1132" s="260"/>
      <c r="BH1132" s="260"/>
      <c r="BI1132" s="260"/>
      <c r="BJ1132" s="260"/>
      <c r="BK1132" s="260"/>
      <c r="BL1132" s="260"/>
      <c r="BM1132" s="260"/>
      <c r="BN1132" s="260"/>
      <c r="BO1132" s="260"/>
      <c r="BP1132" s="260"/>
      <c r="BQ1132" s="260"/>
      <c r="BR1132" s="260"/>
      <c r="BS1132" s="260"/>
      <c r="BT1132" s="260"/>
      <c r="BU1132" s="260"/>
      <c r="BV1132" s="260"/>
      <c r="BW1132" s="260"/>
      <c r="BX1132" s="260"/>
      <c r="BY1132" s="260"/>
      <c r="BZ1132" s="260"/>
      <c r="CA1132" s="260"/>
      <c r="CB1132" s="260"/>
      <c r="CC1132" s="260"/>
      <c r="CD1132" s="260"/>
      <c r="CE1132" s="260"/>
      <c r="CF1132" s="260"/>
      <c r="CG1132" s="260"/>
      <c r="CH1132" s="260"/>
      <c r="CI1132" s="260"/>
      <c r="CJ1132" s="260"/>
      <c r="CK1132" s="260"/>
      <c r="CL1132" s="260"/>
      <c r="CM1132" s="260"/>
      <c r="CN1132" s="260"/>
      <c r="CO1132" s="260"/>
      <c r="CP1132" s="260"/>
      <c r="CQ1132" s="260"/>
      <c r="CR1132" s="260"/>
      <c r="CS1132" s="260"/>
      <c r="CT1132" s="260"/>
      <c r="CU1132" s="260"/>
      <c r="CV1132" s="260"/>
      <c r="CW1132" s="260"/>
      <c r="CX1132" s="260"/>
      <c r="CY1132" s="260"/>
      <c r="CZ1132" s="260"/>
      <c r="DA1132" s="260"/>
      <c r="DB1132" s="833"/>
    </row>
    <row r="1133" spans="2:106" customFormat="1" ht="3.65" customHeight="1">
      <c r="B1133" s="834"/>
      <c r="E1133" s="202"/>
      <c r="I1133" s="867"/>
      <c r="DB1133" s="843"/>
    </row>
    <row r="1134" spans="2:106" ht="3.65" customHeight="1">
      <c r="B1134" s="836"/>
      <c r="I1134" s="861"/>
      <c r="M1134" s="819"/>
      <c r="N1134" s="819"/>
      <c r="O1134" s="819"/>
      <c r="P1134" s="819"/>
      <c r="Q1134" s="819"/>
      <c r="R1134" s="819"/>
      <c r="S1134" s="819"/>
      <c r="T1134" s="819"/>
      <c r="U1134" s="819"/>
      <c r="V1134" s="820"/>
      <c r="W1134" s="820"/>
      <c r="X1134" s="820"/>
      <c r="Y1134" s="820"/>
      <c r="Z1134" s="820"/>
      <c r="AA1134" s="820"/>
      <c r="AB1134" s="820"/>
      <c r="AC1134" s="820"/>
      <c r="AD1134" s="820"/>
      <c r="AE1134" s="820"/>
      <c r="AF1134" s="820"/>
      <c r="AG1134" s="820"/>
      <c r="AH1134" s="447"/>
      <c r="AI1134" s="447"/>
      <c r="AJ1134" s="447"/>
      <c r="AK1134" s="447"/>
      <c r="DB1134" s="835"/>
    </row>
    <row r="1135" spans="2:106" ht="3.65" customHeight="1">
      <c r="B1135" s="836"/>
      <c r="I1135" s="861"/>
      <c r="M1135" s="819"/>
      <c r="N1135" s="819"/>
      <c r="O1135" s="819"/>
      <c r="P1135" s="819"/>
      <c r="Q1135" s="819"/>
      <c r="R1135" s="819"/>
      <c r="S1135" s="819"/>
      <c r="T1135" s="819"/>
      <c r="U1135" s="819"/>
      <c r="V1135" s="820"/>
      <c r="W1135" s="820"/>
      <c r="X1135" s="820"/>
      <c r="Y1135" s="820"/>
      <c r="Z1135" s="820"/>
      <c r="AA1135" s="820"/>
      <c r="AB1135" s="820"/>
      <c r="AC1135" s="820"/>
      <c r="AD1135" s="820"/>
      <c r="AE1135" s="820"/>
      <c r="AF1135" s="820"/>
      <c r="AG1135" s="820"/>
      <c r="AH1135" s="447"/>
      <c r="AI1135" s="447"/>
      <c r="AJ1135" s="447"/>
      <c r="AK1135" s="447"/>
      <c r="DB1135" s="835"/>
    </row>
    <row r="1136" spans="2:106" ht="3.65" customHeight="1">
      <c r="B1136" s="836"/>
      <c r="I1136" s="861"/>
      <c r="M1136" s="819"/>
      <c r="N1136" s="819"/>
      <c r="O1136" s="819"/>
      <c r="P1136" s="819"/>
      <c r="Q1136" s="819"/>
      <c r="R1136" s="819"/>
      <c r="S1136" s="819"/>
      <c r="T1136" s="819"/>
      <c r="U1136" s="819"/>
      <c r="V1136" s="819"/>
      <c r="W1136" s="819"/>
      <c r="X1136" s="819"/>
      <c r="Y1136" s="819"/>
      <c r="Z1136" s="819"/>
      <c r="AA1136" s="819"/>
      <c r="AB1136" s="819"/>
      <c r="AC1136" s="819"/>
      <c r="AD1136" s="819"/>
      <c r="AE1136" s="819"/>
      <c r="AF1136" s="819"/>
      <c r="AG1136" s="819"/>
      <c r="AH1136" s="819"/>
      <c r="AI1136" s="819"/>
      <c r="AJ1136" s="819"/>
      <c r="AK1136" s="819"/>
      <c r="DB1136" s="835"/>
    </row>
    <row r="1137" spans="2:106" ht="3.65" customHeight="1">
      <c r="B1137" s="836"/>
      <c r="I1137" s="861"/>
      <c r="M1137" s="819"/>
      <c r="N1137" s="819"/>
      <c r="O1137" s="819"/>
      <c r="P1137" s="819"/>
      <c r="Q1137" s="819"/>
      <c r="R1137" s="819"/>
      <c r="S1137" s="819"/>
      <c r="T1137" s="819"/>
      <c r="U1137" s="819"/>
      <c r="V1137" s="819"/>
      <c r="W1137" s="819"/>
      <c r="X1137" s="819"/>
      <c r="Y1137" s="819"/>
      <c r="Z1137" s="819"/>
      <c r="AA1137" s="819"/>
      <c r="AB1137" s="819"/>
      <c r="AC1137" s="819"/>
      <c r="AD1137" s="819"/>
      <c r="AE1137" s="819"/>
      <c r="AF1137" s="819"/>
      <c r="AG1137" s="819"/>
      <c r="AH1137" s="819"/>
      <c r="AI1137" s="819"/>
      <c r="AJ1137" s="819"/>
      <c r="AK1137" s="819"/>
      <c r="DB1137" s="835"/>
    </row>
    <row r="1138" spans="2:106" ht="3.65" customHeight="1">
      <c r="B1138" s="836"/>
      <c r="I1138" s="861"/>
      <c r="M1138" s="1446" t="s">
        <v>124</v>
      </c>
      <c r="N1138" s="1447"/>
      <c r="O1138" s="1447"/>
      <c r="P1138" s="1447"/>
      <c r="Q1138" s="440"/>
      <c r="R1138" s="440"/>
      <c r="S1138" s="440"/>
      <c r="T1138" s="440"/>
      <c r="U1138" s="440"/>
      <c r="V1138" s="441"/>
      <c r="W1138" s="441"/>
      <c r="X1138" s="441"/>
      <c r="Y1138" s="441"/>
      <c r="Z1138" s="441"/>
      <c r="AA1138" s="441"/>
      <c r="AB1138" s="441"/>
      <c r="AC1138" s="441"/>
      <c r="AD1138" s="441"/>
      <c r="AE1138" s="441"/>
      <c r="AF1138" s="441"/>
      <c r="AG1138" s="441"/>
      <c r="AH1138" s="1448" t="s">
        <v>111</v>
      </c>
      <c r="AI1138" s="1448"/>
      <c r="AJ1138" s="1448"/>
      <c r="AK1138" s="1449"/>
      <c r="DB1138" s="835"/>
    </row>
    <row r="1139" spans="2:106" ht="3.65" customHeight="1">
      <c r="B1139" s="836"/>
      <c r="I1139" s="861"/>
      <c r="M1139" s="1442"/>
      <c r="N1139" s="949"/>
      <c r="O1139" s="949"/>
      <c r="P1139" s="949"/>
      <c r="Q1139" s="266"/>
      <c r="R1139" s="266"/>
      <c r="S1139" s="266"/>
      <c r="T1139" s="266"/>
      <c r="U1139" s="266"/>
      <c r="V1139" s="276"/>
      <c r="W1139" s="276"/>
      <c r="X1139" s="276"/>
      <c r="Y1139" s="276"/>
      <c r="Z1139" s="276"/>
      <c r="AA1139" s="276"/>
      <c r="AB1139" s="276"/>
      <c r="AC1139" s="276"/>
      <c r="AD1139" s="276"/>
      <c r="AE1139" s="276"/>
      <c r="AF1139" s="276"/>
      <c r="AG1139" s="276"/>
      <c r="AH1139" s="952"/>
      <c r="AI1139" s="952"/>
      <c r="AJ1139" s="952"/>
      <c r="AK1139" s="1450"/>
      <c r="DB1139" s="835"/>
    </row>
    <row r="1140" spans="2:106" ht="3.65" customHeight="1">
      <c r="B1140" s="836"/>
      <c r="I1140" s="861"/>
      <c r="M1140" s="443"/>
      <c r="N1140" s="267"/>
      <c r="O1140" s="267"/>
      <c r="P1140" s="266"/>
      <c r="Q1140" s="266"/>
      <c r="R1140" s="266"/>
      <c r="S1140" s="266"/>
      <c r="T1140" s="266"/>
      <c r="U1140" s="266"/>
      <c r="V1140" s="276"/>
      <c r="W1140" s="276"/>
      <c r="X1140" s="276"/>
      <c r="Y1140" s="276"/>
      <c r="Z1140" s="276"/>
      <c r="AA1140" s="276"/>
      <c r="AB1140" s="276"/>
      <c r="AC1140" s="276"/>
      <c r="AD1140" s="276"/>
      <c r="AE1140" s="276"/>
      <c r="AF1140" s="276"/>
      <c r="AG1140" s="276"/>
      <c r="AH1140" s="276"/>
      <c r="AI1140" s="266"/>
      <c r="AJ1140" s="266"/>
      <c r="AK1140" s="448"/>
      <c r="DB1140" s="835"/>
    </row>
    <row r="1141" spans="2:106" ht="3.65" customHeight="1">
      <c r="B1141" s="836"/>
      <c r="I1141" s="861"/>
      <c r="M1141" s="449"/>
      <c r="N1141" s="277"/>
      <c r="O1141" s="277"/>
      <c r="P1141" s="277"/>
      <c r="Q1141" s="277"/>
      <c r="R1141" s="277"/>
      <c r="S1141" s="277"/>
      <c r="T1141" s="277"/>
      <c r="U1141" s="277"/>
      <c r="V1141" s="277"/>
      <c r="W1141" s="277"/>
      <c r="X1141" s="277"/>
      <c r="Y1141" s="277"/>
      <c r="Z1141" s="277"/>
      <c r="AA1141" s="277"/>
      <c r="AB1141" s="277"/>
      <c r="AC1141" s="277"/>
      <c r="AD1141" s="277"/>
      <c r="AE1141" s="277"/>
      <c r="AF1141" s="277"/>
      <c r="AG1141" s="277"/>
      <c r="AH1141" s="277"/>
      <c r="AI1141" s="277"/>
      <c r="AJ1141" s="277"/>
      <c r="AK1141" s="450"/>
      <c r="DB1141" s="835"/>
    </row>
    <row r="1142" spans="2:106" ht="3.65" customHeight="1">
      <c r="B1142" s="836"/>
      <c r="I1142" s="861"/>
      <c r="M1142" s="449"/>
      <c r="N1142" s="277"/>
      <c r="O1142" s="875"/>
      <c r="P1142" s="876"/>
      <c r="Q1142" s="876"/>
      <c r="R1142" s="876"/>
      <c r="S1142" s="876"/>
      <c r="T1142" s="876"/>
      <c r="U1142" s="876"/>
      <c r="V1142" s="876"/>
      <c r="W1142" s="876"/>
      <c r="X1142" s="876"/>
      <c r="Y1142" s="876"/>
      <c r="Z1142" s="876"/>
      <c r="AA1142" s="876"/>
      <c r="AB1142" s="876"/>
      <c r="AC1142" s="876"/>
      <c r="AD1142" s="876"/>
      <c r="AE1142" s="876"/>
      <c r="AF1142" s="876"/>
      <c r="AG1142" s="876"/>
      <c r="AH1142" s="875"/>
      <c r="AI1142" s="277"/>
      <c r="AJ1142" s="277"/>
      <c r="AK1142" s="450"/>
      <c r="DB1142" s="835"/>
    </row>
    <row r="1143" spans="2:106" ht="3.65" customHeight="1">
      <c r="B1143" s="836"/>
      <c r="I1143" s="861"/>
      <c r="M1143" s="449"/>
      <c r="N1143" s="277"/>
      <c r="O1143" s="875"/>
      <c r="P1143" s="877"/>
      <c r="Q1143" s="877"/>
      <c r="R1143" s="877"/>
      <c r="S1143" s="877"/>
      <c r="T1143" s="877"/>
      <c r="U1143" s="877"/>
      <c r="V1143" s="877"/>
      <c r="W1143" s="875"/>
      <c r="X1143" s="875"/>
      <c r="Y1143" s="877"/>
      <c r="Z1143" s="877"/>
      <c r="AA1143" s="875"/>
      <c r="AB1143" s="875"/>
      <c r="AC1143" s="877"/>
      <c r="AD1143" s="877"/>
      <c r="AE1143" s="875"/>
      <c r="AF1143" s="875"/>
      <c r="AG1143" s="877"/>
      <c r="AH1143" s="875"/>
      <c r="AI1143" s="277"/>
      <c r="AJ1143" s="277"/>
      <c r="AK1143" s="450"/>
      <c r="DB1143" s="835"/>
    </row>
    <row r="1144" spans="2:106" ht="3.65" customHeight="1">
      <c r="B1144" s="836"/>
      <c r="I1144" s="861"/>
      <c r="M1144" s="449"/>
      <c r="N1144" s="277"/>
      <c r="O1144" s="277"/>
      <c r="P1144" s="277"/>
      <c r="Q1144" s="277"/>
      <c r="R1144" s="277"/>
      <c r="S1144" s="277"/>
      <c r="T1144" s="277"/>
      <c r="U1144" s="277"/>
      <c r="V1144" s="277"/>
      <c r="W1144" s="278"/>
      <c r="X1144" s="278"/>
      <c r="Y1144" s="277"/>
      <c r="Z1144" s="277"/>
      <c r="AA1144" s="278"/>
      <c r="AB1144" s="278"/>
      <c r="AC1144" s="277"/>
      <c r="AD1144" s="277"/>
      <c r="AE1144" s="278"/>
      <c r="AF1144" s="278"/>
      <c r="AG1144" s="277"/>
      <c r="AH1144" s="277"/>
      <c r="AI1144" s="277"/>
      <c r="AJ1144" s="277"/>
      <c r="AK1144" s="450"/>
      <c r="DB1144" s="835"/>
    </row>
    <row r="1145" spans="2:106" ht="3.65" customHeight="1">
      <c r="B1145" s="836"/>
      <c r="I1145" s="861"/>
      <c r="M1145" s="451"/>
      <c r="N1145" s="264"/>
      <c r="O1145" s="264"/>
      <c r="P1145" s="264"/>
      <c r="Q1145" s="264"/>
      <c r="R1145" s="264"/>
      <c r="S1145" s="264"/>
      <c r="T1145" s="264"/>
      <c r="U1145" s="264"/>
      <c r="V1145" s="279"/>
      <c r="W1145" s="281"/>
      <c r="X1145" s="278"/>
      <c r="Y1145" s="277"/>
      <c r="Z1145" s="277"/>
      <c r="AA1145" s="281"/>
      <c r="AB1145" s="281"/>
      <c r="AC1145" s="279"/>
      <c r="AD1145" s="279"/>
      <c r="AE1145" s="281"/>
      <c r="AF1145" s="281"/>
      <c r="AG1145" s="280"/>
      <c r="AH1145" s="280"/>
      <c r="AI1145" s="280"/>
      <c r="AJ1145" s="279"/>
      <c r="AK1145" s="452"/>
      <c r="DB1145" s="835"/>
    </row>
    <row r="1146" spans="2:106" ht="3.65" customHeight="1">
      <c r="B1146" s="836"/>
      <c r="I1146" s="861"/>
      <c r="M1146" s="1442" t="s">
        <v>126</v>
      </c>
      <c r="N1146" s="949"/>
      <c r="O1146" s="949"/>
      <c r="P1146" s="266"/>
      <c r="Q1146" s="266"/>
      <c r="R1146" s="266"/>
      <c r="S1146" s="266"/>
      <c r="T1146" s="266"/>
      <c r="U1146" s="266"/>
      <c r="V1146" s="266"/>
      <c r="W1146" s="263"/>
      <c r="X1146" s="263"/>
      <c r="Y1146" s="266"/>
      <c r="Z1146" s="266"/>
      <c r="AA1146" s="263"/>
      <c r="AB1146" s="263"/>
      <c r="AC1146" s="266"/>
      <c r="AD1146" s="266"/>
      <c r="AE1146" s="263"/>
      <c r="AF1146" s="263"/>
      <c r="AG1146" s="266"/>
      <c r="AH1146" s="266"/>
      <c r="AI1146" s="949"/>
      <c r="AJ1146" s="949"/>
      <c r="AK1146" s="1451"/>
      <c r="DB1146" s="835"/>
    </row>
    <row r="1147" spans="2:106" ht="3.65" customHeight="1">
      <c r="B1147" s="836"/>
      <c r="I1147" s="861"/>
      <c r="M1147" s="1443"/>
      <c r="N1147" s="1444"/>
      <c r="O1147" s="1444"/>
      <c r="P1147" s="445"/>
      <c r="Q1147" s="445"/>
      <c r="R1147" s="445"/>
      <c r="S1147" s="445"/>
      <c r="T1147" s="445"/>
      <c r="U1147" s="445"/>
      <c r="V1147" s="445"/>
      <c r="W1147" s="453"/>
      <c r="X1147" s="453"/>
      <c r="Y1147" s="445"/>
      <c r="Z1147" s="445"/>
      <c r="AA1147" s="453"/>
      <c r="AB1147" s="453"/>
      <c r="AC1147" s="445"/>
      <c r="AD1147" s="445"/>
      <c r="AE1147" s="453"/>
      <c r="AF1147" s="453"/>
      <c r="AG1147" s="445"/>
      <c r="AH1147" s="445"/>
      <c r="AI1147" s="1444"/>
      <c r="AJ1147" s="1444"/>
      <c r="AK1147" s="1452"/>
      <c r="DB1147" s="835"/>
    </row>
    <row r="1148" spans="2:106" ht="3.65" customHeight="1">
      <c r="B1148" s="836"/>
      <c r="I1148" s="861"/>
      <c r="M1148" s="348"/>
      <c r="N1148" s="349"/>
      <c r="O1148" s="349"/>
      <c r="P1148" s="350"/>
      <c r="Q1148" s="350"/>
      <c r="R1148" s="809"/>
      <c r="S1148" s="809"/>
      <c r="T1148" s="809"/>
      <c r="U1148" s="809"/>
      <c r="V1148" s="408"/>
      <c r="W1148" s="817"/>
      <c r="X1148" s="817"/>
      <c r="Y1148" s="809"/>
      <c r="Z1148" s="408"/>
      <c r="AA1148" s="817"/>
      <c r="AB1148" s="817"/>
      <c r="AC1148" s="408"/>
      <c r="AD1148" s="811"/>
      <c r="AE1148" s="817"/>
      <c r="AF1148" s="817"/>
      <c r="AG1148" s="408"/>
      <c r="AH1148" s="956" t="s">
        <v>111</v>
      </c>
      <c r="AI1148" s="956"/>
      <c r="AJ1148" s="956"/>
      <c r="AK1148" s="964"/>
      <c r="DB1148" s="835"/>
    </row>
    <row r="1149" spans="2:106" ht="3.65" customHeight="1">
      <c r="B1149" s="836"/>
      <c r="I1149" s="861"/>
      <c r="M1149" s="348"/>
      <c r="N1149" s="349"/>
      <c r="O1149" s="349"/>
      <c r="P1149" s="350"/>
      <c r="Q1149" s="350"/>
      <c r="R1149" s="809"/>
      <c r="S1149" s="809"/>
      <c r="T1149" s="809"/>
      <c r="U1149" s="809"/>
      <c r="V1149" s="408"/>
      <c r="W1149" s="817"/>
      <c r="X1149" s="817"/>
      <c r="Y1149" s="809"/>
      <c r="Z1149" s="408"/>
      <c r="AA1149" s="817"/>
      <c r="AB1149" s="817"/>
      <c r="AC1149" s="408"/>
      <c r="AD1149" s="811"/>
      <c r="AE1149" s="817"/>
      <c r="AF1149" s="817"/>
      <c r="AG1149" s="408"/>
      <c r="AH1149" s="958"/>
      <c r="AI1149" s="958"/>
      <c r="AJ1149" s="958"/>
      <c r="AK1149" s="965"/>
      <c r="DB1149" s="835"/>
    </row>
    <row r="1150" spans="2:106" ht="3.65" customHeight="1">
      <c r="B1150" s="836"/>
      <c r="I1150" s="861"/>
      <c r="M1150" s="348"/>
      <c r="N1150" s="350"/>
      <c r="O1150" s="350"/>
      <c r="P1150" s="350"/>
      <c r="Q1150" s="350"/>
      <c r="R1150" s="350"/>
      <c r="S1150" s="350"/>
      <c r="T1150" s="350"/>
      <c r="U1150" s="350"/>
      <c r="V1150" s="408"/>
      <c r="W1150" s="817"/>
      <c r="X1150" s="817"/>
      <c r="Y1150" s="811"/>
      <c r="Z1150" s="408"/>
      <c r="AA1150" s="817"/>
      <c r="AB1150" s="817"/>
      <c r="AC1150" s="408"/>
      <c r="AD1150" s="811"/>
      <c r="AE1150" s="817"/>
      <c r="AF1150" s="817"/>
      <c r="AG1150" s="408"/>
      <c r="AH1150" s="811"/>
      <c r="AI1150" s="811"/>
      <c r="AJ1150" s="350"/>
      <c r="AK1150" s="353"/>
      <c r="DB1150" s="835"/>
    </row>
    <row r="1151" spans="2:106" ht="3.65" customHeight="1">
      <c r="B1151" s="836"/>
      <c r="I1151" s="861"/>
      <c r="M1151" s="348"/>
      <c r="N1151" s="350"/>
      <c r="O1151" s="350"/>
      <c r="P1151" s="350"/>
      <c r="Q1151" s="350"/>
      <c r="R1151" s="350"/>
      <c r="S1151" s="350"/>
      <c r="T1151" s="350"/>
      <c r="U1151" s="350"/>
      <c r="V1151" s="408"/>
      <c r="W1151" s="817"/>
      <c r="X1151" s="817"/>
      <c r="Y1151" s="350"/>
      <c r="Z1151" s="408"/>
      <c r="AA1151" s="817"/>
      <c r="AB1151" s="817"/>
      <c r="AC1151" s="408"/>
      <c r="AD1151" s="811"/>
      <c r="AE1151" s="817"/>
      <c r="AF1151" s="817"/>
      <c r="AG1151" s="408"/>
      <c r="AH1151" s="811"/>
      <c r="AI1151" s="811"/>
      <c r="AJ1151" s="350"/>
      <c r="AK1151" s="353"/>
      <c r="DB1151" s="835"/>
    </row>
    <row r="1152" spans="2:106" ht="3.65" customHeight="1">
      <c r="B1152" s="836"/>
      <c r="I1152" s="861"/>
      <c r="M1152" s="439"/>
      <c r="N1152" s="811"/>
      <c r="O1152" s="811"/>
      <c r="P1152" s="811"/>
      <c r="Q1152" s="811"/>
      <c r="R1152" s="811"/>
      <c r="S1152" s="811"/>
      <c r="T1152" s="811"/>
      <c r="U1152" s="811"/>
      <c r="V1152" s="408"/>
      <c r="W1152" s="817"/>
      <c r="X1152" s="817"/>
      <c r="Y1152" s="811"/>
      <c r="Z1152" s="408"/>
      <c r="AA1152" s="817"/>
      <c r="AB1152" s="817"/>
      <c r="AC1152" s="408"/>
      <c r="AD1152" s="811"/>
      <c r="AE1152" s="817"/>
      <c r="AF1152" s="817"/>
      <c r="AG1152" s="408"/>
      <c r="AH1152" s="811"/>
      <c r="AI1152" s="811"/>
      <c r="AJ1152" s="811"/>
      <c r="AK1152" s="354"/>
      <c r="DB1152" s="835"/>
    </row>
    <row r="1153" spans="2:106" ht="3.65" customHeight="1">
      <c r="B1153" s="836"/>
      <c r="I1153" s="861"/>
      <c r="M1153" s="439"/>
      <c r="N1153" s="350"/>
      <c r="O1153" s="350"/>
      <c r="P1153" s="350"/>
      <c r="Q1153" s="350"/>
      <c r="R1153" s="350"/>
      <c r="S1153" s="350"/>
      <c r="T1153" s="811"/>
      <c r="U1153" s="811"/>
      <c r="V1153" s="408"/>
      <c r="W1153" s="817"/>
      <c r="X1153" s="817"/>
      <c r="Y1153" s="811"/>
      <c r="Z1153" s="408"/>
      <c r="AA1153" s="817"/>
      <c r="AB1153" s="817"/>
      <c r="AC1153" s="408"/>
      <c r="AD1153" s="811"/>
      <c r="AE1153" s="817"/>
      <c r="AF1153" s="817"/>
      <c r="AG1153" s="408"/>
      <c r="AH1153" s="811"/>
      <c r="AI1153" s="811"/>
      <c r="AJ1153" s="811"/>
      <c r="AK1153" s="354"/>
      <c r="DB1153" s="835"/>
    </row>
    <row r="1154" spans="2:106" ht="3.65" customHeight="1">
      <c r="B1154" s="836"/>
      <c r="I1154" s="861"/>
      <c r="M1154" s="439"/>
      <c r="N1154" s="350"/>
      <c r="O1154" s="350"/>
      <c r="P1154" s="350"/>
      <c r="Q1154" s="350"/>
      <c r="R1154" s="350"/>
      <c r="S1154" s="350"/>
      <c r="T1154" s="811"/>
      <c r="U1154" s="949" t="e" vm="36">
        <v>#VALUE!</v>
      </c>
      <c r="V1154" s="949"/>
      <c r="W1154" s="949"/>
      <c r="X1154" s="949"/>
      <c r="Y1154" s="949"/>
      <c r="Z1154" s="949"/>
      <c r="AA1154" s="949"/>
      <c r="AB1154" s="949"/>
      <c r="AC1154" s="949"/>
      <c r="AD1154" s="949"/>
      <c r="AE1154" s="949"/>
      <c r="AF1154" s="949"/>
      <c r="AG1154" s="949"/>
      <c r="AH1154" s="949"/>
      <c r="AI1154" s="811"/>
      <c r="AJ1154" s="811"/>
      <c r="AK1154" s="354"/>
      <c r="DB1154" s="835"/>
    </row>
    <row r="1155" spans="2:106" ht="3.65" customHeight="1">
      <c r="B1155" s="836"/>
      <c r="I1155" s="861"/>
      <c r="M1155" s="439"/>
      <c r="N1155" s="350"/>
      <c r="O1155" s="350"/>
      <c r="P1155" s="350"/>
      <c r="Q1155" s="350"/>
      <c r="R1155" s="350"/>
      <c r="S1155" s="350"/>
      <c r="T1155" s="811"/>
      <c r="U1155" s="949"/>
      <c r="V1155" s="949"/>
      <c r="W1155" s="949"/>
      <c r="X1155" s="949"/>
      <c r="Y1155" s="949"/>
      <c r="Z1155" s="949"/>
      <c r="AA1155" s="949"/>
      <c r="AB1155" s="949"/>
      <c r="AC1155" s="949"/>
      <c r="AD1155" s="949"/>
      <c r="AE1155" s="949"/>
      <c r="AF1155" s="949"/>
      <c r="AG1155" s="949"/>
      <c r="AH1155" s="949"/>
      <c r="AI1155" s="811"/>
      <c r="AJ1155" s="811"/>
      <c r="AK1155" s="354"/>
      <c r="DB1155" s="835"/>
    </row>
    <row r="1156" spans="2:106" ht="3.65" customHeight="1">
      <c r="B1156" s="836"/>
      <c r="I1156" s="861"/>
      <c r="M1156" s="439"/>
      <c r="N1156" s="350"/>
      <c r="O1156" s="350"/>
      <c r="P1156" s="350"/>
      <c r="Q1156" s="350"/>
      <c r="R1156" s="350"/>
      <c r="S1156" s="350"/>
      <c r="T1156" s="811"/>
      <c r="U1156" s="949"/>
      <c r="V1156" s="949"/>
      <c r="W1156" s="949"/>
      <c r="X1156" s="949"/>
      <c r="Y1156" s="949"/>
      <c r="Z1156" s="949"/>
      <c r="AA1156" s="949"/>
      <c r="AB1156" s="949"/>
      <c r="AC1156" s="949"/>
      <c r="AD1156" s="949"/>
      <c r="AE1156" s="949"/>
      <c r="AF1156" s="949"/>
      <c r="AG1156" s="949"/>
      <c r="AH1156" s="949"/>
      <c r="AI1156" s="811"/>
      <c r="AJ1156" s="811"/>
      <c r="AK1156" s="354"/>
      <c r="DB1156" s="835"/>
    </row>
    <row r="1157" spans="2:106" ht="3.65" customHeight="1">
      <c r="B1157" s="836"/>
      <c r="I1157" s="861"/>
      <c r="M1157" s="439"/>
      <c r="N1157" s="350"/>
      <c r="O1157" s="350"/>
      <c r="P1157" s="350"/>
      <c r="Q1157" s="350"/>
      <c r="R1157" s="350"/>
      <c r="S1157" s="350"/>
      <c r="T1157" s="811"/>
      <c r="U1157" s="949"/>
      <c r="V1157" s="949"/>
      <c r="W1157" s="949"/>
      <c r="X1157" s="949"/>
      <c r="Y1157" s="949"/>
      <c r="Z1157" s="949"/>
      <c r="AA1157" s="949"/>
      <c r="AB1157" s="949"/>
      <c r="AC1157" s="949"/>
      <c r="AD1157" s="949"/>
      <c r="AE1157" s="949"/>
      <c r="AF1157" s="949"/>
      <c r="AG1157" s="949"/>
      <c r="AH1157" s="949"/>
      <c r="AI1157" s="811"/>
      <c r="AJ1157" s="811"/>
      <c r="AK1157" s="354"/>
      <c r="DB1157" s="835"/>
    </row>
    <row r="1158" spans="2:106" ht="3.65" customHeight="1">
      <c r="B1158" s="836"/>
      <c r="I1158" s="861"/>
      <c r="M1158" s="439"/>
      <c r="N1158" s="350"/>
      <c r="O1158" s="350"/>
      <c r="P1158" s="350"/>
      <c r="Q1158" s="350"/>
      <c r="R1158" s="350"/>
      <c r="S1158" s="350"/>
      <c r="T1158" s="811"/>
      <c r="U1158" s="949"/>
      <c r="V1158" s="949"/>
      <c r="W1158" s="949"/>
      <c r="X1158" s="949"/>
      <c r="Y1158" s="949"/>
      <c r="Z1158" s="949"/>
      <c r="AA1158" s="949"/>
      <c r="AB1158" s="949"/>
      <c r="AC1158" s="949"/>
      <c r="AD1158" s="949"/>
      <c r="AE1158" s="949"/>
      <c r="AF1158" s="949"/>
      <c r="AG1158" s="949"/>
      <c r="AH1158" s="949"/>
      <c r="AI1158" s="350"/>
      <c r="AJ1158" s="350"/>
      <c r="AK1158" s="353"/>
      <c r="DB1158" s="835"/>
    </row>
    <row r="1159" spans="2:106" ht="3.65" customHeight="1">
      <c r="B1159" s="836"/>
      <c r="I1159" s="861"/>
      <c r="M1159" s="439"/>
      <c r="N1159" s="350"/>
      <c r="O1159" s="350"/>
      <c r="P1159" s="350"/>
      <c r="Q1159" s="350"/>
      <c r="R1159" s="350"/>
      <c r="S1159" s="350"/>
      <c r="T1159" s="811"/>
      <c r="U1159" s="949"/>
      <c r="V1159" s="949"/>
      <c r="W1159" s="949"/>
      <c r="X1159" s="949"/>
      <c r="Y1159" s="949"/>
      <c r="Z1159" s="949"/>
      <c r="AA1159" s="949"/>
      <c r="AB1159" s="949"/>
      <c r="AC1159" s="949"/>
      <c r="AD1159" s="949"/>
      <c r="AE1159" s="949"/>
      <c r="AF1159" s="949"/>
      <c r="AG1159" s="949"/>
      <c r="AH1159" s="949"/>
      <c r="AI1159" s="350"/>
      <c r="AJ1159" s="350"/>
      <c r="AK1159" s="353"/>
      <c r="DB1159" s="835"/>
    </row>
    <row r="1160" spans="2:106" ht="3.65" customHeight="1">
      <c r="B1160" s="836"/>
      <c r="I1160" s="861"/>
      <c r="M1160" s="439"/>
      <c r="N1160" s="350"/>
      <c r="O1160" s="350"/>
      <c r="P1160" s="350"/>
      <c r="Q1160" s="350"/>
      <c r="R1160" s="350"/>
      <c r="S1160" s="350"/>
      <c r="T1160" s="811"/>
      <c r="U1160" s="949"/>
      <c r="V1160" s="949"/>
      <c r="W1160" s="949"/>
      <c r="X1160" s="949"/>
      <c r="Y1160" s="949"/>
      <c r="Z1160" s="949"/>
      <c r="AA1160" s="949"/>
      <c r="AB1160" s="949"/>
      <c r="AC1160" s="949"/>
      <c r="AD1160" s="949"/>
      <c r="AE1160" s="949"/>
      <c r="AF1160" s="949"/>
      <c r="AG1160" s="949"/>
      <c r="AH1160" s="949"/>
      <c r="AI1160" s="811"/>
      <c r="AJ1160" s="811"/>
      <c r="AK1160" s="354"/>
      <c r="DB1160" s="835"/>
    </row>
    <row r="1161" spans="2:106" ht="3.65" customHeight="1">
      <c r="B1161" s="836"/>
      <c r="I1161" s="861"/>
      <c r="M1161" s="439"/>
      <c r="N1161" s="350"/>
      <c r="O1161" s="350"/>
      <c r="P1161" s="350"/>
      <c r="Q1161" s="350"/>
      <c r="R1161" s="350"/>
      <c r="S1161" s="350"/>
      <c r="T1161" s="811"/>
      <c r="U1161" s="949"/>
      <c r="V1161" s="949"/>
      <c r="W1161" s="949"/>
      <c r="X1161" s="949"/>
      <c r="Y1161" s="949"/>
      <c r="Z1161" s="949"/>
      <c r="AA1161" s="949"/>
      <c r="AB1161" s="949"/>
      <c r="AC1161" s="949"/>
      <c r="AD1161" s="949"/>
      <c r="AE1161" s="949"/>
      <c r="AF1161" s="949"/>
      <c r="AG1161" s="949"/>
      <c r="AH1161" s="949"/>
      <c r="AI1161" s="811"/>
      <c r="AJ1161" s="811"/>
      <c r="AK1161" s="354"/>
      <c r="DB1161" s="835"/>
    </row>
    <row r="1162" spans="2:106" ht="3.65" customHeight="1">
      <c r="B1162" s="836"/>
      <c r="I1162" s="861"/>
      <c r="M1162" s="439"/>
      <c r="N1162" s="350"/>
      <c r="O1162" s="350"/>
      <c r="P1162" s="350"/>
      <c r="Q1162" s="350"/>
      <c r="R1162" s="350"/>
      <c r="S1162" s="350"/>
      <c r="T1162" s="811"/>
      <c r="U1162" s="949"/>
      <c r="V1162" s="949"/>
      <c r="W1162" s="949"/>
      <c r="X1162" s="949"/>
      <c r="Y1162" s="949"/>
      <c r="Z1162" s="949"/>
      <c r="AA1162" s="949"/>
      <c r="AB1162" s="949"/>
      <c r="AC1162" s="949"/>
      <c r="AD1162" s="949"/>
      <c r="AE1162" s="949"/>
      <c r="AF1162" s="949"/>
      <c r="AG1162" s="949"/>
      <c r="AH1162" s="949"/>
      <c r="AI1162" s="811"/>
      <c r="AJ1162" s="811"/>
      <c r="AK1162" s="354"/>
      <c r="DB1162" s="835"/>
    </row>
    <row r="1163" spans="2:106" ht="3.65" customHeight="1">
      <c r="B1163" s="836"/>
      <c r="I1163" s="861"/>
      <c r="M1163" s="439"/>
      <c r="N1163" s="350"/>
      <c r="O1163" s="350"/>
      <c r="P1163" s="350"/>
      <c r="Q1163" s="350"/>
      <c r="R1163" s="350"/>
      <c r="S1163" s="350"/>
      <c r="T1163" s="811"/>
      <c r="U1163" s="949"/>
      <c r="V1163" s="949"/>
      <c r="W1163" s="949"/>
      <c r="X1163" s="949"/>
      <c r="Y1163" s="949"/>
      <c r="Z1163" s="949"/>
      <c r="AA1163" s="949"/>
      <c r="AB1163" s="949"/>
      <c r="AC1163" s="949"/>
      <c r="AD1163" s="949"/>
      <c r="AE1163" s="949"/>
      <c r="AF1163" s="949"/>
      <c r="AG1163" s="949"/>
      <c r="AH1163" s="949"/>
      <c r="AI1163" s="811"/>
      <c r="AJ1163" s="811"/>
      <c r="AK1163" s="354"/>
      <c r="DB1163" s="835"/>
    </row>
    <row r="1164" spans="2:106" ht="3.65" customHeight="1">
      <c r="B1164" s="836"/>
      <c r="I1164" s="861"/>
      <c r="M1164" s="439"/>
      <c r="N1164" s="350"/>
      <c r="O1164" s="350"/>
      <c r="P1164" s="350"/>
      <c r="Q1164" s="350"/>
      <c r="R1164" s="350"/>
      <c r="S1164" s="350"/>
      <c r="T1164" s="811"/>
      <c r="U1164" s="949"/>
      <c r="V1164" s="949"/>
      <c r="W1164" s="949"/>
      <c r="X1164" s="949"/>
      <c r="Y1164" s="949"/>
      <c r="Z1164" s="949"/>
      <c r="AA1164" s="949"/>
      <c r="AB1164" s="949"/>
      <c r="AC1164" s="949"/>
      <c r="AD1164" s="949"/>
      <c r="AE1164" s="949"/>
      <c r="AF1164" s="949"/>
      <c r="AG1164" s="949"/>
      <c r="AH1164" s="949"/>
      <c r="AI1164" s="811"/>
      <c r="AJ1164" s="811"/>
      <c r="AK1164" s="354"/>
      <c r="DB1164" s="835"/>
    </row>
    <row r="1165" spans="2:106" ht="3.65" customHeight="1">
      <c r="B1165" s="836"/>
      <c r="I1165" s="861"/>
      <c r="M1165" s="439"/>
      <c r="N1165" s="350"/>
      <c r="O1165" s="350"/>
      <c r="P1165" s="350"/>
      <c r="Q1165" s="350"/>
      <c r="R1165" s="350"/>
      <c r="S1165" s="350"/>
      <c r="T1165" s="811"/>
      <c r="U1165" s="949"/>
      <c r="V1165" s="949"/>
      <c r="W1165" s="949"/>
      <c r="X1165" s="949"/>
      <c r="Y1165" s="949"/>
      <c r="Z1165" s="949"/>
      <c r="AA1165" s="949"/>
      <c r="AB1165" s="949"/>
      <c r="AC1165" s="949"/>
      <c r="AD1165" s="949"/>
      <c r="AE1165" s="949"/>
      <c r="AF1165" s="949"/>
      <c r="AG1165" s="949"/>
      <c r="AH1165" s="949"/>
      <c r="AI1165" s="811"/>
      <c r="AJ1165" s="811"/>
      <c r="AK1165" s="354"/>
      <c r="DB1165" s="835"/>
    </row>
    <row r="1166" spans="2:106" ht="3.65" customHeight="1">
      <c r="B1166" s="836"/>
      <c r="I1166" s="861"/>
      <c r="M1166" s="439"/>
      <c r="N1166" s="350"/>
      <c r="O1166" s="350"/>
      <c r="P1166" s="350"/>
      <c r="Q1166" s="350"/>
      <c r="R1166" s="350"/>
      <c r="S1166" s="350"/>
      <c r="T1166" s="811"/>
      <c r="U1166" s="350"/>
      <c r="V1166" s="408"/>
      <c r="W1166" s="818"/>
      <c r="X1166" s="818"/>
      <c r="Y1166" s="811"/>
      <c r="Z1166" s="408"/>
      <c r="AA1166" s="818"/>
      <c r="AB1166" s="818"/>
      <c r="AC1166" s="408"/>
      <c r="AD1166" s="811"/>
      <c r="AE1166" s="818"/>
      <c r="AF1166" s="818"/>
      <c r="AG1166" s="408"/>
      <c r="AH1166" s="350"/>
      <c r="AI1166" s="811"/>
      <c r="AJ1166" s="811"/>
      <c r="AK1166" s="354"/>
      <c r="DB1166" s="835"/>
    </row>
    <row r="1167" spans="2:106" ht="3.65" customHeight="1">
      <c r="B1167" s="836"/>
      <c r="I1167" s="861"/>
      <c r="M1167" s="439"/>
      <c r="N1167" s="350"/>
      <c r="O1167" s="350"/>
      <c r="P1167" s="350"/>
      <c r="Q1167" s="350"/>
      <c r="R1167" s="350"/>
      <c r="S1167" s="350"/>
      <c r="T1167" s="811"/>
      <c r="U1167" s="350"/>
      <c r="V1167" s="408"/>
      <c r="W1167" s="818"/>
      <c r="X1167" s="818"/>
      <c r="Y1167" s="811"/>
      <c r="Z1167" s="408"/>
      <c r="AA1167" s="818"/>
      <c r="AB1167" s="818"/>
      <c r="AC1167" s="408"/>
      <c r="AD1167" s="811"/>
      <c r="AE1167" s="818"/>
      <c r="AF1167" s="818"/>
      <c r="AG1167" s="408"/>
      <c r="AH1167" s="350"/>
      <c r="AI1167" s="811"/>
      <c r="AJ1167" s="811"/>
      <c r="AK1167" s="354"/>
      <c r="DB1167" s="835"/>
    </row>
    <row r="1168" spans="2:106" ht="3.65" customHeight="1">
      <c r="B1168" s="836"/>
      <c r="I1168" s="861"/>
      <c r="M1168" s="439"/>
      <c r="N1168" s="350"/>
      <c r="O1168" s="350"/>
      <c r="P1168" s="350"/>
      <c r="Q1168" s="350"/>
      <c r="R1168" s="350"/>
      <c r="S1168" s="350"/>
      <c r="T1168" s="811"/>
      <c r="U1168" s="811"/>
      <c r="V1168" s="408"/>
      <c r="W1168" s="408"/>
      <c r="X1168" s="408"/>
      <c r="Y1168" s="811"/>
      <c r="Z1168" s="408"/>
      <c r="AA1168" s="408"/>
      <c r="AB1168" s="408"/>
      <c r="AC1168" s="408"/>
      <c r="AD1168" s="408"/>
      <c r="AE1168" s="408"/>
      <c r="AF1168" s="408"/>
      <c r="AG1168" s="408"/>
      <c r="AH1168" s="811"/>
      <c r="AI1168" s="811"/>
      <c r="AJ1168" s="811"/>
      <c r="AK1168" s="354"/>
      <c r="DB1168" s="835"/>
    </row>
    <row r="1169" spans="2:106" ht="3.65" customHeight="1">
      <c r="B1169" s="836"/>
      <c r="I1169" s="861"/>
      <c r="M1169" s="439"/>
      <c r="N1169" s="350"/>
      <c r="O1169" s="350"/>
      <c r="P1169" s="350"/>
      <c r="Q1169" s="350"/>
      <c r="R1169" s="350"/>
      <c r="S1169" s="350"/>
      <c r="T1169" s="811"/>
      <c r="U1169" s="811"/>
      <c r="V1169" s="408"/>
      <c r="W1169" s="408"/>
      <c r="X1169" s="408"/>
      <c r="Y1169" s="811"/>
      <c r="Z1169" s="408"/>
      <c r="AA1169" s="408"/>
      <c r="AB1169" s="408"/>
      <c r="AC1169" s="408"/>
      <c r="AD1169" s="408"/>
      <c r="AE1169" s="408"/>
      <c r="AF1169" s="408"/>
      <c r="AG1169" s="408"/>
      <c r="AH1169" s="811"/>
      <c r="AI1169" s="811"/>
      <c r="AJ1169" s="811"/>
      <c r="AK1169" s="354"/>
      <c r="DB1169" s="835"/>
    </row>
    <row r="1170" spans="2:106" ht="3.65" customHeight="1">
      <c r="B1170" s="836"/>
      <c r="I1170" s="861"/>
      <c r="M1170" s="967" t="s">
        <v>231</v>
      </c>
      <c r="N1170" s="961"/>
      <c r="O1170" s="961"/>
      <c r="P1170" s="350"/>
      <c r="Q1170" s="350"/>
      <c r="R1170" s="350"/>
      <c r="S1170" s="350"/>
      <c r="T1170" s="350"/>
      <c r="U1170" s="350"/>
      <c r="V1170" s="350"/>
      <c r="W1170" s="350"/>
      <c r="X1170" s="350"/>
      <c r="Y1170" s="350"/>
      <c r="Z1170" s="350"/>
      <c r="AA1170" s="350"/>
      <c r="AB1170" s="350"/>
      <c r="AC1170" s="350"/>
      <c r="AD1170" s="350"/>
      <c r="AE1170" s="809"/>
      <c r="AF1170" s="809"/>
      <c r="AG1170" s="809"/>
      <c r="AH1170" s="809"/>
      <c r="AI1170" s="350"/>
      <c r="AJ1170" s="350"/>
      <c r="AK1170" s="354"/>
      <c r="DB1170" s="835"/>
    </row>
    <row r="1171" spans="2:106" ht="3.65" customHeight="1">
      <c r="B1171" s="836"/>
      <c r="I1171" s="861"/>
      <c r="M1171" s="968"/>
      <c r="N1171" s="969"/>
      <c r="O1171" s="969"/>
      <c r="P1171" s="355"/>
      <c r="Q1171" s="355"/>
      <c r="R1171" s="363"/>
      <c r="S1171" s="363"/>
      <c r="T1171" s="363"/>
      <c r="U1171" s="363"/>
      <c r="V1171" s="355"/>
      <c r="W1171" s="355"/>
      <c r="X1171" s="355"/>
      <c r="Y1171" s="355"/>
      <c r="Z1171" s="355"/>
      <c r="AA1171" s="355"/>
      <c r="AB1171" s="355"/>
      <c r="AC1171" s="355"/>
      <c r="AD1171" s="355"/>
      <c r="AE1171" s="356"/>
      <c r="AF1171" s="356"/>
      <c r="AG1171" s="356"/>
      <c r="AH1171" s="356"/>
      <c r="AI1171" s="355"/>
      <c r="AJ1171" s="355"/>
      <c r="AK1171" s="357"/>
      <c r="DB1171" s="835"/>
    </row>
    <row r="1172" spans="2:106" ht="3.65" customHeight="1">
      <c r="B1172" s="836"/>
      <c r="I1172" s="861"/>
      <c r="DB1172" s="835"/>
    </row>
    <row r="1173" spans="2:106" ht="3.65" customHeight="1">
      <c r="B1173" s="836"/>
      <c r="I1173" s="861"/>
      <c r="DB1173" s="835"/>
    </row>
    <row r="1174" spans="2:106" ht="3.65" customHeight="1">
      <c r="B1174" s="836"/>
      <c r="I1174" s="861"/>
      <c r="DB1174" s="835"/>
    </row>
    <row r="1175" spans="2:106" ht="3.65" customHeight="1">
      <c r="B1175" s="836"/>
      <c r="I1175" s="862"/>
      <c r="DB1175" s="835"/>
    </row>
    <row r="1176" spans="2:106" ht="3.65" customHeight="1">
      <c r="B1176" s="828"/>
      <c r="C1176" s="259"/>
      <c r="D1176" s="259"/>
      <c r="E1176" s="259"/>
      <c r="F1176" s="259"/>
      <c r="G1176" s="259"/>
      <c r="H1176" s="259"/>
      <c r="I1176" s="863"/>
      <c r="J1176" s="259"/>
      <c r="K1176" s="259"/>
      <c r="L1176" s="259"/>
      <c r="M1176" s="259"/>
      <c r="N1176" s="259"/>
      <c r="O1176" s="259"/>
      <c r="P1176" s="259"/>
      <c r="Q1176" s="259"/>
      <c r="R1176" s="259"/>
      <c r="S1176" s="259"/>
      <c r="T1176" s="259"/>
      <c r="U1176" s="259"/>
      <c r="V1176" s="259"/>
      <c r="W1176" s="259"/>
      <c r="X1176" s="259"/>
      <c r="Y1176" s="259"/>
      <c r="Z1176" s="259"/>
      <c r="AA1176" s="259"/>
      <c r="AB1176" s="259"/>
      <c r="AC1176" s="259"/>
      <c r="AD1176" s="259"/>
      <c r="AE1176" s="259"/>
      <c r="AF1176" s="259"/>
      <c r="AG1176" s="259"/>
      <c r="AH1176" s="259"/>
      <c r="AI1176" s="259"/>
      <c r="AJ1176" s="259"/>
      <c r="AK1176" s="259"/>
      <c r="AL1176" s="259"/>
      <c r="AM1176" s="259"/>
      <c r="AN1176" s="259"/>
      <c r="AO1176" s="259"/>
      <c r="AP1176" s="259"/>
      <c r="AQ1176" s="259"/>
      <c r="AR1176" s="259"/>
      <c r="AS1176" s="259"/>
      <c r="AT1176" s="259"/>
      <c r="AU1176" s="259"/>
      <c r="AV1176" s="259"/>
      <c r="AW1176" s="259"/>
      <c r="AX1176" s="259"/>
      <c r="AY1176" s="259"/>
      <c r="AZ1176" s="259"/>
      <c r="BA1176" s="259"/>
      <c r="BB1176" s="259"/>
      <c r="BC1176" s="259"/>
      <c r="BD1176" s="259"/>
      <c r="BE1176" s="259"/>
      <c r="BF1176" s="259"/>
      <c r="BG1176" s="259"/>
      <c r="BH1176" s="259"/>
      <c r="BI1176" s="259"/>
      <c r="BJ1176" s="259"/>
      <c r="BK1176" s="259"/>
      <c r="BL1176" s="259"/>
      <c r="BM1176" s="259"/>
      <c r="BN1176" s="259"/>
      <c r="BO1176" s="259"/>
      <c r="BP1176" s="259"/>
      <c r="BQ1176" s="259"/>
      <c r="BR1176" s="259"/>
      <c r="BS1176" s="259"/>
      <c r="BT1176" s="259"/>
      <c r="BU1176" s="259"/>
      <c r="BV1176" s="259"/>
      <c r="BW1176" s="259"/>
      <c r="BX1176" s="259"/>
      <c r="BY1176" s="259"/>
      <c r="BZ1176" s="259"/>
      <c r="CA1176" s="259"/>
      <c r="CB1176" s="259"/>
      <c r="CC1176" s="259"/>
      <c r="CD1176" s="259"/>
      <c r="CE1176" s="259"/>
      <c r="CF1176" s="259"/>
      <c r="CG1176" s="259"/>
      <c r="CH1176" s="259"/>
      <c r="CI1176" s="259"/>
      <c r="CJ1176" s="259"/>
      <c r="CK1176" s="259"/>
      <c r="CL1176" s="259"/>
      <c r="CM1176" s="259"/>
      <c r="CN1176" s="259"/>
      <c r="CO1176" s="259"/>
      <c r="CP1176" s="259"/>
      <c r="CQ1176" s="259"/>
      <c r="CR1176" s="259"/>
      <c r="CS1176" s="259"/>
      <c r="CT1176" s="259"/>
      <c r="CU1176" s="259"/>
      <c r="CV1176" s="259"/>
      <c r="CW1176" s="259"/>
      <c r="CX1176" s="259"/>
      <c r="CY1176" s="259"/>
      <c r="CZ1176" s="259"/>
      <c r="DA1176" s="259"/>
      <c r="DB1176" s="829"/>
    </row>
    <row r="1177" spans="2:106" ht="3.65" customHeight="1">
      <c r="B1177" s="830"/>
      <c r="C1177" s="207"/>
      <c r="D1177" s="207"/>
      <c r="E1177" s="207"/>
      <c r="F1177" s="207"/>
      <c r="G1177" s="207"/>
      <c r="H1177" s="207"/>
      <c r="I1177" s="864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31"/>
    </row>
    <row r="1178" spans="2:106">
      <c r="B1178" s="939" t="str">
        <f>"T_"&amp;E1178&amp;"X"&amp;F1178&amp;"X"&amp;G1178&amp;"X"&amp;H1178&amp;"X"&amp;I1178</f>
        <v>T_VEXMainXNWX720XSPR</v>
      </c>
      <c r="C1178" s="940"/>
      <c r="D1178" s="941" t="s">
        <v>75</v>
      </c>
      <c r="E1178" s="942" t="s">
        <v>230</v>
      </c>
      <c r="F1178" s="942" t="s">
        <v>195</v>
      </c>
      <c r="G1178" s="941" t="s">
        <v>211</v>
      </c>
      <c r="H1178" s="943">
        <v>720</v>
      </c>
      <c r="I1178" s="938" t="s">
        <v>367</v>
      </c>
      <c r="J1178" s="260"/>
      <c r="K1178" s="260"/>
      <c r="L1178" s="260"/>
      <c r="M1178" s="260"/>
      <c r="N1178" s="260"/>
      <c r="O1178" s="260"/>
      <c r="P1178" s="260"/>
      <c r="Q1178" s="260"/>
      <c r="R1178" s="260"/>
      <c r="S1178" s="260"/>
      <c r="T1178" s="260"/>
      <c r="U1178" s="260"/>
      <c r="V1178" s="260"/>
      <c r="W1178" s="260"/>
      <c r="X1178" s="260"/>
      <c r="Y1178" s="260"/>
      <c r="Z1178" s="260"/>
      <c r="AA1178" s="260"/>
      <c r="AB1178" s="260"/>
      <c r="AC1178" s="260"/>
      <c r="AD1178" s="260"/>
      <c r="AE1178" s="260"/>
      <c r="AF1178" s="260"/>
      <c r="AG1178" s="260"/>
      <c r="AH1178" s="260"/>
      <c r="AI1178" s="260"/>
      <c r="AJ1178" s="260"/>
      <c r="AK1178" s="260"/>
      <c r="AL1178" s="260"/>
      <c r="AM1178" s="260"/>
      <c r="AN1178" s="260"/>
      <c r="AO1178" s="260"/>
      <c r="AP1178" s="260"/>
      <c r="AQ1178" s="260"/>
      <c r="AR1178" s="260"/>
      <c r="AS1178" s="260"/>
      <c r="AT1178" s="260"/>
      <c r="AU1178" s="260"/>
      <c r="AV1178" s="260"/>
      <c r="AW1178" s="260"/>
      <c r="AX1178" s="260"/>
      <c r="AY1178" s="260"/>
      <c r="AZ1178" s="260"/>
      <c r="BA1178" s="260"/>
      <c r="BB1178" s="260"/>
      <c r="BC1178" s="260"/>
      <c r="BD1178" s="260"/>
      <c r="BE1178" s="260"/>
      <c r="BF1178" s="260"/>
      <c r="BG1178" s="260"/>
      <c r="BH1178" s="260"/>
      <c r="BI1178" s="260"/>
      <c r="BJ1178" s="260"/>
      <c r="BK1178" s="260"/>
      <c r="BL1178" s="260"/>
      <c r="BM1178" s="260"/>
      <c r="BN1178" s="260"/>
      <c r="BO1178" s="260"/>
      <c r="BP1178" s="260"/>
      <c r="BQ1178" s="260"/>
      <c r="BR1178" s="260"/>
      <c r="BS1178" s="260"/>
      <c r="BT1178" s="260"/>
      <c r="BU1178" s="260"/>
      <c r="BV1178" s="260"/>
      <c r="BW1178" s="260"/>
      <c r="BX1178" s="260"/>
      <c r="BY1178" s="260"/>
      <c r="BZ1178" s="260"/>
      <c r="CA1178" s="260"/>
      <c r="CB1178" s="260"/>
      <c r="CC1178" s="260"/>
      <c r="CD1178" s="260"/>
      <c r="CE1178" s="260"/>
      <c r="CF1178" s="260"/>
      <c r="CG1178" s="260"/>
      <c r="CH1178" s="260"/>
      <c r="CI1178" s="260"/>
      <c r="CJ1178" s="260"/>
      <c r="CK1178" s="260"/>
      <c r="CL1178" s="260"/>
      <c r="CM1178" s="260"/>
      <c r="CN1178" s="260"/>
      <c r="CO1178" s="260"/>
      <c r="CP1178" s="260"/>
      <c r="CQ1178" s="260"/>
      <c r="CR1178" s="260"/>
      <c r="CS1178" s="260"/>
      <c r="CT1178" s="260"/>
      <c r="CU1178" s="260"/>
      <c r="CV1178" s="260"/>
      <c r="CW1178" s="260"/>
      <c r="CX1178" s="260"/>
      <c r="CY1178" s="260"/>
      <c r="CZ1178" s="260"/>
      <c r="DA1178" s="260"/>
      <c r="DB1178" s="833"/>
    </row>
    <row r="1179" spans="2:106" ht="3.65" customHeight="1">
      <c r="B1179" s="834"/>
      <c r="I1179" s="861"/>
      <c r="DB1179" s="835"/>
    </row>
    <row r="1180" spans="2:106" ht="3.65" customHeight="1">
      <c r="B1180" s="836"/>
      <c r="I1180" s="861"/>
      <c r="DB1180" s="835"/>
    </row>
    <row r="1181" spans="2:106" ht="3.65" customHeight="1">
      <c r="B1181" s="836"/>
      <c r="I1181" s="861"/>
      <c r="DB1181" s="835"/>
    </row>
    <row r="1182" spans="2:106" ht="3.65" customHeight="1">
      <c r="B1182" s="836"/>
      <c r="I1182" s="861"/>
      <c r="DB1182" s="835"/>
    </row>
    <row r="1183" spans="2:106" ht="3.65" customHeight="1">
      <c r="B1183" s="836"/>
      <c r="I1183" s="861"/>
      <c r="M1183" s="819"/>
      <c r="N1183" s="819"/>
      <c r="O1183" s="819"/>
      <c r="P1183" s="819"/>
      <c r="Q1183" s="819"/>
      <c r="R1183" s="819"/>
      <c r="S1183" s="819"/>
      <c r="T1183" s="819"/>
      <c r="U1183" s="819"/>
      <c r="V1183" s="820"/>
      <c r="W1183" s="820"/>
      <c r="X1183" s="820"/>
      <c r="Y1183" s="820"/>
      <c r="Z1183" s="820"/>
      <c r="AA1183" s="820"/>
      <c r="AB1183" s="820"/>
      <c r="AC1183" s="820"/>
      <c r="AD1183" s="820"/>
      <c r="AE1183" s="820"/>
      <c r="AF1183" s="820"/>
      <c r="AG1183" s="820"/>
      <c r="AH1183" s="447"/>
      <c r="AI1183" s="447"/>
      <c r="AJ1183" s="447"/>
      <c r="AK1183" s="447"/>
      <c r="DB1183" s="835"/>
    </row>
    <row r="1184" spans="2:106" ht="3.65" customHeight="1">
      <c r="B1184" s="836"/>
      <c r="I1184" s="861"/>
      <c r="M1184" s="819"/>
      <c r="N1184" s="819"/>
      <c r="O1184" s="819"/>
      <c r="P1184" s="819"/>
      <c r="Q1184" s="819"/>
      <c r="R1184" s="819"/>
      <c r="S1184" s="819"/>
      <c r="T1184" s="819"/>
      <c r="U1184" s="819"/>
      <c r="V1184" s="820"/>
      <c r="W1184" s="820"/>
      <c r="X1184" s="820"/>
      <c r="Y1184" s="820"/>
      <c r="Z1184" s="820"/>
      <c r="AA1184" s="820"/>
      <c r="AB1184" s="820"/>
      <c r="AC1184" s="820"/>
      <c r="AD1184" s="820"/>
      <c r="AE1184" s="820"/>
      <c r="AF1184" s="820"/>
      <c r="AG1184" s="820"/>
      <c r="AH1184" s="447"/>
      <c r="AI1184" s="447"/>
      <c r="AJ1184" s="447"/>
      <c r="AK1184" s="447"/>
      <c r="DB1184" s="835"/>
    </row>
    <row r="1185" spans="2:106" ht="3.65" customHeight="1">
      <c r="B1185" s="836"/>
      <c r="I1185" s="861"/>
      <c r="M1185" s="819"/>
      <c r="N1185" s="819"/>
      <c r="O1185" s="819"/>
      <c r="P1185" s="819"/>
      <c r="Q1185" s="819"/>
      <c r="R1185" s="819"/>
      <c r="S1185" s="819"/>
      <c r="T1185" s="819"/>
      <c r="U1185" s="819"/>
      <c r="V1185" s="819"/>
      <c r="W1185" s="819"/>
      <c r="X1185" s="819"/>
      <c r="Y1185" s="819"/>
      <c r="Z1185" s="819"/>
      <c r="AA1185" s="819"/>
      <c r="AB1185" s="819"/>
      <c r="AC1185" s="819"/>
      <c r="AD1185" s="819"/>
      <c r="AE1185" s="819"/>
      <c r="AF1185" s="819"/>
      <c r="AG1185" s="819"/>
      <c r="AH1185" s="819"/>
      <c r="AI1185" s="819"/>
      <c r="AJ1185" s="819"/>
      <c r="AK1185" s="819"/>
      <c r="DB1185" s="835"/>
    </row>
    <row r="1186" spans="2:106" ht="3.65" customHeight="1">
      <c r="B1186" s="836"/>
      <c r="I1186" s="861"/>
      <c r="M1186" s="819"/>
      <c r="N1186" s="819"/>
      <c r="O1186" s="819"/>
      <c r="P1186" s="819"/>
      <c r="Q1186" s="819"/>
      <c r="R1186" s="819"/>
      <c r="S1186" s="819"/>
      <c r="T1186" s="819"/>
      <c r="U1186" s="819"/>
      <c r="V1186" s="819"/>
      <c r="W1186" s="819"/>
      <c r="X1186" s="819"/>
      <c r="Y1186" s="819"/>
      <c r="Z1186" s="819"/>
      <c r="AA1186" s="819"/>
      <c r="AB1186" s="819"/>
      <c r="AC1186" s="819"/>
      <c r="AD1186" s="819"/>
      <c r="AE1186" s="819"/>
      <c r="AF1186" s="819"/>
      <c r="AG1186" s="819"/>
      <c r="AH1186" s="819"/>
      <c r="AI1186" s="819"/>
      <c r="AJ1186" s="819"/>
      <c r="AK1186" s="819"/>
      <c r="DB1186" s="835"/>
    </row>
    <row r="1187" spans="2:106" ht="3.65" customHeight="1">
      <c r="B1187" s="836"/>
      <c r="I1187" s="861"/>
      <c r="M1187" s="1446" t="s">
        <v>124</v>
      </c>
      <c r="N1187" s="1447"/>
      <c r="O1187" s="1447"/>
      <c r="P1187" s="1447"/>
      <c r="Q1187" s="440"/>
      <c r="R1187" s="440"/>
      <c r="S1187" s="440"/>
      <c r="T1187" s="440"/>
      <c r="U1187" s="440"/>
      <c r="V1187" s="441"/>
      <c r="W1187" s="441"/>
      <c r="X1187" s="441"/>
      <c r="Y1187" s="441"/>
      <c r="Z1187" s="441"/>
      <c r="AA1187" s="441"/>
      <c r="AB1187" s="441"/>
      <c r="AC1187" s="441"/>
      <c r="AD1187" s="441"/>
      <c r="AE1187" s="441"/>
      <c r="AF1187" s="441"/>
      <c r="AG1187" s="441"/>
      <c r="AH1187" s="1448" t="s">
        <v>111</v>
      </c>
      <c r="AI1187" s="1448"/>
      <c r="AJ1187" s="1448"/>
      <c r="AK1187" s="1449"/>
      <c r="DB1187" s="835"/>
    </row>
    <row r="1188" spans="2:106" ht="3.65" customHeight="1">
      <c r="B1188" s="836"/>
      <c r="I1188" s="861"/>
      <c r="M1188" s="1442"/>
      <c r="N1188" s="949"/>
      <c r="O1188" s="949"/>
      <c r="P1188" s="949"/>
      <c r="Q1188" s="266"/>
      <c r="R1188" s="266"/>
      <c r="S1188" s="266"/>
      <c r="T1188" s="266"/>
      <c r="U1188" s="266"/>
      <c r="V1188" s="276"/>
      <c r="W1188" s="276"/>
      <c r="X1188" s="276"/>
      <c r="Y1188" s="276"/>
      <c r="Z1188" s="276"/>
      <c r="AA1188" s="276"/>
      <c r="AB1188" s="276"/>
      <c r="AC1188" s="276"/>
      <c r="AD1188" s="276"/>
      <c r="AE1188" s="276"/>
      <c r="AF1188" s="276"/>
      <c r="AG1188" s="276"/>
      <c r="AH1188" s="952"/>
      <c r="AI1188" s="952"/>
      <c r="AJ1188" s="952"/>
      <c r="AK1188" s="1450"/>
      <c r="DB1188" s="835"/>
    </row>
    <row r="1189" spans="2:106" ht="3.65" customHeight="1">
      <c r="B1189" s="836"/>
      <c r="I1189" s="861"/>
      <c r="M1189" s="443"/>
      <c r="N1189" s="267"/>
      <c r="O1189" s="267"/>
      <c r="P1189" s="266"/>
      <c r="Q1189" s="266"/>
      <c r="R1189" s="266"/>
      <c r="S1189" s="266"/>
      <c r="T1189" s="266"/>
      <c r="U1189" s="266"/>
      <c r="V1189" s="276"/>
      <c r="W1189" s="276"/>
      <c r="X1189" s="276"/>
      <c r="Y1189" s="276"/>
      <c r="Z1189" s="276"/>
      <c r="AA1189" s="276"/>
      <c r="AB1189" s="276"/>
      <c r="AC1189" s="276"/>
      <c r="AD1189" s="276"/>
      <c r="AE1189" s="276"/>
      <c r="AF1189" s="276"/>
      <c r="AG1189" s="276"/>
      <c r="AH1189" s="276"/>
      <c r="AI1189" s="266"/>
      <c r="AJ1189" s="266"/>
      <c r="AK1189" s="448"/>
      <c r="DB1189" s="835"/>
    </row>
    <row r="1190" spans="2:106" ht="3.65" customHeight="1">
      <c r="B1190" s="836"/>
      <c r="I1190" s="861"/>
      <c r="M1190" s="449"/>
      <c r="N1190" s="277"/>
      <c r="O1190" s="277"/>
      <c r="P1190" s="277"/>
      <c r="Q1190" s="277"/>
      <c r="R1190" s="277"/>
      <c r="S1190" s="277"/>
      <c r="T1190" s="277"/>
      <c r="U1190" s="277"/>
      <c r="V1190" s="277"/>
      <c r="W1190" s="277"/>
      <c r="X1190" s="277"/>
      <c r="Y1190" s="277"/>
      <c r="Z1190" s="277"/>
      <c r="AA1190" s="277"/>
      <c r="AB1190" s="277"/>
      <c r="AC1190" s="277"/>
      <c r="AD1190" s="277"/>
      <c r="AE1190" s="277"/>
      <c r="AF1190" s="277"/>
      <c r="AG1190" s="277"/>
      <c r="AH1190" s="277"/>
      <c r="AI1190" s="277"/>
      <c r="AJ1190" s="277"/>
      <c r="AK1190" s="450"/>
      <c r="DB1190" s="835"/>
    </row>
    <row r="1191" spans="2:106" ht="3.65" customHeight="1">
      <c r="B1191" s="836"/>
      <c r="I1191" s="861"/>
      <c r="M1191" s="449"/>
      <c r="N1191" s="277"/>
      <c r="O1191" s="875"/>
      <c r="P1191" s="876"/>
      <c r="Q1191" s="876"/>
      <c r="R1191" s="876"/>
      <c r="S1191" s="876"/>
      <c r="T1191" s="876"/>
      <c r="U1191" s="876"/>
      <c r="V1191" s="876"/>
      <c r="W1191" s="876"/>
      <c r="X1191" s="876"/>
      <c r="Y1191" s="876"/>
      <c r="Z1191" s="876"/>
      <c r="AA1191" s="876"/>
      <c r="AB1191" s="876"/>
      <c r="AC1191" s="876"/>
      <c r="AD1191" s="876"/>
      <c r="AE1191" s="876"/>
      <c r="AF1191" s="876"/>
      <c r="AG1191" s="876"/>
      <c r="AH1191" s="875"/>
      <c r="AI1191" s="277"/>
      <c r="AJ1191" s="277"/>
      <c r="AK1191" s="450"/>
      <c r="DB1191" s="835"/>
    </row>
    <row r="1192" spans="2:106" ht="3.65" customHeight="1">
      <c r="B1192" s="836"/>
      <c r="I1192" s="861"/>
      <c r="M1192" s="449"/>
      <c r="N1192" s="277"/>
      <c r="O1192" s="875"/>
      <c r="P1192" s="877"/>
      <c r="Q1192" s="877"/>
      <c r="R1192" s="877"/>
      <c r="S1192" s="877"/>
      <c r="T1192" s="877"/>
      <c r="U1192" s="877"/>
      <c r="V1192" s="877"/>
      <c r="W1192" s="875"/>
      <c r="X1192" s="875"/>
      <c r="Y1192" s="877"/>
      <c r="Z1192" s="877"/>
      <c r="AA1192" s="875"/>
      <c r="AB1192" s="875"/>
      <c r="AC1192" s="877"/>
      <c r="AD1192" s="877"/>
      <c r="AE1192" s="875"/>
      <c r="AF1192" s="875"/>
      <c r="AG1192" s="877"/>
      <c r="AH1192" s="875"/>
      <c r="AI1192" s="277"/>
      <c r="AJ1192" s="277"/>
      <c r="AK1192" s="450"/>
      <c r="DB1192" s="835"/>
    </row>
    <row r="1193" spans="2:106" ht="3.65" customHeight="1">
      <c r="B1193" s="836"/>
      <c r="I1193" s="861"/>
      <c r="M1193" s="449"/>
      <c r="N1193" s="277"/>
      <c r="O1193" s="277"/>
      <c r="P1193" s="277"/>
      <c r="Q1193" s="277"/>
      <c r="R1193" s="277"/>
      <c r="S1193" s="277"/>
      <c r="T1193" s="277"/>
      <c r="U1193" s="277"/>
      <c r="V1193" s="277"/>
      <c r="W1193" s="278"/>
      <c r="X1193" s="278"/>
      <c r="Y1193" s="277"/>
      <c r="Z1193" s="277"/>
      <c r="AA1193" s="278"/>
      <c r="AB1193" s="278"/>
      <c r="AC1193" s="277"/>
      <c r="AD1193" s="277"/>
      <c r="AE1193" s="278"/>
      <c r="AF1193" s="278"/>
      <c r="AG1193" s="277"/>
      <c r="AH1193" s="277"/>
      <c r="AI1193" s="277"/>
      <c r="AJ1193" s="277"/>
      <c r="AK1193" s="450"/>
      <c r="DB1193" s="835"/>
    </row>
    <row r="1194" spans="2:106" ht="3.65" customHeight="1">
      <c r="B1194" s="836"/>
      <c r="I1194" s="861"/>
      <c r="M1194" s="451"/>
      <c r="N1194" s="264"/>
      <c r="O1194" s="264"/>
      <c r="P1194" s="264"/>
      <c r="Q1194" s="264"/>
      <c r="R1194" s="264"/>
      <c r="S1194" s="264"/>
      <c r="T1194" s="264"/>
      <c r="U1194" s="264"/>
      <c r="V1194" s="279"/>
      <c r="W1194" s="281"/>
      <c r="X1194" s="278"/>
      <c r="Y1194" s="277"/>
      <c r="Z1194" s="277"/>
      <c r="AA1194" s="281"/>
      <c r="AB1194" s="281"/>
      <c r="AC1194" s="279"/>
      <c r="AD1194" s="279"/>
      <c r="AE1194" s="281"/>
      <c r="AF1194" s="281"/>
      <c r="AG1194" s="280"/>
      <c r="AH1194" s="280"/>
      <c r="AI1194" s="280"/>
      <c r="AJ1194" s="279"/>
      <c r="AK1194" s="452"/>
      <c r="DB1194" s="835"/>
    </row>
    <row r="1195" spans="2:106" ht="3.65" customHeight="1">
      <c r="B1195" s="836"/>
      <c r="I1195" s="861"/>
      <c r="M1195" s="1442" t="s">
        <v>126</v>
      </c>
      <c r="N1195" s="949"/>
      <c r="O1195" s="949"/>
      <c r="P1195" s="266"/>
      <c r="Q1195" s="266"/>
      <c r="R1195" s="266"/>
      <c r="S1195" s="266"/>
      <c r="T1195" s="266"/>
      <c r="U1195" s="266"/>
      <c r="V1195" s="266"/>
      <c r="W1195" s="263"/>
      <c r="X1195" s="263"/>
      <c r="Y1195" s="266"/>
      <c r="Z1195" s="266"/>
      <c r="AA1195" s="263"/>
      <c r="AB1195" s="263"/>
      <c r="AC1195" s="266"/>
      <c r="AD1195" s="266"/>
      <c r="AE1195" s="263"/>
      <c r="AF1195" s="263"/>
      <c r="AG1195" s="266"/>
      <c r="AH1195" s="266"/>
      <c r="AI1195" s="949"/>
      <c r="AJ1195" s="949"/>
      <c r="AK1195" s="1451"/>
      <c r="DB1195" s="835"/>
    </row>
    <row r="1196" spans="2:106" ht="3.65" customHeight="1">
      <c r="B1196" s="836"/>
      <c r="I1196" s="861"/>
      <c r="M1196" s="1443"/>
      <c r="N1196" s="1444"/>
      <c r="O1196" s="1444"/>
      <c r="P1196" s="445"/>
      <c r="Q1196" s="445"/>
      <c r="R1196" s="445"/>
      <c r="S1196" s="445"/>
      <c r="T1196" s="445"/>
      <c r="U1196" s="445"/>
      <c r="V1196" s="445"/>
      <c r="W1196" s="453"/>
      <c r="X1196" s="453"/>
      <c r="Y1196" s="445"/>
      <c r="Z1196" s="445"/>
      <c r="AA1196" s="453"/>
      <c r="AB1196" s="453"/>
      <c r="AC1196" s="445"/>
      <c r="AD1196" s="445"/>
      <c r="AE1196" s="453"/>
      <c r="AF1196" s="453"/>
      <c r="AG1196" s="445"/>
      <c r="AH1196" s="445"/>
      <c r="AI1196" s="1444"/>
      <c r="AJ1196" s="1444"/>
      <c r="AK1196" s="1452"/>
      <c r="DB1196" s="835"/>
    </row>
    <row r="1197" spans="2:106" ht="3.65" customHeight="1">
      <c r="B1197" s="836"/>
      <c r="I1197" s="861"/>
      <c r="M1197" s="348"/>
      <c r="N1197" s="349"/>
      <c r="O1197" s="349"/>
      <c r="P1197" s="350"/>
      <c r="Q1197" s="350"/>
      <c r="R1197" s="809"/>
      <c r="S1197" s="809"/>
      <c r="T1197" s="809"/>
      <c r="U1197" s="809"/>
      <c r="V1197" s="408"/>
      <c r="W1197" s="817"/>
      <c r="X1197" s="817"/>
      <c r="Y1197" s="809"/>
      <c r="Z1197" s="408"/>
      <c r="AA1197" s="817"/>
      <c r="AB1197" s="817"/>
      <c r="AC1197" s="408"/>
      <c r="AD1197" s="811"/>
      <c r="AE1197" s="817"/>
      <c r="AF1197" s="817"/>
      <c r="AG1197" s="408"/>
      <c r="AH1197" s="956" t="s">
        <v>111</v>
      </c>
      <c r="AI1197" s="956"/>
      <c r="AJ1197" s="956"/>
      <c r="AK1197" s="964"/>
      <c r="DB1197" s="835"/>
    </row>
    <row r="1198" spans="2:106" ht="3.65" customHeight="1">
      <c r="B1198" s="836"/>
      <c r="I1198" s="861"/>
      <c r="M1198" s="348"/>
      <c r="N1198" s="349"/>
      <c r="O1198" s="349"/>
      <c r="P1198" s="350"/>
      <c r="Q1198" s="350"/>
      <c r="R1198" s="809"/>
      <c r="S1198" s="809"/>
      <c r="T1198" s="809"/>
      <c r="U1198" s="809"/>
      <c r="V1198" s="408"/>
      <c r="W1198" s="817"/>
      <c r="X1198" s="817"/>
      <c r="Y1198" s="809"/>
      <c r="Z1198" s="408"/>
      <c r="AA1198" s="817"/>
      <c r="AB1198" s="817"/>
      <c r="AC1198" s="408"/>
      <c r="AD1198" s="811"/>
      <c r="AE1198" s="817"/>
      <c r="AF1198" s="817"/>
      <c r="AG1198" s="408"/>
      <c r="AH1198" s="958"/>
      <c r="AI1198" s="958"/>
      <c r="AJ1198" s="958"/>
      <c r="AK1198" s="965"/>
      <c r="DB1198" s="835"/>
    </row>
    <row r="1199" spans="2:106" ht="3.65" customHeight="1">
      <c r="B1199" s="836"/>
      <c r="I1199" s="861"/>
      <c r="M1199" s="348"/>
      <c r="N1199" s="350"/>
      <c r="O1199" s="350"/>
      <c r="P1199" s="350"/>
      <c r="Q1199" s="350"/>
      <c r="R1199" s="350"/>
      <c r="S1199" s="350"/>
      <c r="T1199" s="350"/>
      <c r="U1199" s="350"/>
      <c r="V1199" s="408"/>
      <c r="W1199" s="817"/>
      <c r="X1199" s="817"/>
      <c r="Y1199" s="811"/>
      <c r="Z1199" s="408"/>
      <c r="AA1199" s="817"/>
      <c r="AB1199" s="817"/>
      <c r="AC1199" s="408"/>
      <c r="AD1199" s="811"/>
      <c r="AE1199" s="817"/>
      <c r="AF1199" s="817"/>
      <c r="AG1199" s="408"/>
      <c r="AH1199" s="811"/>
      <c r="AI1199" s="811"/>
      <c r="AJ1199" s="350"/>
      <c r="AK1199" s="353"/>
      <c r="DB1199" s="835"/>
    </row>
    <row r="1200" spans="2:106" ht="3.65" customHeight="1">
      <c r="B1200" s="836"/>
      <c r="I1200" s="861"/>
      <c r="M1200" s="348"/>
      <c r="N1200" s="350"/>
      <c r="O1200" s="350"/>
      <c r="P1200" s="350"/>
      <c r="Q1200" s="350"/>
      <c r="R1200" s="350"/>
      <c r="S1200" s="350"/>
      <c r="T1200" s="350"/>
      <c r="U1200" s="350"/>
      <c r="V1200" s="408"/>
      <c r="W1200" s="817"/>
      <c r="X1200" s="817"/>
      <c r="Y1200" s="350"/>
      <c r="Z1200" s="408"/>
      <c r="AA1200" s="817"/>
      <c r="AB1200" s="817"/>
      <c r="AC1200" s="408"/>
      <c r="AD1200" s="811"/>
      <c r="AE1200" s="817"/>
      <c r="AF1200" s="817"/>
      <c r="AG1200" s="408"/>
      <c r="AH1200" s="811"/>
      <c r="AI1200" s="811"/>
      <c r="AJ1200" s="350"/>
      <c r="AK1200" s="353"/>
      <c r="DB1200" s="835"/>
    </row>
    <row r="1201" spans="2:106" ht="3.65" customHeight="1">
      <c r="B1201" s="836"/>
      <c r="I1201" s="861"/>
      <c r="M1201" s="439"/>
      <c r="N1201" s="811"/>
      <c r="O1201" s="811"/>
      <c r="P1201" s="811"/>
      <c r="Q1201" s="811"/>
      <c r="R1201" s="811"/>
      <c r="S1201" s="811"/>
      <c r="T1201" s="811"/>
      <c r="U1201" s="811"/>
      <c r="V1201" s="408"/>
      <c r="W1201" s="817"/>
      <c r="X1201" s="817"/>
      <c r="Y1201" s="811"/>
      <c r="Z1201" s="408"/>
      <c r="AA1201" s="817"/>
      <c r="AB1201" s="817"/>
      <c r="AC1201" s="408"/>
      <c r="AD1201" s="811"/>
      <c r="AE1201" s="817"/>
      <c r="AF1201" s="817"/>
      <c r="AG1201" s="408"/>
      <c r="AH1201" s="811"/>
      <c r="AI1201" s="811"/>
      <c r="AJ1201" s="811"/>
      <c r="AK1201" s="354"/>
      <c r="DB1201" s="835"/>
    </row>
    <row r="1202" spans="2:106" ht="3.65" customHeight="1">
      <c r="B1202" s="836"/>
      <c r="I1202" s="861"/>
      <c r="M1202" s="439"/>
      <c r="N1202" s="350"/>
      <c r="O1202" s="350"/>
      <c r="P1202" s="350"/>
      <c r="Q1202" s="350"/>
      <c r="R1202" s="350"/>
      <c r="S1202" s="350"/>
      <c r="T1202" s="811"/>
      <c r="U1202" s="811"/>
      <c r="V1202" s="408"/>
      <c r="W1202" s="817"/>
      <c r="X1202" s="817"/>
      <c r="Y1202" s="811"/>
      <c r="Z1202" s="408"/>
      <c r="AA1202" s="817"/>
      <c r="AB1202" s="817"/>
      <c r="AC1202" s="408"/>
      <c r="AD1202" s="811"/>
      <c r="AE1202" s="817"/>
      <c r="AF1202" s="817"/>
      <c r="AG1202" s="408"/>
      <c r="AH1202" s="811"/>
      <c r="AI1202" s="811"/>
      <c r="AJ1202" s="811"/>
      <c r="AK1202" s="354"/>
      <c r="DB1202" s="835"/>
    </row>
    <row r="1203" spans="2:106" ht="3.65" customHeight="1">
      <c r="B1203" s="836"/>
      <c r="I1203" s="861"/>
      <c r="M1203" s="439"/>
      <c r="N1203" s="350"/>
      <c r="O1203" s="350"/>
      <c r="P1203" s="350"/>
      <c r="Q1203" s="350"/>
      <c r="R1203" s="350"/>
      <c r="S1203" s="350"/>
      <c r="T1203" s="811"/>
      <c r="U1203" s="949" t="e" vm="37">
        <v>#VALUE!</v>
      </c>
      <c r="V1203" s="949"/>
      <c r="W1203" s="949"/>
      <c r="X1203" s="949"/>
      <c r="Y1203" s="949"/>
      <c r="Z1203" s="949"/>
      <c r="AA1203" s="949"/>
      <c r="AB1203" s="949"/>
      <c r="AC1203" s="949"/>
      <c r="AD1203" s="949"/>
      <c r="AE1203" s="949"/>
      <c r="AF1203" s="949"/>
      <c r="AG1203" s="949"/>
      <c r="AH1203" s="949"/>
      <c r="AI1203" s="811"/>
      <c r="AJ1203" s="811"/>
      <c r="AK1203" s="354"/>
      <c r="DB1203" s="835"/>
    </row>
    <row r="1204" spans="2:106" ht="3.65" customHeight="1">
      <c r="B1204" s="836"/>
      <c r="I1204" s="861"/>
      <c r="M1204" s="439"/>
      <c r="N1204" s="350"/>
      <c r="O1204" s="350"/>
      <c r="P1204" s="350"/>
      <c r="Q1204" s="350"/>
      <c r="R1204" s="350"/>
      <c r="S1204" s="350"/>
      <c r="T1204" s="811"/>
      <c r="U1204" s="949"/>
      <c r="V1204" s="949"/>
      <c r="W1204" s="949"/>
      <c r="X1204" s="949"/>
      <c r="Y1204" s="949"/>
      <c r="Z1204" s="949"/>
      <c r="AA1204" s="949"/>
      <c r="AB1204" s="949"/>
      <c r="AC1204" s="949"/>
      <c r="AD1204" s="949"/>
      <c r="AE1204" s="949"/>
      <c r="AF1204" s="949"/>
      <c r="AG1204" s="949"/>
      <c r="AH1204" s="949"/>
      <c r="AI1204" s="811"/>
      <c r="AJ1204" s="811"/>
      <c r="AK1204" s="354"/>
      <c r="DB1204" s="835"/>
    </row>
    <row r="1205" spans="2:106" ht="3.65" customHeight="1">
      <c r="B1205" s="836"/>
      <c r="I1205" s="861"/>
      <c r="M1205" s="439"/>
      <c r="N1205" s="350"/>
      <c r="O1205" s="350"/>
      <c r="P1205" s="350"/>
      <c r="Q1205" s="350"/>
      <c r="R1205" s="350"/>
      <c r="S1205" s="350"/>
      <c r="T1205" s="811"/>
      <c r="U1205" s="949"/>
      <c r="V1205" s="949"/>
      <c r="W1205" s="949"/>
      <c r="X1205" s="949"/>
      <c r="Y1205" s="949"/>
      <c r="Z1205" s="949"/>
      <c r="AA1205" s="949"/>
      <c r="AB1205" s="949"/>
      <c r="AC1205" s="949"/>
      <c r="AD1205" s="949"/>
      <c r="AE1205" s="949"/>
      <c r="AF1205" s="949"/>
      <c r="AG1205" s="949"/>
      <c r="AH1205" s="949"/>
      <c r="AI1205" s="811"/>
      <c r="AJ1205" s="811"/>
      <c r="AK1205" s="354"/>
      <c r="DB1205" s="835"/>
    </row>
    <row r="1206" spans="2:106" ht="3.65" customHeight="1">
      <c r="B1206" s="836"/>
      <c r="I1206" s="861"/>
      <c r="M1206" s="439"/>
      <c r="N1206" s="350"/>
      <c r="O1206" s="350"/>
      <c r="P1206" s="350"/>
      <c r="Q1206" s="350"/>
      <c r="R1206" s="350"/>
      <c r="S1206" s="350"/>
      <c r="T1206" s="811"/>
      <c r="U1206" s="949"/>
      <c r="V1206" s="949"/>
      <c r="W1206" s="949"/>
      <c r="X1206" s="949"/>
      <c r="Y1206" s="949"/>
      <c r="Z1206" s="949"/>
      <c r="AA1206" s="949"/>
      <c r="AB1206" s="949"/>
      <c r="AC1206" s="949"/>
      <c r="AD1206" s="949"/>
      <c r="AE1206" s="949"/>
      <c r="AF1206" s="949"/>
      <c r="AG1206" s="949"/>
      <c r="AH1206" s="949"/>
      <c r="AI1206" s="811"/>
      <c r="AJ1206" s="811"/>
      <c r="AK1206" s="354"/>
      <c r="DB1206" s="835"/>
    </row>
    <row r="1207" spans="2:106" ht="3.65" customHeight="1">
      <c r="B1207" s="836"/>
      <c r="I1207" s="861"/>
      <c r="M1207" s="439"/>
      <c r="N1207" s="350"/>
      <c r="O1207" s="350"/>
      <c r="P1207" s="350"/>
      <c r="Q1207" s="350"/>
      <c r="R1207" s="350"/>
      <c r="S1207" s="350"/>
      <c r="T1207" s="811"/>
      <c r="U1207" s="949"/>
      <c r="V1207" s="949"/>
      <c r="W1207" s="949"/>
      <c r="X1207" s="949"/>
      <c r="Y1207" s="949"/>
      <c r="Z1207" s="949"/>
      <c r="AA1207" s="949"/>
      <c r="AB1207" s="949"/>
      <c r="AC1207" s="949"/>
      <c r="AD1207" s="949"/>
      <c r="AE1207" s="949"/>
      <c r="AF1207" s="949"/>
      <c r="AG1207" s="949"/>
      <c r="AH1207" s="949"/>
      <c r="AI1207" s="350"/>
      <c r="AJ1207" s="350"/>
      <c r="AK1207" s="353"/>
      <c r="DB1207" s="835"/>
    </row>
    <row r="1208" spans="2:106" ht="3.65" customHeight="1">
      <c r="B1208" s="836"/>
      <c r="I1208" s="861"/>
      <c r="M1208" s="439"/>
      <c r="N1208" s="350"/>
      <c r="O1208" s="350"/>
      <c r="P1208" s="350"/>
      <c r="Q1208" s="350"/>
      <c r="R1208" s="350"/>
      <c r="S1208" s="350"/>
      <c r="T1208" s="811"/>
      <c r="U1208" s="949"/>
      <c r="V1208" s="949"/>
      <c r="W1208" s="949"/>
      <c r="X1208" s="949"/>
      <c r="Y1208" s="949"/>
      <c r="Z1208" s="949"/>
      <c r="AA1208" s="949"/>
      <c r="AB1208" s="949"/>
      <c r="AC1208" s="949"/>
      <c r="AD1208" s="949"/>
      <c r="AE1208" s="949"/>
      <c r="AF1208" s="949"/>
      <c r="AG1208" s="949"/>
      <c r="AH1208" s="949"/>
      <c r="AI1208" s="350"/>
      <c r="AJ1208" s="350"/>
      <c r="AK1208" s="353"/>
      <c r="DB1208" s="835"/>
    </row>
    <row r="1209" spans="2:106" ht="3.65" customHeight="1">
      <c r="B1209" s="836"/>
      <c r="I1209" s="861"/>
      <c r="M1209" s="439"/>
      <c r="N1209" s="350"/>
      <c r="O1209" s="350"/>
      <c r="P1209" s="350"/>
      <c r="Q1209" s="350"/>
      <c r="R1209" s="350"/>
      <c r="S1209" s="350"/>
      <c r="T1209" s="811"/>
      <c r="U1209" s="949"/>
      <c r="V1209" s="949"/>
      <c r="W1209" s="949"/>
      <c r="X1209" s="949"/>
      <c r="Y1209" s="949"/>
      <c r="Z1209" s="949"/>
      <c r="AA1209" s="949"/>
      <c r="AB1209" s="949"/>
      <c r="AC1209" s="949"/>
      <c r="AD1209" s="949"/>
      <c r="AE1209" s="949"/>
      <c r="AF1209" s="949"/>
      <c r="AG1209" s="949"/>
      <c r="AH1209" s="949"/>
      <c r="AI1209" s="811"/>
      <c r="AJ1209" s="811"/>
      <c r="AK1209" s="354"/>
      <c r="DB1209" s="835"/>
    </row>
    <row r="1210" spans="2:106" ht="3.65" customHeight="1">
      <c r="B1210" s="836"/>
      <c r="I1210" s="861"/>
      <c r="M1210" s="439"/>
      <c r="N1210" s="350"/>
      <c r="O1210" s="350"/>
      <c r="P1210" s="350"/>
      <c r="Q1210" s="350"/>
      <c r="R1210" s="350"/>
      <c r="S1210" s="350"/>
      <c r="T1210" s="811"/>
      <c r="U1210" s="949"/>
      <c r="V1210" s="949"/>
      <c r="W1210" s="949"/>
      <c r="X1210" s="949"/>
      <c r="Y1210" s="949"/>
      <c r="Z1210" s="949"/>
      <c r="AA1210" s="949"/>
      <c r="AB1210" s="949"/>
      <c r="AC1210" s="949"/>
      <c r="AD1210" s="949"/>
      <c r="AE1210" s="949"/>
      <c r="AF1210" s="949"/>
      <c r="AG1210" s="949"/>
      <c r="AH1210" s="949"/>
      <c r="AI1210" s="811"/>
      <c r="AJ1210" s="811"/>
      <c r="AK1210" s="354"/>
      <c r="DB1210" s="835"/>
    </row>
    <row r="1211" spans="2:106" ht="3.65" customHeight="1">
      <c r="B1211" s="836"/>
      <c r="I1211" s="861"/>
      <c r="M1211" s="439"/>
      <c r="N1211" s="350"/>
      <c r="O1211" s="350"/>
      <c r="P1211" s="350"/>
      <c r="Q1211" s="350"/>
      <c r="R1211" s="350"/>
      <c r="S1211" s="350"/>
      <c r="T1211" s="811"/>
      <c r="U1211" s="949"/>
      <c r="V1211" s="949"/>
      <c r="W1211" s="949"/>
      <c r="X1211" s="949"/>
      <c r="Y1211" s="949"/>
      <c r="Z1211" s="949"/>
      <c r="AA1211" s="949"/>
      <c r="AB1211" s="949"/>
      <c r="AC1211" s="949"/>
      <c r="AD1211" s="949"/>
      <c r="AE1211" s="949"/>
      <c r="AF1211" s="949"/>
      <c r="AG1211" s="949"/>
      <c r="AH1211" s="949"/>
      <c r="AI1211" s="811"/>
      <c r="AJ1211" s="811"/>
      <c r="AK1211" s="354"/>
      <c r="DB1211" s="835"/>
    </row>
    <row r="1212" spans="2:106" ht="3.65" customHeight="1">
      <c r="B1212" s="836"/>
      <c r="I1212" s="861"/>
      <c r="M1212" s="439"/>
      <c r="N1212" s="350"/>
      <c r="O1212" s="350"/>
      <c r="P1212" s="350"/>
      <c r="Q1212" s="350"/>
      <c r="R1212" s="350"/>
      <c r="S1212" s="350"/>
      <c r="T1212" s="811"/>
      <c r="U1212" s="949"/>
      <c r="V1212" s="949"/>
      <c r="W1212" s="949"/>
      <c r="X1212" s="949"/>
      <c r="Y1212" s="949"/>
      <c r="Z1212" s="949"/>
      <c r="AA1212" s="949"/>
      <c r="AB1212" s="949"/>
      <c r="AC1212" s="949"/>
      <c r="AD1212" s="949"/>
      <c r="AE1212" s="949"/>
      <c r="AF1212" s="949"/>
      <c r="AG1212" s="949"/>
      <c r="AH1212" s="949"/>
      <c r="AI1212" s="811"/>
      <c r="AJ1212" s="811"/>
      <c r="AK1212" s="354"/>
      <c r="DB1212" s="835"/>
    </row>
    <row r="1213" spans="2:106" ht="3.65" customHeight="1">
      <c r="B1213" s="836"/>
      <c r="I1213" s="861"/>
      <c r="M1213" s="439"/>
      <c r="N1213" s="350"/>
      <c r="O1213" s="350"/>
      <c r="P1213" s="350"/>
      <c r="Q1213" s="350"/>
      <c r="R1213" s="350"/>
      <c r="S1213" s="350"/>
      <c r="T1213" s="811"/>
      <c r="U1213" s="949"/>
      <c r="V1213" s="949"/>
      <c r="W1213" s="949"/>
      <c r="X1213" s="949"/>
      <c r="Y1213" s="949"/>
      <c r="Z1213" s="949"/>
      <c r="AA1213" s="949"/>
      <c r="AB1213" s="949"/>
      <c r="AC1213" s="949"/>
      <c r="AD1213" s="949"/>
      <c r="AE1213" s="949"/>
      <c r="AF1213" s="949"/>
      <c r="AG1213" s="949"/>
      <c r="AH1213" s="949"/>
      <c r="AI1213" s="811"/>
      <c r="AJ1213" s="811"/>
      <c r="AK1213" s="354"/>
      <c r="DB1213" s="835"/>
    </row>
    <row r="1214" spans="2:106" ht="3.65" customHeight="1">
      <c r="B1214" s="836"/>
      <c r="I1214" s="861"/>
      <c r="M1214" s="439"/>
      <c r="N1214" s="350"/>
      <c r="O1214" s="350"/>
      <c r="P1214" s="350"/>
      <c r="Q1214" s="350"/>
      <c r="R1214" s="350"/>
      <c r="S1214" s="350"/>
      <c r="T1214" s="811"/>
      <c r="U1214" s="949"/>
      <c r="V1214" s="949"/>
      <c r="W1214" s="949"/>
      <c r="X1214" s="949"/>
      <c r="Y1214" s="949"/>
      <c r="Z1214" s="949"/>
      <c r="AA1214" s="949"/>
      <c r="AB1214" s="949"/>
      <c r="AC1214" s="949"/>
      <c r="AD1214" s="949"/>
      <c r="AE1214" s="949"/>
      <c r="AF1214" s="949"/>
      <c r="AG1214" s="949"/>
      <c r="AH1214" s="949"/>
      <c r="AI1214" s="811"/>
      <c r="AJ1214" s="811"/>
      <c r="AK1214" s="354"/>
      <c r="DB1214" s="835"/>
    </row>
    <row r="1215" spans="2:106" ht="3.65" customHeight="1">
      <c r="B1215" s="836"/>
      <c r="I1215" s="861"/>
      <c r="M1215" s="439"/>
      <c r="N1215" s="350"/>
      <c r="O1215" s="350"/>
      <c r="P1215" s="350"/>
      <c r="Q1215" s="350"/>
      <c r="R1215" s="350"/>
      <c r="S1215" s="350"/>
      <c r="T1215" s="811"/>
      <c r="U1215" s="350"/>
      <c r="V1215" s="408"/>
      <c r="W1215" s="818"/>
      <c r="X1215" s="818"/>
      <c r="Y1215" s="811"/>
      <c r="Z1215" s="408"/>
      <c r="AA1215" s="818"/>
      <c r="AB1215" s="818"/>
      <c r="AC1215" s="408"/>
      <c r="AD1215" s="811"/>
      <c r="AE1215" s="818"/>
      <c r="AF1215" s="818"/>
      <c r="AG1215" s="408"/>
      <c r="AH1215" s="350"/>
      <c r="AI1215" s="811"/>
      <c r="AJ1215" s="811"/>
      <c r="AK1215" s="354"/>
      <c r="DB1215" s="835"/>
    </row>
    <row r="1216" spans="2:106" ht="3.65" customHeight="1">
      <c r="B1216" s="836"/>
      <c r="I1216" s="861"/>
      <c r="M1216" s="439"/>
      <c r="N1216" s="350"/>
      <c r="O1216" s="350"/>
      <c r="P1216" s="350"/>
      <c r="Q1216" s="350"/>
      <c r="R1216" s="350"/>
      <c r="S1216" s="350"/>
      <c r="T1216" s="811"/>
      <c r="U1216" s="350"/>
      <c r="V1216" s="408"/>
      <c r="W1216" s="818"/>
      <c r="X1216" s="818"/>
      <c r="Y1216" s="811"/>
      <c r="Z1216" s="408"/>
      <c r="AA1216" s="818"/>
      <c r="AB1216" s="818"/>
      <c r="AC1216" s="408"/>
      <c r="AD1216" s="811"/>
      <c r="AE1216" s="818"/>
      <c r="AF1216" s="818"/>
      <c r="AG1216" s="408"/>
      <c r="AH1216" s="350"/>
      <c r="AI1216" s="811"/>
      <c r="AJ1216" s="811"/>
      <c r="AK1216" s="354"/>
      <c r="DB1216" s="835"/>
    </row>
    <row r="1217" spans="2:106" ht="3.65" customHeight="1">
      <c r="B1217" s="836"/>
      <c r="I1217" s="861"/>
      <c r="M1217" s="439"/>
      <c r="N1217" s="350"/>
      <c r="O1217" s="350"/>
      <c r="P1217" s="350"/>
      <c r="Q1217" s="350"/>
      <c r="R1217" s="350"/>
      <c r="S1217" s="350"/>
      <c r="T1217" s="811"/>
      <c r="U1217" s="811"/>
      <c r="V1217" s="408"/>
      <c r="W1217" s="408"/>
      <c r="X1217" s="408"/>
      <c r="Y1217" s="811"/>
      <c r="Z1217" s="408"/>
      <c r="AA1217" s="408"/>
      <c r="AB1217" s="408"/>
      <c r="AC1217" s="408"/>
      <c r="AD1217" s="408"/>
      <c r="AE1217" s="408"/>
      <c r="AF1217" s="408"/>
      <c r="AG1217" s="408"/>
      <c r="AH1217" s="811"/>
      <c r="AI1217" s="811"/>
      <c r="AJ1217" s="811"/>
      <c r="AK1217" s="354"/>
      <c r="DB1217" s="835"/>
    </row>
    <row r="1218" spans="2:106" ht="3.65" customHeight="1">
      <c r="B1218" s="836"/>
      <c r="I1218" s="861"/>
      <c r="M1218" s="439"/>
      <c r="N1218" s="350"/>
      <c r="O1218" s="350"/>
      <c r="P1218" s="350"/>
      <c r="Q1218" s="350"/>
      <c r="R1218" s="350"/>
      <c r="S1218" s="350"/>
      <c r="T1218" s="811"/>
      <c r="U1218" s="811"/>
      <c r="V1218" s="408"/>
      <c r="W1218" s="408"/>
      <c r="X1218" s="408"/>
      <c r="Y1218" s="811"/>
      <c r="Z1218" s="408"/>
      <c r="AA1218" s="408"/>
      <c r="AB1218" s="408"/>
      <c r="AC1218" s="408"/>
      <c r="AD1218" s="408"/>
      <c r="AE1218" s="408"/>
      <c r="AF1218" s="408"/>
      <c r="AG1218" s="408"/>
      <c r="AH1218" s="811"/>
      <c r="AI1218" s="811"/>
      <c r="AJ1218" s="811"/>
      <c r="AK1218" s="354"/>
      <c r="DB1218" s="835"/>
    </row>
    <row r="1219" spans="2:106" ht="3.65" customHeight="1">
      <c r="B1219" s="836"/>
      <c r="I1219" s="861"/>
      <c r="M1219" s="967" t="s">
        <v>231</v>
      </c>
      <c r="N1219" s="961"/>
      <c r="O1219" s="961"/>
      <c r="P1219" s="350"/>
      <c r="Q1219" s="350"/>
      <c r="R1219" s="350"/>
      <c r="S1219" s="350"/>
      <c r="T1219" s="350"/>
      <c r="U1219" s="350"/>
      <c r="V1219" s="350"/>
      <c r="W1219" s="350"/>
      <c r="X1219" s="350"/>
      <c r="Y1219" s="350"/>
      <c r="Z1219" s="350"/>
      <c r="AA1219" s="350"/>
      <c r="AB1219" s="350"/>
      <c r="AC1219" s="350"/>
      <c r="AD1219" s="350"/>
      <c r="AE1219" s="809"/>
      <c r="AF1219" s="809"/>
      <c r="AG1219" s="809"/>
      <c r="AH1219" s="809"/>
      <c r="AI1219" s="350"/>
      <c r="AJ1219" s="350"/>
      <c r="AK1219" s="354"/>
      <c r="DB1219" s="835"/>
    </row>
    <row r="1220" spans="2:106" ht="3.65" customHeight="1">
      <c r="B1220" s="836"/>
      <c r="I1220" s="861"/>
      <c r="M1220" s="968"/>
      <c r="N1220" s="969"/>
      <c r="O1220" s="969"/>
      <c r="P1220" s="355"/>
      <c r="Q1220" s="355"/>
      <c r="R1220" s="363"/>
      <c r="S1220" s="363"/>
      <c r="T1220" s="363"/>
      <c r="U1220" s="363"/>
      <c r="V1220" s="355"/>
      <c r="W1220" s="355"/>
      <c r="X1220" s="355"/>
      <c r="Y1220" s="355"/>
      <c r="Z1220" s="355"/>
      <c r="AA1220" s="355"/>
      <c r="AB1220" s="355"/>
      <c r="AC1220" s="355"/>
      <c r="AD1220" s="355"/>
      <c r="AE1220" s="356"/>
      <c r="AF1220" s="356"/>
      <c r="AG1220" s="356"/>
      <c r="AH1220" s="356"/>
      <c r="AI1220" s="355"/>
      <c r="AJ1220" s="355"/>
      <c r="AK1220" s="357"/>
      <c r="DB1220" s="835"/>
    </row>
    <row r="1221" spans="2:106" ht="3.65" customHeight="1">
      <c r="B1221" s="836"/>
      <c r="I1221" s="861"/>
      <c r="DB1221" s="835"/>
    </row>
    <row r="1222" spans="2:106" ht="3.65" customHeight="1">
      <c r="B1222" s="836"/>
      <c r="I1222" s="861"/>
      <c r="DB1222" s="835"/>
    </row>
    <row r="1223" spans="2:106" ht="3.65" customHeight="1">
      <c r="B1223" s="836"/>
      <c r="I1223" s="861"/>
      <c r="DB1223" s="835"/>
    </row>
    <row r="1224" spans="2:106" ht="3.65" customHeight="1">
      <c r="B1224" s="836"/>
      <c r="I1224" s="862"/>
      <c r="DB1224" s="835"/>
    </row>
    <row r="1225" spans="2:106" ht="3.65" customHeight="1">
      <c r="B1225" s="828"/>
      <c r="C1225" s="259"/>
      <c r="D1225" s="259"/>
      <c r="E1225" s="259"/>
      <c r="F1225" s="259"/>
      <c r="G1225" s="259"/>
      <c r="H1225" s="259"/>
      <c r="I1225" s="863"/>
      <c r="J1225" s="259"/>
      <c r="K1225" s="259"/>
      <c r="L1225" s="259"/>
      <c r="M1225" s="259"/>
      <c r="N1225" s="259"/>
      <c r="O1225" s="259"/>
      <c r="P1225" s="259"/>
      <c r="Q1225" s="259"/>
      <c r="R1225" s="259"/>
      <c r="S1225" s="259"/>
      <c r="T1225" s="259"/>
      <c r="U1225" s="259"/>
      <c r="V1225" s="259"/>
      <c r="W1225" s="259"/>
      <c r="X1225" s="259"/>
      <c r="Y1225" s="259"/>
      <c r="Z1225" s="259"/>
      <c r="AA1225" s="259"/>
      <c r="AB1225" s="259"/>
      <c r="AC1225" s="259"/>
      <c r="AD1225" s="259"/>
      <c r="AE1225" s="259"/>
      <c r="AF1225" s="259"/>
      <c r="AG1225" s="259"/>
      <c r="AH1225" s="259"/>
      <c r="AI1225" s="259"/>
      <c r="AJ1225" s="259"/>
      <c r="AK1225" s="259"/>
      <c r="AL1225" s="259"/>
      <c r="AM1225" s="259"/>
      <c r="AN1225" s="259"/>
      <c r="AO1225" s="259"/>
      <c r="AP1225" s="259"/>
      <c r="AQ1225" s="259"/>
      <c r="AR1225" s="259"/>
      <c r="AS1225" s="259"/>
      <c r="AT1225" s="259"/>
      <c r="AU1225" s="259"/>
      <c r="AV1225" s="259"/>
      <c r="AW1225" s="259"/>
      <c r="AX1225" s="259"/>
      <c r="AY1225" s="259"/>
      <c r="AZ1225" s="259"/>
      <c r="BA1225" s="259"/>
      <c r="BB1225" s="259"/>
      <c r="BC1225" s="259"/>
      <c r="BD1225" s="259"/>
      <c r="BE1225" s="259"/>
      <c r="BF1225" s="259"/>
      <c r="BG1225" s="259"/>
      <c r="BH1225" s="259"/>
      <c r="BI1225" s="259"/>
      <c r="BJ1225" s="259"/>
      <c r="BK1225" s="259"/>
      <c r="BL1225" s="259"/>
      <c r="BM1225" s="259"/>
      <c r="BN1225" s="259"/>
      <c r="BO1225" s="259"/>
      <c r="BP1225" s="259"/>
      <c r="BQ1225" s="259"/>
      <c r="BR1225" s="259"/>
      <c r="BS1225" s="259"/>
      <c r="BT1225" s="259"/>
      <c r="BU1225" s="259"/>
      <c r="BV1225" s="259"/>
      <c r="BW1225" s="259"/>
      <c r="BX1225" s="259"/>
      <c r="BY1225" s="259"/>
      <c r="BZ1225" s="259"/>
      <c r="CA1225" s="259"/>
      <c r="CB1225" s="259"/>
      <c r="CC1225" s="259"/>
      <c r="CD1225" s="259"/>
      <c r="CE1225" s="259"/>
      <c r="CF1225" s="259"/>
      <c r="CG1225" s="259"/>
      <c r="CH1225" s="259"/>
      <c r="CI1225" s="259"/>
      <c r="CJ1225" s="259"/>
      <c r="CK1225" s="259"/>
      <c r="CL1225" s="259"/>
      <c r="CM1225" s="259"/>
      <c r="CN1225" s="259"/>
      <c r="CO1225" s="259"/>
      <c r="CP1225" s="259"/>
      <c r="CQ1225" s="259"/>
      <c r="CR1225" s="259"/>
      <c r="CS1225" s="259"/>
      <c r="CT1225" s="259"/>
      <c r="CU1225" s="259"/>
      <c r="CV1225" s="259"/>
      <c r="CW1225" s="259"/>
      <c r="CX1225" s="259"/>
      <c r="CY1225" s="259"/>
      <c r="CZ1225" s="259"/>
      <c r="DA1225" s="259"/>
      <c r="DB1225" s="829"/>
    </row>
    <row r="1226" spans="2:106" ht="3.65" customHeight="1">
      <c r="B1226" s="830"/>
      <c r="C1226" s="207"/>
      <c r="D1226" s="207"/>
      <c r="E1226" s="207"/>
      <c r="F1226" s="207"/>
      <c r="G1226" s="207"/>
      <c r="H1226" s="207"/>
      <c r="I1226" s="864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31"/>
    </row>
    <row r="1227" spans="2:106">
      <c r="B1227" s="939" t="str">
        <f>"T_"&amp;E1227&amp;"X"&amp;F1227&amp;"X"&amp;G1227&amp;"X"&amp;H1227&amp;"X"&amp;I1227</f>
        <v>T_VEXMainXMTZX720XINF</v>
      </c>
      <c r="C1227" s="940"/>
      <c r="D1227" s="941" t="s">
        <v>75</v>
      </c>
      <c r="E1227" s="942" t="s">
        <v>230</v>
      </c>
      <c r="F1227" s="942" t="s">
        <v>195</v>
      </c>
      <c r="G1227" s="941" t="s">
        <v>212</v>
      </c>
      <c r="H1227" s="943">
        <v>720</v>
      </c>
      <c r="I1227" s="937" t="s">
        <v>363</v>
      </c>
      <c r="J1227" s="260"/>
      <c r="K1227" s="260"/>
      <c r="L1227" s="260"/>
      <c r="M1227" s="260"/>
      <c r="N1227" s="260"/>
      <c r="O1227" s="260"/>
      <c r="P1227" s="260"/>
      <c r="Q1227" s="260"/>
      <c r="R1227" s="260"/>
      <c r="S1227" s="260"/>
      <c r="T1227" s="260"/>
      <c r="U1227" s="260"/>
      <c r="V1227" s="260"/>
      <c r="W1227" s="260"/>
      <c r="X1227" s="260"/>
      <c r="Y1227" s="260"/>
      <c r="Z1227" s="260"/>
      <c r="AA1227" s="260"/>
      <c r="AB1227" s="260"/>
      <c r="AC1227" s="260"/>
      <c r="AD1227" s="260"/>
      <c r="AE1227" s="260"/>
      <c r="AF1227" s="260"/>
      <c r="AG1227" s="260"/>
      <c r="AH1227" s="260"/>
      <c r="AI1227" s="260"/>
      <c r="AJ1227" s="260"/>
      <c r="AK1227" s="260"/>
      <c r="AL1227" s="260"/>
      <c r="AM1227" s="260"/>
      <c r="AN1227" s="260"/>
      <c r="AO1227" s="260"/>
      <c r="AP1227" s="260"/>
      <c r="AQ1227" s="260"/>
      <c r="AR1227" s="260"/>
      <c r="AS1227" s="260"/>
      <c r="AT1227" s="260"/>
      <c r="AU1227" s="260"/>
      <c r="AV1227" s="260"/>
      <c r="AW1227" s="260"/>
      <c r="AX1227" s="260"/>
      <c r="AY1227" s="260"/>
      <c r="AZ1227" s="260"/>
      <c r="BA1227" s="260"/>
      <c r="BB1227" s="260"/>
      <c r="BC1227" s="260"/>
      <c r="BD1227" s="260"/>
      <c r="BE1227" s="260"/>
      <c r="BF1227" s="260"/>
      <c r="BG1227" s="260"/>
      <c r="BH1227" s="260"/>
      <c r="BI1227" s="260"/>
      <c r="BJ1227" s="260"/>
      <c r="BK1227" s="260"/>
      <c r="BL1227" s="260"/>
      <c r="BM1227" s="260"/>
      <c r="BN1227" s="260"/>
      <c r="BO1227" s="260"/>
      <c r="BP1227" s="260"/>
      <c r="BQ1227" s="260"/>
      <c r="BR1227" s="260"/>
      <c r="BS1227" s="260"/>
      <c r="BT1227" s="260"/>
      <c r="BU1227" s="260"/>
      <c r="BV1227" s="260"/>
      <c r="BW1227" s="260"/>
      <c r="BX1227" s="260"/>
      <c r="BY1227" s="260"/>
      <c r="BZ1227" s="260"/>
      <c r="CA1227" s="260"/>
      <c r="CB1227" s="260"/>
      <c r="CC1227" s="260"/>
      <c r="CD1227" s="260"/>
      <c r="CE1227" s="260"/>
      <c r="CF1227" s="260"/>
      <c r="CG1227" s="260"/>
      <c r="CH1227" s="260"/>
      <c r="CI1227" s="260"/>
      <c r="CJ1227" s="260"/>
      <c r="CK1227" s="260"/>
      <c r="CL1227" s="260"/>
      <c r="CM1227" s="260"/>
      <c r="CN1227" s="260"/>
      <c r="CO1227" s="260"/>
      <c r="CP1227" s="260"/>
      <c r="CQ1227" s="260"/>
      <c r="CR1227" s="260"/>
      <c r="CS1227" s="260"/>
      <c r="CT1227" s="260"/>
      <c r="CU1227" s="260"/>
      <c r="CV1227" s="260"/>
      <c r="CW1227" s="260"/>
      <c r="CX1227" s="260"/>
      <c r="CY1227" s="260"/>
      <c r="CZ1227" s="260"/>
      <c r="DA1227" s="260"/>
      <c r="DB1227" s="833"/>
    </row>
    <row r="1228" spans="2:106" ht="3.65" customHeight="1">
      <c r="B1228" s="834"/>
      <c r="H1228" s="850"/>
      <c r="I1228" s="861"/>
      <c r="DB1228" s="835"/>
    </row>
    <row r="1229" spans="2:106" ht="3.65" customHeight="1">
      <c r="B1229" s="836"/>
      <c r="I1229" s="861"/>
      <c r="DB1229" s="835"/>
    </row>
    <row r="1230" spans="2:106" ht="3.65" customHeight="1">
      <c r="B1230" s="836"/>
      <c r="I1230" s="861"/>
      <c r="DB1230" s="835"/>
    </row>
    <row r="1231" spans="2:106" ht="3.65" customHeight="1">
      <c r="B1231" s="836"/>
      <c r="I1231" s="861"/>
      <c r="DB1231" s="835"/>
    </row>
    <row r="1232" spans="2:106" ht="3.65" customHeight="1">
      <c r="B1232" s="836"/>
      <c r="I1232" s="861"/>
      <c r="M1232" s="376"/>
      <c r="N1232" s="377"/>
      <c r="O1232" s="377"/>
      <c r="P1232" s="359"/>
      <c r="Q1232" s="359"/>
      <c r="R1232" s="360"/>
      <c r="S1232" s="360"/>
      <c r="T1232" s="360"/>
      <c r="U1232" s="360"/>
      <c r="V1232" s="360"/>
      <c r="W1232" s="360"/>
      <c r="X1232" s="360"/>
      <c r="Y1232" s="360"/>
      <c r="Z1232" s="360"/>
      <c r="AA1232" s="360"/>
      <c r="AB1232" s="360"/>
      <c r="AC1232" s="360"/>
      <c r="AD1232" s="360"/>
      <c r="AE1232" s="360"/>
      <c r="AF1232" s="359"/>
      <c r="AG1232" s="359"/>
      <c r="AH1232" s="970" t="s">
        <v>111</v>
      </c>
      <c r="AI1232" s="970"/>
      <c r="AJ1232" s="970"/>
      <c r="AK1232" s="971"/>
      <c r="DB1232" s="835"/>
    </row>
    <row r="1233" spans="2:106" ht="3.65" customHeight="1">
      <c r="B1233" s="836"/>
      <c r="I1233" s="861"/>
      <c r="M1233" s="379"/>
      <c r="N1233" s="349"/>
      <c r="O1233" s="349"/>
      <c r="P1233" s="350"/>
      <c r="Q1233" s="350"/>
      <c r="R1233" s="809"/>
      <c r="S1233" s="809"/>
      <c r="T1233" s="809"/>
      <c r="U1233" s="809"/>
      <c r="V1233" s="809"/>
      <c r="W1233" s="809"/>
      <c r="X1233" s="809"/>
      <c r="Y1233" s="809"/>
      <c r="Z1233" s="809"/>
      <c r="AA1233" s="809"/>
      <c r="AB1233" s="809"/>
      <c r="AC1233" s="809"/>
      <c r="AD1233" s="809"/>
      <c r="AE1233" s="809"/>
      <c r="AF1233" s="350"/>
      <c r="AG1233" s="350"/>
      <c r="AH1233" s="958"/>
      <c r="AI1233" s="958"/>
      <c r="AJ1233" s="958"/>
      <c r="AK1233" s="965"/>
      <c r="DB1233" s="835"/>
    </row>
    <row r="1234" spans="2:106" ht="3.65" customHeight="1">
      <c r="B1234" s="836"/>
      <c r="I1234" s="861"/>
      <c r="M1234" s="379"/>
      <c r="N1234" s="350"/>
      <c r="O1234" s="350"/>
      <c r="P1234" s="350"/>
      <c r="Q1234" s="350"/>
      <c r="R1234" s="350"/>
      <c r="S1234" s="350"/>
      <c r="T1234" s="350"/>
      <c r="U1234" s="350"/>
      <c r="V1234" s="408"/>
      <c r="W1234" s="408"/>
      <c r="X1234" s="408"/>
      <c r="Y1234" s="350"/>
      <c r="Z1234" s="408"/>
      <c r="AA1234" s="408"/>
      <c r="AB1234" s="408"/>
      <c r="AC1234" s="408"/>
      <c r="AD1234" s="408"/>
      <c r="AE1234" s="408"/>
      <c r="AF1234" s="408"/>
      <c r="AG1234" s="408"/>
      <c r="AH1234" s="350"/>
      <c r="AI1234" s="811"/>
      <c r="AJ1234" s="350"/>
      <c r="AK1234" s="362"/>
      <c r="DB1234" s="835"/>
    </row>
    <row r="1235" spans="2:106" ht="3.65" customHeight="1">
      <c r="B1235" s="836"/>
      <c r="I1235" s="861"/>
      <c r="M1235" s="379"/>
      <c r="N1235" s="350"/>
      <c r="O1235" s="350"/>
      <c r="P1235" s="350"/>
      <c r="Q1235" s="350"/>
      <c r="R1235" s="350"/>
      <c r="S1235" s="350"/>
      <c r="T1235" s="350"/>
      <c r="U1235" s="350"/>
      <c r="V1235" s="408"/>
      <c r="W1235" s="408"/>
      <c r="X1235" s="408"/>
      <c r="Y1235" s="350"/>
      <c r="Z1235" s="408"/>
      <c r="AA1235" s="408"/>
      <c r="AB1235" s="408"/>
      <c r="AC1235" s="408"/>
      <c r="AD1235" s="408"/>
      <c r="AE1235" s="408"/>
      <c r="AF1235" s="408"/>
      <c r="AG1235" s="408"/>
      <c r="AH1235" s="350"/>
      <c r="AI1235" s="811"/>
      <c r="AJ1235" s="350"/>
      <c r="AK1235" s="362"/>
      <c r="DB1235" s="835"/>
    </row>
    <row r="1236" spans="2:106" ht="3.65" customHeight="1">
      <c r="B1236" s="836"/>
      <c r="I1236" s="861"/>
      <c r="M1236" s="398"/>
      <c r="N1236" s="811"/>
      <c r="O1236" s="811"/>
      <c r="P1236" s="811"/>
      <c r="Q1236" s="811"/>
      <c r="R1236" s="811"/>
      <c r="S1236" s="811"/>
      <c r="T1236" s="811"/>
      <c r="U1236" s="811"/>
      <c r="V1236" s="408"/>
      <c r="W1236" s="818"/>
      <c r="X1236" s="818"/>
      <c r="Y1236" s="811"/>
      <c r="Z1236" s="408"/>
      <c r="AA1236" s="818"/>
      <c r="AB1236" s="818"/>
      <c r="AC1236" s="408"/>
      <c r="AD1236" s="811"/>
      <c r="AE1236" s="818"/>
      <c r="AF1236" s="818"/>
      <c r="AG1236" s="408"/>
      <c r="AH1236" s="811"/>
      <c r="AI1236" s="811"/>
      <c r="AJ1236" s="811"/>
      <c r="AK1236" s="399"/>
      <c r="DB1236" s="835"/>
    </row>
    <row r="1237" spans="2:106" ht="3.65" customHeight="1">
      <c r="B1237" s="836"/>
      <c r="I1237" s="861"/>
      <c r="M1237" s="398"/>
      <c r="N1237" s="350"/>
      <c r="O1237" s="350"/>
      <c r="P1237" s="350"/>
      <c r="Q1237" s="350"/>
      <c r="R1237" s="350"/>
      <c r="S1237" s="350"/>
      <c r="T1237" s="811"/>
      <c r="U1237" s="811"/>
      <c r="V1237" s="408"/>
      <c r="W1237" s="818"/>
      <c r="X1237" s="818"/>
      <c r="Y1237" s="811"/>
      <c r="Z1237" s="408"/>
      <c r="AA1237" s="818"/>
      <c r="AB1237" s="818"/>
      <c r="AC1237" s="408"/>
      <c r="AD1237" s="811"/>
      <c r="AE1237" s="818"/>
      <c r="AF1237" s="818"/>
      <c r="AG1237" s="408"/>
      <c r="AH1237" s="811"/>
      <c r="AI1237" s="811"/>
      <c r="AJ1237" s="811"/>
      <c r="AK1237" s="399"/>
      <c r="DB1237" s="835"/>
    </row>
    <row r="1238" spans="2:106" ht="3.65" customHeight="1">
      <c r="B1238" s="836"/>
      <c r="I1238" s="861"/>
      <c r="M1238" s="398"/>
      <c r="N1238" s="350"/>
      <c r="O1238" s="350"/>
      <c r="P1238" s="350"/>
      <c r="Q1238" s="350"/>
      <c r="R1238" s="350"/>
      <c r="S1238" s="350"/>
      <c r="T1238" s="811"/>
      <c r="U1238" s="949" t="e" vm="36">
        <v>#VALUE!</v>
      </c>
      <c r="V1238" s="949"/>
      <c r="W1238" s="949"/>
      <c r="X1238" s="949"/>
      <c r="Y1238" s="949"/>
      <c r="Z1238" s="949"/>
      <c r="AA1238" s="949"/>
      <c r="AB1238" s="949"/>
      <c r="AC1238" s="949"/>
      <c r="AD1238" s="949"/>
      <c r="AE1238" s="949"/>
      <c r="AF1238" s="949"/>
      <c r="AG1238" s="949"/>
      <c r="AH1238" s="949"/>
      <c r="AI1238" s="811"/>
      <c r="AJ1238" s="811"/>
      <c r="AK1238" s="399"/>
      <c r="DB1238" s="835"/>
    </row>
    <row r="1239" spans="2:106" ht="3.65" customHeight="1">
      <c r="B1239" s="836"/>
      <c r="I1239" s="861"/>
      <c r="M1239" s="398"/>
      <c r="N1239" s="350"/>
      <c r="O1239" s="350"/>
      <c r="P1239" s="350"/>
      <c r="Q1239" s="350"/>
      <c r="R1239" s="350"/>
      <c r="S1239" s="350"/>
      <c r="T1239" s="811"/>
      <c r="U1239" s="949"/>
      <c r="V1239" s="949"/>
      <c r="W1239" s="949"/>
      <c r="X1239" s="949"/>
      <c r="Y1239" s="949"/>
      <c r="Z1239" s="949"/>
      <c r="AA1239" s="949"/>
      <c r="AB1239" s="949"/>
      <c r="AC1239" s="949"/>
      <c r="AD1239" s="949"/>
      <c r="AE1239" s="949"/>
      <c r="AF1239" s="949"/>
      <c r="AG1239" s="949"/>
      <c r="AH1239" s="949"/>
      <c r="AI1239" s="811"/>
      <c r="AJ1239" s="811"/>
      <c r="AK1239" s="399"/>
      <c r="DB1239" s="835"/>
    </row>
    <row r="1240" spans="2:106" ht="3.65" customHeight="1">
      <c r="B1240" s="836"/>
      <c r="I1240" s="861"/>
      <c r="M1240" s="398"/>
      <c r="N1240" s="350"/>
      <c r="O1240" s="350"/>
      <c r="P1240" s="350"/>
      <c r="Q1240" s="350"/>
      <c r="R1240" s="350"/>
      <c r="S1240" s="350"/>
      <c r="T1240" s="811"/>
      <c r="U1240" s="949"/>
      <c r="V1240" s="949"/>
      <c r="W1240" s="949"/>
      <c r="X1240" s="949"/>
      <c r="Y1240" s="949"/>
      <c r="Z1240" s="949"/>
      <c r="AA1240" s="949"/>
      <c r="AB1240" s="949"/>
      <c r="AC1240" s="949"/>
      <c r="AD1240" s="949"/>
      <c r="AE1240" s="949"/>
      <c r="AF1240" s="949"/>
      <c r="AG1240" s="949"/>
      <c r="AH1240" s="949"/>
      <c r="AI1240" s="811"/>
      <c r="AJ1240" s="811"/>
      <c r="AK1240" s="399"/>
      <c r="DB1240" s="835"/>
    </row>
    <row r="1241" spans="2:106" ht="3.65" customHeight="1">
      <c r="B1241" s="836"/>
      <c r="I1241" s="861"/>
      <c r="M1241" s="398"/>
      <c r="N1241" s="350"/>
      <c r="O1241" s="350"/>
      <c r="P1241" s="350"/>
      <c r="Q1241" s="350"/>
      <c r="R1241" s="350"/>
      <c r="S1241" s="350"/>
      <c r="T1241" s="811"/>
      <c r="U1241" s="949"/>
      <c r="V1241" s="949"/>
      <c r="W1241" s="949"/>
      <c r="X1241" s="949"/>
      <c r="Y1241" s="949"/>
      <c r="Z1241" s="949"/>
      <c r="AA1241" s="949"/>
      <c r="AB1241" s="949"/>
      <c r="AC1241" s="949"/>
      <c r="AD1241" s="949"/>
      <c r="AE1241" s="949"/>
      <c r="AF1241" s="949"/>
      <c r="AG1241" s="949"/>
      <c r="AH1241" s="949"/>
      <c r="AI1241" s="811"/>
      <c r="AJ1241" s="811"/>
      <c r="AK1241" s="399"/>
      <c r="DB1241" s="835"/>
    </row>
    <row r="1242" spans="2:106" ht="3.65" customHeight="1">
      <c r="B1242" s="836"/>
      <c r="I1242" s="861"/>
      <c r="M1242" s="398"/>
      <c r="N1242" s="350"/>
      <c r="O1242" s="350"/>
      <c r="P1242" s="350"/>
      <c r="Q1242" s="350"/>
      <c r="R1242" s="350"/>
      <c r="S1242" s="350"/>
      <c r="T1242" s="811"/>
      <c r="U1242" s="949"/>
      <c r="V1242" s="949"/>
      <c r="W1242" s="949"/>
      <c r="X1242" s="949"/>
      <c r="Y1242" s="949"/>
      <c r="Z1242" s="949"/>
      <c r="AA1242" s="949"/>
      <c r="AB1242" s="949"/>
      <c r="AC1242" s="949"/>
      <c r="AD1242" s="949"/>
      <c r="AE1242" s="949"/>
      <c r="AF1242" s="949"/>
      <c r="AG1242" s="949"/>
      <c r="AH1242" s="949"/>
      <c r="AI1242" s="350"/>
      <c r="AJ1242" s="350"/>
      <c r="AK1242" s="362"/>
      <c r="DB1242" s="835"/>
    </row>
    <row r="1243" spans="2:106" ht="3.65" customHeight="1">
      <c r="B1243" s="836"/>
      <c r="I1243" s="861"/>
      <c r="M1243" s="398"/>
      <c r="N1243" s="350"/>
      <c r="O1243" s="350"/>
      <c r="P1243" s="350"/>
      <c r="Q1243" s="350"/>
      <c r="R1243" s="350"/>
      <c r="S1243" s="350"/>
      <c r="T1243" s="811"/>
      <c r="U1243" s="949"/>
      <c r="V1243" s="949"/>
      <c r="W1243" s="949"/>
      <c r="X1243" s="949"/>
      <c r="Y1243" s="949"/>
      <c r="Z1243" s="949"/>
      <c r="AA1243" s="949"/>
      <c r="AB1243" s="949"/>
      <c r="AC1243" s="949"/>
      <c r="AD1243" s="949"/>
      <c r="AE1243" s="949"/>
      <c r="AF1243" s="949"/>
      <c r="AG1243" s="949"/>
      <c r="AH1243" s="949"/>
      <c r="AI1243" s="350"/>
      <c r="AJ1243" s="350"/>
      <c r="AK1243" s="362"/>
      <c r="DB1243" s="835"/>
    </row>
    <row r="1244" spans="2:106" ht="3.65" customHeight="1">
      <c r="B1244" s="836"/>
      <c r="I1244" s="861"/>
      <c r="M1244" s="398"/>
      <c r="N1244" s="350"/>
      <c r="O1244" s="350"/>
      <c r="P1244" s="350"/>
      <c r="Q1244" s="350"/>
      <c r="R1244" s="350"/>
      <c r="S1244" s="350"/>
      <c r="T1244" s="811"/>
      <c r="U1244" s="949"/>
      <c r="V1244" s="949"/>
      <c r="W1244" s="949"/>
      <c r="X1244" s="949"/>
      <c r="Y1244" s="949"/>
      <c r="Z1244" s="949"/>
      <c r="AA1244" s="949"/>
      <c r="AB1244" s="949"/>
      <c r="AC1244" s="949"/>
      <c r="AD1244" s="949"/>
      <c r="AE1244" s="949"/>
      <c r="AF1244" s="949"/>
      <c r="AG1244" s="949"/>
      <c r="AH1244" s="949"/>
      <c r="AI1244" s="811"/>
      <c r="AJ1244" s="811"/>
      <c r="AK1244" s="399"/>
      <c r="DB1244" s="835"/>
    </row>
    <row r="1245" spans="2:106" ht="3.65" customHeight="1">
      <c r="B1245" s="836"/>
      <c r="I1245" s="861"/>
      <c r="M1245" s="398"/>
      <c r="N1245" s="350"/>
      <c r="O1245" s="350"/>
      <c r="P1245" s="350"/>
      <c r="Q1245" s="350"/>
      <c r="R1245" s="350"/>
      <c r="S1245" s="350"/>
      <c r="T1245" s="811"/>
      <c r="U1245" s="949"/>
      <c r="V1245" s="949"/>
      <c r="W1245" s="949"/>
      <c r="X1245" s="949"/>
      <c r="Y1245" s="949"/>
      <c r="Z1245" s="949"/>
      <c r="AA1245" s="949"/>
      <c r="AB1245" s="949"/>
      <c r="AC1245" s="949"/>
      <c r="AD1245" s="949"/>
      <c r="AE1245" s="949"/>
      <c r="AF1245" s="949"/>
      <c r="AG1245" s="949"/>
      <c r="AH1245" s="949"/>
      <c r="AI1245" s="811"/>
      <c r="AJ1245" s="811"/>
      <c r="AK1245" s="399"/>
      <c r="DB1245" s="835"/>
    </row>
    <row r="1246" spans="2:106" ht="3.65" customHeight="1">
      <c r="B1246" s="836"/>
      <c r="I1246" s="861"/>
      <c r="M1246" s="398"/>
      <c r="N1246" s="350"/>
      <c r="O1246" s="350"/>
      <c r="P1246" s="350"/>
      <c r="Q1246" s="350"/>
      <c r="R1246" s="350"/>
      <c r="S1246" s="350"/>
      <c r="T1246" s="811"/>
      <c r="U1246" s="949"/>
      <c r="V1246" s="949"/>
      <c r="W1246" s="949"/>
      <c r="X1246" s="949"/>
      <c r="Y1246" s="949"/>
      <c r="Z1246" s="949"/>
      <c r="AA1246" s="949"/>
      <c r="AB1246" s="949"/>
      <c r="AC1246" s="949"/>
      <c r="AD1246" s="949"/>
      <c r="AE1246" s="949"/>
      <c r="AF1246" s="949"/>
      <c r="AG1246" s="949"/>
      <c r="AH1246" s="949"/>
      <c r="AI1246" s="811"/>
      <c r="AJ1246" s="811"/>
      <c r="AK1246" s="399"/>
      <c r="DB1246" s="835"/>
    </row>
    <row r="1247" spans="2:106" ht="3.65" customHeight="1">
      <c r="B1247" s="836"/>
      <c r="I1247" s="861"/>
      <c r="M1247" s="398"/>
      <c r="N1247" s="350"/>
      <c r="O1247" s="350"/>
      <c r="P1247" s="350"/>
      <c r="Q1247" s="350"/>
      <c r="R1247" s="350"/>
      <c r="S1247" s="350"/>
      <c r="T1247" s="811"/>
      <c r="U1247" s="949"/>
      <c r="V1247" s="949"/>
      <c r="W1247" s="949"/>
      <c r="X1247" s="949"/>
      <c r="Y1247" s="949"/>
      <c r="Z1247" s="949"/>
      <c r="AA1247" s="949"/>
      <c r="AB1247" s="949"/>
      <c r="AC1247" s="949"/>
      <c r="AD1247" s="949"/>
      <c r="AE1247" s="949"/>
      <c r="AF1247" s="949"/>
      <c r="AG1247" s="949"/>
      <c r="AH1247" s="949"/>
      <c r="AI1247" s="811"/>
      <c r="AJ1247" s="811"/>
      <c r="AK1247" s="399"/>
      <c r="BA1247" s="819"/>
      <c r="BB1247" s="819"/>
      <c r="BC1247" s="819"/>
      <c r="BD1247" s="819"/>
      <c r="BE1247" s="819"/>
      <c r="BF1247" s="819"/>
      <c r="BG1247" s="819"/>
      <c r="BH1247" s="819"/>
      <c r="BI1247" s="819"/>
      <c r="BJ1247" s="820"/>
      <c r="BK1247" s="820"/>
      <c r="BL1247" s="820"/>
      <c r="BM1247" s="820"/>
      <c r="BN1247" s="820"/>
      <c r="BO1247" s="820"/>
      <c r="BP1247" s="820"/>
      <c r="BQ1247" s="820"/>
      <c r="BR1247" s="820"/>
      <c r="BS1247" s="820"/>
      <c r="BT1247" s="820"/>
      <c r="BU1247" s="820"/>
      <c r="BV1247" s="447"/>
      <c r="BW1247" s="447"/>
      <c r="BX1247" s="447"/>
      <c r="BY1247" s="447"/>
      <c r="DB1247" s="835"/>
    </row>
    <row r="1248" spans="2:106" ht="3.65" customHeight="1">
      <c r="B1248" s="836"/>
      <c r="I1248" s="861"/>
      <c r="M1248" s="398"/>
      <c r="N1248" s="350"/>
      <c r="O1248" s="350"/>
      <c r="P1248" s="350"/>
      <c r="Q1248" s="350"/>
      <c r="R1248" s="350"/>
      <c r="S1248" s="350"/>
      <c r="T1248" s="811"/>
      <c r="U1248" s="949"/>
      <c r="V1248" s="949"/>
      <c r="W1248" s="949"/>
      <c r="X1248" s="949"/>
      <c r="Y1248" s="949"/>
      <c r="Z1248" s="949"/>
      <c r="AA1248" s="949"/>
      <c r="AB1248" s="949"/>
      <c r="AC1248" s="949"/>
      <c r="AD1248" s="949"/>
      <c r="AE1248" s="949"/>
      <c r="AF1248" s="949"/>
      <c r="AG1248" s="949"/>
      <c r="AH1248" s="949"/>
      <c r="AI1248" s="811"/>
      <c r="AJ1248" s="811"/>
      <c r="AK1248" s="399"/>
      <c r="BA1248" s="819"/>
      <c r="BB1248" s="819"/>
      <c r="BC1248" s="819"/>
      <c r="BD1248" s="819"/>
      <c r="BE1248" s="819"/>
      <c r="BF1248" s="819"/>
      <c r="BG1248" s="819"/>
      <c r="BH1248" s="819"/>
      <c r="BI1248" s="819"/>
      <c r="BJ1248" s="820"/>
      <c r="BK1248" s="820"/>
      <c r="BL1248" s="820"/>
      <c r="BM1248" s="820"/>
      <c r="BN1248" s="820"/>
      <c r="BO1248" s="820"/>
      <c r="BP1248" s="820"/>
      <c r="BQ1248" s="820"/>
      <c r="BR1248" s="820"/>
      <c r="BS1248" s="820"/>
      <c r="BT1248" s="820"/>
      <c r="BU1248" s="820"/>
      <c r="BV1248" s="447"/>
      <c r="BW1248" s="447"/>
      <c r="BX1248" s="447"/>
      <c r="BY1248" s="447"/>
      <c r="DB1248" s="835"/>
    </row>
    <row r="1249" spans="2:106" ht="3.65" customHeight="1">
      <c r="B1249" s="836"/>
      <c r="I1249" s="861"/>
      <c r="M1249" s="398"/>
      <c r="N1249" s="350"/>
      <c r="O1249" s="350"/>
      <c r="P1249" s="350"/>
      <c r="Q1249" s="350"/>
      <c r="R1249" s="350"/>
      <c r="S1249" s="350"/>
      <c r="T1249" s="811"/>
      <c r="U1249" s="949"/>
      <c r="V1249" s="949"/>
      <c r="W1249" s="949"/>
      <c r="X1249" s="949"/>
      <c r="Y1249" s="949"/>
      <c r="Z1249" s="949"/>
      <c r="AA1249" s="949"/>
      <c r="AB1249" s="949"/>
      <c r="AC1249" s="949"/>
      <c r="AD1249" s="949"/>
      <c r="AE1249" s="949"/>
      <c r="AF1249" s="949"/>
      <c r="AG1249" s="949"/>
      <c r="AH1249" s="949"/>
      <c r="AI1249" s="811"/>
      <c r="AJ1249" s="811"/>
      <c r="AK1249" s="399"/>
      <c r="BA1249" s="819"/>
      <c r="BB1249" s="819"/>
      <c r="BC1249" s="819"/>
      <c r="BD1249" s="819"/>
      <c r="BE1249" s="819"/>
      <c r="BF1249" s="819"/>
      <c r="BG1249" s="819"/>
      <c r="BH1249" s="819"/>
      <c r="BI1249" s="819"/>
      <c r="BJ1249" s="819"/>
      <c r="BK1249" s="819"/>
      <c r="BL1249" s="819"/>
      <c r="BM1249" s="819"/>
      <c r="BN1249" s="819"/>
      <c r="BO1249" s="819"/>
      <c r="BP1249" s="819"/>
      <c r="BQ1249" s="819"/>
      <c r="BR1249" s="819"/>
      <c r="BS1249" s="819"/>
      <c r="BT1249" s="819"/>
      <c r="BU1249" s="819"/>
      <c r="BV1249" s="819"/>
      <c r="BW1249" s="819"/>
      <c r="BX1249" s="819"/>
      <c r="BY1249" s="819"/>
      <c r="DB1249" s="835"/>
    </row>
    <row r="1250" spans="2:106" ht="3.65" customHeight="1">
      <c r="B1250" s="836"/>
      <c r="I1250" s="861"/>
      <c r="M1250" s="398"/>
      <c r="N1250" s="350"/>
      <c r="O1250" s="350"/>
      <c r="P1250" s="350"/>
      <c r="Q1250" s="350"/>
      <c r="R1250" s="350"/>
      <c r="S1250" s="350"/>
      <c r="T1250" s="350"/>
      <c r="U1250" s="350"/>
      <c r="V1250" s="408"/>
      <c r="W1250" s="817"/>
      <c r="X1250" s="817"/>
      <c r="Y1250" s="350"/>
      <c r="Z1250" s="408"/>
      <c r="AA1250" s="817"/>
      <c r="AB1250" s="817"/>
      <c r="AC1250" s="408"/>
      <c r="AD1250" s="811"/>
      <c r="AE1250" s="817"/>
      <c r="AF1250" s="817"/>
      <c r="AG1250" s="408"/>
      <c r="AH1250" s="350"/>
      <c r="AI1250" s="811"/>
      <c r="AJ1250" s="811"/>
      <c r="AK1250" s="399"/>
      <c r="BA1250" s="819"/>
      <c r="BB1250" s="819"/>
      <c r="BC1250" s="819"/>
      <c r="BD1250" s="819"/>
      <c r="BE1250" s="819"/>
      <c r="BF1250" s="819"/>
      <c r="BG1250" s="819"/>
      <c r="BH1250" s="819"/>
      <c r="BI1250" s="819"/>
      <c r="BJ1250" s="819"/>
      <c r="BK1250" s="819"/>
      <c r="BL1250" s="819"/>
      <c r="BM1250" s="819"/>
      <c r="BN1250" s="819"/>
      <c r="BO1250" s="819"/>
      <c r="BP1250" s="819"/>
      <c r="BQ1250" s="819"/>
      <c r="BR1250" s="819"/>
      <c r="BS1250" s="819"/>
      <c r="BT1250" s="819"/>
      <c r="BU1250" s="819"/>
      <c r="BV1250" s="819"/>
      <c r="BW1250" s="819"/>
      <c r="BX1250" s="819"/>
      <c r="BY1250" s="819"/>
      <c r="DB1250" s="835"/>
    </row>
    <row r="1251" spans="2:106" ht="3.65" customHeight="1">
      <c r="B1251" s="836"/>
      <c r="I1251" s="861"/>
      <c r="M1251" s="398"/>
      <c r="N1251" s="350"/>
      <c r="O1251" s="350"/>
      <c r="P1251" s="350"/>
      <c r="Q1251" s="350"/>
      <c r="R1251" s="350"/>
      <c r="S1251" s="350"/>
      <c r="T1251" s="350"/>
      <c r="U1251" s="350"/>
      <c r="V1251" s="408"/>
      <c r="W1251" s="817"/>
      <c r="X1251" s="817"/>
      <c r="Y1251" s="350"/>
      <c r="Z1251" s="408"/>
      <c r="AA1251" s="817"/>
      <c r="AB1251" s="817"/>
      <c r="AC1251" s="408"/>
      <c r="AD1251" s="811"/>
      <c r="AE1251" s="817"/>
      <c r="AF1251" s="817"/>
      <c r="AG1251" s="408"/>
      <c r="AH1251" s="350"/>
      <c r="AI1251" s="811"/>
      <c r="AJ1251" s="811"/>
      <c r="AK1251" s="399"/>
      <c r="DB1251" s="835"/>
    </row>
    <row r="1252" spans="2:106" ht="3.65" customHeight="1">
      <c r="B1252" s="836"/>
      <c r="I1252" s="861"/>
      <c r="M1252" s="398"/>
      <c r="N1252" s="350"/>
      <c r="O1252" s="350"/>
      <c r="P1252" s="350"/>
      <c r="Q1252" s="350"/>
      <c r="R1252" s="350"/>
      <c r="S1252" s="350"/>
      <c r="T1252" s="350"/>
      <c r="U1252" s="809"/>
      <c r="V1252" s="408"/>
      <c r="W1252" s="817"/>
      <c r="X1252" s="817"/>
      <c r="Y1252" s="809"/>
      <c r="Z1252" s="408"/>
      <c r="AA1252" s="817"/>
      <c r="AB1252" s="817"/>
      <c r="AC1252" s="408"/>
      <c r="AD1252" s="811"/>
      <c r="AE1252" s="817"/>
      <c r="AF1252" s="817"/>
      <c r="AG1252" s="408"/>
      <c r="AH1252" s="811"/>
      <c r="AI1252" s="811"/>
      <c r="AJ1252" s="811"/>
      <c r="AK1252" s="399"/>
      <c r="DB1252" s="835"/>
    </row>
    <row r="1253" spans="2:106" ht="3.65" customHeight="1">
      <c r="B1253" s="836"/>
      <c r="I1253" s="861"/>
      <c r="M1253" s="398"/>
      <c r="N1253" s="350"/>
      <c r="O1253" s="350"/>
      <c r="P1253" s="350"/>
      <c r="Q1253" s="350"/>
      <c r="R1253" s="350"/>
      <c r="S1253" s="350"/>
      <c r="T1253" s="350"/>
      <c r="U1253" s="809"/>
      <c r="V1253" s="408"/>
      <c r="W1253" s="817"/>
      <c r="X1253" s="817"/>
      <c r="Y1253" s="809"/>
      <c r="Z1253" s="408"/>
      <c r="AA1253" s="817"/>
      <c r="AB1253" s="817"/>
      <c r="AC1253" s="408"/>
      <c r="AD1253" s="811"/>
      <c r="AE1253" s="817"/>
      <c r="AF1253" s="817"/>
      <c r="AG1253" s="408"/>
      <c r="AH1253" s="811"/>
      <c r="AI1253" s="811"/>
      <c r="AJ1253" s="811"/>
      <c r="AK1253" s="399"/>
      <c r="DB1253" s="835"/>
    </row>
    <row r="1254" spans="2:106" ht="3.65" customHeight="1">
      <c r="B1254" s="836"/>
      <c r="I1254" s="861"/>
      <c r="M1254" s="967" t="s">
        <v>231</v>
      </c>
      <c r="N1254" s="961"/>
      <c r="O1254" s="961"/>
      <c r="P1254" s="350"/>
      <c r="Q1254" s="350"/>
      <c r="R1254" s="350"/>
      <c r="S1254" s="350"/>
      <c r="T1254" s="350"/>
      <c r="U1254" s="350"/>
      <c r="V1254" s="408"/>
      <c r="W1254" s="817"/>
      <c r="X1254" s="817"/>
      <c r="Y1254" s="811"/>
      <c r="Z1254" s="408"/>
      <c r="AA1254" s="817"/>
      <c r="AB1254" s="817"/>
      <c r="AC1254" s="408"/>
      <c r="AD1254" s="811"/>
      <c r="AE1254" s="817"/>
      <c r="AF1254" s="817"/>
      <c r="AG1254" s="408"/>
      <c r="AH1254" s="809"/>
      <c r="AI1254" s="350"/>
      <c r="AJ1254" s="350"/>
      <c r="AK1254" s="399"/>
      <c r="DB1254" s="835"/>
    </row>
    <row r="1255" spans="2:106" ht="3.65" customHeight="1">
      <c r="B1255" s="836"/>
      <c r="I1255" s="861"/>
      <c r="M1255" s="1445"/>
      <c r="N1255" s="963"/>
      <c r="O1255" s="963"/>
      <c r="P1255" s="350"/>
      <c r="Q1255" s="350"/>
      <c r="R1255" s="350"/>
      <c r="S1255" s="350"/>
      <c r="T1255" s="350"/>
      <c r="U1255" s="350"/>
      <c r="V1255" s="408"/>
      <c r="W1255" s="817"/>
      <c r="X1255" s="817"/>
      <c r="Y1255" s="350"/>
      <c r="Z1255" s="408"/>
      <c r="AA1255" s="817"/>
      <c r="AB1255" s="817"/>
      <c r="AC1255" s="408"/>
      <c r="AD1255" s="811"/>
      <c r="AE1255" s="817"/>
      <c r="AF1255" s="817"/>
      <c r="AG1255" s="408"/>
      <c r="AH1255" s="809"/>
      <c r="AI1255" s="350"/>
      <c r="AJ1255" s="350"/>
      <c r="AK1255" s="415"/>
      <c r="DB1255" s="835"/>
    </row>
    <row r="1256" spans="2:106" ht="3.65" customHeight="1">
      <c r="B1256" s="836"/>
      <c r="I1256" s="861"/>
      <c r="M1256" s="1446" t="s">
        <v>124</v>
      </c>
      <c r="N1256" s="1447"/>
      <c r="O1256" s="1447"/>
      <c r="P1256" s="1447"/>
      <c r="Q1256" s="440"/>
      <c r="R1256" s="440"/>
      <c r="S1256" s="440"/>
      <c r="T1256" s="440"/>
      <c r="U1256" s="440"/>
      <c r="V1256" s="441"/>
      <c r="W1256" s="454"/>
      <c r="X1256" s="454"/>
      <c r="Y1256" s="441"/>
      <c r="Z1256" s="441"/>
      <c r="AA1256" s="454"/>
      <c r="AB1256" s="454"/>
      <c r="AC1256" s="441"/>
      <c r="AD1256" s="441"/>
      <c r="AE1256" s="454"/>
      <c r="AF1256" s="454"/>
      <c r="AG1256" s="441"/>
      <c r="AH1256" s="1448" t="s">
        <v>111</v>
      </c>
      <c r="AI1256" s="1448"/>
      <c r="AJ1256" s="1448"/>
      <c r="AK1256" s="1449"/>
      <c r="DB1256" s="835"/>
    </row>
    <row r="1257" spans="2:106" ht="3.65" customHeight="1">
      <c r="B1257" s="836"/>
      <c r="I1257" s="861"/>
      <c r="M1257" s="1442"/>
      <c r="N1257" s="949"/>
      <c r="O1257" s="949"/>
      <c r="P1257" s="949"/>
      <c r="Q1257" s="266"/>
      <c r="R1257" s="266"/>
      <c r="S1257" s="266"/>
      <c r="T1257" s="266"/>
      <c r="U1257" s="266"/>
      <c r="V1257" s="276"/>
      <c r="W1257" s="821"/>
      <c r="X1257" s="821"/>
      <c r="Y1257" s="276"/>
      <c r="Z1257" s="276"/>
      <c r="AA1257" s="821"/>
      <c r="AB1257" s="821"/>
      <c r="AC1257" s="276"/>
      <c r="AD1257" s="276"/>
      <c r="AE1257" s="821"/>
      <c r="AF1257" s="821"/>
      <c r="AG1257" s="276"/>
      <c r="AH1257" s="952"/>
      <c r="AI1257" s="952"/>
      <c r="AJ1257" s="952"/>
      <c r="AK1257" s="1450"/>
      <c r="DB1257" s="835"/>
    </row>
    <row r="1258" spans="2:106" ht="3.65" customHeight="1">
      <c r="B1258" s="836"/>
      <c r="I1258" s="861"/>
      <c r="M1258" s="443"/>
      <c r="N1258" s="267"/>
      <c r="O1258" s="267"/>
      <c r="P1258" s="266"/>
      <c r="Q1258" s="266"/>
      <c r="R1258" s="266"/>
      <c r="S1258" s="266"/>
      <c r="T1258" s="266"/>
      <c r="U1258" s="266"/>
      <c r="V1258" s="276"/>
      <c r="W1258" s="821"/>
      <c r="X1258" s="821"/>
      <c r="Y1258" s="276"/>
      <c r="Z1258" s="276"/>
      <c r="AA1258" s="821"/>
      <c r="AB1258" s="821"/>
      <c r="AC1258" s="276"/>
      <c r="AD1258" s="276"/>
      <c r="AE1258" s="821"/>
      <c r="AF1258" s="821"/>
      <c r="AG1258" s="276"/>
      <c r="AH1258" s="276"/>
      <c r="AI1258" s="266"/>
      <c r="AJ1258" s="266"/>
      <c r="AK1258" s="448"/>
      <c r="DB1258" s="835"/>
    </row>
    <row r="1259" spans="2:106" ht="3.65" customHeight="1">
      <c r="B1259" s="836"/>
      <c r="I1259" s="861"/>
      <c r="M1259" s="449"/>
      <c r="N1259" s="277"/>
      <c r="O1259" s="277"/>
      <c r="P1259" s="277"/>
      <c r="Q1259" s="277"/>
      <c r="R1259" s="277"/>
      <c r="S1259" s="277"/>
      <c r="T1259" s="277"/>
      <c r="U1259" s="277"/>
      <c r="V1259" s="277"/>
      <c r="W1259" s="278"/>
      <c r="X1259" s="278"/>
      <c r="Y1259" s="277"/>
      <c r="Z1259" s="277"/>
      <c r="AA1259" s="278"/>
      <c r="AB1259" s="278"/>
      <c r="AC1259" s="277"/>
      <c r="AD1259" s="277"/>
      <c r="AE1259" s="278"/>
      <c r="AF1259" s="278"/>
      <c r="AG1259" s="277"/>
      <c r="AH1259" s="277"/>
      <c r="AI1259" s="277"/>
      <c r="AJ1259" s="277"/>
      <c r="AK1259" s="450"/>
      <c r="DB1259" s="835"/>
    </row>
    <row r="1260" spans="2:106" ht="3.65" customHeight="1">
      <c r="B1260" s="836"/>
      <c r="I1260" s="861"/>
      <c r="M1260" s="449"/>
      <c r="N1260" s="277"/>
      <c r="O1260" s="875"/>
      <c r="P1260" s="876"/>
      <c r="Q1260" s="876"/>
      <c r="R1260" s="876"/>
      <c r="S1260" s="876"/>
      <c r="T1260" s="876"/>
      <c r="U1260" s="876"/>
      <c r="V1260" s="876"/>
      <c r="W1260" s="875"/>
      <c r="X1260" s="875"/>
      <c r="Y1260" s="278"/>
      <c r="Z1260" s="278"/>
      <c r="AA1260" s="875"/>
      <c r="AB1260" s="875"/>
      <c r="AC1260" s="935"/>
      <c r="AD1260" s="936"/>
      <c r="AE1260" s="875"/>
      <c r="AF1260" s="875"/>
      <c r="AG1260" s="876"/>
      <c r="AH1260" s="875"/>
      <c r="AI1260" s="277"/>
      <c r="AJ1260" s="277"/>
      <c r="AK1260" s="450"/>
      <c r="DB1260" s="835"/>
    </row>
    <row r="1261" spans="2:106" ht="3.65" customHeight="1">
      <c r="B1261" s="836"/>
      <c r="I1261" s="861"/>
      <c r="M1261" s="449"/>
      <c r="N1261" s="277"/>
      <c r="O1261" s="875"/>
      <c r="P1261" s="877"/>
      <c r="Q1261" s="877"/>
      <c r="R1261" s="877"/>
      <c r="S1261" s="877"/>
      <c r="T1261" s="877"/>
      <c r="U1261" s="877"/>
      <c r="V1261" s="877"/>
      <c r="W1261" s="877"/>
      <c r="X1261" s="877"/>
      <c r="Y1261" s="877"/>
      <c r="Z1261" s="877"/>
      <c r="AA1261" s="877"/>
      <c r="AB1261" s="877"/>
      <c r="AC1261" s="877"/>
      <c r="AD1261" s="877"/>
      <c r="AE1261" s="877"/>
      <c r="AF1261" s="877"/>
      <c r="AG1261" s="877"/>
      <c r="AH1261" s="875"/>
      <c r="AI1261" s="277"/>
      <c r="AJ1261" s="277"/>
      <c r="AK1261" s="450"/>
      <c r="DB1261" s="835"/>
    </row>
    <row r="1262" spans="2:106" ht="3.65" customHeight="1">
      <c r="B1262" s="836"/>
      <c r="I1262" s="861"/>
      <c r="M1262" s="449"/>
      <c r="N1262" s="277"/>
      <c r="O1262" s="277"/>
      <c r="P1262" s="277"/>
      <c r="Q1262" s="277"/>
      <c r="R1262" s="277"/>
      <c r="S1262" s="277"/>
      <c r="T1262" s="277"/>
      <c r="U1262" s="277"/>
      <c r="V1262" s="277"/>
      <c r="W1262" s="277"/>
      <c r="X1262" s="277"/>
      <c r="Y1262" s="277"/>
      <c r="Z1262" s="277"/>
      <c r="AA1262" s="277"/>
      <c r="AB1262" s="277"/>
      <c r="AC1262" s="277"/>
      <c r="AD1262" s="277"/>
      <c r="AE1262" s="277"/>
      <c r="AF1262" s="277"/>
      <c r="AG1262" s="277"/>
      <c r="AH1262" s="277"/>
      <c r="AI1262" s="277"/>
      <c r="AJ1262" s="277"/>
      <c r="AK1262" s="450"/>
      <c r="DB1262" s="835"/>
    </row>
    <row r="1263" spans="2:106" ht="3.65" customHeight="1">
      <c r="B1263" s="836"/>
      <c r="I1263" s="861"/>
      <c r="M1263" s="451"/>
      <c r="N1263" s="264"/>
      <c r="O1263" s="264"/>
      <c r="P1263" s="264"/>
      <c r="Q1263" s="264"/>
      <c r="R1263" s="264"/>
      <c r="S1263" s="264"/>
      <c r="T1263" s="264"/>
      <c r="U1263" s="264"/>
      <c r="V1263" s="279"/>
      <c r="W1263" s="279"/>
      <c r="X1263" s="277"/>
      <c r="Y1263" s="277"/>
      <c r="Z1263" s="277"/>
      <c r="AA1263" s="279"/>
      <c r="AB1263" s="279"/>
      <c r="AC1263" s="279"/>
      <c r="AD1263" s="279"/>
      <c r="AE1263" s="279"/>
      <c r="AF1263" s="279"/>
      <c r="AG1263" s="280"/>
      <c r="AH1263" s="280"/>
      <c r="AI1263" s="280"/>
      <c r="AJ1263" s="279"/>
      <c r="AK1263" s="452"/>
      <c r="DB1263" s="835"/>
    </row>
    <row r="1264" spans="2:106" ht="3.65" customHeight="1">
      <c r="B1264" s="836"/>
      <c r="I1264" s="861"/>
      <c r="M1264" s="1442" t="s">
        <v>126</v>
      </c>
      <c r="N1264" s="949"/>
      <c r="O1264" s="949"/>
      <c r="P1264" s="266"/>
      <c r="Q1264" s="266"/>
      <c r="R1264" s="266"/>
      <c r="S1264" s="266"/>
      <c r="T1264" s="266"/>
      <c r="U1264" s="266"/>
      <c r="V1264" s="266"/>
      <c r="W1264" s="266"/>
      <c r="X1264" s="266"/>
      <c r="Y1264" s="266"/>
      <c r="Z1264" s="266"/>
      <c r="AA1264" s="266"/>
      <c r="AB1264" s="266"/>
      <c r="AC1264" s="266"/>
      <c r="AD1264" s="266"/>
      <c r="AE1264" s="266"/>
      <c r="AF1264" s="266"/>
      <c r="AG1264" s="266"/>
      <c r="AH1264" s="266"/>
      <c r="AI1264" s="949"/>
      <c r="AJ1264" s="949"/>
      <c r="AK1264" s="1451"/>
      <c r="DB1264" s="835"/>
    </row>
    <row r="1265" spans="2:106" ht="3.65" customHeight="1">
      <c r="B1265" s="836"/>
      <c r="I1265" s="861"/>
      <c r="M1265" s="1443"/>
      <c r="N1265" s="1444"/>
      <c r="O1265" s="1444"/>
      <c r="P1265" s="445"/>
      <c r="Q1265" s="445"/>
      <c r="R1265" s="445"/>
      <c r="S1265" s="445"/>
      <c r="T1265" s="445"/>
      <c r="U1265" s="445"/>
      <c r="V1265" s="445"/>
      <c r="W1265" s="445"/>
      <c r="X1265" s="445"/>
      <c r="Y1265" s="445"/>
      <c r="Z1265" s="445"/>
      <c r="AA1265" s="445"/>
      <c r="AB1265" s="445"/>
      <c r="AC1265" s="445"/>
      <c r="AD1265" s="445"/>
      <c r="AE1265" s="445"/>
      <c r="AF1265" s="445"/>
      <c r="AG1265" s="445"/>
      <c r="AH1265" s="445"/>
      <c r="AI1265" s="1444"/>
      <c r="AJ1265" s="1444"/>
      <c r="AK1265" s="1452"/>
      <c r="DB1265" s="835"/>
    </row>
    <row r="1266" spans="2:106" ht="3.65" customHeight="1">
      <c r="B1266" s="836"/>
      <c r="I1266" s="861"/>
      <c r="K1266" s="819"/>
      <c r="L1266" s="819"/>
      <c r="M1266" s="819"/>
      <c r="N1266" s="819"/>
      <c r="O1266" s="819"/>
      <c r="P1266" s="819"/>
      <c r="Q1266" s="819"/>
      <c r="R1266" s="819"/>
      <c r="S1266" s="819"/>
      <c r="T1266" s="819"/>
      <c r="U1266" s="819"/>
      <c r="V1266" s="819"/>
      <c r="W1266" s="819"/>
      <c r="X1266" s="819"/>
      <c r="Y1266" s="819"/>
      <c r="Z1266" s="819"/>
      <c r="AA1266" s="819"/>
      <c r="AB1266" s="819"/>
      <c r="AC1266" s="819"/>
      <c r="AD1266" s="819"/>
      <c r="AE1266" s="819"/>
      <c r="AF1266" s="819"/>
      <c r="AG1266" s="819"/>
      <c r="AH1266" s="819"/>
      <c r="AI1266" s="819"/>
      <c r="AJ1266" s="819"/>
      <c r="AK1266" s="819"/>
      <c r="AL1266" s="819"/>
      <c r="AM1266" s="819"/>
      <c r="DB1266" s="835"/>
    </row>
    <row r="1267" spans="2:106" ht="3.65" customHeight="1">
      <c r="B1267" s="836"/>
      <c r="I1267" s="861"/>
      <c r="K1267" s="819"/>
      <c r="L1267" s="819"/>
      <c r="M1267" s="819"/>
      <c r="N1267" s="819"/>
      <c r="O1267" s="819"/>
      <c r="P1267" s="819"/>
      <c r="Q1267" s="819"/>
      <c r="R1267" s="819"/>
      <c r="S1267" s="819"/>
      <c r="T1267" s="819"/>
      <c r="U1267" s="819"/>
      <c r="V1267" s="819"/>
      <c r="W1267" s="819"/>
      <c r="X1267" s="819"/>
      <c r="Y1267" s="819"/>
      <c r="Z1267" s="819"/>
      <c r="AA1267" s="819"/>
      <c r="AB1267" s="819"/>
      <c r="AC1267" s="819"/>
      <c r="AD1267" s="819"/>
      <c r="AE1267" s="819"/>
      <c r="AF1267" s="819"/>
      <c r="AG1267" s="819"/>
      <c r="AH1267" s="819"/>
      <c r="AI1267" s="819"/>
      <c r="AJ1267" s="819"/>
      <c r="AK1267" s="819"/>
      <c r="AL1267" s="819"/>
      <c r="AM1267" s="819"/>
      <c r="DB1267" s="835"/>
    </row>
    <row r="1268" spans="2:106" ht="3.65" customHeight="1">
      <c r="B1268" s="836"/>
      <c r="I1268" s="861"/>
      <c r="K1268" s="819"/>
      <c r="L1268" s="819"/>
      <c r="M1268" s="819"/>
      <c r="N1268" s="819"/>
      <c r="O1268" s="819"/>
      <c r="P1268" s="819"/>
      <c r="Q1268" s="819"/>
      <c r="R1268" s="819"/>
      <c r="S1268" s="819"/>
      <c r="T1268" s="819"/>
      <c r="U1268" s="819"/>
      <c r="V1268" s="819"/>
      <c r="W1268" s="819"/>
      <c r="X1268" s="819"/>
      <c r="Y1268" s="819"/>
      <c r="Z1268" s="819"/>
      <c r="AA1268" s="819"/>
      <c r="AB1268" s="819"/>
      <c r="AC1268" s="819"/>
      <c r="AD1268" s="819"/>
      <c r="AE1268" s="819"/>
      <c r="AF1268" s="819"/>
      <c r="AG1268" s="819"/>
      <c r="AH1268" s="819"/>
      <c r="AI1268" s="819"/>
      <c r="AJ1268" s="819"/>
      <c r="AK1268" s="819"/>
      <c r="AL1268" s="819"/>
      <c r="AM1268" s="819"/>
      <c r="DB1268" s="835"/>
    </row>
    <row r="1269" spans="2:106" ht="3.65" customHeight="1">
      <c r="B1269" s="836"/>
      <c r="I1269" s="861"/>
      <c r="K1269" s="819"/>
      <c r="L1269" s="819"/>
      <c r="M1269" s="819"/>
      <c r="N1269" s="819"/>
      <c r="O1269" s="819"/>
      <c r="P1269" s="819"/>
      <c r="Q1269" s="819"/>
      <c r="R1269" s="819"/>
      <c r="S1269" s="819"/>
      <c r="T1269" s="819"/>
      <c r="U1269" s="819"/>
      <c r="V1269" s="819"/>
      <c r="W1269" s="819"/>
      <c r="X1269" s="819"/>
      <c r="Y1269" s="819"/>
      <c r="Z1269" s="819"/>
      <c r="AA1269" s="819"/>
      <c r="AB1269" s="819"/>
      <c r="AC1269" s="819"/>
      <c r="AD1269" s="819"/>
      <c r="AE1269" s="819"/>
      <c r="AF1269" s="819"/>
      <c r="AG1269" s="819"/>
      <c r="AH1269" s="819"/>
      <c r="AI1269" s="819"/>
      <c r="AJ1269" s="819"/>
      <c r="AK1269" s="819"/>
      <c r="AL1269" s="819"/>
      <c r="AM1269" s="819"/>
      <c r="DB1269" s="835"/>
    </row>
    <row r="1270" spans="2:106" ht="3.65" customHeight="1">
      <c r="B1270" s="836"/>
      <c r="I1270" s="861"/>
      <c r="K1270" s="819"/>
      <c r="L1270" s="819"/>
      <c r="M1270" s="819"/>
      <c r="N1270" s="819"/>
      <c r="O1270" s="819"/>
      <c r="P1270" s="819"/>
      <c r="Q1270" s="819"/>
      <c r="R1270" s="819"/>
      <c r="S1270" s="819"/>
      <c r="T1270" s="819"/>
      <c r="U1270" s="819"/>
      <c r="V1270" s="819"/>
      <c r="W1270" s="819"/>
      <c r="X1270" s="819"/>
      <c r="Y1270" s="819"/>
      <c r="Z1270" s="819"/>
      <c r="AA1270" s="819"/>
      <c r="AB1270" s="819"/>
      <c r="AC1270" s="819"/>
      <c r="AD1270" s="819"/>
      <c r="AE1270" s="819"/>
      <c r="AF1270" s="819"/>
      <c r="AG1270" s="819"/>
      <c r="AH1270" s="819"/>
      <c r="AI1270" s="819"/>
      <c r="AJ1270" s="819"/>
      <c r="AK1270" s="819"/>
      <c r="AL1270" s="819"/>
      <c r="AM1270" s="819"/>
      <c r="DB1270" s="835"/>
    </row>
    <row r="1271" spans="2:106" ht="3.65" customHeight="1">
      <c r="B1271" s="836"/>
      <c r="I1271" s="861"/>
      <c r="K1271" s="819"/>
      <c r="L1271" s="819"/>
      <c r="M1271" s="819"/>
      <c r="N1271" s="819"/>
      <c r="O1271" s="819"/>
      <c r="P1271" s="819"/>
      <c r="Q1271" s="819"/>
      <c r="R1271" s="819"/>
      <c r="S1271" s="819"/>
      <c r="T1271" s="819"/>
      <c r="U1271" s="819"/>
      <c r="V1271" s="819"/>
      <c r="W1271" s="819"/>
      <c r="X1271" s="819"/>
      <c r="Y1271" s="819"/>
      <c r="Z1271" s="819"/>
      <c r="AA1271" s="819"/>
      <c r="AB1271" s="819"/>
      <c r="AC1271" s="819"/>
      <c r="AD1271" s="819"/>
      <c r="AE1271" s="819"/>
      <c r="AF1271" s="819"/>
      <c r="AG1271" s="819"/>
      <c r="AH1271" s="819"/>
      <c r="AI1271" s="819"/>
      <c r="AJ1271" s="819"/>
      <c r="AK1271" s="819"/>
      <c r="AL1271" s="819"/>
      <c r="AM1271" s="819"/>
      <c r="DB1271" s="835"/>
    </row>
    <row r="1272" spans="2:106" ht="3.65" customHeight="1">
      <c r="B1272" s="836"/>
      <c r="I1272" s="861"/>
      <c r="DB1272" s="835"/>
    </row>
    <row r="1273" spans="2:106" ht="3.65" customHeight="1">
      <c r="B1273" s="836"/>
      <c r="I1273" s="862"/>
      <c r="DB1273" s="835"/>
    </row>
    <row r="1274" spans="2:106" ht="3.65" customHeight="1">
      <c r="B1274" s="828"/>
      <c r="C1274" s="259"/>
      <c r="D1274" s="259"/>
      <c r="E1274" s="259"/>
      <c r="F1274" s="259"/>
      <c r="G1274" s="259"/>
      <c r="H1274" s="259"/>
      <c r="I1274" s="863"/>
      <c r="J1274" s="259"/>
      <c r="K1274" s="259"/>
      <c r="L1274" s="259"/>
      <c r="M1274" s="259"/>
      <c r="N1274" s="259"/>
      <c r="O1274" s="259"/>
      <c r="P1274" s="259"/>
      <c r="Q1274" s="259"/>
      <c r="R1274" s="259"/>
      <c r="S1274" s="259"/>
      <c r="T1274" s="259"/>
      <c r="U1274" s="259"/>
      <c r="V1274" s="259"/>
      <c r="W1274" s="259"/>
      <c r="X1274" s="259"/>
      <c r="Y1274" s="259"/>
      <c r="Z1274" s="259"/>
      <c r="AA1274" s="259"/>
      <c r="AB1274" s="259"/>
      <c r="AC1274" s="259"/>
      <c r="AD1274" s="259"/>
      <c r="AE1274" s="259"/>
      <c r="AF1274" s="259"/>
      <c r="AG1274" s="259"/>
      <c r="AH1274" s="259"/>
      <c r="AI1274" s="259"/>
      <c r="AJ1274" s="259"/>
      <c r="AK1274" s="259"/>
      <c r="AL1274" s="259"/>
      <c r="AM1274" s="259"/>
      <c r="AN1274" s="259"/>
      <c r="AO1274" s="259"/>
      <c r="AP1274" s="259"/>
      <c r="AQ1274" s="259"/>
      <c r="AR1274" s="259"/>
      <c r="AS1274" s="259"/>
      <c r="AT1274" s="259"/>
      <c r="AU1274" s="259"/>
      <c r="AV1274" s="259"/>
      <c r="AW1274" s="259"/>
      <c r="AX1274" s="259"/>
      <c r="AY1274" s="259"/>
      <c r="AZ1274" s="259"/>
      <c r="BA1274" s="259"/>
      <c r="BB1274" s="259"/>
      <c r="BC1274" s="259"/>
      <c r="BD1274" s="259"/>
      <c r="BE1274" s="259"/>
      <c r="BF1274" s="259"/>
      <c r="BG1274" s="259"/>
      <c r="BH1274" s="259"/>
      <c r="BI1274" s="259"/>
      <c r="BJ1274" s="259"/>
      <c r="BK1274" s="259"/>
      <c r="BL1274" s="259"/>
      <c r="BM1274" s="259"/>
      <c r="BN1274" s="259"/>
      <c r="BO1274" s="259"/>
      <c r="BP1274" s="259"/>
      <c r="BQ1274" s="259"/>
      <c r="BR1274" s="259"/>
      <c r="BS1274" s="259"/>
      <c r="BT1274" s="259"/>
      <c r="BU1274" s="259"/>
      <c r="BV1274" s="259"/>
      <c r="BW1274" s="259"/>
      <c r="BX1274" s="259"/>
      <c r="BY1274" s="259"/>
      <c r="BZ1274" s="259"/>
      <c r="CA1274" s="259"/>
      <c r="CB1274" s="259"/>
      <c r="CC1274" s="259"/>
      <c r="CD1274" s="259"/>
      <c r="CE1274" s="259"/>
      <c r="CF1274" s="259"/>
      <c r="CG1274" s="259"/>
      <c r="CH1274" s="259"/>
      <c r="CI1274" s="259"/>
      <c r="CJ1274" s="259"/>
      <c r="CK1274" s="259"/>
      <c r="CL1274" s="259"/>
      <c r="CM1274" s="259"/>
      <c r="CN1274" s="259"/>
      <c r="CO1274" s="259"/>
      <c r="CP1274" s="259"/>
      <c r="CQ1274" s="259"/>
      <c r="CR1274" s="259"/>
      <c r="CS1274" s="259"/>
      <c r="CT1274" s="259"/>
      <c r="CU1274" s="259"/>
      <c r="CV1274" s="259"/>
      <c r="CW1274" s="259"/>
      <c r="CX1274" s="259"/>
      <c r="CY1274" s="259"/>
      <c r="CZ1274" s="259"/>
      <c r="DA1274" s="259"/>
      <c r="DB1274" s="829"/>
    </row>
    <row r="1275" spans="2:106" ht="3.65" customHeight="1">
      <c r="B1275" s="830"/>
      <c r="C1275" s="207"/>
      <c r="D1275" s="207"/>
      <c r="E1275" s="207"/>
      <c r="F1275" s="207"/>
      <c r="G1275" s="207"/>
      <c r="H1275" s="207"/>
      <c r="I1275" s="864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31"/>
    </row>
    <row r="1276" spans="2:106">
      <c r="B1276" s="939" t="str">
        <f>"T_"&amp;E1276&amp;"X"&amp;F1276&amp;"X"&amp;G1276&amp;"X"&amp;H1276&amp;"X"&amp;I1276</f>
        <v>T_VEXMainXNWX720XINF</v>
      </c>
      <c r="C1276" s="940"/>
      <c r="D1276" s="941" t="s">
        <v>75</v>
      </c>
      <c r="E1276" s="942" t="s">
        <v>230</v>
      </c>
      <c r="F1276" s="942" t="s">
        <v>195</v>
      </c>
      <c r="G1276" s="941" t="s">
        <v>211</v>
      </c>
      <c r="H1276" s="943">
        <v>720</v>
      </c>
      <c r="I1276" s="937" t="s">
        <v>363</v>
      </c>
      <c r="J1276" s="260"/>
      <c r="K1276" s="260"/>
      <c r="L1276" s="260"/>
      <c r="M1276" s="260"/>
      <c r="N1276" s="260"/>
      <c r="O1276" s="260"/>
      <c r="P1276" s="260"/>
      <c r="Q1276" s="260"/>
      <c r="R1276" s="260"/>
      <c r="S1276" s="260"/>
      <c r="T1276" s="260"/>
      <c r="U1276" s="260"/>
      <c r="V1276" s="260"/>
      <c r="W1276" s="260"/>
      <c r="X1276" s="260"/>
      <c r="Y1276" s="260"/>
      <c r="Z1276" s="260"/>
      <c r="AA1276" s="260"/>
      <c r="AB1276" s="260"/>
      <c r="AC1276" s="260"/>
      <c r="AD1276" s="260"/>
      <c r="AE1276" s="260"/>
      <c r="AF1276" s="260"/>
      <c r="AG1276" s="260"/>
      <c r="AH1276" s="260"/>
      <c r="AI1276" s="260"/>
      <c r="AJ1276" s="260"/>
      <c r="AK1276" s="260"/>
      <c r="AL1276" s="260"/>
      <c r="AM1276" s="260"/>
      <c r="AN1276" s="260"/>
      <c r="AO1276" s="260"/>
      <c r="AP1276" s="260"/>
      <c r="AQ1276" s="260"/>
      <c r="AR1276" s="260"/>
      <c r="AS1276" s="260"/>
      <c r="AT1276" s="260"/>
      <c r="AU1276" s="260"/>
      <c r="AV1276" s="260"/>
      <c r="AW1276" s="260"/>
      <c r="AX1276" s="260"/>
      <c r="AY1276" s="260"/>
      <c r="AZ1276" s="260"/>
      <c r="BA1276" s="260"/>
      <c r="BB1276" s="260"/>
      <c r="BC1276" s="260"/>
      <c r="BD1276" s="260"/>
      <c r="BE1276" s="260"/>
      <c r="BF1276" s="260"/>
      <c r="BG1276" s="260"/>
      <c r="BH1276" s="260"/>
      <c r="BI1276" s="260"/>
      <c r="BJ1276" s="260"/>
      <c r="BK1276" s="260"/>
      <c r="BL1276" s="260"/>
      <c r="BM1276" s="260"/>
      <c r="BN1276" s="260"/>
      <c r="BO1276" s="260"/>
      <c r="BP1276" s="260"/>
      <c r="BQ1276" s="260"/>
      <c r="BR1276" s="260"/>
      <c r="BS1276" s="260"/>
      <c r="BT1276" s="260"/>
      <c r="BU1276" s="260"/>
      <c r="BV1276" s="260"/>
      <c r="BW1276" s="260"/>
      <c r="BX1276" s="260"/>
      <c r="BY1276" s="260"/>
      <c r="BZ1276" s="260"/>
      <c r="CA1276" s="260"/>
      <c r="CB1276" s="260"/>
      <c r="CC1276" s="260"/>
      <c r="CD1276" s="260"/>
      <c r="CE1276" s="260"/>
      <c r="CF1276" s="260"/>
      <c r="CG1276" s="260"/>
      <c r="CH1276" s="260"/>
      <c r="CI1276" s="260"/>
      <c r="CJ1276" s="260"/>
      <c r="CK1276" s="260"/>
      <c r="CL1276" s="260"/>
      <c r="CM1276" s="260"/>
      <c r="CN1276" s="260"/>
      <c r="CO1276" s="260"/>
      <c r="CP1276" s="260"/>
      <c r="CQ1276" s="260"/>
      <c r="CR1276" s="260"/>
      <c r="CS1276" s="260"/>
      <c r="CT1276" s="260"/>
      <c r="CU1276" s="260"/>
      <c r="CV1276" s="260"/>
      <c r="CW1276" s="260"/>
      <c r="CX1276" s="260"/>
      <c r="CY1276" s="260"/>
      <c r="CZ1276" s="260"/>
      <c r="DA1276" s="260"/>
      <c r="DB1276" s="833"/>
    </row>
    <row r="1277" spans="2:106" ht="3.65" customHeight="1">
      <c r="B1277" s="834"/>
      <c r="H1277" s="850"/>
      <c r="I1277" s="861"/>
      <c r="DB1277" s="835"/>
    </row>
    <row r="1278" spans="2:106" ht="3.65" customHeight="1">
      <c r="B1278" s="836"/>
      <c r="I1278" s="861"/>
      <c r="DB1278" s="835"/>
    </row>
    <row r="1279" spans="2:106" ht="3.65" customHeight="1">
      <c r="B1279" s="836"/>
      <c r="I1279" s="861"/>
      <c r="DB1279" s="835"/>
    </row>
    <row r="1280" spans="2:106" ht="3.65" customHeight="1">
      <c r="B1280" s="836"/>
      <c r="I1280" s="861"/>
      <c r="DB1280" s="835"/>
    </row>
    <row r="1281" spans="2:106" ht="3.65" customHeight="1">
      <c r="B1281" s="836"/>
      <c r="I1281" s="861"/>
      <c r="M1281" s="376"/>
      <c r="N1281" s="377"/>
      <c r="O1281" s="377"/>
      <c r="P1281" s="359"/>
      <c r="Q1281" s="359"/>
      <c r="R1281" s="360"/>
      <c r="S1281" s="360"/>
      <c r="T1281" s="360"/>
      <c r="U1281" s="360"/>
      <c r="V1281" s="360"/>
      <c r="W1281" s="360"/>
      <c r="X1281" s="360"/>
      <c r="Y1281" s="360"/>
      <c r="Z1281" s="360"/>
      <c r="AA1281" s="360"/>
      <c r="AB1281" s="360"/>
      <c r="AC1281" s="360"/>
      <c r="AD1281" s="360"/>
      <c r="AE1281" s="360"/>
      <c r="AF1281" s="359"/>
      <c r="AG1281" s="359"/>
      <c r="AH1281" s="970" t="s">
        <v>111</v>
      </c>
      <c r="AI1281" s="970"/>
      <c r="AJ1281" s="970"/>
      <c r="AK1281" s="971"/>
      <c r="DB1281" s="835"/>
    </row>
    <row r="1282" spans="2:106" ht="3.65" customHeight="1">
      <c r="B1282" s="836"/>
      <c r="I1282" s="861"/>
      <c r="M1282" s="379"/>
      <c r="N1282" s="349"/>
      <c r="O1282" s="349"/>
      <c r="P1282" s="350"/>
      <c r="Q1282" s="350"/>
      <c r="R1282" s="809"/>
      <c r="S1282" s="809"/>
      <c r="T1282" s="809"/>
      <c r="U1282" s="809"/>
      <c r="V1282" s="809"/>
      <c r="W1282" s="809"/>
      <c r="X1282" s="809"/>
      <c r="Y1282" s="809"/>
      <c r="Z1282" s="809"/>
      <c r="AA1282" s="809"/>
      <c r="AB1282" s="809"/>
      <c r="AC1282" s="809"/>
      <c r="AD1282" s="809"/>
      <c r="AE1282" s="809"/>
      <c r="AF1282" s="350"/>
      <c r="AG1282" s="350"/>
      <c r="AH1282" s="958"/>
      <c r="AI1282" s="958"/>
      <c r="AJ1282" s="958"/>
      <c r="AK1282" s="965"/>
      <c r="DB1282" s="835"/>
    </row>
    <row r="1283" spans="2:106" ht="3.65" customHeight="1">
      <c r="B1283" s="836"/>
      <c r="I1283" s="861"/>
      <c r="M1283" s="379"/>
      <c r="N1283" s="350"/>
      <c r="O1283" s="350"/>
      <c r="P1283" s="350"/>
      <c r="Q1283" s="350"/>
      <c r="R1283" s="350"/>
      <c r="S1283" s="350"/>
      <c r="T1283" s="350"/>
      <c r="U1283" s="350"/>
      <c r="V1283" s="408"/>
      <c r="W1283" s="408"/>
      <c r="X1283" s="408"/>
      <c r="Y1283" s="350"/>
      <c r="Z1283" s="408"/>
      <c r="AA1283" s="408"/>
      <c r="AB1283" s="408"/>
      <c r="AC1283" s="408"/>
      <c r="AD1283" s="408"/>
      <c r="AE1283" s="408"/>
      <c r="AF1283" s="408"/>
      <c r="AG1283" s="408"/>
      <c r="AH1283" s="350"/>
      <c r="AI1283" s="811"/>
      <c r="AJ1283" s="350"/>
      <c r="AK1283" s="362"/>
      <c r="DB1283" s="835"/>
    </row>
    <row r="1284" spans="2:106" ht="3.65" customHeight="1">
      <c r="B1284" s="836"/>
      <c r="I1284" s="861"/>
      <c r="M1284" s="379"/>
      <c r="N1284" s="350"/>
      <c r="O1284" s="350"/>
      <c r="P1284" s="350"/>
      <c r="Q1284" s="350"/>
      <c r="R1284" s="350"/>
      <c r="S1284" s="350"/>
      <c r="T1284" s="350"/>
      <c r="U1284" s="350"/>
      <c r="V1284" s="408"/>
      <c r="W1284" s="408"/>
      <c r="X1284" s="408"/>
      <c r="Y1284" s="350"/>
      <c r="Z1284" s="408"/>
      <c r="AA1284" s="408"/>
      <c r="AB1284" s="408"/>
      <c r="AC1284" s="408"/>
      <c r="AD1284" s="408"/>
      <c r="AE1284" s="408"/>
      <c r="AF1284" s="408"/>
      <c r="AG1284" s="408"/>
      <c r="AH1284" s="350"/>
      <c r="AI1284" s="811"/>
      <c r="AJ1284" s="350"/>
      <c r="AK1284" s="362"/>
      <c r="DB1284" s="835"/>
    </row>
    <row r="1285" spans="2:106" ht="3.65" customHeight="1">
      <c r="B1285" s="836"/>
      <c r="I1285" s="861"/>
      <c r="M1285" s="398"/>
      <c r="N1285" s="811"/>
      <c r="O1285" s="811"/>
      <c r="P1285" s="811"/>
      <c r="Q1285" s="811"/>
      <c r="R1285" s="811"/>
      <c r="S1285" s="811"/>
      <c r="T1285" s="811"/>
      <c r="U1285" s="811"/>
      <c r="V1285" s="408"/>
      <c r="W1285" s="818"/>
      <c r="X1285" s="818"/>
      <c r="Y1285" s="811"/>
      <c r="Z1285" s="408"/>
      <c r="AA1285" s="818"/>
      <c r="AB1285" s="818"/>
      <c r="AC1285" s="408"/>
      <c r="AD1285" s="811"/>
      <c r="AE1285" s="818"/>
      <c r="AF1285" s="818"/>
      <c r="AG1285" s="408"/>
      <c r="AH1285" s="811"/>
      <c r="AI1285" s="811"/>
      <c r="AJ1285" s="811"/>
      <c r="AK1285" s="399"/>
      <c r="DB1285" s="835"/>
    </row>
    <row r="1286" spans="2:106" ht="3.65" customHeight="1">
      <c r="B1286" s="836"/>
      <c r="I1286" s="861"/>
      <c r="M1286" s="398"/>
      <c r="N1286" s="350"/>
      <c r="O1286" s="350"/>
      <c r="P1286" s="350"/>
      <c r="Q1286" s="350"/>
      <c r="R1286" s="350"/>
      <c r="S1286" s="350"/>
      <c r="T1286" s="811"/>
      <c r="U1286" s="811"/>
      <c r="V1286" s="408"/>
      <c r="W1286" s="818"/>
      <c r="X1286" s="818"/>
      <c r="Y1286" s="811"/>
      <c r="Z1286" s="408"/>
      <c r="AA1286" s="818"/>
      <c r="AB1286" s="818"/>
      <c r="AC1286" s="408"/>
      <c r="AD1286" s="811"/>
      <c r="AE1286" s="818"/>
      <c r="AF1286" s="818"/>
      <c r="AG1286" s="408"/>
      <c r="AH1286" s="811"/>
      <c r="AI1286" s="811"/>
      <c r="AJ1286" s="811"/>
      <c r="AK1286" s="399"/>
      <c r="DB1286" s="835"/>
    </row>
    <row r="1287" spans="2:106" ht="3.65" customHeight="1">
      <c r="B1287" s="836"/>
      <c r="I1287" s="861"/>
      <c r="M1287" s="398"/>
      <c r="N1287" s="350"/>
      <c r="O1287" s="350"/>
      <c r="P1287" s="350"/>
      <c r="Q1287" s="350"/>
      <c r="R1287" s="350"/>
      <c r="S1287" s="350"/>
      <c r="T1287" s="811"/>
      <c r="U1287" s="949" t="e" vm="37">
        <v>#VALUE!</v>
      </c>
      <c r="V1287" s="949"/>
      <c r="W1287" s="949"/>
      <c r="X1287" s="949"/>
      <c r="Y1287" s="949"/>
      <c r="Z1287" s="949"/>
      <c r="AA1287" s="949"/>
      <c r="AB1287" s="949"/>
      <c r="AC1287" s="949"/>
      <c r="AD1287" s="949"/>
      <c r="AE1287" s="949"/>
      <c r="AF1287" s="949"/>
      <c r="AG1287" s="949"/>
      <c r="AH1287" s="949"/>
      <c r="AI1287" s="811"/>
      <c r="AJ1287" s="811"/>
      <c r="AK1287" s="399"/>
      <c r="DB1287" s="835"/>
    </row>
    <row r="1288" spans="2:106" ht="3.65" customHeight="1">
      <c r="B1288" s="836"/>
      <c r="I1288" s="861"/>
      <c r="M1288" s="398"/>
      <c r="N1288" s="350"/>
      <c r="O1288" s="350"/>
      <c r="P1288" s="350"/>
      <c r="Q1288" s="350"/>
      <c r="R1288" s="350"/>
      <c r="S1288" s="350"/>
      <c r="T1288" s="811"/>
      <c r="U1288" s="949"/>
      <c r="V1288" s="949"/>
      <c r="W1288" s="949"/>
      <c r="X1288" s="949"/>
      <c r="Y1288" s="949"/>
      <c r="Z1288" s="949"/>
      <c r="AA1288" s="949"/>
      <c r="AB1288" s="949"/>
      <c r="AC1288" s="949"/>
      <c r="AD1288" s="949"/>
      <c r="AE1288" s="949"/>
      <c r="AF1288" s="949"/>
      <c r="AG1288" s="949"/>
      <c r="AH1288" s="949"/>
      <c r="AI1288" s="811"/>
      <c r="AJ1288" s="811"/>
      <c r="AK1288" s="399"/>
      <c r="DB1288" s="835"/>
    </row>
    <row r="1289" spans="2:106" ht="3.65" customHeight="1">
      <c r="B1289" s="836"/>
      <c r="I1289" s="861"/>
      <c r="M1289" s="398"/>
      <c r="N1289" s="350"/>
      <c r="O1289" s="350"/>
      <c r="P1289" s="350"/>
      <c r="Q1289" s="350"/>
      <c r="R1289" s="350"/>
      <c r="S1289" s="350"/>
      <c r="T1289" s="811"/>
      <c r="U1289" s="949"/>
      <c r="V1289" s="949"/>
      <c r="W1289" s="949"/>
      <c r="X1289" s="949"/>
      <c r="Y1289" s="949"/>
      <c r="Z1289" s="949"/>
      <c r="AA1289" s="949"/>
      <c r="AB1289" s="949"/>
      <c r="AC1289" s="949"/>
      <c r="AD1289" s="949"/>
      <c r="AE1289" s="949"/>
      <c r="AF1289" s="949"/>
      <c r="AG1289" s="949"/>
      <c r="AH1289" s="949"/>
      <c r="AI1289" s="811"/>
      <c r="AJ1289" s="811"/>
      <c r="AK1289" s="399"/>
      <c r="DB1289" s="835"/>
    </row>
    <row r="1290" spans="2:106" ht="3.65" customHeight="1">
      <c r="B1290" s="836"/>
      <c r="I1290" s="861"/>
      <c r="M1290" s="398"/>
      <c r="N1290" s="350"/>
      <c r="O1290" s="350"/>
      <c r="P1290" s="350"/>
      <c r="Q1290" s="350"/>
      <c r="R1290" s="350"/>
      <c r="S1290" s="350"/>
      <c r="T1290" s="811"/>
      <c r="U1290" s="949"/>
      <c r="V1290" s="949"/>
      <c r="W1290" s="949"/>
      <c r="X1290" s="949"/>
      <c r="Y1290" s="949"/>
      <c r="Z1290" s="949"/>
      <c r="AA1290" s="949"/>
      <c r="AB1290" s="949"/>
      <c r="AC1290" s="949"/>
      <c r="AD1290" s="949"/>
      <c r="AE1290" s="949"/>
      <c r="AF1290" s="949"/>
      <c r="AG1290" s="949"/>
      <c r="AH1290" s="949"/>
      <c r="AI1290" s="811"/>
      <c r="AJ1290" s="811"/>
      <c r="AK1290" s="399"/>
      <c r="DB1290" s="835"/>
    </row>
    <row r="1291" spans="2:106" ht="3.65" customHeight="1">
      <c r="B1291" s="836"/>
      <c r="I1291" s="861"/>
      <c r="M1291" s="398"/>
      <c r="N1291" s="350"/>
      <c r="O1291" s="350"/>
      <c r="P1291" s="350"/>
      <c r="Q1291" s="350"/>
      <c r="R1291" s="350"/>
      <c r="S1291" s="350"/>
      <c r="T1291" s="811"/>
      <c r="U1291" s="949"/>
      <c r="V1291" s="949"/>
      <c r="W1291" s="949"/>
      <c r="X1291" s="949"/>
      <c r="Y1291" s="949"/>
      <c r="Z1291" s="949"/>
      <c r="AA1291" s="949"/>
      <c r="AB1291" s="949"/>
      <c r="AC1291" s="949"/>
      <c r="AD1291" s="949"/>
      <c r="AE1291" s="949"/>
      <c r="AF1291" s="949"/>
      <c r="AG1291" s="949"/>
      <c r="AH1291" s="949"/>
      <c r="AI1291" s="350"/>
      <c r="AJ1291" s="350"/>
      <c r="AK1291" s="362"/>
      <c r="DB1291" s="835"/>
    </row>
    <row r="1292" spans="2:106" ht="3.65" customHeight="1">
      <c r="B1292" s="836"/>
      <c r="I1292" s="861"/>
      <c r="M1292" s="398"/>
      <c r="N1292" s="350"/>
      <c r="O1292" s="350"/>
      <c r="P1292" s="350"/>
      <c r="Q1292" s="350"/>
      <c r="R1292" s="350"/>
      <c r="S1292" s="350"/>
      <c r="T1292" s="811"/>
      <c r="U1292" s="949"/>
      <c r="V1292" s="949"/>
      <c r="W1292" s="949"/>
      <c r="X1292" s="949"/>
      <c r="Y1292" s="949"/>
      <c r="Z1292" s="949"/>
      <c r="AA1292" s="949"/>
      <c r="AB1292" s="949"/>
      <c r="AC1292" s="949"/>
      <c r="AD1292" s="949"/>
      <c r="AE1292" s="949"/>
      <c r="AF1292" s="949"/>
      <c r="AG1292" s="949"/>
      <c r="AH1292" s="949"/>
      <c r="AI1292" s="350"/>
      <c r="AJ1292" s="350"/>
      <c r="AK1292" s="362"/>
      <c r="DB1292" s="835"/>
    </row>
    <row r="1293" spans="2:106" ht="3.65" customHeight="1">
      <c r="B1293" s="836"/>
      <c r="I1293" s="861"/>
      <c r="M1293" s="398"/>
      <c r="N1293" s="350"/>
      <c r="O1293" s="350"/>
      <c r="P1293" s="350"/>
      <c r="Q1293" s="350"/>
      <c r="R1293" s="350"/>
      <c r="S1293" s="350"/>
      <c r="T1293" s="811"/>
      <c r="U1293" s="949"/>
      <c r="V1293" s="949"/>
      <c r="W1293" s="949"/>
      <c r="X1293" s="949"/>
      <c r="Y1293" s="949"/>
      <c r="Z1293" s="949"/>
      <c r="AA1293" s="949"/>
      <c r="AB1293" s="949"/>
      <c r="AC1293" s="949"/>
      <c r="AD1293" s="949"/>
      <c r="AE1293" s="949"/>
      <c r="AF1293" s="949"/>
      <c r="AG1293" s="949"/>
      <c r="AH1293" s="949"/>
      <c r="AI1293" s="811"/>
      <c r="AJ1293" s="811"/>
      <c r="AK1293" s="399"/>
      <c r="DB1293" s="835"/>
    </row>
    <row r="1294" spans="2:106" ht="3.65" customHeight="1">
      <c r="B1294" s="836"/>
      <c r="I1294" s="861"/>
      <c r="M1294" s="398"/>
      <c r="N1294" s="350"/>
      <c r="O1294" s="350"/>
      <c r="P1294" s="350"/>
      <c r="Q1294" s="350"/>
      <c r="R1294" s="350"/>
      <c r="S1294" s="350"/>
      <c r="T1294" s="811"/>
      <c r="U1294" s="949"/>
      <c r="V1294" s="949"/>
      <c r="W1294" s="949"/>
      <c r="X1294" s="949"/>
      <c r="Y1294" s="949"/>
      <c r="Z1294" s="949"/>
      <c r="AA1294" s="949"/>
      <c r="AB1294" s="949"/>
      <c r="AC1294" s="949"/>
      <c r="AD1294" s="949"/>
      <c r="AE1294" s="949"/>
      <c r="AF1294" s="949"/>
      <c r="AG1294" s="949"/>
      <c r="AH1294" s="949"/>
      <c r="AI1294" s="811"/>
      <c r="AJ1294" s="811"/>
      <c r="AK1294" s="399"/>
      <c r="DB1294" s="835"/>
    </row>
    <row r="1295" spans="2:106" ht="3.65" customHeight="1">
      <c r="B1295" s="836"/>
      <c r="I1295" s="861"/>
      <c r="M1295" s="398"/>
      <c r="N1295" s="350"/>
      <c r="O1295" s="350"/>
      <c r="P1295" s="350"/>
      <c r="Q1295" s="350"/>
      <c r="R1295" s="350"/>
      <c r="S1295" s="350"/>
      <c r="T1295" s="811"/>
      <c r="U1295" s="949"/>
      <c r="V1295" s="949"/>
      <c r="W1295" s="949"/>
      <c r="X1295" s="949"/>
      <c r="Y1295" s="949"/>
      <c r="Z1295" s="949"/>
      <c r="AA1295" s="949"/>
      <c r="AB1295" s="949"/>
      <c r="AC1295" s="949"/>
      <c r="AD1295" s="949"/>
      <c r="AE1295" s="949"/>
      <c r="AF1295" s="949"/>
      <c r="AG1295" s="949"/>
      <c r="AH1295" s="949"/>
      <c r="AI1295" s="811"/>
      <c r="AJ1295" s="811"/>
      <c r="AK1295" s="399"/>
      <c r="DB1295" s="835"/>
    </row>
    <row r="1296" spans="2:106" ht="3.65" customHeight="1">
      <c r="B1296" s="836"/>
      <c r="I1296" s="861"/>
      <c r="M1296" s="398"/>
      <c r="N1296" s="350"/>
      <c r="O1296" s="350"/>
      <c r="P1296" s="350"/>
      <c r="Q1296" s="350"/>
      <c r="R1296" s="350"/>
      <c r="S1296" s="350"/>
      <c r="T1296" s="811"/>
      <c r="U1296" s="949"/>
      <c r="V1296" s="949"/>
      <c r="W1296" s="949"/>
      <c r="X1296" s="949"/>
      <c r="Y1296" s="949"/>
      <c r="Z1296" s="949"/>
      <c r="AA1296" s="949"/>
      <c r="AB1296" s="949"/>
      <c r="AC1296" s="949"/>
      <c r="AD1296" s="949"/>
      <c r="AE1296" s="949"/>
      <c r="AF1296" s="949"/>
      <c r="AG1296" s="949"/>
      <c r="AH1296" s="949"/>
      <c r="AI1296" s="811"/>
      <c r="AJ1296" s="811"/>
      <c r="AK1296" s="399"/>
      <c r="DB1296" s="835"/>
    </row>
    <row r="1297" spans="2:106" ht="3.65" customHeight="1">
      <c r="B1297" s="836"/>
      <c r="I1297" s="861"/>
      <c r="M1297" s="398"/>
      <c r="N1297" s="350"/>
      <c r="O1297" s="350"/>
      <c r="P1297" s="350"/>
      <c r="Q1297" s="350"/>
      <c r="R1297" s="350"/>
      <c r="S1297" s="350"/>
      <c r="T1297" s="811"/>
      <c r="U1297" s="949"/>
      <c r="V1297" s="949"/>
      <c r="W1297" s="949"/>
      <c r="X1297" s="949"/>
      <c r="Y1297" s="949"/>
      <c r="Z1297" s="949"/>
      <c r="AA1297" s="949"/>
      <c r="AB1297" s="949"/>
      <c r="AC1297" s="949"/>
      <c r="AD1297" s="949"/>
      <c r="AE1297" s="949"/>
      <c r="AF1297" s="949"/>
      <c r="AG1297" s="949"/>
      <c r="AH1297" s="949"/>
      <c r="AI1297" s="811"/>
      <c r="AJ1297" s="811"/>
      <c r="AK1297" s="399"/>
      <c r="DB1297" s="835"/>
    </row>
    <row r="1298" spans="2:106" ht="3.65" customHeight="1">
      <c r="B1298" s="836"/>
      <c r="I1298" s="861"/>
      <c r="M1298" s="398"/>
      <c r="N1298" s="350"/>
      <c r="O1298" s="350"/>
      <c r="P1298" s="350"/>
      <c r="Q1298" s="350"/>
      <c r="R1298" s="350"/>
      <c r="S1298" s="350"/>
      <c r="T1298" s="811"/>
      <c r="U1298" s="949"/>
      <c r="V1298" s="949"/>
      <c r="W1298" s="949"/>
      <c r="X1298" s="949"/>
      <c r="Y1298" s="949"/>
      <c r="Z1298" s="949"/>
      <c r="AA1298" s="949"/>
      <c r="AB1298" s="949"/>
      <c r="AC1298" s="949"/>
      <c r="AD1298" s="949"/>
      <c r="AE1298" s="949"/>
      <c r="AF1298" s="949"/>
      <c r="AG1298" s="949"/>
      <c r="AH1298" s="949"/>
      <c r="AI1298" s="811"/>
      <c r="AJ1298" s="811"/>
      <c r="AK1298" s="399"/>
      <c r="DB1298" s="835"/>
    </row>
    <row r="1299" spans="2:106" ht="3.65" customHeight="1">
      <c r="B1299" s="836"/>
      <c r="I1299" s="861"/>
      <c r="M1299" s="398"/>
      <c r="N1299" s="350"/>
      <c r="O1299" s="350"/>
      <c r="P1299" s="350"/>
      <c r="Q1299" s="350"/>
      <c r="R1299" s="350"/>
      <c r="S1299" s="350"/>
      <c r="T1299" s="350"/>
      <c r="U1299" s="350"/>
      <c r="V1299" s="408"/>
      <c r="W1299" s="817"/>
      <c r="X1299" s="817"/>
      <c r="Y1299" s="350"/>
      <c r="Z1299" s="408"/>
      <c r="AA1299" s="817"/>
      <c r="AB1299" s="817"/>
      <c r="AC1299" s="408"/>
      <c r="AD1299" s="811"/>
      <c r="AE1299" s="817"/>
      <c r="AF1299" s="817"/>
      <c r="AG1299" s="408"/>
      <c r="AH1299" s="350"/>
      <c r="AI1299" s="811"/>
      <c r="AJ1299" s="811"/>
      <c r="AK1299" s="399"/>
      <c r="DB1299" s="835"/>
    </row>
    <row r="1300" spans="2:106" ht="3.65" customHeight="1">
      <c r="B1300" s="836"/>
      <c r="I1300" s="861"/>
      <c r="M1300" s="398"/>
      <c r="N1300" s="350"/>
      <c r="O1300" s="350"/>
      <c r="P1300" s="350"/>
      <c r="Q1300" s="350"/>
      <c r="R1300" s="350"/>
      <c r="S1300" s="350"/>
      <c r="T1300" s="350"/>
      <c r="U1300" s="350"/>
      <c r="V1300" s="408"/>
      <c r="W1300" s="817"/>
      <c r="X1300" s="817"/>
      <c r="Y1300" s="350"/>
      <c r="Z1300" s="408"/>
      <c r="AA1300" s="817"/>
      <c r="AB1300" s="817"/>
      <c r="AC1300" s="408"/>
      <c r="AD1300" s="811"/>
      <c r="AE1300" s="817"/>
      <c r="AF1300" s="817"/>
      <c r="AG1300" s="408"/>
      <c r="AH1300" s="350"/>
      <c r="AI1300" s="811"/>
      <c r="AJ1300" s="811"/>
      <c r="AK1300" s="399"/>
      <c r="DB1300" s="835"/>
    </row>
    <row r="1301" spans="2:106" ht="3.65" customHeight="1">
      <c r="B1301" s="836"/>
      <c r="I1301" s="861"/>
      <c r="M1301" s="398"/>
      <c r="N1301" s="350"/>
      <c r="O1301" s="350"/>
      <c r="P1301" s="350"/>
      <c r="Q1301" s="350"/>
      <c r="R1301" s="350"/>
      <c r="S1301" s="350"/>
      <c r="T1301" s="350"/>
      <c r="U1301" s="809"/>
      <c r="V1301" s="408"/>
      <c r="W1301" s="817"/>
      <c r="X1301" s="817"/>
      <c r="Y1301" s="809"/>
      <c r="Z1301" s="408"/>
      <c r="AA1301" s="817"/>
      <c r="AB1301" s="817"/>
      <c r="AC1301" s="408"/>
      <c r="AD1301" s="811"/>
      <c r="AE1301" s="817"/>
      <c r="AF1301" s="817"/>
      <c r="AG1301" s="408"/>
      <c r="AH1301" s="811"/>
      <c r="AI1301" s="811"/>
      <c r="AJ1301" s="811"/>
      <c r="AK1301" s="399"/>
      <c r="DB1301" s="835"/>
    </row>
    <row r="1302" spans="2:106" ht="3.65" customHeight="1">
      <c r="B1302" s="836"/>
      <c r="I1302" s="861"/>
      <c r="M1302" s="398"/>
      <c r="N1302" s="350"/>
      <c r="O1302" s="350"/>
      <c r="P1302" s="350"/>
      <c r="Q1302" s="350"/>
      <c r="R1302" s="350"/>
      <c r="S1302" s="350"/>
      <c r="T1302" s="350"/>
      <c r="U1302" s="809"/>
      <c r="V1302" s="408"/>
      <c r="W1302" s="817"/>
      <c r="X1302" s="817"/>
      <c r="Y1302" s="809"/>
      <c r="Z1302" s="408"/>
      <c r="AA1302" s="817"/>
      <c r="AB1302" s="817"/>
      <c r="AC1302" s="408"/>
      <c r="AD1302" s="811"/>
      <c r="AE1302" s="817"/>
      <c r="AF1302" s="817"/>
      <c r="AG1302" s="408"/>
      <c r="AH1302" s="811"/>
      <c r="AI1302" s="811"/>
      <c r="AJ1302" s="811"/>
      <c r="AK1302" s="399"/>
      <c r="DB1302" s="835"/>
    </row>
    <row r="1303" spans="2:106" ht="3.65" customHeight="1">
      <c r="B1303" s="836"/>
      <c r="I1303" s="861"/>
      <c r="M1303" s="967" t="s">
        <v>231</v>
      </c>
      <c r="N1303" s="961"/>
      <c r="O1303" s="961"/>
      <c r="P1303" s="350"/>
      <c r="Q1303" s="350"/>
      <c r="R1303" s="350"/>
      <c r="S1303" s="350"/>
      <c r="T1303" s="350"/>
      <c r="U1303" s="350"/>
      <c r="V1303" s="408"/>
      <c r="W1303" s="817"/>
      <c r="X1303" s="817"/>
      <c r="Y1303" s="811"/>
      <c r="Z1303" s="408"/>
      <c r="AA1303" s="817"/>
      <c r="AB1303" s="817"/>
      <c r="AC1303" s="408"/>
      <c r="AD1303" s="811"/>
      <c r="AE1303" s="817"/>
      <c r="AF1303" s="817"/>
      <c r="AG1303" s="408"/>
      <c r="AH1303" s="809"/>
      <c r="AI1303" s="350"/>
      <c r="AJ1303" s="350"/>
      <c r="AK1303" s="399"/>
      <c r="DB1303" s="835"/>
    </row>
    <row r="1304" spans="2:106" ht="3.65" customHeight="1">
      <c r="B1304" s="836"/>
      <c r="I1304" s="861"/>
      <c r="M1304" s="1445"/>
      <c r="N1304" s="963"/>
      <c r="O1304" s="963"/>
      <c r="P1304" s="350"/>
      <c r="Q1304" s="350"/>
      <c r="R1304" s="350"/>
      <c r="S1304" s="350"/>
      <c r="T1304" s="350"/>
      <c r="U1304" s="350"/>
      <c r="V1304" s="408"/>
      <c r="W1304" s="817"/>
      <c r="X1304" s="817"/>
      <c r="Y1304" s="350"/>
      <c r="Z1304" s="408"/>
      <c r="AA1304" s="817"/>
      <c r="AB1304" s="817"/>
      <c r="AC1304" s="408"/>
      <c r="AD1304" s="811"/>
      <c r="AE1304" s="817"/>
      <c r="AF1304" s="817"/>
      <c r="AG1304" s="408"/>
      <c r="AH1304" s="809"/>
      <c r="AI1304" s="350"/>
      <c r="AJ1304" s="350"/>
      <c r="AK1304" s="415"/>
      <c r="DB1304" s="835"/>
    </row>
    <row r="1305" spans="2:106" ht="3.65" customHeight="1">
      <c r="B1305" s="836"/>
      <c r="I1305" s="861"/>
      <c r="M1305" s="1446" t="s">
        <v>124</v>
      </c>
      <c r="N1305" s="1447"/>
      <c r="O1305" s="1447"/>
      <c r="P1305" s="1447"/>
      <c r="Q1305" s="440"/>
      <c r="R1305" s="440"/>
      <c r="S1305" s="440"/>
      <c r="T1305" s="440"/>
      <c r="U1305" s="440"/>
      <c r="V1305" s="441"/>
      <c r="W1305" s="454"/>
      <c r="X1305" s="454"/>
      <c r="Y1305" s="441"/>
      <c r="Z1305" s="441"/>
      <c r="AA1305" s="454"/>
      <c r="AB1305" s="454"/>
      <c r="AC1305" s="441"/>
      <c r="AD1305" s="441"/>
      <c r="AE1305" s="454"/>
      <c r="AF1305" s="454"/>
      <c r="AG1305" s="441"/>
      <c r="AH1305" s="1448" t="s">
        <v>111</v>
      </c>
      <c r="AI1305" s="1448"/>
      <c r="AJ1305" s="1448"/>
      <c r="AK1305" s="1449"/>
      <c r="DB1305" s="835"/>
    </row>
    <row r="1306" spans="2:106" ht="3.65" customHeight="1">
      <c r="B1306" s="836"/>
      <c r="I1306" s="861"/>
      <c r="M1306" s="1442"/>
      <c r="N1306" s="949"/>
      <c r="O1306" s="949"/>
      <c r="P1306" s="949"/>
      <c r="Q1306" s="266"/>
      <c r="R1306" s="266"/>
      <c r="S1306" s="266"/>
      <c r="T1306" s="266"/>
      <c r="U1306" s="266"/>
      <c r="V1306" s="276"/>
      <c r="W1306" s="821"/>
      <c r="X1306" s="821"/>
      <c r="Y1306" s="276"/>
      <c r="Z1306" s="276"/>
      <c r="AA1306" s="821"/>
      <c r="AB1306" s="821"/>
      <c r="AC1306" s="276"/>
      <c r="AD1306" s="276"/>
      <c r="AE1306" s="821"/>
      <c r="AF1306" s="821"/>
      <c r="AG1306" s="276"/>
      <c r="AH1306" s="952"/>
      <c r="AI1306" s="952"/>
      <c r="AJ1306" s="952"/>
      <c r="AK1306" s="1450"/>
      <c r="DB1306" s="835"/>
    </row>
    <row r="1307" spans="2:106" ht="3.65" customHeight="1">
      <c r="B1307" s="836"/>
      <c r="I1307" s="861"/>
      <c r="M1307" s="443"/>
      <c r="N1307" s="267"/>
      <c r="O1307" s="267"/>
      <c r="P1307" s="266"/>
      <c r="Q1307" s="266"/>
      <c r="R1307" s="266"/>
      <c r="S1307" s="266"/>
      <c r="T1307" s="266"/>
      <c r="U1307" s="266"/>
      <c r="V1307" s="276"/>
      <c r="W1307" s="821"/>
      <c r="X1307" s="821"/>
      <c r="Y1307" s="276"/>
      <c r="Z1307" s="276"/>
      <c r="AA1307" s="821"/>
      <c r="AB1307" s="821"/>
      <c r="AC1307" s="276"/>
      <c r="AD1307" s="276"/>
      <c r="AE1307" s="821"/>
      <c r="AF1307" s="821"/>
      <c r="AG1307" s="276"/>
      <c r="AH1307" s="276"/>
      <c r="AI1307" s="266"/>
      <c r="AJ1307" s="266"/>
      <c r="AK1307" s="448"/>
      <c r="DB1307" s="835"/>
    </row>
    <row r="1308" spans="2:106" ht="3.65" customHeight="1">
      <c r="B1308" s="836"/>
      <c r="I1308" s="861"/>
      <c r="M1308" s="449"/>
      <c r="N1308" s="277"/>
      <c r="O1308" s="277"/>
      <c r="P1308" s="277"/>
      <c r="Q1308" s="277"/>
      <c r="R1308" s="277"/>
      <c r="S1308" s="277"/>
      <c r="T1308" s="277"/>
      <c r="U1308" s="277"/>
      <c r="V1308" s="277"/>
      <c r="W1308" s="278"/>
      <c r="X1308" s="278"/>
      <c r="Y1308" s="277"/>
      <c r="Z1308" s="277"/>
      <c r="AA1308" s="278"/>
      <c r="AB1308" s="278"/>
      <c r="AC1308" s="277"/>
      <c r="AD1308" s="277"/>
      <c r="AE1308" s="278"/>
      <c r="AF1308" s="278"/>
      <c r="AG1308" s="277"/>
      <c r="AH1308" s="277"/>
      <c r="AI1308" s="277"/>
      <c r="AJ1308" s="277"/>
      <c r="AK1308" s="450"/>
      <c r="DB1308" s="835"/>
    </row>
    <row r="1309" spans="2:106" ht="3.65" customHeight="1">
      <c r="B1309" s="836"/>
      <c r="I1309" s="861"/>
      <c r="M1309" s="449"/>
      <c r="N1309" s="277"/>
      <c r="O1309" s="875"/>
      <c r="P1309" s="876"/>
      <c r="Q1309" s="876"/>
      <c r="R1309" s="876"/>
      <c r="S1309" s="876"/>
      <c r="T1309" s="876"/>
      <c r="U1309" s="876"/>
      <c r="V1309" s="876"/>
      <c r="W1309" s="875"/>
      <c r="X1309" s="875"/>
      <c r="Y1309" s="278"/>
      <c r="Z1309" s="278"/>
      <c r="AA1309" s="875"/>
      <c r="AB1309" s="875"/>
      <c r="AC1309" s="935"/>
      <c r="AD1309" s="936"/>
      <c r="AE1309" s="875"/>
      <c r="AF1309" s="875"/>
      <c r="AG1309" s="876"/>
      <c r="AH1309" s="875"/>
      <c r="AI1309" s="277"/>
      <c r="AJ1309" s="277"/>
      <c r="AK1309" s="450"/>
      <c r="DB1309" s="835"/>
    </row>
    <row r="1310" spans="2:106" ht="3.65" customHeight="1">
      <c r="B1310" s="836"/>
      <c r="I1310" s="861"/>
      <c r="M1310" s="449"/>
      <c r="N1310" s="277"/>
      <c r="O1310" s="875"/>
      <c r="P1310" s="877"/>
      <c r="Q1310" s="877"/>
      <c r="R1310" s="877"/>
      <c r="S1310" s="877"/>
      <c r="T1310" s="877"/>
      <c r="U1310" s="877"/>
      <c r="V1310" s="877"/>
      <c r="W1310" s="877"/>
      <c r="X1310" s="877"/>
      <c r="Y1310" s="877"/>
      <c r="Z1310" s="877"/>
      <c r="AA1310" s="877"/>
      <c r="AB1310" s="877"/>
      <c r="AC1310" s="877"/>
      <c r="AD1310" s="877"/>
      <c r="AE1310" s="877"/>
      <c r="AF1310" s="877"/>
      <c r="AG1310" s="877"/>
      <c r="AH1310" s="875"/>
      <c r="AI1310" s="277"/>
      <c r="AJ1310" s="277"/>
      <c r="AK1310" s="450"/>
      <c r="DB1310" s="835"/>
    </row>
    <row r="1311" spans="2:106" ht="3.65" customHeight="1">
      <c r="B1311" s="836"/>
      <c r="I1311" s="861"/>
      <c r="M1311" s="449"/>
      <c r="N1311" s="277"/>
      <c r="O1311" s="277"/>
      <c r="P1311" s="277"/>
      <c r="Q1311" s="277"/>
      <c r="R1311" s="277"/>
      <c r="S1311" s="277"/>
      <c r="T1311" s="277"/>
      <c r="U1311" s="277"/>
      <c r="V1311" s="277"/>
      <c r="W1311" s="277"/>
      <c r="X1311" s="277"/>
      <c r="Y1311" s="277"/>
      <c r="Z1311" s="277"/>
      <c r="AA1311" s="277"/>
      <c r="AB1311" s="277"/>
      <c r="AC1311" s="277"/>
      <c r="AD1311" s="277"/>
      <c r="AE1311" s="277"/>
      <c r="AF1311" s="277"/>
      <c r="AG1311" s="277"/>
      <c r="AH1311" s="277"/>
      <c r="AI1311" s="277"/>
      <c r="AJ1311" s="277"/>
      <c r="AK1311" s="450"/>
      <c r="DB1311" s="835"/>
    </row>
    <row r="1312" spans="2:106" ht="3.65" customHeight="1">
      <c r="B1312" s="836"/>
      <c r="I1312" s="861"/>
      <c r="M1312" s="451"/>
      <c r="N1312" s="264"/>
      <c r="O1312" s="264"/>
      <c r="P1312" s="264"/>
      <c r="Q1312" s="264"/>
      <c r="R1312" s="264"/>
      <c r="S1312" s="264"/>
      <c r="T1312" s="264"/>
      <c r="U1312" s="264"/>
      <c r="V1312" s="279"/>
      <c r="W1312" s="279"/>
      <c r="X1312" s="277"/>
      <c r="Y1312" s="277"/>
      <c r="Z1312" s="277"/>
      <c r="AA1312" s="279"/>
      <c r="AB1312" s="279"/>
      <c r="AC1312" s="279"/>
      <c r="AD1312" s="279"/>
      <c r="AE1312" s="279"/>
      <c r="AF1312" s="279"/>
      <c r="AG1312" s="280"/>
      <c r="AH1312" s="280"/>
      <c r="AI1312" s="280"/>
      <c r="AJ1312" s="279"/>
      <c r="AK1312" s="452"/>
      <c r="DB1312" s="835"/>
    </row>
    <row r="1313" spans="2:106" ht="3.65" customHeight="1">
      <c r="B1313" s="836"/>
      <c r="I1313" s="861"/>
      <c r="M1313" s="1442" t="s">
        <v>126</v>
      </c>
      <c r="N1313" s="949"/>
      <c r="O1313" s="949"/>
      <c r="P1313" s="266"/>
      <c r="Q1313" s="266"/>
      <c r="R1313" s="266"/>
      <c r="S1313" s="266"/>
      <c r="T1313" s="266"/>
      <c r="U1313" s="266"/>
      <c r="V1313" s="266"/>
      <c r="W1313" s="266"/>
      <c r="X1313" s="266"/>
      <c r="Y1313" s="266"/>
      <c r="Z1313" s="266"/>
      <c r="AA1313" s="266"/>
      <c r="AB1313" s="266"/>
      <c r="AC1313" s="266"/>
      <c r="AD1313" s="266"/>
      <c r="AE1313" s="266"/>
      <c r="AF1313" s="266"/>
      <c r="AG1313" s="266"/>
      <c r="AH1313" s="266"/>
      <c r="AI1313" s="949"/>
      <c r="AJ1313" s="949"/>
      <c r="AK1313" s="1451"/>
      <c r="DB1313" s="835"/>
    </row>
    <row r="1314" spans="2:106" ht="3.65" customHeight="1">
      <c r="B1314" s="836"/>
      <c r="I1314" s="861"/>
      <c r="M1314" s="1443"/>
      <c r="N1314" s="1444"/>
      <c r="O1314" s="1444"/>
      <c r="P1314" s="445"/>
      <c r="Q1314" s="445"/>
      <c r="R1314" s="445"/>
      <c r="S1314" s="445"/>
      <c r="T1314" s="445"/>
      <c r="U1314" s="445"/>
      <c r="V1314" s="445"/>
      <c r="W1314" s="445"/>
      <c r="X1314" s="445"/>
      <c r="Y1314" s="445"/>
      <c r="Z1314" s="445"/>
      <c r="AA1314" s="445"/>
      <c r="AB1314" s="445"/>
      <c r="AC1314" s="445"/>
      <c r="AD1314" s="445"/>
      <c r="AE1314" s="445"/>
      <c r="AF1314" s="445"/>
      <c r="AG1314" s="445"/>
      <c r="AH1314" s="445"/>
      <c r="AI1314" s="1444"/>
      <c r="AJ1314" s="1444"/>
      <c r="AK1314" s="1452"/>
      <c r="DB1314" s="835"/>
    </row>
    <row r="1315" spans="2:106" ht="3.65" customHeight="1">
      <c r="B1315" s="836"/>
      <c r="I1315" s="861"/>
      <c r="M1315" s="819"/>
      <c r="N1315" s="819"/>
      <c r="O1315" s="819"/>
      <c r="P1315" s="819"/>
      <c r="Q1315" s="819"/>
      <c r="R1315" s="819"/>
      <c r="S1315" s="819"/>
      <c r="T1315" s="819"/>
      <c r="U1315" s="819"/>
      <c r="V1315" s="819"/>
      <c r="W1315" s="819"/>
      <c r="X1315" s="819"/>
      <c r="Y1315" s="819"/>
      <c r="Z1315" s="819"/>
      <c r="AA1315" s="819"/>
      <c r="AB1315" s="819"/>
      <c r="AC1315" s="819"/>
      <c r="AD1315" s="819"/>
      <c r="AE1315" s="819"/>
      <c r="AF1315" s="819"/>
      <c r="AG1315" s="819"/>
      <c r="AH1315" s="819"/>
      <c r="AI1315" s="819"/>
      <c r="AJ1315" s="819"/>
      <c r="AK1315" s="819"/>
      <c r="DB1315" s="835"/>
    </row>
    <row r="1316" spans="2:106" ht="3.65" customHeight="1">
      <c r="B1316" s="836"/>
      <c r="I1316" s="861"/>
      <c r="M1316" s="819"/>
      <c r="N1316" s="819"/>
      <c r="O1316" s="819"/>
      <c r="P1316" s="819"/>
      <c r="Q1316" s="819"/>
      <c r="R1316" s="819"/>
      <c r="S1316" s="819"/>
      <c r="T1316" s="819"/>
      <c r="U1316" s="819"/>
      <c r="V1316" s="819"/>
      <c r="W1316" s="819"/>
      <c r="X1316" s="819"/>
      <c r="Y1316" s="819"/>
      <c r="Z1316" s="819"/>
      <c r="AA1316" s="819"/>
      <c r="AB1316" s="819"/>
      <c r="AC1316" s="819"/>
      <c r="AD1316" s="819"/>
      <c r="AE1316" s="819"/>
      <c r="AF1316" s="819"/>
      <c r="AG1316" s="819"/>
      <c r="AH1316" s="819"/>
      <c r="AI1316" s="819"/>
      <c r="AJ1316" s="819"/>
      <c r="AK1316" s="819"/>
      <c r="DB1316" s="835"/>
    </row>
    <row r="1317" spans="2:106" ht="3.65" customHeight="1">
      <c r="B1317" s="836"/>
      <c r="I1317" s="861"/>
      <c r="M1317" s="819"/>
      <c r="N1317" s="819"/>
      <c r="O1317" s="819"/>
      <c r="P1317" s="819"/>
      <c r="Q1317" s="819"/>
      <c r="R1317" s="819"/>
      <c r="S1317" s="819"/>
      <c r="T1317" s="819"/>
      <c r="U1317" s="819"/>
      <c r="V1317" s="819"/>
      <c r="W1317" s="819"/>
      <c r="X1317" s="819"/>
      <c r="Y1317" s="819"/>
      <c r="Z1317" s="819"/>
      <c r="AA1317" s="819"/>
      <c r="AB1317" s="819"/>
      <c r="AC1317" s="819"/>
      <c r="AD1317" s="819"/>
      <c r="AE1317" s="819"/>
      <c r="AF1317" s="819"/>
      <c r="AG1317" s="819"/>
      <c r="AH1317" s="819"/>
      <c r="AI1317" s="819"/>
      <c r="AJ1317" s="819"/>
      <c r="AK1317" s="819"/>
      <c r="DB1317" s="835"/>
    </row>
    <row r="1318" spans="2:106" ht="3.65" customHeight="1">
      <c r="B1318" s="836"/>
      <c r="I1318" s="861"/>
      <c r="M1318" s="819"/>
      <c r="N1318" s="819"/>
      <c r="O1318" s="819"/>
      <c r="P1318" s="819"/>
      <c r="Q1318" s="819"/>
      <c r="R1318" s="819"/>
      <c r="S1318" s="819"/>
      <c r="T1318" s="819"/>
      <c r="U1318" s="819"/>
      <c r="V1318" s="819"/>
      <c r="W1318" s="819"/>
      <c r="X1318" s="819"/>
      <c r="Y1318" s="819"/>
      <c r="Z1318" s="819"/>
      <c r="AA1318" s="819"/>
      <c r="AB1318" s="819"/>
      <c r="AC1318" s="819"/>
      <c r="AD1318" s="819"/>
      <c r="AE1318" s="819"/>
      <c r="AF1318" s="819"/>
      <c r="AG1318" s="819"/>
      <c r="AH1318" s="819"/>
      <c r="AI1318" s="819"/>
      <c r="AJ1318" s="819"/>
      <c r="AK1318" s="819"/>
      <c r="DB1318" s="835"/>
    </row>
    <row r="1319" spans="2:106" ht="3.65" customHeight="1">
      <c r="B1319" s="836"/>
      <c r="I1319" s="861"/>
      <c r="DB1319" s="835"/>
    </row>
    <row r="1320" spans="2:106" ht="3.65" customHeight="1">
      <c r="B1320" s="836"/>
      <c r="I1320" s="861"/>
      <c r="DB1320" s="835"/>
    </row>
    <row r="1321" spans="2:106" ht="3.65" customHeight="1">
      <c r="B1321" s="836"/>
      <c r="I1321" s="861"/>
      <c r="DB1321" s="835"/>
    </row>
    <row r="1322" spans="2:106" ht="3.65" customHeight="1">
      <c r="B1322" s="836"/>
      <c r="I1322" s="862"/>
      <c r="DB1322" s="835"/>
    </row>
    <row r="1323" spans="2:106" ht="3.65" customHeight="1">
      <c r="B1323" s="844"/>
      <c r="C1323" s="845"/>
      <c r="D1323" s="845"/>
      <c r="E1323" s="845"/>
      <c r="F1323" s="845"/>
      <c r="G1323" s="845"/>
      <c r="H1323" s="845"/>
      <c r="I1323" s="868"/>
      <c r="J1323" s="845"/>
      <c r="K1323" s="845"/>
      <c r="L1323" s="845"/>
      <c r="M1323" s="845"/>
      <c r="N1323" s="845"/>
      <c r="O1323" s="845"/>
      <c r="P1323" s="845"/>
      <c r="Q1323" s="845"/>
      <c r="R1323" s="845"/>
      <c r="S1323" s="845"/>
      <c r="T1323" s="845"/>
      <c r="U1323" s="845"/>
      <c r="V1323" s="845"/>
      <c r="W1323" s="845"/>
      <c r="X1323" s="845"/>
      <c r="Y1323" s="845"/>
      <c r="Z1323" s="845"/>
      <c r="AA1323" s="845"/>
      <c r="AB1323" s="845"/>
      <c r="AC1323" s="845"/>
      <c r="AD1323" s="845"/>
      <c r="AE1323" s="845"/>
      <c r="AF1323" s="845"/>
      <c r="AG1323" s="845"/>
      <c r="AH1323" s="845"/>
      <c r="AI1323" s="845"/>
      <c r="AJ1323" s="845"/>
      <c r="AK1323" s="845"/>
      <c r="AL1323" s="845"/>
      <c r="AM1323" s="845"/>
      <c r="AN1323" s="845"/>
      <c r="AO1323" s="845"/>
      <c r="AP1323" s="845"/>
      <c r="AQ1323" s="845"/>
      <c r="AR1323" s="845"/>
      <c r="AS1323" s="845"/>
      <c r="AT1323" s="845"/>
      <c r="AU1323" s="845"/>
      <c r="AV1323" s="845"/>
      <c r="AW1323" s="845"/>
      <c r="AX1323" s="845"/>
      <c r="AY1323" s="845"/>
      <c r="AZ1323" s="845"/>
      <c r="BA1323" s="845"/>
      <c r="BB1323" s="845"/>
      <c r="BC1323" s="845"/>
      <c r="BD1323" s="845"/>
      <c r="BE1323" s="845"/>
      <c r="BF1323" s="845"/>
      <c r="BG1323" s="845"/>
      <c r="BH1323" s="845"/>
      <c r="BI1323" s="845"/>
      <c r="BJ1323" s="845"/>
      <c r="BK1323" s="845"/>
      <c r="BL1323" s="845"/>
      <c r="BM1323" s="845"/>
      <c r="BN1323" s="845"/>
      <c r="BO1323" s="845"/>
      <c r="BP1323" s="845"/>
      <c r="BQ1323" s="845"/>
      <c r="BR1323" s="845"/>
      <c r="BS1323" s="845"/>
      <c r="BT1323" s="845"/>
      <c r="BU1323" s="845"/>
      <c r="BV1323" s="845"/>
      <c r="BW1323" s="845"/>
      <c r="BX1323" s="845"/>
      <c r="BY1323" s="845"/>
      <c r="BZ1323" s="845"/>
      <c r="CA1323" s="845"/>
      <c r="CB1323" s="845"/>
      <c r="CC1323" s="845"/>
      <c r="CD1323" s="845"/>
      <c r="CE1323" s="845"/>
      <c r="CF1323" s="845"/>
      <c r="CG1323" s="845"/>
      <c r="CH1323" s="845"/>
      <c r="CI1323" s="845"/>
      <c r="CJ1323" s="845"/>
      <c r="CK1323" s="845"/>
      <c r="CL1323" s="845"/>
      <c r="CM1323" s="845"/>
      <c r="CN1323" s="845"/>
      <c r="CO1323" s="845"/>
      <c r="CP1323" s="845"/>
      <c r="CQ1323" s="845"/>
      <c r="CR1323" s="845"/>
      <c r="CS1323" s="845"/>
      <c r="CT1323" s="845"/>
      <c r="CU1323" s="845"/>
      <c r="CV1323" s="845"/>
      <c r="CW1323" s="845"/>
      <c r="CX1323" s="845"/>
      <c r="CY1323" s="845"/>
      <c r="CZ1323" s="845"/>
      <c r="DA1323" s="845"/>
      <c r="DB1323" s="846"/>
    </row>
    <row r="1324" spans="2:106">
      <c r="B1324" s="857" t="str">
        <f>"T_"&amp;E1324&amp;"X"&amp;F1324&amp;"X"&amp;G1324&amp;"X"&amp;H1324&amp;"X"&amp;I1324</f>
        <v>T_HBBXMainXEZC630X720XIZQ</v>
      </c>
      <c r="C1324" s="341"/>
      <c r="D1324" s="209" t="s">
        <v>75</v>
      </c>
      <c r="E1324" s="375" t="s">
        <v>124</v>
      </c>
      <c r="F1324" s="208" t="s">
        <v>195</v>
      </c>
      <c r="G1324" s="250" t="s">
        <v>425</v>
      </c>
      <c r="H1324" s="210">
        <v>720</v>
      </c>
      <c r="I1324" s="865" t="s">
        <v>364</v>
      </c>
      <c r="J1324" s="260"/>
      <c r="K1324" s="260"/>
      <c r="L1324" s="260"/>
      <c r="M1324" s="260"/>
      <c r="N1324" s="260"/>
      <c r="O1324" s="260"/>
      <c r="P1324" s="260"/>
      <c r="Q1324" s="260"/>
      <c r="R1324" s="260"/>
      <c r="S1324" s="260"/>
      <c r="T1324" s="260"/>
      <c r="U1324" s="260"/>
      <c r="V1324" s="260"/>
      <c r="W1324" s="260"/>
      <c r="X1324" s="260"/>
      <c r="Y1324" s="260"/>
      <c r="Z1324" s="260"/>
      <c r="AA1324" s="260"/>
      <c r="AB1324" s="260"/>
      <c r="AC1324" s="260"/>
      <c r="AD1324" s="260"/>
      <c r="AE1324" s="260"/>
      <c r="AF1324" s="260"/>
      <c r="AG1324" s="260"/>
      <c r="AH1324" s="260"/>
      <c r="AI1324" s="260"/>
      <c r="AJ1324" s="260"/>
      <c r="AK1324" s="260"/>
      <c r="AL1324" s="260"/>
      <c r="AM1324" s="260"/>
      <c r="AN1324" s="260"/>
      <c r="AO1324" s="260"/>
      <c r="AP1324" s="260"/>
      <c r="AQ1324" s="260"/>
      <c r="AR1324" s="260"/>
      <c r="AS1324" s="260"/>
      <c r="AT1324" s="260"/>
      <c r="AU1324" s="260"/>
      <c r="AV1324" s="260"/>
      <c r="AW1324" s="260"/>
      <c r="AX1324" s="260"/>
      <c r="AY1324" s="260"/>
      <c r="AZ1324" s="260"/>
      <c r="BA1324" s="260"/>
      <c r="BB1324" s="260"/>
      <c r="BC1324" s="260"/>
      <c r="BD1324" s="260"/>
      <c r="BE1324" s="260"/>
      <c r="BF1324" s="260"/>
      <c r="BG1324" s="260"/>
      <c r="BH1324" s="260"/>
      <c r="BI1324" s="260"/>
      <c r="BJ1324" s="260"/>
      <c r="BK1324" s="260"/>
      <c r="BL1324" s="260"/>
      <c r="BM1324" s="260"/>
      <c r="BN1324" s="260"/>
      <c r="BO1324" s="260"/>
      <c r="BP1324" s="260"/>
      <c r="BQ1324" s="260"/>
      <c r="BR1324" s="260"/>
      <c r="BS1324" s="260"/>
      <c r="BT1324" s="260"/>
      <c r="BU1324" s="260"/>
      <c r="BV1324" s="260"/>
      <c r="BW1324" s="260"/>
      <c r="BX1324" s="260"/>
      <c r="BY1324" s="260"/>
      <c r="BZ1324" s="260"/>
      <c r="CA1324" s="260"/>
      <c r="CB1324" s="260"/>
      <c r="CC1324" s="260"/>
      <c r="CD1324" s="260"/>
      <c r="CE1324" s="260"/>
      <c r="CF1324" s="260"/>
      <c r="CG1324" s="260"/>
      <c r="CH1324" s="260"/>
      <c r="CI1324" s="260"/>
      <c r="CJ1324" s="260"/>
      <c r="CK1324" s="260"/>
      <c r="CL1324" s="260"/>
      <c r="CM1324" s="260"/>
      <c r="CN1324" s="260"/>
      <c r="CO1324" s="260"/>
      <c r="CP1324" s="260"/>
      <c r="CQ1324" s="260"/>
      <c r="CR1324" s="260"/>
      <c r="CS1324" s="260"/>
      <c r="CT1324" s="260"/>
      <c r="CU1324" s="260"/>
      <c r="CV1324" s="260"/>
      <c r="CW1324" s="260"/>
      <c r="CX1324" s="260"/>
      <c r="CY1324" s="260"/>
      <c r="CZ1324" s="260"/>
      <c r="DA1324" s="260"/>
      <c r="DB1324" s="833"/>
    </row>
    <row r="1325" spans="2:106" ht="3.65" customHeight="1">
      <c r="B1325" s="834"/>
      <c r="I1325" s="861"/>
      <c r="DB1325" s="835"/>
    </row>
    <row r="1326" spans="2:106" ht="3.65" customHeight="1">
      <c r="B1326" s="836"/>
      <c r="I1326" s="861"/>
      <c r="DB1326" s="835"/>
    </row>
    <row r="1327" spans="2:106" ht="3.65" customHeight="1">
      <c r="B1327" s="836"/>
      <c r="I1327" s="861"/>
      <c r="M1327" s="376"/>
      <c r="N1327" s="377"/>
      <c r="O1327" s="377"/>
      <c r="P1327" s="359"/>
      <c r="Q1327" s="359"/>
      <c r="R1327" s="378"/>
      <c r="S1327" s="378"/>
      <c r="T1327" s="378"/>
      <c r="U1327" s="359"/>
      <c r="V1327" s="360"/>
      <c r="W1327" s="360"/>
      <c r="X1327" s="360"/>
      <c r="Y1327" s="360"/>
      <c r="Z1327" s="360"/>
      <c r="AA1327" s="360"/>
      <c r="AB1327" s="360"/>
      <c r="AC1327" s="360"/>
      <c r="AD1327" s="360"/>
      <c r="AE1327" s="360"/>
      <c r="AF1327" s="360"/>
      <c r="AG1327" s="360"/>
      <c r="AH1327" s="970" t="s">
        <v>111</v>
      </c>
      <c r="AI1327" s="970"/>
      <c r="AJ1327" s="970"/>
      <c r="AK1327" s="971"/>
      <c r="DB1327" s="835"/>
    </row>
    <row r="1328" spans="2:106" ht="3.65" customHeight="1">
      <c r="B1328" s="836"/>
      <c r="I1328" s="861"/>
      <c r="M1328" s="379"/>
      <c r="N1328" s="349"/>
      <c r="O1328" s="349"/>
      <c r="P1328" s="350"/>
      <c r="Q1328" s="350"/>
      <c r="R1328" s="810"/>
      <c r="S1328" s="810"/>
      <c r="T1328" s="810"/>
      <c r="U1328" s="350"/>
      <c r="V1328" s="809"/>
      <c r="W1328" s="809"/>
      <c r="X1328" s="809"/>
      <c r="Y1328" s="809"/>
      <c r="Z1328" s="809"/>
      <c r="AA1328" s="809"/>
      <c r="AB1328" s="809"/>
      <c r="AC1328" s="809"/>
      <c r="AD1328" s="809"/>
      <c r="AE1328" s="809"/>
      <c r="AF1328" s="809"/>
      <c r="AG1328" s="809"/>
      <c r="AH1328" s="958"/>
      <c r="AI1328" s="958"/>
      <c r="AJ1328" s="958"/>
      <c r="AK1328" s="965"/>
      <c r="DB1328" s="835"/>
    </row>
    <row r="1329" spans="2:106" ht="3.65" customHeight="1">
      <c r="B1329" s="836"/>
      <c r="I1329" s="861"/>
      <c r="M1329" s="351"/>
      <c r="N1329" s="352"/>
      <c r="O1329" s="352"/>
      <c r="P1329" s="352"/>
      <c r="Q1329" s="352"/>
      <c r="R1329" s="972" t="e" vm="26">
        <v>#VALUE!</v>
      </c>
      <c r="S1329" s="972"/>
      <c r="T1329" s="972"/>
      <c r="U1329" s="972"/>
      <c r="V1329" s="972"/>
      <c r="W1329" s="972"/>
      <c r="X1329" s="352"/>
      <c r="Y1329" s="352"/>
      <c r="Z1329" s="809"/>
      <c r="AA1329" s="809"/>
      <c r="AB1329" s="809"/>
      <c r="AC1329" s="809"/>
      <c r="AD1329" s="809"/>
      <c r="AE1329" s="809"/>
      <c r="AF1329" s="352"/>
      <c r="AG1329" s="352"/>
      <c r="AH1329" s="352"/>
      <c r="AI1329" s="352"/>
      <c r="AJ1329" s="352"/>
      <c r="AK1329" s="361"/>
      <c r="DB1329" s="835"/>
    </row>
    <row r="1330" spans="2:106" ht="3.65" customHeight="1">
      <c r="B1330" s="836"/>
      <c r="I1330" s="861"/>
      <c r="M1330" s="351"/>
      <c r="N1330" s="352"/>
      <c r="O1330" s="352"/>
      <c r="P1330" s="801"/>
      <c r="Q1330" s="801"/>
      <c r="R1330" s="972"/>
      <c r="S1330" s="972"/>
      <c r="T1330" s="972"/>
      <c r="U1330" s="972"/>
      <c r="V1330" s="972"/>
      <c r="W1330" s="972"/>
      <c r="X1330" s="802"/>
      <c r="Y1330" s="802"/>
      <c r="Z1330" s="809"/>
      <c r="AA1330" s="809"/>
      <c r="AB1330" s="809"/>
      <c r="AC1330" s="809"/>
      <c r="AD1330" s="809"/>
      <c r="AE1330" s="809"/>
      <c r="AF1330" s="352"/>
      <c r="AG1330" s="352"/>
      <c r="AH1330" s="352"/>
      <c r="AI1330" s="352"/>
      <c r="AJ1330" s="352"/>
      <c r="AK1330" s="361"/>
      <c r="DB1330" s="835"/>
    </row>
    <row r="1331" spans="2:106" ht="3.65" customHeight="1">
      <c r="B1331" s="836"/>
      <c r="I1331" s="861"/>
      <c r="M1331" s="351"/>
      <c r="N1331" s="352"/>
      <c r="O1331" s="352"/>
      <c r="P1331" s="801"/>
      <c r="Q1331" s="801"/>
      <c r="R1331" s="972"/>
      <c r="S1331" s="972"/>
      <c r="T1331" s="972"/>
      <c r="U1331" s="972"/>
      <c r="V1331" s="972"/>
      <c r="W1331" s="972"/>
      <c r="X1331" s="802"/>
      <c r="Y1331" s="802"/>
      <c r="Z1331" s="809"/>
      <c r="AA1331" s="809"/>
      <c r="AB1331" s="809"/>
      <c r="AC1331" s="809"/>
      <c r="AD1331" s="809"/>
      <c r="AE1331" s="809"/>
      <c r="AF1331" s="352"/>
      <c r="AG1331" s="352"/>
      <c r="AH1331" s="352"/>
      <c r="AI1331" s="352"/>
      <c r="AJ1331" s="352"/>
      <c r="AK1331" s="361"/>
      <c r="DB1331" s="835"/>
    </row>
    <row r="1332" spans="2:106" ht="3.65" customHeight="1">
      <c r="B1332" s="836"/>
      <c r="I1332" s="861"/>
      <c r="M1332" s="351"/>
      <c r="N1332" s="352"/>
      <c r="O1332" s="352"/>
      <c r="P1332" s="352"/>
      <c r="Q1332" s="352"/>
      <c r="R1332" s="972"/>
      <c r="S1332" s="972"/>
      <c r="T1332" s="972"/>
      <c r="U1332" s="972"/>
      <c r="V1332" s="972"/>
      <c r="W1332" s="972"/>
      <c r="X1332" s="352"/>
      <c r="Y1332" s="352"/>
      <c r="Z1332" s="809"/>
      <c r="AA1332" s="809"/>
      <c r="AB1332" s="809"/>
      <c r="AC1332" s="809"/>
      <c r="AD1332" s="809"/>
      <c r="AE1332" s="809"/>
      <c r="AF1332" s="809"/>
      <c r="AG1332" s="809"/>
      <c r="AH1332" s="809"/>
      <c r="AI1332" s="809"/>
      <c r="AJ1332" s="809"/>
      <c r="AK1332" s="380"/>
      <c r="DB1332" s="835"/>
    </row>
    <row r="1333" spans="2:106" ht="3.65" customHeight="1">
      <c r="B1333" s="836"/>
      <c r="I1333" s="861"/>
      <c r="M1333" s="967" t="s">
        <v>229</v>
      </c>
      <c r="N1333" s="961"/>
      <c r="O1333" s="961"/>
      <c r="P1333" s="350"/>
      <c r="Q1333" s="350"/>
      <c r="R1333" s="350"/>
      <c r="S1333" s="350"/>
      <c r="T1333" s="350"/>
      <c r="U1333" s="350"/>
      <c r="V1333" s="350"/>
      <c r="W1333" s="809"/>
      <c r="X1333" s="809"/>
      <c r="Y1333" s="809"/>
      <c r="Z1333" s="809"/>
      <c r="AA1333" s="809"/>
      <c r="AB1333" s="809"/>
      <c r="AC1333" s="809"/>
      <c r="AD1333" s="809"/>
      <c r="AE1333" s="809"/>
      <c r="AF1333" s="809"/>
      <c r="AG1333" s="809"/>
      <c r="AH1333" s="809"/>
      <c r="AI1333" s="350"/>
      <c r="AJ1333" s="350"/>
      <c r="AK1333" s="362"/>
      <c r="DB1333" s="835"/>
    </row>
    <row r="1334" spans="2:106" ht="3.65" customHeight="1">
      <c r="B1334" s="836"/>
      <c r="I1334" s="861"/>
      <c r="M1334" s="968"/>
      <c r="N1334" s="969"/>
      <c r="O1334" s="969"/>
      <c r="P1334" s="363"/>
      <c r="Q1334" s="363"/>
      <c r="R1334" s="363"/>
      <c r="S1334" s="363"/>
      <c r="T1334" s="363"/>
      <c r="U1334" s="363"/>
      <c r="V1334" s="363"/>
      <c r="W1334" s="363"/>
      <c r="X1334" s="363"/>
      <c r="Y1334" s="363"/>
      <c r="Z1334" s="363"/>
      <c r="AA1334" s="363"/>
      <c r="AB1334" s="363"/>
      <c r="AC1334" s="363"/>
      <c r="AD1334" s="363"/>
      <c r="AE1334" s="363"/>
      <c r="AF1334" s="363"/>
      <c r="AG1334" s="363"/>
      <c r="AH1334" s="363"/>
      <c r="AI1334" s="363"/>
      <c r="AJ1334" s="363"/>
      <c r="AK1334" s="364"/>
      <c r="DB1334" s="835"/>
    </row>
    <row r="1335" spans="2:106" ht="3.65" customHeight="1">
      <c r="B1335" s="836"/>
      <c r="I1335" s="861"/>
      <c r="DB1335" s="835"/>
    </row>
    <row r="1336" spans="2:106" ht="3.65" customHeight="1">
      <c r="B1336" s="836"/>
      <c r="I1336" s="861"/>
      <c r="DB1336" s="835"/>
    </row>
    <row r="1337" spans="2:106" ht="3.65" customHeight="1">
      <c r="B1337" s="836"/>
      <c r="I1337" s="862"/>
      <c r="DB1337" s="835"/>
    </row>
    <row r="1338" spans="2:106" ht="3.65" customHeight="1">
      <c r="B1338" s="828"/>
      <c r="C1338" s="259"/>
      <c r="D1338" s="259"/>
      <c r="E1338" s="259"/>
      <c r="F1338" s="259"/>
      <c r="G1338" s="259"/>
      <c r="H1338" s="259"/>
      <c r="I1338" s="863"/>
      <c r="J1338" s="259"/>
      <c r="K1338" s="259"/>
      <c r="L1338" s="259"/>
      <c r="M1338" s="259"/>
      <c r="N1338" s="259"/>
      <c r="O1338" s="259"/>
      <c r="P1338" s="259"/>
      <c r="Q1338" s="259"/>
      <c r="R1338" s="259"/>
      <c r="S1338" s="259"/>
      <c r="T1338" s="259"/>
      <c r="U1338" s="259"/>
      <c r="V1338" s="259"/>
      <c r="W1338" s="259"/>
      <c r="X1338" s="259"/>
      <c r="Y1338" s="259"/>
      <c r="Z1338" s="259"/>
      <c r="AA1338" s="259"/>
      <c r="AB1338" s="259"/>
      <c r="AC1338" s="259"/>
      <c r="AD1338" s="259"/>
      <c r="AE1338" s="259"/>
      <c r="AF1338" s="259"/>
      <c r="AG1338" s="259"/>
      <c r="AH1338" s="259"/>
      <c r="AI1338" s="259"/>
      <c r="AJ1338" s="259"/>
      <c r="AK1338" s="259"/>
      <c r="AL1338" s="259"/>
      <c r="AM1338" s="259"/>
      <c r="AN1338" s="259"/>
      <c r="AO1338" s="259"/>
      <c r="AP1338" s="259"/>
      <c r="AQ1338" s="259"/>
      <c r="AR1338" s="259"/>
      <c r="AS1338" s="259"/>
      <c r="AT1338" s="259"/>
      <c r="AU1338" s="259"/>
      <c r="AV1338" s="259"/>
      <c r="AW1338" s="259"/>
      <c r="AX1338" s="259"/>
      <c r="AY1338" s="259"/>
      <c r="AZ1338" s="259"/>
      <c r="BA1338" s="259"/>
      <c r="BB1338" s="259"/>
      <c r="BC1338" s="259"/>
      <c r="BD1338" s="259"/>
      <c r="BE1338" s="259"/>
      <c r="BF1338" s="259"/>
      <c r="BG1338" s="259"/>
      <c r="BH1338" s="259"/>
      <c r="BI1338" s="259"/>
      <c r="BJ1338" s="259"/>
      <c r="BK1338" s="259"/>
      <c r="BL1338" s="259"/>
      <c r="BM1338" s="259"/>
      <c r="BN1338" s="259"/>
      <c r="BO1338" s="259"/>
      <c r="BP1338" s="259"/>
      <c r="BQ1338" s="259"/>
      <c r="BR1338" s="259"/>
      <c r="BS1338" s="259"/>
      <c r="BT1338" s="259"/>
      <c r="BU1338" s="259"/>
      <c r="BV1338" s="259"/>
      <c r="BW1338" s="259"/>
      <c r="BX1338" s="259"/>
      <c r="BY1338" s="259"/>
      <c r="BZ1338" s="259"/>
      <c r="CA1338" s="259"/>
      <c r="CB1338" s="259"/>
      <c r="CC1338" s="259"/>
      <c r="CD1338" s="259"/>
      <c r="CE1338" s="259"/>
      <c r="CF1338" s="259"/>
      <c r="CG1338" s="259"/>
      <c r="CH1338" s="259"/>
      <c r="CI1338" s="259"/>
      <c r="CJ1338" s="259"/>
      <c r="CK1338" s="259"/>
      <c r="CL1338" s="259"/>
      <c r="CM1338" s="259"/>
      <c r="CN1338" s="259"/>
      <c r="CO1338" s="259"/>
      <c r="CP1338" s="259"/>
      <c r="CQ1338" s="259"/>
      <c r="CR1338" s="259"/>
      <c r="CS1338" s="259"/>
      <c r="CT1338" s="259"/>
      <c r="CU1338" s="259"/>
      <c r="CV1338" s="259"/>
      <c r="CW1338" s="259"/>
      <c r="CX1338" s="259"/>
      <c r="CY1338" s="259"/>
      <c r="CZ1338" s="259"/>
      <c r="DA1338" s="259"/>
      <c r="DB1338" s="829"/>
    </row>
    <row r="1339" spans="2:106" ht="3.65" customHeight="1">
      <c r="B1339" s="830"/>
      <c r="C1339" s="207"/>
      <c r="D1339" s="207"/>
      <c r="E1339" s="207"/>
      <c r="F1339" s="207"/>
      <c r="G1339" s="207"/>
      <c r="H1339" s="207"/>
      <c r="I1339" s="864"/>
      <c r="J1339" s="207"/>
      <c r="K1339" s="207"/>
      <c r="L1339" s="207"/>
      <c r="M1339" s="207"/>
      <c r="N1339" s="207"/>
      <c r="O1339" s="207"/>
      <c r="P1339" s="207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  <c r="AC1339" s="207"/>
      <c r="AD1339" s="207"/>
      <c r="AE1339" s="207"/>
      <c r="AF1339" s="207"/>
      <c r="AG1339" s="207"/>
      <c r="AH1339" s="207"/>
      <c r="AI1339" s="207"/>
      <c r="AJ1339" s="207"/>
      <c r="AK1339" s="207"/>
      <c r="AL1339" s="207"/>
      <c r="AM1339" s="207"/>
      <c r="AN1339" s="207"/>
      <c r="AO1339" s="207"/>
      <c r="AP1339" s="207"/>
      <c r="AQ1339" s="207"/>
      <c r="AR1339" s="207"/>
      <c r="AS1339" s="207"/>
      <c r="AT1339" s="207"/>
      <c r="AU1339" s="207"/>
      <c r="AV1339" s="207"/>
      <c r="AW1339" s="207"/>
      <c r="AX1339" s="207"/>
      <c r="AY1339" s="207"/>
      <c r="AZ1339" s="207"/>
      <c r="BA1339" s="207"/>
      <c r="BB1339" s="207"/>
      <c r="BC1339" s="207"/>
      <c r="BD1339" s="207"/>
      <c r="BE1339" s="207"/>
      <c r="BF1339" s="207"/>
      <c r="BG1339" s="207"/>
      <c r="BH1339" s="207"/>
      <c r="BI1339" s="207"/>
      <c r="BJ1339" s="207"/>
      <c r="BK1339" s="207"/>
      <c r="BL1339" s="207"/>
      <c r="BM1339" s="207"/>
      <c r="BN1339" s="207"/>
      <c r="BO1339" s="207"/>
      <c r="BP1339" s="207"/>
      <c r="BQ1339" s="207"/>
      <c r="BR1339" s="207"/>
      <c r="BS1339" s="207"/>
      <c r="BT1339" s="207"/>
      <c r="BU1339" s="207"/>
      <c r="BV1339" s="207"/>
      <c r="BW1339" s="207"/>
      <c r="BX1339" s="207"/>
      <c r="BY1339" s="207"/>
      <c r="BZ1339" s="207"/>
      <c r="CA1339" s="207"/>
      <c r="CB1339" s="207"/>
      <c r="CC1339" s="207"/>
      <c r="CD1339" s="207"/>
      <c r="CE1339" s="207"/>
      <c r="CF1339" s="207"/>
      <c r="CG1339" s="207"/>
      <c r="CH1339" s="207"/>
      <c r="CI1339" s="207"/>
      <c r="CJ1339" s="207"/>
      <c r="CK1339" s="207"/>
      <c r="CL1339" s="207"/>
      <c r="CM1339" s="207"/>
      <c r="CN1339" s="207"/>
      <c r="CO1339" s="207"/>
      <c r="CP1339" s="207"/>
      <c r="CQ1339" s="207"/>
      <c r="CR1339" s="207"/>
      <c r="CS1339" s="207"/>
      <c r="CT1339" s="207"/>
      <c r="CU1339" s="207"/>
      <c r="CV1339" s="207"/>
      <c r="CW1339" s="207"/>
      <c r="CX1339" s="207"/>
      <c r="CY1339" s="207"/>
      <c r="CZ1339" s="207"/>
      <c r="DA1339" s="207"/>
      <c r="DB1339" s="831"/>
    </row>
    <row r="1340" spans="2:106">
      <c r="B1340" s="857" t="str">
        <f>"T_"&amp;E1340&amp;"X"&amp;F1340&amp;"X"&amp;G1340&amp;"X"&amp;H1340&amp;"X"&amp;I1340</f>
        <v>T_HBBXMainXEZC630X720XDRC</v>
      </c>
      <c r="C1340" s="341"/>
      <c r="D1340" s="209" t="s">
        <v>75</v>
      </c>
      <c r="E1340" s="375" t="s">
        <v>124</v>
      </c>
      <c r="F1340" s="208" t="s">
        <v>195</v>
      </c>
      <c r="G1340" s="250" t="s">
        <v>425</v>
      </c>
      <c r="H1340" s="210">
        <v>720</v>
      </c>
      <c r="I1340" s="865" t="s">
        <v>365</v>
      </c>
      <c r="J1340" s="260"/>
      <c r="K1340" s="260"/>
      <c r="L1340" s="260"/>
      <c r="M1340" s="260"/>
      <c r="N1340" s="260"/>
      <c r="O1340" s="260"/>
      <c r="P1340" s="260"/>
      <c r="Q1340" s="260"/>
      <c r="R1340" s="260"/>
      <c r="S1340" s="260"/>
      <c r="T1340" s="260"/>
      <c r="U1340" s="260"/>
      <c r="V1340" s="260"/>
      <c r="W1340" s="260"/>
      <c r="X1340" s="260"/>
      <c r="Y1340" s="260"/>
      <c r="Z1340" s="260"/>
      <c r="AA1340" s="260"/>
      <c r="AB1340" s="260"/>
      <c r="AC1340" s="260"/>
      <c r="AD1340" s="260"/>
      <c r="AE1340" s="260"/>
      <c r="AF1340" s="260"/>
      <c r="AG1340" s="260"/>
      <c r="AH1340" s="260"/>
      <c r="AI1340" s="260"/>
      <c r="AJ1340" s="260"/>
      <c r="AK1340" s="260"/>
      <c r="AL1340" s="260"/>
      <c r="AM1340" s="260"/>
      <c r="AN1340" s="260"/>
      <c r="AO1340" s="260"/>
      <c r="AP1340" s="260"/>
      <c r="AQ1340" s="260"/>
      <c r="AR1340" s="260"/>
      <c r="AS1340" s="260"/>
      <c r="AT1340" s="260"/>
      <c r="AU1340" s="260"/>
      <c r="AV1340" s="260"/>
      <c r="AW1340" s="260"/>
      <c r="AX1340" s="260"/>
      <c r="AY1340" s="260"/>
      <c r="AZ1340" s="260"/>
      <c r="BA1340" s="260"/>
      <c r="BB1340" s="260"/>
      <c r="BC1340" s="260"/>
      <c r="BD1340" s="260"/>
      <c r="BE1340" s="260"/>
      <c r="BF1340" s="260"/>
      <c r="BG1340" s="260"/>
      <c r="BH1340" s="260"/>
      <c r="BI1340" s="260"/>
      <c r="BJ1340" s="260"/>
      <c r="BK1340" s="260"/>
      <c r="BL1340" s="260"/>
      <c r="BM1340" s="260"/>
      <c r="BN1340" s="260"/>
      <c r="BO1340" s="260"/>
      <c r="BP1340" s="260"/>
      <c r="BQ1340" s="260"/>
      <c r="BR1340" s="260"/>
      <c r="BS1340" s="260"/>
      <c r="BT1340" s="260"/>
      <c r="BU1340" s="260"/>
      <c r="BV1340" s="260"/>
      <c r="BW1340" s="260"/>
      <c r="BX1340" s="260"/>
      <c r="BY1340" s="260"/>
      <c r="BZ1340" s="260"/>
      <c r="CA1340" s="260"/>
      <c r="CB1340" s="260"/>
      <c r="CC1340" s="260"/>
      <c r="CD1340" s="260"/>
      <c r="CE1340" s="260"/>
      <c r="CF1340" s="260"/>
      <c r="CG1340" s="260"/>
      <c r="CH1340" s="260"/>
      <c r="CI1340" s="260"/>
      <c r="CJ1340" s="260"/>
      <c r="CK1340" s="260"/>
      <c r="CL1340" s="260"/>
      <c r="CM1340" s="260"/>
      <c r="CN1340" s="260"/>
      <c r="CO1340" s="260"/>
      <c r="CP1340" s="260"/>
      <c r="CQ1340" s="260"/>
      <c r="CR1340" s="260"/>
      <c r="CS1340" s="260"/>
      <c r="CT1340" s="260"/>
      <c r="CU1340" s="260"/>
      <c r="CV1340" s="260"/>
      <c r="CW1340" s="260"/>
      <c r="CX1340" s="260"/>
      <c r="CY1340" s="260"/>
      <c r="CZ1340" s="260"/>
      <c r="DA1340" s="260"/>
      <c r="DB1340" s="833"/>
    </row>
    <row r="1341" spans="2:106" ht="3.65" customHeight="1">
      <c r="B1341" s="834"/>
      <c r="I1341" s="861"/>
      <c r="DB1341" s="835"/>
    </row>
    <row r="1342" spans="2:106" ht="3.65" customHeight="1">
      <c r="B1342" s="836"/>
      <c r="I1342" s="861"/>
      <c r="DB1342" s="835"/>
    </row>
    <row r="1343" spans="2:106" ht="3.65" customHeight="1">
      <c r="B1343" s="836"/>
      <c r="I1343" s="861"/>
      <c r="M1343" s="381"/>
      <c r="N1343" s="377"/>
      <c r="O1343" s="359"/>
      <c r="P1343" s="359"/>
      <c r="Q1343" s="359"/>
      <c r="R1343" s="359"/>
      <c r="S1343" s="359"/>
      <c r="T1343" s="359"/>
      <c r="U1343" s="359"/>
      <c r="V1343" s="359"/>
      <c r="W1343" s="359"/>
      <c r="X1343" s="359"/>
      <c r="Y1343" s="359"/>
      <c r="Z1343" s="359"/>
      <c r="AA1343" s="360"/>
      <c r="AB1343" s="360"/>
      <c r="AC1343" s="360"/>
      <c r="AD1343" s="360"/>
      <c r="AE1343" s="360"/>
      <c r="AF1343" s="360"/>
      <c r="AG1343" s="359"/>
      <c r="AH1343" s="970" t="s">
        <v>111</v>
      </c>
      <c r="AI1343" s="970"/>
      <c r="AJ1343" s="970"/>
      <c r="AK1343" s="971"/>
      <c r="DB1343" s="835"/>
    </row>
    <row r="1344" spans="2:106" ht="3.65" customHeight="1">
      <c r="B1344" s="836"/>
      <c r="I1344" s="861"/>
      <c r="M1344" s="382"/>
      <c r="N1344" s="349"/>
      <c r="O1344" s="350"/>
      <c r="P1344" s="350"/>
      <c r="Q1344" s="350"/>
      <c r="R1344" s="350"/>
      <c r="S1344" s="350"/>
      <c r="T1344" s="350"/>
      <c r="U1344" s="350"/>
      <c r="V1344" s="350"/>
      <c r="W1344" s="350"/>
      <c r="X1344" s="350"/>
      <c r="Y1344" s="350"/>
      <c r="Z1344" s="350"/>
      <c r="AA1344" s="809"/>
      <c r="AB1344" s="809"/>
      <c r="AC1344" s="809"/>
      <c r="AD1344" s="809"/>
      <c r="AE1344" s="809"/>
      <c r="AF1344" s="809"/>
      <c r="AG1344" s="350"/>
      <c r="AH1344" s="958"/>
      <c r="AI1344" s="958"/>
      <c r="AJ1344" s="958"/>
      <c r="AK1344" s="965"/>
      <c r="DB1344" s="835"/>
    </row>
    <row r="1345" spans="2:106" ht="3.65" customHeight="1">
      <c r="B1345" s="836"/>
      <c r="I1345" s="861"/>
      <c r="M1345" s="351"/>
      <c r="N1345" s="352"/>
      <c r="O1345" s="352"/>
      <c r="P1345" s="352"/>
      <c r="Q1345" s="350"/>
      <c r="R1345" s="350"/>
      <c r="S1345" s="350"/>
      <c r="T1345" s="350"/>
      <c r="U1345" s="350"/>
      <c r="V1345" s="350"/>
      <c r="W1345" s="350"/>
      <c r="X1345" s="350"/>
      <c r="Y1345" s="350"/>
      <c r="Z1345" s="350"/>
      <c r="AA1345" s="1406" t="e" vm="27">
        <v>#VALUE!</v>
      </c>
      <c r="AB1345" s="1406"/>
      <c r="AC1345" s="1406"/>
      <c r="AD1345" s="1406"/>
      <c r="AE1345" s="1406"/>
      <c r="AF1345" s="1406"/>
      <c r="AG1345" s="352"/>
      <c r="AH1345" s="352"/>
      <c r="AI1345" s="352"/>
      <c r="AJ1345" s="352"/>
      <c r="AK1345" s="361"/>
      <c r="DB1345" s="835"/>
    </row>
    <row r="1346" spans="2:106" ht="3.65" customHeight="1">
      <c r="B1346" s="836"/>
      <c r="I1346" s="861"/>
      <c r="M1346" s="351"/>
      <c r="N1346" s="352"/>
      <c r="O1346" s="352"/>
      <c r="P1346" s="352"/>
      <c r="Q1346" s="350"/>
      <c r="R1346" s="350"/>
      <c r="S1346" s="350"/>
      <c r="T1346" s="350"/>
      <c r="U1346" s="350"/>
      <c r="V1346" s="350"/>
      <c r="W1346" s="350"/>
      <c r="X1346" s="350"/>
      <c r="Y1346" s="802"/>
      <c r="Z1346" s="802"/>
      <c r="AA1346" s="1406"/>
      <c r="AB1346" s="1406"/>
      <c r="AC1346" s="1406"/>
      <c r="AD1346" s="1406"/>
      <c r="AE1346" s="1406"/>
      <c r="AF1346" s="1406"/>
      <c r="AG1346" s="801"/>
      <c r="AH1346" s="801"/>
      <c r="AI1346" s="352"/>
      <c r="AJ1346" s="352"/>
      <c r="AK1346" s="361"/>
      <c r="DB1346" s="835"/>
    </row>
    <row r="1347" spans="2:106" ht="3.65" customHeight="1">
      <c r="B1347" s="836"/>
      <c r="I1347" s="861"/>
      <c r="M1347" s="351"/>
      <c r="N1347" s="352"/>
      <c r="O1347" s="352"/>
      <c r="P1347" s="352"/>
      <c r="Q1347" s="350"/>
      <c r="R1347" s="350"/>
      <c r="S1347" s="350"/>
      <c r="T1347" s="350"/>
      <c r="U1347" s="350"/>
      <c r="V1347" s="350"/>
      <c r="W1347" s="350"/>
      <c r="X1347" s="350"/>
      <c r="Y1347" s="802"/>
      <c r="Z1347" s="802"/>
      <c r="AA1347" s="1406"/>
      <c r="AB1347" s="1406"/>
      <c r="AC1347" s="1406"/>
      <c r="AD1347" s="1406"/>
      <c r="AE1347" s="1406"/>
      <c r="AF1347" s="1406"/>
      <c r="AG1347" s="801"/>
      <c r="AH1347" s="801"/>
      <c r="AI1347" s="352"/>
      <c r="AJ1347" s="352"/>
      <c r="AK1347" s="361"/>
      <c r="DB1347" s="835"/>
    </row>
    <row r="1348" spans="2:106" ht="3.65" customHeight="1">
      <c r="B1348" s="836"/>
      <c r="I1348" s="861"/>
      <c r="M1348" s="383"/>
      <c r="N1348" s="809"/>
      <c r="O1348" s="809"/>
      <c r="P1348" s="809"/>
      <c r="Q1348" s="350"/>
      <c r="R1348" s="350"/>
      <c r="S1348" s="350"/>
      <c r="T1348" s="350"/>
      <c r="U1348" s="350"/>
      <c r="V1348" s="350"/>
      <c r="W1348" s="350"/>
      <c r="X1348" s="350"/>
      <c r="Y1348" s="350"/>
      <c r="Z1348" s="350"/>
      <c r="AA1348" s="1406"/>
      <c r="AB1348" s="1406"/>
      <c r="AC1348" s="1406"/>
      <c r="AD1348" s="1406"/>
      <c r="AE1348" s="1406"/>
      <c r="AF1348" s="1406"/>
      <c r="AG1348" s="352"/>
      <c r="AH1348" s="352"/>
      <c r="AI1348" s="352"/>
      <c r="AJ1348" s="352"/>
      <c r="AK1348" s="361"/>
      <c r="DB1348" s="835"/>
    </row>
    <row r="1349" spans="2:106" ht="3.65" customHeight="1">
      <c r="B1349" s="836"/>
      <c r="I1349" s="861"/>
      <c r="M1349" s="967" t="s">
        <v>229</v>
      </c>
      <c r="N1349" s="961"/>
      <c r="O1349" s="961"/>
      <c r="P1349" s="350"/>
      <c r="Q1349" s="350"/>
      <c r="R1349" s="350"/>
      <c r="S1349" s="350"/>
      <c r="T1349" s="350"/>
      <c r="U1349" s="350"/>
      <c r="V1349" s="350"/>
      <c r="W1349" s="350"/>
      <c r="X1349" s="350"/>
      <c r="Y1349" s="350"/>
      <c r="Z1349" s="350"/>
      <c r="AA1349" s="809"/>
      <c r="AB1349" s="809"/>
      <c r="AC1349" s="809"/>
      <c r="AD1349" s="809"/>
      <c r="AE1349" s="809"/>
      <c r="AF1349" s="809"/>
      <c r="AG1349" s="350"/>
      <c r="AH1349" s="350"/>
      <c r="AI1349" s="350"/>
      <c r="AJ1349" s="350"/>
      <c r="AK1349" s="362"/>
      <c r="DB1349" s="835"/>
    </row>
    <row r="1350" spans="2:106" ht="3.65" customHeight="1">
      <c r="B1350" s="836"/>
      <c r="I1350" s="861"/>
      <c r="M1350" s="968"/>
      <c r="N1350" s="969"/>
      <c r="O1350" s="969"/>
      <c r="P1350" s="363"/>
      <c r="Q1350" s="363"/>
      <c r="R1350" s="363"/>
      <c r="S1350" s="363"/>
      <c r="T1350" s="363"/>
      <c r="U1350" s="363"/>
      <c r="V1350" s="363"/>
      <c r="W1350" s="363"/>
      <c r="X1350" s="363"/>
      <c r="Y1350" s="363"/>
      <c r="Z1350" s="363"/>
      <c r="AA1350" s="363"/>
      <c r="AB1350" s="363"/>
      <c r="AC1350" s="363"/>
      <c r="AD1350" s="363"/>
      <c r="AE1350" s="363"/>
      <c r="AF1350" s="363"/>
      <c r="AG1350" s="363"/>
      <c r="AH1350" s="363"/>
      <c r="AI1350" s="363"/>
      <c r="AJ1350" s="363"/>
      <c r="AK1350" s="364"/>
      <c r="DB1350" s="835"/>
    </row>
    <row r="1351" spans="2:106" ht="3.65" customHeight="1">
      <c r="B1351" s="836"/>
      <c r="I1351" s="861"/>
      <c r="DB1351" s="835"/>
    </row>
    <row r="1352" spans="2:106" ht="3.65" customHeight="1">
      <c r="B1352" s="836"/>
      <c r="I1352" s="861"/>
      <c r="DB1352" s="835"/>
    </row>
    <row r="1353" spans="2:106" ht="3.65" customHeight="1">
      <c r="B1353" s="836"/>
      <c r="I1353" s="861"/>
      <c r="DB1353" s="835"/>
    </row>
    <row r="1354" spans="2:106" ht="3.65" customHeight="1">
      <c r="B1354" s="836"/>
      <c r="I1354" s="861"/>
      <c r="DB1354" s="835"/>
    </row>
    <row r="1355" spans="2:106" ht="3.65" customHeight="1">
      <c r="B1355" s="828"/>
      <c r="C1355" s="259"/>
      <c r="D1355" s="259"/>
      <c r="E1355" s="259"/>
      <c r="F1355" s="259"/>
      <c r="G1355" s="259"/>
      <c r="H1355" s="259"/>
      <c r="I1355" s="863"/>
      <c r="J1355" s="259"/>
      <c r="K1355" s="259"/>
      <c r="L1355" s="259"/>
      <c r="M1355" s="259"/>
      <c r="N1355" s="259"/>
      <c r="O1355" s="259"/>
      <c r="P1355" s="259"/>
      <c r="Q1355" s="259"/>
      <c r="R1355" s="259"/>
      <c r="S1355" s="259"/>
      <c r="T1355" s="259"/>
      <c r="U1355" s="259"/>
      <c r="V1355" s="259"/>
      <c r="W1355" s="259"/>
      <c r="X1355" s="259"/>
      <c r="Y1355" s="259"/>
      <c r="Z1355" s="259"/>
      <c r="AA1355" s="259"/>
      <c r="AB1355" s="259"/>
      <c r="AC1355" s="259"/>
      <c r="AD1355" s="259"/>
      <c r="AE1355" s="259"/>
      <c r="AF1355" s="259"/>
      <c r="AG1355" s="259"/>
      <c r="AH1355" s="259"/>
      <c r="AI1355" s="259"/>
      <c r="AJ1355" s="259"/>
      <c r="AK1355" s="259"/>
      <c r="AL1355" s="259"/>
      <c r="AM1355" s="259"/>
      <c r="AN1355" s="259"/>
      <c r="AO1355" s="259"/>
      <c r="AP1355" s="259"/>
      <c r="AQ1355" s="259"/>
      <c r="AR1355" s="259"/>
      <c r="AS1355" s="259"/>
      <c r="AT1355" s="259"/>
      <c r="AU1355" s="259"/>
      <c r="AV1355" s="259"/>
      <c r="AW1355" s="259"/>
      <c r="AX1355" s="259"/>
      <c r="AY1355" s="259"/>
      <c r="AZ1355" s="259"/>
      <c r="BA1355" s="259"/>
      <c r="BB1355" s="259"/>
      <c r="BC1355" s="259"/>
      <c r="BD1355" s="259"/>
      <c r="BE1355" s="259"/>
      <c r="BF1355" s="259"/>
      <c r="BG1355" s="259"/>
      <c r="BH1355" s="259"/>
      <c r="BI1355" s="259"/>
      <c r="BJ1355" s="259"/>
      <c r="BK1355" s="259"/>
      <c r="BL1355" s="259"/>
      <c r="BM1355" s="259"/>
      <c r="BN1355" s="259"/>
      <c r="BO1355" s="259"/>
      <c r="BP1355" s="259"/>
      <c r="BQ1355" s="259"/>
      <c r="BR1355" s="259"/>
      <c r="BS1355" s="259"/>
      <c r="BT1355" s="259"/>
      <c r="BU1355" s="259"/>
      <c r="BV1355" s="259"/>
      <c r="BW1355" s="259"/>
      <c r="BX1355" s="259"/>
      <c r="BY1355" s="259"/>
      <c r="BZ1355" s="259"/>
      <c r="CA1355" s="259"/>
      <c r="CB1355" s="259"/>
      <c r="CC1355" s="259"/>
      <c r="CD1355" s="259"/>
      <c r="CE1355" s="259"/>
      <c r="CF1355" s="259"/>
      <c r="CG1355" s="259"/>
      <c r="CH1355" s="259"/>
      <c r="CI1355" s="259"/>
      <c r="CJ1355" s="259"/>
      <c r="CK1355" s="259"/>
      <c r="CL1355" s="259"/>
      <c r="CM1355" s="259"/>
      <c r="CN1355" s="259"/>
      <c r="CO1355" s="259"/>
      <c r="CP1355" s="259"/>
      <c r="CQ1355" s="259"/>
      <c r="CR1355" s="259"/>
      <c r="CS1355" s="259"/>
      <c r="CT1355" s="259"/>
      <c r="CU1355" s="259"/>
      <c r="CV1355" s="259"/>
      <c r="CW1355" s="259"/>
      <c r="CX1355" s="259"/>
      <c r="CY1355" s="259"/>
      <c r="CZ1355" s="259"/>
      <c r="DA1355" s="259"/>
      <c r="DB1355" s="829"/>
    </row>
    <row r="1356" spans="2:106" ht="3.65" customHeight="1">
      <c r="B1356" s="830"/>
      <c r="C1356" s="207"/>
      <c r="D1356" s="207"/>
      <c r="E1356" s="207"/>
      <c r="F1356" s="207"/>
      <c r="G1356" s="207"/>
      <c r="H1356" s="207"/>
      <c r="I1356" s="864"/>
      <c r="J1356" s="207"/>
      <c r="K1356" s="207"/>
      <c r="L1356" s="207"/>
      <c r="M1356" s="207"/>
      <c r="N1356" s="207"/>
      <c r="O1356" s="207"/>
      <c r="P1356" s="207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  <c r="AC1356" s="207"/>
      <c r="AD1356" s="207"/>
      <c r="AE1356" s="207"/>
      <c r="AF1356" s="207"/>
      <c r="AG1356" s="207"/>
      <c r="AH1356" s="207"/>
      <c r="AI1356" s="207"/>
      <c r="AJ1356" s="207"/>
      <c r="AK1356" s="207"/>
      <c r="AL1356" s="207"/>
      <c r="AM1356" s="207"/>
      <c r="AN1356" s="207"/>
      <c r="AO1356" s="207"/>
      <c r="AP1356" s="207"/>
      <c r="AQ1356" s="207"/>
      <c r="AR1356" s="207"/>
      <c r="AS1356" s="207"/>
      <c r="AT1356" s="207"/>
      <c r="AU1356" s="207"/>
      <c r="AV1356" s="207"/>
      <c r="AW1356" s="207"/>
      <c r="AX1356" s="207"/>
      <c r="AY1356" s="207"/>
      <c r="AZ1356" s="207"/>
      <c r="BA1356" s="207"/>
      <c r="BB1356" s="207"/>
      <c r="BC1356" s="207"/>
      <c r="BD1356" s="207"/>
      <c r="BE1356" s="207"/>
      <c r="BF1356" s="207"/>
      <c r="BG1356" s="207"/>
      <c r="BH1356" s="207"/>
      <c r="BI1356" s="207"/>
      <c r="BJ1356" s="207"/>
      <c r="BK1356" s="207"/>
      <c r="BL1356" s="207"/>
      <c r="BM1356" s="207"/>
      <c r="BN1356" s="207"/>
      <c r="BO1356" s="207"/>
      <c r="BP1356" s="207"/>
      <c r="BQ1356" s="207"/>
      <c r="BR1356" s="207"/>
      <c r="BS1356" s="207"/>
      <c r="BT1356" s="207"/>
      <c r="BU1356" s="207"/>
      <c r="BV1356" s="207"/>
      <c r="BW1356" s="207"/>
      <c r="BX1356" s="207"/>
      <c r="BY1356" s="207"/>
      <c r="BZ1356" s="207"/>
      <c r="CA1356" s="207"/>
      <c r="CB1356" s="207"/>
      <c r="CC1356" s="207"/>
      <c r="CD1356" s="207"/>
      <c r="CE1356" s="207"/>
      <c r="CF1356" s="207"/>
      <c r="CG1356" s="207"/>
      <c r="CH1356" s="207"/>
      <c r="CI1356" s="207"/>
      <c r="CJ1356" s="207"/>
      <c r="CK1356" s="207"/>
      <c r="CL1356" s="207"/>
      <c r="CM1356" s="207"/>
      <c r="CN1356" s="207"/>
      <c r="CO1356" s="207"/>
      <c r="CP1356" s="207"/>
      <c r="CQ1356" s="207"/>
      <c r="CR1356" s="207"/>
      <c r="CS1356" s="207"/>
      <c r="CT1356" s="207"/>
      <c r="CU1356" s="207"/>
      <c r="CV1356" s="207"/>
      <c r="CW1356" s="207"/>
      <c r="CX1356" s="207"/>
      <c r="CY1356" s="207"/>
      <c r="CZ1356" s="207"/>
      <c r="DA1356" s="207"/>
      <c r="DB1356" s="831"/>
    </row>
    <row r="1357" spans="2:106">
      <c r="B1357" s="857" t="str">
        <f>"T_"&amp;E1357&amp;"X"&amp;F1357&amp;"X"&amp;G1357&amp;"X"&amp;H1357&amp;"X"&amp;I1357</f>
        <v>T_HBBXMainXCVS630X720XIZQ</v>
      </c>
      <c r="C1357" s="341"/>
      <c r="D1357" s="209" t="s">
        <v>75</v>
      </c>
      <c r="E1357" s="375" t="s">
        <v>124</v>
      </c>
      <c r="F1357" s="208" t="s">
        <v>195</v>
      </c>
      <c r="G1357" s="250" t="s">
        <v>381</v>
      </c>
      <c r="H1357" s="210">
        <v>720</v>
      </c>
      <c r="I1357" s="865" t="s">
        <v>364</v>
      </c>
      <c r="J1357" s="260"/>
      <c r="K1357" s="260"/>
      <c r="L1357" s="260"/>
      <c r="M1357" s="260"/>
      <c r="N1357" s="260"/>
      <c r="O1357" s="260"/>
      <c r="P1357" s="260"/>
      <c r="Q1357" s="260"/>
      <c r="R1357" s="260"/>
      <c r="S1357" s="260"/>
      <c r="T1357" s="260"/>
      <c r="U1357" s="260"/>
      <c r="V1357" s="260"/>
      <c r="W1357" s="260"/>
      <c r="X1357" s="260"/>
      <c r="Y1357" s="260"/>
      <c r="Z1357" s="260"/>
      <c r="AA1357" s="260"/>
      <c r="AB1357" s="260"/>
      <c r="AC1357" s="260"/>
      <c r="AD1357" s="260"/>
      <c r="AE1357" s="260"/>
      <c r="AF1357" s="260"/>
      <c r="AG1357" s="260"/>
      <c r="AH1357" s="260"/>
      <c r="AI1357" s="260"/>
      <c r="AJ1357" s="260"/>
      <c r="AK1357" s="260"/>
      <c r="AL1357" s="260"/>
      <c r="AM1357" s="260"/>
      <c r="AN1357" s="260"/>
      <c r="AO1357" s="260"/>
      <c r="AP1357" s="260"/>
      <c r="AQ1357" s="260"/>
      <c r="AR1357" s="260"/>
      <c r="AS1357" s="260"/>
      <c r="AT1357" s="260"/>
      <c r="AU1357" s="260"/>
      <c r="AV1357" s="260"/>
      <c r="AW1357" s="260"/>
      <c r="AX1357" s="260"/>
      <c r="AY1357" s="260"/>
      <c r="AZ1357" s="260"/>
      <c r="BA1357" s="260"/>
      <c r="BB1357" s="260"/>
      <c r="BC1357" s="260"/>
      <c r="BD1357" s="260"/>
      <c r="BE1357" s="260"/>
      <c r="BF1357" s="260"/>
      <c r="BG1357" s="260"/>
      <c r="BH1357" s="260"/>
      <c r="BI1357" s="260"/>
      <c r="BJ1357" s="260"/>
      <c r="BK1357" s="260"/>
      <c r="BL1357" s="260"/>
      <c r="BM1357" s="260"/>
      <c r="BN1357" s="260"/>
      <c r="BO1357" s="260"/>
      <c r="BP1357" s="260"/>
      <c r="BQ1357" s="260"/>
      <c r="BR1357" s="260"/>
      <c r="BS1357" s="260"/>
      <c r="BT1357" s="260"/>
      <c r="BU1357" s="260"/>
      <c r="BV1357" s="260"/>
      <c r="BW1357" s="260"/>
      <c r="BX1357" s="260"/>
      <c r="BY1357" s="260"/>
      <c r="BZ1357" s="260"/>
      <c r="CA1357" s="260"/>
      <c r="CB1357" s="260"/>
      <c r="CC1357" s="260"/>
      <c r="CD1357" s="260"/>
      <c r="CE1357" s="260"/>
      <c r="CF1357" s="260"/>
      <c r="CG1357" s="260"/>
      <c r="CH1357" s="260"/>
      <c r="CI1357" s="260"/>
      <c r="CJ1357" s="260"/>
      <c r="CK1357" s="260"/>
      <c r="CL1357" s="260"/>
      <c r="CM1357" s="260"/>
      <c r="CN1357" s="260"/>
      <c r="CO1357" s="260"/>
      <c r="CP1357" s="260"/>
      <c r="CQ1357" s="260"/>
      <c r="CR1357" s="260"/>
      <c r="CS1357" s="260"/>
      <c r="CT1357" s="260"/>
      <c r="CU1357" s="260"/>
      <c r="CV1357" s="260"/>
      <c r="CW1357" s="260"/>
      <c r="CX1357" s="260"/>
      <c r="CY1357" s="260"/>
      <c r="CZ1357" s="260"/>
      <c r="DA1357" s="260"/>
      <c r="DB1357" s="833"/>
    </row>
    <row r="1358" spans="2:106" ht="3.65" customHeight="1">
      <c r="B1358" s="834"/>
      <c r="I1358" s="861"/>
      <c r="DB1358" s="835"/>
    </row>
    <row r="1359" spans="2:106" ht="3.65" customHeight="1">
      <c r="B1359" s="836"/>
      <c r="I1359" s="861"/>
      <c r="DB1359" s="835"/>
    </row>
    <row r="1360" spans="2:106" ht="3.65" customHeight="1">
      <c r="B1360" s="836"/>
      <c r="I1360" s="861"/>
      <c r="M1360" s="376"/>
      <c r="N1360" s="377"/>
      <c r="O1360" s="377"/>
      <c r="P1360" s="359"/>
      <c r="Q1360" s="359"/>
      <c r="R1360" s="378"/>
      <c r="S1360" s="378"/>
      <c r="T1360" s="378"/>
      <c r="U1360" s="359"/>
      <c r="V1360" s="360"/>
      <c r="W1360" s="360"/>
      <c r="X1360" s="360"/>
      <c r="Y1360" s="360"/>
      <c r="Z1360" s="360"/>
      <c r="AA1360" s="360"/>
      <c r="AB1360" s="360"/>
      <c r="AC1360" s="360"/>
      <c r="AD1360" s="360"/>
      <c r="AE1360" s="360"/>
      <c r="AF1360" s="360"/>
      <c r="AG1360" s="360"/>
      <c r="AH1360" s="970" t="s">
        <v>111</v>
      </c>
      <c r="AI1360" s="970"/>
      <c r="AJ1360" s="970"/>
      <c r="AK1360" s="971"/>
      <c r="DB1360" s="835"/>
    </row>
    <row r="1361" spans="2:106" ht="3.65" customHeight="1">
      <c r="B1361" s="836"/>
      <c r="I1361" s="861"/>
      <c r="M1361" s="379"/>
      <c r="N1361" s="349"/>
      <c r="O1361" s="349"/>
      <c r="P1361" s="350"/>
      <c r="Q1361" s="350"/>
      <c r="R1361" s="810"/>
      <c r="S1361" s="810"/>
      <c r="T1361" s="810"/>
      <c r="U1361" s="350"/>
      <c r="V1361" s="809"/>
      <c r="W1361" s="809"/>
      <c r="X1361" s="809"/>
      <c r="Y1361" s="809"/>
      <c r="Z1361" s="809"/>
      <c r="AA1361" s="809"/>
      <c r="AB1361" s="809"/>
      <c r="AC1361" s="809"/>
      <c r="AD1361" s="809"/>
      <c r="AE1361" s="809"/>
      <c r="AF1361" s="809"/>
      <c r="AG1361" s="809"/>
      <c r="AH1361" s="958"/>
      <c r="AI1361" s="958"/>
      <c r="AJ1361" s="958"/>
      <c r="AK1361" s="965"/>
      <c r="DB1361" s="835"/>
    </row>
    <row r="1362" spans="2:106" ht="3.65" customHeight="1">
      <c r="B1362" s="836"/>
      <c r="I1362" s="861"/>
      <c r="M1362" s="351"/>
      <c r="N1362" s="352"/>
      <c r="O1362" s="352"/>
      <c r="P1362" s="352"/>
      <c r="Q1362" s="352"/>
      <c r="R1362" s="972" t="e" vm="28">
        <v>#VALUE!</v>
      </c>
      <c r="S1362" s="972"/>
      <c r="T1362" s="972"/>
      <c r="U1362" s="972"/>
      <c r="V1362" s="972"/>
      <c r="W1362" s="972"/>
      <c r="X1362" s="352"/>
      <c r="Y1362" s="352"/>
      <c r="Z1362" s="809"/>
      <c r="AA1362" s="809"/>
      <c r="AB1362" s="809"/>
      <c r="AC1362" s="809"/>
      <c r="AD1362" s="809"/>
      <c r="AE1362" s="809"/>
      <c r="AF1362" s="352"/>
      <c r="AG1362" s="352"/>
      <c r="AH1362" s="352"/>
      <c r="AI1362" s="352"/>
      <c r="AJ1362" s="352"/>
      <c r="AK1362" s="361"/>
      <c r="DB1362" s="835"/>
    </row>
    <row r="1363" spans="2:106" ht="3.65" customHeight="1">
      <c r="B1363" s="836"/>
      <c r="I1363" s="861"/>
      <c r="M1363" s="351"/>
      <c r="N1363" s="352"/>
      <c r="O1363" s="352"/>
      <c r="P1363" s="801"/>
      <c r="Q1363" s="801"/>
      <c r="R1363" s="972"/>
      <c r="S1363" s="972"/>
      <c r="T1363" s="972"/>
      <c r="U1363" s="972"/>
      <c r="V1363" s="972"/>
      <c r="W1363" s="972"/>
      <c r="X1363" s="802"/>
      <c r="Y1363" s="802"/>
      <c r="Z1363" s="809"/>
      <c r="AA1363" s="809"/>
      <c r="AB1363" s="809"/>
      <c r="AC1363" s="809"/>
      <c r="AD1363" s="809"/>
      <c r="AE1363" s="809"/>
      <c r="AF1363" s="352"/>
      <c r="AG1363" s="352"/>
      <c r="AH1363" s="352"/>
      <c r="AI1363" s="352"/>
      <c r="AJ1363" s="352"/>
      <c r="AK1363" s="361"/>
      <c r="DB1363" s="835"/>
    </row>
    <row r="1364" spans="2:106" ht="3.65" customHeight="1">
      <c r="B1364" s="836"/>
      <c r="I1364" s="861"/>
      <c r="M1364" s="351"/>
      <c r="N1364" s="352"/>
      <c r="O1364" s="352"/>
      <c r="P1364" s="801"/>
      <c r="Q1364" s="801"/>
      <c r="R1364" s="972"/>
      <c r="S1364" s="972"/>
      <c r="T1364" s="972"/>
      <c r="U1364" s="972"/>
      <c r="V1364" s="972"/>
      <c r="W1364" s="972"/>
      <c r="X1364" s="802"/>
      <c r="Y1364" s="802"/>
      <c r="Z1364" s="809"/>
      <c r="AA1364" s="809"/>
      <c r="AB1364" s="809"/>
      <c r="AC1364" s="809"/>
      <c r="AD1364" s="809"/>
      <c r="AE1364" s="809"/>
      <c r="AF1364" s="352"/>
      <c r="AG1364" s="352"/>
      <c r="AH1364" s="352"/>
      <c r="AI1364" s="352"/>
      <c r="AJ1364" s="352"/>
      <c r="AK1364" s="361"/>
      <c r="DB1364" s="835"/>
    </row>
    <row r="1365" spans="2:106" ht="3.65" customHeight="1">
      <c r="B1365" s="836"/>
      <c r="I1365" s="861"/>
      <c r="M1365" s="351"/>
      <c r="N1365" s="352"/>
      <c r="O1365" s="352"/>
      <c r="P1365" s="352"/>
      <c r="Q1365" s="352"/>
      <c r="R1365" s="972"/>
      <c r="S1365" s="972"/>
      <c r="T1365" s="972"/>
      <c r="U1365" s="972"/>
      <c r="V1365" s="972"/>
      <c r="W1365" s="972"/>
      <c r="X1365" s="352"/>
      <c r="Y1365" s="352"/>
      <c r="Z1365" s="809"/>
      <c r="AA1365" s="809"/>
      <c r="AB1365" s="809"/>
      <c r="AC1365" s="809"/>
      <c r="AD1365" s="809"/>
      <c r="AE1365" s="809"/>
      <c r="AF1365" s="809"/>
      <c r="AG1365" s="809"/>
      <c r="AH1365" s="809"/>
      <c r="AI1365" s="809"/>
      <c r="AJ1365" s="809"/>
      <c r="AK1365" s="380"/>
      <c r="DB1365" s="835"/>
    </row>
    <row r="1366" spans="2:106" ht="3.65" customHeight="1">
      <c r="B1366" s="836"/>
      <c r="I1366" s="861"/>
      <c r="M1366" s="967" t="s">
        <v>229</v>
      </c>
      <c r="N1366" s="961"/>
      <c r="O1366" s="961"/>
      <c r="P1366" s="350"/>
      <c r="Q1366" s="350"/>
      <c r="R1366" s="350"/>
      <c r="S1366" s="350"/>
      <c r="T1366" s="350"/>
      <c r="U1366" s="350"/>
      <c r="V1366" s="350"/>
      <c r="W1366" s="809"/>
      <c r="X1366" s="809"/>
      <c r="Y1366" s="809"/>
      <c r="Z1366" s="809"/>
      <c r="AA1366" s="809"/>
      <c r="AB1366" s="809"/>
      <c r="AC1366" s="809"/>
      <c r="AD1366" s="809"/>
      <c r="AE1366" s="809"/>
      <c r="AF1366" s="809"/>
      <c r="AG1366" s="809"/>
      <c r="AH1366" s="809"/>
      <c r="AI1366" s="350"/>
      <c r="AJ1366" s="350"/>
      <c r="AK1366" s="362"/>
      <c r="DB1366" s="835"/>
    </row>
    <row r="1367" spans="2:106" ht="3.65" customHeight="1">
      <c r="B1367" s="836"/>
      <c r="I1367" s="861"/>
      <c r="M1367" s="968"/>
      <c r="N1367" s="969"/>
      <c r="O1367" s="969"/>
      <c r="P1367" s="363"/>
      <c r="Q1367" s="363"/>
      <c r="R1367" s="363"/>
      <c r="S1367" s="363"/>
      <c r="T1367" s="363"/>
      <c r="U1367" s="363"/>
      <c r="V1367" s="363"/>
      <c r="W1367" s="363"/>
      <c r="X1367" s="363"/>
      <c r="Y1367" s="363"/>
      <c r="Z1367" s="363"/>
      <c r="AA1367" s="363"/>
      <c r="AB1367" s="363"/>
      <c r="AC1367" s="363"/>
      <c r="AD1367" s="363"/>
      <c r="AE1367" s="363"/>
      <c r="AF1367" s="363"/>
      <c r="AG1367" s="363"/>
      <c r="AH1367" s="363"/>
      <c r="AI1367" s="363"/>
      <c r="AJ1367" s="363"/>
      <c r="AK1367" s="364"/>
      <c r="DB1367" s="835"/>
    </row>
    <row r="1368" spans="2:106" ht="3.65" customHeight="1">
      <c r="B1368" s="836"/>
      <c r="I1368" s="861"/>
      <c r="DB1368" s="835"/>
    </row>
    <row r="1369" spans="2:106" ht="3.65" customHeight="1">
      <c r="B1369" s="836"/>
      <c r="I1369" s="861"/>
      <c r="DB1369" s="835"/>
    </row>
    <row r="1370" spans="2:106" ht="3.65" customHeight="1">
      <c r="B1370" s="836"/>
      <c r="I1370" s="862"/>
      <c r="DB1370" s="835"/>
    </row>
    <row r="1371" spans="2:106" ht="3.65" customHeight="1">
      <c r="B1371" s="828"/>
      <c r="C1371" s="259"/>
      <c r="D1371" s="259"/>
      <c r="E1371" s="259"/>
      <c r="F1371" s="259"/>
      <c r="G1371" s="259"/>
      <c r="H1371" s="259"/>
      <c r="I1371" s="863"/>
      <c r="J1371" s="259"/>
      <c r="K1371" s="259"/>
      <c r="L1371" s="259"/>
      <c r="M1371" s="259"/>
      <c r="N1371" s="259"/>
      <c r="O1371" s="259"/>
      <c r="P1371" s="259"/>
      <c r="Q1371" s="259"/>
      <c r="R1371" s="259"/>
      <c r="S1371" s="259"/>
      <c r="T1371" s="259"/>
      <c r="U1371" s="259"/>
      <c r="V1371" s="259"/>
      <c r="W1371" s="259"/>
      <c r="X1371" s="259"/>
      <c r="Y1371" s="259"/>
      <c r="Z1371" s="259"/>
      <c r="AA1371" s="259"/>
      <c r="AB1371" s="259"/>
      <c r="AC1371" s="259"/>
      <c r="AD1371" s="259"/>
      <c r="AE1371" s="259"/>
      <c r="AF1371" s="259"/>
      <c r="AG1371" s="259"/>
      <c r="AH1371" s="259"/>
      <c r="AI1371" s="259"/>
      <c r="AJ1371" s="259"/>
      <c r="AK1371" s="259"/>
      <c r="AL1371" s="259"/>
      <c r="AM1371" s="259"/>
      <c r="AN1371" s="259"/>
      <c r="AO1371" s="259"/>
      <c r="AP1371" s="259"/>
      <c r="AQ1371" s="259"/>
      <c r="AR1371" s="259"/>
      <c r="AS1371" s="259"/>
      <c r="AT1371" s="259"/>
      <c r="AU1371" s="259"/>
      <c r="AV1371" s="259"/>
      <c r="AW1371" s="259"/>
      <c r="AX1371" s="259"/>
      <c r="AY1371" s="259"/>
      <c r="AZ1371" s="259"/>
      <c r="BA1371" s="259"/>
      <c r="BB1371" s="259"/>
      <c r="BC1371" s="259"/>
      <c r="BD1371" s="259"/>
      <c r="BE1371" s="259"/>
      <c r="BF1371" s="259"/>
      <c r="BG1371" s="259"/>
      <c r="BH1371" s="259"/>
      <c r="BI1371" s="259"/>
      <c r="BJ1371" s="259"/>
      <c r="BK1371" s="259"/>
      <c r="BL1371" s="259"/>
      <c r="BM1371" s="259"/>
      <c r="BN1371" s="259"/>
      <c r="BO1371" s="259"/>
      <c r="BP1371" s="259"/>
      <c r="BQ1371" s="259"/>
      <c r="BR1371" s="259"/>
      <c r="BS1371" s="259"/>
      <c r="BT1371" s="259"/>
      <c r="BU1371" s="259"/>
      <c r="BV1371" s="259"/>
      <c r="BW1371" s="259"/>
      <c r="BX1371" s="259"/>
      <c r="BY1371" s="259"/>
      <c r="BZ1371" s="259"/>
      <c r="CA1371" s="259"/>
      <c r="CB1371" s="259"/>
      <c r="CC1371" s="259"/>
      <c r="CD1371" s="259"/>
      <c r="CE1371" s="259"/>
      <c r="CF1371" s="259"/>
      <c r="CG1371" s="259"/>
      <c r="CH1371" s="259"/>
      <c r="CI1371" s="259"/>
      <c r="CJ1371" s="259"/>
      <c r="CK1371" s="259"/>
      <c r="CL1371" s="259"/>
      <c r="CM1371" s="259"/>
      <c r="CN1371" s="259"/>
      <c r="CO1371" s="259"/>
      <c r="CP1371" s="259"/>
      <c r="CQ1371" s="259"/>
      <c r="CR1371" s="259"/>
      <c r="CS1371" s="259"/>
      <c r="CT1371" s="259"/>
      <c r="CU1371" s="259"/>
      <c r="CV1371" s="259"/>
      <c r="CW1371" s="259"/>
      <c r="CX1371" s="259"/>
      <c r="CY1371" s="259"/>
      <c r="CZ1371" s="259"/>
      <c r="DA1371" s="259"/>
      <c r="DB1371" s="829"/>
    </row>
    <row r="1372" spans="2:106" ht="3.65" customHeight="1">
      <c r="B1372" s="830"/>
      <c r="C1372" s="207"/>
      <c r="D1372" s="207"/>
      <c r="E1372" s="207"/>
      <c r="F1372" s="207"/>
      <c r="G1372" s="207"/>
      <c r="H1372" s="207"/>
      <c r="I1372" s="864"/>
      <c r="J1372" s="207"/>
      <c r="K1372" s="207"/>
      <c r="L1372" s="207"/>
      <c r="M1372" s="207"/>
      <c r="N1372" s="207"/>
      <c r="O1372" s="207"/>
      <c r="P1372" s="207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  <c r="AC1372" s="207"/>
      <c r="AD1372" s="207"/>
      <c r="AE1372" s="207"/>
      <c r="AF1372" s="207"/>
      <c r="AG1372" s="207"/>
      <c r="AH1372" s="207"/>
      <c r="AI1372" s="207"/>
      <c r="AJ1372" s="207"/>
      <c r="AK1372" s="207"/>
      <c r="AL1372" s="207"/>
      <c r="AM1372" s="207"/>
      <c r="AN1372" s="207"/>
      <c r="AO1372" s="207"/>
      <c r="AP1372" s="207"/>
      <c r="AQ1372" s="207"/>
      <c r="AR1372" s="207"/>
      <c r="AS1372" s="207"/>
      <c r="AT1372" s="207"/>
      <c r="AU1372" s="207"/>
      <c r="AV1372" s="207"/>
      <c r="AW1372" s="207"/>
      <c r="AX1372" s="207"/>
      <c r="AY1372" s="207"/>
      <c r="AZ1372" s="207"/>
      <c r="BA1372" s="207"/>
      <c r="BB1372" s="207"/>
      <c r="BC1372" s="207"/>
      <c r="BD1372" s="207"/>
      <c r="BE1372" s="207"/>
      <c r="BF1372" s="207"/>
      <c r="BG1372" s="207"/>
      <c r="BH1372" s="207"/>
      <c r="BI1372" s="207"/>
      <c r="BJ1372" s="207"/>
      <c r="BK1372" s="207"/>
      <c r="BL1372" s="207"/>
      <c r="BM1372" s="207"/>
      <c r="BN1372" s="207"/>
      <c r="BO1372" s="207"/>
      <c r="BP1372" s="207"/>
      <c r="BQ1372" s="207"/>
      <c r="BR1372" s="207"/>
      <c r="BS1372" s="207"/>
      <c r="BT1372" s="207"/>
      <c r="BU1372" s="207"/>
      <c r="BV1372" s="207"/>
      <c r="BW1372" s="207"/>
      <c r="BX1372" s="207"/>
      <c r="BY1372" s="207"/>
      <c r="BZ1372" s="207"/>
      <c r="CA1372" s="207"/>
      <c r="CB1372" s="207"/>
      <c r="CC1372" s="207"/>
      <c r="CD1372" s="207"/>
      <c r="CE1372" s="207"/>
      <c r="CF1372" s="207"/>
      <c r="CG1372" s="207"/>
      <c r="CH1372" s="207"/>
      <c r="CI1372" s="207"/>
      <c r="CJ1372" s="207"/>
      <c r="CK1372" s="207"/>
      <c r="CL1372" s="207"/>
      <c r="CM1372" s="207"/>
      <c r="CN1372" s="207"/>
      <c r="CO1372" s="207"/>
      <c r="CP1372" s="207"/>
      <c r="CQ1372" s="207"/>
      <c r="CR1372" s="207"/>
      <c r="CS1372" s="207"/>
      <c r="CT1372" s="207"/>
      <c r="CU1372" s="207"/>
      <c r="CV1372" s="207"/>
      <c r="CW1372" s="207"/>
      <c r="CX1372" s="207"/>
      <c r="CY1372" s="207"/>
      <c r="CZ1372" s="207"/>
      <c r="DA1372" s="207"/>
      <c r="DB1372" s="831"/>
    </row>
    <row r="1373" spans="2:106">
      <c r="B1373" s="857" t="str">
        <f>"T_"&amp;E1373&amp;"X"&amp;F1373&amp;"X"&amp;G1373&amp;"X"&amp;H1373&amp;"X"&amp;I1373</f>
        <v>T_HBBXMainXCVS630X720XDRC</v>
      </c>
      <c r="C1373" s="341"/>
      <c r="D1373" s="209" t="s">
        <v>75</v>
      </c>
      <c r="E1373" s="375" t="s">
        <v>124</v>
      </c>
      <c r="F1373" s="208" t="s">
        <v>195</v>
      </c>
      <c r="G1373" s="250" t="s">
        <v>381</v>
      </c>
      <c r="H1373" s="210">
        <v>720</v>
      </c>
      <c r="I1373" s="865" t="s">
        <v>365</v>
      </c>
      <c r="J1373" s="260"/>
      <c r="K1373" s="260"/>
      <c r="L1373" s="260"/>
      <c r="M1373" s="260"/>
      <c r="N1373" s="260"/>
      <c r="O1373" s="260"/>
      <c r="P1373" s="260"/>
      <c r="Q1373" s="260"/>
      <c r="R1373" s="260"/>
      <c r="S1373" s="260"/>
      <c r="T1373" s="260"/>
      <c r="U1373" s="260"/>
      <c r="V1373" s="260"/>
      <c r="W1373" s="260"/>
      <c r="X1373" s="260"/>
      <c r="Y1373" s="260"/>
      <c r="Z1373" s="260"/>
      <c r="AA1373" s="260"/>
      <c r="AB1373" s="260"/>
      <c r="AC1373" s="260"/>
      <c r="AD1373" s="260"/>
      <c r="AE1373" s="260"/>
      <c r="AF1373" s="260"/>
      <c r="AG1373" s="260"/>
      <c r="AH1373" s="260"/>
      <c r="AI1373" s="260"/>
      <c r="AJ1373" s="260"/>
      <c r="AK1373" s="260"/>
      <c r="AL1373" s="260"/>
      <c r="AM1373" s="260"/>
      <c r="AN1373" s="260"/>
      <c r="AO1373" s="260"/>
      <c r="AP1373" s="260"/>
      <c r="AQ1373" s="260"/>
      <c r="AR1373" s="260"/>
      <c r="AS1373" s="260"/>
      <c r="AT1373" s="260"/>
      <c r="AU1373" s="260"/>
      <c r="AV1373" s="260"/>
      <c r="AW1373" s="260"/>
      <c r="AX1373" s="260"/>
      <c r="AY1373" s="260"/>
      <c r="AZ1373" s="260"/>
      <c r="BA1373" s="260"/>
      <c r="BB1373" s="260"/>
      <c r="BC1373" s="260"/>
      <c r="BD1373" s="260"/>
      <c r="BE1373" s="260"/>
      <c r="BF1373" s="260"/>
      <c r="BG1373" s="260"/>
      <c r="BH1373" s="260"/>
      <c r="BI1373" s="260"/>
      <c r="BJ1373" s="260"/>
      <c r="BK1373" s="260"/>
      <c r="BL1373" s="260"/>
      <c r="BM1373" s="260"/>
      <c r="BN1373" s="260"/>
      <c r="BO1373" s="260"/>
      <c r="BP1373" s="260"/>
      <c r="BQ1373" s="260"/>
      <c r="BR1373" s="260"/>
      <c r="BS1373" s="260"/>
      <c r="BT1373" s="260"/>
      <c r="BU1373" s="260"/>
      <c r="BV1373" s="260"/>
      <c r="BW1373" s="260"/>
      <c r="BX1373" s="260"/>
      <c r="BY1373" s="260"/>
      <c r="BZ1373" s="260"/>
      <c r="CA1373" s="260"/>
      <c r="CB1373" s="260"/>
      <c r="CC1373" s="260"/>
      <c r="CD1373" s="260"/>
      <c r="CE1373" s="260"/>
      <c r="CF1373" s="260"/>
      <c r="CG1373" s="260"/>
      <c r="CH1373" s="260"/>
      <c r="CI1373" s="260"/>
      <c r="CJ1373" s="260"/>
      <c r="CK1373" s="260"/>
      <c r="CL1373" s="260"/>
      <c r="CM1373" s="260"/>
      <c r="CN1373" s="260"/>
      <c r="CO1373" s="260"/>
      <c r="CP1373" s="260"/>
      <c r="CQ1373" s="260"/>
      <c r="CR1373" s="260"/>
      <c r="CS1373" s="260"/>
      <c r="CT1373" s="260"/>
      <c r="CU1373" s="260"/>
      <c r="CV1373" s="260"/>
      <c r="CW1373" s="260"/>
      <c r="CX1373" s="260"/>
      <c r="CY1373" s="260"/>
      <c r="CZ1373" s="260"/>
      <c r="DA1373" s="260"/>
      <c r="DB1373" s="833"/>
    </row>
    <row r="1374" spans="2:106" ht="3.65" customHeight="1">
      <c r="B1374" s="834"/>
      <c r="I1374" s="861"/>
      <c r="DB1374" s="835"/>
    </row>
    <row r="1375" spans="2:106" ht="3.65" customHeight="1">
      <c r="B1375" s="836"/>
      <c r="I1375" s="861"/>
      <c r="DB1375" s="835"/>
    </row>
    <row r="1376" spans="2:106" ht="3.65" customHeight="1">
      <c r="B1376" s="836"/>
      <c r="I1376" s="861"/>
      <c r="M1376" s="381"/>
      <c r="N1376" s="377"/>
      <c r="O1376" s="359"/>
      <c r="P1376" s="359"/>
      <c r="Q1376" s="359"/>
      <c r="R1376" s="359"/>
      <c r="S1376" s="359"/>
      <c r="T1376" s="359"/>
      <c r="U1376" s="359"/>
      <c r="V1376" s="359"/>
      <c r="W1376" s="359"/>
      <c r="X1376" s="359"/>
      <c r="Y1376" s="359"/>
      <c r="Z1376" s="359"/>
      <c r="AA1376" s="360"/>
      <c r="AB1376" s="360"/>
      <c r="AC1376" s="360"/>
      <c r="AD1376" s="360"/>
      <c r="AE1376" s="360"/>
      <c r="AF1376" s="360"/>
      <c r="AG1376" s="359"/>
      <c r="AH1376" s="970" t="s">
        <v>111</v>
      </c>
      <c r="AI1376" s="970"/>
      <c r="AJ1376" s="970"/>
      <c r="AK1376" s="971"/>
      <c r="DB1376" s="835"/>
    </row>
    <row r="1377" spans="2:106" ht="3.65" customHeight="1">
      <c r="B1377" s="836"/>
      <c r="I1377" s="861"/>
      <c r="M1377" s="382"/>
      <c r="N1377" s="349"/>
      <c r="O1377" s="350"/>
      <c r="P1377" s="350"/>
      <c r="Q1377" s="350"/>
      <c r="R1377" s="350"/>
      <c r="S1377" s="350"/>
      <c r="T1377" s="350"/>
      <c r="U1377" s="350"/>
      <c r="V1377" s="350"/>
      <c r="W1377" s="350"/>
      <c r="X1377" s="350"/>
      <c r="Y1377" s="350"/>
      <c r="Z1377" s="350"/>
      <c r="AA1377" s="809"/>
      <c r="AB1377" s="809"/>
      <c r="AC1377" s="809"/>
      <c r="AD1377" s="809"/>
      <c r="AE1377" s="809"/>
      <c r="AF1377" s="809"/>
      <c r="AG1377" s="350"/>
      <c r="AH1377" s="958"/>
      <c r="AI1377" s="958"/>
      <c r="AJ1377" s="958"/>
      <c r="AK1377" s="965"/>
      <c r="DB1377" s="835"/>
    </row>
    <row r="1378" spans="2:106" ht="3.65" customHeight="1">
      <c r="B1378" s="836"/>
      <c r="I1378" s="861"/>
      <c r="M1378" s="351"/>
      <c r="N1378" s="352"/>
      <c r="O1378" s="352"/>
      <c r="P1378" s="352"/>
      <c r="Q1378" s="350"/>
      <c r="R1378" s="350"/>
      <c r="S1378" s="350"/>
      <c r="T1378" s="350"/>
      <c r="U1378" s="350"/>
      <c r="V1378" s="350"/>
      <c r="W1378" s="350"/>
      <c r="X1378" s="350"/>
      <c r="Y1378" s="350"/>
      <c r="Z1378" s="350"/>
      <c r="AA1378" s="1406" t="e" vm="29">
        <v>#VALUE!</v>
      </c>
      <c r="AB1378" s="1406"/>
      <c r="AC1378" s="1406"/>
      <c r="AD1378" s="1406"/>
      <c r="AE1378" s="1406"/>
      <c r="AF1378" s="1406"/>
      <c r="AG1378" s="352"/>
      <c r="AH1378" s="352"/>
      <c r="AI1378" s="352"/>
      <c r="AJ1378" s="352"/>
      <c r="AK1378" s="361"/>
      <c r="DB1378" s="835"/>
    </row>
    <row r="1379" spans="2:106" ht="3.65" customHeight="1">
      <c r="B1379" s="836"/>
      <c r="I1379" s="861"/>
      <c r="M1379" s="351"/>
      <c r="N1379" s="352"/>
      <c r="O1379" s="352"/>
      <c r="P1379" s="352"/>
      <c r="Q1379" s="350"/>
      <c r="R1379" s="350"/>
      <c r="S1379" s="350"/>
      <c r="T1379" s="350"/>
      <c r="U1379" s="350"/>
      <c r="V1379" s="350"/>
      <c r="W1379" s="350"/>
      <c r="X1379" s="350"/>
      <c r="Y1379" s="802"/>
      <c r="Z1379" s="802"/>
      <c r="AA1379" s="1406"/>
      <c r="AB1379" s="1406"/>
      <c r="AC1379" s="1406"/>
      <c r="AD1379" s="1406"/>
      <c r="AE1379" s="1406"/>
      <c r="AF1379" s="1406"/>
      <c r="AG1379" s="801"/>
      <c r="AH1379" s="801"/>
      <c r="AI1379" s="352"/>
      <c r="AJ1379" s="352"/>
      <c r="AK1379" s="361"/>
      <c r="DB1379" s="835"/>
    </row>
    <row r="1380" spans="2:106" ht="3.65" customHeight="1">
      <c r="B1380" s="836"/>
      <c r="I1380" s="861"/>
      <c r="M1380" s="351"/>
      <c r="N1380" s="352"/>
      <c r="O1380" s="352"/>
      <c r="P1380" s="352"/>
      <c r="Q1380" s="350"/>
      <c r="R1380" s="350"/>
      <c r="S1380" s="350"/>
      <c r="T1380" s="350"/>
      <c r="U1380" s="350"/>
      <c r="V1380" s="350"/>
      <c r="W1380" s="350"/>
      <c r="X1380" s="350"/>
      <c r="Y1380" s="802"/>
      <c r="Z1380" s="802"/>
      <c r="AA1380" s="1406"/>
      <c r="AB1380" s="1406"/>
      <c r="AC1380" s="1406"/>
      <c r="AD1380" s="1406"/>
      <c r="AE1380" s="1406"/>
      <c r="AF1380" s="1406"/>
      <c r="AG1380" s="801"/>
      <c r="AH1380" s="801"/>
      <c r="AI1380" s="352"/>
      <c r="AJ1380" s="352"/>
      <c r="AK1380" s="361"/>
      <c r="DB1380" s="835"/>
    </row>
    <row r="1381" spans="2:106" ht="3.65" customHeight="1">
      <c r="B1381" s="836"/>
      <c r="I1381" s="861"/>
      <c r="M1381" s="383"/>
      <c r="N1381" s="809"/>
      <c r="O1381" s="809"/>
      <c r="P1381" s="809"/>
      <c r="Q1381" s="350"/>
      <c r="R1381" s="350"/>
      <c r="S1381" s="350"/>
      <c r="T1381" s="350"/>
      <c r="U1381" s="350"/>
      <c r="V1381" s="350"/>
      <c r="W1381" s="350"/>
      <c r="X1381" s="350"/>
      <c r="Y1381" s="350"/>
      <c r="Z1381" s="350"/>
      <c r="AA1381" s="1406"/>
      <c r="AB1381" s="1406"/>
      <c r="AC1381" s="1406"/>
      <c r="AD1381" s="1406"/>
      <c r="AE1381" s="1406"/>
      <c r="AF1381" s="1406"/>
      <c r="AG1381" s="352"/>
      <c r="AH1381" s="352"/>
      <c r="AI1381" s="352"/>
      <c r="AJ1381" s="352"/>
      <c r="AK1381" s="361"/>
      <c r="DB1381" s="835"/>
    </row>
    <row r="1382" spans="2:106" ht="3.65" customHeight="1">
      <c r="B1382" s="836"/>
      <c r="I1382" s="861"/>
      <c r="M1382" s="967" t="s">
        <v>229</v>
      </c>
      <c r="N1382" s="961"/>
      <c r="O1382" s="961"/>
      <c r="P1382" s="350"/>
      <c r="Q1382" s="350"/>
      <c r="R1382" s="350"/>
      <c r="S1382" s="350"/>
      <c r="T1382" s="350"/>
      <c r="U1382" s="350"/>
      <c r="V1382" s="350"/>
      <c r="W1382" s="350"/>
      <c r="X1382" s="350"/>
      <c r="Y1382" s="350"/>
      <c r="Z1382" s="350"/>
      <c r="AA1382" s="809"/>
      <c r="AB1382" s="809"/>
      <c r="AC1382" s="809"/>
      <c r="AD1382" s="809"/>
      <c r="AE1382" s="809"/>
      <c r="AF1382" s="809"/>
      <c r="AG1382" s="350"/>
      <c r="AH1382" s="350"/>
      <c r="AI1382" s="350"/>
      <c r="AJ1382" s="350"/>
      <c r="AK1382" s="362"/>
      <c r="DB1382" s="835"/>
    </row>
    <row r="1383" spans="2:106" ht="3.65" customHeight="1">
      <c r="B1383" s="836"/>
      <c r="I1383" s="861"/>
      <c r="M1383" s="968"/>
      <c r="N1383" s="969"/>
      <c r="O1383" s="969"/>
      <c r="P1383" s="363"/>
      <c r="Q1383" s="363"/>
      <c r="R1383" s="363"/>
      <c r="S1383" s="363"/>
      <c r="T1383" s="363"/>
      <c r="U1383" s="363"/>
      <c r="V1383" s="363"/>
      <c r="W1383" s="363"/>
      <c r="X1383" s="363"/>
      <c r="Y1383" s="363"/>
      <c r="Z1383" s="363"/>
      <c r="AA1383" s="363"/>
      <c r="AB1383" s="363"/>
      <c r="AC1383" s="363"/>
      <c r="AD1383" s="363"/>
      <c r="AE1383" s="363"/>
      <c r="AF1383" s="363"/>
      <c r="AG1383" s="363"/>
      <c r="AH1383" s="363"/>
      <c r="AI1383" s="363"/>
      <c r="AJ1383" s="363"/>
      <c r="AK1383" s="364"/>
      <c r="DB1383" s="835"/>
    </row>
    <row r="1384" spans="2:106" ht="3.65" customHeight="1">
      <c r="B1384" s="836"/>
      <c r="I1384" s="861"/>
      <c r="DB1384" s="835"/>
    </row>
    <row r="1385" spans="2:106" ht="3.65" customHeight="1">
      <c r="B1385" s="836"/>
      <c r="I1385" s="861"/>
      <c r="DB1385" s="835"/>
    </row>
    <row r="1386" spans="2:106" ht="3.65" customHeight="1">
      <c r="B1386" s="836"/>
      <c r="I1386" s="862"/>
      <c r="DB1386" s="835"/>
    </row>
    <row r="1387" spans="2:106" ht="3.65" customHeight="1">
      <c r="B1387" s="836"/>
      <c r="I1387" s="862"/>
      <c r="DB1387" s="835"/>
    </row>
    <row r="1388" spans="2:106" ht="3.65" customHeight="1">
      <c r="B1388" s="828"/>
      <c r="C1388" s="259"/>
      <c r="D1388" s="259"/>
      <c r="E1388" s="259"/>
      <c r="F1388" s="259"/>
      <c r="G1388" s="259"/>
      <c r="H1388" s="259"/>
      <c r="I1388" s="863"/>
      <c r="J1388" s="259"/>
      <c r="K1388" s="259"/>
      <c r="L1388" s="259"/>
      <c r="M1388" s="259"/>
      <c r="N1388" s="259"/>
      <c r="O1388" s="259"/>
      <c r="P1388" s="259"/>
      <c r="Q1388" s="259"/>
      <c r="R1388" s="259"/>
      <c r="S1388" s="259"/>
      <c r="T1388" s="259"/>
      <c r="U1388" s="259"/>
      <c r="V1388" s="259"/>
      <c r="W1388" s="259"/>
      <c r="X1388" s="259"/>
      <c r="Y1388" s="259"/>
      <c r="Z1388" s="259"/>
      <c r="AA1388" s="259"/>
      <c r="AB1388" s="259"/>
      <c r="AC1388" s="259"/>
      <c r="AD1388" s="259"/>
      <c r="AE1388" s="259"/>
      <c r="AF1388" s="259"/>
      <c r="AG1388" s="259"/>
      <c r="AH1388" s="259"/>
      <c r="AI1388" s="259"/>
      <c r="AJ1388" s="259"/>
      <c r="AK1388" s="259"/>
      <c r="AL1388" s="259"/>
      <c r="AM1388" s="259"/>
      <c r="AN1388" s="259"/>
      <c r="AO1388" s="259"/>
      <c r="AP1388" s="259"/>
      <c r="AQ1388" s="259"/>
      <c r="AR1388" s="259"/>
      <c r="AS1388" s="259"/>
      <c r="AT1388" s="259"/>
      <c r="AU1388" s="259"/>
      <c r="AV1388" s="259"/>
      <c r="AW1388" s="259"/>
      <c r="AX1388" s="259"/>
      <c r="AY1388" s="259"/>
      <c r="AZ1388" s="259"/>
      <c r="BA1388" s="259"/>
      <c r="BB1388" s="259"/>
      <c r="BC1388" s="259"/>
      <c r="BD1388" s="259"/>
      <c r="BE1388" s="259"/>
      <c r="BF1388" s="259"/>
      <c r="BG1388" s="259"/>
      <c r="BH1388" s="259"/>
      <c r="BI1388" s="259"/>
      <c r="BJ1388" s="259"/>
      <c r="BK1388" s="259"/>
      <c r="BL1388" s="259"/>
      <c r="BM1388" s="259"/>
      <c r="BN1388" s="259"/>
      <c r="BO1388" s="259"/>
      <c r="BP1388" s="259"/>
      <c r="BQ1388" s="259"/>
      <c r="BR1388" s="259"/>
      <c r="BS1388" s="259"/>
      <c r="BT1388" s="259"/>
      <c r="BU1388" s="259"/>
      <c r="BV1388" s="259"/>
      <c r="BW1388" s="259"/>
      <c r="BX1388" s="259"/>
      <c r="BY1388" s="259"/>
      <c r="BZ1388" s="259"/>
      <c r="CA1388" s="259"/>
      <c r="CB1388" s="259"/>
      <c r="CC1388" s="259"/>
      <c r="CD1388" s="259"/>
      <c r="CE1388" s="259"/>
      <c r="CF1388" s="259"/>
      <c r="CG1388" s="259"/>
      <c r="CH1388" s="259"/>
      <c r="CI1388" s="259"/>
      <c r="CJ1388" s="259"/>
      <c r="CK1388" s="259"/>
      <c r="CL1388" s="259"/>
      <c r="CM1388" s="259"/>
      <c r="CN1388" s="259"/>
      <c r="CO1388" s="259"/>
      <c r="CP1388" s="259"/>
      <c r="CQ1388" s="259"/>
      <c r="CR1388" s="259"/>
      <c r="CS1388" s="259"/>
      <c r="CT1388" s="259"/>
      <c r="CU1388" s="259"/>
      <c r="CV1388" s="259"/>
      <c r="CW1388" s="259"/>
      <c r="CX1388" s="259"/>
      <c r="CY1388" s="259"/>
      <c r="CZ1388" s="259"/>
      <c r="DA1388" s="259"/>
      <c r="DB1388" s="829"/>
    </row>
    <row r="1389" spans="2:106" ht="3.65" customHeight="1">
      <c r="B1389" s="830"/>
      <c r="C1389" s="207"/>
      <c r="D1389" s="207"/>
      <c r="E1389" s="207"/>
      <c r="F1389" s="207"/>
      <c r="G1389" s="207"/>
      <c r="H1389" s="207"/>
      <c r="I1389" s="864"/>
      <c r="J1389" s="207"/>
      <c r="K1389" s="207"/>
      <c r="L1389" s="207"/>
      <c r="M1389" s="207"/>
      <c r="N1389" s="207"/>
      <c r="O1389" s="207"/>
      <c r="P1389" s="207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  <c r="AC1389" s="207"/>
      <c r="AD1389" s="207"/>
      <c r="AE1389" s="207"/>
      <c r="AF1389" s="207"/>
      <c r="AG1389" s="207"/>
      <c r="AH1389" s="207"/>
      <c r="AI1389" s="207"/>
      <c r="AJ1389" s="207"/>
      <c r="AK1389" s="207"/>
      <c r="AL1389" s="207"/>
      <c r="AM1389" s="207"/>
      <c r="AN1389" s="207"/>
      <c r="AO1389" s="207"/>
      <c r="AP1389" s="207"/>
      <c r="AQ1389" s="207"/>
      <c r="AR1389" s="207"/>
      <c r="AS1389" s="207"/>
      <c r="AT1389" s="207"/>
      <c r="AU1389" s="207"/>
      <c r="AV1389" s="207"/>
      <c r="AW1389" s="207"/>
      <c r="AX1389" s="207"/>
      <c r="AY1389" s="207"/>
      <c r="AZ1389" s="207"/>
      <c r="BA1389" s="207"/>
      <c r="BB1389" s="207"/>
      <c r="BC1389" s="207"/>
      <c r="BD1389" s="207"/>
      <c r="BE1389" s="207"/>
      <c r="BF1389" s="207"/>
      <c r="BG1389" s="207"/>
      <c r="BH1389" s="207"/>
      <c r="BI1389" s="207"/>
      <c r="BJ1389" s="207"/>
      <c r="BK1389" s="207"/>
      <c r="BL1389" s="207"/>
      <c r="BM1389" s="207"/>
      <c r="BN1389" s="207"/>
      <c r="BO1389" s="207"/>
      <c r="BP1389" s="207"/>
      <c r="BQ1389" s="207"/>
      <c r="BR1389" s="207"/>
      <c r="BS1389" s="207"/>
      <c r="BT1389" s="207"/>
      <c r="BU1389" s="207"/>
      <c r="BV1389" s="207"/>
      <c r="BW1389" s="207"/>
      <c r="BX1389" s="207"/>
      <c r="BY1389" s="207"/>
      <c r="BZ1389" s="207"/>
      <c r="CA1389" s="207"/>
      <c r="CB1389" s="207"/>
      <c r="CC1389" s="207"/>
      <c r="CD1389" s="207"/>
      <c r="CE1389" s="207"/>
      <c r="CF1389" s="207"/>
      <c r="CG1389" s="207"/>
      <c r="CH1389" s="207"/>
      <c r="CI1389" s="207"/>
      <c r="CJ1389" s="207"/>
      <c r="CK1389" s="207"/>
      <c r="CL1389" s="207"/>
      <c r="CM1389" s="207"/>
      <c r="CN1389" s="207"/>
      <c r="CO1389" s="207"/>
      <c r="CP1389" s="207"/>
      <c r="CQ1389" s="207"/>
      <c r="CR1389" s="207"/>
      <c r="CS1389" s="207"/>
      <c r="CT1389" s="207"/>
      <c r="CU1389" s="207"/>
      <c r="CV1389" s="207"/>
      <c r="CW1389" s="207"/>
      <c r="CX1389" s="207"/>
      <c r="CY1389" s="207"/>
      <c r="CZ1389" s="207"/>
      <c r="DA1389" s="207"/>
      <c r="DB1389" s="831"/>
    </row>
    <row r="1390" spans="2:106">
      <c r="B1390" s="857" t="str">
        <f>"T_"&amp;E1390&amp;"X"&amp;F1390&amp;"X"&amp;G1390&amp;"X"&amp;H1390&amp;"X"&amp;I1390</f>
        <v>T_HBBXMainXNSX630X720XIZQ</v>
      </c>
      <c r="C1390" s="341"/>
      <c r="D1390" s="209" t="s">
        <v>75</v>
      </c>
      <c r="E1390" s="375" t="s">
        <v>124</v>
      </c>
      <c r="F1390" s="208" t="s">
        <v>195</v>
      </c>
      <c r="G1390" s="250" t="s">
        <v>426</v>
      </c>
      <c r="H1390" s="210">
        <v>720</v>
      </c>
      <c r="I1390" s="865" t="s">
        <v>364</v>
      </c>
      <c r="J1390" s="260"/>
      <c r="K1390" s="260"/>
      <c r="L1390" s="260"/>
      <c r="M1390" s="260"/>
      <c r="N1390" s="260"/>
      <c r="O1390" s="260"/>
      <c r="P1390" s="260"/>
      <c r="Q1390" s="260"/>
      <c r="R1390" s="260"/>
      <c r="S1390" s="260"/>
      <c r="T1390" s="260"/>
      <c r="U1390" s="260"/>
      <c r="V1390" s="260"/>
      <c r="W1390" s="260"/>
      <c r="X1390" s="260"/>
      <c r="Y1390" s="260"/>
      <c r="Z1390" s="260"/>
      <c r="AA1390" s="260"/>
      <c r="AB1390" s="260"/>
      <c r="AC1390" s="260"/>
      <c r="AD1390" s="260"/>
      <c r="AE1390" s="260"/>
      <c r="AF1390" s="260"/>
      <c r="AG1390" s="260"/>
      <c r="AH1390" s="260"/>
      <c r="AI1390" s="260"/>
      <c r="AJ1390" s="260"/>
      <c r="AK1390" s="260"/>
      <c r="AL1390" s="260"/>
      <c r="AM1390" s="260"/>
      <c r="AN1390" s="260"/>
      <c r="AO1390" s="260"/>
      <c r="AP1390" s="260"/>
      <c r="AQ1390" s="260"/>
      <c r="AR1390" s="260"/>
      <c r="AS1390" s="260"/>
      <c r="AT1390" s="260"/>
      <c r="AU1390" s="260"/>
      <c r="AV1390" s="260"/>
      <c r="AW1390" s="260"/>
      <c r="AX1390" s="260"/>
      <c r="AY1390" s="260"/>
      <c r="AZ1390" s="260"/>
      <c r="BA1390" s="260"/>
      <c r="BB1390" s="260"/>
      <c r="BC1390" s="260"/>
      <c r="BD1390" s="260"/>
      <c r="BE1390" s="260"/>
      <c r="BF1390" s="260"/>
      <c r="BG1390" s="260"/>
      <c r="BH1390" s="260"/>
      <c r="BI1390" s="260"/>
      <c r="BJ1390" s="260"/>
      <c r="BK1390" s="260"/>
      <c r="BL1390" s="260"/>
      <c r="BM1390" s="260"/>
      <c r="BN1390" s="260"/>
      <c r="BO1390" s="260"/>
      <c r="BP1390" s="260"/>
      <c r="BQ1390" s="260"/>
      <c r="BR1390" s="260"/>
      <c r="BS1390" s="260"/>
      <c r="BT1390" s="260"/>
      <c r="BU1390" s="260"/>
      <c r="BV1390" s="260"/>
      <c r="BW1390" s="260"/>
      <c r="BX1390" s="260"/>
      <c r="BY1390" s="260"/>
      <c r="BZ1390" s="260"/>
      <c r="CA1390" s="260"/>
      <c r="CB1390" s="260"/>
      <c r="CC1390" s="260"/>
      <c r="CD1390" s="260"/>
      <c r="CE1390" s="260"/>
      <c r="CF1390" s="260"/>
      <c r="CG1390" s="260"/>
      <c r="CH1390" s="260"/>
      <c r="CI1390" s="260"/>
      <c r="CJ1390" s="260"/>
      <c r="CK1390" s="260"/>
      <c r="CL1390" s="260"/>
      <c r="CM1390" s="260"/>
      <c r="CN1390" s="260"/>
      <c r="CO1390" s="260"/>
      <c r="CP1390" s="260"/>
      <c r="CQ1390" s="260"/>
      <c r="CR1390" s="260"/>
      <c r="CS1390" s="260"/>
      <c r="CT1390" s="260"/>
      <c r="CU1390" s="260"/>
      <c r="CV1390" s="260"/>
      <c r="CW1390" s="260"/>
      <c r="CX1390" s="260"/>
      <c r="CY1390" s="260"/>
      <c r="CZ1390" s="260"/>
      <c r="DA1390" s="260"/>
      <c r="DB1390" s="833"/>
    </row>
    <row r="1391" spans="2:106" ht="3.65" customHeight="1">
      <c r="B1391" s="834" t="str">
        <f>MID(D1390,1,1)&amp;"_U"&amp;G1390&amp;"X"&amp;MID(H1390,3,4)&amp;F1390&amp;MID(E1390,1,1)&amp;MID(I1390,1,1)</f>
        <v>T_UNSX630X0MainHI</v>
      </c>
      <c r="E1391" s="202" t="str" cm="1">
        <f t="array" ref="E1391">_xlfn.IFS(E1390="Vertical Extendida","VE",E1390="HBB","H")</f>
        <v>H</v>
      </c>
      <c r="I1391" s="861"/>
      <c r="DB1391" s="835"/>
    </row>
    <row r="1392" spans="2:106" ht="3.65" customHeight="1">
      <c r="B1392" s="836"/>
      <c r="I1392" s="861"/>
      <c r="DB1392" s="835"/>
    </row>
    <row r="1393" spans="2:106" ht="3.65" customHeight="1">
      <c r="B1393" s="836"/>
      <c r="I1393" s="861"/>
      <c r="M1393" s="376"/>
      <c r="N1393" s="377"/>
      <c r="O1393" s="377"/>
      <c r="P1393" s="359"/>
      <c r="Q1393" s="359"/>
      <c r="R1393" s="378"/>
      <c r="S1393" s="378"/>
      <c r="T1393" s="378"/>
      <c r="U1393" s="359"/>
      <c r="V1393" s="360"/>
      <c r="W1393" s="360"/>
      <c r="X1393" s="360"/>
      <c r="Y1393" s="360"/>
      <c r="Z1393" s="360"/>
      <c r="AA1393" s="360"/>
      <c r="AB1393" s="360"/>
      <c r="AC1393" s="360"/>
      <c r="AD1393" s="360"/>
      <c r="AE1393" s="360"/>
      <c r="AF1393" s="360"/>
      <c r="AG1393" s="360"/>
      <c r="AH1393" s="970" t="s">
        <v>111</v>
      </c>
      <c r="AI1393" s="970"/>
      <c r="AJ1393" s="970"/>
      <c r="AK1393" s="971"/>
      <c r="DB1393" s="835"/>
    </row>
    <row r="1394" spans="2:106" ht="3.65" customHeight="1">
      <c r="B1394" s="836"/>
      <c r="I1394" s="861"/>
      <c r="M1394" s="379"/>
      <c r="N1394" s="349"/>
      <c r="O1394" s="349"/>
      <c r="P1394" s="350"/>
      <c r="Q1394" s="350"/>
      <c r="R1394" s="810"/>
      <c r="S1394" s="810"/>
      <c r="T1394" s="810"/>
      <c r="U1394" s="350"/>
      <c r="V1394" s="809"/>
      <c r="W1394" s="809"/>
      <c r="X1394" s="809"/>
      <c r="Y1394" s="809"/>
      <c r="Z1394" s="809"/>
      <c r="AA1394" s="809"/>
      <c r="AB1394" s="809"/>
      <c r="AC1394" s="809"/>
      <c r="AD1394" s="809"/>
      <c r="AE1394" s="809"/>
      <c r="AF1394" s="809"/>
      <c r="AG1394" s="809"/>
      <c r="AH1394" s="958"/>
      <c r="AI1394" s="958"/>
      <c r="AJ1394" s="958"/>
      <c r="AK1394" s="965"/>
      <c r="DB1394" s="835"/>
    </row>
    <row r="1395" spans="2:106" ht="3.65" customHeight="1">
      <c r="B1395" s="836"/>
      <c r="I1395" s="861"/>
      <c r="M1395" s="351"/>
      <c r="N1395" s="352"/>
      <c r="O1395" s="352"/>
      <c r="P1395" s="352"/>
      <c r="Q1395" s="352"/>
      <c r="R1395" s="972" t="e" vm="30">
        <v>#VALUE!</v>
      </c>
      <c r="S1395" s="972"/>
      <c r="T1395" s="972"/>
      <c r="U1395" s="972"/>
      <c r="V1395" s="972"/>
      <c r="W1395" s="972"/>
      <c r="X1395" s="352"/>
      <c r="Y1395" s="352"/>
      <c r="Z1395" s="809"/>
      <c r="AA1395" s="809"/>
      <c r="AB1395" s="809"/>
      <c r="AC1395" s="809"/>
      <c r="AD1395" s="809"/>
      <c r="AE1395" s="809"/>
      <c r="AF1395" s="352"/>
      <c r="AG1395" s="352"/>
      <c r="AH1395" s="352"/>
      <c r="AI1395" s="352"/>
      <c r="AJ1395" s="352"/>
      <c r="AK1395" s="361"/>
      <c r="DB1395" s="835"/>
    </row>
    <row r="1396" spans="2:106" ht="3.65" customHeight="1">
      <c r="B1396" s="836"/>
      <c r="I1396" s="861"/>
      <c r="M1396" s="351"/>
      <c r="N1396" s="352"/>
      <c r="O1396" s="352"/>
      <c r="P1396" s="801"/>
      <c r="Q1396" s="801"/>
      <c r="R1396" s="972"/>
      <c r="S1396" s="972"/>
      <c r="T1396" s="972"/>
      <c r="U1396" s="972"/>
      <c r="V1396" s="972"/>
      <c r="W1396" s="972"/>
      <c r="X1396" s="802"/>
      <c r="Y1396" s="802"/>
      <c r="Z1396" s="809"/>
      <c r="AA1396" s="809"/>
      <c r="AB1396" s="809"/>
      <c r="AC1396" s="809"/>
      <c r="AD1396" s="809"/>
      <c r="AE1396" s="809"/>
      <c r="AF1396" s="352"/>
      <c r="AG1396" s="352"/>
      <c r="AH1396" s="352"/>
      <c r="AI1396" s="352"/>
      <c r="AJ1396" s="352"/>
      <c r="AK1396" s="361"/>
      <c r="DB1396" s="835"/>
    </row>
    <row r="1397" spans="2:106" ht="3.65" customHeight="1">
      <c r="B1397" s="836"/>
      <c r="I1397" s="861"/>
      <c r="M1397" s="351"/>
      <c r="N1397" s="352"/>
      <c r="O1397" s="352"/>
      <c r="P1397" s="801"/>
      <c r="Q1397" s="801"/>
      <c r="R1397" s="972"/>
      <c r="S1397" s="972"/>
      <c r="T1397" s="972"/>
      <c r="U1397" s="972"/>
      <c r="V1397" s="972"/>
      <c r="W1397" s="972"/>
      <c r="X1397" s="802"/>
      <c r="Y1397" s="802"/>
      <c r="Z1397" s="809"/>
      <c r="AA1397" s="809"/>
      <c r="AB1397" s="809"/>
      <c r="AC1397" s="809"/>
      <c r="AD1397" s="809"/>
      <c r="AE1397" s="809"/>
      <c r="AF1397" s="352"/>
      <c r="AG1397" s="352"/>
      <c r="AH1397" s="352"/>
      <c r="AI1397" s="352"/>
      <c r="AJ1397" s="352"/>
      <c r="AK1397" s="361"/>
      <c r="DB1397" s="835"/>
    </row>
    <row r="1398" spans="2:106" ht="3.65" customHeight="1">
      <c r="B1398" s="836"/>
      <c r="I1398" s="861"/>
      <c r="M1398" s="351"/>
      <c r="N1398" s="352"/>
      <c r="O1398" s="352"/>
      <c r="P1398" s="352"/>
      <c r="Q1398" s="352"/>
      <c r="R1398" s="972"/>
      <c r="S1398" s="972"/>
      <c r="T1398" s="972"/>
      <c r="U1398" s="972"/>
      <c r="V1398" s="972"/>
      <c r="W1398" s="972"/>
      <c r="X1398" s="352"/>
      <c r="Y1398" s="352"/>
      <c r="Z1398" s="809"/>
      <c r="AA1398" s="809"/>
      <c r="AB1398" s="809"/>
      <c r="AC1398" s="809"/>
      <c r="AD1398" s="809"/>
      <c r="AE1398" s="809"/>
      <c r="AF1398" s="809"/>
      <c r="AG1398" s="809"/>
      <c r="AH1398" s="809"/>
      <c r="AI1398" s="809"/>
      <c r="AJ1398" s="809"/>
      <c r="AK1398" s="380"/>
      <c r="DB1398" s="835"/>
    </row>
    <row r="1399" spans="2:106" ht="3.65" customHeight="1">
      <c r="B1399" s="836"/>
      <c r="I1399" s="861"/>
      <c r="M1399" s="967" t="s">
        <v>229</v>
      </c>
      <c r="N1399" s="961"/>
      <c r="O1399" s="961"/>
      <c r="P1399" s="350"/>
      <c r="Q1399" s="350"/>
      <c r="R1399" s="350"/>
      <c r="S1399" s="350"/>
      <c r="T1399" s="350"/>
      <c r="U1399" s="350"/>
      <c r="V1399" s="350"/>
      <c r="W1399" s="809"/>
      <c r="X1399" s="809"/>
      <c r="Y1399" s="809"/>
      <c r="Z1399" s="809"/>
      <c r="AA1399" s="809"/>
      <c r="AB1399" s="809"/>
      <c r="AC1399" s="809"/>
      <c r="AD1399" s="809"/>
      <c r="AE1399" s="809"/>
      <c r="AF1399" s="809"/>
      <c r="AG1399" s="809"/>
      <c r="AH1399" s="809"/>
      <c r="AI1399" s="350"/>
      <c r="AJ1399" s="350"/>
      <c r="AK1399" s="362"/>
      <c r="DB1399" s="835"/>
    </row>
    <row r="1400" spans="2:106" ht="3.65" customHeight="1">
      <c r="B1400" s="836"/>
      <c r="I1400" s="861"/>
      <c r="M1400" s="968"/>
      <c r="N1400" s="969"/>
      <c r="O1400" s="969"/>
      <c r="P1400" s="363"/>
      <c r="Q1400" s="363"/>
      <c r="R1400" s="363"/>
      <c r="S1400" s="363"/>
      <c r="T1400" s="363"/>
      <c r="U1400" s="363"/>
      <c r="V1400" s="363"/>
      <c r="W1400" s="363"/>
      <c r="X1400" s="363"/>
      <c r="Y1400" s="363"/>
      <c r="Z1400" s="363"/>
      <c r="AA1400" s="363"/>
      <c r="AB1400" s="363"/>
      <c r="AC1400" s="363"/>
      <c r="AD1400" s="363"/>
      <c r="AE1400" s="363"/>
      <c r="AF1400" s="363"/>
      <c r="AG1400" s="363"/>
      <c r="AH1400" s="363"/>
      <c r="AI1400" s="363"/>
      <c r="AJ1400" s="363"/>
      <c r="AK1400" s="364"/>
      <c r="DB1400" s="835"/>
    </row>
    <row r="1401" spans="2:106" ht="3.65" customHeight="1">
      <c r="B1401" s="836"/>
      <c r="I1401" s="861"/>
      <c r="DB1401" s="835"/>
    </row>
    <row r="1402" spans="2:106" ht="3.65" customHeight="1">
      <c r="B1402" s="836"/>
      <c r="I1402" s="861"/>
      <c r="DB1402" s="835"/>
    </row>
    <row r="1403" spans="2:106" ht="3.65" customHeight="1">
      <c r="B1403" s="836"/>
      <c r="I1403" s="862"/>
      <c r="DB1403" s="835"/>
    </row>
    <row r="1404" spans="2:106" ht="3.65" customHeight="1">
      <c r="B1404" s="828"/>
      <c r="C1404" s="259"/>
      <c r="D1404" s="259"/>
      <c r="E1404" s="259"/>
      <c r="F1404" s="259"/>
      <c r="G1404" s="259"/>
      <c r="H1404" s="259"/>
      <c r="I1404" s="863"/>
      <c r="J1404" s="259"/>
      <c r="K1404" s="259"/>
      <c r="L1404" s="259"/>
      <c r="M1404" s="259"/>
      <c r="N1404" s="259"/>
      <c r="O1404" s="259"/>
      <c r="P1404" s="259"/>
      <c r="Q1404" s="259"/>
      <c r="R1404" s="259"/>
      <c r="S1404" s="259"/>
      <c r="T1404" s="259"/>
      <c r="U1404" s="259"/>
      <c r="V1404" s="259"/>
      <c r="W1404" s="259"/>
      <c r="X1404" s="259"/>
      <c r="Y1404" s="259"/>
      <c r="Z1404" s="259"/>
      <c r="AA1404" s="259"/>
      <c r="AB1404" s="259"/>
      <c r="AC1404" s="259"/>
      <c r="AD1404" s="259"/>
      <c r="AE1404" s="259"/>
      <c r="AF1404" s="259"/>
      <c r="AG1404" s="259"/>
      <c r="AH1404" s="259"/>
      <c r="AI1404" s="259"/>
      <c r="AJ1404" s="259"/>
      <c r="AK1404" s="259"/>
      <c r="AL1404" s="259"/>
      <c r="AM1404" s="259"/>
      <c r="AN1404" s="259"/>
      <c r="AO1404" s="259"/>
      <c r="AP1404" s="259"/>
      <c r="AQ1404" s="259"/>
      <c r="AR1404" s="259"/>
      <c r="AS1404" s="259"/>
      <c r="AT1404" s="259"/>
      <c r="AU1404" s="259"/>
      <c r="AV1404" s="259"/>
      <c r="AW1404" s="259"/>
      <c r="AX1404" s="259"/>
      <c r="AY1404" s="259"/>
      <c r="AZ1404" s="259"/>
      <c r="BA1404" s="259"/>
      <c r="BB1404" s="259"/>
      <c r="BC1404" s="259"/>
      <c r="BD1404" s="259"/>
      <c r="BE1404" s="259"/>
      <c r="BF1404" s="259"/>
      <c r="BG1404" s="259"/>
      <c r="BH1404" s="259"/>
      <c r="BI1404" s="259"/>
      <c r="BJ1404" s="259"/>
      <c r="BK1404" s="259"/>
      <c r="BL1404" s="259"/>
      <c r="BM1404" s="259"/>
      <c r="BN1404" s="259"/>
      <c r="BO1404" s="259"/>
      <c r="BP1404" s="259"/>
      <c r="BQ1404" s="259"/>
      <c r="BR1404" s="259"/>
      <c r="BS1404" s="259"/>
      <c r="BT1404" s="259"/>
      <c r="BU1404" s="259"/>
      <c r="BV1404" s="259"/>
      <c r="BW1404" s="259"/>
      <c r="BX1404" s="259"/>
      <c r="BY1404" s="259"/>
      <c r="BZ1404" s="259"/>
      <c r="CA1404" s="259"/>
      <c r="CB1404" s="259"/>
      <c r="CC1404" s="259"/>
      <c r="CD1404" s="259"/>
      <c r="CE1404" s="259"/>
      <c r="CF1404" s="259"/>
      <c r="CG1404" s="259"/>
      <c r="CH1404" s="259"/>
      <c r="CI1404" s="259"/>
      <c r="CJ1404" s="259"/>
      <c r="CK1404" s="259"/>
      <c r="CL1404" s="259"/>
      <c r="CM1404" s="259"/>
      <c r="CN1404" s="259"/>
      <c r="CO1404" s="259"/>
      <c r="CP1404" s="259"/>
      <c r="CQ1404" s="259"/>
      <c r="CR1404" s="259"/>
      <c r="CS1404" s="259"/>
      <c r="CT1404" s="259"/>
      <c r="CU1404" s="259"/>
      <c r="CV1404" s="259"/>
      <c r="CW1404" s="259"/>
      <c r="CX1404" s="259"/>
      <c r="CY1404" s="259"/>
      <c r="CZ1404" s="259"/>
      <c r="DA1404" s="259"/>
      <c r="DB1404" s="829"/>
    </row>
    <row r="1405" spans="2:106" ht="3.65" customHeight="1">
      <c r="B1405" s="830"/>
      <c r="C1405" s="207"/>
      <c r="D1405" s="207"/>
      <c r="E1405" s="207"/>
      <c r="F1405" s="207"/>
      <c r="G1405" s="207"/>
      <c r="H1405" s="207"/>
      <c r="I1405" s="864"/>
      <c r="J1405" s="207"/>
      <c r="K1405" s="207"/>
      <c r="L1405" s="207"/>
      <c r="M1405" s="207"/>
      <c r="N1405" s="207"/>
      <c r="O1405" s="207"/>
      <c r="P1405" s="207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  <c r="AC1405" s="207"/>
      <c r="AD1405" s="207"/>
      <c r="AE1405" s="207"/>
      <c r="AF1405" s="207"/>
      <c r="AG1405" s="207"/>
      <c r="AH1405" s="207"/>
      <c r="AI1405" s="207"/>
      <c r="AJ1405" s="207"/>
      <c r="AK1405" s="207"/>
      <c r="AL1405" s="207"/>
      <c r="AM1405" s="207"/>
      <c r="AN1405" s="207"/>
      <c r="AO1405" s="207"/>
      <c r="AP1405" s="207"/>
      <c r="AQ1405" s="207"/>
      <c r="AR1405" s="207"/>
      <c r="AS1405" s="207"/>
      <c r="AT1405" s="207"/>
      <c r="AU1405" s="207"/>
      <c r="AV1405" s="207"/>
      <c r="AW1405" s="207"/>
      <c r="AX1405" s="207"/>
      <c r="AY1405" s="207"/>
      <c r="AZ1405" s="207"/>
      <c r="BA1405" s="207"/>
      <c r="BB1405" s="207"/>
      <c r="BC1405" s="207"/>
      <c r="BD1405" s="207"/>
      <c r="BE1405" s="207"/>
      <c r="BF1405" s="207"/>
      <c r="BG1405" s="207"/>
      <c r="BH1405" s="207"/>
      <c r="BI1405" s="207"/>
      <c r="BJ1405" s="207"/>
      <c r="BK1405" s="207"/>
      <c r="BL1405" s="207"/>
      <c r="BM1405" s="207"/>
      <c r="BN1405" s="207"/>
      <c r="BO1405" s="207"/>
      <c r="BP1405" s="207"/>
      <c r="BQ1405" s="207"/>
      <c r="BR1405" s="207"/>
      <c r="BS1405" s="207"/>
      <c r="BT1405" s="207"/>
      <c r="BU1405" s="207"/>
      <c r="BV1405" s="207"/>
      <c r="BW1405" s="207"/>
      <c r="BX1405" s="207"/>
      <c r="BY1405" s="207"/>
      <c r="BZ1405" s="207"/>
      <c r="CA1405" s="207"/>
      <c r="CB1405" s="207"/>
      <c r="CC1405" s="207"/>
      <c r="CD1405" s="207"/>
      <c r="CE1405" s="207"/>
      <c r="CF1405" s="207"/>
      <c r="CG1405" s="207"/>
      <c r="CH1405" s="207"/>
      <c r="CI1405" s="207"/>
      <c r="CJ1405" s="207"/>
      <c r="CK1405" s="207"/>
      <c r="CL1405" s="207"/>
      <c r="CM1405" s="207"/>
      <c r="CN1405" s="207"/>
      <c r="CO1405" s="207"/>
      <c r="CP1405" s="207"/>
      <c r="CQ1405" s="207"/>
      <c r="CR1405" s="207"/>
      <c r="CS1405" s="207"/>
      <c r="CT1405" s="207"/>
      <c r="CU1405" s="207"/>
      <c r="CV1405" s="207"/>
      <c r="CW1405" s="207"/>
      <c r="CX1405" s="207"/>
      <c r="CY1405" s="207"/>
      <c r="CZ1405" s="207"/>
      <c r="DA1405" s="207"/>
      <c r="DB1405" s="831"/>
    </row>
    <row r="1406" spans="2:106">
      <c r="B1406" s="857" t="str">
        <f>"T_"&amp;E1406&amp;"X"&amp;F1406&amp;"X"&amp;G1406&amp;"X"&amp;H1406&amp;"X"&amp;I1406</f>
        <v>T_HBBXMainXNSX630X720XDRC</v>
      </c>
      <c r="C1406" s="341"/>
      <c r="D1406" s="209" t="s">
        <v>75</v>
      </c>
      <c r="E1406" s="375" t="s">
        <v>124</v>
      </c>
      <c r="F1406" s="208" t="s">
        <v>195</v>
      </c>
      <c r="G1406" s="250" t="s">
        <v>426</v>
      </c>
      <c r="H1406" s="210">
        <v>720</v>
      </c>
      <c r="I1406" s="865" t="s">
        <v>365</v>
      </c>
      <c r="J1406" s="260"/>
      <c r="K1406" s="260"/>
      <c r="L1406" s="260"/>
      <c r="M1406" s="260"/>
      <c r="N1406" s="260"/>
      <c r="O1406" s="260"/>
      <c r="P1406" s="260"/>
      <c r="Q1406" s="260"/>
      <c r="R1406" s="260"/>
      <c r="S1406" s="260"/>
      <c r="T1406" s="260"/>
      <c r="U1406" s="260"/>
      <c r="V1406" s="260"/>
      <c r="W1406" s="260"/>
      <c r="X1406" s="260"/>
      <c r="Y1406" s="260"/>
      <c r="Z1406" s="260"/>
      <c r="AA1406" s="260"/>
      <c r="AB1406" s="260"/>
      <c r="AC1406" s="260"/>
      <c r="AD1406" s="260"/>
      <c r="AE1406" s="260"/>
      <c r="AF1406" s="260"/>
      <c r="AG1406" s="260"/>
      <c r="AH1406" s="260"/>
      <c r="AI1406" s="260"/>
      <c r="AJ1406" s="260"/>
      <c r="AK1406" s="260"/>
      <c r="AL1406" s="260"/>
      <c r="AM1406" s="260"/>
      <c r="AN1406" s="260"/>
      <c r="AO1406" s="260"/>
      <c r="AP1406" s="260"/>
      <c r="AQ1406" s="260"/>
      <c r="AR1406" s="260"/>
      <c r="AS1406" s="260"/>
      <c r="AT1406" s="260"/>
      <c r="AU1406" s="260"/>
      <c r="AV1406" s="260"/>
      <c r="AW1406" s="260"/>
      <c r="AX1406" s="260"/>
      <c r="AY1406" s="260"/>
      <c r="AZ1406" s="260"/>
      <c r="BA1406" s="260"/>
      <c r="BB1406" s="260"/>
      <c r="BC1406" s="260"/>
      <c r="BD1406" s="260"/>
      <c r="BE1406" s="260"/>
      <c r="BF1406" s="260"/>
      <c r="BG1406" s="260"/>
      <c r="BH1406" s="260"/>
      <c r="BI1406" s="260"/>
      <c r="BJ1406" s="260"/>
      <c r="BK1406" s="260"/>
      <c r="BL1406" s="260"/>
      <c r="BM1406" s="260"/>
      <c r="BN1406" s="260"/>
      <c r="BO1406" s="260"/>
      <c r="BP1406" s="260"/>
      <c r="BQ1406" s="260"/>
      <c r="BR1406" s="260"/>
      <c r="BS1406" s="260"/>
      <c r="BT1406" s="260"/>
      <c r="BU1406" s="260"/>
      <c r="BV1406" s="260"/>
      <c r="BW1406" s="260"/>
      <c r="BX1406" s="260"/>
      <c r="BY1406" s="260"/>
      <c r="BZ1406" s="260"/>
      <c r="CA1406" s="260"/>
      <c r="CB1406" s="260"/>
      <c r="CC1406" s="260"/>
      <c r="CD1406" s="260"/>
      <c r="CE1406" s="260"/>
      <c r="CF1406" s="260"/>
      <c r="CG1406" s="260"/>
      <c r="CH1406" s="260"/>
      <c r="CI1406" s="260"/>
      <c r="CJ1406" s="260"/>
      <c r="CK1406" s="260"/>
      <c r="CL1406" s="260"/>
      <c r="CM1406" s="260"/>
      <c r="CN1406" s="260"/>
      <c r="CO1406" s="260"/>
      <c r="CP1406" s="260"/>
      <c r="CQ1406" s="260"/>
      <c r="CR1406" s="260"/>
      <c r="CS1406" s="260"/>
      <c r="CT1406" s="260"/>
      <c r="CU1406" s="260"/>
      <c r="CV1406" s="260"/>
      <c r="CW1406" s="260"/>
      <c r="CX1406" s="260"/>
      <c r="CY1406" s="260"/>
      <c r="CZ1406" s="260"/>
      <c r="DA1406" s="260"/>
      <c r="DB1406" s="833"/>
    </row>
    <row r="1407" spans="2:106" ht="3.65" customHeight="1">
      <c r="B1407" s="834" t="str">
        <f>MID(D1406,1,1)&amp;"_U"&amp;G1406&amp;"X"&amp;MID(H1406,3,4)&amp;F1406&amp;MID(E1406,1,1)&amp;MID(I1406,1,1)</f>
        <v>T_UNSX630X0MainHD</v>
      </c>
      <c r="E1407" s="202" t="str" cm="1">
        <f t="array" ref="E1407">_xlfn.IFS(E1406="Vertical Extendida","VE",E1406="HBB","H")</f>
        <v>H</v>
      </c>
      <c r="I1407" s="861"/>
      <c r="DB1407" s="835"/>
    </row>
    <row r="1408" spans="2:106" ht="3.65" customHeight="1">
      <c r="B1408" s="836"/>
      <c r="I1408" s="861"/>
      <c r="DB1408" s="835"/>
    </row>
    <row r="1409" spans="2:106" ht="3.65" customHeight="1">
      <c r="B1409" s="836"/>
      <c r="I1409" s="861"/>
      <c r="M1409" s="1409"/>
      <c r="N1409" s="1410"/>
      <c r="O1409" s="1407"/>
      <c r="P1409" s="1407"/>
      <c r="Q1409" s="359"/>
      <c r="R1409" s="359"/>
      <c r="S1409" s="359"/>
      <c r="T1409" s="359"/>
      <c r="U1409" s="359"/>
      <c r="V1409" s="359"/>
      <c r="W1409" s="359"/>
      <c r="X1409" s="359"/>
      <c r="Y1409" s="359"/>
      <c r="Z1409" s="359"/>
      <c r="AA1409" s="360"/>
      <c r="AB1409" s="360"/>
      <c r="AC1409" s="360"/>
      <c r="AD1409" s="360"/>
      <c r="AE1409" s="360"/>
      <c r="AF1409" s="360"/>
      <c r="AG1409" s="359"/>
      <c r="AH1409" s="970" t="s">
        <v>111</v>
      </c>
      <c r="AI1409" s="970"/>
      <c r="AJ1409" s="970"/>
      <c r="AK1409" s="971"/>
      <c r="DB1409" s="835"/>
    </row>
    <row r="1410" spans="2:106" ht="3.65" customHeight="1">
      <c r="B1410" s="836"/>
      <c r="I1410" s="861"/>
      <c r="M1410" s="1411"/>
      <c r="N1410" s="1412"/>
      <c r="O1410" s="1408"/>
      <c r="P1410" s="1408"/>
      <c r="Q1410" s="350"/>
      <c r="R1410" s="350"/>
      <c r="S1410" s="350"/>
      <c r="T1410" s="350"/>
      <c r="U1410" s="350"/>
      <c r="V1410" s="350"/>
      <c r="W1410" s="350"/>
      <c r="X1410" s="350"/>
      <c r="Y1410" s="350"/>
      <c r="Z1410" s="350"/>
      <c r="AA1410" s="809"/>
      <c r="AB1410" s="809"/>
      <c r="AC1410" s="809"/>
      <c r="AD1410" s="809"/>
      <c r="AE1410" s="809"/>
      <c r="AF1410" s="809"/>
      <c r="AG1410" s="350"/>
      <c r="AH1410" s="958"/>
      <c r="AI1410" s="958"/>
      <c r="AJ1410" s="958"/>
      <c r="AK1410" s="965"/>
      <c r="DB1410" s="835"/>
    </row>
    <row r="1411" spans="2:106" ht="3.65" customHeight="1">
      <c r="B1411" s="836"/>
      <c r="I1411" s="861"/>
      <c r="M1411" s="351"/>
      <c r="N1411" s="352"/>
      <c r="O1411" s="352"/>
      <c r="P1411" s="352"/>
      <c r="Q1411" s="350"/>
      <c r="R1411" s="350"/>
      <c r="S1411" s="350"/>
      <c r="T1411" s="350"/>
      <c r="U1411" s="350"/>
      <c r="V1411" s="350"/>
      <c r="W1411" s="350"/>
      <c r="X1411" s="350"/>
      <c r="Y1411" s="350"/>
      <c r="Z1411" s="350"/>
      <c r="AA1411" s="1406" t="e" vm="31">
        <v>#VALUE!</v>
      </c>
      <c r="AB1411" s="1406"/>
      <c r="AC1411" s="1406"/>
      <c r="AD1411" s="1406"/>
      <c r="AE1411" s="1406"/>
      <c r="AF1411" s="1406"/>
      <c r="AG1411" s="352"/>
      <c r="AH1411" s="352"/>
      <c r="AI1411" s="352"/>
      <c r="AJ1411" s="352"/>
      <c r="AK1411" s="361"/>
      <c r="DB1411" s="835"/>
    </row>
    <row r="1412" spans="2:106" ht="3.65" customHeight="1">
      <c r="B1412" s="836"/>
      <c r="I1412" s="861"/>
      <c r="M1412" s="351"/>
      <c r="N1412" s="352"/>
      <c r="O1412" s="352"/>
      <c r="P1412" s="352"/>
      <c r="Q1412" s="350"/>
      <c r="R1412" s="350"/>
      <c r="S1412" s="350"/>
      <c r="T1412" s="350"/>
      <c r="U1412" s="350"/>
      <c r="V1412" s="350"/>
      <c r="W1412" s="350"/>
      <c r="X1412" s="350"/>
      <c r="Y1412" s="802"/>
      <c r="Z1412" s="802"/>
      <c r="AA1412" s="1406"/>
      <c r="AB1412" s="1406"/>
      <c r="AC1412" s="1406"/>
      <c r="AD1412" s="1406"/>
      <c r="AE1412" s="1406"/>
      <c r="AF1412" s="1406"/>
      <c r="AG1412" s="801"/>
      <c r="AH1412" s="801"/>
      <c r="AI1412" s="352"/>
      <c r="AJ1412" s="352"/>
      <c r="AK1412" s="361"/>
      <c r="DB1412" s="835"/>
    </row>
    <row r="1413" spans="2:106" ht="3.65" customHeight="1">
      <c r="B1413" s="836"/>
      <c r="I1413" s="861"/>
      <c r="M1413" s="351"/>
      <c r="N1413" s="352"/>
      <c r="O1413" s="352"/>
      <c r="P1413" s="352"/>
      <c r="Q1413" s="350"/>
      <c r="R1413" s="350"/>
      <c r="S1413" s="350"/>
      <c r="T1413" s="350"/>
      <c r="U1413" s="350"/>
      <c r="V1413" s="350"/>
      <c r="W1413" s="350"/>
      <c r="X1413" s="350"/>
      <c r="Y1413" s="802"/>
      <c r="Z1413" s="802"/>
      <c r="AA1413" s="1406"/>
      <c r="AB1413" s="1406"/>
      <c r="AC1413" s="1406"/>
      <c r="AD1413" s="1406"/>
      <c r="AE1413" s="1406"/>
      <c r="AF1413" s="1406"/>
      <c r="AG1413" s="801"/>
      <c r="AH1413" s="801"/>
      <c r="AI1413" s="352"/>
      <c r="AJ1413" s="352"/>
      <c r="AK1413" s="361"/>
      <c r="DB1413" s="835"/>
    </row>
    <row r="1414" spans="2:106" ht="3.65" customHeight="1">
      <c r="B1414" s="836"/>
      <c r="I1414" s="861"/>
      <c r="M1414" s="383"/>
      <c r="N1414" s="809"/>
      <c r="O1414" s="809"/>
      <c r="P1414" s="809"/>
      <c r="Q1414" s="350"/>
      <c r="R1414" s="350"/>
      <c r="S1414" s="350"/>
      <c r="T1414" s="350"/>
      <c r="U1414" s="350"/>
      <c r="V1414" s="350"/>
      <c r="W1414" s="350"/>
      <c r="X1414" s="350"/>
      <c r="Y1414" s="350"/>
      <c r="Z1414" s="350"/>
      <c r="AA1414" s="1406"/>
      <c r="AB1414" s="1406"/>
      <c r="AC1414" s="1406"/>
      <c r="AD1414" s="1406"/>
      <c r="AE1414" s="1406"/>
      <c r="AF1414" s="1406"/>
      <c r="AG1414" s="352"/>
      <c r="AH1414" s="352"/>
      <c r="AI1414" s="352"/>
      <c r="AJ1414" s="352"/>
      <c r="AK1414" s="361"/>
      <c r="DB1414" s="835"/>
    </row>
    <row r="1415" spans="2:106" ht="3.65" customHeight="1">
      <c r="B1415" s="836"/>
      <c r="I1415" s="861"/>
      <c r="M1415" s="967" t="s">
        <v>229</v>
      </c>
      <c r="N1415" s="961"/>
      <c r="O1415" s="961"/>
      <c r="P1415" s="350"/>
      <c r="Q1415" s="350"/>
      <c r="R1415" s="350"/>
      <c r="S1415" s="350"/>
      <c r="T1415" s="350"/>
      <c r="U1415" s="350"/>
      <c r="V1415" s="350"/>
      <c r="W1415" s="350"/>
      <c r="X1415" s="350"/>
      <c r="Y1415" s="350"/>
      <c r="Z1415" s="350"/>
      <c r="AA1415" s="809"/>
      <c r="AB1415" s="809"/>
      <c r="AC1415" s="809"/>
      <c r="AD1415" s="809"/>
      <c r="AE1415" s="809"/>
      <c r="AF1415" s="809"/>
      <c r="AG1415" s="350"/>
      <c r="AH1415" s="350"/>
      <c r="AI1415" s="350"/>
      <c r="AJ1415" s="350"/>
      <c r="AK1415" s="362"/>
      <c r="DB1415" s="835"/>
    </row>
    <row r="1416" spans="2:106" ht="3.65" customHeight="1">
      <c r="B1416" s="836"/>
      <c r="I1416" s="861"/>
      <c r="M1416" s="968"/>
      <c r="N1416" s="969"/>
      <c r="O1416" s="969"/>
      <c r="P1416" s="363"/>
      <c r="Q1416" s="363"/>
      <c r="R1416" s="363"/>
      <c r="S1416" s="363"/>
      <c r="T1416" s="363"/>
      <c r="U1416" s="363"/>
      <c r="V1416" s="363"/>
      <c r="W1416" s="363"/>
      <c r="X1416" s="363"/>
      <c r="Y1416" s="363"/>
      <c r="Z1416" s="363"/>
      <c r="AA1416" s="363"/>
      <c r="AB1416" s="363"/>
      <c r="AC1416" s="363"/>
      <c r="AD1416" s="363"/>
      <c r="AE1416" s="363"/>
      <c r="AF1416" s="363"/>
      <c r="AG1416" s="363"/>
      <c r="AH1416" s="363"/>
      <c r="AI1416" s="363"/>
      <c r="AJ1416" s="363"/>
      <c r="AK1416" s="364"/>
      <c r="DB1416" s="835"/>
    </row>
    <row r="1417" spans="2:106" ht="3.65" customHeight="1">
      <c r="B1417" s="836"/>
      <c r="I1417" s="861"/>
      <c r="DB1417" s="835"/>
    </row>
    <row r="1418" spans="2:106" ht="3.65" customHeight="1">
      <c r="B1418" s="836"/>
      <c r="I1418" s="861"/>
      <c r="DB1418" s="835"/>
    </row>
    <row r="1419" spans="2:106" ht="3.65" customHeight="1">
      <c r="B1419" s="836"/>
      <c r="I1419" s="861"/>
      <c r="DB1419" s="835"/>
    </row>
    <row r="1420" spans="2:106" ht="3.65" customHeight="1">
      <c r="B1420" s="836"/>
      <c r="I1420" s="861"/>
      <c r="DB1420" s="835"/>
    </row>
    <row r="1421" spans="2:106" ht="3.65" customHeight="1">
      <c r="B1421" s="828"/>
      <c r="C1421" s="259"/>
      <c r="D1421" s="259"/>
      <c r="E1421" s="259"/>
      <c r="F1421" s="259"/>
      <c r="G1421" s="259"/>
      <c r="H1421" s="259"/>
      <c r="I1421" s="863"/>
      <c r="J1421" s="259"/>
      <c r="K1421" s="259"/>
      <c r="L1421" s="259"/>
      <c r="M1421" s="259"/>
      <c r="N1421" s="259"/>
      <c r="O1421" s="259"/>
      <c r="P1421" s="259"/>
      <c r="Q1421" s="259"/>
      <c r="R1421" s="259"/>
      <c r="S1421" s="259"/>
      <c r="T1421" s="259"/>
      <c r="U1421" s="259"/>
      <c r="V1421" s="259"/>
      <c r="W1421" s="259"/>
      <c r="X1421" s="259"/>
      <c r="Y1421" s="259"/>
      <c r="Z1421" s="259"/>
      <c r="AA1421" s="259"/>
      <c r="AB1421" s="259"/>
      <c r="AC1421" s="259"/>
      <c r="AD1421" s="259"/>
      <c r="AE1421" s="259"/>
      <c r="AF1421" s="259"/>
      <c r="AG1421" s="259"/>
      <c r="AH1421" s="259"/>
      <c r="AI1421" s="259"/>
      <c r="AJ1421" s="259"/>
      <c r="AK1421" s="259"/>
      <c r="AL1421" s="259"/>
      <c r="AM1421" s="259"/>
      <c r="AN1421" s="259"/>
      <c r="AO1421" s="259"/>
      <c r="AP1421" s="259"/>
      <c r="AQ1421" s="259"/>
      <c r="AR1421" s="259"/>
      <c r="AS1421" s="259"/>
      <c r="AT1421" s="259"/>
      <c r="AU1421" s="259"/>
      <c r="AV1421" s="259"/>
      <c r="AW1421" s="259"/>
      <c r="AX1421" s="259"/>
      <c r="AY1421" s="259"/>
      <c r="AZ1421" s="259"/>
      <c r="BA1421" s="259"/>
      <c r="BB1421" s="259"/>
      <c r="BC1421" s="259"/>
      <c r="BD1421" s="259"/>
      <c r="BE1421" s="259"/>
      <c r="BF1421" s="259"/>
      <c r="BG1421" s="259"/>
      <c r="BH1421" s="259"/>
      <c r="BI1421" s="259"/>
      <c r="BJ1421" s="259"/>
      <c r="BK1421" s="259"/>
      <c r="BL1421" s="259"/>
      <c r="BM1421" s="259"/>
      <c r="BN1421" s="259"/>
      <c r="BO1421" s="259"/>
      <c r="BP1421" s="259"/>
      <c r="BQ1421" s="259"/>
      <c r="BR1421" s="259"/>
      <c r="BS1421" s="259"/>
      <c r="BT1421" s="259"/>
      <c r="BU1421" s="259"/>
      <c r="BV1421" s="259"/>
      <c r="BW1421" s="259"/>
      <c r="BX1421" s="259"/>
      <c r="BY1421" s="259"/>
      <c r="BZ1421" s="259"/>
      <c r="CA1421" s="259"/>
      <c r="CB1421" s="259"/>
      <c r="CC1421" s="259"/>
      <c r="CD1421" s="259"/>
      <c r="CE1421" s="259"/>
      <c r="CF1421" s="259"/>
      <c r="CG1421" s="259"/>
      <c r="CH1421" s="259"/>
      <c r="CI1421" s="259"/>
      <c r="CJ1421" s="259"/>
      <c r="CK1421" s="259"/>
      <c r="CL1421" s="259"/>
      <c r="CM1421" s="259"/>
      <c r="CN1421" s="259"/>
      <c r="CO1421" s="259"/>
      <c r="CP1421" s="259"/>
      <c r="CQ1421" s="259"/>
      <c r="CR1421" s="259"/>
      <c r="CS1421" s="259"/>
      <c r="CT1421" s="259"/>
      <c r="CU1421" s="259"/>
      <c r="CV1421" s="259"/>
      <c r="CW1421" s="259"/>
      <c r="CX1421" s="259"/>
      <c r="CY1421" s="259"/>
      <c r="CZ1421" s="259"/>
      <c r="DA1421" s="259"/>
      <c r="DB1421" s="829"/>
    </row>
    <row r="1422" spans="2:106" ht="3.65" customHeight="1">
      <c r="B1422" s="830"/>
      <c r="C1422" s="207"/>
      <c r="D1422" s="207"/>
      <c r="E1422" s="207"/>
      <c r="F1422" s="207"/>
      <c r="G1422" s="207"/>
      <c r="H1422" s="207"/>
      <c r="I1422" s="864"/>
      <c r="J1422" s="207"/>
      <c r="K1422" s="207"/>
      <c r="L1422" s="207"/>
      <c r="M1422" s="207"/>
      <c r="N1422" s="207"/>
      <c r="O1422" s="207"/>
      <c r="P1422" s="207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  <c r="AC1422" s="207"/>
      <c r="AD1422" s="207"/>
      <c r="AE1422" s="207"/>
      <c r="AF1422" s="207"/>
      <c r="AG1422" s="207"/>
      <c r="AH1422" s="207"/>
      <c r="AI1422" s="207"/>
      <c r="AJ1422" s="207"/>
      <c r="AK1422" s="207"/>
      <c r="AL1422" s="207"/>
      <c r="AM1422" s="207"/>
      <c r="AN1422" s="207"/>
      <c r="AO1422" s="207"/>
      <c r="AP1422" s="207"/>
      <c r="AQ1422" s="207"/>
      <c r="AR1422" s="207"/>
      <c r="AS1422" s="207"/>
      <c r="AT1422" s="207"/>
      <c r="AU1422" s="207"/>
      <c r="AV1422" s="207"/>
      <c r="AW1422" s="207"/>
      <c r="AX1422" s="207"/>
      <c r="AY1422" s="207"/>
      <c r="AZ1422" s="207"/>
      <c r="BA1422" s="207"/>
      <c r="BB1422" s="207"/>
      <c r="BC1422" s="207"/>
      <c r="BD1422" s="207"/>
      <c r="BE1422" s="207"/>
      <c r="BF1422" s="207"/>
      <c r="BG1422" s="207"/>
      <c r="BH1422" s="207"/>
      <c r="BI1422" s="207"/>
      <c r="BJ1422" s="207"/>
      <c r="BK1422" s="207"/>
      <c r="BL1422" s="207"/>
      <c r="BM1422" s="207"/>
      <c r="BN1422" s="207"/>
      <c r="BO1422" s="207"/>
      <c r="BP1422" s="207"/>
      <c r="BQ1422" s="207"/>
      <c r="BR1422" s="207"/>
      <c r="BS1422" s="207"/>
      <c r="BT1422" s="207"/>
      <c r="BU1422" s="207"/>
      <c r="BV1422" s="207"/>
      <c r="BW1422" s="207"/>
      <c r="BX1422" s="207"/>
      <c r="BY1422" s="207"/>
      <c r="BZ1422" s="207"/>
      <c r="CA1422" s="207"/>
      <c r="CB1422" s="207"/>
      <c r="CC1422" s="207"/>
      <c r="CD1422" s="207"/>
      <c r="CE1422" s="207"/>
      <c r="CF1422" s="207"/>
      <c r="CG1422" s="207"/>
      <c r="CH1422" s="207"/>
      <c r="CI1422" s="207"/>
      <c r="CJ1422" s="207"/>
      <c r="CK1422" s="207"/>
      <c r="CL1422" s="207"/>
      <c r="CM1422" s="207"/>
      <c r="CN1422" s="207"/>
      <c r="CO1422" s="207"/>
      <c r="CP1422" s="207"/>
      <c r="CQ1422" s="207"/>
      <c r="CR1422" s="207"/>
      <c r="CS1422" s="207"/>
      <c r="CT1422" s="207"/>
      <c r="CU1422" s="207"/>
      <c r="CV1422" s="207"/>
      <c r="CW1422" s="207"/>
      <c r="CX1422" s="207"/>
      <c r="CY1422" s="207"/>
      <c r="CZ1422" s="207"/>
      <c r="DA1422" s="207"/>
      <c r="DB1422" s="831"/>
    </row>
    <row r="1423" spans="2:106">
      <c r="B1423" s="857" t="str">
        <f>"T_"&amp;E1423&amp;"X"&amp;F1423&amp;"X"&amp;G1423&amp;"X"&amp;H1423&amp;"X"&amp;I1423</f>
        <v>T_HBBXMainXGP630X720XIZQ</v>
      </c>
      <c r="C1423" s="341"/>
      <c r="D1423" s="209" t="s">
        <v>75</v>
      </c>
      <c r="E1423" s="375" t="s">
        <v>124</v>
      </c>
      <c r="F1423" s="208" t="s">
        <v>195</v>
      </c>
      <c r="G1423" s="250" t="s">
        <v>427</v>
      </c>
      <c r="H1423" s="210">
        <v>720</v>
      </c>
      <c r="I1423" s="865" t="s">
        <v>364</v>
      </c>
      <c r="J1423" s="260"/>
      <c r="K1423" s="260"/>
      <c r="L1423" s="260"/>
      <c r="M1423" s="260"/>
      <c r="N1423" s="260"/>
      <c r="O1423" s="260"/>
      <c r="P1423" s="260"/>
      <c r="Q1423" s="260"/>
      <c r="R1423" s="260"/>
      <c r="S1423" s="260"/>
      <c r="T1423" s="260"/>
      <c r="U1423" s="260"/>
      <c r="V1423" s="260"/>
      <c r="W1423" s="260"/>
      <c r="X1423" s="260"/>
      <c r="Y1423" s="260"/>
      <c r="Z1423" s="260"/>
      <c r="AA1423" s="260"/>
      <c r="AB1423" s="260"/>
      <c r="AC1423" s="260"/>
      <c r="AD1423" s="260"/>
      <c r="AE1423" s="260"/>
      <c r="AF1423" s="260"/>
      <c r="AG1423" s="260"/>
      <c r="AH1423" s="260"/>
      <c r="AI1423" s="260"/>
      <c r="AJ1423" s="260"/>
      <c r="AK1423" s="260"/>
      <c r="AL1423" s="260"/>
      <c r="AM1423" s="260"/>
      <c r="AN1423" s="260"/>
      <c r="AO1423" s="260"/>
      <c r="AP1423" s="260"/>
      <c r="AQ1423" s="260"/>
      <c r="AR1423" s="260"/>
      <c r="AS1423" s="260"/>
      <c r="AT1423" s="260"/>
      <c r="AU1423" s="260"/>
      <c r="AV1423" s="260"/>
      <c r="AW1423" s="260"/>
      <c r="AX1423" s="260"/>
      <c r="AY1423" s="260"/>
      <c r="AZ1423" s="260"/>
      <c r="BA1423" s="260"/>
      <c r="BB1423" s="260"/>
      <c r="BC1423" s="260"/>
      <c r="BD1423" s="260"/>
      <c r="BE1423" s="260"/>
      <c r="BF1423" s="260"/>
      <c r="BG1423" s="260"/>
      <c r="BH1423" s="260"/>
      <c r="BI1423" s="260"/>
      <c r="BJ1423" s="260"/>
      <c r="BK1423" s="260"/>
      <c r="BL1423" s="260"/>
      <c r="BM1423" s="260"/>
      <c r="BN1423" s="260"/>
      <c r="BO1423" s="260"/>
      <c r="BP1423" s="260"/>
      <c r="BQ1423" s="260"/>
      <c r="BR1423" s="260"/>
      <c r="BS1423" s="260"/>
      <c r="BT1423" s="260"/>
      <c r="BU1423" s="260"/>
      <c r="BV1423" s="260"/>
      <c r="BW1423" s="260"/>
      <c r="BX1423" s="260"/>
      <c r="BY1423" s="260"/>
      <c r="BZ1423" s="260"/>
      <c r="CA1423" s="260"/>
      <c r="CB1423" s="260"/>
      <c r="CC1423" s="260"/>
      <c r="CD1423" s="260"/>
      <c r="CE1423" s="260"/>
      <c r="CF1423" s="260"/>
      <c r="CG1423" s="260"/>
      <c r="CH1423" s="260"/>
      <c r="CI1423" s="260"/>
      <c r="CJ1423" s="260"/>
      <c r="CK1423" s="260"/>
      <c r="CL1423" s="260"/>
      <c r="CM1423" s="260"/>
      <c r="CN1423" s="260"/>
      <c r="CO1423" s="260"/>
      <c r="CP1423" s="260"/>
      <c r="CQ1423" s="260"/>
      <c r="CR1423" s="260"/>
      <c r="CS1423" s="260"/>
      <c r="CT1423" s="260"/>
      <c r="CU1423" s="260"/>
      <c r="CV1423" s="260"/>
      <c r="CW1423" s="260"/>
      <c r="CX1423" s="260"/>
      <c r="CY1423" s="260"/>
      <c r="CZ1423" s="260"/>
      <c r="DA1423" s="260"/>
      <c r="DB1423" s="833"/>
    </row>
    <row r="1424" spans="2:106" ht="3.65" customHeight="1">
      <c r="B1424" s="834" t="str">
        <f>MID(D1423,1,1)&amp;"_U"&amp;G1423&amp;"X"&amp;MID(H1423,3,4)&amp;F1423&amp;MID(E1423,1,1)&amp;MID(I1423,1,1)</f>
        <v>T_UGP630X0MainHI</v>
      </c>
      <c r="E1424" s="202" t="str" cm="1">
        <f t="array" ref="E1424">_xlfn.IFS(E1423="Vertical Extendida","VE",E1423="HBB","H")</f>
        <v>H</v>
      </c>
      <c r="I1424" s="861"/>
      <c r="DB1424" s="835"/>
    </row>
    <row r="1425" spans="2:106" ht="3.65" customHeight="1">
      <c r="B1425" s="836"/>
      <c r="I1425" s="861"/>
      <c r="DB1425" s="835"/>
    </row>
    <row r="1426" spans="2:106" ht="3.65" customHeight="1">
      <c r="B1426" s="836"/>
      <c r="I1426" s="861"/>
      <c r="M1426" s="376"/>
      <c r="N1426" s="377"/>
      <c r="O1426" s="377"/>
      <c r="P1426" s="359"/>
      <c r="Q1426" s="359"/>
      <c r="R1426" s="378"/>
      <c r="S1426" s="378"/>
      <c r="T1426" s="378"/>
      <c r="U1426" s="359"/>
      <c r="V1426" s="360"/>
      <c r="W1426" s="360"/>
      <c r="X1426" s="360"/>
      <c r="Y1426" s="360"/>
      <c r="Z1426" s="360"/>
      <c r="AA1426" s="360"/>
      <c r="AB1426" s="360"/>
      <c r="AC1426" s="360"/>
      <c r="AD1426" s="360"/>
      <c r="AE1426" s="360"/>
      <c r="AF1426" s="360"/>
      <c r="AG1426" s="360"/>
      <c r="AH1426" s="970" t="s">
        <v>111</v>
      </c>
      <c r="AI1426" s="970"/>
      <c r="AJ1426" s="970"/>
      <c r="AK1426" s="971"/>
      <c r="DB1426" s="835"/>
    </row>
    <row r="1427" spans="2:106" ht="3.65" customHeight="1">
      <c r="B1427" s="836"/>
      <c r="I1427" s="861"/>
      <c r="M1427" s="379"/>
      <c r="N1427" s="349"/>
      <c r="O1427" s="349"/>
      <c r="P1427" s="350"/>
      <c r="Q1427" s="350"/>
      <c r="R1427" s="810"/>
      <c r="S1427" s="810"/>
      <c r="T1427" s="810"/>
      <c r="U1427" s="350"/>
      <c r="V1427" s="809"/>
      <c r="W1427" s="809"/>
      <c r="X1427" s="809"/>
      <c r="Y1427" s="809"/>
      <c r="Z1427" s="809"/>
      <c r="AA1427" s="809"/>
      <c r="AB1427" s="809"/>
      <c r="AC1427" s="809"/>
      <c r="AD1427" s="809"/>
      <c r="AE1427" s="809"/>
      <c r="AF1427" s="809"/>
      <c r="AG1427" s="809"/>
      <c r="AH1427" s="958"/>
      <c r="AI1427" s="958"/>
      <c r="AJ1427" s="958"/>
      <c r="AK1427" s="965"/>
      <c r="DB1427" s="835"/>
    </row>
    <row r="1428" spans="2:106" ht="3.65" customHeight="1">
      <c r="B1428" s="836"/>
      <c r="I1428" s="861"/>
      <c r="M1428" s="351"/>
      <c r="N1428" s="352"/>
      <c r="O1428" s="352"/>
      <c r="P1428" s="352"/>
      <c r="Q1428" s="352"/>
      <c r="R1428" s="972" t="e" vm="32">
        <v>#VALUE!</v>
      </c>
      <c r="S1428" s="972"/>
      <c r="T1428" s="972"/>
      <c r="U1428" s="972"/>
      <c r="V1428" s="972"/>
      <c r="W1428" s="972"/>
      <c r="X1428" s="352"/>
      <c r="Y1428" s="352"/>
      <c r="Z1428" s="809"/>
      <c r="AA1428" s="809"/>
      <c r="AB1428" s="809"/>
      <c r="AC1428" s="809"/>
      <c r="AD1428" s="809"/>
      <c r="AE1428" s="809"/>
      <c r="AF1428" s="352"/>
      <c r="AG1428" s="352"/>
      <c r="AH1428" s="352"/>
      <c r="AI1428" s="352"/>
      <c r="AJ1428" s="352"/>
      <c r="AK1428" s="361"/>
      <c r="DB1428" s="835"/>
    </row>
    <row r="1429" spans="2:106" ht="3.65" customHeight="1">
      <c r="B1429" s="836"/>
      <c r="I1429" s="861"/>
      <c r="M1429" s="351"/>
      <c r="N1429" s="352"/>
      <c r="O1429" s="352"/>
      <c r="P1429" s="801"/>
      <c r="Q1429" s="801"/>
      <c r="R1429" s="972"/>
      <c r="S1429" s="972"/>
      <c r="T1429" s="972"/>
      <c r="U1429" s="972"/>
      <c r="V1429" s="972"/>
      <c r="W1429" s="972"/>
      <c r="X1429" s="802"/>
      <c r="Y1429" s="802"/>
      <c r="Z1429" s="809"/>
      <c r="AA1429" s="809"/>
      <c r="AB1429" s="809"/>
      <c r="AC1429" s="809"/>
      <c r="AD1429" s="809"/>
      <c r="AE1429" s="809"/>
      <c r="AF1429" s="352"/>
      <c r="AG1429" s="352"/>
      <c r="AH1429" s="352"/>
      <c r="AI1429" s="352"/>
      <c r="AJ1429" s="352"/>
      <c r="AK1429" s="361"/>
      <c r="DB1429" s="835"/>
    </row>
    <row r="1430" spans="2:106" ht="3.65" customHeight="1">
      <c r="B1430" s="836"/>
      <c r="I1430" s="861"/>
      <c r="M1430" s="351"/>
      <c r="N1430" s="352"/>
      <c r="O1430" s="352"/>
      <c r="P1430" s="801"/>
      <c r="Q1430" s="801"/>
      <c r="R1430" s="972"/>
      <c r="S1430" s="972"/>
      <c r="T1430" s="972"/>
      <c r="U1430" s="972"/>
      <c r="V1430" s="972"/>
      <c r="W1430" s="972"/>
      <c r="X1430" s="802"/>
      <c r="Y1430" s="802"/>
      <c r="Z1430" s="809"/>
      <c r="AA1430" s="809"/>
      <c r="AB1430" s="809"/>
      <c r="AC1430" s="809"/>
      <c r="AD1430" s="809"/>
      <c r="AE1430" s="809"/>
      <c r="AF1430" s="352"/>
      <c r="AG1430" s="352"/>
      <c r="AH1430" s="352"/>
      <c r="AI1430" s="352"/>
      <c r="AJ1430" s="352"/>
      <c r="AK1430" s="361"/>
      <c r="DB1430" s="835"/>
    </row>
    <row r="1431" spans="2:106" ht="3.65" customHeight="1">
      <c r="B1431" s="836"/>
      <c r="I1431" s="861"/>
      <c r="M1431" s="351"/>
      <c r="N1431" s="352"/>
      <c r="O1431" s="352"/>
      <c r="P1431" s="352"/>
      <c r="Q1431" s="352"/>
      <c r="R1431" s="972"/>
      <c r="S1431" s="972"/>
      <c r="T1431" s="972"/>
      <c r="U1431" s="972"/>
      <c r="V1431" s="972"/>
      <c r="W1431" s="972"/>
      <c r="X1431" s="352"/>
      <c r="Y1431" s="352"/>
      <c r="Z1431" s="809"/>
      <c r="AA1431" s="809"/>
      <c r="AB1431" s="809"/>
      <c r="AC1431" s="809"/>
      <c r="AD1431" s="809"/>
      <c r="AE1431" s="809"/>
      <c r="AF1431" s="809"/>
      <c r="AG1431" s="809"/>
      <c r="AH1431" s="809"/>
      <c r="AI1431" s="809"/>
      <c r="AJ1431" s="809"/>
      <c r="AK1431" s="380"/>
      <c r="DB1431" s="835"/>
    </row>
    <row r="1432" spans="2:106" ht="3.65" customHeight="1">
      <c r="B1432" s="836"/>
      <c r="I1432" s="861"/>
      <c r="M1432" s="967" t="s">
        <v>229</v>
      </c>
      <c r="N1432" s="961"/>
      <c r="O1432" s="961"/>
      <c r="P1432" s="350"/>
      <c r="Q1432" s="350"/>
      <c r="R1432" s="350"/>
      <c r="S1432" s="350"/>
      <c r="T1432" s="350"/>
      <c r="U1432" s="350"/>
      <c r="V1432" s="350"/>
      <c r="W1432" s="809"/>
      <c r="X1432" s="809"/>
      <c r="Y1432" s="809"/>
      <c r="Z1432" s="809"/>
      <c r="AA1432" s="809"/>
      <c r="AB1432" s="809"/>
      <c r="AC1432" s="809"/>
      <c r="AD1432" s="809"/>
      <c r="AE1432" s="809"/>
      <c r="AF1432" s="809"/>
      <c r="AG1432" s="809"/>
      <c r="AH1432" s="809"/>
      <c r="AI1432" s="350"/>
      <c r="AJ1432" s="350"/>
      <c r="AK1432" s="362"/>
      <c r="DB1432" s="835"/>
    </row>
    <row r="1433" spans="2:106" ht="3.65" customHeight="1">
      <c r="B1433" s="836"/>
      <c r="I1433" s="861"/>
      <c r="M1433" s="968"/>
      <c r="N1433" s="969"/>
      <c r="O1433" s="969"/>
      <c r="P1433" s="363"/>
      <c r="Q1433" s="363"/>
      <c r="R1433" s="363"/>
      <c r="S1433" s="363"/>
      <c r="T1433" s="363"/>
      <c r="U1433" s="363"/>
      <c r="V1433" s="363"/>
      <c r="W1433" s="363"/>
      <c r="X1433" s="363"/>
      <c r="Y1433" s="363"/>
      <c r="Z1433" s="363"/>
      <c r="AA1433" s="363"/>
      <c r="AB1433" s="363"/>
      <c r="AC1433" s="363"/>
      <c r="AD1433" s="363"/>
      <c r="AE1433" s="363"/>
      <c r="AF1433" s="363"/>
      <c r="AG1433" s="363"/>
      <c r="AH1433" s="363"/>
      <c r="AI1433" s="363"/>
      <c r="AJ1433" s="363"/>
      <c r="AK1433" s="364"/>
      <c r="DB1433" s="835"/>
    </row>
    <row r="1434" spans="2:106" ht="3.65" customHeight="1">
      <c r="B1434" s="836"/>
      <c r="I1434" s="861"/>
      <c r="DB1434" s="835"/>
    </row>
    <row r="1435" spans="2:106" ht="3.65" customHeight="1">
      <c r="B1435" s="836"/>
      <c r="I1435" s="861"/>
      <c r="DB1435" s="835"/>
    </row>
    <row r="1436" spans="2:106" ht="3.65" customHeight="1">
      <c r="B1436" s="836"/>
      <c r="I1436" s="862"/>
      <c r="DB1436" s="835"/>
    </row>
    <row r="1437" spans="2:106" ht="3.65" customHeight="1">
      <c r="B1437" s="828"/>
      <c r="C1437" s="259"/>
      <c r="D1437" s="259"/>
      <c r="E1437" s="259"/>
      <c r="F1437" s="259"/>
      <c r="G1437" s="259"/>
      <c r="H1437" s="259"/>
      <c r="I1437" s="863"/>
      <c r="J1437" s="259"/>
      <c r="K1437" s="259"/>
      <c r="L1437" s="259"/>
      <c r="M1437" s="259"/>
      <c r="N1437" s="259"/>
      <c r="O1437" s="259"/>
      <c r="P1437" s="259"/>
      <c r="Q1437" s="259"/>
      <c r="R1437" s="259"/>
      <c r="S1437" s="259"/>
      <c r="T1437" s="259"/>
      <c r="U1437" s="259"/>
      <c r="V1437" s="259"/>
      <c r="W1437" s="259"/>
      <c r="X1437" s="259"/>
      <c r="Y1437" s="259"/>
      <c r="Z1437" s="259"/>
      <c r="AA1437" s="259"/>
      <c r="AB1437" s="259"/>
      <c r="AC1437" s="259"/>
      <c r="AD1437" s="259"/>
      <c r="AE1437" s="259"/>
      <c r="AF1437" s="259"/>
      <c r="AG1437" s="259"/>
      <c r="AH1437" s="259"/>
      <c r="AI1437" s="259"/>
      <c r="AJ1437" s="259"/>
      <c r="AK1437" s="259"/>
      <c r="AL1437" s="259"/>
      <c r="AM1437" s="259"/>
      <c r="AN1437" s="259"/>
      <c r="AO1437" s="259"/>
      <c r="AP1437" s="259"/>
      <c r="AQ1437" s="259"/>
      <c r="AR1437" s="259"/>
      <c r="AS1437" s="259"/>
      <c r="AT1437" s="259"/>
      <c r="AU1437" s="259"/>
      <c r="AV1437" s="259"/>
      <c r="AW1437" s="259"/>
      <c r="AX1437" s="259"/>
      <c r="AY1437" s="259"/>
      <c r="AZ1437" s="259"/>
      <c r="BA1437" s="259"/>
      <c r="BB1437" s="259"/>
      <c r="BC1437" s="259"/>
      <c r="BD1437" s="259"/>
      <c r="BE1437" s="259"/>
      <c r="BF1437" s="259"/>
      <c r="BG1437" s="259"/>
      <c r="BH1437" s="259"/>
      <c r="BI1437" s="259"/>
      <c r="BJ1437" s="259"/>
      <c r="BK1437" s="259"/>
      <c r="BL1437" s="259"/>
      <c r="BM1437" s="259"/>
      <c r="BN1437" s="259"/>
      <c r="BO1437" s="259"/>
      <c r="BP1437" s="259"/>
      <c r="BQ1437" s="259"/>
      <c r="BR1437" s="259"/>
      <c r="BS1437" s="259"/>
      <c r="BT1437" s="259"/>
      <c r="BU1437" s="259"/>
      <c r="BV1437" s="259"/>
      <c r="BW1437" s="259"/>
      <c r="BX1437" s="259"/>
      <c r="BY1437" s="259"/>
      <c r="BZ1437" s="259"/>
      <c r="CA1437" s="259"/>
      <c r="CB1437" s="259"/>
      <c r="CC1437" s="259"/>
      <c r="CD1437" s="259"/>
      <c r="CE1437" s="259"/>
      <c r="CF1437" s="259"/>
      <c r="CG1437" s="259"/>
      <c r="CH1437" s="259"/>
      <c r="CI1437" s="259"/>
      <c r="CJ1437" s="259"/>
      <c r="CK1437" s="259"/>
      <c r="CL1437" s="259"/>
      <c r="CM1437" s="259"/>
      <c r="CN1437" s="259"/>
      <c r="CO1437" s="259"/>
      <c r="CP1437" s="259"/>
      <c r="CQ1437" s="259"/>
      <c r="CR1437" s="259"/>
      <c r="CS1437" s="259"/>
      <c r="CT1437" s="259"/>
      <c r="CU1437" s="259"/>
      <c r="CV1437" s="259"/>
      <c r="CW1437" s="259"/>
      <c r="CX1437" s="259"/>
      <c r="CY1437" s="259"/>
      <c r="CZ1437" s="259"/>
      <c r="DA1437" s="259"/>
      <c r="DB1437" s="829"/>
    </row>
    <row r="1438" spans="2:106" ht="3.65" customHeight="1">
      <c r="B1438" s="830"/>
      <c r="C1438" s="207"/>
      <c r="D1438" s="207"/>
      <c r="E1438" s="207"/>
      <c r="F1438" s="207"/>
      <c r="G1438" s="207"/>
      <c r="H1438" s="207"/>
      <c r="I1438" s="864"/>
      <c r="J1438" s="207"/>
      <c r="K1438" s="207"/>
      <c r="L1438" s="207"/>
      <c r="M1438" s="207"/>
      <c r="N1438" s="207"/>
      <c r="O1438" s="207"/>
      <c r="P1438" s="207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  <c r="AC1438" s="207"/>
      <c r="AD1438" s="207"/>
      <c r="AE1438" s="207"/>
      <c r="AF1438" s="207"/>
      <c r="AG1438" s="207"/>
      <c r="AH1438" s="207"/>
      <c r="AI1438" s="207"/>
      <c r="AJ1438" s="207"/>
      <c r="AK1438" s="207"/>
      <c r="AL1438" s="207"/>
      <c r="AM1438" s="207"/>
      <c r="AN1438" s="207"/>
      <c r="AO1438" s="207"/>
      <c r="AP1438" s="207"/>
      <c r="AQ1438" s="207"/>
      <c r="AR1438" s="207"/>
      <c r="AS1438" s="207"/>
      <c r="AT1438" s="207"/>
      <c r="AU1438" s="207"/>
      <c r="AV1438" s="207"/>
      <c r="AW1438" s="207"/>
      <c r="AX1438" s="207"/>
      <c r="AY1438" s="207"/>
      <c r="AZ1438" s="207"/>
      <c r="BA1438" s="207"/>
      <c r="BB1438" s="207"/>
      <c r="BC1438" s="207"/>
      <c r="BD1438" s="207"/>
      <c r="BE1438" s="207"/>
      <c r="BF1438" s="207"/>
      <c r="BG1438" s="207"/>
      <c r="BH1438" s="207"/>
      <c r="BI1438" s="207"/>
      <c r="BJ1438" s="207"/>
      <c r="BK1438" s="207"/>
      <c r="BL1438" s="207"/>
      <c r="BM1438" s="207"/>
      <c r="BN1438" s="207"/>
      <c r="BO1438" s="207"/>
      <c r="BP1438" s="207"/>
      <c r="BQ1438" s="207"/>
      <c r="BR1438" s="207"/>
      <c r="BS1438" s="207"/>
      <c r="BT1438" s="207"/>
      <c r="BU1438" s="207"/>
      <c r="BV1438" s="207"/>
      <c r="BW1438" s="207"/>
      <c r="BX1438" s="207"/>
      <c r="BY1438" s="207"/>
      <c r="BZ1438" s="207"/>
      <c r="CA1438" s="207"/>
      <c r="CB1438" s="207"/>
      <c r="CC1438" s="207"/>
      <c r="CD1438" s="207"/>
      <c r="CE1438" s="207"/>
      <c r="CF1438" s="207"/>
      <c r="CG1438" s="207"/>
      <c r="CH1438" s="207"/>
      <c r="CI1438" s="207"/>
      <c r="CJ1438" s="207"/>
      <c r="CK1438" s="207"/>
      <c r="CL1438" s="207"/>
      <c r="CM1438" s="207"/>
      <c r="CN1438" s="207"/>
      <c r="CO1438" s="207"/>
      <c r="CP1438" s="207"/>
      <c r="CQ1438" s="207"/>
      <c r="CR1438" s="207"/>
      <c r="CS1438" s="207"/>
      <c r="CT1438" s="207"/>
      <c r="CU1438" s="207"/>
      <c r="CV1438" s="207"/>
      <c r="CW1438" s="207"/>
      <c r="CX1438" s="207"/>
      <c r="CY1438" s="207"/>
      <c r="CZ1438" s="207"/>
      <c r="DA1438" s="207"/>
      <c r="DB1438" s="831"/>
    </row>
    <row r="1439" spans="2:106">
      <c r="B1439" s="857" t="str">
        <f>"T_"&amp;E1439&amp;"X"&amp;F1439&amp;"X"&amp;G1439&amp;"X"&amp;H1439&amp;"X"&amp;I1439</f>
        <v>T_HBBXMainXGP630X720XDRC</v>
      </c>
      <c r="C1439" s="341"/>
      <c r="D1439" s="209" t="s">
        <v>75</v>
      </c>
      <c r="E1439" s="375" t="s">
        <v>124</v>
      </c>
      <c r="F1439" s="208" t="s">
        <v>195</v>
      </c>
      <c r="G1439" s="250" t="s">
        <v>427</v>
      </c>
      <c r="H1439" s="210">
        <v>720</v>
      </c>
      <c r="I1439" s="865" t="s">
        <v>365</v>
      </c>
      <c r="J1439" s="260"/>
      <c r="K1439" s="260"/>
      <c r="L1439" s="260"/>
      <c r="M1439" s="260"/>
      <c r="N1439" s="260"/>
      <c r="O1439" s="260"/>
      <c r="P1439" s="260"/>
      <c r="Q1439" s="260"/>
      <c r="R1439" s="260"/>
      <c r="S1439" s="260"/>
      <c r="T1439" s="260"/>
      <c r="U1439" s="260"/>
      <c r="V1439" s="260"/>
      <c r="W1439" s="260"/>
      <c r="X1439" s="260"/>
      <c r="Y1439" s="260"/>
      <c r="Z1439" s="260"/>
      <c r="AA1439" s="260"/>
      <c r="AB1439" s="260"/>
      <c r="AC1439" s="260"/>
      <c r="AD1439" s="260"/>
      <c r="AE1439" s="260"/>
      <c r="AF1439" s="260"/>
      <c r="AG1439" s="260"/>
      <c r="AH1439" s="260"/>
      <c r="AI1439" s="260"/>
      <c r="AJ1439" s="260"/>
      <c r="AK1439" s="260"/>
      <c r="AL1439" s="260"/>
      <c r="AM1439" s="260"/>
      <c r="AN1439" s="260"/>
      <c r="AO1439" s="260"/>
      <c r="AP1439" s="260"/>
      <c r="AQ1439" s="260"/>
      <c r="AR1439" s="260"/>
      <c r="AS1439" s="260"/>
      <c r="AT1439" s="260"/>
      <c r="AU1439" s="260"/>
      <c r="AV1439" s="260"/>
      <c r="AW1439" s="260"/>
      <c r="AX1439" s="260"/>
      <c r="AY1439" s="260"/>
      <c r="AZ1439" s="260"/>
      <c r="BA1439" s="260"/>
      <c r="BB1439" s="260"/>
      <c r="BC1439" s="260"/>
      <c r="BD1439" s="260"/>
      <c r="BE1439" s="260"/>
      <c r="BF1439" s="260"/>
      <c r="BG1439" s="260"/>
      <c r="BH1439" s="260"/>
      <c r="BI1439" s="260"/>
      <c r="BJ1439" s="260"/>
      <c r="BK1439" s="260"/>
      <c r="BL1439" s="260"/>
      <c r="BM1439" s="260"/>
      <c r="BN1439" s="260"/>
      <c r="BO1439" s="260"/>
      <c r="BP1439" s="260"/>
      <c r="BQ1439" s="260"/>
      <c r="BR1439" s="260"/>
      <c r="BS1439" s="260"/>
      <c r="BT1439" s="260"/>
      <c r="BU1439" s="260"/>
      <c r="BV1439" s="260"/>
      <c r="BW1439" s="260"/>
      <c r="BX1439" s="260"/>
      <c r="BY1439" s="260"/>
      <c r="BZ1439" s="260"/>
      <c r="CA1439" s="260"/>
      <c r="CB1439" s="260"/>
      <c r="CC1439" s="260"/>
      <c r="CD1439" s="260"/>
      <c r="CE1439" s="260"/>
      <c r="CF1439" s="260"/>
      <c r="CG1439" s="260"/>
      <c r="CH1439" s="260"/>
      <c r="CI1439" s="260"/>
      <c r="CJ1439" s="260"/>
      <c r="CK1439" s="260"/>
      <c r="CL1439" s="260"/>
      <c r="CM1439" s="260"/>
      <c r="CN1439" s="260"/>
      <c r="CO1439" s="260"/>
      <c r="CP1439" s="260"/>
      <c r="CQ1439" s="260"/>
      <c r="CR1439" s="260"/>
      <c r="CS1439" s="260"/>
      <c r="CT1439" s="260"/>
      <c r="CU1439" s="260"/>
      <c r="CV1439" s="260"/>
      <c r="CW1439" s="260"/>
      <c r="CX1439" s="260"/>
      <c r="CY1439" s="260"/>
      <c r="CZ1439" s="260"/>
      <c r="DA1439" s="260"/>
      <c r="DB1439" s="833"/>
    </row>
    <row r="1440" spans="2:106" ht="3.65" customHeight="1">
      <c r="B1440" s="834" t="str">
        <f>MID(D1439,1,1)&amp;"_U"&amp;G1439&amp;"X"&amp;MID(H1439,3,4)&amp;F1439&amp;MID(E1439,1,1)&amp;MID(I1439,1,1)</f>
        <v>T_UGP630X0MainHD</v>
      </c>
      <c r="E1440" s="202" t="str" cm="1">
        <f t="array" ref="E1440">_xlfn.IFS(E1439="Vertical Extendida","VE",E1439="HBB","H")</f>
        <v>H</v>
      </c>
      <c r="I1440" s="861"/>
      <c r="DB1440" s="835"/>
    </row>
    <row r="1441" spans="2:106" ht="3.65" customHeight="1">
      <c r="B1441" s="836"/>
      <c r="I1441" s="861"/>
      <c r="DB1441" s="835"/>
    </row>
    <row r="1442" spans="2:106" ht="3.65" customHeight="1">
      <c r="B1442" s="836"/>
      <c r="I1442" s="861"/>
      <c r="M1442" s="381"/>
      <c r="N1442" s="377"/>
      <c r="O1442" s="1407"/>
      <c r="P1442" s="1407"/>
      <c r="Q1442" s="359"/>
      <c r="R1442" s="359"/>
      <c r="S1442" s="359"/>
      <c r="T1442" s="359"/>
      <c r="U1442" s="359"/>
      <c r="V1442" s="359"/>
      <c r="W1442" s="359"/>
      <c r="X1442" s="359"/>
      <c r="Y1442" s="359"/>
      <c r="Z1442" s="359"/>
      <c r="AA1442" s="360"/>
      <c r="AB1442" s="360"/>
      <c r="AC1442" s="360"/>
      <c r="AD1442" s="360"/>
      <c r="AE1442" s="360"/>
      <c r="AF1442" s="360"/>
      <c r="AG1442" s="359"/>
      <c r="AH1442" s="970" t="s">
        <v>111</v>
      </c>
      <c r="AI1442" s="970"/>
      <c r="AJ1442" s="970"/>
      <c r="AK1442" s="971"/>
      <c r="DB1442" s="835"/>
    </row>
    <row r="1443" spans="2:106" ht="3.65" customHeight="1">
      <c r="B1443" s="836"/>
      <c r="I1443" s="861"/>
      <c r="M1443" s="382"/>
      <c r="N1443" s="349"/>
      <c r="O1443" s="1408"/>
      <c r="P1443" s="1408"/>
      <c r="Q1443" s="350"/>
      <c r="R1443" s="350"/>
      <c r="S1443" s="350"/>
      <c r="T1443" s="350"/>
      <c r="U1443" s="350"/>
      <c r="V1443" s="350"/>
      <c r="W1443" s="350"/>
      <c r="X1443" s="350"/>
      <c r="Y1443" s="350"/>
      <c r="Z1443" s="350"/>
      <c r="AA1443" s="809"/>
      <c r="AB1443" s="809"/>
      <c r="AC1443" s="809"/>
      <c r="AD1443" s="809"/>
      <c r="AE1443" s="809"/>
      <c r="AF1443" s="809"/>
      <c r="AG1443" s="350"/>
      <c r="AH1443" s="958"/>
      <c r="AI1443" s="958"/>
      <c r="AJ1443" s="958"/>
      <c r="AK1443" s="965"/>
      <c r="DB1443" s="835"/>
    </row>
    <row r="1444" spans="2:106" ht="3.65" customHeight="1">
      <c r="B1444" s="836"/>
      <c r="I1444" s="861"/>
      <c r="M1444" s="351"/>
      <c r="N1444" s="352"/>
      <c r="O1444" s="352"/>
      <c r="P1444" s="352"/>
      <c r="Q1444" s="350"/>
      <c r="R1444" s="350"/>
      <c r="S1444" s="350"/>
      <c r="T1444" s="350"/>
      <c r="U1444" s="350"/>
      <c r="V1444" s="350"/>
      <c r="W1444" s="350"/>
      <c r="X1444" s="350"/>
      <c r="Y1444" s="350"/>
      <c r="Z1444" s="350"/>
      <c r="AA1444" s="1406" t="e" vm="33">
        <v>#VALUE!</v>
      </c>
      <c r="AB1444" s="1406"/>
      <c r="AC1444" s="1406"/>
      <c r="AD1444" s="1406"/>
      <c r="AE1444" s="1406"/>
      <c r="AF1444" s="1406"/>
      <c r="AG1444" s="352"/>
      <c r="AH1444" s="352"/>
      <c r="AI1444" s="352"/>
      <c r="AJ1444" s="352"/>
      <c r="AK1444" s="361"/>
      <c r="DB1444" s="835"/>
    </row>
    <row r="1445" spans="2:106" ht="3.65" customHeight="1">
      <c r="B1445" s="836"/>
      <c r="I1445" s="861"/>
      <c r="M1445" s="351"/>
      <c r="N1445" s="352"/>
      <c r="O1445" s="352"/>
      <c r="P1445" s="352"/>
      <c r="Q1445" s="350"/>
      <c r="R1445" s="350"/>
      <c r="S1445" s="350"/>
      <c r="T1445" s="350"/>
      <c r="U1445" s="350"/>
      <c r="V1445" s="350"/>
      <c r="W1445" s="350"/>
      <c r="X1445" s="350"/>
      <c r="Y1445" s="802"/>
      <c r="Z1445" s="802"/>
      <c r="AA1445" s="1406"/>
      <c r="AB1445" s="1406"/>
      <c r="AC1445" s="1406"/>
      <c r="AD1445" s="1406"/>
      <c r="AE1445" s="1406"/>
      <c r="AF1445" s="1406"/>
      <c r="AG1445" s="801"/>
      <c r="AH1445" s="801"/>
      <c r="AI1445" s="352"/>
      <c r="AJ1445" s="352"/>
      <c r="AK1445" s="361"/>
      <c r="DB1445" s="835"/>
    </row>
    <row r="1446" spans="2:106" ht="3.65" customHeight="1">
      <c r="B1446" s="836"/>
      <c r="I1446" s="861"/>
      <c r="M1446" s="351"/>
      <c r="N1446" s="352"/>
      <c r="O1446" s="352"/>
      <c r="P1446" s="352"/>
      <c r="Q1446" s="350"/>
      <c r="R1446" s="350"/>
      <c r="S1446" s="350"/>
      <c r="T1446" s="350"/>
      <c r="U1446" s="350"/>
      <c r="V1446" s="350"/>
      <c r="W1446" s="350"/>
      <c r="X1446" s="350"/>
      <c r="Y1446" s="802"/>
      <c r="Z1446" s="802"/>
      <c r="AA1446" s="1406"/>
      <c r="AB1446" s="1406"/>
      <c r="AC1446" s="1406"/>
      <c r="AD1446" s="1406"/>
      <c r="AE1446" s="1406"/>
      <c r="AF1446" s="1406"/>
      <c r="AG1446" s="801"/>
      <c r="AH1446" s="801"/>
      <c r="AI1446" s="352"/>
      <c r="AJ1446" s="352"/>
      <c r="AK1446" s="361"/>
      <c r="DB1446" s="835"/>
    </row>
    <row r="1447" spans="2:106" ht="3.65" customHeight="1">
      <c r="B1447" s="836"/>
      <c r="I1447" s="861"/>
      <c r="M1447" s="383"/>
      <c r="N1447" s="809"/>
      <c r="O1447" s="809"/>
      <c r="P1447" s="809"/>
      <c r="Q1447" s="350"/>
      <c r="R1447" s="350"/>
      <c r="S1447" s="350"/>
      <c r="T1447" s="350"/>
      <c r="U1447" s="350"/>
      <c r="V1447" s="350"/>
      <c r="W1447" s="350"/>
      <c r="X1447" s="350"/>
      <c r="Y1447" s="350"/>
      <c r="Z1447" s="350"/>
      <c r="AA1447" s="1406"/>
      <c r="AB1447" s="1406"/>
      <c r="AC1447" s="1406"/>
      <c r="AD1447" s="1406"/>
      <c r="AE1447" s="1406"/>
      <c r="AF1447" s="1406"/>
      <c r="AG1447" s="352"/>
      <c r="AH1447" s="352"/>
      <c r="AI1447" s="352"/>
      <c r="AJ1447" s="352"/>
      <c r="AK1447" s="361"/>
      <c r="DB1447" s="835"/>
    </row>
    <row r="1448" spans="2:106" ht="3.65" customHeight="1">
      <c r="B1448" s="836"/>
      <c r="I1448" s="861"/>
      <c r="M1448" s="967" t="s">
        <v>229</v>
      </c>
      <c r="N1448" s="961"/>
      <c r="O1448" s="961"/>
      <c r="P1448" s="350"/>
      <c r="Q1448" s="350"/>
      <c r="R1448" s="350"/>
      <c r="S1448" s="350"/>
      <c r="T1448" s="350"/>
      <c r="U1448" s="350"/>
      <c r="V1448" s="350"/>
      <c r="W1448" s="350"/>
      <c r="X1448" s="350"/>
      <c r="Y1448" s="350"/>
      <c r="Z1448" s="350"/>
      <c r="AA1448" s="809"/>
      <c r="AB1448" s="809"/>
      <c r="AC1448" s="809"/>
      <c r="AD1448" s="809"/>
      <c r="AE1448" s="809"/>
      <c r="AF1448" s="809"/>
      <c r="AG1448" s="350"/>
      <c r="AH1448" s="350"/>
      <c r="AI1448" s="350"/>
      <c r="AJ1448" s="350"/>
      <c r="AK1448" s="362"/>
      <c r="DB1448" s="835"/>
    </row>
    <row r="1449" spans="2:106" ht="3.65" customHeight="1">
      <c r="B1449" s="836"/>
      <c r="I1449" s="861"/>
      <c r="M1449" s="968"/>
      <c r="N1449" s="969"/>
      <c r="O1449" s="969"/>
      <c r="P1449" s="363"/>
      <c r="Q1449" s="363"/>
      <c r="R1449" s="363"/>
      <c r="S1449" s="363"/>
      <c r="T1449" s="363"/>
      <c r="U1449" s="363"/>
      <c r="V1449" s="363"/>
      <c r="W1449" s="363"/>
      <c r="X1449" s="363"/>
      <c r="Y1449" s="363"/>
      <c r="Z1449" s="363"/>
      <c r="AA1449" s="363"/>
      <c r="AB1449" s="363"/>
      <c r="AC1449" s="363"/>
      <c r="AD1449" s="363"/>
      <c r="AE1449" s="363"/>
      <c r="AF1449" s="363"/>
      <c r="AG1449" s="363"/>
      <c r="AH1449" s="363"/>
      <c r="AI1449" s="363"/>
      <c r="AJ1449" s="363"/>
      <c r="AK1449" s="364"/>
      <c r="DB1449" s="835"/>
    </row>
    <row r="1450" spans="2:106" ht="3.65" customHeight="1">
      <c r="B1450" s="836"/>
      <c r="I1450" s="861"/>
      <c r="DB1450" s="835"/>
    </row>
    <row r="1451" spans="2:106" ht="3.65" customHeight="1">
      <c r="B1451" s="836"/>
      <c r="I1451" s="861"/>
      <c r="DB1451" s="835"/>
    </row>
    <row r="1452" spans="2:106" ht="3.65" customHeight="1">
      <c r="B1452" s="836"/>
      <c r="I1452" s="861"/>
      <c r="DB1452" s="835"/>
    </row>
    <row r="1453" spans="2:106" ht="3.65" customHeight="1">
      <c r="B1453" s="836"/>
      <c r="I1453" s="862"/>
      <c r="DB1453" s="835"/>
    </row>
    <row r="1454" spans="2:106" s="26" customFormat="1" ht="3.65" customHeight="1">
      <c r="B1454" s="839"/>
      <c r="C1454" s="804"/>
      <c r="D1454" s="804"/>
      <c r="E1454" s="804"/>
      <c r="F1454" s="804"/>
      <c r="G1454" s="804"/>
      <c r="H1454" s="804"/>
      <c r="I1454" s="859"/>
      <c r="J1454" s="804"/>
      <c r="K1454" s="804"/>
      <c r="L1454" s="804"/>
      <c r="M1454" s="804"/>
      <c r="N1454" s="804"/>
      <c r="O1454" s="804"/>
      <c r="P1454" s="804"/>
      <c r="Q1454" s="804"/>
      <c r="R1454" s="804"/>
      <c r="S1454" s="804"/>
      <c r="T1454" s="804"/>
      <c r="U1454" s="804"/>
      <c r="V1454" s="804"/>
      <c r="W1454" s="804"/>
      <c r="X1454" s="804"/>
      <c r="Y1454" s="804"/>
      <c r="Z1454" s="804"/>
      <c r="AA1454" s="804"/>
      <c r="AB1454" s="804"/>
      <c r="AC1454" s="804"/>
      <c r="AD1454" s="804"/>
      <c r="AE1454" s="804"/>
      <c r="AF1454" s="804"/>
      <c r="AG1454" s="804"/>
      <c r="AH1454" s="804"/>
      <c r="AI1454" s="804"/>
      <c r="AJ1454" s="804"/>
      <c r="AK1454" s="804"/>
      <c r="AL1454" s="804"/>
      <c r="AM1454" s="804"/>
      <c r="AN1454" s="804"/>
      <c r="AO1454" s="804"/>
      <c r="AP1454" s="804"/>
      <c r="AQ1454" s="804"/>
      <c r="AR1454" s="804"/>
      <c r="AS1454" s="804"/>
      <c r="AT1454" s="804"/>
      <c r="AU1454" s="804"/>
      <c r="AV1454" s="804"/>
      <c r="AW1454" s="804"/>
      <c r="AX1454" s="804"/>
      <c r="AY1454" s="804"/>
      <c r="AZ1454" s="804"/>
      <c r="BA1454" s="804"/>
      <c r="BB1454" s="804"/>
      <c r="BC1454" s="804"/>
      <c r="BD1454" s="804"/>
      <c r="BE1454" s="804"/>
      <c r="BF1454" s="804"/>
      <c r="BG1454" s="804"/>
      <c r="BH1454" s="804"/>
      <c r="BI1454" s="804"/>
      <c r="BJ1454" s="804"/>
      <c r="BK1454" s="804"/>
      <c r="BL1454" s="804"/>
      <c r="BM1454" s="804"/>
      <c r="BN1454" s="804"/>
      <c r="BO1454" s="804"/>
      <c r="BP1454" s="804"/>
      <c r="BQ1454" s="804"/>
      <c r="BR1454" s="804"/>
      <c r="BS1454" s="804"/>
      <c r="BT1454" s="804"/>
      <c r="BU1454" s="804"/>
      <c r="BV1454" s="804"/>
      <c r="BW1454" s="804"/>
      <c r="BX1454" s="804"/>
      <c r="BY1454" s="804"/>
      <c r="BZ1454" s="804"/>
      <c r="CA1454" s="804"/>
      <c r="CB1454" s="804"/>
      <c r="CC1454" s="804"/>
      <c r="CD1454" s="804"/>
      <c r="CE1454" s="804"/>
      <c r="CF1454" s="804"/>
      <c r="CG1454" s="804"/>
      <c r="CH1454" s="804"/>
      <c r="CI1454" s="804"/>
      <c r="CJ1454" s="804"/>
      <c r="CK1454" s="804"/>
      <c r="CL1454" s="804"/>
      <c r="CM1454" s="804"/>
      <c r="CN1454" s="804"/>
      <c r="CO1454" s="804"/>
      <c r="CP1454" s="804"/>
      <c r="CQ1454" s="804"/>
      <c r="CR1454" s="804"/>
      <c r="CS1454" s="804"/>
      <c r="CT1454" s="804"/>
      <c r="CU1454" s="804"/>
      <c r="CV1454" s="804"/>
      <c r="CW1454" s="804"/>
      <c r="CX1454" s="804"/>
      <c r="CY1454" s="804"/>
      <c r="CZ1454" s="804"/>
      <c r="DA1454" s="804"/>
      <c r="DB1454" s="840"/>
    </row>
    <row r="1455" spans="2:106" s="26" customFormat="1" ht="3.65" customHeight="1">
      <c r="B1455" s="841"/>
      <c r="C1455" s="373"/>
      <c r="D1455" s="373"/>
      <c r="E1455" s="373"/>
      <c r="F1455" s="373"/>
      <c r="G1455" s="373"/>
      <c r="H1455" s="373"/>
      <c r="I1455" s="860"/>
      <c r="J1455" s="373"/>
      <c r="K1455" s="373"/>
      <c r="L1455" s="373"/>
      <c r="M1455" s="373"/>
      <c r="N1455" s="373"/>
      <c r="O1455" s="373"/>
      <c r="P1455" s="373"/>
      <c r="Q1455" s="373"/>
      <c r="R1455" s="373"/>
      <c r="S1455" s="373"/>
      <c r="T1455" s="373"/>
      <c r="U1455" s="373"/>
      <c r="V1455" s="373"/>
      <c r="W1455" s="373"/>
      <c r="X1455" s="373"/>
      <c r="Y1455" s="373"/>
      <c r="Z1455" s="373"/>
      <c r="AA1455" s="373"/>
      <c r="AB1455" s="373"/>
      <c r="AC1455" s="373"/>
      <c r="AD1455" s="373"/>
      <c r="AE1455" s="373"/>
      <c r="AF1455" s="373"/>
      <c r="AG1455" s="373"/>
      <c r="AH1455" s="373"/>
      <c r="AI1455" s="373"/>
      <c r="AJ1455" s="373"/>
      <c r="AK1455" s="373"/>
      <c r="AL1455" s="373"/>
      <c r="AM1455" s="373"/>
      <c r="AN1455" s="373"/>
      <c r="AO1455" s="373"/>
      <c r="AP1455" s="373"/>
      <c r="AQ1455" s="373"/>
      <c r="AR1455" s="373"/>
      <c r="AS1455" s="373"/>
      <c r="AT1455" s="373"/>
      <c r="AU1455" s="373"/>
      <c r="AV1455" s="373"/>
      <c r="AW1455" s="373"/>
      <c r="AX1455" s="373"/>
      <c r="AY1455" s="373"/>
      <c r="AZ1455" s="373"/>
      <c r="BA1455" s="373"/>
      <c r="BB1455" s="373"/>
      <c r="BC1455" s="373"/>
      <c r="BD1455" s="373"/>
      <c r="BE1455" s="373"/>
      <c r="BF1455" s="373"/>
      <c r="BG1455" s="373"/>
      <c r="BH1455" s="373"/>
      <c r="BI1455" s="373"/>
      <c r="BJ1455" s="373"/>
      <c r="BK1455" s="373"/>
      <c r="BL1455" s="373"/>
      <c r="BM1455" s="373"/>
      <c r="BN1455" s="373"/>
      <c r="BO1455" s="373"/>
      <c r="BP1455" s="373"/>
      <c r="BQ1455" s="373"/>
      <c r="BR1455" s="373"/>
      <c r="BS1455" s="373"/>
      <c r="BT1455" s="373"/>
      <c r="BU1455" s="373"/>
      <c r="BV1455" s="373"/>
      <c r="BW1455" s="373"/>
      <c r="BX1455" s="373"/>
      <c r="BY1455" s="373"/>
      <c r="BZ1455" s="373"/>
      <c r="CA1455" s="373"/>
      <c r="CB1455" s="373"/>
      <c r="CC1455" s="373"/>
      <c r="CD1455" s="373"/>
      <c r="CE1455" s="373"/>
      <c r="CF1455" s="373"/>
      <c r="CG1455" s="373"/>
      <c r="CH1455" s="373"/>
      <c r="CI1455" s="373"/>
      <c r="CJ1455" s="373"/>
      <c r="CK1455" s="373"/>
      <c r="CL1455" s="373"/>
      <c r="CM1455" s="373"/>
      <c r="CN1455" s="373"/>
      <c r="CO1455" s="373"/>
      <c r="CP1455" s="373"/>
      <c r="CQ1455" s="373"/>
      <c r="CR1455" s="373"/>
      <c r="CS1455" s="373"/>
      <c r="CT1455" s="373"/>
      <c r="CU1455" s="373"/>
      <c r="CV1455" s="373"/>
      <c r="CW1455" s="373"/>
      <c r="CX1455" s="373"/>
      <c r="CY1455" s="373"/>
      <c r="CZ1455" s="373"/>
      <c r="DA1455" s="373"/>
      <c r="DB1455" s="842"/>
    </row>
  </sheetData>
  <autoFilter ref="B1:I592" xr:uid="{F5BDD938-75A6-43A9-8365-6774A932151E}"/>
  <mergeCells count="266"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E920:AH925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A677:AF680"/>
    <mergeCell ref="M681:O682"/>
    <mergeCell ref="R694:W697"/>
    <mergeCell ref="M698:O699"/>
    <mergeCell ref="AH708:AK709"/>
    <mergeCell ref="AA710:AF713"/>
    <mergeCell ref="M731:O732"/>
    <mergeCell ref="M741:N742"/>
    <mergeCell ref="O741:P742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  <mergeCell ref="AH1327:AK1328"/>
    <mergeCell ref="R1329:W1332"/>
    <mergeCell ref="M1333:O1334"/>
    <mergeCell ref="AH1343:AK1344"/>
    <mergeCell ref="AA1345:AF1348"/>
    <mergeCell ref="M1349:O1350"/>
    <mergeCell ref="AH1360:AK1361"/>
    <mergeCell ref="R1362:W1365"/>
    <mergeCell ref="M1366:O1367"/>
    <mergeCell ref="AH1376:AK1377"/>
    <mergeCell ref="AA1378:AF1381"/>
    <mergeCell ref="M1382:O1383"/>
    <mergeCell ref="AH1393:AK1394"/>
    <mergeCell ref="R1395:W1398"/>
    <mergeCell ref="M1399:O1400"/>
    <mergeCell ref="M1409:N1410"/>
    <mergeCell ref="O1409:P1410"/>
    <mergeCell ref="AH1409:AK1410"/>
    <mergeCell ref="AA1411:AF1414"/>
    <mergeCell ref="M1415:O1416"/>
    <mergeCell ref="AH1426:AK1427"/>
    <mergeCell ref="R1428:W1431"/>
    <mergeCell ref="M1432:O1433"/>
    <mergeCell ref="O1442:P1443"/>
    <mergeCell ref="AH1442:AK1443"/>
    <mergeCell ref="AA1444:AF1447"/>
    <mergeCell ref="M1448:O144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R598"/>
  <sheetViews>
    <sheetView zoomScale="190" zoomScaleNormal="190" workbookViewId="0">
      <selection activeCell="C11" sqref="C11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8" width="0.7265625" style="202" customWidth="1"/>
    <col min="59" max="308" width="0.6328125" style="202" customWidth="1"/>
    <col min="309" max="16384" width="11.54296875" style="202"/>
  </cols>
  <sheetData>
    <row r="1" spans="2:122">
      <c r="B1" s="593" t="s">
        <v>97</v>
      </c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  <c r="BA1" s="594"/>
      <c r="BB1" s="594"/>
      <c r="BC1" s="594"/>
      <c r="BD1" s="594"/>
      <c r="BE1" s="594"/>
      <c r="BF1" s="594"/>
      <c r="BG1" s="594"/>
      <c r="BH1" s="594"/>
      <c r="BI1" s="594"/>
      <c r="BJ1" s="594"/>
      <c r="BK1" s="594"/>
      <c r="BL1" s="594"/>
      <c r="BM1" s="594"/>
      <c r="BN1" s="594"/>
      <c r="BO1" s="594"/>
      <c r="BP1" s="594"/>
      <c r="BQ1" s="594"/>
      <c r="BR1" s="594"/>
      <c r="BS1" s="594"/>
      <c r="BT1" s="594"/>
      <c r="BU1" s="594"/>
      <c r="BV1" s="594"/>
      <c r="BW1" s="594"/>
      <c r="BX1" s="594"/>
      <c r="BY1" s="594"/>
      <c r="BZ1" s="594"/>
      <c r="CA1" s="594"/>
      <c r="CB1" s="594"/>
      <c r="CC1" s="594"/>
      <c r="CD1" s="594"/>
      <c r="CE1" s="594"/>
      <c r="CF1" s="594"/>
      <c r="CG1" s="594"/>
      <c r="CH1" s="594"/>
      <c r="CI1" s="594"/>
      <c r="CJ1" s="594"/>
      <c r="CK1" s="594"/>
      <c r="CL1" s="594"/>
      <c r="CM1" s="594"/>
      <c r="CN1" s="594"/>
      <c r="CO1" s="594"/>
      <c r="CP1" s="594"/>
      <c r="CQ1" s="594"/>
      <c r="CR1" s="594"/>
      <c r="CS1" s="594"/>
      <c r="CT1" s="594"/>
      <c r="CU1" s="594"/>
      <c r="CV1" s="594"/>
      <c r="CW1" s="594"/>
      <c r="CX1" s="594"/>
      <c r="CY1" s="594"/>
      <c r="CZ1" s="594"/>
      <c r="DA1" s="595"/>
    </row>
    <row r="2" spans="2:122" ht="14.5" customHeight="1">
      <c r="B2" s="501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502"/>
      <c r="AK2" s="502"/>
      <c r="AL2" s="502"/>
      <c r="AM2" s="502"/>
      <c r="AN2" s="502"/>
      <c r="AO2" s="502"/>
      <c r="AP2" s="502"/>
      <c r="AQ2" s="502"/>
      <c r="AR2" s="502"/>
      <c r="AS2" s="502"/>
      <c r="AT2" s="502"/>
      <c r="AU2" s="502"/>
      <c r="AV2" s="502"/>
      <c r="AW2" s="502"/>
      <c r="AX2" s="502"/>
      <c r="AY2" s="502"/>
      <c r="AZ2" s="502"/>
      <c r="BA2" s="502"/>
      <c r="BB2" s="502"/>
      <c r="BC2" s="502"/>
      <c r="BD2" s="502"/>
      <c r="BE2" s="502"/>
      <c r="BF2" s="502"/>
      <c r="BG2" s="502"/>
      <c r="BH2" s="502"/>
      <c r="BI2" s="502"/>
      <c r="BJ2" s="502"/>
      <c r="BK2" s="502"/>
      <c r="BL2" s="502"/>
      <c r="BM2" s="502"/>
      <c r="BN2" s="502"/>
      <c r="BO2" s="502"/>
      <c r="BP2" s="502"/>
      <c r="BQ2" s="502"/>
      <c r="BR2" s="502"/>
      <c r="BS2" s="502"/>
      <c r="BT2" s="502"/>
      <c r="BU2" s="502"/>
      <c r="BV2" s="502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790"/>
      <c r="DR2" s="202" t="s">
        <v>98</v>
      </c>
    </row>
    <row r="3" spans="2:122" s="25" customFormat="1" ht="55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443</v>
      </c>
      <c r="I3" s="1413"/>
      <c r="J3" s="1413"/>
      <c r="K3" s="1413"/>
      <c r="L3" s="1413"/>
      <c r="M3" s="1413"/>
      <c r="N3" s="1413"/>
      <c r="O3" s="1413"/>
      <c r="P3" s="1413"/>
      <c r="Q3" s="1413"/>
      <c r="R3" s="1413"/>
      <c r="S3" s="1413"/>
      <c r="T3" s="1413"/>
      <c r="U3" s="1413"/>
      <c r="V3" s="1413"/>
      <c r="W3" s="1413"/>
      <c r="X3" s="1413"/>
      <c r="Y3" s="1413"/>
      <c r="Z3" s="1413"/>
      <c r="AA3" s="1413"/>
      <c r="AB3" s="1413"/>
      <c r="AC3" s="1413"/>
      <c r="AD3" s="1413"/>
      <c r="AE3" s="1413"/>
      <c r="AF3" s="1413"/>
      <c r="AG3" s="1413"/>
      <c r="AH3" s="1413"/>
      <c r="AI3" s="1413"/>
      <c r="AJ3" s="1413"/>
      <c r="AK3" s="1413"/>
      <c r="AL3" s="1413"/>
      <c r="AM3" s="1413"/>
      <c r="AN3" s="1413"/>
      <c r="AO3" s="1413"/>
      <c r="AP3" s="1413"/>
      <c r="AQ3" s="1413"/>
      <c r="AR3" s="1413"/>
      <c r="AS3" s="1413"/>
      <c r="AT3" s="1413"/>
      <c r="AU3" s="1413"/>
      <c r="AV3" s="1413"/>
      <c r="AW3" s="1413"/>
      <c r="AX3" s="1413"/>
      <c r="AY3" s="1413"/>
      <c r="AZ3" s="1413"/>
      <c r="BA3" s="1413"/>
      <c r="BB3" s="1413"/>
      <c r="BC3" s="1413"/>
      <c r="BD3" s="1413"/>
      <c r="BE3" s="1413"/>
      <c r="BF3" s="1413"/>
      <c r="BG3" s="1413"/>
      <c r="BH3" s="1413"/>
      <c r="BI3" s="1413"/>
      <c r="BJ3" s="1413"/>
      <c r="BK3" s="1413"/>
      <c r="BL3" s="1413"/>
      <c r="BM3" s="1413"/>
      <c r="BN3" s="1413"/>
      <c r="BO3" s="1413"/>
      <c r="BP3" s="1413"/>
      <c r="BQ3" s="1413"/>
      <c r="BR3" s="1413"/>
      <c r="BS3" s="1413"/>
      <c r="BT3" s="1413"/>
      <c r="BU3" s="1413"/>
      <c r="BV3" s="1413"/>
      <c r="BW3" s="1413"/>
      <c r="BX3" s="1413"/>
      <c r="BY3" s="1413"/>
      <c r="BZ3" s="1413"/>
      <c r="CA3" s="1413"/>
      <c r="CB3" s="1413"/>
      <c r="CC3" s="1413"/>
      <c r="CD3" s="1413"/>
      <c r="CE3" s="1413"/>
      <c r="CF3" s="1413"/>
      <c r="CG3" s="1413"/>
      <c r="CH3" s="1413"/>
      <c r="CI3" s="1413"/>
      <c r="CJ3" s="1413"/>
      <c r="CK3" s="1413"/>
      <c r="CL3" s="1413"/>
      <c r="CM3" s="1413"/>
      <c r="CN3" s="1413"/>
      <c r="CO3" s="1413"/>
      <c r="CP3" s="1413"/>
      <c r="CQ3" s="1413"/>
      <c r="CR3" s="1413"/>
      <c r="CS3" s="1413"/>
      <c r="CT3" s="1413"/>
      <c r="CU3" s="1413"/>
      <c r="CV3" s="1413"/>
      <c r="CW3" s="1413"/>
      <c r="CX3" s="1413"/>
      <c r="CY3" s="1413"/>
      <c r="CZ3" s="1413"/>
      <c r="DA3" s="1495"/>
    </row>
    <row r="4" spans="2:122" ht="3.65" customHeight="1">
      <c r="B4" s="205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59"/>
      <c r="BE4" s="259"/>
      <c r="BF4" s="259"/>
      <c r="BG4" s="259"/>
      <c r="BH4" s="259"/>
      <c r="BI4" s="259"/>
      <c r="BJ4" s="259"/>
      <c r="BK4" s="259"/>
      <c r="BL4" s="259"/>
      <c r="BM4" s="259"/>
      <c r="BN4" s="259"/>
      <c r="BO4" s="259"/>
      <c r="BP4" s="259"/>
      <c r="BQ4" s="259"/>
      <c r="BR4" s="259"/>
      <c r="BS4" s="259"/>
      <c r="BT4" s="259"/>
      <c r="BU4" s="259"/>
      <c r="BV4" s="259"/>
      <c r="BW4" s="259"/>
      <c r="BX4" s="259"/>
      <c r="BY4" s="259"/>
      <c r="BZ4" s="259"/>
      <c r="CA4" s="259"/>
      <c r="CB4" s="259"/>
      <c r="CC4" s="259"/>
      <c r="CD4" s="259"/>
      <c r="CE4" s="259"/>
      <c r="CF4" s="259"/>
      <c r="CG4" s="259"/>
      <c r="CH4" s="259"/>
      <c r="CI4" s="259"/>
      <c r="CJ4" s="259"/>
      <c r="CK4" s="259"/>
      <c r="CL4" s="259"/>
      <c r="CM4" s="259"/>
      <c r="CN4" s="259"/>
      <c r="CO4" s="259"/>
      <c r="CP4" s="259"/>
      <c r="CQ4" s="259"/>
      <c r="CR4" s="259"/>
      <c r="CS4" s="259"/>
      <c r="CT4" s="259"/>
      <c r="CU4" s="259"/>
      <c r="CV4" s="259"/>
      <c r="CW4" s="259"/>
      <c r="CX4" s="259"/>
      <c r="CY4" s="259"/>
      <c r="CZ4" s="259"/>
      <c r="DA4" s="257"/>
    </row>
    <row r="5" spans="2:122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59"/>
      <c r="BF5" s="259"/>
      <c r="BG5" s="259"/>
      <c r="BH5" s="259"/>
      <c r="BI5" s="259"/>
      <c r="BJ5" s="259"/>
      <c r="BK5" s="259"/>
      <c r="BL5" s="259"/>
      <c r="BM5" s="259"/>
      <c r="BN5" s="259"/>
      <c r="BO5" s="259"/>
      <c r="BP5" s="259"/>
      <c r="BQ5" s="259"/>
      <c r="BR5" s="259"/>
      <c r="BS5" s="259"/>
      <c r="BT5" s="259"/>
      <c r="BU5" s="259"/>
      <c r="BV5" s="259"/>
      <c r="BW5" s="259"/>
      <c r="BX5" s="259"/>
      <c r="BY5" s="259"/>
      <c r="BZ5" s="259"/>
      <c r="CA5" s="259"/>
      <c r="CB5" s="259"/>
      <c r="CC5" s="259"/>
      <c r="CD5" s="259"/>
      <c r="CE5" s="259"/>
      <c r="CF5" s="259"/>
      <c r="CG5" s="259"/>
      <c r="CH5" s="259"/>
      <c r="CI5" s="259"/>
      <c r="CJ5" s="259"/>
      <c r="CK5" s="259"/>
      <c r="CL5" s="259"/>
      <c r="CM5" s="259"/>
      <c r="CN5" s="259"/>
      <c r="CO5" s="259"/>
      <c r="CP5" s="259"/>
      <c r="CQ5" s="259"/>
      <c r="CR5" s="259"/>
      <c r="CS5" s="259"/>
      <c r="CT5" s="259"/>
      <c r="CU5" s="259"/>
      <c r="CV5" s="259"/>
      <c r="CW5" s="259"/>
      <c r="CX5" s="259"/>
      <c r="CY5" s="259"/>
      <c r="CZ5" s="259"/>
      <c r="DA5" s="257"/>
    </row>
    <row r="6" spans="2:122">
      <c r="B6" s="1496" t="s">
        <v>106</v>
      </c>
      <c r="C6" s="1416"/>
      <c r="D6" s="1416"/>
      <c r="E6" s="1416"/>
      <c r="F6" s="1416"/>
      <c r="G6" s="1416"/>
      <c r="H6" s="1416"/>
      <c r="I6" s="1416"/>
      <c r="J6" s="1416"/>
      <c r="K6" s="1416"/>
      <c r="L6" s="1416"/>
      <c r="M6" s="1416"/>
      <c r="N6" s="1416"/>
      <c r="O6" s="1416"/>
      <c r="P6" s="1416"/>
      <c r="Q6" s="1416"/>
      <c r="R6" s="1416"/>
      <c r="S6" s="1416"/>
      <c r="T6" s="1416"/>
      <c r="U6" s="1416"/>
      <c r="V6" s="1416"/>
      <c r="W6" s="1416"/>
      <c r="X6" s="1416"/>
      <c r="Y6" s="1416"/>
      <c r="Z6" s="1416"/>
      <c r="AA6" s="1416"/>
      <c r="AB6" s="1416"/>
      <c r="AC6" s="1416"/>
      <c r="AD6" s="1416"/>
      <c r="AE6" s="1416"/>
      <c r="AF6" s="1416"/>
      <c r="AG6" s="1416"/>
      <c r="AH6" s="1416"/>
      <c r="AI6" s="1416"/>
      <c r="AJ6" s="1416"/>
      <c r="AK6" s="1416"/>
      <c r="AL6" s="1416"/>
      <c r="AM6" s="1416"/>
      <c r="AN6" s="1416"/>
      <c r="AO6" s="1416"/>
      <c r="AP6" s="1416"/>
      <c r="AQ6" s="1416"/>
      <c r="AR6" s="1416"/>
      <c r="AS6" s="1416"/>
      <c r="AT6" s="1416"/>
      <c r="AU6" s="1416"/>
      <c r="AV6" s="1416"/>
      <c r="AW6" s="1416"/>
      <c r="AX6" s="1416"/>
      <c r="AY6" s="1416"/>
      <c r="AZ6" s="1416"/>
      <c r="BA6" s="1416"/>
      <c r="BB6" s="1416"/>
      <c r="BC6" s="1416"/>
      <c r="BD6" s="1416"/>
      <c r="BE6" s="1416"/>
      <c r="BF6" s="1416"/>
      <c r="BG6" s="1416"/>
      <c r="BH6" s="1416"/>
      <c r="BI6" s="1416"/>
      <c r="BJ6" s="1416"/>
      <c r="BK6" s="1416"/>
      <c r="BL6" s="1416"/>
      <c r="BM6" s="1416"/>
      <c r="BN6" s="1416"/>
      <c r="BO6" s="1416"/>
      <c r="BP6" s="1416"/>
      <c r="BQ6" s="1416"/>
      <c r="BR6" s="1416"/>
      <c r="BS6" s="1416"/>
      <c r="BT6" s="1416"/>
      <c r="BU6" s="1416"/>
      <c r="BV6" s="1416"/>
      <c r="BW6" s="1416"/>
      <c r="BX6" s="1416"/>
      <c r="BY6" s="1416"/>
      <c r="BZ6" s="1416"/>
      <c r="CA6" s="1416"/>
      <c r="CB6" s="1416"/>
      <c r="CC6" s="1416"/>
      <c r="CD6" s="1416"/>
      <c r="CE6" s="1416"/>
      <c r="CF6" s="1416"/>
      <c r="CG6" s="1416"/>
      <c r="CH6" s="1416"/>
      <c r="CI6" s="1416"/>
      <c r="CJ6" s="1416"/>
      <c r="CK6" s="1416"/>
      <c r="CL6" s="1416"/>
      <c r="CM6" s="1416"/>
      <c r="CN6" s="1416"/>
      <c r="CO6" s="1416"/>
      <c r="CP6" s="1416"/>
      <c r="CQ6" s="1416"/>
      <c r="CR6" s="1416"/>
      <c r="CS6" s="1416"/>
      <c r="CT6" s="1416"/>
      <c r="CU6" s="1416"/>
      <c r="CV6" s="1416"/>
      <c r="CW6" s="1416"/>
      <c r="CX6" s="1416"/>
      <c r="CY6" s="1416"/>
      <c r="CZ6" s="1416"/>
      <c r="DA6" s="1497"/>
    </row>
    <row r="7" spans="2:122" ht="3.65" customHeight="1">
      <c r="B7" s="205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59"/>
      <c r="AS7" s="259"/>
      <c r="AT7" s="259"/>
      <c r="AU7" s="259"/>
      <c r="AV7" s="259"/>
      <c r="AW7" s="259"/>
      <c r="AX7" s="259"/>
      <c r="AY7" s="259"/>
      <c r="AZ7" s="259"/>
      <c r="BA7" s="259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59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59"/>
      <c r="CL7" s="259"/>
      <c r="CM7" s="259"/>
      <c r="CN7" s="259"/>
      <c r="CO7" s="259"/>
      <c r="CP7" s="259"/>
      <c r="CQ7" s="259"/>
      <c r="CR7" s="259"/>
      <c r="CS7" s="259"/>
      <c r="CT7" s="259"/>
      <c r="CU7" s="259"/>
      <c r="CV7" s="259"/>
      <c r="CW7" s="259"/>
      <c r="CX7" s="259"/>
      <c r="CY7" s="259"/>
      <c r="CZ7" s="259"/>
      <c r="DA7" s="257"/>
    </row>
    <row r="8" spans="2:122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58"/>
    </row>
    <row r="9" spans="2:122" ht="14.5" customHeight="1">
      <c r="B9" s="282" t="s">
        <v>107</v>
      </c>
      <c r="C9" s="208"/>
      <c r="D9" s="250" t="s">
        <v>75</v>
      </c>
      <c r="E9" s="208" t="s">
        <v>9</v>
      </c>
      <c r="F9" s="208" t="s">
        <v>108</v>
      </c>
      <c r="G9" s="208" t="s">
        <v>438</v>
      </c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60"/>
      <c r="AB9" s="260"/>
      <c r="AC9" s="260"/>
      <c r="AD9" s="260"/>
      <c r="AE9" s="260"/>
      <c r="AF9" s="260"/>
      <c r="AG9" s="260"/>
      <c r="AH9" s="260"/>
      <c r="AI9" s="260"/>
      <c r="AJ9" s="260"/>
      <c r="AK9" s="260"/>
      <c r="AL9" s="260"/>
      <c r="AM9" s="260"/>
      <c r="AN9" s="260"/>
      <c r="AO9" s="260"/>
      <c r="AP9" s="260"/>
      <c r="AQ9" s="260"/>
      <c r="AR9" s="260"/>
      <c r="AS9" s="260"/>
      <c r="AT9" s="260"/>
      <c r="AU9" s="260"/>
      <c r="AV9" s="260"/>
      <c r="AW9" s="260"/>
      <c r="AX9" s="260"/>
      <c r="AY9" s="260"/>
      <c r="AZ9" s="260"/>
      <c r="BA9" s="260"/>
      <c r="BB9" s="260"/>
      <c r="BC9" s="260"/>
      <c r="BD9" s="260"/>
      <c r="BE9" s="260"/>
      <c r="BF9" s="260"/>
      <c r="BG9" s="260"/>
      <c r="BH9" s="260"/>
      <c r="BI9" s="260"/>
      <c r="BJ9" s="260"/>
      <c r="BK9" s="260"/>
      <c r="BL9" s="260"/>
      <c r="BM9" s="260"/>
      <c r="BN9" s="260"/>
      <c r="BO9" s="260"/>
      <c r="BP9" s="260"/>
      <c r="BQ9" s="260"/>
      <c r="BR9" s="260"/>
      <c r="BS9" s="260"/>
      <c r="BT9" s="260"/>
      <c r="BU9" s="260"/>
      <c r="BV9" s="260"/>
      <c r="BW9" s="260"/>
      <c r="BX9" s="260"/>
      <c r="BY9" s="260"/>
      <c r="BZ9" s="260"/>
      <c r="CA9" s="260"/>
      <c r="CB9" s="260"/>
      <c r="CC9" s="260"/>
      <c r="CD9" s="260"/>
      <c r="CE9" s="260"/>
      <c r="CF9" s="260"/>
      <c r="CG9" s="260"/>
      <c r="CH9" s="260"/>
      <c r="CI9" s="260"/>
      <c r="CJ9" s="260"/>
      <c r="CK9" s="260"/>
      <c r="CL9" s="260"/>
      <c r="CM9" s="260"/>
      <c r="CN9" s="260"/>
      <c r="CO9" s="260"/>
      <c r="CP9" s="260"/>
      <c r="CQ9" s="260"/>
      <c r="CR9" s="260"/>
      <c r="CS9" s="260"/>
      <c r="CT9" s="260"/>
      <c r="CU9" s="260"/>
      <c r="CV9" s="260"/>
      <c r="CW9" s="260"/>
      <c r="CX9" s="260"/>
      <c r="CY9" s="260"/>
      <c r="CZ9" s="260"/>
      <c r="DA9" s="261"/>
    </row>
    <row r="10" spans="2:122" ht="3.65" customHeight="1">
      <c r="B10" s="211"/>
      <c r="H10" s="256"/>
      <c r="DA10" s="256"/>
    </row>
    <row r="11" spans="2:122" ht="3.65" customHeight="1">
      <c r="B11" s="212"/>
      <c r="H11" s="256"/>
      <c r="DA11" s="256"/>
    </row>
    <row r="12" spans="2:122" ht="3.65" customHeight="1">
      <c r="B12" s="212"/>
      <c r="H12" s="256"/>
      <c r="J12" s="262"/>
      <c r="K12" s="1475" t="s">
        <v>110</v>
      </c>
      <c r="L12" s="1476"/>
      <c r="M12" s="1476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1479" t="s">
        <v>111</v>
      </c>
      <c r="AH12" s="1479"/>
      <c r="AI12" s="1480"/>
      <c r="DA12" s="256"/>
    </row>
    <row r="13" spans="2:122" ht="3.65" customHeight="1">
      <c r="B13" s="212"/>
      <c r="H13" s="256"/>
      <c r="J13" s="262"/>
      <c r="K13" s="1477"/>
      <c r="L13" s="1478"/>
      <c r="M13" s="1478"/>
      <c r="N13" s="1632"/>
      <c r="O13" s="1633"/>
      <c r="P13" s="1633"/>
      <c r="Q13" s="1633"/>
      <c r="R13" s="1633"/>
      <c r="S13" s="1633"/>
      <c r="T13" s="1633"/>
      <c r="U13" s="1633"/>
      <c r="V13" s="1633"/>
      <c r="W13" s="1633"/>
      <c r="X13" s="1633"/>
      <c r="Y13" s="1633"/>
      <c r="Z13" s="1633"/>
      <c r="AA13" s="1633"/>
      <c r="AB13" s="1633"/>
      <c r="AC13" s="1633"/>
      <c r="AD13" s="1633"/>
      <c r="AE13" s="1633"/>
      <c r="AF13" s="1634"/>
      <c r="AG13" s="1439"/>
      <c r="AH13" s="1439"/>
      <c r="AI13" s="1481"/>
      <c r="DA13" s="256"/>
    </row>
    <row r="14" spans="2:122" ht="3.65" customHeight="1">
      <c r="B14" s="212"/>
      <c r="H14" s="256"/>
      <c r="J14" s="262"/>
      <c r="K14" s="218"/>
      <c r="L14" s="265"/>
      <c r="M14" s="265"/>
      <c r="N14" s="1631"/>
      <c r="O14" s="1631"/>
      <c r="P14" s="1631"/>
      <c r="Q14" s="1631"/>
      <c r="R14" s="1631"/>
      <c r="S14" s="1631"/>
      <c r="T14" s="1631"/>
      <c r="U14" s="1631"/>
      <c r="V14" s="1631"/>
      <c r="W14" s="1631"/>
      <c r="X14" s="1631"/>
      <c r="Y14" s="1631"/>
      <c r="Z14" s="1631"/>
      <c r="AA14" s="1631"/>
      <c r="AB14" s="1631"/>
      <c r="AC14" s="1631"/>
      <c r="AD14" s="1631"/>
      <c r="AE14" s="1631"/>
      <c r="AF14" s="1631"/>
      <c r="AG14" s="266"/>
      <c r="AH14" s="266"/>
      <c r="AI14" s="221"/>
      <c r="DA14" s="256"/>
    </row>
    <row r="15" spans="2:122" ht="3.65" customHeight="1">
      <c r="B15" s="212"/>
      <c r="H15" s="256"/>
      <c r="J15" s="262"/>
      <c r="K15" s="222"/>
      <c r="L15" s="223"/>
      <c r="M15" s="223"/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4"/>
      <c r="DA15" s="256"/>
    </row>
    <row r="16" spans="2:122" ht="3.65" customHeight="1">
      <c r="B16" s="212"/>
      <c r="H16" s="256"/>
      <c r="DA16" s="256"/>
    </row>
    <row r="17" spans="2:105" ht="3.65" customHeight="1">
      <c r="B17" s="212"/>
      <c r="H17" s="256"/>
      <c r="DA17" s="256"/>
    </row>
    <row r="18" spans="2:105" ht="3.65" customHeight="1">
      <c r="B18" s="212"/>
      <c r="H18" s="256"/>
      <c r="DA18" s="256"/>
    </row>
    <row r="19" spans="2:105" ht="3.65" customHeight="1">
      <c r="B19" s="212"/>
      <c r="H19" s="256"/>
      <c r="DA19" s="256"/>
    </row>
    <row r="20" spans="2:105" ht="3.65" customHeight="1">
      <c r="B20" s="212"/>
      <c r="H20" s="256"/>
      <c r="DA20" s="256"/>
    </row>
    <row r="21" spans="2:105" ht="3.65" customHeight="1">
      <c r="B21" s="212"/>
      <c r="H21" s="256"/>
      <c r="DA21" s="256"/>
    </row>
    <row r="22" spans="2:105" ht="3.65" customHeight="1">
      <c r="B22" s="205"/>
      <c r="C22" s="259"/>
      <c r="D22" s="259"/>
      <c r="E22" s="259"/>
      <c r="F22" s="259"/>
      <c r="G22" s="259"/>
      <c r="H22" s="257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259"/>
      <c r="T22" s="259"/>
      <c r="U22" s="259"/>
      <c r="V22" s="259"/>
      <c r="W22" s="259"/>
      <c r="X22" s="259"/>
      <c r="Y22" s="259"/>
      <c r="Z22" s="259"/>
      <c r="AA22" s="259"/>
      <c r="AB22" s="259"/>
      <c r="AC22" s="259"/>
      <c r="AD22" s="259"/>
      <c r="AE22" s="259"/>
      <c r="AF22" s="259"/>
      <c r="AG22" s="259"/>
      <c r="AH22" s="259"/>
      <c r="AI22" s="259"/>
      <c r="AJ22" s="259"/>
      <c r="AK22" s="259"/>
      <c r="AL22" s="259"/>
      <c r="AM22" s="259"/>
      <c r="AN22" s="259"/>
      <c r="AO22" s="259"/>
      <c r="AP22" s="259"/>
      <c r="AQ22" s="259"/>
      <c r="AR22" s="259"/>
      <c r="AS22" s="259"/>
      <c r="AT22" s="259"/>
      <c r="AU22" s="259"/>
      <c r="AV22" s="259"/>
      <c r="AW22" s="259"/>
      <c r="AX22" s="259"/>
      <c r="AY22" s="259"/>
      <c r="AZ22" s="259"/>
      <c r="BA22" s="259"/>
      <c r="BB22" s="259"/>
      <c r="BC22" s="259"/>
      <c r="BD22" s="259"/>
      <c r="BE22" s="259"/>
      <c r="BF22" s="259"/>
      <c r="BG22" s="259"/>
      <c r="BH22" s="259"/>
      <c r="BI22" s="259"/>
      <c r="BJ22" s="259"/>
      <c r="BK22" s="259"/>
      <c r="BL22" s="259"/>
      <c r="BM22" s="259"/>
      <c r="BN22" s="259"/>
      <c r="BO22" s="259"/>
      <c r="BP22" s="259"/>
      <c r="BQ22" s="259"/>
      <c r="BR22" s="259"/>
      <c r="BS22" s="259"/>
      <c r="BT22" s="259"/>
      <c r="BU22" s="259"/>
      <c r="BV22" s="259"/>
      <c r="BW22" s="259"/>
      <c r="BX22" s="259"/>
      <c r="BY22" s="259"/>
      <c r="BZ22" s="259"/>
      <c r="CA22" s="259"/>
      <c r="CB22" s="259"/>
      <c r="CC22" s="259"/>
      <c r="CD22" s="259"/>
      <c r="CE22" s="259"/>
      <c r="CF22" s="259"/>
      <c r="CG22" s="259"/>
      <c r="CH22" s="259"/>
      <c r="CI22" s="259"/>
      <c r="CJ22" s="259"/>
      <c r="CK22" s="259"/>
      <c r="CL22" s="259"/>
      <c r="CM22" s="259"/>
      <c r="CN22" s="259"/>
      <c r="CO22" s="259"/>
      <c r="CP22" s="259"/>
      <c r="CQ22" s="259"/>
      <c r="CR22" s="259"/>
      <c r="CS22" s="259"/>
      <c r="CT22" s="259"/>
      <c r="CU22" s="259"/>
      <c r="CV22" s="259"/>
      <c r="CW22" s="259"/>
      <c r="CX22" s="259"/>
      <c r="CY22" s="259"/>
      <c r="CZ22" s="259"/>
      <c r="DA22" s="257"/>
    </row>
    <row r="23" spans="2:105" ht="3.65" customHeight="1">
      <c r="B23" s="206"/>
      <c r="C23" s="207"/>
      <c r="D23" s="207"/>
      <c r="E23" s="207"/>
      <c r="F23" s="207"/>
      <c r="G23" s="207"/>
      <c r="H23" s="258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58"/>
    </row>
    <row r="24" spans="2:105" ht="14.5" customHeight="1">
      <c r="B24" s="282" t="s">
        <v>112</v>
      </c>
      <c r="C24" s="208"/>
      <c r="D24" s="250" t="s">
        <v>75</v>
      </c>
      <c r="E24" s="208" t="s">
        <v>9</v>
      </c>
      <c r="F24" s="208" t="s">
        <v>113</v>
      </c>
      <c r="G24" s="208" t="s">
        <v>438</v>
      </c>
      <c r="I24" s="260"/>
      <c r="J24" s="260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0"/>
      <c r="Y24" s="260"/>
      <c r="Z24" s="260"/>
      <c r="AA24" s="260"/>
      <c r="AB24" s="260"/>
      <c r="AC24" s="260"/>
      <c r="AD24" s="260"/>
      <c r="AE24" s="260"/>
      <c r="AF24" s="260"/>
      <c r="AG24" s="260"/>
      <c r="AH24" s="260"/>
      <c r="AI24" s="260"/>
      <c r="AJ24" s="260"/>
      <c r="AK24" s="260"/>
      <c r="AL24" s="260"/>
      <c r="AM24" s="260"/>
      <c r="AN24" s="260"/>
      <c r="AO24" s="260"/>
      <c r="AP24" s="260"/>
      <c r="AQ24" s="260"/>
      <c r="AR24" s="260"/>
      <c r="AS24" s="260"/>
      <c r="AT24" s="260"/>
      <c r="AU24" s="260"/>
      <c r="AV24" s="260"/>
      <c r="AW24" s="260"/>
      <c r="AX24" s="260"/>
      <c r="AY24" s="260"/>
      <c r="AZ24" s="260"/>
      <c r="BA24" s="260"/>
      <c r="BB24" s="260"/>
      <c r="BC24" s="260"/>
      <c r="BD24" s="260"/>
      <c r="BE24" s="260"/>
      <c r="BF24" s="260"/>
      <c r="BG24" s="260"/>
      <c r="BH24" s="260"/>
      <c r="BI24" s="260"/>
      <c r="BJ24" s="260"/>
      <c r="BK24" s="260"/>
      <c r="BL24" s="260"/>
      <c r="BM24" s="260"/>
      <c r="BN24" s="260"/>
      <c r="BO24" s="260"/>
      <c r="BP24" s="260"/>
      <c r="BQ24" s="260"/>
      <c r="BR24" s="260"/>
      <c r="BS24" s="260"/>
      <c r="BT24" s="260"/>
      <c r="BU24" s="260"/>
      <c r="BV24" s="260"/>
      <c r="BW24" s="260"/>
      <c r="BX24" s="260"/>
      <c r="BY24" s="260"/>
      <c r="BZ24" s="260"/>
      <c r="CA24" s="260"/>
      <c r="CB24" s="260"/>
      <c r="CC24" s="260"/>
      <c r="CD24" s="260"/>
      <c r="CE24" s="260"/>
      <c r="CF24" s="260"/>
      <c r="CG24" s="260"/>
      <c r="CH24" s="260"/>
      <c r="CI24" s="260"/>
      <c r="CJ24" s="260"/>
      <c r="CK24" s="260"/>
      <c r="CL24" s="260"/>
      <c r="CM24" s="260"/>
      <c r="CN24" s="260"/>
      <c r="CO24" s="260"/>
      <c r="CP24" s="260"/>
      <c r="CQ24" s="260"/>
      <c r="CR24" s="260"/>
      <c r="CS24" s="260"/>
      <c r="CT24" s="260"/>
      <c r="CU24" s="260"/>
      <c r="CV24" s="260"/>
      <c r="CW24" s="260"/>
      <c r="CX24" s="260"/>
      <c r="CY24" s="260"/>
      <c r="CZ24" s="260"/>
      <c r="DA24" s="261"/>
    </row>
    <row r="25" spans="2:105" ht="3.65" customHeight="1">
      <c r="B25" s="211"/>
      <c r="H25" s="256"/>
      <c r="DA25" s="256"/>
    </row>
    <row r="26" spans="2:105" ht="3.65" customHeight="1">
      <c r="B26" s="212"/>
      <c r="H26" s="256"/>
      <c r="DA26" s="256"/>
    </row>
    <row r="27" spans="2:105" ht="3.65" customHeight="1">
      <c r="B27" s="212"/>
      <c r="H27" s="256"/>
      <c r="J27" s="262"/>
      <c r="K27" s="214"/>
      <c r="L27" s="215"/>
      <c r="M27" s="215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6"/>
      <c r="AH27" s="216"/>
      <c r="AI27" s="217"/>
      <c r="DA27" s="256"/>
    </row>
    <row r="28" spans="2:105" ht="3.65" customHeight="1">
      <c r="B28" s="212"/>
      <c r="H28" s="256"/>
      <c r="J28" s="262"/>
      <c r="K28" s="218"/>
      <c r="L28" s="265"/>
      <c r="M28" s="265"/>
      <c r="N28" s="1631"/>
      <c r="O28" s="1631"/>
      <c r="P28" s="1631"/>
      <c r="Q28" s="1631"/>
      <c r="R28" s="1631"/>
      <c r="S28" s="1631"/>
      <c r="T28" s="1631"/>
      <c r="U28" s="1631"/>
      <c r="V28" s="1631"/>
      <c r="W28" s="1631"/>
      <c r="X28" s="1631"/>
      <c r="Y28" s="1631"/>
      <c r="Z28" s="1631"/>
      <c r="AA28" s="1631"/>
      <c r="AB28" s="1631"/>
      <c r="AC28" s="1631"/>
      <c r="AD28" s="1631"/>
      <c r="AE28" s="1631"/>
      <c r="AF28" s="1631"/>
      <c r="AG28" s="267"/>
      <c r="AH28" s="267"/>
      <c r="AI28" s="219"/>
      <c r="DA28" s="256"/>
    </row>
    <row r="29" spans="2:105" ht="3.65" customHeight="1">
      <c r="B29" s="212"/>
      <c r="H29" s="256"/>
      <c r="J29" s="262"/>
      <c r="K29" s="1477" t="s">
        <v>114</v>
      </c>
      <c r="L29" s="1478"/>
      <c r="M29" s="1478"/>
      <c r="N29" s="1632"/>
      <c r="O29" s="1633"/>
      <c r="P29" s="1633"/>
      <c r="Q29" s="1633"/>
      <c r="R29" s="1633"/>
      <c r="S29" s="1633"/>
      <c r="T29" s="1633"/>
      <c r="U29" s="1633"/>
      <c r="V29" s="1633"/>
      <c r="W29" s="1633"/>
      <c r="X29" s="1633"/>
      <c r="Y29" s="1633"/>
      <c r="Z29" s="1633"/>
      <c r="AA29" s="1633"/>
      <c r="AB29" s="1633"/>
      <c r="AC29" s="1633"/>
      <c r="AD29" s="1633"/>
      <c r="AE29" s="1633"/>
      <c r="AF29" s="1634"/>
      <c r="AG29" s="1484" t="s">
        <v>115</v>
      </c>
      <c r="AH29" s="1484"/>
      <c r="AI29" s="1485"/>
      <c r="DA29" s="256"/>
    </row>
    <row r="30" spans="2:105" ht="3.65" customHeight="1">
      <c r="B30" s="212"/>
      <c r="H30" s="256"/>
      <c r="J30" s="262"/>
      <c r="K30" s="1482"/>
      <c r="L30" s="1483"/>
      <c r="M30" s="1483"/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1486"/>
      <c r="AH30" s="1486"/>
      <c r="AI30" s="1487"/>
      <c r="DA30" s="256"/>
    </row>
    <row r="31" spans="2:105" ht="3.65" customHeight="1">
      <c r="B31" s="212"/>
      <c r="H31" s="256"/>
      <c r="DA31" s="256"/>
    </row>
    <row r="32" spans="2:105" ht="3.65" customHeight="1">
      <c r="B32" s="212"/>
      <c r="H32" s="256"/>
      <c r="DA32" s="256"/>
    </row>
    <row r="33" spans="2:105" ht="3.65" customHeight="1">
      <c r="B33" s="212"/>
      <c r="H33" s="256"/>
      <c r="DA33" s="256"/>
    </row>
    <row r="34" spans="2:105" ht="3.65" customHeight="1">
      <c r="B34" s="212"/>
      <c r="H34" s="256"/>
      <c r="DA34" s="256"/>
    </row>
    <row r="35" spans="2:105" ht="3.65" customHeight="1">
      <c r="B35" s="212"/>
      <c r="H35" s="256"/>
      <c r="DA35" s="256"/>
    </row>
    <row r="36" spans="2:105" ht="3.65" customHeight="1">
      <c r="B36" s="212"/>
      <c r="H36" s="256"/>
      <c r="DA36" s="256"/>
    </row>
    <row r="37" spans="2:105" ht="3.65" customHeight="1">
      <c r="B37" s="205"/>
      <c r="C37" s="259"/>
      <c r="D37" s="259"/>
      <c r="E37" s="259"/>
      <c r="F37" s="259"/>
      <c r="G37" s="259"/>
      <c r="H37" s="257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  <c r="AK37" s="259"/>
      <c r="AL37" s="259"/>
      <c r="AM37" s="259"/>
      <c r="AN37" s="259"/>
      <c r="AO37" s="259"/>
      <c r="AP37" s="259"/>
      <c r="AQ37" s="259"/>
      <c r="AR37" s="259"/>
      <c r="AS37" s="259"/>
      <c r="AT37" s="259"/>
      <c r="AU37" s="259"/>
      <c r="AV37" s="259"/>
      <c r="AW37" s="259"/>
      <c r="AX37" s="259"/>
      <c r="AY37" s="259"/>
      <c r="AZ37" s="259"/>
      <c r="BA37" s="259"/>
      <c r="BB37" s="259"/>
      <c r="BC37" s="259"/>
      <c r="BD37" s="259"/>
      <c r="BE37" s="259"/>
      <c r="BF37" s="259"/>
      <c r="BG37" s="259"/>
      <c r="BH37" s="259"/>
      <c r="BI37" s="259"/>
      <c r="BJ37" s="259"/>
      <c r="BK37" s="259"/>
      <c r="BL37" s="259"/>
      <c r="BM37" s="259"/>
      <c r="BN37" s="259"/>
      <c r="BO37" s="259"/>
      <c r="BP37" s="259"/>
      <c r="BQ37" s="259"/>
      <c r="BR37" s="259"/>
      <c r="BS37" s="259"/>
      <c r="BT37" s="259"/>
      <c r="BU37" s="259"/>
      <c r="BV37" s="259"/>
      <c r="BW37" s="259"/>
      <c r="BX37" s="259"/>
      <c r="BY37" s="259"/>
      <c r="BZ37" s="259"/>
      <c r="CA37" s="259"/>
      <c r="CB37" s="259"/>
      <c r="CC37" s="259"/>
      <c r="CD37" s="259"/>
      <c r="CE37" s="259"/>
      <c r="CF37" s="259"/>
      <c r="CG37" s="259"/>
      <c r="CH37" s="259"/>
      <c r="CI37" s="259"/>
      <c r="CJ37" s="259"/>
      <c r="CK37" s="259"/>
      <c r="CL37" s="259"/>
      <c r="CM37" s="259"/>
      <c r="CN37" s="259"/>
      <c r="CO37" s="259"/>
      <c r="CP37" s="259"/>
      <c r="CQ37" s="259"/>
      <c r="CR37" s="259"/>
      <c r="CS37" s="259"/>
      <c r="CT37" s="259"/>
      <c r="CU37" s="259"/>
      <c r="CV37" s="259"/>
      <c r="CW37" s="259"/>
      <c r="CX37" s="259"/>
      <c r="CY37" s="259"/>
      <c r="CZ37" s="259"/>
      <c r="DA37" s="257"/>
    </row>
    <row r="38" spans="2:105" ht="3.65" customHeight="1">
      <c r="B38" s="206"/>
      <c r="C38" s="207"/>
      <c r="D38" s="207"/>
      <c r="E38" s="207"/>
      <c r="F38" s="207"/>
      <c r="G38" s="207"/>
      <c r="H38" s="258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58"/>
    </row>
    <row r="39" spans="2:105" ht="14.5" customHeight="1">
      <c r="B39" s="282" t="s">
        <v>116</v>
      </c>
      <c r="C39" s="208"/>
      <c r="D39" s="250" t="s">
        <v>75</v>
      </c>
      <c r="E39" s="208" t="s">
        <v>9</v>
      </c>
      <c r="F39" s="208" t="s">
        <v>108</v>
      </c>
      <c r="G39" s="208" t="s">
        <v>439</v>
      </c>
      <c r="I39" s="260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0"/>
      <c r="AH39" s="260"/>
      <c r="AI39" s="260"/>
      <c r="AJ39" s="260"/>
      <c r="AK39" s="260"/>
      <c r="AL39" s="260"/>
      <c r="AM39" s="260"/>
      <c r="AN39" s="260"/>
      <c r="AO39" s="260"/>
      <c r="AP39" s="260"/>
      <c r="AQ39" s="260"/>
      <c r="AR39" s="260"/>
      <c r="AS39" s="260"/>
      <c r="AT39" s="260"/>
      <c r="AU39" s="260"/>
      <c r="AV39" s="260"/>
      <c r="AW39" s="260"/>
      <c r="AX39" s="260"/>
      <c r="AY39" s="260"/>
      <c r="AZ39" s="260"/>
      <c r="BA39" s="260"/>
      <c r="BB39" s="260"/>
      <c r="BC39" s="260"/>
      <c r="BD39" s="260"/>
      <c r="BE39" s="260"/>
      <c r="BF39" s="260"/>
      <c r="BG39" s="260"/>
      <c r="BH39" s="260"/>
      <c r="BI39" s="260"/>
      <c r="BJ39" s="260"/>
      <c r="BK39" s="260"/>
      <c r="BL39" s="260"/>
      <c r="BM39" s="260"/>
      <c r="BN39" s="260"/>
      <c r="BO39" s="260"/>
      <c r="BP39" s="260"/>
      <c r="BQ39" s="260"/>
      <c r="BR39" s="260"/>
      <c r="BS39" s="260"/>
      <c r="BT39" s="260"/>
      <c r="BU39" s="260"/>
      <c r="BV39" s="260"/>
      <c r="BW39" s="260"/>
      <c r="BX39" s="260"/>
      <c r="BY39" s="260"/>
      <c r="BZ39" s="260"/>
      <c r="CA39" s="260"/>
      <c r="CB39" s="260"/>
      <c r="CC39" s="260"/>
      <c r="CD39" s="260"/>
      <c r="CE39" s="260"/>
      <c r="CF39" s="260"/>
      <c r="CG39" s="260"/>
      <c r="CH39" s="260"/>
      <c r="CI39" s="260"/>
      <c r="CJ39" s="260"/>
      <c r="CK39" s="260"/>
      <c r="CL39" s="260"/>
      <c r="CM39" s="260"/>
      <c r="CN39" s="260"/>
      <c r="CO39" s="260"/>
      <c r="CP39" s="260"/>
      <c r="CQ39" s="260"/>
      <c r="CR39" s="260"/>
      <c r="CS39" s="260"/>
      <c r="CT39" s="260"/>
      <c r="CU39" s="260"/>
      <c r="CV39" s="260"/>
      <c r="CW39" s="260"/>
      <c r="CX39" s="260"/>
      <c r="CY39" s="260"/>
      <c r="CZ39" s="260"/>
      <c r="DA39" s="261"/>
    </row>
    <row r="40" spans="2:105" ht="3.65" customHeight="1">
      <c r="B40" s="211"/>
      <c r="H40" s="256"/>
      <c r="DA40" s="256"/>
    </row>
    <row r="41" spans="2:105" ht="3.65" customHeight="1">
      <c r="B41" s="212"/>
      <c r="H41" s="256"/>
      <c r="DA41" s="256"/>
    </row>
    <row r="42" spans="2:105" ht="3.65" customHeight="1">
      <c r="B42" s="212"/>
      <c r="H42" s="256"/>
      <c r="J42" s="262"/>
      <c r="K42" s="1475" t="s">
        <v>110</v>
      </c>
      <c r="L42" s="1476"/>
      <c r="M42" s="1476"/>
      <c r="N42" s="213"/>
      <c r="O42" s="213"/>
      <c r="P42" s="213"/>
      <c r="Q42" s="213"/>
      <c r="R42" s="213"/>
      <c r="S42" s="213"/>
      <c r="T42" s="1479" t="s">
        <v>111</v>
      </c>
      <c r="U42" s="1479"/>
      <c r="V42" s="1480"/>
      <c r="DA42" s="256"/>
    </row>
    <row r="43" spans="2:105" ht="3.65" customHeight="1">
      <c r="B43" s="212"/>
      <c r="H43" s="256"/>
      <c r="J43" s="262"/>
      <c r="K43" s="1477"/>
      <c r="L43" s="1478"/>
      <c r="M43" s="1478"/>
      <c r="N43" s="1632"/>
      <c r="O43" s="1633"/>
      <c r="P43" s="1633"/>
      <c r="Q43" s="1633"/>
      <c r="R43" s="1633"/>
      <c r="S43" s="1634"/>
      <c r="T43" s="1439"/>
      <c r="U43" s="1439"/>
      <c r="V43" s="1481"/>
      <c r="DA43" s="256"/>
    </row>
    <row r="44" spans="2:105" ht="3.65" customHeight="1">
      <c r="B44" s="212"/>
      <c r="H44" s="256"/>
      <c r="J44" s="262"/>
      <c r="K44" s="218"/>
      <c r="L44" s="265"/>
      <c r="M44" s="265"/>
      <c r="N44" s="266"/>
      <c r="O44" s="266"/>
      <c r="P44" s="266"/>
      <c r="Q44" s="266"/>
      <c r="R44" s="266"/>
      <c r="S44" s="266"/>
      <c r="T44" s="266"/>
      <c r="U44" s="266"/>
      <c r="V44" s="221"/>
      <c r="DA44" s="256"/>
    </row>
    <row r="45" spans="2:105" ht="3.65" customHeight="1">
      <c r="B45" s="212"/>
      <c r="H45" s="256"/>
      <c r="J45" s="262"/>
      <c r="K45" s="222"/>
      <c r="L45" s="223"/>
      <c r="M45" s="223"/>
      <c r="N45" s="220"/>
      <c r="O45" s="220"/>
      <c r="P45" s="220"/>
      <c r="Q45" s="220"/>
      <c r="R45" s="220"/>
      <c r="S45" s="220"/>
      <c r="T45" s="220"/>
      <c r="U45" s="220"/>
      <c r="V45" s="224"/>
      <c r="DA45" s="256"/>
    </row>
    <row r="46" spans="2:105" ht="3.65" customHeight="1">
      <c r="B46" s="212"/>
      <c r="H46" s="256"/>
      <c r="DA46" s="256"/>
    </row>
    <row r="47" spans="2:105" ht="3.65" customHeight="1">
      <c r="B47" s="212"/>
      <c r="H47" s="256"/>
      <c r="DA47" s="256"/>
    </row>
    <row r="48" spans="2:105" ht="3.65" customHeight="1">
      <c r="B48" s="212"/>
      <c r="H48" s="256"/>
      <c r="DA48" s="256"/>
    </row>
    <row r="49" spans="2:105" ht="3.65" customHeight="1">
      <c r="B49" s="212"/>
      <c r="H49" s="256"/>
      <c r="DA49" s="256"/>
    </row>
    <row r="50" spans="2:105" ht="3.65" customHeight="1">
      <c r="B50" s="212"/>
      <c r="H50" s="256"/>
      <c r="DA50" s="256"/>
    </row>
    <row r="51" spans="2:105" ht="3.65" customHeight="1">
      <c r="B51" s="212"/>
      <c r="H51" s="256"/>
      <c r="DA51" s="256"/>
    </row>
    <row r="52" spans="2:105" ht="3.65" customHeight="1">
      <c r="B52" s="205"/>
      <c r="C52" s="259"/>
      <c r="D52" s="259"/>
      <c r="E52" s="259"/>
      <c r="F52" s="259"/>
      <c r="G52" s="259"/>
      <c r="H52" s="257"/>
      <c r="I52" s="259"/>
      <c r="J52" s="259"/>
      <c r="K52" s="259"/>
      <c r="L52" s="259"/>
      <c r="M52" s="259"/>
      <c r="N52" s="259"/>
      <c r="O52" s="259"/>
      <c r="P52" s="259"/>
      <c r="Q52" s="259"/>
      <c r="R52" s="259"/>
      <c r="S52" s="259"/>
      <c r="T52" s="259"/>
      <c r="U52" s="259"/>
      <c r="V52" s="259"/>
      <c r="W52" s="259"/>
      <c r="X52" s="259"/>
      <c r="Y52" s="259"/>
      <c r="Z52" s="259"/>
      <c r="AA52" s="259"/>
      <c r="AB52" s="259"/>
      <c r="AC52" s="259"/>
      <c r="AD52" s="259"/>
      <c r="AE52" s="259"/>
      <c r="AF52" s="259"/>
      <c r="AG52" s="259"/>
      <c r="AH52" s="259"/>
      <c r="AI52" s="259"/>
      <c r="AJ52" s="259"/>
      <c r="AK52" s="259"/>
      <c r="AL52" s="259"/>
      <c r="AM52" s="259"/>
      <c r="AN52" s="259"/>
      <c r="AO52" s="259"/>
      <c r="AP52" s="259"/>
      <c r="AQ52" s="259"/>
      <c r="AR52" s="259"/>
      <c r="AS52" s="259"/>
      <c r="AT52" s="259"/>
      <c r="AU52" s="259"/>
      <c r="AV52" s="259"/>
      <c r="AW52" s="259"/>
      <c r="AX52" s="259"/>
      <c r="AY52" s="259"/>
      <c r="AZ52" s="259"/>
      <c r="BA52" s="259"/>
      <c r="BB52" s="259"/>
      <c r="BC52" s="259"/>
      <c r="BD52" s="259"/>
      <c r="BE52" s="259"/>
      <c r="BF52" s="259"/>
      <c r="BG52" s="259"/>
      <c r="BH52" s="259"/>
      <c r="BI52" s="259"/>
      <c r="BJ52" s="259"/>
      <c r="BK52" s="259"/>
      <c r="BL52" s="259"/>
      <c r="BM52" s="259"/>
      <c r="BN52" s="259"/>
      <c r="BO52" s="259"/>
      <c r="BP52" s="259"/>
      <c r="BQ52" s="259"/>
      <c r="BR52" s="259"/>
      <c r="BS52" s="259"/>
      <c r="BT52" s="259"/>
      <c r="BU52" s="259"/>
      <c r="BV52" s="259"/>
      <c r="BW52" s="259"/>
      <c r="BX52" s="259"/>
      <c r="BY52" s="259"/>
      <c r="BZ52" s="259"/>
      <c r="CA52" s="259"/>
      <c r="CB52" s="259"/>
      <c r="CC52" s="259"/>
      <c r="CD52" s="259"/>
      <c r="CE52" s="259"/>
      <c r="CF52" s="259"/>
      <c r="CG52" s="259"/>
      <c r="CH52" s="259"/>
      <c r="CI52" s="259"/>
      <c r="CJ52" s="259"/>
      <c r="CK52" s="259"/>
      <c r="CL52" s="259"/>
      <c r="CM52" s="259"/>
      <c r="CN52" s="259"/>
      <c r="CO52" s="259"/>
      <c r="CP52" s="259"/>
      <c r="CQ52" s="259"/>
      <c r="CR52" s="259"/>
      <c r="CS52" s="259"/>
      <c r="CT52" s="259"/>
      <c r="CU52" s="259"/>
      <c r="CV52" s="259"/>
      <c r="CW52" s="259"/>
      <c r="CX52" s="259"/>
      <c r="CY52" s="259"/>
      <c r="CZ52" s="259"/>
      <c r="DA52" s="257"/>
    </row>
    <row r="53" spans="2:105" ht="3.65" customHeight="1">
      <c r="B53" s="206"/>
      <c r="C53" s="207"/>
      <c r="D53" s="207"/>
      <c r="E53" s="207"/>
      <c r="F53" s="207"/>
      <c r="G53" s="207"/>
      <c r="H53" s="258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58"/>
    </row>
    <row r="54" spans="2:105" ht="14.5" customHeight="1">
      <c r="B54" s="282" t="s">
        <v>118</v>
      </c>
      <c r="C54" s="208"/>
      <c r="D54" s="250" t="s">
        <v>75</v>
      </c>
      <c r="E54" s="208" t="s">
        <v>9</v>
      </c>
      <c r="F54" s="208" t="s">
        <v>113</v>
      </c>
      <c r="G54" s="208" t="s">
        <v>439</v>
      </c>
      <c r="I54" s="260"/>
      <c r="J54" s="260"/>
      <c r="K54" s="260"/>
      <c r="L54" s="260"/>
      <c r="M54" s="260"/>
      <c r="N54" s="260"/>
      <c r="O54" s="260"/>
      <c r="P54" s="260"/>
      <c r="Q54" s="260"/>
      <c r="R54" s="260"/>
      <c r="S54" s="260"/>
      <c r="T54" s="260"/>
      <c r="U54" s="260"/>
      <c r="V54" s="260"/>
      <c r="W54" s="260"/>
      <c r="X54" s="260"/>
      <c r="Y54" s="260"/>
      <c r="Z54" s="260"/>
      <c r="AA54" s="260"/>
      <c r="AB54" s="260"/>
      <c r="AC54" s="260"/>
      <c r="AD54" s="260"/>
      <c r="AE54" s="260"/>
      <c r="AF54" s="260"/>
      <c r="AG54" s="260"/>
      <c r="AH54" s="260"/>
      <c r="AI54" s="260"/>
      <c r="AJ54" s="260"/>
      <c r="AK54" s="260"/>
      <c r="AL54" s="260"/>
      <c r="AM54" s="260"/>
      <c r="AN54" s="260"/>
      <c r="AO54" s="260"/>
      <c r="AP54" s="260"/>
      <c r="AQ54" s="260"/>
      <c r="AR54" s="260"/>
      <c r="AS54" s="260"/>
      <c r="AT54" s="260"/>
      <c r="AU54" s="260"/>
      <c r="AV54" s="260"/>
      <c r="AW54" s="260"/>
      <c r="AX54" s="260"/>
      <c r="AY54" s="260"/>
      <c r="AZ54" s="260"/>
      <c r="BA54" s="260"/>
      <c r="BB54" s="260"/>
      <c r="BC54" s="260"/>
      <c r="BD54" s="260"/>
      <c r="BE54" s="260"/>
      <c r="BF54" s="260"/>
      <c r="BG54" s="260"/>
      <c r="BH54" s="260"/>
      <c r="BI54" s="260"/>
      <c r="BJ54" s="260"/>
      <c r="BK54" s="260"/>
      <c r="BL54" s="260"/>
      <c r="BM54" s="260"/>
      <c r="BN54" s="260"/>
      <c r="BO54" s="260"/>
      <c r="BP54" s="260"/>
      <c r="BQ54" s="260"/>
      <c r="BR54" s="260"/>
      <c r="BS54" s="260"/>
      <c r="BT54" s="260"/>
      <c r="BU54" s="260"/>
      <c r="BV54" s="260"/>
      <c r="BW54" s="260"/>
      <c r="BX54" s="260"/>
      <c r="BY54" s="260"/>
      <c r="BZ54" s="260"/>
      <c r="CA54" s="260"/>
      <c r="CB54" s="260"/>
      <c r="CC54" s="260"/>
      <c r="CD54" s="260"/>
      <c r="CE54" s="260"/>
      <c r="CF54" s="260"/>
      <c r="CG54" s="260"/>
      <c r="CH54" s="260"/>
      <c r="CI54" s="260"/>
      <c r="CJ54" s="260"/>
      <c r="CK54" s="260"/>
      <c r="CL54" s="260"/>
      <c r="CM54" s="260"/>
      <c r="CN54" s="260"/>
      <c r="CO54" s="260"/>
      <c r="CP54" s="260"/>
      <c r="CQ54" s="260"/>
      <c r="CR54" s="260"/>
      <c r="CS54" s="260"/>
      <c r="CT54" s="260"/>
      <c r="CU54" s="260"/>
      <c r="CV54" s="260"/>
      <c r="CW54" s="260"/>
      <c r="CX54" s="260"/>
      <c r="CY54" s="260"/>
      <c r="CZ54" s="260"/>
      <c r="DA54" s="261"/>
    </row>
    <row r="55" spans="2:105" ht="3.65" customHeight="1">
      <c r="B55" s="211"/>
      <c r="H55" s="256"/>
      <c r="DA55" s="256"/>
    </row>
    <row r="56" spans="2:105" ht="3.65" customHeight="1">
      <c r="B56" s="212"/>
      <c r="H56" s="256"/>
      <c r="DA56" s="256"/>
    </row>
    <row r="57" spans="2:105" ht="3.65" customHeight="1">
      <c r="B57" s="212"/>
      <c r="H57" s="256"/>
      <c r="J57" s="262"/>
      <c r="K57" s="214"/>
      <c r="L57" s="215"/>
      <c r="M57" s="215"/>
      <c r="N57" s="213"/>
      <c r="O57" s="213"/>
      <c r="P57" s="213"/>
      <c r="Q57" s="213"/>
      <c r="R57" s="213"/>
      <c r="S57" s="213"/>
      <c r="T57" s="216"/>
      <c r="U57" s="216"/>
      <c r="V57" s="217"/>
      <c r="DA57" s="256"/>
    </row>
    <row r="58" spans="2:105" ht="3.65" customHeight="1">
      <c r="B58" s="212"/>
      <c r="H58" s="256"/>
      <c r="J58" s="262"/>
      <c r="K58" s="218"/>
      <c r="L58" s="265"/>
      <c r="M58" s="265"/>
      <c r="N58" s="1631"/>
      <c r="O58" s="1631"/>
      <c r="P58" s="1631"/>
      <c r="Q58" s="1631"/>
      <c r="R58" s="1631"/>
      <c r="S58" s="1631"/>
      <c r="T58" s="267"/>
      <c r="U58" s="267"/>
      <c r="V58" s="219"/>
      <c r="DA58" s="256"/>
    </row>
    <row r="59" spans="2:105" ht="3.65" customHeight="1">
      <c r="B59" s="212"/>
      <c r="H59" s="256"/>
      <c r="J59" s="262"/>
      <c r="K59" s="1477" t="s">
        <v>114</v>
      </c>
      <c r="L59" s="1478"/>
      <c r="M59" s="1478"/>
      <c r="N59" s="1632"/>
      <c r="O59" s="1633"/>
      <c r="P59" s="1633"/>
      <c r="Q59" s="1633"/>
      <c r="R59" s="1633"/>
      <c r="S59" s="1634"/>
      <c r="T59" s="1484" t="s">
        <v>115</v>
      </c>
      <c r="U59" s="1484"/>
      <c r="V59" s="1485"/>
      <c r="DA59" s="256"/>
    </row>
    <row r="60" spans="2:105" ht="3.65" customHeight="1">
      <c r="B60" s="212"/>
      <c r="H60" s="256"/>
      <c r="J60" s="262"/>
      <c r="K60" s="1482"/>
      <c r="L60" s="1483"/>
      <c r="M60" s="1483"/>
      <c r="N60" s="220"/>
      <c r="O60" s="220"/>
      <c r="P60" s="220"/>
      <c r="Q60" s="220"/>
      <c r="R60" s="220"/>
      <c r="S60" s="220"/>
      <c r="T60" s="1486"/>
      <c r="U60" s="1486"/>
      <c r="V60" s="1487"/>
      <c r="DA60" s="256"/>
    </row>
    <row r="61" spans="2:105" ht="3.65" customHeight="1">
      <c r="B61" s="212"/>
      <c r="H61" s="256"/>
      <c r="DA61" s="256"/>
    </row>
    <row r="62" spans="2:105" ht="3.65" customHeight="1">
      <c r="B62" s="212"/>
      <c r="H62" s="256"/>
      <c r="DA62" s="256"/>
    </row>
    <row r="63" spans="2:105" ht="3.65" customHeight="1">
      <c r="B63" s="212"/>
      <c r="H63" s="256"/>
      <c r="DA63" s="256"/>
    </row>
    <row r="64" spans="2:105" ht="3.65" customHeight="1">
      <c r="B64" s="212"/>
      <c r="H64" s="256"/>
      <c r="DA64" s="256"/>
    </row>
    <row r="65" spans="2:105" ht="3.65" customHeight="1">
      <c r="B65" s="212"/>
      <c r="H65" s="256"/>
      <c r="DA65" s="256"/>
    </row>
    <row r="66" spans="2:105" ht="3.65" customHeight="1">
      <c r="B66" s="212"/>
      <c r="H66" s="256"/>
      <c r="DA66" s="256"/>
    </row>
    <row r="67" spans="2:105" ht="3.65" customHeight="1">
      <c r="B67" s="205"/>
      <c r="C67" s="259"/>
      <c r="D67" s="259"/>
      <c r="E67" s="259"/>
      <c r="F67" s="259"/>
      <c r="G67" s="259"/>
      <c r="H67" s="257"/>
      <c r="I67" s="259"/>
      <c r="J67" s="259"/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  <c r="AE67" s="259"/>
      <c r="AF67" s="259"/>
      <c r="AG67" s="259"/>
      <c r="AH67" s="259"/>
      <c r="AI67" s="259"/>
      <c r="AJ67" s="259"/>
      <c r="AK67" s="259"/>
      <c r="AL67" s="259"/>
      <c r="AM67" s="259"/>
      <c r="AN67" s="259"/>
      <c r="AO67" s="259"/>
      <c r="AP67" s="259"/>
      <c r="AQ67" s="259"/>
      <c r="AR67" s="259"/>
      <c r="AS67" s="259"/>
      <c r="AT67" s="259"/>
      <c r="AU67" s="259"/>
      <c r="AV67" s="259"/>
      <c r="AW67" s="259"/>
      <c r="AX67" s="259"/>
      <c r="AY67" s="259"/>
      <c r="AZ67" s="259"/>
      <c r="BA67" s="259"/>
      <c r="BB67" s="259"/>
      <c r="BC67" s="259"/>
      <c r="BD67" s="259"/>
      <c r="BE67" s="259"/>
      <c r="BF67" s="259"/>
      <c r="BG67" s="259"/>
      <c r="BH67" s="259"/>
      <c r="BI67" s="259"/>
      <c r="BJ67" s="259"/>
      <c r="BK67" s="259"/>
      <c r="BL67" s="259"/>
      <c r="BM67" s="259"/>
      <c r="BN67" s="259"/>
      <c r="BO67" s="259"/>
      <c r="BP67" s="259"/>
      <c r="BQ67" s="259"/>
      <c r="BR67" s="259"/>
      <c r="BS67" s="259"/>
      <c r="BT67" s="259"/>
      <c r="BU67" s="259"/>
      <c r="BV67" s="259"/>
      <c r="BW67" s="259"/>
      <c r="BX67" s="259"/>
      <c r="BY67" s="259"/>
      <c r="BZ67" s="259"/>
      <c r="CA67" s="259"/>
      <c r="CB67" s="259"/>
      <c r="CC67" s="259"/>
      <c r="CD67" s="259"/>
      <c r="CE67" s="259"/>
      <c r="CF67" s="259"/>
      <c r="CG67" s="259"/>
      <c r="CH67" s="259"/>
      <c r="CI67" s="259"/>
      <c r="CJ67" s="259"/>
      <c r="CK67" s="259"/>
      <c r="CL67" s="259"/>
      <c r="CM67" s="259"/>
      <c r="CN67" s="259"/>
      <c r="CO67" s="259"/>
      <c r="CP67" s="259"/>
      <c r="CQ67" s="259"/>
      <c r="CR67" s="259"/>
      <c r="CS67" s="259"/>
      <c r="CT67" s="259"/>
      <c r="CU67" s="259"/>
      <c r="CV67" s="259"/>
      <c r="CW67" s="259"/>
      <c r="CX67" s="259"/>
      <c r="CY67" s="259"/>
      <c r="CZ67" s="259"/>
      <c r="DA67" s="257"/>
    </row>
    <row r="68" spans="2:105" ht="3.65" customHeight="1">
      <c r="B68" s="206"/>
      <c r="C68" s="207"/>
      <c r="D68" s="207"/>
      <c r="E68" s="207"/>
      <c r="F68" s="207"/>
      <c r="G68" s="207"/>
      <c r="H68" s="258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58"/>
    </row>
    <row r="69" spans="2:105" ht="14.5" customHeight="1">
      <c r="B69" s="283" t="s">
        <v>119</v>
      </c>
      <c r="C69" s="208"/>
      <c r="D69" s="250" t="s">
        <v>75</v>
      </c>
      <c r="E69" s="208" t="s">
        <v>9</v>
      </c>
      <c r="F69" s="208" t="s">
        <v>108</v>
      </c>
      <c r="G69" s="208" t="s">
        <v>440</v>
      </c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260"/>
      <c r="AA69" s="260"/>
      <c r="AB69" s="260"/>
      <c r="AC69" s="260"/>
      <c r="AD69" s="260"/>
      <c r="AE69" s="260"/>
      <c r="AF69" s="260"/>
      <c r="AG69" s="260"/>
      <c r="AH69" s="260"/>
      <c r="AI69" s="260"/>
      <c r="AJ69" s="260"/>
      <c r="AK69" s="260"/>
      <c r="AL69" s="260"/>
      <c r="AM69" s="260"/>
      <c r="AN69" s="260"/>
      <c r="AO69" s="260"/>
      <c r="AP69" s="260"/>
      <c r="AQ69" s="260"/>
      <c r="AR69" s="260"/>
      <c r="AS69" s="260"/>
      <c r="AT69" s="260"/>
      <c r="AU69" s="260"/>
      <c r="AV69" s="260"/>
      <c r="AW69" s="260"/>
      <c r="AX69" s="260"/>
      <c r="AY69" s="260"/>
      <c r="AZ69" s="260"/>
      <c r="BA69" s="260"/>
      <c r="BB69" s="260"/>
      <c r="BC69" s="260"/>
      <c r="BD69" s="260"/>
      <c r="BE69" s="260"/>
      <c r="BF69" s="260"/>
      <c r="BG69" s="260"/>
      <c r="BH69" s="260"/>
      <c r="BI69" s="260"/>
      <c r="BJ69" s="260"/>
      <c r="BK69" s="260"/>
      <c r="BL69" s="260"/>
      <c r="BM69" s="260"/>
      <c r="BN69" s="260"/>
      <c r="BO69" s="260"/>
      <c r="BP69" s="260"/>
      <c r="BQ69" s="260"/>
      <c r="BR69" s="260"/>
      <c r="BS69" s="260"/>
      <c r="BT69" s="260"/>
      <c r="BU69" s="260"/>
      <c r="BV69" s="260"/>
      <c r="BW69" s="260"/>
      <c r="BX69" s="260"/>
      <c r="BY69" s="260"/>
      <c r="BZ69" s="260"/>
      <c r="CA69" s="260"/>
      <c r="CB69" s="260"/>
      <c r="CC69" s="260"/>
      <c r="CD69" s="260"/>
      <c r="CE69" s="260"/>
      <c r="CF69" s="260"/>
      <c r="CG69" s="260"/>
      <c r="CH69" s="260"/>
      <c r="CI69" s="260"/>
      <c r="CJ69" s="260"/>
      <c r="CK69" s="260"/>
      <c r="CL69" s="260"/>
      <c r="CM69" s="260"/>
      <c r="CN69" s="260"/>
      <c r="CO69" s="260"/>
      <c r="CP69" s="260"/>
      <c r="CQ69" s="260"/>
      <c r="CR69" s="260"/>
      <c r="CS69" s="260"/>
      <c r="CT69" s="260"/>
      <c r="CU69" s="260"/>
      <c r="CV69" s="260"/>
      <c r="CW69" s="260"/>
      <c r="CX69" s="260"/>
      <c r="CY69" s="260"/>
      <c r="CZ69" s="260"/>
      <c r="DA69" s="261"/>
    </row>
    <row r="70" spans="2:105" ht="3.65" customHeight="1">
      <c r="B70" s="211"/>
      <c r="H70" s="256"/>
      <c r="DA70" s="256"/>
    </row>
    <row r="71" spans="2:105" ht="3.65" customHeight="1">
      <c r="B71" s="212"/>
      <c r="H71" s="256"/>
      <c r="DA71" s="256"/>
    </row>
    <row r="72" spans="2:105" ht="3.65" customHeight="1">
      <c r="B72" s="212"/>
      <c r="H72" s="256"/>
      <c r="J72" s="1475" t="s">
        <v>110</v>
      </c>
      <c r="K72" s="1476"/>
      <c r="L72" s="1476"/>
      <c r="M72" s="213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1479" t="s">
        <v>111</v>
      </c>
      <c r="AW72" s="1479"/>
      <c r="AX72" s="1480"/>
      <c r="DA72" s="256"/>
    </row>
    <row r="73" spans="2:105" ht="3.65" customHeight="1">
      <c r="B73" s="212"/>
      <c r="H73" s="256"/>
      <c r="J73" s="1477"/>
      <c r="K73" s="1478"/>
      <c r="L73" s="1478"/>
      <c r="M73" s="1632"/>
      <c r="N73" s="1633"/>
      <c r="O73" s="1633"/>
      <c r="P73" s="1633"/>
      <c r="Q73" s="1633"/>
      <c r="R73" s="1633"/>
      <c r="S73" s="1633"/>
      <c r="T73" s="1633"/>
      <c r="U73" s="1633"/>
      <c r="V73" s="1633"/>
      <c r="W73" s="1633"/>
      <c r="X73" s="1633"/>
      <c r="Y73" s="1633"/>
      <c r="Z73" s="1633"/>
      <c r="AA73" s="1633"/>
      <c r="AB73" s="1633"/>
      <c r="AC73" s="1633"/>
      <c r="AD73" s="1633"/>
      <c r="AE73" s="1633"/>
      <c r="AF73" s="1633"/>
      <c r="AG73" s="1633"/>
      <c r="AH73" s="1633"/>
      <c r="AI73" s="1633"/>
      <c r="AJ73" s="1633"/>
      <c r="AK73" s="1633"/>
      <c r="AL73" s="1633"/>
      <c r="AM73" s="1633"/>
      <c r="AN73" s="1633"/>
      <c r="AO73" s="1633"/>
      <c r="AP73" s="1633"/>
      <c r="AQ73" s="1633"/>
      <c r="AR73" s="1633"/>
      <c r="AS73" s="1633"/>
      <c r="AT73" s="1633"/>
      <c r="AU73" s="1634"/>
      <c r="AV73" s="1439"/>
      <c r="AW73" s="1439"/>
      <c r="AX73" s="1481"/>
      <c r="DA73" s="256"/>
    </row>
    <row r="74" spans="2:105" ht="3.65" customHeight="1">
      <c r="B74" s="212"/>
      <c r="H74" s="256"/>
      <c r="J74" s="218"/>
      <c r="K74" s="265"/>
      <c r="L74" s="265"/>
      <c r="M74" s="1631"/>
      <c r="N74" s="1631"/>
      <c r="O74" s="1631"/>
      <c r="P74" s="1631"/>
      <c r="Q74" s="1631"/>
      <c r="R74" s="1631"/>
      <c r="S74" s="1631"/>
      <c r="T74" s="1631"/>
      <c r="U74" s="1631"/>
      <c r="V74" s="1631"/>
      <c r="W74" s="1631"/>
      <c r="X74" s="1631"/>
      <c r="Y74" s="1631"/>
      <c r="Z74" s="1631"/>
      <c r="AA74" s="1631"/>
      <c r="AB74" s="1631"/>
      <c r="AC74" s="1631"/>
      <c r="AD74" s="1631"/>
      <c r="AE74" s="1631"/>
      <c r="AF74" s="1631"/>
      <c r="AG74" s="1631"/>
      <c r="AH74" s="1631"/>
      <c r="AI74" s="1631"/>
      <c r="AJ74" s="1631"/>
      <c r="AK74" s="1631"/>
      <c r="AL74" s="1631"/>
      <c r="AM74" s="1631"/>
      <c r="AN74" s="1631"/>
      <c r="AO74" s="1631"/>
      <c r="AP74" s="1631"/>
      <c r="AQ74" s="1631"/>
      <c r="AR74" s="1631"/>
      <c r="AS74" s="1631"/>
      <c r="AT74" s="1631"/>
      <c r="AU74" s="1631"/>
      <c r="AV74" s="787"/>
      <c r="AW74" s="266"/>
      <c r="AX74" s="221"/>
      <c r="DA74" s="256"/>
    </row>
    <row r="75" spans="2:105" ht="3.65" customHeight="1">
      <c r="B75" s="212"/>
      <c r="H75" s="256"/>
      <c r="J75" s="222"/>
      <c r="K75" s="223"/>
      <c r="L75" s="223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4"/>
      <c r="DA75" s="256"/>
    </row>
    <row r="76" spans="2:105" ht="3.65" customHeight="1">
      <c r="B76" s="212"/>
      <c r="H76" s="256"/>
      <c r="DA76" s="256"/>
    </row>
    <row r="77" spans="2:105" ht="3.65" customHeight="1">
      <c r="B77" s="212"/>
      <c r="H77" s="256"/>
      <c r="DA77" s="256"/>
    </row>
    <row r="78" spans="2:105" ht="3.5" customHeight="1">
      <c r="B78" s="205"/>
      <c r="C78" s="259"/>
      <c r="D78" s="259"/>
      <c r="E78" s="259"/>
      <c r="F78" s="259"/>
      <c r="G78" s="259"/>
      <c r="H78" s="257"/>
      <c r="I78" s="259"/>
      <c r="J78" s="259"/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  <c r="AE78" s="259"/>
      <c r="AF78" s="259"/>
      <c r="AG78" s="259"/>
      <c r="AH78" s="259"/>
      <c r="AI78" s="259"/>
      <c r="AJ78" s="259"/>
      <c r="AK78" s="259"/>
      <c r="AL78" s="259"/>
      <c r="AM78" s="259"/>
      <c r="AN78" s="259"/>
      <c r="AO78" s="259"/>
      <c r="AP78" s="259"/>
      <c r="AQ78" s="259"/>
      <c r="AR78" s="259"/>
      <c r="AS78" s="259"/>
      <c r="AT78" s="259"/>
      <c r="AU78" s="259"/>
      <c r="AV78" s="259"/>
      <c r="AW78" s="259"/>
      <c r="AX78" s="259"/>
      <c r="AY78" s="259"/>
      <c r="AZ78" s="259"/>
      <c r="BA78" s="259"/>
      <c r="BB78" s="259"/>
      <c r="BC78" s="259"/>
      <c r="BD78" s="259"/>
      <c r="BE78" s="259"/>
      <c r="BF78" s="259"/>
      <c r="BG78" s="259"/>
      <c r="BH78" s="259"/>
      <c r="BI78" s="259"/>
      <c r="BJ78" s="259"/>
      <c r="BK78" s="259"/>
      <c r="BL78" s="259"/>
      <c r="BM78" s="259"/>
      <c r="BN78" s="259"/>
      <c r="BO78" s="259"/>
      <c r="BP78" s="259"/>
      <c r="BQ78" s="259"/>
      <c r="BR78" s="259"/>
      <c r="BS78" s="259"/>
      <c r="BT78" s="259"/>
      <c r="BU78" s="259"/>
      <c r="BV78" s="259"/>
      <c r="BW78" s="259"/>
      <c r="BX78" s="259"/>
      <c r="BY78" s="259"/>
      <c r="BZ78" s="259"/>
      <c r="CA78" s="259"/>
      <c r="CB78" s="259"/>
      <c r="CC78" s="259"/>
      <c r="CD78" s="259"/>
      <c r="CE78" s="259"/>
      <c r="CF78" s="259"/>
      <c r="CG78" s="259"/>
      <c r="CH78" s="259"/>
      <c r="CI78" s="259"/>
      <c r="CJ78" s="259"/>
      <c r="CK78" s="259"/>
      <c r="CL78" s="259"/>
      <c r="CM78" s="259"/>
      <c r="CN78" s="259"/>
      <c r="CO78" s="259"/>
      <c r="CP78" s="259"/>
      <c r="CQ78" s="259"/>
      <c r="CR78" s="259"/>
      <c r="CS78" s="259"/>
      <c r="CT78" s="259"/>
      <c r="CU78" s="259"/>
      <c r="CV78" s="259"/>
      <c r="CW78" s="259"/>
      <c r="CX78" s="259"/>
      <c r="CY78" s="259"/>
      <c r="CZ78" s="259"/>
      <c r="DA78" s="257"/>
    </row>
    <row r="79" spans="2:105" ht="3.65" customHeight="1">
      <c r="B79" s="206"/>
      <c r="C79" s="207"/>
      <c r="D79" s="207"/>
      <c r="E79" s="207"/>
      <c r="F79" s="207"/>
      <c r="G79" s="207"/>
      <c r="H79" s="258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58"/>
    </row>
    <row r="80" spans="2:105" ht="14.5" customHeight="1">
      <c r="B80" s="283" t="s">
        <v>121</v>
      </c>
      <c r="C80" s="208"/>
      <c r="D80" s="250" t="s">
        <v>75</v>
      </c>
      <c r="E80" s="208" t="s">
        <v>9</v>
      </c>
      <c r="F80" s="208" t="s">
        <v>113</v>
      </c>
      <c r="G80" s="208" t="s">
        <v>440</v>
      </c>
      <c r="I80" s="260"/>
      <c r="J80" s="260"/>
      <c r="K80" s="260"/>
      <c r="L80" s="260"/>
      <c r="M80" s="260"/>
      <c r="N80" s="260"/>
      <c r="O80" s="260"/>
      <c r="P80" s="260"/>
      <c r="Q80" s="260"/>
      <c r="R80" s="260"/>
      <c r="S80" s="260"/>
      <c r="T80" s="260"/>
      <c r="U80" s="260"/>
      <c r="V80" s="260"/>
      <c r="W80" s="260"/>
      <c r="X80" s="260"/>
      <c r="Y80" s="260"/>
      <c r="Z80" s="260"/>
      <c r="AA80" s="260"/>
      <c r="AB80" s="260"/>
      <c r="AC80" s="260"/>
      <c r="AD80" s="260"/>
      <c r="AE80" s="260"/>
      <c r="AF80" s="260"/>
      <c r="AG80" s="260"/>
      <c r="AH80" s="260"/>
      <c r="AI80" s="260"/>
      <c r="AJ80" s="260"/>
      <c r="AK80" s="260"/>
      <c r="AL80" s="260"/>
      <c r="AM80" s="260"/>
      <c r="AN80" s="260"/>
      <c r="AO80" s="260"/>
      <c r="AP80" s="260"/>
      <c r="AQ80" s="260"/>
      <c r="AR80" s="260"/>
      <c r="AS80" s="260"/>
      <c r="AT80" s="260"/>
      <c r="AU80" s="260"/>
      <c r="AV80" s="260"/>
      <c r="AW80" s="260"/>
      <c r="AX80" s="260"/>
      <c r="AY80" s="260"/>
      <c r="AZ80" s="260"/>
      <c r="BA80" s="260"/>
      <c r="BB80" s="260"/>
      <c r="BC80" s="260"/>
      <c r="BD80" s="260"/>
      <c r="BE80" s="260"/>
      <c r="BF80" s="260"/>
      <c r="BG80" s="260"/>
      <c r="BH80" s="260"/>
      <c r="BI80" s="260"/>
      <c r="BJ80" s="260"/>
      <c r="BK80" s="260"/>
      <c r="BL80" s="260"/>
      <c r="BM80" s="260"/>
      <c r="BN80" s="260"/>
      <c r="BO80" s="260"/>
      <c r="BP80" s="260"/>
      <c r="BQ80" s="260"/>
      <c r="BR80" s="260"/>
      <c r="BS80" s="260"/>
      <c r="BT80" s="260"/>
      <c r="BU80" s="260"/>
      <c r="BV80" s="260"/>
      <c r="BW80" s="260"/>
      <c r="BX80" s="260"/>
      <c r="BY80" s="260"/>
      <c r="BZ80" s="260"/>
      <c r="CA80" s="260"/>
      <c r="CB80" s="260"/>
      <c r="CC80" s="260"/>
      <c r="CD80" s="260"/>
      <c r="CE80" s="260"/>
      <c r="CF80" s="260"/>
      <c r="CG80" s="260"/>
      <c r="CH80" s="260"/>
      <c r="CI80" s="260"/>
      <c r="CJ80" s="260"/>
      <c r="CK80" s="260"/>
      <c r="CL80" s="260"/>
      <c r="CM80" s="260"/>
      <c r="CN80" s="260"/>
      <c r="CO80" s="260"/>
      <c r="CP80" s="260"/>
      <c r="CQ80" s="260"/>
      <c r="CR80" s="260"/>
      <c r="CS80" s="260"/>
      <c r="CT80" s="260"/>
      <c r="CU80" s="260"/>
      <c r="CV80" s="260"/>
      <c r="CW80" s="260"/>
      <c r="CX80" s="260"/>
      <c r="CY80" s="260"/>
      <c r="CZ80" s="260"/>
      <c r="DA80" s="261"/>
    </row>
    <row r="81" spans="1:105" ht="3.65" customHeight="1">
      <c r="B81" s="211"/>
      <c r="H81" s="256"/>
      <c r="DA81" s="256"/>
    </row>
    <row r="82" spans="1:105" ht="3.65" customHeight="1">
      <c r="B82" s="212"/>
      <c r="H82" s="256"/>
      <c r="DA82" s="256"/>
    </row>
    <row r="83" spans="1:105" ht="3.65" customHeight="1">
      <c r="B83" s="212"/>
      <c r="H83" s="256"/>
      <c r="J83" s="214"/>
      <c r="K83" s="215"/>
      <c r="L83" s="215"/>
      <c r="M83" s="213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6"/>
      <c r="AW83" s="216"/>
      <c r="AX83" s="217"/>
      <c r="DA83" s="256"/>
    </row>
    <row r="84" spans="1:105" ht="3.65" customHeight="1">
      <c r="B84" s="212"/>
      <c r="H84" s="256"/>
      <c r="J84" s="218"/>
      <c r="K84" s="265"/>
      <c r="L84" s="265"/>
      <c r="M84" s="1631"/>
      <c r="N84" s="1631"/>
      <c r="O84" s="1631"/>
      <c r="P84" s="1631"/>
      <c r="Q84" s="1631"/>
      <c r="R84" s="1631"/>
      <c r="S84" s="1631"/>
      <c r="T84" s="1631"/>
      <c r="U84" s="1631"/>
      <c r="V84" s="1631"/>
      <c r="W84" s="1631"/>
      <c r="X84" s="1631"/>
      <c r="Y84" s="1631"/>
      <c r="Z84" s="1631"/>
      <c r="AA84" s="1631"/>
      <c r="AB84" s="1631"/>
      <c r="AC84" s="1631"/>
      <c r="AD84" s="1631"/>
      <c r="AE84" s="1631"/>
      <c r="AF84" s="1631"/>
      <c r="AG84" s="1631"/>
      <c r="AH84" s="1631"/>
      <c r="AI84" s="1631"/>
      <c r="AJ84" s="1631"/>
      <c r="AK84" s="1631"/>
      <c r="AL84" s="1631"/>
      <c r="AM84" s="1631"/>
      <c r="AN84" s="1631"/>
      <c r="AO84" s="1631"/>
      <c r="AP84" s="1631"/>
      <c r="AQ84" s="1631"/>
      <c r="AR84" s="1631"/>
      <c r="AS84" s="1631"/>
      <c r="AT84" s="1631"/>
      <c r="AU84" s="1631"/>
      <c r="AV84" s="267"/>
      <c r="AW84" s="267"/>
      <c r="AX84" s="219"/>
      <c r="DA84" s="256"/>
    </row>
    <row r="85" spans="1:105" ht="3.65" customHeight="1">
      <c r="B85" s="212"/>
      <c r="H85" s="256"/>
      <c r="J85" s="1477" t="s">
        <v>114</v>
      </c>
      <c r="K85" s="1478"/>
      <c r="L85" s="1478"/>
      <c r="M85" s="1632"/>
      <c r="N85" s="1633"/>
      <c r="O85" s="1633"/>
      <c r="P85" s="1633"/>
      <c r="Q85" s="1633"/>
      <c r="R85" s="1633"/>
      <c r="S85" s="1633"/>
      <c r="T85" s="1633"/>
      <c r="U85" s="1633"/>
      <c r="V85" s="1633"/>
      <c r="W85" s="1633"/>
      <c r="X85" s="1633"/>
      <c r="Y85" s="1633"/>
      <c r="Z85" s="1633"/>
      <c r="AA85" s="1633"/>
      <c r="AB85" s="1633"/>
      <c r="AC85" s="1633"/>
      <c r="AD85" s="1633"/>
      <c r="AE85" s="1633"/>
      <c r="AF85" s="1633"/>
      <c r="AG85" s="1633"/>
      <c r="AH85" s="1633"/>
      <c r="AI85" s="1633"/>
      <c r="AJ85" s="1633"/>
      <c r="AK85" s="1633"/>
      <c r="AL85" s="1633"/>
      <c r="AM85" s="1633"/>
      <c r="AN85" s="1633"/>
      <c r="AO85" s="1633"/>
      <c r="AP85" s="1633"/>
      <c r="AQ85" s="1633"/>
      <c r="AR85" s="1633"/>
      <c r="AS85" s="1633"/>
      <c r="AT85" s="1633"/>
      <c r="AU85" s="1634"/>
      <c r="AV85" s="1484" t="s">
        <v>115</v>
      </c>
      <c r="AW85" s="1484"/>
      <c r="AX85" s="1485"/>
      <c r="DA85" s="256"/>
    </row>
    <row r="86" spans="1:105" ht="3.65" customHeight="1">
      <c r="B86" s="212"/>
      <c r="H86" s="256"/>
      <c r="J86" s="1482"/>
      <c r="K86" s="1483"/>
      <c r="L86" s="1483"/>
      <c r="M86" s="220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1486"/>
      <c r="AW86" s="1486"/>
      <c r="AX86" s="1487"/>
      <c r="DA86" s="256"/>
    </row>
    <row r="87" spans="1:105" ht="3.65" customHeight="1">
      <c r="B87" s="212"/>
      <c r="H87" s="256"/>
      <c r="DA87" s="256"/>
    </row>
    <row r="88" spans="1:105" ht="3.65" customHeight="1">
      <c r="B88" s="212"/>
      <c r="H88" s="256"/>
      <c r="DA88" s="256"/>
    </row>
    <row r="89" spans="1:105" ht="3.5" customHeight="1">
      <c r="B89" s="205"/>
      <c r="C89" s="259"/>
      <c r="D89" s="259"/>
      <c r="E89" s="259"/>
      <c r="F89" s="259"/>
      <c r="G89" s="259"/>
      <c r="H89" s="257"/>
      <c r="I89" s="259"/>
      <c r="J89" s="259"/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  <c r="AE89" s="259"/>
      <c r="AF89" s="259"/>
      <c r="AG89" s="259"/>
      <c r="AH89" s="259"/>
      <c r="AI89" s="259"/>
      <c r="AJ89" s="259"/>
      <c r="AK89" s="259"/>
      <c r="AL89" s="259"/>
      <c r="AM89" s="259"/>
      <c r="AN89" s="259"/>
      <c r="AO89" s="259"/>
      <c r="AP89" s="259"/>
      <c r="AQ89" s="259"/>
      <c r="AR89" s="259"/>
      <c r="AS89" s="259"/>
      <c r="AT89" s="259"/>
      <c r="AU89" s="259"/>
      <c r="AV89" s="259"/>
      <c r="AW89" s="259"/>
      <c r="AX89" s="259"/>
      <c r="AY89" s="259"/>
      <c r="AZ89" s="259"/>
      <c r="BA89" s="259"/>
      <c r="BB89" s="259"/>
      <c r="BC89" s="259"/>
      <c r="BD89" s="259"/>
      <c r="BE89" s="259"/>
      <c r="BF89" s="259"/>
      <c r="BG89" s="259"/>
      <c r="BH89" s="259"/>
      <c r="BI89" s="259"/>
      <c r="BJ89" s="259"/>
      <c r="BK89" s="259"/>
      <c r="BL89" s="259"/>
      <c r="BM89" s="259"/>
      <c r="BN89" s="259"/>
      <c r="BO89" s="259"/>
      <c r="BP89" s="259"/>
      <c r="BQ89" s="259"/>
      <c r="BR89" s="259"/>
      <c r="BS89" s="259"/>
      <c r="BT89" s="259"/>
      <c r="BU89" s="259"/>
      <c r="BV89" s="259"/>
      <c r="BW89" s="259"/>
      <c r="BX89" s="259"/>
      <c r="BY89" s="259"/>
      <c r="BZ89" s="259"/>
      <c r="CA89" s="259"/>
      <c r="CB89" s="259"/>
      <c r="CC89" s="259"/>
      <c r="CD89" s="259"/>
      <c r="CE89" s="259"/>
      <c r="CF89" s="259"/>
      <c r="CG89" s="259"/>
      <c r="CH89" s="259"/>
      <c r="CI89" s="259"/>
      <c r="CJ89" s="259"/>
      <c r="CK89" s="259"/>
      <c r="CL89" s="259"/>
      <c r="CM89" s="259"/>
      <c r="CN89" s="259"/>
      <c r="CO89" s="259"/>
      <c r="CP89" s="259"/>
      <c r="CQ89" s="259"/>
      <c r="CR89" s="259"/>
      <c r="CS89" s="259"/>
      <c r="CT89" s="259"/>
      <c r="CU89" s="259"/>
      <c r="CV89" s="259"/>
      <c r="CW89" s="259"/>
      <c r="CX89" s="259"/>
      <c r="CY89" s="259"/>
      <c r="CZ89" s="259"/>
      <c r="DA89" s="257"/>
    </row>
    <row r="90" spans="1:105" ht="3.65" customHeight="1">
      <c r="B90" s="206"/>
      <c r="C90" s="207"/>
      <c r="D90" s="207"/>
      <c r="E90" s="207"/>
      <c r="F90" s="207"/>
      <c r="G90" s="207"/>
      <c r="H90" s="258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58"/>
    </row>
    <row r="91" spans="1:105" ht="14.5" customHeight="1">
      <c r="A91" s="1462">
        <v>6</v>
      </c>
      <c r="B91" s="284" t="s">
        <v>355</v>
      </c>
      <c r="C91" s="208"/>
      <c r="D91" s="788" t="s">
        <v>122</v>
      </c>
      <c r="E91" s="208" t="s">
        <v>123</v>
      </c>
      <c r="F91" s="208" t="s">
        <v>108</v>
      </c>
      <c r="G91" s="208" t="s">
        <v>438</v>
      </c>
      <c r="I91" s="260"/>
      <c r="J91" s="260"/>
      <c r="K91" s="260"/>
      <c r="L91" s="260"/>
      <c r="M91" s="260"/>
      <c r="N91" s="260"/>
      <c r="O91" s="260"/>
      <c r="P91" s="260"/>
      <c r="Q91" s="260"/>
      <c r="R91" s="260"/>
      <c r="S91" s="260"/>
      <c r="T91" s="260"/>
      <c r="U91" s="260"/>
      <c r="V91" s="260"/>
      <c r="W91" s="260"/>
      <c r="X91" s="260"/>
      <c r="Y91" s="260"/>
      <c r="Z91" s="260"/>
      <c r="AA91" s="260"/>
      <c r="AB91" s="260"/>
      <c r="AC91" s="260"/>
      <c r="AD91" s="260"/>
      <c r="AE91" s="260"/>
      <c r="AF91" s="260"/>
      <c r="AG91" s="260"/>
      <c r="AH91" s="260"/>
      <c r="AI91" s="260"/>
      <c r="AJ91" s="260"/>
      <c r="AK91" s="260"/>
      <c r="AL91" s="260"/>
      <c r="AM91" s="260"/>
      <c r="AN91" s="260"/>
      <c r="AO91" s="260"/>
      <c r="AP91" s="260"/>
      <c r="AQ91" s="260"/>
      <c r="AR91" s="260"/>
      <c r="AS91" s="260"/>
      <c r="AT91" s="260"/>
      <c r="AU91" s="260"/>
      <c r="AV91" s="260"/>
      <c r="AW91" s="260"/>
      <c r="AX91" s="260"/>
      <c r="AY91" s="260"/>
      <c r="AZ91" s="260"/>
      <c r="BA91" s="260"/>
      <c r="BB91" s="260"/>
      <c r="BC91" s="260"/>
      <c r="BD91" s="260"/>
      <c r="BE91" s="260"/>
      <c r="BF91" s="260"/>
      <c r="BG91" s="260"/>
      <c r="BH91" s="260"/>
      <c r="BI91" s="260"/>
      <c r="BJ91" s="260"/>
      <c r="BK91" s="260"/>
      <c r="BL91" s="260"/>
      <c r="BM91" s="260"/>
      <c r="BN91" s="260"/>
      <c r="BO91" s="260"/>
      <c r="BP91" s="260"/>
      <c r="BQ91" s="260"/>
      <c r="BR91" s="260"/>
      <c r="BS91" s="260"/>
      <c r="BT91" s="260"/>
      <c r="BU91" s="260"/>
      <c r="BV91" s="260"/>
      <c r="BW91" s="260"/>
      <c r="BX91" s="260"/>
      <c r="BY91" s="260"/>
      <c r="BZ91" s="260"/>
      <c r="CA91" s="260"/>
      <c r="CB91" s="260"/>
      <c r="CC91" s="260"/>
      <c r="CD91" s="260"/>
      <c r="CE91" s="260"/>
      <c r="CF91" s="260"/>
      <c r="CG91" s="260"/>
      <c r="CH91" s="260"/>
      <c r="CI91" s="260"/>
      <c r="CJ91" s="260"/>
      <c r="CK91" s="260"/>
      <c r="CL91" s="260"/>
      <c r="CM91" s="260"/>
      <c r="CN91" s="260"/>
      <c r="CO91" s="260"/>
      <c r="CP91" s="260"/>
      <c r="CQ91" s="260"/>
      <c r="CR91" s="260"/>
      <c r="CS91" s="260"/>
      <c r="CT91" s="260"/>
      <c r="CU91" s="260"/>
      <c r="CV91" s="260"/>
      <c r="CW91" s="260"/>
      <c r="CX91" s="260"/>
      <c r="CY91" s="260"/>
      <c r="CZ91" s="260"/>
      <c r="DA91" s="261"/>
    </row>
    <row r="92" spans="1:105" ht="3.65" customHeight="1">
      <c r="A92" s="1428"/>
      <c r="B92" s="211"/>
      <c r="H92" s="256"/>
      <c r="DA92" s="256"/>
    </row>
    <row r="93" spans="1:105" ht="3.65" customHeight="1">
      <c r="A93" s="1428"/>
      <c r="B93" s="212"/>
      <c r="H93" s="256"/>
      <c r="DA93" s="256"/>
    </row>
    <row r="94" spans="1:105" ht="3.65" customHeight="1">
      <c r="A94" s="1428"/>
      <c r="B94" s="212"/>
      <c r="H94" s="256"/>
      <c r="J94" s="1488" t="s">
        <v>110</v>
      </c>
      <c r="K94" s="1489"/>
      <c r="L94" s="1489"/>
      <c r="M94" s="1489"/>
      <c r="N94" s="1489"/>
      <c r="O94" s="1489"/>
      <c r="P94" s="225"/>
      <c r="Q94" s="225"/>
      <c r="R94" s="226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7"/>
      <c r="AM94" s="227"/>
      <c r="AN94" s="227"/>
      <c r="AO94" s="227"/>
      <c r="AP94" s="227"/>
      <c r="AQ94" s="226"/>
      <c r="AR94" s="226"/>
      <c r="AS94" s="226"/>
      <c r="AT94" s="228"/>
      <c r="AU94" s="228"/>
      <c r="AV94" s="228"/>
      <c r="AW94" s="228"/>
      <c r="AX94" s="225"/>
      <c r="AY94" s="225"/>
      <c r="AZ94" s="1491" t="s">
        <v>111</v>
      </c>
      <c r="BA94" s="1491"/>
      <c r="BB94" s="1491"/>
      <c r="BC94" s="1491"/>
      <c r="BD94" s="1491"/>
      <c r="BE94" s="1492"/>
      <c r="BF94" s="1023"/>
      <c r="BG94" s="1024"/>
      <c r="BH94" s="1024"/>
      <c r="DA94" s="256"/>
    </row>
    <row r="95" spans="1:105" ht="3.65" customHeight="1">
      <c r="A95" s="1428"/>
      <c r="B95" s="212"/>
      <c r="H95" s="256"/>
      <c r="J95" s="1490"/>
      <c r="K95" s="1466"/>
      <c r="L95" s="1466"/>
      <c r="M95" s="1466"/>
      <c r="N95" s="1466"/>
      <c r="O95" s="1466"/>
      <c r="P95" s="268"/>
      <c r="Q95" s="268"/>
      <c r="R95" s="269"/>
      <c r="S95" s="269"/>
      <c r="T95" s="269"/>
      <c r="U95" s="269"/>
      <c r="V95" s="269"/>
      <c r="W95" s="269"/>
      <c r="X95" s="269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  <c r="AJ95" s="269"/>
      <c r="AK95" s="269"/>
      <c r="AL95" s="270"/>
      <c r="AM95" s="270"/>
      <c r="AN95" s="270"/>
      <c r="AO95" s="270"/>
      <c r="AP95" s="270"/>
      <c r="AQ95" s="269"/>
      <c r="AR95" s="269"/>
      <c r="AS95" s="269"/>
      <c r="AT95" s="271"/>
      <c r="AU95" s="271"/>
      <c r="AV95" s="271"/>
      <c r="AW95" s="271"/>
      <c r="AX95" s="268"/>
      <c r="AY95" s="268"/>
      <c r="AZ95" s="1469"/>
      <c r="BA95" s="1469"/>
      <c r="BB95" s="1469"/>
      <c r="BC95" s="1469"/>
      <c r="BD95" s="1469"/>
      <c r="BE95" s="1493"/>
      <c r="BF95" s="1023"/>
      <c r="BG95" s="1024"/>
      <c r="BH95" s="1024"/>
      <c r="DA95" s="256"/>
    </row>
    <row r="96" spans="1:105" ht="3.65" customHeight="1">
      <c r="A96" s="1428"/>
      <c r="B96" s="212"/>
      <c r="H96" s="256"/>
      <c r="J96" s="1490"/>
      <c r="K96" s="1466"/>
      <c r="L96" s="1466"/>
      <c r="M96" s="1466"/>
      <c r="N96" s="1466"/>
      <c r="O96" s="1466"/>
      <c r="P96" s="1635"/>
      <c r="Q96" s="1636"/>
      <c r="R96" s="1637"/>
      <c r="S96" s="1637"/>
      <c r="T96" s="1637"/>
      <c r="U96" s="1637"/>
      <c r="V96" s="1637"/>
      <c r="W96" s="1637"/>
      <c r="X96" s="1637"/>
      <c r="Y96" s="1637"/>
      <c r="Z96" s="1637"/>
      <c r="AA96" s="1637"/>
      <c r="AB96" s="1637"/>
      <c r="AC96" s="1637"/>
      <c r="AD96" s="1637"/>
      <c r="AE96" s="1637"/>
      <c r="AF96" s="1637"/>
      <c r="AG96" s="1637"/>
      <c r="AH96" s="1637"/>
      <c r="AI96" s="1637"/>
      <c r="AJ96" s="1637"/>
      <c r="AK96" s="1637"/>
      <c r="AL96" s="1638"/>
      <c r="AM96" s="1638"/>
      <c r="AN96" s="1638"/>
      <c r="AO96" s="1638"/>
      <c r="AP96" s="1638"/>
      <c r="AQ96" s="1637"/>
      <c r="AR96" s="1637"/>
      <c r="AS96" s="1637"/>
      <c r="AT96" s="1639"/>
      <c r="AU96" s="1639"/>
      <c r="AV96" s="1639"/>
      <c r="AW96" s="1639"/>
      <c r="AX96" s="1636"/>
      <c r="AY96" s="1640"/>
      <c r="AZ96" s="1469"/>
      <c r="BA96" s="1469"/>
      <c r="BB96" s="1469"/>
      <c r="BC96" s="1469"/>
      <c r="BD96" s="1469"/>
      <c r="BE96" s="1493"/>
      <c r="BF96" s="1023"/>
      <c r="BG96" s="1024"/>
      <c r="BH96" s="1024"/>
      <c r="DA96" s="256"/>
    </row>
    <row r="97" spans="1:105" ht="3.65" customHeight="1">
      <c r="A97" s="1428"/>
      <c r="B97" s="212"/>
      <c r="H97" s="256"/>
      <c r="J97" s="1490"/>
      <c r="K97" s="1466"/>
      <c r="L97" s="1466"/>
      <c r="M97" s="1466"/>
      <c r="N97" s="1466"/>
      <c r="O97" s="1466"/>
      <c r="P97" s="268"/>
      <c r="Q97" s="268"/>
      <c r="R97" s="268"/>
      <c r="S97" s="268"/>
      <c r="T97" s="268"/>
      <c r="U97" s="268"/>
      <c r="V97" s="268"/>
      <c r="W97" s="268"/>
      <c r="X97" s="268"/>
      <c r="Y97" s="268"/>
      <c r="Z97" s="268"/>
      <c r="AA97" s="268"/>
      <c r="AB97" s="268"/>
      <c r="AC97" s="268"/>
      <c r="AD97" s="268"/>
      <c r="AE97" s="268"/>
      <c r="AF97" s="268"/>
      <c r="AG97" s="268"/>
      <c r="AH97" s="268"/>
      <c r="AI97" s="268"/>
      <c r="AJ97" s="268"/>
      <c r="AK97" s="268"/>
      <c r="AL97" s="268"/>
      <c r="AM97" s="268"/>
      <c r="AN97" s="268"/>
      <c r="AO97" s="268"/>
      <c r="AP97" s="268"/>
      <c r="AQ97" s="268"/>
      <c r="AR97" s="268"/>
      <c r="AS97" s="268"/>
      <c r="AT97" s="268"/>
      <c r="AU97" s="268"/>
      <c r="AV97" s="268"/>
      <c r="AW97" s="268"/>
      <c r="AX97" s="268"/>
      <c r="AY97" s="268"/>
      <c r="AZ97" s="1469"/>
      <c r="BA97" s="1469"/>
      <c r="BB97" s="1469"/>
      <c r="BC97" s="1469"/>
      <c r="BD97" s="1469"/>
      <c r="BE97" s="1493"/>
      <c r="BF97" s="1023"/>
      <c r="BG97" s="1024"/>
      <c r="BH97" s="1024"/>
      <c r="DA97" s="256"/>
    </row>
    <row r="98" spans="1:105" ht="3.65" customHeight="1">
      <c r="A98" s="1428"/>
      <c r="B98" s="212"/>
      <c r="H98" s="256"/>
      <c r="J98" s="229"/>
      <c r="K98" s="268"/>
      <c r="L98" s="268"/>
      <c r="M98" s="268"/>
      <c r="N98" s="268"/>
      <c r="O98" s="268"/>
      <c r="P98" s="268"/>
      <c r="Q98" s="268"/>
      <c r="R98" s="268"/>
      <c r="S98" s="268"/>
      <c r="T98" s="268"/>
      <c r="U98" s="268"/>
      <c r="V98" s="268"/>
      <c r="W98" s="268"/>
      <c r="X98" s="268"/>
      <c r="Y98" s="268"/>
      <c r="Z98" s="268"/>
      <c r="AA98" s="268"/>
      <c r="AB98" s="268"/>
      <c r="AC98" s="268"/>
      <c r="AD98" s="268"/>
      <c r="AE98" s="268"/>
      <c r="AF98" s="268"/>
      <c r="AG98" s="268"/>
      <c r="AH98" s="268"/>
      <c r="AI98" s="268"/>
      <c r="AJ98" s="268"/>
      <c r="AK98" s="268"/>
      <c r="AL98" s="268"/>
      <c r="AM98" s="268"/>
      <c r="AN98" s="268"/>
      <c r="AO98" s="268"/>
      <c r="AP98" s="268"/>
      <c r="AQ98" s="268"/>
      <c r="AR98" s="268"/>
      <c r="AS98" s="268"/>
      <c r="AT98" s="268"/>
      <c r="AU98" s="268"/>
      <c r="AV98" s="268"/>
      <c r="AW98" s="268"/>
      <c r="AX98" s="268"/>
      <c r="AY98" s="268"/>
      <c r="AZ98" s="268"/>
      <c r="BA98" s="268"/>
      <c r="BB98" s="268"/>
      <c r="BC98" s="268"/>
      <c r="BD98" s="268"/>
      <c r="BE98" s="230"/>
      <c r="DA98" s="256"/>
    </row>
    <row r="99" spans="1:105" ht="3.65" customHeight="1">
      <c r="A99" s="1428"/>
      <c r="B99" s="212"/>
      <c r="H99" s="256"/>
      <c r="J99" s="229"/>
      <c r="K99" s="268"/>
      <c r="L99" s="268"/>
      <c r="M99" s="268"/>
      <c r="N99" s="268"/>
      <c r="O99" s="268"/>
      <c r="P99" s="268"/>
      <c r="Q99" s="268"/>
      <c r="R99" s="268"/>
      <c r="S99" s="268"/>
      <c r="T99" s="268"/>
      <c r="U99" s="268"/>
      <c r="V99" s="268"/>
      <c r="W99" s="268"/>
      <c r="X99" s="268"/>
      <c r="Y99" s="272"/>
      <c r="Z99" s="272"/>
      <c r="AA99" s="272"/>
      <c r="AB99" s="272"/>
      <c r="AC99" s="272"/>
      <c r="AD99" s="272"/>
      <c r="AE99" s="272"/>
      <c r="AF99" s="269"/>
      <c r="AG99" s="269"/>
      <c r="AH99" s="269"/>
      <c r="AI99" s="272"/>
      <c r="AJ99" s="272"/>
      <c r="AK99" s="272"/>
      <c r="AL99" s="272"/>
      <c r="AM99" s="272"/>
      <c r="AN99" s="272"/>
      <c r="AO99" s="272"/>
      <c r="AP99" s="273"/>
      <c r="AQ99" s="273"/>
      <c r="AR99" s="273"/>
      <c r="AS99" s="273"/>
      <c r="AT99" s="273"/>
      <c r="AU99" s="273"/>
      <c r="AV99" s="273"/>
      <c r="AW99" s="273"/>
      <c r="AX99" s="273"/>
      <c r="AY99" s="273"/>
      <c r="AZ99" s="268"/>
      <c r="BA99" s="268"/>
      <c r="BB99" s="268"/>
      <c r="BC99" s="268"/>
      <c r="BD99" s="268"/>
      <c r="BE99" s="230"/>
      <c r="DA99" s="256"/>
    </row>
    <row r="100" spans="1:105" ht="3.65" customHeight="1">
      <c r="A100" s="1428"/>
      <c r="B100" s="212"/>
      <c r="H100" s="256"/>
      <c r="J100" s="229"/>
      <c r="K100" s="268"/>
      <c r="L100" s="268"/>
      <c r="M100" s="268"/>
      <c r="N100" s="268"/>
      <c r="O100" s="268"/>
      <c r="P100" s="268"/>
      <c r="Q100" s="268"/>
      <c r="R100" s="268"/>
      <c r="S100" s="268"/>
      <c r="T100" s="268"/>
      <c r="U100" s="268"/>
      <c r="V100" s="268"/>
      <c r="W100" s="268"/>
      <c r="X100" s="268"/>
      <c r="Y100" s="272"/>
      <c r="Z100" s="272"/>
      <c r="AA100" s="272"/>
      <c r="AB100" s="272"/>
      <c r="AC100" s="272"/>
      <c r="AD100" s="272"/>
      <c r="AE100" s="272"/>
      <c r="AF100" s="269"/>
      <c r="AG100" s="269"/>
      <c r="AH100" s="269"/>
      <c r="AI100" s="272"/>
      <c r="AJ100" s="272"/>
      <c r="AK100" s="272"/>
      <c r="AL100" s="272"/>
      <c r="AM100" s="272"/>
      <c r="AN100" s="272"/>
      <c r="AO100" s="272"/>
      <c r="AP100" s="273"/>
      <c r="AQ100" s="273"/>
      <c r="AR100" s="273"/>
      <c r="AS100" s="273"/>
      <c r="AT100" s="273"/>
      <c r="AU100" s="273"/>
      <c r="AV100" s="273"/>
      <c r="AW100" s="273"/>
      <c r="AX100" s="273"/>
      <c r="AY100" s="273"/>
      <c r="AZ100" s="268"/>
      <c r="BA100" s="268"/>
      <c r="BB100" s="268"/>
      <c r="BC100" s="268"/>
      <c r="BD100" s="268"/>
      <c r="BE100" s="230"/>
      <c r="DA100" s="256"/>
    </row>
    <row r="101" spans="1:105" ht="3.65" customHeight="1">
      <c r="A101" s="1428"/>
      <c r="B101" s="212"/>
      <c r="H101" s="256"/>
      <c r="J101" s="231"/>
      <c r="K101" s="232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3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4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2"/>
      <c r="BA101" s="232"/>
      <c r="BB101" s="232"/>
      <c r="BC101" s="232"/>
      <c r="BD101" s="232"/>
      <c r="BE101" s="235"/>
      <c r="DA101" s="256"/>
    </row>
    <row r="102" spans="1:105" ht="3.65" customHeight="1">
      <c r="A102" s="1428"/>
      <c r="B102" s="212"/>
      <c r="H102" s="256"/>
      <c r="DA102" s="256"/>
    </row>
    <row r="103" spans="1:105" ht="3.65" customHeight="1">
      <c r="A103" s="1428"/>
      <c r="B103" s="212"/>
      <c r="H103" s="256"/>
      <c r="DA103" s="256"/>
    </row>
    <row r="104" spans="1:105" ht="3.65" customHeight="1">
      <c r="A104" s="1428"/>
      <c r="B104" s="205"/>
      <c r="C104" s="259"/>
      <c r="D104" s="259"/>
      <c r="E104" s="259"/>
      <c r="F104" s="259"/>
      <c r="G104" s="259"/>
      <c r="H104" s="257"/>
      <c r="I104" s="259"/>
      <c r="J104" s="259"/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E104" s="259"/>
      <c r="AF104" s="259"/>
      <c r="AG104" s="259"/>
      <c r="AH104" s="259"/>
      <c r="AI104" s="259"/>
      <c r="AJ104" s="259"/>
      <c r="AK104" s="259"/>
      <c r="AL104" s="259"/>
      <c r="AM104" s="259"/>
      <c r="AN104" s="259"/>
      <c r="AO104" s="259"/>
      <c r="AP104" s="259"/>
      <c r="AQ104" s="259"/>
      <c r="AR104" s="259"/>
      <c r="AS104" s="259"/>
      <c r="AT104" s="259"/>
      <c r="AU104" s="259"/>
      <c r="AV104" s="259"/>
      <c r="AW104" s="259"/>
      <c r="AX104" s="259"/>
      <c r="AY104" s="259"/>
      <c r="AZ104" s="259"/>
      <c r="BA104" s="259"/>
      <c r="BB104" s="259"/>
      <c r="BC104" s="259"/>
      <c r="BD104" s="259"/>
      <c r="BE104" s="259"/>
      <c r="BF104" s="259"/>
      <c r="BG104" s="259"/>
      <c r="BH104" s="259"/>
      <c r="BI104" s="259"/>
      <c r="BJ104" s="259"/>
      <c r="BK104" s="259"/>
      <c r="BL104" s="259"/>
      <c r="BM104" s="259"/>
      <c r="BN104" s="259"/>
      <c r="BO104" s="259"/>
      <c r="BP104" s="259"/>
      <c r="BQ104" s="259"/>
      <c r="BR104" s="259"/>
      <c r="BS104" s="259"/>
      <c r="BT104" s="259"/>
      <c r="BU104" s="259"/>
      <c r="BV104" s="259"/>
      <c r="BW104" s="259"/>
      <c r="BX104" s="259"/>
      <c r="BY104" s="259"/>
      <c r="BZ104" s="259"/>
      <c r="CA104" s="259"/>
      <c r="CB104" s="259"/>
      <c r="CC104" s="259"/>
      <c r="CD104" s="259"/>
      <c r="CE104" s="259"/>
      <c r="CF104" s="259"/>
      <c r="CG104" s="259"/>
      <c r="CH104" s="259"/>
      <c r="CI104" s="259"/>
      <c r="CJ104" s="259"/>
      <c r="CK104" s="259"/>
      <c r="CL104" s="259"/>
      <c r="CM104" s="259"/>
      <c r="CN104" s="259"/>
      <c r="CO104" s="259"/>
      <c r="CP104" s="259"/>
      <c r="CQ104" s="259"/>
      <c r="CR104" s="259"/>
      <c r="CS104" s="259"/>
      <c r="CT104" s="259"/>
      <c r="CU104" s="259"/>
      <c r="CV104" s="259"/>
      <c r="CW104" s="259"/>
      <c r="CX104" s="259"/>
      <c r="CY104" s="259"/>
      <c r="CZ104" s="259"/>
      <c r="DA104" s="257"/>
    </row>
    <row r="105" spans="1:105" ht="3.65" customHeight="1">
      <c r="A105" s="1428"/>
      <c r="B105" s="206"/>
      <c r="C105" s="207"/>
      <c r="D105" s="207"/>
      <c r="E105" s="207"/>
      <c r="F105" s="207"/>
      <c r="G105" s="207"/>
      <c r="H105" s="258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58"/>
    </row>
    <row r="106" spans="1:105" ht="14.5" customHeight="1">
      <c r="A106" s="1462">
        <v>6</v>
      </c>
      <c r="B106" s="284" t="s">
        <v>356</v>
      </c>
      <c r="C106" s="208"/>
      <c r="D106" s="788" t="s">
        <v>122</v>
      </c>
      <c r="E106" s="208" t="s">
        <v>123</v>
      </c>
      <c r="F106" s="208" t="s">
        <v>113</v>
      </c>
      <c r="G106" s="208" t="s">
        <v>438</v>
      </c>
      <c r="I106" s="260"/>
      <c r="J106" s="260"/>
      <c r="K106" s="260"/>
      <c r="L106" s="260"/>
      <c r="M106" s="260"/>
      <c r="N106" s="260"/>
      <c r="O106" s="260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  <c r="AA106" s="260"/>
      <c r="AB106" s="260"/>
      <c r="AC106" s="260"/>
      <c r="AD106" s="260"/>
      <c r="AE106" s="260"/>
      <c r="AF106" s="260"/>
      <c r="AG106" s="260"/>
      <c r="AH106" s="260"/>
      <c r="AI106" s="260"/>
      <c r="AJ106" s="260"/>
      <c r="AK106" s="260"/>
      <c r="AL106" s="260"/>
      <c r="AM106" s="260"/>
      <c r="AN106" s="260"/>
      <c r="AO106" s="260"/>
      <c r="AP106" s="260"/>
      <c r="AQ106" s="260"/>
      <c r="AR106" s="260"/>
      <c r="AS106" s="260"/>
      <c r="AT106" s="260"/>
      <c r="AU106" s="260"/>
      <c r="AV106" s="260"/>
      <c r="AW106" s="260"/>
      <c r="AX106" s="260"/>
      <c r="AY106" s="260"/>
      <c r="AZ106" s="260"/>
      <c r="BA106" s="260"/>
      <c r="BB106" s="260"/>
      <c r="BC106" s="260"/>
      <c r="BD106" s="260"/>
      <c r="BE106" s="260"/>
      <c r="BF106" s="260"/>
      <c r="BG106" s="260"/>
      <c r="BH106" s="260"/>
      <c r="BI106" s="260"/>
      <c r="BJ106" s="260"/>
      <c r="BK106" s="260"/>
      <c r="BL106" s="260"/>
      <c r="BM106" s="260"/>
      <c r="BN106" s="260"/>
      <c r="BO106" s="260"/>
      <c r="BP106" s="260"/>
      <c r="BQ106" s="260"/>
      <c r="BR106" s="260"/>
      <c r="BS106" s="260"/>
      <c r="BT106" s="260"/>
      <c r="BU106" s="260"/>
      <c r="BV106" s="260"/>
      <c r="BW106" s="260"/>
      <c r="BX106" s="260"/>
      <c r="BY106" s="260"/>
      <c r="BZ106" s="260"/>
      <c r="CA106" s="260"/>
      <c r="CB106" s="260"/>
      <c r="CC106" s="260"/>
      <c r="CD106" s="260"/>
      <c r="CE106" s="260"/>
      <c r="CF106" s="260"/>
      <c r="CG106" s="260"/>
      <c r="CH106" s="260"/>
      <c r="CI106" s="260"/>
      <c r="CJ106" s="260"/>
      <c r="CK106" s="260"/>
      <c r="CL106" s="260"/>
      <c r="CM106" s="260"/>
      <c r="CN106" s="260"/>
      <c r="CO106" s="260"/>
      <c r="CP106" s="260"/>
      <c r="CQ106" s="260"/>
      <c r="CR106" s="260"/>
      <c r="CS106" s="260"/>
      <c r="CT106" s="260"/>
      <c r="CU106" s="260"/>
      <c r="CV106" s="260"/>
      <c r="CW106" s="260"/>
      <c r="CX106" s="260"/>
      <c r="CY106" s="260"/>
      <c r="CZ106" s="260"/>
      <c r="DA106" s="261"/>
    </row>
    <row r="107" spans="1:105" ht="3.65" customHeight="1">
      <c r="A107" s="1428"/>
      <c r="B107" s="211"/>
      <c r="H107" s="256"/>
      <c r="DA107" s="256"/>
    </row>
    <row r="108" spans="1:105" ht="3.65" customHeight="1">
      <c r="A108" s="1428"/>
      <c r="B108" s="212"/>
      <c r="H108" s="256"/>
    </row>
    <row r="109" spans="1:105" ht="3.65" customHeight="1">
      <c r="A109" s="1428"/>
      <c r="B109" s="212"/>
      <c r="H109" s="256"/>
      <c r="J109" s="236"/>
      <c r="K109" s="225"/>
      <c r="L109" s="225"/>
      <c r="M109" s="225"/>
      <c r="N109" s="225"/>
      <c r="O109" s="225"/>
      <c r="P109" s="225"/>
      <c r="Q109" s="225"/>
      <c r="R109" s="226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7"/>
      <c r="AM109" s="227"/>
      <c r="AN109" s="227"/>
      <c r="AO109" s="227"/>
      <c r="AP109" s="227"/>
      <c r="AQ109" s="226"/>
      <c r="AR109" s="226"/>
      <c r="AS109" s="226"/>
      <c r="AT109" s="228"/>
      <c r="AU109" s="228"/>
      <c r="AV109" s="228"/>
      <c r="AW109" s="228"/>
      <c r="AX109" s="225"/>
      <c r="AY109" s="225"/>
      <c r="AZ109" s="237"/>
      <c r="BA109" s="237"/>
      <c r="BB109" s="237"/>
      <c r="BC109" s="237"/>
      <c r="BD109" s="237"/>
      <c r="BE109" s="238"/>
      <c r="BF109" s="1023"/>
      <c r="BG109" s="1024"/>
      <c r="BH109" s="1024"/>
      <c r="DA109" s="256"/>
    </row>
    <row r="110" spans="1:105" ht="3.65" customHeight="1">
      <c r="A110" s="1428"/>
      <c r="B110" s="212"/>
      <c r="H110" s="256"/>
      <c r="J110" s="229"/>
      <c r="K110" s="268"/>
      <c r="L110" s="268"/>
      <c r="M110" s="268"/>
      <c r="N110" s="268"/>
      <c r="O110" s="268"/>
      <c r="P110" s="268"/>
      <c r="Q110" s="268"/>
      <c r="R110" s="269"/>
      <c r="S110" s="269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70"/>
      <c r="AM110" s="270"/>
      <c r="AN110" s="270"/>
      <c r="AO110" s="270"/>
      <c r="AP110" s="270"/>
      <c r="AQ110" s="269"/>
      <c r="AR110" s="269"/>
      <c r="AS110" s="269"/>
      <c r="AT110" s="271"/>
      <c r="AU110" s="271"/>
      <c r="AV110" s="271"/>
      <c r="AW110" s="271"/>
      <c r="AX110" s="268"/>
      <c r="AY110" s="268"/>
      <c r="AZ110" s="274"/>
      <c r="BA110" s="274"/>
      <c r="BB110" s="274"/>
      <c r="BC110" s="274"/>
      <c r="BD110" s="274"/>
      <c r="BE110" s="239"/>
      <c r="BF110" s="1023"/>
      <c r="BG110" s="1024"/>
      <c r="BH110" s="1024"/>
      <c r="DA110" s="256"/>
    </row>
    <row r="111" spans="1:105" ht="3.65" customHeight="1">
      <c r="A111" s="1428"/>
      <c r="B111" s="212"/>
      <c r="H111" s="256"/>
      <c r="J111" s="229"/>
      <c r="K111" s="268"/>
      <c r="L111" s="268"/>
      <c r="M111" s="268"/>
      <c r="N111" s="268"/>
      <c r="O111" s="268"/>
      <c r="P111" s="268"/>
      <c r="Q111" s="268"/>
      <c r="R111" s="269"/>
      <c r="S111" s="269"/>
      <c r="T111" s="269"/>
      <c r="U111" s="269"/>
      <c r="V111" s="269"/>
      <c r="W111" s="269"/>
      <c r="X111" s="269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  <c r="AJ111" s="269"/>
      <c r="AK111" s="269"/>
      <c r="AL111" s="270"/>
      <c r="AM111" s="270"/>
      <c r="AN111" s="270"/>
      <c r="AO111" s="270"/>
      <c r="AP111" s="270"/>
      <c r="AQ111" s="269"/>
      <c r="AR111" s="269"/>
      <c r="AS111" s="269"/>
      <c r="AT111" s="271"/>
      <c r="AU111" s="271"/>
      <c r="AV111" s="271"/>
      <c r="AW111" s="271"/>
      <c r="AX111" s="268"/>
      <c r="AY111" s="268"/>
      <c r="AZ111" s="274"/>
      <c r="BA111" s="274"/>
      <c r="BB111" s="274"/>
      <c r="BC111" s="274"/>
      <c r="BD111" s="274"/>
      <c r="BE111" s="239"/>
      <c r="BF111" s="1023"/>
      <c r="BG111" s="1024"/>
      <c r="BH111" s="1024"/>
      <c r="DA111" s="256"/>
    </row>
    <row r="112" spans="1:105" ht="3.65" customHeight="1">
      <c r="A112" s="1428"/>
      <c r="B112" s="212"/>
      <c r="H112" s="256"/>
      <c r="J112" s="229"/>
      <c r="K112" s="268"/>
      <c r="L112" s="268"/>
      <c r="M112" s="268"/>
      <c r="N112" s="268"/>
      <c r="O112" s="268"/>
      <c r="P112" s="268"/>
      <c r="Q112" s="268"/>
      <c r="R112" s="268"/>
      <c r="S112" s="268"/>
      <c r="T112" s="268"/>
      <c r="U112" s="268"/>
      <c r="V112" s="268"/>
      <c r="W112" s="268"/>
      <c r="X112" s="268"/>
      <c r="Y112" s="268"/>
      <c r="Z112" s="268"/>
      <c r="AA112" s="268"/>
      <c r="AB112" s="268"/>
      <c r="AC112" s="268"/>
      <c r="AD112" s="268"/>
      <c r="AE112" s="268"/>
      <c r="AF112" s="268"/>
      <c r="AG112" s="268"/>
      <c r="AH112" s="268"/>
      <c r="AI112" s="268"/>
      <c r="AJ112" s="268"/>
      <c r="AK112" s="268"/>
      <c r="AL112" s="268"/>
      <c r="AM112" s="268"/>
      <c r="AN112" s="268"/>
      <c r="AO112" s="268"/>
      <c r="AP112" s="268"/>
      <c r="AQ112" s="268"/>
      <c r="AR112" s="268"/>
      <c r="AS112" s="268"/>
      <c r="AT112" s="268"/>
      <c r="AU112" s="268"/>
      <c r="AV112" s="268"/>
      <c r="AW112" s="268"/>
      <c r="AX112" s="268"/>
      <c r="AY112" s="268"/>
      <c r="AZ112" s="274"/>
      <c r="BA112" s="274"/>
      <c r="BB112" s="274"/>
      <c r="BC112" s="274"/>
      <c r="BD112" s="274"/>
      <c r="BE112" s="239"/>
      <c r="BF112" s="1023"/>
      <c r="BG112" s="1024"/>
      <c r="BH112" s="1024"/>
      <c r="DA112" s="256"/>
    </row>
    <row r="113" spans="1:105" ht="3.65" customHeight="1">
      <c r="A113" s="1428"/>
      <c r="B113" s="212"/>
      <c r="H113" s="256"/>
      <c r="J113" s="1490" t="s">
        <v>114</v>
      </c>
      <c r="K113" s="1466"/>
      <c r="L113" s="1466"/>
      <c r="M113" s="1466"/>
      <c r="N113" s="1466"/>
      <c r="O113" s="1466"/>
      <c r="P113" s="268"/>
      <c r="Q113" s="268"/>
      <c r="R113" s="268"/>
      <c r="S113" s="268"/>
      <c r="T113" s="268"/>
      <c r="U113" s="268"/>
      <c r="V113" s="268"/>
      <c r="W113" s="268"/>
      <c r="X113" s="268"/>
      <c r="Y113" s="268"/>
      <c r="Z113" s="268"/>
      <c r="AA113" s="268"/>
      <c r="AB113" s="268"/>
      <c r="AC113" s="268"/>
      <c r="AD113" s="268"/>
      <c r="AE113" s="268"/>
      <c r="AF113" s="268"/>
      <c r="AG113" s="268"/>
      <c r="AH113" s="268"/>
      <c r="AI113" s="268"/>
      <c r="AJ113" s="268"/>
      <c r="AK113" s="268"/>
      <c r="AL113" s="268"/>
      <c r="AM113" s="268"/>
      <c r="AN113" s="268"/>
      <c r="AO113" s="268"/>
      <c r="AP113" s="268"/>
      <c r="AQ113" s="268"/>
      <c r="AR113" s="268"/>
      <c r="AS113" s="268"/>
      <c r="AT113" s="268"/>
      <c r="AU113" s="268"/>
      <c r="AV113" s="268"/>
      <c r="AW113" s="268"/>
      <c r="AX113" s="268"/>
      <c r="AY113" s="268"/>
      <c r="AZ113" s="1466" t="s">
        <v>115</v>
      </c>
      <c r="BA113" s="1466"/>
      <c r="BB113" s="1466"/>
      <c r="BC113" s="1466"/>
      <c r="BD113" s="1466"/>
      <c r="BE113" s="1500"/>
      <c r="DA113" s="256"/>
    </row>
    <row r="114" spans="1:105" ht="3.65" customHeight="1">
      <c r="A114" s="1428"/>
      <c r="B114" s="212"/>
      <c r="H114" s="256"/>
      <c r="J114" s="1490"/>
      <c r="K114" s="1466"/>
      <c r="L114" s="1466"/>
      <c r="M114" s="1466"/>
      <c r="N114" s="1466"/>
      <c r="O114" s="1466"/>
      <c r="P114" s="1635"/>
      <c r="Q114" s="1636"/>
      <c r="R114" s="1636"/>
      <c r="S114" s="1636"/>
      <c r="T114" s="1636"/>
      <c r="U114" s="1636"/>
      <c r="V114" s="1636"/>
      <c r="W114" s="1636"/>
      <c r="X114" s="1636"/>
      <c r="Y114" s="1641"/>
      <c r="Z114" s="1641"/>
      <c r="AA114" s="1641"/>
      <c r="AB114" s="1641"/>
      <c r="AC114" s="1641"/>
      <c r="AD114" s="1641"/>
      <c r="AE114" s="1641"/>
      <c r="AF114" s="1637"/>
      <c r="AG114" s="1637"/>
      <c r="AH114" s="1637"/>
      <c r="AI114" s="1641"/>
      <c r="AJ114" s="1641"/>
      <c r="AK114" s="1641"/>
      <c r="AL114" s="1641"/>
      <c r="AM114" s="1641"/>
      <c r="AN114" s="1641"/>
      <c r="AO114" s="1641"/>
      <c r="AP114" s="1642"/>
      <c r="AQ114" s="1642"/>
      <c r="AR114" s="1642"/>
      <c r="AS114" s="1642"/>
      <c r="AT114" s="1642"/>
      <c r="AU114" s="1642"/>
      <c r="AV114" s="1642"/>
      <c r="AW114" s="1642"/>
      <c r="AX114" s="1642"/>
      <c r="AY114" s="1643"/>
      <c r="AZ114" s="1466"/>
      <c r="BA114" s="1466"/>
      <c r="BB114" s="1466"/>
      <c r="BC114" s="1466"/>
      <c r="BD114" s="1466"/>
      <c r="BE114" s="1500"/>
      <c r="DA114" s="256"/>
    </row>
    <row r="115" spans="1:105" ht="3.65" customHeight="1">
      <c r="A115" s="1428"/>
      <c r="B115" s="212"/>
      <c r="H115" s="256"/>
      <c r="J115" s="1490"/>
      <c r="K115" s="1466"/>
      <c r="L115" s="1466"/>
      <c r="M115" s="1466"/>
      <c r="N115" s="1466"/>
      <c r="O115" s="1466"/>
      <c r="P115" s="268"/>
      <c r="Q115" s="268"/>
      <c r="R115" s="268"/>
      <c r="S115" s="268"/>
      <c r="T115" s="268"/>
      <c r="U115" s="268"/>
      <c r="V115" s="268"/>
      <c r="W115" s="268"/>
      <c r="X115" s="268"/>
      <c r="Y115" s="272"/>
      <c r="Z115" s="272"/>
      <c r="AA115" s="272"/>
      <c r="AB115" s="272"/>
      <c r="AC115" s="272"/>
      <c r="AD115" s="272"/>
      <c r="AE115" s="272"/>
      <c r="AF115" s="269"/>
      <c r="AG115" s="269"/>
      <c r="AH115" s="269"/>
      <c r="AI115" s="272"/>
      <c r="AJ115" s="272"/>
      <c r="AK115" s="272"/>
      <c r="AL115" s="272"/>
      <c r="AM115" s="272"/>
      <c r="AN115" s="272"/>
      <c r="AO115" s="272"/>
      <c r="AP115" s="273"/>
      <c r="AQ115" s="273"/>
      <c r="AR115" s="273"/>
      <c r="AS115" s="273"/>
      <c r="AT115" s="273"/>
      <c r="AU115" s="273"/>
      <c r="AV115" s="273"/>
      <c r="AW115" s="273"/>
      <c r="AX115" s="273"/>
      <c r="AY115" s="273"/>
      <c r="AZ115" s="1466"/>
      <c r="BA115" s="1466"/>
      <c r="BB115" s="1466"/>
      <c r="BC115" s="1466"/>
      <c r="BD115" s="1466"/>
      <c r="BE115" s="1500"/>
      <c r="DA115" s="256"/>
    </row>
    <row r="116" spans="1:105" ht="3.65" customHeight="1">
      <c r="A116" s="1428"/>
      <c r="B116" s="212"/>
      <c r="H116" s="256"/>
      <c r="J116" s="1498"/>
      <c r="K116" s="1499"/>
      <c r="L116" s="1499"/>
      <c r="M116" s="1499"/>
      <c r="N116" s="1499"/>
      <c r="O116" s="1499"/>
      <c r="P116" s="232"/>
      <c r="Q116" s="232"/>
      <c r="R116" s="232"/>
      <c r="S116" s="232"/>
      <c r="T116" s="232"/>
      <c r="U116" s="232"/>
      <c r="V116" s="232"/>
      <c r="W116" s="232"/>
      <c r="X116" s="232"/>
      <c r="Y116" s="233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4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1499"/>
      <c r="BA116" s="1499"/>
      <c r="BB116" s="1499"/>
      <c r="BC116" s="1499"/>
      <c r="BD116" s="1499"/>
      <c r="BE116" s="1501"/>
      <c r="DA116" s="256"/>
    </row>
    <row r="117" spans="1:105" ht="3.65" customHeight="1">
      <c r="A117" s="1428"/>
      <c r="B117" s="212"/>
      <c r="H117" s="256"/>
      <c r="DA117" s="256"/>
    </row>
    <row r="118" spans="1:105" ht="3.65" customHeight="1">
      <c r="A118" s="1428"/>
      <c r="B118" s="212"/>
      <c r="H118" s="256"/>
      <c r="DA118" s="256"/>
    </row>
    <row r="119" spans="1:105" ht="3.65" customHeight="1">
      <c r="A119" s="1428"/>
      <c r="B119" s="205"/>
      <c r="C119" s="259"/>
      <c r="D119" s="259"/>
      <c r="E119" s="259"/>
      <c r="F119" s="259"/>
      <c r="G119" s="259"/>
      <c r="H119" s="257"/>
      <c r="I119" s="259"/>
      <c r="J119" s="259"/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E119" s="259"/>
      <c r="AF119" s="259"/>
      <c r="AG119" s="259"/>
      <c r="AH119" s="259"/>
      <c r="AI119" s="259"/>
      <c r="AJ119" s="259"/>
      <c r="AK119" s="259"/>
      <c r="AL119" s="259"/>
      <c r="AM119" s="259"/>
      <c r="AN119" s="259"/>
      <c r="AO119" s="259"/>
      <c r="AP119" s="259"/>
      <c r="AQ119" s="259"/>
      <c r="AR119" s="259"/>
      <c r="AS119" s="259"/>
      <c r="AT119" s="259"/>
      <c r="AU119" s="259"/>
      <c r="AV119" s="259"/>
      <c r="AW119" s="259"/>
      <c r="AX119" s="259"/>
      <c r="AY119" s="259"/>
      <c r="AZ119" s="259"/>
      <c r="BA119" s="259"/>
      <c r="BB119" s="259"/>
      <c r="BC119" s="259"/>
      <c r="BD119" s="259"/>
      <c r="BE119" s="259"/>
      <c r="BF119" s="259"/>
      <c r="BG119" s="259"/>
      <c r="BH119" s="259"/>
      <c r="BI119" s="259"/>
      <c r="BJ119" s="259"/>
      <c r="BK119" s="259"/>
      <c r="BL119" s="259"/>
      <c r="BM119" s="259"/>
      <c r="BN119" s="259"/>
      <c r="BO119" s="259"/>
      <c r="BP119" s="259"/>
      <c r="BQ119" s="259"/>
      <c r="BR119" s="259"/>
      <c r="BS119" s="259"/>
      <c r="BT119" s="259"/>
      <c r="BU119" s="259"/>
      <c r="BV119" s="259"/>
      <c r="BW119" s="259"/>
      <c r="BX119" s="259"/>
      <c r="BY119" s="259"/>
      <c r="BZ119" s="259"/>
      <c r="CA119" s="259"/>
      <c r="CB119" s="259"/>
      <c r="CC119" s="259"/>
      <c r="CD119" s="259"/>
      <c r="CE119" s="259"/>
      <c r="CF119" s="259"/>
      <c r="CG119" s="259"/>
      <c r="CH119" s="259"/>
      <c r="CI119" s="259"/>
      <c r="CJ119" s="259"/>
      <c r="CK119" s="259"/>
      <c r="CL119" s="259"/>
      <c r="CM119" s="259"/>
      <c r="CN119" s="259"/>
      <c r="CO119" s="259"/>
      <c r="CP119" s="259"/>
      <c r="CQ119" s="259"/>
      <c r="CR119" s="259"/>
      <c r="CS119" s="259"/>
      <c r="CT119" s="259"/>
      <c r="CU119" s="259"/>
      <c r="CV119" s="259"/>
      <c r="CW119" s="259"/>
      <c r="CX119" s="259"/>
      <c r="CY119" s="259"/>
      <c r="CZ119" s="259"/>
      <c r="DA119" s="257"/>
    </row>
    <row r="120" spans="1:105" ht="3.65" customHeight="1">
      <c r="A120" s="1428"/>
      <c r="B120" s="206"/>
      <c r="C120" s="207"/>
      <c r="D120" s="207"/>
      <c r="E120" s="207"/>
      <c r="F120" s="207"/>
      <c r="G120" s="207"/>
      <c r="H120" s="258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58"/>
    </row>
    <row r="121" spans="1:105" ht="14.5" customHeight="1">
      <c r="A121" s="1462">
        <v>6</v>
      </c>
      <c r="B121" s="284" t="s">
        <v>357</v>
      </c>
      <c r="C121" s="208"/>
      <c r="D121" s="788" t="s">
        <v>122</v>
      </c>
      <c r="E121" s="208" t="s">
        <v>123</v>
      </c>
      <c r="F121" s="208" t="s">
        <v>113</v>
      </c>
      <c r="G121" s="208" t="s">
        <v>439</v>
      </c>
      <c r="I121" s="260"/>
      <c r="J121" s="260"/>
      <c r="K121" s="260"/>
      <c r="L121" s="260"/>
      <c r="M121" s="260"/>
      <c r="N121" s="260"/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  <c r="AA121" s="260"/>
      <c r="AB121" s="260"/>
      <c r="AC121" s="260"/>
      <c r="AD121" s="260"/>
      <c r="AE121" s="260"/>
      <c r="AF121" s="260"/>
      <c r="AG121" s="260"/>
      <c r="AH121" s="260"/>
      <c r="AI121" s="260"/>
      <c r="AJ121" s="260"/>
      <c r="AK121" s="260"/>
      <c r="AL121" s="260"/>
      <c r="AM121" s="260"/>
      <c r="AN121" s="260"/>
      <c r="AO121" s="260"/>
      <c r="AP121" s="260"/>
      <c r="AQ121" s="260"/>
      <c r="AR121" s="260"/>
      <c r="AS121" s="260"/>
      <c r="AT121" s="260"/>
      <c r="AU121" s="260"/>
      <c r="AV121" s="260"/>
      <c r="AW121" s="260"/>
      <c r="AX121" s="260"/>
      <c r="AY121" s="260"/>
      <c r="AZ121" s="260"/>
      <c r="BA121" s="260"/>
      <c r="BB121" s="260"/>
      <c r="BC121" s="260"/>
      <c r="BD121" s="260"/>
      <c r="BE121" s="260"/>
      <c r="BF121" s="260"/>
      <c r="BG121" s="260"/>
      <c r="BH121" s="260"/>
      <c r="BI121" s="260"/>
      <c r="BJ121" s="260"/>
      <c r="BK121" s="260"/>
      <c r="BL121" s="260"/>
      <c r="BM121" s="260"/>
      <c r="BN121" s="260"/>
      <c r="BO121" s="260"/>
      <c r="BP121" s="260"/>
      <c r="BQ121" s="260"/>
      <c r="BR121" s="260"/>
      <c r="BS121" s="260"/>
      <c r="BT121" s="260"/>
      <c r="BU121" s="260"/>
      <c r="BV121" s="260"/>
      <c r="BW121" s="260"/>
      <c r="BX121" s="260"/>
      <c r="BY121" s="260"/>
      <c r="BZ121" s="260"/>
      <c r="CA121" s="260"/>
      <c r="CB121" s="260"/>
      <c r="CC121" s="260"/>
      <c r="CD121" s="260"/>
      <c r="CE121" s="260"/>
      <c r="CF121" s="260"/>
      <c r="CG121" s="260"/>
      <c r="CH121" s="260"/>
      <c r="CI121" s="260"/>
      <c r="CJ121" s="260"/>
      <c r="CK121" s="260"/>
      <c r="CL121" s="260"/>
      <c r="CM121" s="260"/>
      <c r="CN121" s="260"/>
      <c r="CO121" s="260"/>
      <c r="CP121" s="260"/>
      <c r="CQ121" s="260"/>
      <c r="CR121" s="260"/>
      <c r="CS121" s="260"/>
      <c r="CT121" s="260"/>
      <c r="CU121" s="260"/>
      <c r="CV121" s="260"/>
      <c r="CW121" s="260"/>
      <c r="CX121" s="260"/>
      <c r="CY121" s="260"/>
      <c r="CZ121" s="260"/>
      <c r="DA121" s="261"/>
    </row>
    <row r="122" spans="1:105" ht="3.65" customHeight="1">
      <c r="A122" s="1428"/>
      <c r="B122" s="211"/>
      <c r="H122" s="256"/>
      <c r="DA122" s="256"/>
    </row>
    <row r="123" spans="1:105" ht="3.65" customHeight="1">
      <c r="A123" s="1428"/>
      <c r="B123" s="212"/>
      <c r="H123" s="256"/>
      <c r="DA123" s="256"/>
    </row>
    <row r="124" spans="1:105" ht="3.65" customHeight="1">
      <c r="A124" s="1428"/>
      <c r="B124" s="212"/>
      <c r="H124" s="256"/>
      <c r="J124" s="1463"/>
      <c r="K124" s="1464"/>
      <c r="L124" s="1464"/>
      <c r="M124" s="1464"/>
      <c r="N124" s="1464"/>
      <c r="O124" s="1464"/>
      <c r="P124" s="240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1467"/>
      <c r="AC124" s="1467"/>
      <c r="AD124" s="1467"/>
      <c r="AE124" s="1467"/>
      <c r="AF124" s="1467"/>
      <c r="AG124" s="1468"/>
      <c r="DA124" s="256"/>
    </row>
    <row r="125" spans="1:105" ht="3.65" customHeight="1">
      <c r="A125" s="1428"/>
      <c r="B125" s="212"/>
      <c r="H125" s="256"/>
      <c r="J125" s="1465"/>
      <c r="K125" s="1466"/>
      <c r="L125" s="1466"/>
      <c r="M125" s="1466"/>
      <c r="N125" s="1466"/>
      <c r="O125" s="1466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  <c r="AA125" s="275"/>
      <c r="AB125" s="1469"/>
      <c r="AC125" s="1469"/>
      <c r="AD125" s="1469"/>
      <c r="AE125" s="1469"/>
      <c r="AF125" s="1469"/>
      <c r="AG125" s="1470"/>
      <c r="DA125" s="256"/>
    </row>
    <row r="126" spans="1:105" ht="3.65" customHeight="1">
      <c r="A126" s="1428"/>
      <c r="B126" s="212"/>
      <c r="H126" s="256"/>
      <c r="J126" s="1465"/>
      <c r="K126" s="1466"/>
      <c r="L126" s="1466"/>
      <c r="M126" s="1466"/>
      <c r="N126" s="1466"/>
      <c r="O126" s="1466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  <c r="AA126" s="275"/>
      <c r="AB126" s="1469"/>
      <c r="AC126" s="1469"/>
      <c r="AD126" s="1469"/>
      <c r="AE126" s="1469"/>
      <c r="AF126" s="1469"/>
      <c r="AG126" s="1470"/>
      <c r="DA126" s="256"/>
    </row>
    <row r="127" spans="1:105" ht="3.65" customHeight="1">
      <c r="A127" s="1428"/>
      <c r="B127" s="212"/>
      <c r="H127" s="256"/>
      <c r="J127" s="1465"/>
      <c r="K127" s="1466"/>
      <c r="L127" s="1466"/>
      <c r="M127" s="1466"/>
      <c r="N127" s="1466"/>
      <c r="O127" s="1466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1469"/>
      <c r="AC127" s="1469"/>
      <c r="AD127" s="1469"/>
      <c r="AE127" s="1469"/>
      <c r="AF127" s="1469"/>
      <c r="AG127" s="1470"/>
      <c r="DA127" s="256"/>
    </row>
    <row r="128" spans="1:105" ht="3.65" customHeight="1">
      <c r="A128" s="1428"/>
      <c r="B128" s="212"/>
      <c r="H128" s="256"/>
      <c r="J128" s="1465" t="s">
        <v>114</v>
      </c>
      <c r="K128" s="1466"/>
      <c r="L128" s="1466"/>
      <c r="M128" s="1466"/>
      <c r="N128" s="1466"/>
      <c r="O128" s="1466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1466" t="s">
        <v>115</v>
      </c>
      <c r="AC128" s="1466"/>
      <c r="AD128" s="1466"/>
      <c r="AE128" s="1466"/>
      <c r="AF128" s="1466"/>
      <c r="AG128" s="1473"/>
      <c r="DA128" s="256"/>
    </row>
    <row r="129" spans="1:105" ht="3.65" customHeight="1">
      <c r="A129" s="1428"/>
      <c r="B129" s="212"/>
      <c r="H129" s="256"/>
      <c r="J129" s="1465"/>
      <c r="K129" s="1466"/>
      <c r="L129" s="1466"/>
      <c r="M129" s="1466"/>
      <c r="N129" s="1466"/>
      <c r="O129" s="1466"/>
      <c r="P129" s="1635"/>
      <c r="Q129" s="1636"/>
      <c r="R129" s="1637"/>
      <c r="S129" s="1637"/>
      <c r="T129" s="1637"/>
      <c r="U129" s="1637"/>
      <c r="V129" s="1637"/>
      <c r="W129" s="1637"/>
      <c r="X129" s="1637"/>
      <c r="Y129" s="1637"/>
      <c r="Z129" s="1637"/>
      <c r="AA129" s="1644"/>
      <c r="AB129" s="1466"/>
      <c r="AC129" s="1466"/>
      <c r="AD129" s="1466"/>
      <c r="AE129" s="1466"/>
      <c r="AF129" s="1466"/>
      <c r="AG129" s="1473"/>
      <c r="DA129" s="256"/>
    </row>
    <row r="130" spans="1:105" ht="3.65" customHeight="1">
      <c r="A130" s="1428"/>
      <c r="B130" s="212"/>
      <c r="H130" s="256"/>
      <c r="J130" s="1465"/>
      <c r="K130" s="1466"/>
      <c r="L130" s="1466"/>
      <c r="M130" s="1466"/>
      <c r="N130" s="1466"/>
      <c r="O130" s="1466"/>
      <c r="P130" s="268"/>
      <c r="Q130" s="268"/>
      <c r="R130" s="269"/>
      <c r="S130" s="269"/>
      <c r="T130" s="269"/>
      <c r="U130" s="269"/>
      <c r="V130" s="269"/>
      <c r="W130" s="269"/>
      <c r="X130" s="269"/>
      <c r="Y130" s="269"/>
      <c r="Z130" s="269"/>
      <c r="AA130" s="269"/>
      <c r="AB130" s="1466"/>
      <c r="AC130" s="1466"/>
      <c r="AD130" s="1466"/>
      <c r="AE130" s="1466"/>
      <c r="AF130" s="1466"/>
      <c r="AG130" s="1473"/>
      <c r="DA130" s="256"/>
    </row>
    <row r="131" spans="1:105" ht="3.65" customHeight="1">
      <c r="A131" s="1428"/>
      <c r="B131" s="212"/>
      <c r="H131" s="256"/>
      <c r="J131" s="1471"/>
      <c r="K131" s="1472"/>
      <c r="L131" s="1472"/>
      <c r="M131" s="1472"/>
      <c r="N131" s="1472"/>
      <c r="O131" s="1472"/>
      <c r="P131" s="241"/>
      <c r="Q131" s="241"/>
      <c r="R131" s="242"/>
      <c r="S131" s="242"/>
      <c r="T131" s="242"/>
      <c r="U131" s="242"/>
      <c r="V131" s="242"/>
      <c r="W131" s="242"/>
      <c r="X131" s="242"/>
      <c r="Y131" s="242"/>
      <c r="Z131" s="242"/>
      <c r="AA131" s="242"/>
      <c r="AB131" s="1472"/>
      <c r="AC131" s="1472"/>
      <c r="AD131" s="1472"/>
      <c r="AE131" s="1472"/>
      <c r="AF131" s="1472"/>
      <c r="AG131" s="1474"/>
      <c r="DA131" s="256"/>
    </row>
    <row r="132" spans="1:105" ht="3.65" customHeight="1">
      <c r="A132" s="1428"/>
      <c r="B132" s="212"/>
      <c r="H132" s="256"/>
      <c r="DA132" s="256"/>
    </row>
    <row r="133" spans="1:105" ht="3.65" customHeight="1">
      <c r="A133" s="1428"/>
      <c r="B133" s="212"/>
      <c r="H133" s="256"/>
      <c r="DA133" s="256"/>
    </row>
    <row r="134" spans="1:105" ht="3.65" customHeight="1">
      <c r="A134" s="1428"/>
      <c r="B134" s="205"/>
      <c r="C134" s="259"/>
      <c r="D134" s="259"/>
      <c r="E134" s="259"/>
      <c r="F134" s="259"/>
      <c r="G134" s="259"/>
      <c r="H134" s="257"/>
      <c r="I134" s="259"/>
      <c r="J134" s="259"/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E134" s="259"/>
      <c r="AF134" s="259"/>
      <c r="AG134" s="259"/>
      <c r="AH134" s="259"/>
      <c r="AI134" s="259"/>
      <c r="AJ134" s="259"/>
      <c r="AK134" s="259"/>
      <c r="AL134" s="259"/>
      <c r="AM134" s="259"/>
      <c r="AN134" s="259"/>
      <c r="AO134" s="259"/>
      <c r="AP134" s="259"/>
      <c r="AQ134" s="259"/>
      <c r="AR134" s="259"/>
      <c r="AS134" s="259"/>
      <c r="AT134" s="259"/>
      <c r="AU134" s="259"/>
      <c r="AV134" s="259"/>
      <c r="AW134" s="259"/>
      <c r="AX134" s="259"/>
      <c r="AY134" s="259"/>
      <c r="AZ134" s="259"/>
      <c r="BA134" s="259"/>
      <c r="BB134" s="259"/>
      <c r="BC134" s="259"/>
      <c r="BD134" s="259"/>
      <c r="BE134" s="259"/>
      <c r="BF134" s="259"/>
      <c r="BG134" s="259"/>
      <c r="BH134" s="259"/>
      <c r="BI134" s="259"/>
      <c r="BJ134" s="259"/>
      <c r="BK134" s="259"/>
      <c r="BL134" s="259"/>
      <c r="BM134" s="259"/>
      <c r="BN134" s="259"/>
      <c r="BO134" s="259"/>
      <c r="BP134" s="259"/>
      <c r="BQ134" s="259"/>
      <c r="BR134" s="259"/>
      <c r="BS134" s="259"/>
      <c r="BT134" s="259"/>
      <c r="BU134" s="259"/>
      <c r="BV134" s="259"/>
      <c r="BW134" s="259"/>
      <c r="BX134" s="259"/>
      <c r="BY134" s="259"/>
      <c r="BZ134" s="259"/>
      <c r="CA134" s="259"/>
      <c r="CB134" s="259"/>
      <c r="CC134" s="259"/>
      <c r="CD134" s="259"/>
      <c r="CE134" s="259"/>
      <c r="CF134" s="259"/>
      <c r="CG134" s="259"/>
      <c r="CH134" s="259"/>
      <c r="CI134" s="259"/>
      <c r="CJ134" s="259"/>
      <c r="CK134" s="259"/>
      <c r="CL134" s="259"/>
      <c r="CM134" s="259"/>
      <c r="CN134" s="259"/>
      <c r="CO134" s="259"/>
      <c r="CP134" s="259"/>
      <c r="CQ134" s="259"/>
      <c r="CR134" s="259"/>
      <c r="CS134" s="259"/>
      <c r="CT134" s="259"/>
      <c r="CU134" s="259"/>
      <c r="CV134" s="259"/>
      <c r="CW134" s="259"/>
      <c r="CX134" s="259"/>
      <c r="CY134" s="259"/>
      <c r="CZ134" s="259"/>
      <c r="DA134" s="257"/>
    </row>
    <row r="135" spans="1:105" ht="3.65" customHeight="1">
      <c r="A135" s="1428"/>
      <c r="B135" s="206"/>
      <c r="C135" s="207"/>
      <c r="D135" s="207"/>
      <c r="E135" s="207"/>
      <c r="F135" s="207"/>
      <c r="G135" s="207"/>
      <c r="H135" s="258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58"/>
    </row>
    <row r="136" spans="1:105" ht="14.5" customHeight="1">
      <c r="A136" s="1462">
        <v>6</v>
      </c>
      <c r="B136" s="208" t="s">
        <v>358</v>
      </c>
      <c r="C136" s="208"/>
      <c r="D136" s="788" t="s">
        <v>122</v>
      </c>
      <c r="E136" s="208" t="s">
        <v>123</v>
      </c>
      <c r="F136" s="208" t="s">
        <v>108</v>
      </c>
      <c r="G136" s="208" t="s">
        <v>439</v>
      </c>
      <c r="I136" s="260"/>
      <c r="J136" s="260"/>
      <c r="K136" s="260"/>
      <c r="L136" s="260"/>
      <c r="M136" s="260"/>
      <c r="N136" s="260"/>
      <c r="O136" s="260"/>
      <c r="P136" s="260"/>
      <c r="Q136" s="260"/>
      <c r="R136" s="260"/>
      <c r="S136" s="260"/>
      <c r="T136" s="260"/>
      <c r="U136" s="260"/>
      <c r="V136" s="260"/>
      <c r="W136" s="260"/>
      <c r="X136" s="260"/>
      <c r="Y136" s="260"/>
      <c r="Z136" s="260"/>
      <c r="AA136" s="260"/>
      <c r="AB136" s="260"/>
      <c r="AC136" s="260"/>
      <c r="AD136" s="260"/>
      <c r="AE136" s="260"/>
      <c r="AF136" s="260"/>
      <c r="AG136" s="260"/>
      <c r="AH136" s="260"/>
      <c r="AI136" s="260"/>
      <c r="AJ136" s="260"/>
      <c r="AK136" s="260"/>
      <c r="AL136" s="260"/>
      <c r="AM136" s="260"/>
      <c r="AN136" s="260"/>
      <c r="AO136" s="260"/>
      <c r="AP136" s="260"/>
      <c r="AQ136" s="260"/>
      <c r="AR136" s="260"/>
      <c r="AS136" s="260"/>
      <c r="AT136" s="260"/>
      <c r="AU136" s="260"/>
      <c r="AV136" s="260"/>
      <c r="AW136" s="260"/>
      <c r="AX136" s="260"/>
      <c r="AY136" s="260"/>
      <c r="AZ136" s="260"/>
      <c r="BA136" s="260"/>
      <c r="BB136" s="260"/>
      <c r="BC136" s="260"/>
      <c r="BD136" s="260"/>
      <c r="BE136" s="260"/>
      <c r="BF136" s="260"/>
      <c r="BG136" s="260"/>
      <c r="BH136" s="260"/>
      <c r="BI136" s="260"/>
      <c r="BJ136" s="260"/>
      <c r="BK136" s="260"/>
      <c r="BL136" s="260"/>
      <c r="BM136" s="260"/>
      <c r="BN136" s="260"/>
      <c r="BO136" s="260"/>
      <c r="BP136" s="260"/>
      <c r="BQ136" s="260"/>
      <c r="BR136" s="260"/>
      <c r="BS136" s="260"/>
      <c r="BT136" s="260"/>
      <c r="BU136" s="260"/>
      <c r="BV136" s="260"/>
      <c r="BW136" s="260"/>
      <c r="BX136" s="260"/>
      <c r="BY136" s="260"/>
      <c r="BZ136" s="260"/>
      <c r="CA136" s="260"/>
      <c r="CB136" s="260"/>
      <c r="CC136" s="260"/>
      <c r="CD136" s="260"/>
      <c r="CE136" s="260"/>
      <c r="CF136" s="260"/>
      <c r="CG136" s="260"/>
      <c r="CH136" s="260"/>
      <c r="CI136" s="260"/>
      <c r="CJ136" s="260"/>
      <c r="CK136" s="260"/>
      <c r="CL136" s="260"/>
      <c r="CM136" s="260"/>
      <c r="CN136" s="260"/>
      <c r="CO136" s="260"/>
      <c r="CP136" s="260"/>
      <c r="CQ136" s="260"/>
      <c r="CR136" s="260"/>
      <c r="CS136" s="260"/>
      <c r="CT136" s="260"/>
      <c r="CU136" s="260"/>
      <c r="CV136" s="260"/>
      <c r="CW136" s="260"/>
      <c r="CX136" s="260"/>
      <c r="CY136" s="260"/>
      <c r="CZ136" s="260"/>
      <c r="DA136" s="261"/>
    </row>
    <row r="137" spans="1:105" ht="3.65" customHeight="1">
      <c r="A137" s="1428"/>
      <c r="B137" s="211"/>
      <c r="H137" s="256"/>
      <c r="DA137" s="256"/>
    </row>
    <row r="138" spans="1:105" ht="3.65" customHeight="1">
      <c r="A138" s="1428"/>
      <c r="B138" s="212"/>
      <c r="H138" s="256"/>
      <c r="DA138" s="256"/>
    </row>
    <row r="139" spans="1:105" ht="3.65" customHeight="1">
      <c r="A139" s="1428"/>
      <c r="B139" s="212"/>
      <c r="H139" s="256"/>
      <c r="DA139" s="256"/>
    </row>
    <row r="140" spans="1:105" ht="3.65" customHeight="1">
      <c r="A140" s="1428"/>
      <c r="B140" s="212"/>
      <c r="H140" s="256"/>
      <c r="J140" s="1463" t="s">
        <v>110</v>
      </c>
      <c r="K140" s="1464"/>
      <c r="L140" s="1464"/>
      <c r="M140" s="1464"/>
      <c r="N140" s="1464"/>
      <c r="O140" s="1464"/>
      <c r="P140" s="243"/>
      <c r="Q140" s="243"/>
      <c r="R140" s="244"/>
      <c r="S140" s="244"/>
      <c r="T140" s="244"/>
      <c r="U140" s="244"/>
      <c r="V140" s="244"/>
      <c r="W140" s="244"/>
      <c r="X140" s="244"/>
      <c r="Y140" s="244"/>
      <c r="Z140" s="244"/>
      <c r="AA140" s="244"/>
      <c r="AB140" s="1467" t="s">
        <v>111</v>
      </c>
      <c r="AC140" s="1467"/>
      <c r="AD140" s="1467"/>
      <c r="AE140" s="1467"/>
      <c r="AF140" s="1467"/>
      <c r="AG140" s="1468"/>
      <c r="DA140" s="256"/>
    </row>
    <row r="141" spans="1:105" ht="3.65" customHeight="1">
      <c r="A141" s="1428"/>
      <c r="B141" s="212"/>
      <c r="H141" s="256"/>
      <c r="J141" s="1465"/>
      <c r="K141" s="1466"/>
      <c r="L141" s="1466"/>
      <c r="M141" s="1466"/>
      <c r="N141" s="1466"/>
      <c r="O141" s="1466"/>
      <c r="P141" s="268"/>
      <c r="Q141" s="268"/>
      <c r="R141" s="269"/>
      <c r="S141" s="269"/>
      <c r="T141" s="269"/>
      <c r="U141" s="269"/>
      <c r="V141" s="269"/>
      <c r="W141" s="269"/>
      <c r="X141" s="269"/>
      <c r="Y141" s="269"/>
      <c r="Z141" s="269"/>
      <c r="AA141" s="269"/>
      <c r="AB141" s="1469"/>
      <c r="AC141" s="1469"/>
      <c r="AD141" s="1469"/>
      <c r="AE141" s="1469"/>
      <c r="AF141" s="1469"/>
      <c r="AG141" s="1470"/>
      <c r="DA141" s="256"/>
    </row>
    <row r="142" spans="1:105" ht="3.65" customHeight="1">
      <c r="A142" s="1428"/>
      <c r="B142" s="212"/>
      <c r="H142" s="256"/>
      <c r="J142" s="1465"/>
      <c r="K142" s="1466"/>
      <c r="L142" s="1466"/>
      <c r="M142" s="1466"/>
      <c r="N142" s="1466"/>
      <c r="O142" s="1466"/>
      <c r="P142" s="1635"/>
      <c r="Q142" s="1636"/>
      <c r="R142" s="1637"/>
      <c r="S142" s="1637"/>
      <c r="T142" s="1637"/>
      <c r="U142" s="1637"/>
      <c r="V142" s="1637"/>
      <c r="W142" s="1637"/>
      <c r="X142" s="1637"/>
      <c r="Y142" s="1637"/>
      <c r="Z142" s="1637"/>
      <c r="AA142" s="1644"/>
      <c r="AB142" s="1469"/>
      <c r="AC142" s="1469"/>
      <c r="AD142" s="1469"/>
      <c r="AE142" s="1469"/>
      <c r="AF142" s="1469"/>
      <c r="AG142" s="1470"/>
      <c r="DA142" s="256"/>
    </row>
    <row r="143" spans="1:105" ht="3.65" customHeight="1">
      <c r="A143" s="1428"/>
      <c r="B143" s="212"/>
      <c r="H143" s="256"/>
      <c r="J143" s="1465"/>
      <c r="K143" s="1466"/>
      <c r="L143" s="1466"/>
      <c r="M143" s="1466"/>
      <c r="N143" s="1466"/>
      <c r="O143" s="1466"/>
      <c r="P143" s="268"/>
      <c r="Q143" s="268"/>
      <c r="R143" s="268"/>
      <c r="S143" s="268"/>
      <c r="T143" s="268"/>
      <c r="U143" s="268"/>
      <c r="V143" s="268"/>
      <c r="W143" s="268"/>
      <c r="X143" s="268"/>
      <c r="Y143" s="268"/>
      <c r="Z143" s="268"/>
      <c r="AA143" s="268"/>
      <c r="AB143" s="1469"/>
      <c r="AC143" s="1469"/>
      <c r="AD143" s="1469"/>
      <c r="AE143" s="1469"/>
      <c r="AF143" s="1469"/>
      <c r="AG143" s="1470"/>
      <c r="DA143" s="256"/>
    </row>
    <row r="144" spans="1:105" ht="3.65" customHeight="1">
      <c r="A144" s="1428"/>
      <c r="B144" s="212"/>
      <c r="H144" s="256"/>
      <c r="J144" s="245"/>
      <c r="K144" s="268"/>
      <c r="L144" s="268"/>
      <c r="M144" s="268"/>
      <c r="N144" s="268"/>
      <c r="O144" s="268"/>
      <c r="P144" s="268"/>
      <c r="Q144" s="268"/>
      <c r="R144" s="268"/>
      <c r="S144" s="268"/>
      <c r="T144" s="268"/>
      <c r="U144" s="268"/>
      <c r="V144" s="268"/>
      <c r="W144" s="268"/>
      <c r="X144" s="268"/>
      <c r="Y144" s="268"/>
      <c r="Z144" s="268"/>
      <c r="AA144" s="268"/>
      <c r="AB144" s="269"/>
      <c r="AC144" s="269"/>
      <c r="AD144" s="269"/>
      <c r="AE144" s="269"/>
      <c r="AF144" s="269"/>
      <c r="AG144" s="246"/>
      <c r="DA144" s="256"/>
    </row>
    <row r="145" spans="1:105" ht="3.65" customHeight="1">
      <c r="A145" s="1428"/>
      <c r="B145" s="212"/>
      <c r="H145" s="256"/>
      <c r="J145" s="245"/>
      <c r="K145" s="268"/>
      <c r="L145" s="268"/>
      <c r="M145" s="268"/>
      <c r="N145" s="268"/>
      <c r="O145" s="268"/>
      <c r="P145" s="268"/>
      <c r="Q145" s="268"/>
      <c r="R145" s="268"/>
      <c r="S145" s="268"/>
      <c r="T145" s="268"/>
      <c r="U145" s="268"/>
      <c r="V145" s="268"/>
      <c r="W145" s="268"/>
      <c r="X145" s="268"/>
      <c r="Y145" s="272"/>
      <c r="Z145" s="272"/>
      <c r="AA145" s="272"/>
      <c r="AB145" s="272"/>
      <c r="AC145" s="272"/>
      <c r="AD145" s="272"/>
      <c r="AE145" s="272"/>
      <c r="AF145" s="269"/>
      <c r="AG145" s="246"/>
      <c r="DA145" s="256"/>
    </row>
    <row r="146" spans="1:105" ht="3.65" customHeight="1">
      <c r="A146" s="1428"/>
      <c r="B146" s="212"/>
      <c r="H146" s="256"/>
      <c r="J146" s="245"/>
      <c r="K146" s="268"/>
      <c r="L146" s="268"/>
      <c r="M146" s="268"/>
      <c r="N146" s="268"/>
      <c r="O146" s="268"/>
      <c r="P146" s="268"/>
      <c r="Q146" s="268"/>
      <c r="R146" s="268"/>
      <c r="S146" s="268"/>
      <c r="T146" s="268"/>
      <c r="U146" s="268"/>
      <c r="V146" s="268"/>
      <c r="W146" s="268"/>
      <c r="X146" s="268"/>
      <c r="Y146" s="272"/>
      <c r="Z146" s="272"/>
      <c r="AA146" s="272"/>
      <c r="AB146" s="272"/>
      <c r="AC146" s="272"/>
      <c r="AD146" s="272"/>
      <c r="AE146" s="272"/>
      <c r="AF146" s="269"/>
      <c r="AG146" s="246"/>
      <c r="DA146" s="256"/>
    </row>
    <row r="147" spans="1:105" ht="3.65" customHeight="1">
      <c r="A147" s="1428"/>
      <c r="B147" s="212"/>
      <c r="H147" s="256"/>
      <c r="J147" s="247"/>
      <c r="K147" s="241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8"/>
      <c r="Z147" s="248"/>
      <c r="AA147" s="248"/>
      <c r="AB147" s="248"/>
      <c r="AC147" s="248"/>
      <c r="AD147" s="248"/>
      <c r="AE147" s="248"/>
      <c r="AF147" s="248"/>
      <c r="AG147" s="249"/>
      <c r="DA147" s="256"/>
    </row>
    <row r="148" spans="1:105" ht="3.65" customHeight="1">
      <c r="A148" s="1428"/>
      <c r="B148" s="212"/>
      <c r="H148" s="256"/>
      <c r="DA148" s="256"/>
    </row>
    <row r="149" spans="1:105" ht="3.65" customHeight="1">
      <c r="A149" s="1428"/>
      <c r="B149" s="205"/>
      <c r="C149" s="259"/>
      <c r="D149" s="259"/>
      <c r="E149" s="259"/>
      <c r="F149" s="259"/>
      <c r="G149" s="259"/>
      <c r="H149" s="257"/>
      <c r="I149" s="259"/>
      <c r="J149" s="259"/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  <c r="AE149" s="259"/>
      <c r="AF149" s="259"/>
      <c r="AG149" s="259"/>
      <c r="AH149" s="259"/>
      <c r="AI149" s="259"/>
      <c r="AJ149" s="259"/>
      <c r="AK149" s="259"/>
      <c r="AL149" s="259"/>
      <c r="AM149" s="259"/>
      <c r="AN149" s="259"/>
      <c r="AO149" s="259"/>
      <c r="AP149" s="259"/>
      <c r="AQ149" s="259"/>
      <c r="AR149" s="259"/>
      <c r="AS149" s="259"/>
      <c r="AT149" s="259"/>
      <c r="AU149" s="259"/>
      <c r="AV149" s="259"/>
      <c r="AW149" s="259"/>
      <c r="AX149" s="259"/>
      <c r="AY149" s="259"/>
      <c r="AZ149" s="259"/>
      <c r="BA149" s="259"/>
      <c r="BB149" s="259"/>
      <c r="BC149" s="259"/>
      <c r="BD149" s="259"/>
      <c r="BE149" s="259"/>
      <c r="BF149" s="259"/>
      <c r="BG149" s="259"/>
      <c r="BH149" s="259"/>
      <c r="BI149" s="259"/>
      <c r="BJ149" s="259"/>
      <c r="BK149" s="259"/>
      <c r="BL149" s="259"/>
      <c r="BM149" s="259"/>
      <c r="BN149" s="259"/>
      <c r="BO149" s="259"/>
      <c r="BP149" s="259"/>
      <c r="BQ149" s="259"/>
      <c r="BR149" s="259"/>
      <c r="BS149" s="259"/>
      <c r="BT149" s="259"/>
      <c r="BU149" s="259"/>
      <c r="BV149" s="259"/>
      <c r="BW149" s="259"/>
      <c r="BX149" s="259"/>
      <c r="BY149" s="259"/>
      <c r="BZ149" s="259"/>
      <c r="CA149" s="259"/>
      <c r="CB149" s="259"/>
      <c r="CC149" s="259"/>
      <c r="CD149" s="259"/>
      <c r="CE149" s="259"/>
      <c r="CF149" s="259"/>
      <c r="CG149" s="259"/>
      <c r="CH149" s="259"/>
      <c r="CI149" s="259"/>
      <c r="CJ149" s="259"/>
      <c r="CK149" s="259"/>
      <c r="CL149" s="259"/>
      <c r="CM149" s="259"/>
      <c r="CN149" s="259"/>
      <c r="CO149" s="259"/>
      <c r="CP149" s="259"/>
      <c r="CQ149" s="259"/>
      <c r="CR149" s="259"/>
      <c r="CS149" s="259"/>
      <c r="CT149" s="259"/>
      <c r="CU149" s="259"/>
      <c r="CV149" s="259"/>
      <c r="CW149" s="259"/>
      <c r="CX149" s="259"/>
      <c r="CY149" s="259"/>
      <c r="CZ149" s="259"/>
      <c r="DA149" s="257"/>
    </row>
    <row r="150" spans="1:105" ht="3.65" customHeight="1">
      <c r="A150" s="1428"/>
      <c r="B150" s="206"/>
      <c r="C150" s="207"/>
      <c r="D150" s="207"/>
      <c r="E150" s="207"/>
      <c r="F150" s="207"/>
      <c r="G150" s="207"/>
      <c r="H150" s="258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58"/>
    </row>
    <row r="151" spans="1:105" s="26" customFormat="1" ht="14.5" customHeight="1">
      <c r="B151" s="1546" t="str">
        <f>"T_HBB"&amp;"X"&amp;F151&amp;"X"&amp;G151&amp;"X"&amp;H151</f>
        <v>T_HBBX400AX400X25</v>
      </c>
      <c r="C151" s="1546" t="s">
        <v>75</v>
      </c>
      <c r="D151" s="1546" t="s">
        <v>123</v>
      </c>
      <c r="E151" s="1546" t="s">
        <v>125</v>
      </c>
      <c r="F151" s="1547" t="s">
        <v>429</v>
      </c>
      <c r="G151" s="1548">
        <v>400</v>
      </c>
      <c r="H151" s="1546">
        <v>25</v>
      </c>
      <c r="I151" s="797"/>
      <c r="J151" s="797"/>
      <c r="K151" s="797"/>
      <c r="L151" s="797"/>
      <c r="M151" s="797"/>
      <c r="N151" s="797"/>
      <c r="O151" s="797"/>
      <c r="P151" s="797"/>
      <c r="Q151" s="797"/>
      <c r="R151" s="797"/>
      <c r="S151" s="797"/>
      <c r="T151" s="797"/>
      <c r="U151" s="797"/>
      <c r="V151" s="797"/>
      <c r="W151" s="797"/>
      <c r="X151" s="797"/>
      <c r="Y151" s="797"/>
      <c r="Z151" s="797"/>
      <c r="AA151" s="797"/>
      <c r="AB151" s="797"/>
      <c r="AC151" s="797"/>
      <c r="AD151" s="797"/>
      <c r="AE151" s="797"/>
      <c r="AF151" s="797"/>
      <c r="AG151" s="797"/>
      <c r="AH151" s="797"/>
      <c r="AI151" s="797"/>
      <c r="AJ151" s="797"/>
      <c r="AK151" s="797"/>
      <c r="AL151" s="797"/>
      <c r="AM151" s="797"/>
      <c r="AN151" s="797"/>
      <c r="AO151" s="797"/>
      <c r="AP151" s="797"/>
      <c r="AQ151" s="797"/>
      <c r="AR151" s="797"/>
      <c r="AS151" s="797"/>
      <c r="AT151" s="797"/>
      <c r="AU151" s="797"/>
      <c r="AV151" s="797"/>
      <c r="AW151" s="797"/>
      <c r="AX151" s="797"/>
      <c r="AY151" s="797"/>
      <c r="AZ151" s="797"/>
      <c r="BA151" s="797"/>
      <c r="BB151" s="797"/>
      <c r="BC151" s="797"/>
      <c r="BD151" s="797"/>
      <c r="BE151" s="797"/>
      <c r="BF151" s="797"/>
      <c r="BG151" s="797"/>
      <c r="BH151" s="797"/>
      <c r="BI151" s="797"/>
      <c r="BJ151" s="797"/>
      <c r="BK151" s="797"/>
      <c r="BL151" s="797"/>
      <c r="BM151" s="797"/>
      <c r="BN151" s="797"/>
      <c r="BO151" s="797"/>
      <c r="BP151" s="797"/>
      <c r="BQ151" s="797"/>
      <c r="BR151" s="797"/>
      <c r="BS151" s="797"/>
      <c r="BT151" s="797"/>
      <c r="BU151" s="797"/>
      <c r="BV151" s="797"/>
      <c r="BW151" s="797"/>
      <c r="BX151" s="797"/>
      <c r="BY151" s="797"/>
      <c r="BZ151" s="797"/>
      <c r="CA151" s="797"/>
      <c r="CB151" s="797"/>
      <c r="CC151" s="797"/>
      <c r="CD151" s="797"/>
      <c r="CE151" s="797"/>
      <c r="CF151" s="797"/>
      <c r="CG151" s="797"/>
      <c r="CH151" s="797"/>
      <c r="CI151" s="797"/>
      <c r="CJ151" s="797"/>
      <c r="CK151" s="797"/>
      <c r="CL151" s="797"/>
      <c r="CM151" s="797"/>
      <c r="CN151" s="797"/>
      <c r="CO151" s="797"/>
      <c r="CP151" s="797"/>
      <c r="CQ151" s="797"/>
      <c r="CR151" s="797"/>
      <c r="CS151" s="797"/>
      <c r="CT151" s="797"/>
      <c r="CU151" s="797"/>
      <c r="CV151" s="797"/>
      <c r="CW151" s="797"/>
      <c r="CX151" s="797"/>
      <c r="CY151" s="797"/>
      <c r="CZ151" s="797"/>
      <c r="DA151" s="797"/>
    </row>
    <row r="152" spans="1:105" s="26" customFormat="1" ht="21" customHeight="1">
      <c r="B152" s="601" t="s">
        <v>430</v>
      </c>
      <c r="H152" s="1550"/>
    </row>
    <row r="153" spans="1:105" s="26" customFormat="1" ht="3.65" customHeight="1">
      <c r="B153" s="601"/>
      <c r="H153" s="1550"/>
    </row>
    <row r="154" spans="1:105" s="26" customFormat="1" ht="3.65" customHeight="1">
      <c r="B154" s="601"/>
      <c r="H154" s="1550"/>
      <c r="L154" s="1551" t="s">
        <v>124</v>
      </c>
      <c r="M154" s="1552"/>
      <c r="N154" s="1552"/>
      <c r="O154" s="1553"/>
      <c r="P154" s="346"/>
      <c r="Q154" s="346"/>
      <c r="R154" s="1554"/>
      <c r="S154" s="1554"/>
      <c r="T154" s="1554"/>
      <c r="U154" s="1554"/>
      <c r="V154" s="1555" t="s">
        <v>111</v>
      </c>
      <c r="W154" s="1556"/>
    </row>
    <row r="155" spans="1:105" s="26" customFormat="1" ht="3.65" customHeight="1">
      <c r="B155" s="601"/>
      <c r="H155" s="1550"/>
      <c r="L155" s="1557"/>
      <c r="M155" s="1558"/>
      <c r="N155" s="1558"/>
      <c r="O155" s="1559"/>
      <c r="P155" s="350"/>
      <c r="Q155" s="812"/>
      <c r="R155" s="36"/>
      <c r="S155" s="36"/>
      <c r="T155" s="36"/>
      <c r="U155" s="36"/>
      <c r="V155" s="1412"/>
      <c r="W155" s="1560"/>
    </row>
    <row r="156" spans="1:105" s="26" customFormat="1" ht="3.65" customHeight="1">
      <c r="B156" s="601"/>
      <c r="H156" s="1550"/>
      <c r="L156" s="875"/>
      <c r="M156" s="1623"/>
      <c r="N156" s="1623"/>
      <c r="O156" s="1623"/>
      <c r="P156" s="1623"/>
      <c r="Q156" s="1624"/>
      <c r="R156" s="1624"/>
      <c r="S156" s="1624"/>
      <c r="T156" s="1624"/>
      <c r="U156" s="1624"/>
      <c r="V156" s="1624"/>
      <c r="W156" s="875"/>
    </row>
    <row r="157" spans="1:105" s="26" customFormat="1" ht="3.65" customHeight="1">
      <c r="B157" s="601"/>
      <c r="H157" s="1550"/>
      <c r="L157" s="496"/>
      <c r="M157" s="352"/>
      <c r="N157" s="352"/>
      <c r="O157" s="352"/>
      <c r="P157" s="352"/>
      <c r="Q157" s="352"/>
      <c r="R157" s="352"/>
      <c r="S157" s="352"/>
      <c r="T157" s="352"/>
      <c r="U157" s="352"/>
      <c r="V157" s="352"/>
      <c r="W157" s="1561"/>
    </row>
    <row r="158" spans="1:105" s="26" customFormat="1" ht="3.65" customHeight="1">
      <c r="B158" s="601"/>
      <c r="H158" s="1550"/>
      <c r="L158" s="875"/>
      <c r="M158" s="1624"/>
      <c r="N158" s="1624"/>
      <c r="O158" s="1624"/>
      <c r="P158" s="1624"/>
      <c r="Q158" s="1624"/>
      <c r="R158" s="1624"/>
      <c r="S158" s="1624"/>
      <c r="T158" s="1624"/>
      <c r="U158" s="1624"/>
      <c r="V158" s="1624"/>
      <c r="W158" s="875"/>
    </row>
    <row r="159" spans="1:105" s="26" customFormat="1" ht="3.65" customHeight="1">
      <c r="B159" s="601"/>
      <c r="H159" s="1550"/>
      <c r="L159" s="496"/>
      <c r="M159" s="352"/>
      <c r="N159" s="352"/>
      <c r="O159" s="352"/>
      <c r="P159" s="352"/>
      <c r="Q159" s="352"/>
      <c r="R159" s="352"/>
      <c r="S159" s="352"/>
      <c r="T159" s="352"/>
      <c r="U159" s="352"/>
      <c r="V159" s="352"/>
      <c r="W159" s="1561"/>
    </row>
    <row r="160" spans="1:105" s="26" customFormat="1" ht="3.65" customHeight="1">
      <c r="B160" s="601"/>
      <c r="H160" s="1550"/>
      <c r="L160" s="875"/>
      <c r="M160" s="1624"/>
      <c r="N160" s="1624"/>
      <c r="O160" s="1624"/>
      <c r="P160" s="1624"/>
      <c r="Q160" s="1624"/>
      <c r="R160" s="1624"/>
      <c r="S160" s="1624"/>
      <c r="T160" s="1624"/>
      <c r="U160" s="1624"/>
      <c r="V160" s="1624"/>
      <c r="W160" s="875"/>
    </row>
    <row r="161" spans="2:105" s="26" customFormat="1" ht="3.65" customHeight="1">
      <c r="B161" s="601"/>
      <c r="H161" s="1550"/>
      <c r="L161" s="962" t="s">
        <v>229</v>
      </c>
      <c r="M161" s="963"/>
      <c r="N161" s="1562"/>
      <c r="O161" s="1562"/>
      <c r="P161" s="1562"/>
      <c r="Q161" s="1562"/>
      <c r="R161" s="1562"/>
      <c r="S161" s="1562"/>
      <c r="T161" s="1562"/>
      <c r="U161" s="412"/>
      <c r="V161" s="412"/>
      <c r="W161" s="1563"/>
    </row>
    <row r="162" spans="2:105" s="26" customFormat="1" ht="3.65" customHeight="1">
      <c r="B162" s="601"/>
      <c r="H162" s="1550"/>
    </row>
    <row r="163" spans="2:105" s="26" customFormat="1" ht="3.65" customHeight="1">
      <c r="B163" s="601"/>
      <c r="H163" s="1550"/>
    </row>
    <row r="164" spans="2:105" s="26" customFormat="1" ht="3.65" customHeight="1">
      <c r="B164" s="601"/>
      <c r="H164" s="1550"/>
    </row>
    <row r="165" spans="2:105" s="26" customFormat="1" ht="3.65" customHeight="1">
      <c r="B165" s="601"/>
      <c r="H165" s="1550"/>
    </row>
    <row r="166" spans="2:105" s="26" customFormat="1" ht="3.65" customHeight="1">
      <c r="B166" s="601"/>
      <c r="H166" s="1564"/>
    </row>
    <row r="167" spans="2:105" s="26" customFormat="1" ht="3.65" customHeight="1">
      <c r="B167" s="1602"/>
      <c r="C167" s="1603"/>
      <c r="D167" s="1603"/>
      <c r="E167" s="1603"/>
      <c r="F167" s="1603"/>
      <c r="G167" s="1603"/>
      <c r="H167" s="1603"/>
      <c r="I167" s="1603"/>
      <c r="J167" s="1603"/>
      <c r="K167" s="1603"/>
      <c r="L167" s="1603"/>
      <c r="M167" s="1603"/>
      <c r="N167" s="1603"/>
      <c r="O167" s="1603"/>
      <c r="P167" s="1603"/>
      <c r="Q167" s="1603"/>
      <c r="R167" s="1603"/>
      <c r="S167" s="1603"/>
      <c r="T167" s="1603"/>
      <c r="U167" s="1603"/>
      <c r="V167" s="1603"/>
      <c r="W167" s="1603"/>
      <c r="X167" s="1603"/>
      <c r="Y167" s="1603"/>
      <c r="Z167" s="1603"/>
      <c r="AA167" s="1603"/>
      <c r="AB167" s="1603"/>
      <c r="AC167" s="1603"/>
      <c r="AD167" s="1603"/>
      <c r="AE167" s="1603"/>
      <c r="AF167" s="1603"/>
      <c r="AG167" s="1603"/>
      <c r="AH167" s="1603"/>
      <c r="AI167" s="1603"/>
      <c r="AJ167" s="1603"/>
      <c r="AK167" s="1603"/>
      <c r="AL167" s="1603"/>
      <c r="AM167" s="1603"/>
      <c r="AN167" s="1603"/>
      <c r="AO167" s="1603"/>
      <c r="AP167" s="1603"/>
      <c r="AQ167" s="1603"/>
      <c r="AR167" s="1603"/>
      <c r="AS167" s="1603"/>
      <c r="AT167" s="1603"/>
      <c r="AU167" s="1603"/>
      <c r="AV167" s="1603"/>
      <c r="AW167" s="1603"/>
      <c r="AX167" s="1603"/>
      <c r="AY167" s="1603"/>
      <c r="AZ167" s="1603"/>
      <c r="BA167" s="1603"/>
      <c r="BB167" s="1603"/>
      <c r="BC167" s="1603"/>
      <c r="BD167" s="1603"/>
      <c r="BE167" s="1603"/>
      <c r="BF167" s="1603"/>
      <c r="BG167" s="1603"/>
      <c r="BH167" s="1603"/>
      <c r="BI167" s="1603"/>
      <c r="BJ167" s="1603"/>
      <c r="BK167" s="1603"/>
      <c r="BL167" s="1603"/>
      <c r="BM167" s="1603"/>
      <c r="BN167" s="1603"/>
      <c r="BO167" s="1603"/>
      <c r="BP167" s="1603"/>
      <c r="BQ167" s="1603"/>
      <c r="BR167" s="1603"/>
      <c r="BS167" s="1603"/>
      <c r="BT167" s="1603"/>
      <c r="BU167" s="1603"/>
      <c r="BV167" s="1603"/>
      <c r="BW167" s="1603"/>
      <c r="BX167" s="1603"/>
      <c r="BY167" s="1603"/>
      <c r="BZ167" s="1603"/>
      <c r="CA167" s="1603"/>
      <c r="CB167" s="1603"/>
      <c r="CC167" s="1603"/>
      <c r="CD167" s="1603"/>
      <c r="CE167" s="1603"/>
      <c r="CF167" s="1603"/>
      <c r="CG167" s="1603"/>
      <c r="CH167" s="1603"/>
      <c r="CI167" s="1603"/>
      <c r="CJ167" s="1603"/>
      <c r="CK167" s="1603"/>
      <c r="CL167" s="1603"/>
      <c r="CM167" s="1603"/>
      <c r="CN167" s="1603"/>
      <c r="CO167" s="1603"/>
      <c r="CP167" s="1603"/>
      <c r="CQ167" s="1603"/>
      <c r="CR167" s="1603"/>
      <c r="CS167" s="1603"/>
      <c r="CT167" s="1603"/>
      <c r="CU167" s="1603"/>
      <c r="CV167" s="1603"/>
      <c r="CW167" s="1603"/>
      <c r="CX167" s="1603"/>
      <c r="CY167" s="1603"/>
      <c r="CZ167" s="1603"/>
      <c r="DA167" s="1603"/>
    </row>
    <row r="168" spans="2:105" s="26" customFormat="1" ht="3.65" customHeight="1">
      <c r="B168" s="1605"/>
      <c r="C168" s="1606"/>
      <c r="D168" s="1606"/>
      <c r="E168" s="1606"/>
      <c r="F168" s="1606"/>
      <c r="G168" s="1606"/>
      <c r="H168" s="1606"/>
      <c r="I168" s="1606"/>
      <c r="J168" s="1606"/>
      <c r="K168" s="1606"/>
      <c r="L168" s="1606"/>
      <c r="M168" s="1606"/>
      <c r="N168" s="1606"/>
      <c r="O168" s="1606"/>
      <c r="P168" s="1606"/>
      <c r="Q168" s="1606"/>
      <c r="R168" s="1606"/>
      <c r="S168" s="1606"/>
      <c r="T168" s="1606"/>
      <c r="U168" s="1606"/>
      <c r="V168" s="1606"/>
      <c r="W168" s="1606"/>
      <c r="X168" s="1606"/>
      <c r="Y168" s="1606"/>
      <c r="Z168" s="1606"/>
      <c r="AA168" s="1606"/>
      <c r="AB168" s="1606"/>
      <c r="AC168" s="1606"/>
      <c r="AD168" s="1606"/>
      <c r="AE168" s="1606"/>
      <c r="AF168" s="1606"/>
      <c r="AG168" s="1606"/>
      <c r="AH168" s="1606"/>
      <c r="AI168" s="1606"/>
      <c r="AJ168" s="1606"/>
      <c r="AK168" s="1606"/>
      <c r="AL168" s="1606"/>
      <c r="AM168" s="1606"/>
      <c r="AN168" s="1606"/>
      <c r="AO168" s="1606"/>
      <c r="AP168" s="1606"/>
      <c r="AQ168" s="1606"/>
      <c r="AR168" s="1606"/>
      <c r="AS168" s="1606"/>
      <c r="AT168" s="1606"/>
      <c r="AU168" s="1606"/>
      <c r="AV168" s="1606"/>
      <c r="AW168" s="1606"/>
      <c r="AX168" s="1606"/>
      <c r="AY168" s="1606"/>
      <c r="AZ168" s="1606"/>
      <c r="BA168" s="1606"/>
      <c r="BB168" s="1606"/>
      <c r="BC168" s="1606"/>
      <c r="BD168" s="1606"/>
      <c r="BE168" s="1606"/>
      <c r="BF168" s="1606"/>
      <c r="BG168" s="1606"/>
      <c r="BH168" s="1606"/>
      <c r="BI168" s="1606"/>
      <c r="BJ168" s="1606"/>
      <c r="BK168" s="1606"/>
      <c r="BL168" s="1606"/>
      <c r="BM168" s="1606"/>
      <c r="BN168" s="1606"/>
      <c r="BO168" s="1606"/>
      <c r="BP168" s="1606"/>
      <c r="BQ168" s="1606"/>
      <c r="BR168" s="1606"/>
      <c r="BS168" s="1606"/>
      <c r="BT168" s="1606"/>
      <c r="BU168" s="1606"/>
      <c r="BV168" s="1606"/>
      <c r="BW168" s="1606"/>
      <c r="BX168" s="1606"/>
      <c r="BY168" s="1606"/>
      <c r="BZ168" s="1606"/>
      <c r="CA168" s="1606"/>
      <c r="CB168" s="1606"/>
      <c r="CC168" s="1606"/>
      <c r="CD168" s="1606"/>
      <c r="CE168" s="1606"/>
      <c r="CF168" s="1606"/>
      <c r="CG168" s="1606"/>
      <c r="CH168" s="1606"/>
      <c r="CI168" s="1606"/>
      <c r="CJ168" s="1606"/>
      <c r="CK168" s="1606"/>
      <c r="CL168" s="1606"/>
      <c r="CM168" s="1606"/>
      <c r="CN168" s="1606"/>
      <c r="CO168" s="1606"/>
      <c r="CP168" s="1606"/>
      <c r="CQ168" s="1606"/>
      <c r="CR168" s="1606"/>
      <c r="CS168" s="1606"/>
      <c r="CT168" s="1606"/>
      <c r="CU168" s="1606"/>
      <c r="CV168" s="1606"/>
      <c r="CW168" s="1606"/>
      <c r="CX168" s="1606"/>
      <c r="CY168" s="1606"/>
      <c r="CZ168" s="1606"/>
      <c r="DA168" s="1606"/>
    </row>
    <row r="169" spans="2:105" s="26" customFormat="1" ht="14.5" customHeight="1">
      <c r="B169" s="1546" t="str">
        <f>"G_HBB"&amp;"X"&amp;F169&amp;"X"&amp;G169&amp;"X"&amp;H169</f>
        <v>G_HBBX400AX400X25</v>
      </c>
      <c r="C169" s="1546" t="s">
        <v>122</v>
      </c>
      <c r="D169" s="1546" t="s">
        <v>123</v>
      </c>
      <c r="E169" s="1546" t="s">
        <v>125</v>
      </c>
      <c r="F169" s="1547" t="s">
        <v>429</v>
      </c>
      <c r="G169" s="1548">
        <v>400</v>
      </c>
      <c r="H169" s="1546">
        <v>25</v>
      </c>
      <c r="I169" s="797"/>
      <c r="J169" s="797"/>
      <c r="K169" s="797"/>
      <c r="L169" s="797"/>
      <c r="M169" s="797"/>
      <c r="N169" s="797"/>
      <c r="O169" s="797"/>
      <c r="P169" s="797"/>
      <c r="Q169" s="797"/>
      <c r="R169" s="797"/>
      <c r="S169" s="797"/>
      <c r="T169" s="797"/>
      <c r="U169" s="797"/>
      <c r="V169" s="797"/>
      <c r="W169" s="797"/>
      <c r="X169" s="797"/>
      <c r="Y169" s="797"/>
      <c r="Z169" s="797"/>
      <c r="AA169" s="797"/>
      <c r="AB169" s="797"/>
      <c r="AC169" s="797"/>
      <c r="AD169" s="797"/>
      <c r="AE169" s="797"/>
      <c r="AF169" s="797"/>
      <c r="AG169" s="797"/>
      <c r="AH169" s="797"/>
      <c r="AI169" s="797"/>
      <c r="AJ169" s="797"/>
      <c r="AK169" s="797"/>
      <c r="AL169" s="797"/>
      <c r="AM169" s="797"/>
      <c r="AN169" s="797"/>
      <c r="AO169" s="797"/>
      <c r="AP169" s="797"/>
      <c r="AQ169" s="797"/>
      <c r="AR169" s="797"/>
      <c r="AS169" s="797"/>
      <c r="AT169" s="797"/>
      <c r="AU169" s="797"/>
      <c r="AV169" s="797"/>
      <c r="AW169" s="797"/>
      <c r="AX169" s="797"/>
      <c r="AY169" s="797"/>
      <c r="AZ169" s="797"/>
      <c r="BA169" s="797"/>
      <c r="BB169" s="797"/>
      <c r="BC169" s="797"/>
      <c r="BD169" s="797"/>
      <c r="BE169" s="797"/>
      <c r="BF169" s="797"/>
      <c r="BG169" s="797"/>
      <c r="BH169" s="797"/>
      <c r="BI169" s="797"/>
      <c r="BJ169" s="797"/>
      <c r="BK169" s="797"/>
      <c r="BL169" s="797"/>
      <c r="BM169" s="797"/>
      <c r="BN169" s="797"/>
      <c r="BO169" s="797"/>
      <c r="BP169" s="797"/>
      <c r="BQ169" s="797"/>
      <c r="BR169" s="797"/>
      <c r="BS169" s="797"/>
      <c r="BT169" s="797"/>
      <c r="BU169" s="797"/>
      <c r="BV169" s="797"/>
      <c r="BW169" s="797"/>
      <c r="BX169" s="797"/>
      <c r="BY169" s="797"/>
      <c r="BZ169" s="797"/>
      <c r="CA169" s="797"/>
      <c r="CB169" s="797"/>
      <c r="CC169" s="797"/>
      <c r="CD169" s="797"/>
      <c r="CE169" s="797"/>
      <c r="CF169" s="797"/>
      <c r="CG169" s="797"/>
      <c r="CH169" s="797"/>
      <c r="CI169" s="797"/>
      <c r="CJ169" s="797"/>
      <c r="CK169" s="797"/>
      <c r="CL169" s="797"/>
      <c r="CM169" s="797"/>
      <c r="CN169" s="797"/>
      <c r="CO169" s="797"/>
      <c r="CP169" s="797"/>
      <c r="CQ169" s="797"/>
      <c r="CR169" s="797"/>
      <c r="CS169" s="797"/>
      <c r="CT169" s="797"/>
      <c r="CU169" s="797"/>
      <c r="CV169" s="797"/>
      <c r="CW169" s="797"/>
      <c r="CX169" s="797"/>
      <c r="CY169" s="797"/>
      <c r="CZ169" s="797"/>
      <c r="DA169" s="1549"/>
    </row>
    <row r="170" spans="2:105" s="26" customFormat="1" ht="3.65" customHeight="1">
      <c r="B170" s="601"/>
      <c r="H170" s="1550"/>
      <c r="DA170" s="365"/>
    </row>
    <row r="171" spans="2:105" s="26" customFormat="1" ht="3.65" customHeight="1">
      <c r="B171" s="601"/>
      <c r="H171" s="1550"/>
      <c r="J171" s="1460" t="s">
        <v>124</v>
      </c>
      <c r="K171" s="1461"/>
      <c r="L171" s="1461"/>
      <c r="M171" s="1461"/>
      <c r="N171" s="1461"/>
      <c r="O171" s="1571"/>
      <c r="P171" s="1571"/>
      <c r="Q171" s="225"/>
      <c r="R171" s="226"/>
      <c r="S171" s="226"/>
      <c r="T171" s="226"/>
      <c r="U171" s="226"/>
      <c r="V171" s="226"/>
      <c r="W171" s="226"/>
      <c r="X171" s="226"/>
      <c r="Y171" s="226"/>
      <c r="Z171" s="226"/>
      <c r="AA171" s="226"/>
      <c r="AB171" s="226"/>
      <c r="AC171" s="226"/>
      <c r="AD171" s="1454" t="s">
        <v>111</v>
      </c>
      <c r="AE171" s="1454"/>
      <c r="AF171" s="1454"/>
      <c r="AG171" s="1455"/>
      <c r="AH171" s="1572"/>
      <c r="AI171" s="1572"/>
      <c r="AJ171" s="1572"/>
      <c r="AK171" s="1572"/>
      <c r="AL171" s="1572"/>
      <c r="AM171" s="1572"/>
      <c r="AN171" s="1572"/>
      <c r="AO171" s="1572"/>
      <c r="AP171" s="1572"/>
      <c r="AQ171" s="1572"/>
      <c r="AR171" s="1572"/>
      <c r="AS171" s="1572"/>
      <c r="AT171" s="1572"/>
      <c r="AU171" s="1572"/>
      <c r="AV171" s="1572"/>
      <c r="AW171" s="1572"/>
      <c r="AX171" s="1572"/>
      <c r="AY171" s="1572"/>
      <c r="AZ171" s="1572"/>
      <c r="BA171" s="1572"/>
      <c r="BB171" s="1572"/>
      <c r="BC171" s="1572"/>
      <c r="BD171" s="1572"/>
      <c r="BE171" s="1572"/>
      <c r="BF171" s="1572"/>
      <c r="BG171" s="1572"/>
      <c r="BH171" s="1572"/>
      <c r="BI171" s="1572"/>
      <c r="BJ171" s="1572"/>
      <c r="BK171" s="1572"/>
      <c r="BL171" s="1572"/>
      <c r="BM171" s="1572"/>
      <c r="BN171" s="1572"/>
      <c r="BO171" s="1572"/>
      <c r="BP171" s="1572"/>
      <c r="BQ171" s="1572"/>
      <c r="BR171" s="1572"/>
      <c r="BS171" s="1572"/>
      <c r="BT171" s="1572"/>
      <c r="BU171" s="1572"/>
      <c r="BV171" s="1572"/>
      <c r="BW171" s="1572"/>
      <c r="BX171" s="1572"/>
      <c r="BY171" s="1572"/>
      <c r="BZ171" s="1572"/>
      <c r="CA171" s="1572"/>
      <c r="CB171" s="1572"/>
      <c r="CC171" s="1572"/>
      <c r="CD171" s="1572"/>
      <c r="CE171" s="1572"/>
      <c r="CF171" s="1572"/>
      <c r="CG171" s="1572"/>
      <c r="CH171" s="1572"/>
      <c r="CI171" s="1572"/>
      <c r="CJ171" s="1572"/>
      <c r="CK171" s="1572"/>
      <c r="CL171" s="1572"/>
      <c r="CM171" s="1572"/>
      <c r="CN171" s="1572"/>
      <c r="CO171" s="1572"/>
      <c r="CP171" s="1572"/>
      <c r="CQ171" s="1572"/>
      <c r="CR171" s="1572"/>
      <c r="CS171" s="1572"/>
      <c r="CT171" s="1572"/>
      <c r="CU171" s="1572"/>
      <c r="CV171" s="1572"/>
      <c r="CW171" s="1572"/>
      <c r="CX171" s="1572"/>
      <c r="CY171" s="1572"/>
      <c r="CZ171" s="1572"/>
      <c r="DA171" s="365"/>
    </row>
    <row r="172" spans="2:105" s="26" customFormat="1" ht="3.65" customHeight="1">
      <c r="B172" s="601"/>
      <c r="H172" s="1550"/>
      <c r="J172" s="1458"/>
      <c r="K172" s="1459"/>
      <c r="L172" s="1459"/>
      <c r="M172" s="1459"/>
      <c r="N172" s="1459"/>
      <c r="O172" s="1573"/>
      <c r="P172" s="1573"/>
      <c r="Q172" s="268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1456"/>
      <c r="AE172" s="1456"/>
      <c r="AF172" s="1456"/>
      <c r="AG172" s="1457"/>
      <c r="AH172" s="1572"/>
      <c r="AI172" s="1572"/>
      <c r="AJ172" s="1572"/>
      <c r="AK172" s="1572"/>
      <c r="AL172" s="1572"/>
      <c r="AM172" s="1572"/>
      <c r="AN172" s="1572"/>
      <c r="AO172" s="1572"/>
      <c r="AP172" s="1572"/>
      <c r="AQ172" s="1572"/>
      <c r="AR172" s="1572"/>
      <c r="AS172" s="1572"/>
      <c r="AT172" s="1572"/>
      <c r="AU172" s="1572"/>
      <c r="AV172" s="1572"/>
      <c r="AW172" s="1572"/>
      <c r="AX172" s="1572"/>
      <c r="AY172" s="1572"/>
      <c r="AZ172" s="1572"/>
      <c r="BA172" s="1572"/>
      <c r="BB172" s="1572"/>
      <c r="BC172" s="1572"/>
      <c r="BD172" s="1572"/>
      <c r="BE172" s="1572"/>
      <c r="BF172" s="1572"/>
      <c r="BG172" s="1572"/>
      <c r="BH172" s="1572"/>
      <c r="BI172" s="1572"/>
      <c r="BJ172" s="1572"/>
      <c r="BK172" s="1572"/>
      <c r="BL172" s="1572"/>
      <c r="BM172" s="1572"/>
      <c r="BN172" s="1572"/>
      <c r="BO172" s="1572"/>
      <c r="BP172" s="1572"/>
      <c r="BQ172" s="1572"/>
      <c r="BR172" s="1572"/>
      <c r="BS172" s="1572"/>
      <c r="BT172" s="1572"/>
      <c r="BU172" s="1572"/>
      <c r="BV172" s="1572"/>
      <c r="BW172" s="1572"/>
      <c r="BX172" s="1572"/>
      <c r="BY172" s="1572"/>
      <c r="BZ172" s="1572"/>
      <c r="CA172" s="1572"/>
      <c r="CB172" s="1572"/>
      <c r="CC172" s="1572"/>
      <c r="CD172" s="1572"/>
      <c r="CE172" s="1572"/>
      <c r="CF172" s="1572"/>
      <c r="CG172" s="1572"/>
      <c r="CH172" s="1572"/>
      <c r="CI172" s="1572"/>
      <c r="CJ172" s="1572"/>
      <c r="CK172" s="1572"/>
      <c r="CL172" s="1572"/>
      <c r="CM172" s="1572"/>
      <c r="CN172" s="1572"/>
      <c r="CO172" s="1572"/>
      <c r="CP172" s="1572"/>
      <c r="CQ172" s="1572"/>
      <c r="CR172" s="1572"/>
      <c r="CS172" s="1572"/>
      <c r="CT172" s="1572"/>
      <c r="CU172" s="1572"/>
      <c r="CV172" s="1572"/>
      <c r="CW172" s="1572"/>
      <c r="CX172" s="1572"/>
      <c r="CY172" s="1572"/>
      <c r="CZ172" s="1572"/>
      <c r="DA172" s="365"/>
    </row>
    <row r="173" spans="2:105" s="26" customFormat="1" ht="3.65" customHeight="1">
      <c r="B173" s="601"/>
      <c r="H173" s="1550"/>
      <c r="J173" s="1458"/>
      <c r="K173" s="1459"/>
      <c r="L173" s="1459"/>
      <c r="M173" s="1459"/>
      <c r="N173" s="1459"/>
      <c r="O173" s="1573"/>
      <c r="P173" s="1573"/>
      <c r="Q173" s="268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1456"/>
      <c r="AE173" s="1456"/>
      <c r="AF173" s="1456"/>
      <c r="AG173" s="1457"/>
      <c r="AH173" s="1572"/>
      <c r="AI173" s="1572"/>
      <c r="AJ173" s="1572"/>
      <c r="AK173" s="1572"/>
      <c r="AL173" s="1572"/>
      <c r="AM173" s="1572"/>
      <c r="AN173" s="1572"/>
      <c r="AO173" s="1572"/>
      <c r="AP173" s="1572"/>
      <c r="AQ173" s="1572"/>
      <c r="AR173" s="1572"/>
      <c r="AS173" s="1572"/>
      <c r="AT173" s="1572"/>
      <c r="AU173" s="1572"/>
      <c r="AV173" s="1572"/>
      <c r="AW173" s="1572"/>
      <c r="AX173" s="1572"/>
      <c r="AY173" s="1572"/>
      <c r="AZ173" s="1572"/>
      <c r="BA173" s="1572"/>
      <c r="BB173" s="1572"/>
      <c r="BC173" s="1572"/>
      <c r="BD173" s="1572"/>
      <c r="BE173" s="1572"/>
      <c r="BF173" s="1572"/>
      <c r="BG173" s="1572"/>
      <c r="BH173" s="1572"/>
      <c r="BI173" s="1572"/>
      <c r="BJ173" s="1572"/>
      <c r="BK173" s="1572"/>
      <c r="BL173" s="1572"/>
      <c r="BM173" s="1572"/>
      <c r="BN173" s="1572"/>
      <c r="BO173" s="1572"/>
      <c r="BP173" s="1572"/>
      <c r="BQ173" s="1572"/>
      <c r="BR173" s="1572"/>
      <c r="BS173" s="1572"/>
      <c r="BT173" s="1572"/>
      <c r="BU173" s="1572"/>
      <c r="BV173" s="1572"/>
      <c r="BW173" s="1572"/>
      <c r="BX173" s="1572"/>
      <c r="BY173" s="1572"/>
      <c r="BZ173" s="1572"/>
      <c r="CA173" s="1572"/>
      <c r="CB173" s="1572"/>
      <c r="CC173" s="1572"/>
      <c r="CD173" s="1572"/>
      <c r="CE173" s="1572"/>
      <c r="CF173" s="1572"/>
      <c r="CG173" s="1572"/>
      <c r="CH173" s="1572"/>
      <c r="CI173" s="1572"/>
      <c r="CJ173" s="1572"/>
      <c r="CK173" s="1572"/>
      <c r="CL173" s="1572"/>
      <c r="CM173" s="1572"/>
      <c r="CN173" s="1572"/>
      <c r="CO173" s="1572"/>
      <c r="CP173" s="1572"/>
      <c r="CQ173" s="1572"/>
      <c r="CR173" s="1572"/>
      <c r="CS173" s="1572"/>
      <c r="CT173" s="1572"/>
      <c r="CU173" s="1572"/>
      <c r="CV173" s="1572"/>
      <c r="CW173" s="1572"/>
      <c r="CX173" s="1572"/>
      <c r="CY173" s="1572"/>
      <c r="CZ173" s="1572"/>
      <c r="DA173" s="365"/>
    </row>
    <row r="174" spans="2:105" s="26" customFormat="1" ht="3.65" customHeight="1">
      <c r="B174" s="601"/>
      <c r="H174" s="1550"/>
      <c r="J174" s="1574"/>
      <c r="K174" s="1625"/>
      <c r="L174" s="1625"/>
      <c r="M174" s="1625"/>
      <c r="N174" s="1625"/>
      <c r="O174" s="1625"/>
      <c r="P174" s="1625"/>
      <c r="Q174" s="1626"/>
      <c r="R174" s="1627"/>
      <c r="S174" s="1627"/>
      <c r="T174" s="1627"/>
      <c r="U174" s="1627"/>
      <c r="V174" s="1627"/>
      <c r="W174" s="1627"/>
      <c r="X174" s="1627"/>
      <c r="Y174" s="1627"/>
      <c r="Z174" s="1628"/>
      <c r="AA174" s="1628"/>
      <c r="AB174" s="1628"/>
      <c r="AC174" s="1628"/>
      <c r="AD174" s="1628"/>
      <c r="AE174" s="1628"/>
      <c r="AF174" s="1628"/>
      <c r="AG174" s="1575"/>
      <c r="AH174" s="1572"/>
      <c r="AI174" s="1572"/>
      <c r="AJ174" s="1572"/>
      <c r="AK174" s="1572"/>
      <c r="AL174" s="1572"/>
      <c r="AM174" s="1572"/>
      <c r="AN174" s="1572"/>
      <c r="AO174" s="1572"/>
      <c r="AP174" s="1572"/>
      <c r="AQ174" s="1572"/>
      <c r="AR174" s="1572"/>
      <c r="AS174" s="1572"/>
      <c r="AT174" s="1572"/>
      <c r="AU174" s="1572"/>
      <c r="AV174" s="1572"/>
      <c r="AW174" s="1572"/>
      <c r="AX174" s="1572"/>
      <c r="AY174" s="1572"/>
      <c r="AZ174" s="1572"/>
      <c r="BA174" s="1572"/>
      <c r="BB174" s="1572"/>
      <c r="BC174" s="1572"/>
      <c r="BD174" s="1572"/>
      <c r="BE174" s="1572"/>
      <c r="BF174" s="1572"/>
      <c r="BG174" s="1572"/>
      <c r="BH174" s="1572"/>
      <c r="BI174" s="1572"/>
      <c r="BJ174" s="1572"/>
      <c r="BK174" s="1572"/>
      <c r="BL174" s="1572"/>
      <c r="BM174" s="1572"/>
      <c r="BN174" s="1572"/>
      <c r="BO174" s="1572"/>
      <c r="BP174" s="1572"/>
      <c r="BQ174" s="1572"/>
      <c r="BR174" s="1572"/>
      <c r="BS174" s="1572"/>
      <c r="BT174" s="1572"/>
      <c r="BU174" s="1572"/>
      <c r="BV174" s="1572"/>
      <c r="BW174" s="1572"/>
      <c r="BX174" s="1572"/>
      <c r="BY174" s="1572"/>
      <c r="BZ174" s="1572"/>
      <c r="CA174" s="1572"/>
      <c r="CB174" s="1572"/>
      <c r="CC174" s="1572"/>
      <c r="CD174" s="1572"/>
      <c r="CE174" s="1572"/>
      <c r="CF174" s="1572"/>
      <c r="CG174" s="1572"/>
      <c r="CH174" s="1572"/>
      <c r="CI174" s="1572"/>
      <c r="CJ174" s="1572"/>
      <c r="CK174" s="1572"/>
      <c r="CL174" s="1572"/>
      <c r="CM174" s="1572"/>
      <c r="CN174" s="1572"/>
      <c r="CO174" s="1572"/>
      <c r="CP174" s="1572"/>
      <c r="CQ174" s="1572"/>
      <c r="CR174" s="1572"/>
      <c r="CS174" s="1572"/>
      <c r="CT174" s="1572"/>
      <c r="CU174" s="1572"/>
      <c r="CV174" s="1572"/>
      <c r="CW174" s="1572"/>
      <c r="CX174" s="1572"/>
      <c r="CY174" s="1572"/>
      <c r="CZ174" s="1572"/>
      <c r="DA174" s="365"/>
    </row>
    <row r="175" spans="2:105" s="26" customFormat="1" ht="3.65" customHeight="1">
      <c r="B175" s="601"/>
      <c r="H175" s="1550"/>
      <c r="J175" s="1574"/>
      <c r="K175" s="1629"/>
      <c r="L175" s="1629"/>
      <c r="M175" s="1629"/>
      <c r="N175" s="1629"/>
      <c r="O175" s="1629"/>
      <c r="P175" s="1629"/>
      <c r="Q175" s="1629"/>
      <c r="R175" s="1630"/>
      <c r="S175" s="1630"/>
      <c r="T175" s="1630"/>
      <c r="U175" s="1630"/>
      <c r="V175" s="1630"/>
      <c r="W175" s="1630"/>
      <c r="X175" s="1630"/>
      <c r="Y175" s="1630"/>
      <c r="Z175" s="1630"/>
      <c r="AA175" s="1630"/>
      <c r="AB175" s="1630"/>
      <c r="AC175" s="1630"/>
      <c r="AD175" s="1630"/>
      <c r="AE175" s="1630"/>
      <c r="AF175" s="1630"/>
      <c r="AG175" s="1575"/>
      <c r="AH175" s="1572"/>
      <c r="AI175" s="1572"/>
      <c r="AJ175" s="1572"/>
      <c r="AK175" s="1572"/>
      <c r="AL175" s="1572"/>
      <c r="AM175" s="1572"/>
      <c r="AN175" s="1572"/>
      <c r="AO175" s="1572"/>
      <c r="AP175" s="1572"/>
      <c r="AQ175" s="1572"/>
      <c r="AR175" s="1572"/>
      <c r="AS175" s="1572"/>
      <c r="AT175" s="1572"/>
      <c r="AU175" s="1572"/>
      <c r="AV175" s="1572"/>
      <c r="AW175" s="1572"/>
      <c r="AX175" s="1572"/>
      <c r="AY175" s="1572"/>
      <c r="AZ175" s="1572"/>
      <c r="BA175" s="1572"/>
      <c r="BB175" s="1572"/>
      <c r="BC175" s="1572"/>
      <c r="BD175" s="1572"/>
      <c r="BE175" s="1572"/>
      <c r="BF175" s="1572"/>
      <c r="BG175" s="1572"/>
      <c r="BH175" s="1572"/>
      <c r="BI175" s="1572"/>
      <c r="BJ175" s="1572"/>
      <c r="BK175" s="1572"/>
      <c r="BL175" s="1572"/>
      <c r="BM175" s="1572"/>
      <c r="BN175" s="1572"/>
      <c r="BO175" s="1572"/>
      <c r="BP175" s="1572"/>
      <c r="BQ175" s="1572"/>
      <c r="BR175" s="1572"/>
      <c r="BS175" s="1572"/>
      <c r="BT175" s="1572"/>
      <c r="BU175" s="1572"/>
      <c r="BV175" s="1572"/>
      <c r="BW175" s="1572"/>
      <c r="BX175" s="1572"/>
      <c r="BY175" s="1572"/>
      <c r="BZ175" s="1572"/>
      <c r="CA175" s="1572"/>
      <c r="CB175" s="1572"/>
      <c r="CC175" s="1572"/>
      <c r="CD175" s="1572"/>
      <c r="CE175" s="1572"/>
      <c r="CF175" s="1572"/>
      <c r="CG175" s="1572"/>
      <c r="CH175" s="1572"/>
      <c r="CI175" s="1572"/>
      <c r="CJ175" s="1572"/>
      <c r="CK175" s="1572"/>
      <c r="CL175" s="1572"/>
      <c r="CM175" s="1572"/>
      <c r="CN175" s="1572"/>
      <c r="CO175" s="1572"/>
      <c r="CP175" s="1572"/>
      <c r="CQ175" s="1572"/>
      <c r="CR175" s="1572"/>
      <c r="CS175" s="1572"/>
      <c r="CT175" s="1572"/>
      <c r="CU175" s="1572"/>
      <c r="CV175" s="1572"/>
      <c r="CW175" s="1572"/>
      <c r="CX175" s="1572"/>
      <c r="CY175" s="1572"/>
      <c r="CZ175" s="1572"/>
      <c r="DA175" s="365"/>
    </row>
    <row r="176" spans="2:105" s="26" customFormat="1" ht="3.65" customHeight="1">
      <c r="B176" s="601"/>
      <c r="H176" s="1550"/>
      <c r="J176" s="229"/>
      <c r="K176" s="268"/>
      <c r="L176" s="268"/>
      <c r="M176" s="268"/>
      <c r="N176" s="268"/>
      <c r="O176" s="268"/>
      <c r="P176" s="268"/>
      <c r="Q176" s="268"/>
      <c r="R176" s="268"/>
      <c r="S176" s="268"/>
      <c r="T176" s="268"/>
      <c r="U176" s="268"/>
      <c r="V176" s="268"/>
      <c r="W176" s="268"/>
      <c r="X176" s="268"/>
      <c r="Y176" s="272"/>
      <c r="Z176" s="272"/>
      <c r="AA176" s="272"/>
      <c r="AB176" s="272"/>
      <c r="AC176" s="272"/>
      <c r="AD176" s="272"/>
      <c r="AE176" s="272"/>
      <c r="AF176" s="269"/>
      <c r="AG176" s="1576"/>
      <c r="AH176" s="1572"/>
      <c r="AI176" s="1572"/>
      <c r="AJ176" s="1572"/>
      <c r="AK176" s="1572"/>
      <c r="AL176" s="1572"/>
      <c r="AM176" s="1572"/>
      <c r="AN176" s="1572"/>
      <c r="AO176" s="1572"/>
      <c r="AP176" s="1572"/>
      <c r="AQ176" s="1572"/>
      <c r="AR176" s="1572"/>
      <c r="AS176" s="1572"/>
      <c r="AT176" s="1572"/>
      <c r="AU176" s="1572"/>
      <c r="AV176" s="1572"/>
      <c r="AW176" s="1572"/>
      <c r="AX176" s="1572"/>
      <c r="AY176" s="1572"/>
      <c r="AZ176" s="1572"/>
      <c r="BA176" s="1572"/>
      <c r="BB176" s="1572"/>
      <c r="BC176" s="1572"/>
      <c r="BD176" s="1572"/>
      <c r="BE176" s="1572"/>
      <c r="BF176" s="1572"/>
      <c r="BG176" s="1572"/>
      <c r="BH176" s="1572"/>
      <c r="BI176" s="1572"/>
      <c r="BJ176" s="1572"/>
      <c r="BK176" s="1572"/>
      <c r="BL176" s="1572"/>
      <c r="BM176" s="1572"/>
      <c r="BN176" s="1572"/>
      <c r="BO176" s="1572"/>
      <c r="BP176" s="1572"/>
      <c r="BQ176" s="1572"/>
      <c r="BR176" s="1572"/>
      <c r="BS176" s="1572"/>
      <c r="BT176" s="1572"/>
      <c r="BU176" s="1572"/>
      <c r="BV176" s="1572"/>
      <c r="BW176" s="1572"/>
      <c r="BX176" s="1572"/>
      <c r="BY176" s="1572"/>
      <c r="BZ176" s="1572"/>
      <c r="CA176" s="1572"/>
      <c r="CB176" s="1572"/>
      <c r="CC176" s="1572"/>
      <c r="CD176" s="1572"/>
      <c r="CE176" s="1572"/>
      <c r="CF176" s="1572"/>
      <c r="CG176" s="1572"/>
      <c r="CH176" s="1572"/>
      <c r="CI176" s="1572"/>
      <c r="CJ176" s="1572"/>
      <c r="CK176" s="1572"/>
      <c r="CL176" s="1572"/>
      <c r="CM176" s="1572"/>
      <c r="CN176" s="1572"/>
      <c r="CO176" s="1572"/>
      <c r="CP176" s="1572"/>
      <c r="CQ176" s="1572"/>
      <c r="CR176" s="1572"/>
      <c r="CS176" s="1572"/>
      <c r="CT176" s="1572"/>
      <c r="CU176" s="1572"/>
      <c r="CV176" s="1572"/>
      <c r="CW176" s="1572"/>
      <c r="CX176" s="1572"/>
      <c r="CY176" s="1572"/>
      <c r="CZ176" s="1572"/>
      <c r="DA176" s="365"/>
    </row>
    <row r="177" spans="2:105" s="26" customFormat="1" ht="3.65" customHeight="1">
      <c r="B177" s="601"/>
      <c r="H177" s="1550"/>
      <c r="J177" s="229"/>
      <c r="K177" s="268"/>
      <c r="L177" s="268"/>
      <c r="M177" s="268"/>
      <c r="N177" s="268"/>
      <c r="O177" s="268"/>
      <c r="P177" s="268"/>
      <c r="Q177" s="268"/>
      <c r="R177" s="268"/>
      <c r="S177" s="268"/>
      <c r="T177" s="268"/>
      <c r="U177" s="268"/>
      <c r="V177" s="268"/>
      <c r="W177" s="268"/>
      <c r="X177" s="268"/>
      <c r="Y177" s="272"/>
      <c r="Z177" s="272"/>
      <c r="AA177" s="272"/>
      <c r="AB177" s="272"/>
      <c r="AC177" s="272"/>
      <c r="AD177" s="272"/>
      <c r="AE177" s="272"/>
      <c r="AF177" s="269"/>
      <c r="AG177" s="1576"/>
      <c r="AH177" s="1572"/>
      <c r="AI177" s="1572"/>
      <c r="AJ177" s="1572"/>
      <c r="AK177" s="1572"/>
      <c r="AL177" s="1572"/>
      <c r="AM177" s="1572"/>
      <c r="AN177" s="1572"/>
      <c r="AO177" s="1572"/>
      <c r="AP177" s="1572"/>
      <c r="AQ177" s="1572"/>
      <c r="AR177" s="1572"/>
      <c r="AS177" s="1572"/>
      <c r="AT177" s="1572"/>
      <c r="AU177" s="1572"/>
      <c r="AV177" s="1572"/>
      <c r="AW177" s="1572"/>
      <c r="AX177" s="1572"/>
      <c r="AY177" s="1572"/>
      <c r="AZ177" s="1572"/>
      <c r="BA177" s="1572"/>
      <c r="BB177" s="1572"/>
      <c r="BC177" s="1572"/>
      <c r="BD177" s="1572"/>
      <c r="BE177" s="1572"/>
      <c r="BF177" s="1572"/>
      <c r="BG177" s="1572"/>
      <c r="BH177" s="1572"/>
      <c r="BI177" s="1572"/>
      <c r="BJ177" s="1572"/>
      <c r="BK177" s="1572"/>
      <c r="BL177" s="1572"/>
      <c r="BM177" s="1572"/>
      <c r="BN177" s="1572"/>
      <c r="BO177" s="1572"/>
      <c r="BP177" s="1572"/>
      <c r="BQ177" s="1572"/>
      <c r="BR177" s="1572"/>
      <c r="BS177" s="1572"/>
      <c r="BT177" s="1572"/>
      <c r="BU177" s="1572"/>
      <c r="BV177" s="1572"/>
      <c r="BW177" s="1572"/>
      <c r="BX177" s="1572"/>
      <c r="BY177" s="1572"/>
      <c r="BZ177" s="1572"/>
      <c r="CA177" s="1572"/>
      <c r="CB177" s="1572"/>
      <c r="CC177" s="1572"/>
      <c r="CD177" s="1572"/>
      <c r="CE177" s="1572"/>
      <c r="CF177" s="1572"/>
      <c r="CG177" s="1572"/>
      <c r="CH177" s="1572"/>
      <c r="CI177" s="1572"/>
      <c r="CJ177" s="1572"/>
      <c r="CK177" s="1572"/>
      <c r="CL177" s="1572"/>
      <c r="CM177" s="1572"/>
      <c r="CN177" s="1572"/>
      <c r="CO177" s="1572"/>
      <c r="CP177" s="1572"/>
      <c r="CQ177" s="1572"/>
      <c r="CR177" s="1572"/>
      <c r="CS177" s="1572"/>
      <c r="CT177" s="1572"/>
      <c r="CU177" s="1572"/>
      <c r="CV177" s="1572"/>
      <c r="CW177" s="1572"/>
      <c r="CX177" s="1572"/>
      <c r="CY177" s="1572"/>
      <c r="CZ177" s="1572"/>
      <c r="DA177" s="365"/>
    </row>
    <row r="178" spans="2:105" s="26" customFormat="1" ht="3.65" customHeight="1">
      <c r="B178" s="601"/>
      <c r="H178" s="1550"/>
      <c r="J178" s="1574"/>
      <c r="K178" s="1625"/>
      <c r="L178" s="1625"/>
      <c r="M178" s="1625"/>
      <c r="N178" s="1625"/>
      <c r="O178" s="1625"/>
      <c r="P178" s="1625"/>
      <c r="Q178" s="1626"/>
      <c r="R178" s="1627"/>
      <c r="S178" s="1627"/>
      <c r="T178" s="1627"/>
      <c r="U178" s="1627"/>
      <c r="V178" s="1627"/>
      <c r="W178" s="1627"/>
      <c r="X178" s="1627"/>
      <c r="Y178" s="1627"/>
      <c r="Z178" s="1628"/>
      <c r="AA178" s="1628"/>
      <c r="AB178" s="1628"/>
      <c r="AC178" s="1628"/>
      <c r="AD178" s="1628"/>
      <c r="AE178" s="1628"/>
      <c r="AF178" s="1628"/>
      <c r="AG178" s="1575"/>
      <c r="AH178" s="1572"/>
      <c r="AI178" s="1572"/>
      <c r="AJ178" s="1572"/>
      <c r="AK178" s="1572"/>
      <c r="AL178" s="1572"/>
      <c r="AM178" s="1572"/>
      <c r="AN178" s="1572"/>
      <c r="AO178" s="1572"/>
      <c r="AP178" s="1572"/>
      <c r="AQ178" s="1572"/>
      <c r="AR178" s="1572"/>
      <c r="AS178" s="1572"/>
      <c r="AT178" s="1572"/>
      <c r="AU178" s="1572"/>
      <c r="AV178" s="1572"/>
      <c r="AW178" s="1572"/>
      <c r="AX178" s="1572"/>
      <c r="AY178" s="1572"/>
      <c r="AZ178" s="1572"/>
      <c r="BA178" s="1572"/>
      <c r="BB178" s="1572"/>
      <c r="BC178" s="1572"/>
      <c r="BD178" s="1572"/>
      <c r="BE178" s="1572"/>
      <c r="BF178" s="1572"/>
      <c r="BG178" s="1572"/>
      <c r="BH178" s="1572"/>
      <c r="BI178" s="1572"/>
      <c r="BJ178" s="1572"/>
      <c r="BK178" s="1572"/>
      <c r="BL178" s="1572"/>
      <c r="BM178" s="1572"/>
      <c r="BN178" s="1572"/>
      <c r="BO178" s="1572"/>
      <c r="BP178" s="1572"/>
      <c r="BQ178" s="1572"/>
      <c r="BR178" s="1572"/>
      <c r="BS178" s="1572"/>
      <c r="BT178" s="1572"/>
      <c r="BU178" s="1572"/>
      <c r="BV178" s="1572"/>
      <c r="BW178" s="1572"/>
      <c r="BX178" s="1572"/>
      <c r="BY178" s="1572"/>
      <c r="BZ178" s="1572"/>
      <c r="CA178" s="1572"/>
      <c r="CB178" s="1572"/>
      <c r="CC178" s="1572"/>
      <c r="CD178" s="1572"/>
      <c r="CE178" s="1572"/>
      <c r="CF178" s="1572"/>
      <c r="CG178" s="1572"/>
      <c r="CH178" s="1572"/>
      <c r="CI178" s="1572"/>
      <c r="CJ178" s="1572"/>
      <c r="CK178" s="1572"/>
      <c r="CL178" s="1572"/>
      <c r="CM178" s="1572"/>
      <c r="CN178" s="1572"/>
      <c r="CO178" s="1572"/>
      <c r="CP178" s="1572"/>
      <c r="CQ178" s="1572"/>
      <c r="CR178" s="1572"/>
      <c r="CS178" s="1572"/>
      <c r="CT178" s="1572"/>
      <c r="CU178" s="1572"/>
      <c r="CV178" s="1572"/>
      <c r="CW178" s="1572"/>
      <c r="CX178" s="1572"/>
      <c r="CY178" s="1572"/>
      <c r="CZ178" s="1572"/>
      <c r="DA178" s="365"/>
    </row>
    <row r="179" spans="2:105" s="26" customFormat="1" ht="3.65" customHeight="1">
      <c r="B179" s="601"/>
      <c r="H179" s="1550"/>
      <c r="J179" s="1574"/>
      <c r="K179" s="1629"/>
      <c r="L179" s="1629"/>
      <c r="M179" s="1629"/>
      <c r="N179" s="1629"/>
      <c r="O179" s="1629"/>
      <c r="P179" s="1629"/>
      <c r="Q179" s="1629"/>
      <c r="R179" s="1630"/>
      <c r="S179" s="1630"/>
      <c r="T179" s="1630"/>
      <c r="U179" s="1630"/>
      <c r="V179" s="1630"/>
      <c r="W179" s="1630"/>
      <c r="X179" s="1630"/>
      <c r="Y179" s="1630"/>
      <c r="Z179" s="1630"/>
      <c r="AA179" s="1630"/>
      <c r="AB179" s="1630"/>
      <c r="AC179" s="1630"/>
      <c r="AD179" s="1630"/>
      <c r="AE179" s="1630"/>
      <c r="AF179" s="1630"/>
      <c r="AG179" s="1575"/>
      <c r="AH179" s="1572"/>
      <c r="AI179" s="1572"/>
      <c r="AJ179" s="1572"/>
      <c r="AK179" s="1572"/>
      <c r="AL179" s="1572"/>
      <c r="AM179" s="1572"/>
      <c r="AN179" s="1572"/>
      <c r="AO179" s="1572"/>
      <c r="AP179" s="1572"/>
      <c r="AQ179" s="1572"/>
      <c r="AR179" s="1572"/>
      <c r="AS179" s="1572"/>
      <c r="AT179" s="1572"/>
      <c r="AU179" s="1572"/>
      <c r="AV179" s="1572"/>
      <c r="AW179" s="1572"/>
      <c r="AX179" s="1572"/>
      <c r="AY179" s="1572"/>
      <c r="AZ179" s="1572"/>
      <c r="BA179" s="1572"/>
      <c r="BB179" s="1572"/>
      <c r="BC179" s="1572"/>
      <c r="BD179" s="1572"/>
      <c r="BE179" s="1572"/>
      <c r="BF179" s="1572"/>
      <c r="BG179" s="1572"/>
      <c r="BH179" s="1572"/>
      <c r="BI179" s="1572"/>
      <c r="BJ179" s="1572"/>
      <c r="BK179" s="1572"/>
      <c r="BL179" s="1572"/>
      <c r="BM179" s="1572"/>
      <c r="BN179" s="1572"/>
      <c r="BO179" s="1572"/>
      <c r="BP179" s="1572"/>
      <c r="BQ179" s="1572"/>
      <c r="BR179" s="1572"/>
      <c r="BS179" s="1572"/>
      <c r="BT179" s="1572"/>
      <c r="BU179" s="1572"/>
      <c r="BV179" s="1572"/>
      <c r="BW179" s="1572"/>
      <c r="BX179" s="1572"/>
      <c r="BY179" s="1572"/>
      <c r="BZ179" s="1572"/>
      <c r="CA179" s="1572"/>
      <c r="CB179" s="1572"/>
      <c r="CC179" s="1572"/>
      <c r="CD179" s="1572"/>
      <c r="CE179" s="1572"/>
      <c r="CF179" s="1572"/>
      <c r="CG179" s="1572"/>
      <c r="CH179" s="1572"/>
      <c r="CI179" s="1572"/>
      <c r="CJ179" s="1572"/>
      <c r="CK179" s="1572"/>
      <c r="CL179" s="1572"/>
      <c r="CM179" s="1572"/>
      <c r="CN179" s="1572"/>
      <c r="CO179" s="1572"/>
      <c r="CP179" s="1572"/>
      <c r="CQ179" s="1572"/>
      <c r="CR179" s="1572"/>
      <c r="CS179" s="1572"/>
      <c r="CT179" s="1572"/>
      <c r="CU179" s="1572"/>
      <c r="CV179" s="1572"/>
      <c r="CW179" s="1572"/>
      <c r="CX179" s="1572"/>
      <c r="CY179" s="1572"/>
      <c r="CZ179" s="1572"/>
      <c r="DA179" s="365"/>
    </row>
    <row r="180" spans="2:105" s="26" customFormat="1" ht="3.65" customHeight="1">
      <c r="B180" s="601"/>
      <c r="H180" s="1550"/>
      <c r="J180" s="229"/>
      <c r="K180" s="268"/>
      <c r="L180" s="268"/>
      <c r="M180" s="268"/>
      <c r="N180" s="268"/>
      <c r="O180" s="268"/>
      <c r="P180" s="268"/>
      <c r="Q180" s="268"/>
      <c r="R180" s="268"/>
      <c r="S180" s="268"/>
      <c r="T180" s="268"/>
      <c r="U180" s="268"/>
      <c r="V180" s="268"/>
      <c r="W180" s="268"/>
      <c r="X180" s="268"/>
      <c r="Y180" s="272"/>
      <c r="Z180" s="272"/>
      <c r="AA180" s="272"/>
      <c r="AB180" s="272"/>
      <c r="AC180" s="272"/>
      <c r="AD180" s="272"/>
      <c r="AE180" s="272"/>
      <c r="AF180" s="269"/>
      <c r="AG180" s="1576"/>
      <c r="AH180" s="1572"/>
      <c r="AI180" s="1572"/>
      <c r="AJ180" s="1572"/>
      <c r="AK180" s="1572"/>
      <c r="AL180" s="1572"/>
      <c r="AM180" s="1572"/>
      <c r="AN180" s="1572"/>
      <c r="AO180" s="1572"/>
      <c r="AP180" s="1572"/>
      <c r="AQ180" s="1572"/>
      <c r="AR180" s="1572"/>
      <c r="AS180" s="1572"/>
      <c r="AT180" s="1572"/>
      <c r="AU180" s="1572"/>
      <c r="AV180" s="1572"/>
      <c r="AW180" s="1572"/>
      <c r="AX180" s="1572"/>
      <c r="AY180" s="1572"/>
      <c r="AZ180" s="1572"/>
      <c r="BA180" s="1572"/>
      <c r="BB180" s="1572"/>
      <c r="BC180" s="1572"/>
      <c r="BD180" s="1572"/>
      <c r="BE180" s="1572"/>
      <c r="BF180" s="1572"/>
      <c r="BG180" s="1572"/>
      <c r="BH180" s="1572"/>
      <c r="BI180" s="1572"/>
      <c r="BJ180" s="1572"/>
      <c r="BK180" s="1572"/>
      <c r="BL180" s="1572"/>
      <c r="BM180" s="1572"/>
      <c r="BN180" s="1572"/>
      <c r="BO180" s="1572"/>
      <c r="BP180" s="1572"/>
      <c r="BQ180" s="1572"/>
      <c r="BR180" s="1572"/>
      <c r="BS180" s="1572"/>
      <c r="BT180" s="1572"/>
      <c r="BU180" s="1572"/>
      <c r="BV180" s="1572"/>
      <c r="BW180" s="1572"/>
      <c r="BX180" s="1572"/>
      <c r="BY180" s="1572"/>
      <c r="BZ180" s="1572"/>
      <c r="CA180" s="1572"/>
      <c r="CB180" s="1572"/>
      <c r="CC180" s="1572"/>
      <c r="CD180" s="1572"/>
      <c r="CE180" s="1572"/>
      <c r="CF180" s="1572"/>
      <c r="CG180" s="1572"/>
      <c r="CH180" s="1572"/>
      <c r="CI180" s="1572"/>
      <c r="CJ180" s="1572"/>
      <c r="CK180" s="1572"/>
      <c r="CL180" s="1572"/>
      <c r="CM180" s="1572"/>
      <c r="CN180" s="1572"/>
      <c r="CO180" s="1572"/>
      <c r="CP180" s="1572"/>
      <c r="CQ180" s="1572"/>
      <c r="CR180" s="1572"/>
      <c r="CS180" s="1572"/>
      <c r="CT180" s="1572"/>
      <c r="CU180" s="1572"/>
      <c r="CV180" s="1572"/>
      <c r="CW180" s="1572"/>
      <c r="CX180" s="1572"/>
      <c r="CY180" s="1572"/>
      <c r="CZ180" s="1572"/>
      <c r="DA180" s="365"/>
    </row>
    <row r="181" spans="2:105" s="26" customFormat="1" ht="3.65" customHeight="1">
      <c r="B181" s="601"/>
      <c r="H181" s="1550"/>
      <c r="J181" s="229"/>
      <c r="K181" s="268"/>
      <c r="L181" s="268"/>
      <c r="M181" s="268"/>
      <c r="N181" s="268"/>
      <c r="O181" s="268"/>
      <c r="P181" s="268"/>
      <c r="Q181" s="268"/>
      <c r="R181" s="268"/>
      <c r="S181" s="268"/>
      <c r="T181" s="268"/>
      <c r="U181" s="268"/>
      <c r="V181" s="268"/>
      <c r="W181" s="268"/>
      <c r="X181" s="268"/>
      <c r="Y181" s="272"/>
      <c r="Z181" s="272"/>
      <c r="AA181" s="272"/>
      <c r="AB181" s="272"/>
      <c r="AC181" s="272"/>
      <c r="AD181" s="272"/>
      <c r="AE181" s="272"/>
      <c r="AF181" s="269"/>
      <c r="AG181" s="1576"/>
      <c r="AH181" s="1572"/>
      <c r="AI181" s="1572"/>
      <c r="AJ181" s="1572"/>
      <c r="AK181" s="1572"/>
      <c r="AL181" s="1572"/>
      <c r="AM181" s="1572"/>
      <c r="AN181" s="1572"/>
      <c r="AO181" s="1572"/>
      <c r="AP181" s="1572"/>
      <c r="AQ181" s="1572"/>
      <c r="AR181" s="1572"/>
      <c r="AS181" s="1572"/>
      <c r="AT181" s="1572"/>
      <c r="AU181" s="1572"/>
      <c r="AV181" s="1572"/>
      <c r="AW181" s="1572"/>
      <c r="AX181" s="1572"/>
      <c r="AY181" s="1572"/>
      <c r="AZ181" s="1572"/>
      <c r="BA181" s="1572"/>
      <c r="BB181" s="1572"/>
      <c r="BC181" s="1572"/>
      <c r="BD181" s="1572"/>
      <c r="BE181" s="1572"/>
      <c r="BF181" s="1572"/>
      <c r="BG181" s="1572"/>
      <c r="BH181" s="1572"/>
      <c r="BI181" s="1572"/>
      <c r="BJ181" s="1572"/>
      <c r="BK181" s="1572"/>
      <c r="BL181" s="1572"/>
      <c r="BM181" s="1572"/>
      <c r="BN181" s="1572"/>
      <c r="BO181" s="1572"/>
      <c r="BP181" s="1572"/>
      <c r="BQ181" s="1572"/>
      <c r="BR181" s="1572"/>
      <c r="BS181" s="1572"/>
      <c r="BT181" s="1572"/>
      <c r="BU181" s="1572"/>
      <c r="BV181" s="1572"/>
      <c r="BW181" s="1572"/>
      <c r="BX181" s="1572"/>
      <c r="BY181" s="1572"/>
      <c r="BZ181" s="1572"/>
      <c r="CA181" s="1572"/>
      <c r="CB181" s="1572"/>
      <c r="CC181" s="1572"/>
      <c r="CD181" s="1572"/>
      <c r="CE181" s="1572"/>
      <c r="CF181" s="1572"/>
      <c r="CG181" s="1572"/>
      <c r="CH181" s="1572"/>
      <c r="CI181" s="1572"/>
      <c r="CJ181" s="1572"/>
      <c r="CK181" s="1572"/>
      <c r="CL181" s="1572"/>
      <c r="CM181" s="1572"/>
      <c r="CN181" s="1572"/>
      <c r="CO181" s="1572"/>
      <c r="CP181" s="1572"/>
      <c r="CQ181" s="1572"/>
      <c r="CR181" s="1572"/>
      <c r="CS181" s="1572"/>
      <c r="CT181" s="1572"/>
      <c r="CU181" s="1572"/>
      <c r="CV181" s="1572"/>
      <c r="CW181" s="1572"/>
      <c r="CX181" s="1572"/>
      <c r="CY181" s="1572"/>
      <c r="CZ181" s="1572"/>
      <c r="DA181" s="365"/>
    </row>
    <row r="182" spans="2:105" s="26" customFormat="1" ht="3.5" customHeight="1">
      <c r="B182" s="601"/>
      <c r="H182" s="1550"/>
      <c r="J182" s="1574"/>
      <c r="K182" s="1625"/>
      <c r="L182" s="1625"/>
      <c r="M182" s="1625"/>
      <c r="N182" s="1625"/>
      <c r="O182" s="1625"/>
      <c r="P182" s="1625"/>
      <c r="Q182" s="1626"/>
      <c r="R182" s="1627"/>
      <c r="S182" s="1627"/>
      <c r="T182" s="1627"/>
      <c r="U182" s="1627"/>
      <c r="V182" s="1627"/>
      <c r="W182" s="1627"/>
      <c r="X182" s="1627"/>
      <c r="Y182" s="1627"/>
      <c r="Z182" s="1628"/>
      <c r="AA182" s="1628"/>
      <c r="AB182" s="1628"/>
      <c r="AC182" s="1628"/>
      <c r="AD182" s="1628"/>
      <c r="AE182" s="1628"/>
      <c r="AF182" s="1628"/>
      <c r="AG182" s="1575"/>
      <c r="AH182" s="1572"/>
      <c r="AI182" s="1572"/>
      <c r="AJ182" s="1572"/>
      <c r="AK182" s="1572"/>
      <c r="AL182" s="1572"/>
      <c r="AM182" s="1572"/>
      <c r="AN182" s="1572"/>
      <c r="AO182" s="1572"/>
      <c r="AP182" s="1572"/>
      <c r="AQ182" s="1572"/>
      <c r="AR182" s="1572"/>
      <c r="AS182" s="1572"/>
      <c r="AT182" s="1572"/>
      <c r="AU182" s="1572"/>
      <c r="AV182" s="1572"/>
      <c r="AW182" s="1572"/>
      <c r="AX182" s="1572"/>
      <c r="AY182" s="1572"/>
      <c r="AZ182" s="1572"/>
      <c r="BA182" s="1572"/>
      <c r="BB182" s="1572"/>
      <c r="BC182" s="1572"/>
      <c r="BD182" s="1572"/>
      <c r="BE182" s="1572"/>
      <c r="BF182" s="1572"/>
      <c r="BG182" s="1572"/>
      <c r="BH182" s="1572"/>
      <c r="BI182" s="1572"/>
      <c r="BJ182" s="1572"/>
      <c r="BK182" s="1572"/>
      <c r="BL182" s="1572"/>
      <c r="BM182" s="1572"/>
      <c r="BN182" s="1572"/>
      <c r="BO182" s="1572"/>
      <c r="BP182" s="1572"/>
      <c r="BQ182" s="1572"/>
      <c r="BR182" s="1572"/>
      <c r="BS182" s="1572"/>
      <c r="BT182" s="1572"/>
      <c r="BU182" s="1572"/>
      <c r="BV182" s="1572"/>
      <c r="BW182" s="1572"/>
      <c r="BX182" s="1572"/>
      <c r="BY182" s="1572"/>
      <c r="BZ182" s="1572"/>
      <c r="CA182" s="1572"/>
      <c r="CB182" s="1572"/>
      <c r="CC182" s="1572"/>
      <c r="CD182" s="1572"/>
      <c r="CE182" s="1572"/>
      <c r="CF182" s="1572"/>
      <c r="CG182" s="1572"/>
      <c r="CH182" s="1572"/>
      <c r="CI182" s="1572"/>
      <c r="CJ182" s="1572"/>
      <c r="CK182" s="1572"/>
      <c r="CL182" s="1572"/>
      <c r="CM182" s="1572"/>
      <c r="CN182" s="1572"/>
      <c r="CO182" s="1572"/>
      <c r="CP182" s="1572"/>
      <c r="CQ182" s="1572"/>
      <c r="CR182" s="1572"/>
      <c r="CS182" s="1572"/>
      <c r="CT182" s="1572"/>
      <c r="CU182" s="1572"/>
      <c r="CV182" s="1572"/>
      <c r="CW182" s="1572"/>
      <c r="CX182" s="1572"/>
      <c r="CY182" s="1572"/>
      <c r="CZ182" s="1572"/>
      <c r="DA182" s="365"/>
    </row>
    <row r="183" spans="2:105" s="26" customFormat="1" ht="3.5" customHeight="1">
      <c r="B183" s="601"/>
      <c r="H183" s="1550"/>
      <c r="J183" s="1574"/>
      <c r="K183" s="1629"/>
      <c r="L183" s="1629"/>
      <c r="M183" s="1629"/>
      <c r="N183" s="1629"/>
      <c r="O183" s="1629"/>
      <c r="P183" s="1629"/>
      <c r="Q183" s="1629"/>
      <c r="R183" s="1630"/>
      <c r="S183" s="1630"/>
      <c r="T183" s="1630"/>
      <c r="U183" s="1630"/>
      <c r="V183" s="1630"/>
      <c r="W183" s="1630"/>
      <c r="X183" s="1630"/>
      <c r="Y183" s="1630"/>
      <c r="Z183" s="1630"/>
      <c r="AA183" s="1630"/>
      <c r="AB183" s="1630"/>
      <c r="AC183" s="1630"/>
      <c r="AD183" s="1630"/>
      <c r="AE183" s="1630"/>
      <c r="AF183" s="1630"/>
      <c r="AG183" s="1575"/>
      <c r="AH183" s="1572"/>
      <c r="AI183" s="1572"/>
      <c r="AJ183" s="1572"/>
      <c r="AK183" s="1572"/>
      <c r="AL183" s="1572"/>
      <c r="AM183" s="1572"/>
      <c r="AN183" s="1572"/>
      <c r="AO183" s="1572"/>
      <c r="AP183" s="1572"/>
      <c r="AQ183" s="1572"/>
      <c r="AR183" s="1572"/>
      <c r="AS183" s="1572"/>
      <c r="AT183" s="1572"/>
      <c r="AU183" s="1572"/>
      <c r="AV183" s="1572"/>
      <c r="AW183" s="1572"/>
      <c r="AX183" s="1572"/>
      <c r="AY183" s="1572"/>
      <c r="AZ183" s="1572"/>
      <c r="BA183" s="1572"/>
      <c r="BB183" s="1572"/>
      <c r="BC183" s="1572"/>
      <c r="BD183" s="1572"/>
      <c r="BE183" s="1572"/>
      <c r="BF183" s="1572"/>
      <c r="BG183" s="1572"/>
      <c r="BH183" s="1572"/>
      <c r="BI183" s="1572"/>
      <c r="BJ183" s="1572"/>
      <c r="BK183" s="1572"/>
      <c r="BL183" s="1572"/>
      <c r="BM183" s="1572"/>
      <c r="BN183" s="1572"/>
      <c r="BO183" s="1572"/>
      <c r="BP183" s="1572"/>
      <c r="BQ183" s="1572"/>
      <c r="BR183" s="1572"/>
      <c r="BS183" s="1572"/>
      <c r="BT183" s="1572"/>
      <c r="BU183" s="1572"/>
      <c r="BV183" s="1572"/>
      <c r="BW183" s="1572"/>
      <c r="BX183" s="1572"/>
      <c r="BY183" s="1572"/>
      <c r="BZ183" s="1572"/>
      <c r="CA183" s="1572"/>
      <c r="CB183" s="1572"/>
      <c r="CC183" s="1572"/>
      <c r="CD183" s="1572"/>
      <c r="CE183" s="1572"/>
      <c r="CF183" s="1572"/>
      <c r="CG183" s="1572"/>
      <c r="CH183" s="1572"/>
      <c r="CI183" s="1572"/>
      <c r="CJ183" s="1572"/>
      <c r="CK183" s="1572"/>
      <c r="CL183" s="1572"/>
      <c r="CM183" s="1572"/>
      <c r="CN183" s="1572"/>
      <c r="CO183" s="1572"/>
      <c r="CP183" s="1572"/>
      <c r="CQ183" s="1572"/>
      <c r="CR183" s="1572"/>
      <c r="CS183" s="1572"/>
      <c r="CT183" s="1572"/>
      <c r="CU183" s="1572"/>
      <c r="CV183" s="1572"/>
      <c r="CW183" s="1572"/>
      <c r="CX183" s="1572"/>
      <c r="CY183" s="1572"/>
      <c r="CZ183" s="1572"/>
      <c r="DA183" s="365"/>
    </row>
    <row r="184" spans="2:105" s="26" customFormat="1" ht="3.5" customHeight="1">
      <c r="B184" s="601"/>
      <c r="H184" s="1550"/>
      <c r="J184" s="229"/>
      <c r="K184" s="268"/>
      <c r="L184" s="268"/>
      <c r="M184" s="268"/>
      <c r="N184" s="268"/>
      <c r="O184" s="268"/>
      <c r="P184" s="268"/>
      <c r="Q184" s="268"/>
      <c r="R184" s="268"/>
      <c r="S184" s="268"/>
      <c r="T184" s="268"/>
      <c r="U184" s="268"/>
      <c r="V184" s="268"/>
      <c r="W184" s="268"/>
      <c r="X184" s="268"/>
      <c r="Y184" s="272"/>
      <c r="Z184" s="272"/>
      <c r="AA184" s="272"/>
      <c r="AB184" s="272"/>
      <c r="AC184" s="272"/>
      <c r="AD184" s="272"/>
      <c r="AE184" s="272"/>
      <c r="AF184" s="269"/>
      <c r="AG184" s="1576"/>
      <c r="AH184" s="1572"/>
      <c r="AI184" s="1572"/>
      <c r="AJ184" s="1572"/>
      <c r="AK184" s="1572"/>
      <c r="AL184" s="1572"/>
      <c r="AM184" s="1572"/>
      <c r="AN184" s="1572"/>
      <c r="AO184" s="1572"/>
      <c r="AP184" s="1572"/>
      <c r="AQ184" s="1572"/>
      <c r="AR184" s="1572"/>
      <c r="AS184" s="1572"/>
      <c r="AT184" s="1572"/>
      <c r="AU184" s="1572"/>
      <c r="AV184" s="1572"/>
      <c r="AW184" s="1572"/>
      <c r="AX184" s="1572"/>
      <c r="AY184" s="1572"/>
      <c r="AZ184" s="1572"/>
      <c r="BA184" s="1572"/>
      <c r="BB184" s="1572"/>
      <c r="BC184" s="1572"/>
      <c r="BD184" s="1572"/>
      <c r="BE184" s="1572"/>
      <c r="BF184" s="1572"/>
      <c r="BG184" s="1572"/>
      <c r="BH184" s="1572"/>
      <c r="BI184" s="1572"/>
      <c r="BJ184" s="1572"/>
      <c r="BK184" s="1572"/>
      <c r="BL184" s="1572"/>
      <c r="BM184" s="1572"/>
      <c r="BN184" s="1572"/>
      <c r="BO184" s="1572"/>
      <c r="BP184" s="1572"/>
      <c r="BQ184" s="1572"/>
      <c r="BR184" s="1572"/>
      <c r="BS184" s="1572"/>
      <c r="BT184" s="1572"/>
      <c r="BU184" s="1572"/>
      <c r="BV184" s="1572"/>
      <c r="BW184" s="1572"/>
      <c r="BX184" s="1572"/>
      <c r="BY184" s="1572"/>
      <c r="BZ184" s="1572"/>
      <c r="CA184" s="1572"/>
      <c r="CB184" s="1572"/>
      <c r="CC184" s="1572"/>
      <c r="CD184" s="1572"/>
      <c r="CE184" s="1572"/>
      <c r="CF184" s="1572"/>
      <c r="CG184" s="1572"/>
      <c r="CH184" s="1572"/>
      <c r="CI184" s="1572"/>
      <c r="CJ184" s="1572"/>
      <c r="CK184" s="1572"/>
      <c r="CL184" s="1572"/>
      <c r="CM184" s="1572"/>
      <c r="CN184" s="1572"/>
      <c r="CO184" s="1572"/>
      <c r="CP184" s="1572"/>
      <c r="CQ184" s="1572"/>
      <c r="CR184" s="1572"/>
      <c r="CS184" s="1572"/>
      <c r="CT184" s="1572"/>
      <c r="CU184" s="1572"/>
      <c r="CV184" s="1572"/>
      <c r="CW184" s="1572"/>
      <c r="CX184" s="1572"/>
      <c r="CY184" s="1572"/>
      <c r="CZ184" s="1572"/>
      <c r="DA184" s="365"/>
    </row>
    <row r="185" spans="2:105" s="26" customFormat="1" ht="3.5" customHeight="1">
      <c r="B185" s="601"/>
      <c r="H185" s="1550"/>
      <c r="J185" s="1490" t="s">
        <v>229</v>
      </c>
      <c r="K185" s="1466"/>
      <c r="L185" s="1466"/>
      <c r="M185" s="1466"/>
      <c r="N185" s="268"/>
      <c r="O185" s="268"/>
      <c r="P185" s="268"/>
      <c r="Q185" s="268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1576"/>
      <c r="AH185" s="1572"/>
      <c r="AI185" s="1572"/>
      <c r="AJ185" s="1572"/>
      <c r="AK185" s="1572"/>
      <c r="AL185" s="1572"/>
      <c r="AM185" s="1572"/>
      <c r="AN185" s="1572"/>
      <c r="AO185" s="1572"/>
      <c r="AP185" s="1572"/>
      <c r="AQ185" s="1572"/>
      <c r="AR185" s="1572"/>
      <c r="AS185" s="1572"/>
      <c r="AT185" s="1572"/>
      <c r="AU185" s="1572"/>
      <c r="AV185" s="1572"/>
      <c r="AW185" s="1572"/>
      <c r="AX185" s="1572"/>
      <c r="AY185" s="1572"/>
      <c r="AZ185" s="1572"/>
      <c r="BA185" s="1572"/>
      <c r="BB185" s="1572"/>
      <c r="BC185" s="1572"/>
      <c r="BD185" s="1572"/>
      <c r="BE185" s="1572"/>
      <c r="BF185" s="1572"/>
      <c r="BG185" s="1572"/>
      <c r="BH185" s="1572"/>
      <c r="BI185" s="1572"/>
      <c r="BJ185" s="1572"/>
      <c r="BK185" s="1572"/>
      <c r="BL185" s="1572"/>
      <c r="BM185" s="1572"/>
      <c r="BN185" s="1572"/>
      <c r="BO185" s="1572"/>
      <c r="BP185" s="1572"/>
      <c r="BQ185" s="1572"/>
      <c r="BR185" s="1572"/>
      <c r="BS185" s="1572"/>
      <c r="BT185" s="1572"/>
      <c r="BU185" s="1572"/>
      <c r="BV185" s="1572"/>
      <c r="BW185" s="1572"/>
      <c r="BX185" s="1572"/>
      <c r="BY185" s="1572"/>
      <c r="BZ185" s="1572"/>
      <c r="CA185" s="1572"/>
      <c r="CB185" s="1572"/>
      <c r="CC185" s="1572"/>
      <c r="CD185" s="1572"/>
      <c r="CE185" s="1572"/>
      <c r="CF185" s="1572"/>
      <c r="CG185" s="1572"/>
      <c r="CH185" s="1572"/>
      <c r="CI185" s="1572"/>
      <c r="CJ185" s="1572"/>
      <c r="CK185" s="1572"/>
      <c r="CL185" s="1572"/>
      <c r="CM185" s="1572"/>
      <c r="CN185" s="1572"/>
      <c r="CO185" s="1572"/>
      <c r="CP185" s="1572"/>
      <c r="CQ185" s="1572"/>
      <c r="CR185" s="1572"/>
      <c r="CS185" s="1572"/>
      <c r="CT185" s="1572"/>
      <c r="CU185" s="1572"/>
      <c r="CV185" s="1572"/>
      <c r="CW185" s="1572"/>
      <c r="CX185" s="1572"/>
      <c r="CY185" s="1572"/>
      <c r="CZ185" s="1572"/>
      <c r="DA185" s="365"/>
    </row>
    <row r="186" spans="2:105" s="26" customFormat="1" ht="3.5" customHeight="1">
      <c r="B186" s="601"/>
      <c r="H186" s="1550"/>
      <c r="J186" s="1498"/>
      <c r="K186" s="1499"/>
      <c r="L186" s="1499"/>
      <c r="M186" s="1499"/>
      <c r="N186" s="232"/>
      <c r="O186" s="232"/>
      <c r="P186" s="232"/>
      <c r="Q186" s="232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  <c r="AC186" s="253"/>
      <c r="AD186" s="253"/>
      <c r="AE186" s="253"/>
      <c r="AF186" s="253"/>
      <c r="AG186" s="1577"/>
      <c r="AH186" s="1572"/>
      <c r="AI186" s="1572"/>
      <c r="AJ186" s="1572"/>
      <c r="AK186" s="1572"/>
      <c r="AL186" s="1572"/>
      <c r="AM186" s="1572"/>
      <c r="AN186" s="1572"/>
      <c r="AO186" s="1572"/>
      <c r="AP186" s="1572"/>
      <c r="AQ186" s="1572"/>
      <c r="AR186" s="1572"/>
      <c r="AS186" s="1572"/>
      <c r="AT186" s="1572"/>
      <c r="AU186" s="1572"/>
      <c r="AV186" s="1572"/>
      <c r="AW186" s="1572"/>
      <c r="AX186" s="1572"/>
      <c r="AY186" s="1572"/>
      <c r="AZ186" s="1572"/>
      <c r="BA186" s="1572"/>
      <c r="BB186" s="1572"/>
      <c r="BC186" s="1572"/>
      <c r="BD186" s="1572"/>
      <c r="BE186" s="1572"/>
      <c r="BF186" s="1572"/>
      <c r="BG186" s="1572"/>
      <c r="BH186" s="1572"/>
      <c r="BI186" s="1572"/>
      <c r="BJ186" s="1572"/>
      <c r="BK186" s="1572"/>
      <c r="BL186" s="1572"/>
      <c r="BM186" s="1572"/>
      <c r="BN186" s="1572"/>
      <c r="BO186" s="1572"/>
      <c r="BP186" s="1572"/>
      <c r="BQ186" s="1572"/>
      <c r="BR186" s="1572"/>
      <c r="BS186" s="1572"/>
      <c r="BT186" s="1572"/>
      <c r="BU186" s="1572"/>
      <c r="BV186" s="1572"/>
      <c r="BW186" s="1572"/>
      <c r="BX186" s="1572"/>
      <c r="BY186" s="1572"/>
      <c r="BZ186" s="1572"/>
      <c r="CA186" s="1572"/>
      <c r="CB186" s="1572"/>
      <c r="CC186" s="1572"/>
      <c r="CD186" s="1572"/>
      <c r="CE186" s="1572"/>
      <c r="CF186" s="1572"/>
      <c r="CG186" s="1572"/>
      <c r="CH186" s="1572"/>
      <c r="CI186" s="1572"/>
      <c r="CJ186" s="1572"/>
      <c r="CK186" s="1572"/>
      <c r="CL186" s="1572"/>
      <c r="CM186" s="1572"/>
      <c r="CN186" s="1572"/>
      <c r="CO186" s="1572"/>
      <c r="CP186" s="1572"/>
      <c r="CQ186" s="1572"/>
      <c r="CR186" s="1572"/>
      <c r="CS186" s="1572"/>
      <c r="CT186" s="1572"/>
      <c r="CU186" s="1572"/>
      <c r="CV186" s="1572"/>
      <c r="CW186" s="1572"/>
      <c r="CX186" s="1572"/>
      <c r="CY186" s="1572"/>
      <c r="CZ186" s="1572"/>
      <c r="DA186" s="365"/>
    </row>
    <row r="187" spans="2:105" s="26" customFormat="1" ht="3.5" customHeight="1">
      <c r="B187" s="601"/>
      <c r="H187" s="1550"/>
      <c r="AP187" s="1572"/>
      <c r="AQ187" s="1572"/>
      <c r="AR187" s="1572"/>
      <c r="AS187" s="1572"/>
      <c r="AT187" s="1572"/>
      <c r="AU187" s="1572"/>
      <c r="AV187" s="1572"/>
      <c r="AW187" s="1572"/>
      <c r="AX187" s="1572"/>
      <c r="AY187" s="1572"/>
      <c r="AZ187" s="1572"/>
      <c r="BA187" s="1572"/>
      <c r="BB187" s="1572"/>
      <c r="BC187" s="1572"/>
      <c r="BD187" s="1572"/>
      <c r="BE187" s="1572"/>
      <c r="BF187" s="1572"/>
      <c r="BG187" s="1572"/>
      <c r="BH187" s="1572"/>
      <c r="BI187" s="1572"/>
      <c r="BJ187" s="1572"/>
      <c r="BK187" s="1572"/>
      <c r="BL187" s="1572"/>
      <c r="BM187" s="1572"/>
      <c r="BN187" s="1572"/>
      <c r="BO187" s="1572"/>
      <c r="BP187" s="1572"/>
      <c r="BQ187" s="1572"/>
      <c r="BR187" s="1572"/>
      <c r="BS187" s="1572"/>
      <c r="BT187" s="1572"/>
      <c r="BU187" s="1572"/>
      <c r="BV187" s="1572"/>
      <c r="BW187" s="1572"/>
      <c r="BX187" s="1572"/>
      <c r="BY187" s="1572"/>
      <c r="BZ187" s="1572"/>
      <c r="CA187" s="1572"/>
      <c r="CB187" s="1572"/>
      <c r="CC187" s="1572"/>
      <c r="CD187" s="1572"/>
      <c r="CE187" s="1572"/>
      <c r="CF187" s="1572"/>
      <c r="CG187" s="1572"/>
      <c r="CH187" s="1572"/>
      <c r="CI187" s="1572"/>
      <c r="CJ187" s="1572"/>
      <c r="CK187" s="1572"/>
      <c r="CL187" s="1572"/>
      <c r="CM187" s="1572"/>
      <c r="CN187" s="1572"/>
      <c r="CO187" s="1572"/>
      <c r="CP187" s="1572"/>
      <c r="CQ187" s="1572"/>
      <c r="CR187" s="1572"/>
      <c r="CS187" s="1572"/>
      <c r="CT187" s="1572"/>
      <c r="CU187" s="1572"/>
      <c r="CV187" s="1572"/>
      <c r="CW187" s="1572"/>
      <c r="CX187" s="1572"/>
      <c r="CY187" s="1572"/>
      <c r="CZ187" s="1572"/>
      <c r="DA187" s="365"/>
    </row>
    <row r="188" spans="2:105" s="26" customFormat="1" ht="3.5" customHeight="1">
      <c r="B188" s="601"/>
      <c r="H188" s="1550"/>
      <c r="J188" s="25"/>
      <c r="K188" s="25"/>
      <c r="L188" s="25"/>
      <c r="M188" s="25"/>
      <c r="N188" s="25"/>
      <c r="O188" s="25"/>
      <c r="P188" s="1578"/>
      <c r="Q188" s="1578"/>
      <c r="R188" s="1572"/>
      <c r="S188" s="1572"/>
      <c r="T188" s="1572"/>
      <c r="U188" s="1572"/>
      <c r="V188" s="1572"/>
      <c r="W188" s="1572"/>
      <c r="X188" s="1572"/>
      <c r="Y188" s="1572"/>
      <c r="Z188" s="1572"/>
      <c r="AA188" s="1572"/>
      <c r="AB188" s="1572"/>
      <c r="AC188" s="1572"/>
      <c r="AD188" s="1572"/>
      <c r="AE188" s="1572"/>
      <c r="AF188" s="1572"/>
      <c r="AG188" s="1572"/>
      <c r="AH188" s="1572"/>
      <c r="AI188" s="1572"/>
      <c r="AJ188" s="1572"/>
      <c r="AK188" s="1572"/>
      <c r="AL188" s="1572"/>
      <c r="AM188" s="1572"/>
      <c r="AN188" s="1572"/>
      <c r="AO188" s="1572"/>
      <c r="AP188" s="1572"/>
      <c r="AQ188" s="1572"/>
      <c r="AR188" s="1572"/>
      <c r="AS188" s="1572"/>
      <c r="AT188" s="1572"/>
      <c r="AU188" s="1572"/>
      <c r="AV188" s="1572"/>
      <c r="AW188" s="1572"/>
      <c r="AX188" s="1572"/>
      <c r="AY188" s="1572"/>
      <c r="AZ188" s="1572"/>
      <c r="BA188" s="1572"/>
      <c r="BB188" s="1572"/>
      <c r="BC188" s="1572"/>
      <c r="BD188" s="1572"/>
      <c r="BE188" s="1572"/>
      <c r="BF188" s="1572"/>
      <c r="BG188" s="1572"/>
      <c r="BH188" s="1572"/>
      <c r="BI188" s="1572"/>
      <c r="BJ188" s="1572"/>
      <c r="BK188" s="1572"/>
      <c r="BL188" s="1572"/>
      <c r="BM188" s="1572"/>
      <c r="BN188" s="1572"/>
      <c r="BO188" s="1572"/>
      <c r="BP188" s="1572"/>
      <c r="BQ188" s="1572"/>
      <c r="BR188" s="1572"/>
      <c r="BS188" s="1572"/>
      <c r="BT188" s="1572"/>
      <c r="BU188" s="1572"/>
      <c r="BV188" s="1572"/>
      <c r="BW188" s="1572"/>
      <c r="BX188" s="1572"/>
      <c r="BY188" s="1572"/>
      <c r="BZ188" s="1572"/>
      <c r="CA188" s="1572"/>
      <c r="CB188" s="1572"/>
      <c r="CC188" s="1572"/>
      <c r="CD188" s="1572"/>
      <c r="CE188" s="1572"/>
      <c r="CF188" s="1572"/>
      <c r="CG188" s="1572"/>
      <c r="CH188" s="1572"/>
      <c r="CI188" s="1572"/>
      <c r="CJ188" s="1572"/>
      <c r="CK188" s="1572"/>
      <c r="CL188" s="1572"/>
      <c r="CM188" s="1572"/>
      <c r="CN188" s="1572"/>
      <c r="CO188" s="1572"/>
      <c r="CP188" s="1572"/>
      <c r="CQ188" s="1572"/>
      <c r="CR188" s="1572"/>
      <c r="CS188" s="1572"/>
      <c r="CT188" s="1572"/>
      <c r="CU188" s="1572"/>
      <c r="CV188" s="1572"/>
      <c r="CW188" s="1572"/>
      <c r="CX188" s="1572"/>
      <c r="CY188" s="1572"/>
      <c r="CZ188" s="1572"/>
      <c r="DA188" s="365"/>
    </row>
    <row r="189" spans="2:105" s="26" customFormat="1" ht="3.5" customHeight="1">
      <c r="B189" s="601"/>
      <c r="H189" s="1550"/>
      <c r="J189" s="25"/>
      <c r="K189" s="25"/>
      <c r="L189" s="25"/>
      <c r="M189" s="25"/>
      <c r="N189" s="25"/>
      <c r="O189" s="25"/>
      <c r="P189" s="1578"/>
      <c r="Q189" s="1578"/>
      <c r="R189" s="1572"/>
      <c r="S189" s="1572"/>
      <c r="T189" s="1572"/>
      <c r="U189" s="1572"/>
      <c r="V189" s="1572"/>
      <c r="W189" s="1572"/>
      <c r="X189" s="1572"/>
      <c r="Y189" s="1572"/>
      <c r="Z189" s="1572"/>
      <c r="AA189" s="1572"/>
      <c r="AB189" s="1572"/>
      <c r="AC189" s="1572"/>
      <c r="AD189" s="1572"/>
      <c r="AE189" s="1572"/>
      <c r="AF189" s="1572"/>
      <c r="AG189" s="1572"/>
      <c r="AH189" s="1572"/>
      <c r="AI189" s="1572"/>
      <c r="AJ189" s="1572"/>
      <c r="AK189" s="1572"/>
      <c r="AL189" s="1572"/>
      <c r="AM189" s="1572"/>
      <c r="AN189" s="1572"/>
      <c r="AO189" s="1572"/>
      <c r="AP189" s="1572"/>
      <c r="AQ189" s="1572"/>
      <c r="AR189" s="1572"/>
      <c r="AS189" s="1572"/>
      <c r="AT189" s="1572"/>
      <c r="AU189" s="1572"/>
      <c r="AV189" s="1572"/>
      <c r="AW189" s="1572"/>
      <c r="AX189" s="1572"/>
      <c r="AY189" s="1572"/>
      <c r="AZ189" s="1572"/>
      <c r="BA189" s="1572"/>
      <c r="BB189" s="1572"/>
      <c r="BC189" s="1572"/>
      <c r="BD189" s="1572"/>
      <c r="BE189" s="1572"/>
      <c r="BF189" s="1572"/>
      <c r="BG189" s="1572"/>
      <c r="BH189" s="1572"/>
      <c r="BI189" s="1572"/>
      <c r="BJ189" s="1572"/>
      <c r="BK189" s="1572"/>
      <c r="BL189" s="1572"/>
      <c r="BM189" s="1572"/>
      <c r="BN189" s="1572"/>
      <c r="BO189" s="1572"/>
      <c r="BP189" s="1572"/>
      <c r="BQ189" s="1572"/>
      <c r="BR189" s="1572"/>
      <c r="BS189" s="1572"/>
      <c r="BT189" s="1572"/>
      <c r="BU189" s="1572"/>
      <c r="BV189" s="1572"/>
      <c r="BW189" s="1572"/>
      <c r="BX189" s="1572"/>
      <c r="BY189" s="1572"/>
      <c r="BZ189" s="1572"/>
      <c r="CA189" s="1572"/>
      <c r="CB189" s="1572"/>
      <c r="CC189" s="1572"/>
      <c r="CD189" s="1572"/>
      <c r="CE189" s="1572"/>
      <c r="CF189" s="1572"/>
      <c r="CG189" s="1572"/>
      <c r="CH189" s="1572"/>
      <c r="CI189" s="1572"/>
      <c r="CJ189" s="1572"/>
      <c r="CK189" s="1572"/>
      <c r="CL189" s="1572"/>
      <c r="CM189" s="1572"/>
      <c r="CN189" s="1572"/>
      <c r="CO189" s="1572"/>
      <c r="CP189" s="1572"/>
      <c r="CQ189" s="1572"/>
      <c r="CR189" s="1572"/>
      <c r="CS189" s="1572"/>
      <c r="CT189" s="1572"/>
      <c r="CU189" s="1572"/>
      <c r="CV189" s="1572"/>
      <c r="CW189" s="1572"/>
      <c r="CX189" s="1572"/>
      <c r="CY189" s="1572"/>
      <c r="CZ189" s="1572"/>
      <c r="DA189" s="365"/>
    </row>
    <row r="190" spans="2:105" s="26" customFormat="1" ht="3.5" customHeight="1">
      <c r="B190" s="601"/>
      <c r="H190" s="1550"/>
      <c r="J190" s="25"/>
      <c r="K190" s="25"/>
      <c r="L190" s="25"/>
      <c r="M190" s="25"/>
      <c r="N190" s="25"/>
      <c r="O190" s="25"/>
      <c r="P190" s="1578"/>
      <c r="Q190" s="1578"/>
      <c r="R190" s="1572"/>
      <c r="S190" s="1572"/>
      <c r="T190" s="1572"/>
      <c r="U190" s="1572"/>
      <c r="V190" s="1572"/>
      <c r="W190" s="1572"/>
      <c r="X190" s="1572"/>
      <c r="Y190" s="1572"/>
      <c r="Z190" s="1572"/>
      <c r="AA190" s="1572"/>
      <c r="AB190" s="1572"/>
      <c r="AC190" s="1572"/>
      <c r="AD190" s="1572"/>
      <c r="AE190" s="1572"/>
      <c r="AF190" s="1572"/>
      <c r="AG190" s="1572"/>
      <c r="AH190" s="1572"/>
      <c r="AI190" s="1572"/>
      <c r="AJ190" s="1572"/>
      <c r="AK190" s="1572"/>
      <c r="AL190" s="1572"/>
      <c r="AM190" s="1572"/>
      <c r="AN190" s="1572"/>
      <c r="AO190" s="1572"/>
      <c r="AP190" s="1572"/>
      <c r="AQ190" s="1572"/>
      <c r="AR190" s="1572"/>
      <c r="AS190" s="1572"/>
      <c r="AT190" s="1572"/>
      <c r="AU190" s="1572"/>
      <c r="AV190" s="1572"/>
      <c r="AW190" s="1572"/>
      <c r="AX190" s="1572"/>
      <c r="AY190" s="1572"/>
      <c r="AZ190" s="1572"/>
      <c r="BA190" s="1572"/>
      <c r="BB190" s="1572"/>
      <c r="BC190" s="1572"/>
      <c r="BD190" s="1572"/>
      <c r="BE190" s="1572"/>
      <c r="BF190" s="1572"/>
      <c r="BG190" s="1572"/>
      <c r="BH190" s="1572"/>
      <c r="BI190" s="1572"/>
      <c r="BJ190" s="1572"/>
      <c r="BK190" s="1572"/>
      <c r="BL190" s="1572"/>
      <c r="BM190" s="1572"/>
      <c r="BN190" s="1572"/>
      <c r="BO190" s="1572"/>
      <c r="BP190" s="1572"/>
      <c r="BQ190" s="1572"/>
      <c r="BR190" s="1572"/>
      <c r="BS190" s="1572"/>
      <c r="BT190" s="1572"/>
      <c r="BU190" s="1572"/>
      <c r="BV190" s="1572"/>
      <c r="BW190" s="1572"/>
      <c r="BX190" s="1572"/>
      <c r="BY190" s="1572"/>
      <c r="BZ190" s="1572"/>
      <c r="CA190" s="1572"/>
      <c r="CB190" s="1572"/>
      <c r="CC190" s="1572"/>
      <c r="CD190" s="1572"/>
      <c r="CE190" s="1572"/>
      <c r="CF190" s="1572"/>
      <c r="CG190" s="1572"/>
      <c r="CH190" s="1572"/>
      <c r="CI190" s="1572"/>
      <c r="CJ190" s="1572"/>
      <c r="CK190" s="1572"/>
      <c r="CL190" s="1572"/>
      <c r="CM190" s="1572"/>
      <c r="CN190" s="1572"/>
      <c r="CO190" s="1572"/>
      <c r="CP190" s="1572"/>
      <c r="CQ190" s="1572"/>
      <c r="CR190" s="1572"/>
      <c r="CS190" s="1572"/>
      <c r="CT190" s="1572"/>
      <c r="CU190" s="1572"/>
      <c r="CV190" s="1572"/>
      <c r="CW190" s="1572"/>
      <c r="CX190" s="1572"/>
      <c r="CY190" s="1572"/>
      <c r="CZ190" s="1572"/>
      <c r="DA190" s="365"/>
    </row>
    <row r="191" spans="2:105" s="26" customFormat="1" ht="3.5" customHeight="1">
      <c r="B191" s="601"/>
      <c r="H191" s="1550"/>
      <c r="J191" s="25"/>
      <c r="K191" s="25"/>
      <c r="L191" s="25"/>
      <c r="M191" s="25"/>
      <c r="N191" s="25"/>
      <c r="O191" s="25"/>
      <c r="P191" s="1578"/>
      <c r="Q191" s="1578"/>
      <c r="R191" s="1572"/>
      <c r="S191" s="1572"/>
      <c r="T191" s="1572"/>
      <c r="U191" s="1572"/>
      <c r="V191" s="1572"/>
      <c r="W191" s="1572"/>
      <c r="X191" s="1572"/>
      <c r="Y191" s="1572"/>
      <c r="Z191" s="1572"/>
      <c r="AA191" s="1572"/>
      <c r="AB191" s="1572"/>
      <c r="AC191" s="1572"/>
      <c r="AD191" s="1572"/>
      <c r="AE191" s="1572"/>
      <c r="AF191" s="1572"/>
      <c r="AG191" s="1572"/>
      <c r="AH191" s="1572"/>
      <c r="AI191" s="1572"/>
      <c r="AJ191" s="1572"/>
      <c r="AK191" s="1572"/>
      <c r="AL191" s="1572"/>
      <c r="AM191" s="1572"/>
      <c r="AN191" s="1572"/>
      <c r="AO191" s="1572"/>
      <c r="AP191" s="1572"/>
      <c r="AQ191" s="1572"/>
      <c r="AR191" s="1572"/>
      <c r="AS191" s="1572"/>
      <c r="AT191" s="1572"/>
      <c r="AU191" s="1572"/>
      <c r="AV191" s="1572"/>
      <c r="AW191" s="1572"/>
      <c r="AX191" s="1572"/>
      <c r="AY191" s="1572"/>
      <c r="AZ191" s="1572"/>
      <c r="BA191" s="1572"/>
      <c r="BB191" s="1572"/>
      <c r="BC191" s="1572"/>
      <c r="BD191" s="1572"/>
      <c r="BE191" s="1572"/>
      <c r="BF191" s="1572"/>
      <c r="BG191" s="1572"/>
      <c r="BH191" s="1572"/>
      <c r="BI191" s="1572"/>
      <c r="BJ191" s="1572"/>
      <c r="BK191" s="1572"/>
      <c r="BL191" s="1572"/>
      <c r="BM191" s="1572"/>
      <c r="BN191" s="1572"/>
      <c r="BO191" s="1572"/>
      <c r="BP191" s="1572"/>
      <c r="BQ191" s="1572"/>
      <c r="BR191" s="1572"/>
      <c r="BS191" s="1572"/>
      <c r="BT191" s="1572"/>
      <c r="BU191" s="1572"/>
      <c r="BV191" s="1572"/>
      <c r="BW191" s="1572"/>
      <c r="BX191" s="1572"/>
      <c r="BY191" s="1572"/>
      <c r="BZ191" s="1572"/>
      <c r="CA191" s="1572"/>
      <c r="CB191" s="1572"/>
      <c r="CC191" s="1572"/>
      <c r="CD191" s="1572"/>
      <c r="CE191" s="1572"/>
      <c r="CF191" s="1572"/>
      <c r="CG191" s="1572"/>
      <c r="CH191" s="1572"/>
      <c r="CI191" s="1572"/>
      <c r="CJ191" s="1572"/>
      <c r="CK191" s="1572"/>
      <c r="CL191" s="1572"/>
      <c r="CM191" s="1572"/>
      <c r="CN191" s="1572"/>
      <c r="CO191" s="1572"/>
      <c r="CP191" s="1572"/>
      <c r="CQ191" s="1572"/>
      <c r="CR191" s="1572"/>
      <c r="CS191" s="1572"/>
      <c r="CT191" s="1572"/>
      <c r="CU191" s="1572"/>
      <c r="CV191" s="1572"/>
      <c r="CW191" s="1572"/>
      <c r="CX191" s="1572"/>
      <c r="CY191" s="1572"/>
      <c r="CZ191" s="1572"/>
      <c r="DA191" s="365"/>
    </row>
    <row r="192" spans="2:105" s="26" customFormat="1" ht="3.5" customHeight="1">
      <c r="B192" s="601"/>
      <c r="H192" s="1564"/>
      <c r="AH192" s="1572"/>
      <c r="AI192" s="1572"/>
      <c r="AJ192" s="1572"/>
      <c r="AK192" s="1572"/>
      <c r="AL192" s="1572"/>
      <c r="AM192" s="1572"/>
      <c r="AN192" s="1572"/>
      <c r="AO192" s="1572"/>
      <c r="AP192" s="1572"/>
      <c r="AQ192" s="1572"/>
      <c r="AR192" s="1572"/>
      <c r="AS192" s="1572"/>
      <c r="AT192" s="1572"/>
      <c r="AU192" s="1572"/>
      <c r="AV192" s="1572"/>
      <c r="AW192" s="1572"/>
      <c r="AX192" s="1572"/>
      <c r="AY192" s="1572"/>
      <c r="AZ192" s="1572"/>
      <c r="BA192" s="1572"/>
      <c r="BB192" s="1572"/>
      <c r="BC192" s="1572"/>
      <c r="BD192" s="1572"/>
      <c r="BE192" s="1572"/>
      <c r="BF192" s="1572"/>
      <c r="BG192" s="1572"/>
      <c r="BH192" s="1572"/>
      <c r="BI192" s="1572"/>
      <c r="BJ192" s="1572"/>
      <c r="BK192" s="1572"/>
      <c r="BL192" s="1572"/>
      <c r="BM192" s="1572"/>
      <c r="BN192" s="1572"/>
      <c r="BO192" s="1572"/>
      <c r="BP192" s="1572"/>
      <c r="BQ192" s="1572"/>
      <c r="BR192" s="1572"/>
      <c r="BS192" s="1572"/>
      <c r="BT192" s="1572"/>
      <c r="BU192" s="1572"/>
      <c r="BV192" s="1572"/>
      <c r="BW192" s="1572"/>
      <c r="BX192" s="1572"/>
      <c r="BY192" s="1572"/>
      <c r="BZ192" s="1572"/>
      <c r="CA192" s="1572"/>
      <c r="CB192" s="1572"/>
      <c r="CC192" s="1572"/>
      <c r="CD192" s="1572"/>
      <c r="CE192" s="1572"/>
      <c r="CF192" s="1572"/>
      <c r="CG192" s="1572"/>
      <c r="CH192" s="1572"/>
      <c r="CI192" s="1572"/>
      <c r="CJ192" s="1572"/>
      <c r="CK192" s="1572"/>
      <c r="CL192" s="1572"/>
      <c r="CM192" s="1572"/>
      <c r="CN192" s="1572"/>
      <c r="CO192" s="1572"/>
      <c r="CP192" s="1572"/>
      <c r="CQ192" s="1572"/>
      <c r="CR192" s="1572"/>
      <c r="CS192" s="1572"/>
      <c r="CT192" s="1572"/>
      <c r="CU192" s="1572"/>
      <c r="CV192" s="1572"/>
      <c r="CW192" s="1572"/>
      <c r="CX192" s="1572"/>
      <c r="CY192" s="1572"/>
      <c r="CZ192" s="1572"/>
      <c r="DA192" s="365"/>
    </row>
    <row r="193" spans="2:105" s="26" customFormat="1" ht="3.65" customHeight="1">
      <c r="B193" s="1602"/>
      <c r="C193" s="1603"/>
      <c r="D193" s="1603"/>
      <c r="E193" s="1603"/>
      <c r="F193" s="1603"/>
      <c r="G193" s="1603"/>
      <c r="H193" s="1603"/>
      <c r="I193" s="1603"/>
      <c r="J193" s="1603"/>
      <c r="K193" s="1603"/>
      <c r="L193" s="1603"/>
      <c r="M193" s="1603"/>
      <c r="N193" s="1603"/>
      <c r="O193" s="1603"/>
      <c r="P193" s="1603"/>
      <c r="Q193" s="1603"/>
      <c r="R193" s="1603"/>
      <c r="S193" s="1603"/>
      <c r="T193" s="1603"/>
      <c r="U193" s="1603"/>
      <c r="V193" s="1603"/>
      <c r="W193" s="1603"/>
      <c r="X193" s="1603"/>
      <c r="Y193" s="1603"/>
      <c r="Z193" s="1603"/>
      <c r="AA193" s="1603"/>
      <c r="AB193" s="1603"/>
      <c r="AC193" s="1603"/>
      <c r="AD193" s="1603"/>
      <c r="AE193" s="1603"/>
      <c r="AF193" s="1603"/>
      <c r="AG193" s="1603"/>
      <c r="AH193" s="1603"/>
      <c r="AI193" s="1603"/>
      <c r="AJ193" s="1603"/>
      <c r="AK193" s="1603"/>
      <c r="AL193" s="1603"/>
      <c r="AM193" s="1603"/>
      <c r="AN193" s="1603"/>
      <c r="AO193" s="1603"/>
      <c r="AP193" s="1603"/>
      <c r="AQ193" s="1603"/>
      <c r="AR193" s="1603"/>
      <c r="AS193" s="1603"/>
      <c r="AT193" s="1603"/>
      <c r="AU193" s="1603"/>
      <c r="AV193" s="1603"/>
      <c r="AW193" s="1603"/>
      <c r="AX193" s="1603"/>
      <c r="AY193" s="1603"/>
      <c r="AZ193" s="1603"/>
      <c r="BA193" s="1603"/>
      <c r="BB193" s="1603"/>
      <c r="BC193" s="1603"/>
      <c r="BD193" s="1603"/>
      <c r="BE193" s="1603"/>
      <c r="BF193" s="1603"/>
      <c r="BG193" s="1603"/>
      <c r="BH193" s="1603"/>
      <c r="BI193" s="1603"/>
      <c r="BJ193" s="1603"/>
      <c r="BK193" s="1603"/>
      <c r="BL193" s="1603"/>
      <c r="BM193" s="1603"/>
      <c r="BN193" s="1603"/>
      <c r="BO193" s="1603"/>
      <c r="BP193" s="1603"/>
      <c r="BQ193" s="1603"/>
      <c r="BR193" s="1603"/>
      <c r="BS193" s="1603"/>
      <c r="BT193" s="1603"/>
      <c r="BU193" s="1603"/>
      <c r="BV193" s="1603"/>
      <c r="BW193" s="1603"/>
      <c r="BX193" s="1603"/>
      <c r="BY193" s="1603"/>
      <c r="BZ193" s="1603"/>
      <c r="CA193" s="1603"/>
      <c r="CB193" s="1603"/>
      <c r="CC193" s="1603"/>
      <c r="CD193" s="1603"/>
      <c r="CE193" s="1603"/>
      <c r="CF193" s="1603"/>
      <c r="CG193" s="1603"/>
      <c r="CH193" s="1603"/>
      <c r="CI193" s="1603"/>
      <c r="CJ193" s="1603"/>
      <c r="CK193" s="1603"/>
      <c r="CL193" s="1603"/>
      <c r="CM193" s="1603"/>
      <c r="CN193" s="1603"/>
      <c r="CO193" s="1603"/>
      <c r="CP193" s="1603"/>
      <c r="CQ193" s="1603"/>
      <c r="CR193" s="1603"/>
      <c r="CS193" s="1603"/>
      <c r="CT193" s="1603"/>
      <c r="CU193" s="1603"/>
      <c r="CV193" s="1603"/>
      <c r="CW193" s="1603"/>
      <c r="CX193" s="1603"/>
      <c r="CY193" s="1603"/>
      <c r="CZ193" s="1603"/>
      <c r="DA193" s="1604"/>
    </row>
    <row r="194" spans="2:105" s="26" customFormat="1" ht="3.65" customHeight="1">
      <c r="B194" s="1605"/>
      <c r="C194" s="1606"/>
      <c r="D194" s="1606"/>
      <c r="E194" s="1606"/>
      <c r="F194" s="1606"/>
      <c r="G194" s="1606"/>
      <c r="H194" s="1606"/>
      <c r="I194" s="1606"/>
      <c r="J194" s="1606"/>
      <c r="K194" s="1606"/>
      <c r="L194" s="1606"/>
      <c r="M194" s="1606"/>
      <c r="N194" s="1606"/>
      <c r="O194" s="1606"/>
      <c r="P194" s="1606"/>
      <c r="Q194" s="1606"/>
      <c r="R194" s="1606"/>
      <c r="S194" s="1606"/>
      <c r="T194" s="1606"/>
      <c r="U194" s="1606"/>
      <c r="V194" s="1606"/>
      <c r="W194" s="1606"/>
      <c r="X194" s="1606"/>
      <c r="Y194" s="1606"/>
      <c r="Z194" s="1606"/>
      <c r="AA194" s="1606"/>
      <c r="AB194" s="1606"/>
      <c r="AC194" s="1606"/>
      <c r="AD194" s="1606"/>
      <c r="AE194" s="1606"/>
      <c r="AF194" s="1606"/>
      <c r="AG194" s="1606"/>
      <c r="AH194" s="1606"/>
      <c r="AI194" s="1606"/>
      <c r="AJ194" s="1606"/>
      <c r="AK194" s="1606"/>
      <c r="AL194" s="1606"/>
      <c r="AM194" s="1606"/>
      <c r="AN194" s="1606"/>
      <c r="AO194" s="1606"/>
      <c r="AP194" s="1606"/>
      <c r="AQ194" s="1606"/>
      <c r="AR194" s="1606"/>
      <c r="AS194" s="1606"/>
      <c r="AT194" s="1606"/>
      <c r="AU194" s="1606"/>
      <c r="AV194" s="1606"/>
      <c r="AW194" s="1606"/>
      <c r="AX194" s="1606"/>
      <c r="AY194" s="1606"/>
      <c r="AZ194" s="1606"/>
      <c r="BA194" s="1606"/>
      <c r="BB194" s="1606"/>
      <c r="BC194" s="1606"/>
      <c r="BD194" s="1606"/>
      <c r="BE194" s="1606"/>
      <c r="BF194" s="1606"/>
      <c r="BG194" s="1606"/>
      <c r="BH194" s="1606"/>
      <c r="BI194" s="1606"/>
      <c r="BJ194" s="1606"/>
      <c r="BK194" s="1606"/>
      <c r="BL194" s="1606"/>
      <c r="BM194" s="1606"/>
      <c r="BN194" s="1606"/>
      <c r="BO194" s="1606"/>
      <c r="BP194" s="1606"/>
      <c r="BQ194" s="1606"/>
      <c r="BR194" s="1606"/>
      <c r="BS194" s="1606"/>
      <c r="BT194" s="1606"/>
      <c r="BU194" s="1606"/>
      <c r="BV194" s="1606"/>
      <c r="BW194" s="1606"/>
      <c r="BX194" s="1606"/>
      <c r="BY194" s="1606"/>
      <c r="BZ194" s="1606"/>
      <c r="CA194" s="1606"/>
      <c r="CB194" s="1606"/>
      <c r="CC194" s="1606"/>
      <c r="CD194" s="1606"/>
      <c r="CE194" s="1606"/>
      <c r="CF194" s="1606"/>
      <c r="CG194" s="1606"/>
      <c r="CH194" s="1606"/>
      <c r="CI194" s="1606"/>
      <c r="CJ194" s="1606"/>
      <c r="CK194" s="1606"/>
      <c r="CL194" s="1606"/>
      <c r="CM194" s="1606"/>
      <c r="CN194" s="1606"/>
      <c r="CO194" s="1606"/>
      <c r="CP194" s="1606"/>
      <c r="CQ194" s="1606"/>
      <c r="CR194" s="1606"/>
      <c r="CS194" s="1606"/>
      <c r="CT194" s="1606"/>
      <c r="CU194" s="1606"/>
      <c r="CV194" s="1606"/>
      <c r="CW194" s="1606"/>
      <c r="CX194" s="1606"/>
      <c r="CY194" s="1606"/>
      <c r="CZ194" s="1606"/>
      <c r="DA194" s="1607"/>
    </row>
    <row r="195" spans="2:105" s="26" customFormat="1" ht="14.5" customHeight="1">
      <c r="B195" s="1546" t="str">
        <f>"T_HBB"&amp;"X"&amp;F195&amp;"X"&amp;G195&amp;"X"&amp;H195</f>
        <v>T_HBBX630AX400X25</v>
      </c>
      <c r="C195" s="1546" t="s">
        <v>75</v>
      </c>
      <c r="D195" s="1546" t="s">
        <v>123</v>
      </c>
      <c r="E195" s="1546" t="s">
        <v>125</v>
      </c>
      <c r="F195" s="1547" t="s">
        <v>431</v>
      </c>
      <c r="G195" s="1548">
        <v>400</v>
      </c>
      <c r="H195" s="1546">
        <v>25</v>
      </c>
      <c r="I195" s="797"/>
      <c r="J195" s="797"/>
      <c r="K195" s="797"/>
      <c r="L195" s="797"/>
      <c r="M195" s="797"/>
      <c r="N195" s="797"/>
      <c r="O195" s="797"/>
      <c r="P195" s="797"/>
      <c r="Q195" s="797"/>
      <c r="R195" s="797"/>
      <c r="S195" s="797"/>
      <c r="T195" s="797"/>
      <c r="U195" s="797"/>
      <c r="V195" s="797"/>
      <c r="W195" s="797"/>
      <c r="X195" s="797"/>
      <c r="Y195" s="797"/>
      <c r="Z195" s="797"/>
      <c r="AA195" s="797"/>
      <c r="AB195" s="797"/>
      <c r="AC195" s="797"/>
      <c r="AD195" s="797"/>
      <c r="AE195" s="797"/>
      <c r="AF195" s="797"/>
      <c r="AG195" s="797"/>
      <c r="AH195" s="797"/>
      <c r="AI195" s="797"/>
      <c r="AJ195" s="797"/>
      <c r="AK195" s="797"/>
      <c r="AL195" s="797"/>
      <c r="AM195" s="797"/>
      <c r="AN195" s="797"/>
      <c r="AO195" s="797"/>
      <c r="AP195" s="797"/>
      <c r="AQ195" s="797"/>
      <c r="AR195" s="797"/>
      <c r="AS195" s="797"/>
      <c r="AT195" s="797"/>
      <c r="AU195" s="797"/>
      <c r="AV195" s="797"/>
      <c r="AW195" s="797"/>
      <c r="AX195" s="797"/>
      <c r="AY195" s="797"/>
      <c r="AZ195" s="797"/>
      <c r="BA195" s="797"/>
      <c r="BB195" s="797"/>
      <c r="BC195" s="797"/>
      <c r="BD195" s="797"/>
      <c r="BE195" s="797"/>
      <c r="BF195" s="797"/>
      <c r="BG195" s="797"/>
      <c r="BH195" s="797"/>
      <c r="BI195" s="797"/>
      <c r="BJ195" s="797"/>
      <c r="BK195" s="797"/>
      <c r="BL195" s="797"/>
      <c r="BM195" s="797"/>
      <c r="BN195" s="797"/>
      <c r="BO195" s="797"/>
      <c r="BP195" s="797"/>
      <c r="BQ195" s="797"/>
      <c r="BR195" s="797"/>
      <c r="BS195" s="797"/>
      <c r="BT195" s="797"/>
      <c r="BU195" s="797"/>
      <c r="BV195" s="797"/>
      <c r="BW195" s="797"/>
      <c r="BX195" s="797"/>
      <c r="BY195" s="797"/>
      <c r="BZ195" s="797"/>
      <c r="CA195" s="797"/>
      <c r="CB195" s="797"/>
      <c r="CC195" s="797"/>
      <c r="CD195" s="797"/>
      <c r="CE195" s="797"/>
      <c r="CF195" s="797"/>
      <c r="CG195" s="797"/>
      <c r="CH195" s="797"/>
      <c r="CI195" s="797"/>
      <c r="CJ195" s="797"/>
      <c r="CK195" s="797"/>
      <c r="CL195" s="797"/>
      <c r="CM195" s="797"/>
      <c r="CN195" s="797"/>
      <c r="CO195" s="797"/>
      <c r="CP195" s="797"/>
      <c r="CQ195" s="797"/>
      <c r="CR195" s="797"/>
      <c r="CS195" s="797"/>
      <c r="CT195" s="797"/>
      <c r="CU195" s="797"/>
      <c r="CV195" s="797"/>
      <c r="CW195" s="797"/>
      <c r="CX195" s="797"/>
      <c r="CY195" s="797"/>
      <c r="CZ195" s="797"/>
      <c r="DA195" s="1549"/>
    </row>
    <row r="196" spans="2:105" s="26" customFormat="1" ht="3.65" customHeight="1">
      <c r="B196" s="601"/>
      <c r="H196" s="1550"/>
      <c r="DA196" s="365"/>
    </row>
    <row r="197" spans="2:105" s="26" customFormat="1" ht="3.65" customHeight="1">
      <c r="B197" s="601"/>
      <c r="H197" s="1550"/>
      <c r="DA197" s="365"/>
    </row>
    <row r="198" spans="2:105" s="26" customFormat="1" ht="3.65" customHeight="1">
      <c r="B198" s="601"/>
      <c r="H198" s="1550"/>
      <c r="L198" s="1551" t="s">
        <v>124</v>
      </c>
      <c r="M198" s="1552"/>
      <c r="N198" s="1552"/>
      <c r="O198" s="1553"/>
      <c r="P198" s="346"/>
      <c r="Q198" s="346"/>
      <c r="R198" s="1554"/>
      <c r="S198" s="1554"/>
      <c r="T198" s="1554"/>
      <c r="U198" s="1554"/>
      <c r="V198" s="1555" t="s">
        <v>111</v>
      </c>
      <c r="W198" s="1556"/>
      <c r="DA198" s="365"/>
    </row>
    <row r="199" spans="2:105" s="26" customFormat="1" ht="3.65" customHeight="1">
      <c r="B199" s="601"/>
      <c r="H199" s="1550"/>
      <c r="L199" s="1557"/>
      <c r="M199" s="1558"/>
      <c r="N199" s="1558"/>
      <c r="O199" s="1559"/>
      <c r="P199" s="350"/>
      <c r="Q199" s="812"/>
      <c r="R199" s="36"/>
      <c r="S199" s="36"/>
      <c r="T199" s="36"/>
      <c r="U199" s="36"/>
      <c r="V199" s="1412"/>
      <c r="W199" s="1560"/>
      <c r="DA199" s="365"/>
    </row>
    <row r="200" spans="2:105" s="26" customFormat="1" ht="3.65" customHeight="1">
      <c r="B200" s="601"/>
      <c r="H200" s="1550"/>
      <c r="L200" s="1579"/>
      <c r="M200" s="811"/>
      <c r="N200" s="811"/>
      <c r="O200" s="811"/>
      <c r="P200" s="811"/>
      <c r="Q200" s="352"/>
      <c r="R200" s="352"/>
      <c r="S200" s="352"/>
      <c r="T200" s="352"/>
      <c r="U200" s="352"/>
      <c r="V200" s="352"/>
      <c r="W200" s="1580"/>
      <c r="DA200" s="365"/>
    </row>
    <row r="201" spans="2:105" s="26" customFormat="1" ht="3.65" customHeight="1">
      <c r="B201" s="601"/>
      <c r="H201" s="1550"/>
      <c r="L201" s="1574"/>
      <c r="M201" s="1612" t="e" vm="38">
        <v>#VALUE!</v>
      </c>
      <c r="N201" s="1612"/>
      <c r="O201" s="1612"/>
      <c r="P201" s="1612"/>
      <c r="Q201" s="1612"/>
      <c r="R201" s="1612"/>
      <c r="S201" s="1612"/>
      <c r="T201" s="1612"/>
      <c r="U201" s="1612"/>
      <c r="V201" s="1612"/>
      <c r="W201" s="1575"/>
      <c r="DA201" s="365"/>
    </row>
    <row r="202" spans="2:105" s="26" customFormat="1" ht="3.65" customHeight="1">
      <c r="B202" s="601"/>
      <c r="H202" s="1550"/>
      <c r="L202" s="1574"/>
      <c r="M202" s="1615"/>
      <c r="N202" s="1615"/>
      <c r="O202" s="1615"/>
      <c r="P202" s="1615"/>
      <c r="Q202" s="1615"/>
      <c r="R202" s="1615"/>
      <c r="S202" s="1615"/>
      <c r="T202" s="1615"/>
      <c r="U202" s="1615"/>
      <c r="V202" s="1615"/>
      <c r="W202" s="1575"/>
      <c r="DA202" s="365"/>
    </row>
    <row r="203" spans="2:105" s="26" customFormat="1" ht="3.65" customHeight="1">
      <c r="B203" s="601"/>
      <c r="H203" s="1550"/>
      <c r="L203" s="496"/>
      <c r="M203" s="352"/>
      <c r="N203" s="352"/>
      <c r="O203" s="352"/>
      <c r="P203" s="352"/>
      <c r="Q203" s="352"/>
      <c r="R203" s="352"/>
      <c r="S203" s="352"/>
      <c r="T203" s="352"/>
      <c r="U203" s="352"/>
      <c r="V203" s="352"/>
      <c r="W203" s="1561"/>
      <c r="DA203" s="365"/>
    </row>
    <row r="204" spans="2:105" s="26" customFormat="1" ht="3.65" customHeight="1">
      <c r="B204" s="601"/>
      <c r="H204" s="1550"/>
      <c r="L204" s="1579"/>
      <c r="M204" s="352"/>
      <c r="N204" s="352"/>
      <c r="O204" s="352"/>
      <c r="P204" s="352"/>
      <c r="Q204" s="352"/>
      <c r="R204" s="352"/>
      <c r="S204" s="352"/>
      <c r="T204" s="352"/>
      <c r="U204" s="352"/>
      <c r="V204" s="352"/>
      <c r="W204" s="1580"/>
      <c r="DA204" s="365"/>
    </row>
    <row r="205" spans="2:105" s="26" customFormat="1" ht="3.65" customHeight="1">
      <c r="B205" s="601"/>
      <c r="H205" s="1550"/>
      <c r="L205" s="962" t="s">
        <v>229</v>
      </c>
      <c r="M205" s="963"/>
      <c r="N205" s="1562"/>
      <c r="O205" s="1562"/>
      <c r="P205" s="1562"/>
      <c r="Q205" s="1562"/>
      <c r="R205" s="1562"/>
      <c r="S205" s="1562"/>
      <c r="T205" s="1562"/>
      <c r="U205" s="412"/>
      <c r="V205" s="412"/>
      <c r="W205" s="1563"/>
      <c r="DA205" s="365"/>
    </row>
    <row r="206" spans="2:105" s="26" customFormat="1" ht="3.65" customHeight="1">
      <c r="B206" s="601"/>
      <c r="H206" s="1550"/>
      <c r="DA206" s="365"/>
    </row>
    <row r="207" spans="2:105" s="26" customFormat="1" ht="3.65" customHeight="1">
      <c r="B207" s="601"/>
      <c r="H207" s="1550"/>
      <c r="DA207" s="365"/>
    </row>
    <row r="208" spans="2:105" s="26" customFormat="1" ht="3.65" customHeight="1">
      <c r="B208" s="601"/>
      <c r="H208" s="1550"/>
      <c r="DA208" s="365"/>
    </row>
    <row r="209" spans="2:105" s="26" customFormat="1" ht="3.65" customHeight="1">
      <c r="B209" s="601"/>
      <c r="H209" s="1550"/>
      <c r="DA209" s="365"/>
    </row>
    <row r="210" spans="2:105" s="26" customFormat="1" ht="3.65" customHeight="1">
      <c r="B210" s="601"/>
      <c r="H210" s="1564"/>
      <c r="DA210" s="365"/>
    </row>
    <row r="211" spans="2:105" s="26" customFormat="1" ht="3.65" customHeight="1">
      <c r="B211" s="1602"/>
      <c r="C211" s="1603"/>
      <c r="D211" s="1603"/>
      <c r="E211" s="1603"/>
      <c r="F211" s="1603"/>
      <c r="G211" s="1603"/>
      <c r="H211" s="1603"/>
      <c r="I211" s="1603"/>
      <c r="J211" s="1603"/>
      <c r="K211" s="1603"/>
      <c r="L211" s="1603"/>
      <c r="M211" s="1603"/>
      <c r="N211" s="1603"/>
      <c r="O211" s="1603"/>
      <c r="P211" s="1603"/>
      <c r="Q211" s="1603"/>
      <c r="R211" s="1603"/>
      <c r="S211" s="1603"/>
      <c r="T211" s="1603"/>
      <c r="U211" s="1603"/>
      <c r="V211" s="1603"/>
      <c r="W211" s="1603"/>
      <c r="X211" s="1603"/>
      <c r="Y211" s="1603"/>
      <c r="Z211" s="1603"/>
      <c r="AA211" s="1603"/>
      <c r="AB211" s="1603"/>
      <c r="AC211" s="1603"/>
      <c r="AD211" s="1603"/>
      <c r="AE211" s="1603"/>
      <c r="AF211" s="1603"/>
      <c r="AG211" s="1603"/>
      <c r="AH211" s="1603"/>
      <c r="AI211" s="1603"/>
      <c r="AJ211" s="1603"/>
      <c r="AK211" s="1603"/>
      <c r="AL211" s="1603"/>
      <c r="AM211" s="1603"/>
      <c r="AN211" s="1603"/>
      <c r="AO211" s="1603"/>
      <c r="AP211" s="1603"/>
      <c r="AQ211" s="1603"/>
      <c r="AR211" s="1603"/>
      <c r="AS211" s="1603"/>
      <c r="AT211" s="1603"/>
      <c r="AU211" s="1603"/>
      <c r="AV211" s="1603"/>
      <c r="AW211" s="1603"/>
      <c r="AX211" s="1603"/>
      <c r="AY211" s="1603"/>
      <c r="AZ211" s="1603"/>
      <c r="BA211" s="1603"/>
      <c r="BB211" s="1603"/>
      <c r="BC211" s="1603"/>
      <c r="BD211" s="1603"/>
      <c r="BE211" s="1603"/>
      <c r="BF211" s="1603"/>
      <c r="BG211" s="1603"/>
      <c r="BH211" s="1603"/>
      <c r="BI211" s="1603"/>
      <c r="BJ211" s="1603"/>
      <c r="BK211" s="1603"/>
      <c r="BL211" s="1603"/>
      <c r="BM211" s="1603"/>
      <c r="BN211" s="1603"/>
      <c r="BO211" s="1603"/>
      <c r="BP211" s="1603"/>
      <c r="BQ211" s="1603"/>
      <c r="BR211" s="1603"/>
      <c r="BS211" s="1603"/>
      <c r="BT211" s="1603"/>
      <c r="BU211" s="1603"/>
      <c r="BV211" s="1603"/>
      <c r="BW211" s="1603"/>
      <c r="BX211" s="1603"/>
      <c r="BY211" s="1603"/>
      <c r="BZ211" s="1603"/>
      <c r="CA211" s="1603"/>
      <c r="CB211" s="1603"/>
      <c r="CC211" s="1603"/>
      <c r="CD211" s="1603"/>
      <c r="CE211" s="1603"/>
      <c r="CF211" s="1603"/>
      <c r="CG211" s="1603"/>
      <c r="CH211" s="1603"/>
      <c r="CI211" s="1603"/>
      <c r="CJ211" s="1603"/>
      <c r="CK211" s="1603"/>
      <c r="CL211" s="1603"/>
      <c r="CM211" s="1603"/>
      <c r="CN211" s="1603"/>
      <c r="CO211" s="1603"/>
      <c r="CP211" s="1603"/>
      <c r="CQ211" s="1603"/>
      <c r="CR211" s="1603"/>
      <c r="CS211" s="1603"/>
      <c r="CT211" s="1603"/>
      <c r="CU211" s="1603"/>
      <c r="CV211" s="1603"/>
      <c r="CW211" s="1603"/>
      <c r="CX211" s="1603"/>
      <c r="CY211" s="1603"/>
      <c r="CZ211" s="1603"/>
      <c r="DA211" s="1604"/>
    </row>
    <row r="212" spans="2:105" s="26" customFormat="1" ht="6.5" customHeight="1">
      <c r="B212" s="1605"/>
      <c r="C212" s="1606"/>
      <c r="D212" s="1606"/>
      <c r="E212" s="1606"/>
      <c r="F212" s="1606"/>
      <c r="G212" s="1606"/>
      <c r="H212" s="1606"/>
      <c r="I212" s="1606"/>
      <c r="J212" s="1606"/>
      <c r="K212" s="1606"/>
      <c r="L212" s="1606"/>
      <c r="M212" s="1606"/>
      <c r="N212" s="1606"/>
      <c r="O212" s="1606"/>
      <c r="P212" s="1606"/>
      <c r="Q212" s="1606"/>
      <c r="R212" s="1606"/>
      <c r="S212" s="1606"/>
      <c r="T212" s="1606"/>
      <c r="U212" s="1606"/>
      <c r="V212" s="1606"/>
      <c r="W212" s="1606"/>
      <c r="X212" s="1606"/>
      <c r="Y212" s="1606"/>
      <c r="Z212" s="1606"/>
      <c r="AA212" s="1606"/>
      <c r="AB212" s="1606"/>
      <c r="AC212" s="1606"/>
      <c r="AD212" s="1606"/>
      <c r="AE212" s="1606"/>
      <c r="AF212" s="1606"/>
      <c r="AG212" s="1606"/>
      <c r="AH212" s="1606"/>
      <c r="AI212" s="1606"/>
      <c r="AJ212" s="1606"/>
      <c r="AK212" s="1606"/>
      <c r="AL212" s="1606"/>
      <c r="AM212" s="1606"/>
      <c r="AN212" s="1606"/>
      <c r="AO212" s="1606"/>
      <c r="AP212" s="1606"/>
      <c r="AQ212" s="1606"/>
      <c r="AR212" s="1606"/>
      <c r="AS212" s="1606"/>
      <c r="AT212" s="1606"/>
      <c r="AU212" s="1606"/>
      <c r="AV212" s="1606"/>
      <c r="AW212" s="1606"/>
      <c r="AX212" s="1606"/>
      <c r="AY212" s="1606"/>
      <c r="AZ212" s="1606"/>
      <c r="BA212" s="1606"/>
      <c r="BB212" s="1606"/>
      <c r="BC212" s="1606"/>
      <c r="BD212" s="1606"/>
      <c r="BE212" s="1606"/>
      <c r="BF212" s="1606"/>
      <c r="BG212" s="1606"/>
      <c r="BH212" s="1606"/>
      <c r="BI212" s="1606"/>
      <c r="BJ212" s="1606"/>
      <c r="BK212" s="1606"/>
      <c r="BL212" s="1606"/>
      <c r="BM212" s="1606"/>
      <c r="BN212" s="1606"/>
      <c r="BO212" s="1606"/>
      <c r="BP212" s="1606"/>
      <c r="BQ212" s="1606"/>
      <c r="BR212" s="1606"/>
      <c r="BS212" s="1606"/>
      <c r="BT212" s="1606"/>
      <c r="BU212" s="1606"/>
      <c r="BV212" s="1606"/>
      <c r="BW212" s="1606"/>
      <c r="BX212" s="1606"/>
      <c r="BY212" s="1606"/>
      <c r="BZ212" s="1606"/>
      <c r="CA212" s="1606"/>
      <c r="CB212" s="1606"/>
      <c r="CC212" s="1606"/>
      <c r="CD212" s="1606"/>
      <c r="CE212" s="1606"/>
      <c r="CF212" s="1606"/>
      <c r="CG212" s="1606"/>
      <c r="CH212" s="1606"/>
      <c r="CI212" s="1606"/>
      <c r="CJ212" s="1606"/>
      <c r="CK212" s="1606"/>
      <c r="CL212" s="1606"/>
      <c r="CM212" s="1606"/>
      <c r="CN212" s="1606"/>
      <c r="CO212" s="1606"/>
      <c r="CP212" s="1606"/>
      <c r="CQ212" s="1606"/>
      <c r="CR212" s="1606"/>
      <c r="CS212" s="1606"/>
      <c r="CT212" s="1606"/>
      <c r="CU212" s="1606"/>
      <c r="CV212" s="1606"/>
      <c r="CW212" s="1606"/>
      <c r="CX212" s="1606"/>
      <c r="CY212" s="1606"/>
      <c r="CZ212" s="1606"/>
      <c r="DA212" s="1607"/>
    </row>
    <row r="213" spans="2:105" s="26" customFormat="1" ht="14.5" customHeight="1">
      <c r="B213" s="1546" t="str">
        <f>"T_HBB"&amp;"X"&amp;F213&amp;"X"&amp;G213&amp;"X"&amp;H213</f>
        <v>T_HBBX1250AX400X35</v>
      </c>
      <c r="C213" s="1546" t="s">
        <v>75</v>
      </c>
      <c r="D213" s="1546" t="s">
        <v>123</v>
      </c>
      <c r="E213" s="1546" t="s">
        <v>125</v>
      </c>
      <c r="F213" s="1547" t="s">
        <v>432</v>
      </c>
      <c r="G213" s="1548">
        <v>400</v>
      </c>
      <c r="H213" s="1546">
        <v>35</v>
      </c>
      <c r="I213" s="797"/>
      <c r="J213" s="797"/>
      <c r="K213" s="797"/>
      <c r="L213" s="797"/>
      <c r="M213" s="797"/>
      <c r="N213" s="797"/>
      <c r="O213" s="797"/>
      <c r="P213" s="797"/>
      <c r="Q213" s="797"/>
      <c r="R213" s="797"/>
      <c r="S213" s="797"/>
      <c r="T213" s="797"/>
      <c r="U213" s="797"/>
      <c r="V213" s="797"/>
      <c r="W213" s="797"/>
      <c r="X213" s="797"/>
      <c r="Y213" s="797"/>
      <c r="Z213" s="797"/>
      <c r="AA213" s="797"/>
      <c r="AB213" s="797"/>
      <c r="AC213" s="797"/>
      <c r="AD213" s="797"/>
      <c r="AE213" s="797"/>
      <c r="AF213" s="797"/>
      <c r="AG213" s="797"/>
      <c r="AH213" s="797"/>
      <c r="AI213" s="797"/>
      <c r="AJ213" s="797"/>
      <c r="AK213" s="797"/>
      <c r="AL213" s="797"/>
      <c r="AM213" s="797"/>
      <c r="AN213" s="797"/>
      <c r="AO213" s="797"/>
      <c r="AP213" s="797"/>
      <c r="AQ213" s="797"/>
      <c r="AR213" s="797"/>
      <c r="AS213" s="797"/>
      <c r="AT213" s="797"/>
      <c r="AU213" s="797"/>
      <c r="AV213" s="797"/>
      <c r="AW213" s="797"/>
      <c r="AX213" s="797"/>
      <c r="AY213" s="797"/>
      <c r="AZ213" s="797"/>
      <c r="BA213" s="797"/>
      <c r="BB213" s="797"/>
      <c r="BC213" s="797"/>
      <c r="BD213" s="797"/>
      <c r="BE213" s="797"/>
      <c r="BF213" s="797"/>
      <c r="BG213" s="1549"/>
    </row>
    <row r="214" spans="2:105" s="26" customFormat="1" ht="3.65" customHeight="1">
      <c r="B214" s="601"/>
      <c r="H214" s="1550"/>
      <c r="BG214" s="365"/>
    </row>
    <row r="215" spans="2:105" s="26" customFormat="1" ht="3.65" customHeight="1">
      <c r="B215" s="601"/>
      <c r="H215" s="1550"/>
      <c r="BG215" s="365"/>
    </row>
    <row r="216" spans="2:105" s="26" customFormat="1" ht="3.65" customHeight="1">
      <c r="B216" s="601"/>
      <c r="H216" s="1550"/>
      <c r="L216" s="1551" t="s">
        <v>124</v>
      </c>
      <c r="M216" s="1552"/>
      <c r="N216" s="1552"/>
      <c r="O216" s="1553"/>
      <c r="P216" s="346"/>
      <c r="Q216" s="346"/>
      <c r="R216" s="1554"/>
      <c r="S216" s="1554"/>
      <c r="T216" s="1554"/>
      <c r="U216" s="1554"/>
      <c r="V216" s="1555" t="s">
        <v>111</v>
      </c>
      <c r="W216" s="1556"/>
      <c r="BG216" s="365"/>
    </row>
    <row r="217" spans="2:105" s="26" customFormat="1" ht="3.65" customHeight="1">
      <c r="B217" s="601"/>
      <c r="H217" s="1550"/>
      <c r="L217" s="1557"/>
      <c r="M217" s="1558"/>
      <c r="N217" s="1558"/>
      <c r="O217" s="1559"/>
      <c r="P217" s="350"/>
      <c r="Q217" s="812"/>
      <c r="R217" s="36"/>
      <c r="S217" s="36"/>
      <c r="T217" s="36"/>
      <c r="U217" s="36"/>
      <c r="V217" s="1412"/>
      <c r="W217" s="1560"/>
      <c r="BG217" s="365"/>
    </row>
    <row r="218" spans="2:105" s="26" customFormat="1" ht="3.65" customHeight="1">
      <c r="B218" s="601"/>
      <c r="H218" s="1550"/>
      <c r="L218" s="1579"/>
      <c r="M218" s="811"/>
      <c r="N218" s="811"/>
      <c r="O218" s="811"/>
      <c r="P218" s="811"/>
      <c r="Q218" s="352"/>
      <c r="R218" s="352"/>
      <c r="S218" s="352"/>
      <c r="T218" s="352"/>
      <c r="U218" s="352"/>
      <c r="V218" s="352"/>
      <c r="W218" s="1580"/>
      <c r="BG218" s="365"/>
    </row>
    <row r="219" spans="2:105" s="26" customFormat="1" ht="3.65" customHeight="1">
      <c r="B219" s="601"/>
      <c r="H219" s="1550"/>
      <c r="L219" s="1582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1561"/>
      <c r="BG219" s="365"/>
    </row>
    <row r="220" spans="2:105" s="26" customFormat="1" ht="3.65" customHeight="1">
      <c r="B220" s="601"/>
      <c r="H220" s="1550"/>
      <c r="L220" s="1574"/>
      <c r="M220" s="1612" t="e" vm="39">
        <v>#VALUE!</v>
      </c>
      <c r="N220" s="1612"/>
      <c r="O220" s="1612"/>
      <c r="P220" s="1612"/>
      <c r="Q220" s="1612"/>
      <c r="R220" s="1612"/>
      <c r="S220" s="1612"/>
      <c r="T220" s="1612"/>
      <c r="U220" s="1612"/>
      <c r="V220" s="1612"/>
      <c r="W220" s="1575"/>
      <c r="BG220" s="365"/>
    </row>
    <row r="221" spans="2:105" s="26" customFormat="1" ht="3.65" customHeight="1">
      <c r="B221" s="601"/>
      <c r="H221" s="1550"/>
      <c r="L221" s="1574"/>
      <c r="M221" s="1615"/>
      <c r="N221" s="1615"/>
      <c r="O221" s="1615"/>
      <c r="P221" s="1615"/>
      <c r="Q221" s="1615"/>
      <c r="R221" s="1615"/>
      <c r="S221" s="1615"/>
      <c r="T221" s="1615"/>
      <c r="U221" s="1615"/>
      <c r="V221" s="1615"/>
      <c r="W221" s="1575"/>
      <c r="BG221" s="365"/>
    </row>
    <row r="222" spans="2:105" s="26" customFormat="1" ht="3.65" customHeight="1">
      <c r="B222" s="601"/>
      <c r="H222" s="1550"/>
      <c r="L222" s="1579"/>
      <c r="M222" s="352"/>
      <c r="N222" s="352"/>
      <c r="O222" s="352"/>
      <c r="P222" s="352"/>
      <c r="Q222" s="352"/>
      <c r="R222" s="352"/>
      <c r="S222" s="352"/>
      <c r="T222" s="352"/>
      <c r="U222" s="352"/>
      <c r="V222" s="352"/>
      <c r="W222" s="1580"/>
      <c r="BG222" s="365"/>
    </row>
    <row r="223" spans="2:105" s="26" customFormat="1" ht="3.65" customHeight="1">
      <c r="B223" s="601"/>
      <c r="H223" s="1550"/>
      <c r="L223" s="1582"/>
      <c r="M223" s="36"/>
      <c r="N223" s="811"/>
      <c r="O223" s="811"/>
      <c r="P223" s="811"/>
      <c r="Q223" s="811"/>
      <c r="R223" s="811"/>
      <c r="S223" s="811"/>
      <c r="T223" s="811"/>
      <c r="U223" s="352"/>
      <c r="V223" s="352"/>
      <c r="W223" s="1583"/>
      <c r="BG223" s="365"/>
    </row>
    <row r="224" spans="2:105" s="26" customFormat="1" ht="3.65" customHeight="1">
      <c r="B224" s="601"/>
      <c r="H224" s="1550"/>
      <c r="L224" s="960" t="s">
        <v>126</v>
      </c>
      <c r="M224" s="961"/>
      <c r="N224" s="36"/>
      <c r="O224" s="36"/>
      <c r="P224" s="36"/>
      <c r="Q224" s="36"/>
      <c r="R224" s="36"/>
      <c r="S224" s="36"/>
      <c r="T224" s="36"/>
      <c r="U224" s="36"/>
      <c r="V224" s="36"/>
      <c r="W224" s="1561"/>
      <c r="BG224" s="365"/>
    </row>
    <row r="225" spans="2:59" s="26" customFormat="1" ht="3.65" customHeight="1">
      <c r="B225" s="601"/>
      <c r="H225" s="1550"/>
      <c r="L225" s="962"/>
      <c r="M225" s="963"/>
      <c r="N225" s="1584"/>
      <c r="O225" s="1584"/>
      <c r="P225" s="1584"/>
      <c r="Q225" s="1584"/>
      <c r="R225" s="1584"/>
      <c r="S225" s="1584"/>
      <c r="T225" s="1584"/>
      <c r="U225" s="1584"/>
      <c r="V225" s="1584"/>
      <c r="W225" s="1585"/>
      <c r="BG225" s="365"/>
    </row>
    <row r="226" spans="2:59" s="26" customFormat="1" ht="3.65" customHeight="1">
      <c r="B226" s="601"/>
      <c r="H226" s="1550"/>
      <c r="BG226" s="365"/>
    </row>
    <row r="227" spans="2:59" s="26" customFormat="1" ht="3.65" customHeight="1">
      <c r="B227" s="601"/>
      <c r="H227" s="1550"/>
      <c r="BG227" s="365"/>
    </row>
    <row r="228" spans="2:59" s="26" customFormat="1" ht="3.65" customHeight="1">
      <c r="B228" s="601"/>
      <c r="H228" s="1564"/>
      <c r="BG228" s="365"/>
    </row>
    <row r="229" spans="2:59" s="26" customFormat="1" ht="3.65" customHeight="1">
      <c r="B229" s="1565"/>
      <c r="C229" s="1566"/>
      <c r="D229" s="1566"/>
      <c r="E229" s="1566"/>
      <c r="F229" s="1566"/>
      <c r="G229" s="1566"/>
      <c r="H229" s="1566"/>
      <c r="I229" s="1566"/>
      <c r="J229" s="1566"/>
      <c r="K229" s="1566"/>
      <c r="L229" s="1566"/>
      <c r="M229" s="1566"/>
      <c r="N229" s="1566"/>
      <c r="O229" s="1566"/>
      <c r="P229" s="1566"/>
      <c r="Q229" s="1566"/>
      <c r="R229" s="1566"/>
      <c r="S229" s="1566"/>
      <c r="T229" s="1566"/>
      <c r="U229" s="1566"/>
      <c r="V229" s="1566"/>
      <c r="W229" s="1566"/>
      <c r="X229" s="1566"/>
      <c r="Y229" s="1566"/>
      <c r="Z229" s="1566"/>
      <c r="AA229" s="1566"/>
      <c r="AB229" s="1566"/>
      <c r="AC229" s="1566"/>
      <c r="AD229" s="1566"/>
      <c r="AE229" s="1566"/>
      <c r="AF229" s="1566"/>
      <c r="AG229" s="1566"/>
      <c r="AH229" s="1566"/>
      <c r="AI229" s="1566"/>
      <c r="AJ229" s="1566"/>
      <c r="AK229" s="1566"/>
      <c r="AL229" s="1566"/>
      <c r="AM229" s="1566"/>
      <c r="AN229" s="1566"/>
      <c r="AO229" s="1566"/>
      <c r="AP229" s="1566"/>
      <c r="AQ229" s="1566"/>
      <c r="AR229" s="1566"/>
      <c r="AS229" s="1566"/>
      <c r="AT229" s="1566"/>
      <c r="AU229" s="1566"/>
      <c r="AV229" s="1566"/>
      <c r="AW229" s="1566"/>
      <c r="AX229" s="1566"/>
      <c r="AY229" s="1566"/>
      <c r="AZ229" s="1566"/>
      <c r="BA229" s="1566"/>
      <c r="BB229" s="1566"/>
      <c r="BC229" s="1566"/>
      <c r="BD229" s="1566"/>
      <c r="BE229" s="1566"/>
      <c r="BF229" s="1566"/>
      <c r="BG229" s="1567"/>
    </row>
    <row r="230" spans="2:59" s="26" customFormat="1" ht="6.5" customHeight="1">
      <c r="B230" s="1568"/>
      <c r="C230" s="1569"/>
      <c r="D230" s="1569"/>
      <c r="E230" s="1569"/>
      <c r="F230" s="1569"/>
      <c r="G230" s="1569"/>
      <c r="H230" s="1569"/>
      <c r="I230" s="1569"/>
      <c r="J230" s="1569"/>
      <c r="K230" s="1569"/>
      <c r="L230" s="1569"/>
      <c r="M230" s="1569"/>
      <c r="N230" s="1569"/>
      <c r="O230" s="1569"/>
      <c r="P230" s="1569"/>
      <c r="Q230" s="1569"/>
      <c r="R230" s="1569"/>
      <c r="S230" s="1569"/>
      <c r="T230" s="1569"/>
      <c r="U230" s="1569"/>
      <c r="V230" s="1569"/>
      <c r="W230" s="1569"/>
      <c r="X230" s="1569"/>
      <c r="Y230" s="1569"/>
      <c r="Z230" s="1569"/>
      <c r="AA230" s="1569"/>
      <c r="AB230" s="1569"/>
      <c r="AC230" s="1569"/>
      <c r="AD230" s="1569"/>
      <c r="AE230" s="1569"/>
      <c r="AF230" s="1569"/>
      <c r="AG230" s="1569"/>
      <c r="AH230" s="1569"/>
      <c r="AI230" s="1569"/>
      <c r="AJ230" s="1569"/>
      <c r="AK230" s="1569"/>
      <c r="AL230" s="1569"/>
      <c r="AM230" s="1569"/>
      <c r="AN230" s="1569"/>
      <c r="AO230" s="1569"/>
      <c r="AP230" s="1569"/>
      <c r="AQ230" s="1569"/>
      <c r="AR230" s="1569"/>
      <c r="AS230" s="1569"/>
      <c r="AT230" s="1569"/>
      <c r="AU230" s="1569"/>
      <c r="AV230" s="1569"/>
      <c r="AW230" s="1569"/>
      <c r="AX230" s="1569"/>
      <c r="AY230" s="1569"/>
      <c r="AZ230" s="1569"/>
      <c r="BA230" s="1569"/>
      <c r="BB230" s="1569"/>
      <c r="BC230" s="1569"/>
      <c r="BD230" s="1569"/>
      <c r="BE230" s="1569"/>
      <c r="BF230" s="1569"/>
      <c r="BG230" s="1570"/>
    </row>
    <row r="231" spans="2:59" s="26" customFormat="1" ht="14.5" customHeight="1">
      <c r="B231" s="1546" t="str">
        <f>"T_HBB"&amp;"X"&amp;F231&amp;"X"&amp;G231&amp;"X"&amp;H231</f>
        <v>T_HBBX1600AX400X35</v>
      </c>
      <c r="C231" s="1546" t="s">
        <v>75</v>
      </c>
      <c r="D231" s="1546" t="s">
        <v>123</v>
      </c>
      <c r="E231" s="1546" t="s">
        <v>125</v>
      </c>
      <c r="F231" s="1547" t="s">
        <v>433</v>
      </c>
      <c r="G231" s="1548">
        <v>400</v>
      </c>
      <c r="H231" s="1546">
        <v>35</v>
      </c>
      <c r="I231" s="797"/>
      <c r="J231" s="797"/>
      <c r="K231" s="797"/>
      <c r="L231" s="797"/>
      <c r="M231" s="797"/>
      <c r="N231" s="797"/>
      <c r="O231" s="797"/>
      <c r="P231" s="797"/>
      <c r="Q231" s="797"/>
      <c r="R231" s="797"/>
      <c r="S231" s="797"/>
      <c r="T231" s="797"/>
      <c r="U231" s="797"/>
      <c r="V231" s="797"/>
      <c r="W231" s="797"/>
      <c r="X231" s="797"/>
      <c r="Y231" s="797"/>
      <c r="Z231" s="797"/>
      <c r="AA231" s="797"/>
      <c r="AB231" s="797"/>
      <c r="AC231" s="797"/>
      <c r="AD231" s="797"/>
      <c r="AE231" s="797"/>
      <c r="AF231" s="797"/>
      <c r="AG231" s="797"/>
      <c r="AH231" s="797"/>
      <c r="AI231" s="797"/>
      <c r="AJ231" s="797"/>
      <c r="AK231" s="797"/>
      <c r="AL231" s="797"/>
      <c r="AM231" s="797"/>
      <c r="AN231" s="797"/>
      <c r="AO231" s="797"/>
      <c r="AP231" s="797"/>
      <c r="AQ231" s="797"/>
      <c r="AR231" s="797"/>
      <c r="AS231" s="797"/>
      <c r="AT231" s="797"/>
      <c r="AU231" s="797"/>
      <c r="AV231" s="797"/>
      <c r="AW231" s="797"/>
      <c r="AX231" s="797"/>
      <c r="AY231" s="797"/>
      <c r="AZ231" s="797"/>
      <c r="BA231" s="797"/>
      <c r="BB231" s="797"/>
      <c r="BC231" s="797"/>
      <c r="BD231" s="797"/>
      <c r="BE231" s="797"/>
      <c r="BF231" s="797"/>
      <c r="BG231" s="1549"/>
    </row>
    <row r="232" spans="2:59" s="26" customFormat="1" ht="3.65" customHeight="1">
      <c r="B232" s="601"/>
      <c r="H232" s="1550"/>
      <c r="BG232" s="365"/>
    </row>
    <row r="233" spans="2:59" s="26" customFormat="1" ht="3.65" customHeight="1">
      <c r="B233" s="601"/>
      <c r="H233" s="1550"/>
      <c r="BG233" s="365"/>
    </row>
    <row r="234" spans="2:59" s="26" customFormat="1" ht="3.65" customHeight="1">
      <c r="B234" s="601"/>
      <c r="H234" s="1550"/>
      <c r="L234" s="1551" t="s">
        <v>124</v>
      </c>
      <c r="M234" s="1552"/>
      <c r="N234" s="1552"/>
      <c r="O234" s="1553"/>
      <c r="P234" s="346"/>
      <c r="Q234" s="346"/>
      <c r="R234" s="1554"/>
      <c r="S234" s="1554"/>
      <c r="T234" s="1554"/>
      <c r="U234" s="1554"/>
      <c r="V234" s="1555" t="s">
        <v>111</v>
      </c>
      <c r="W234" s="1556"/>
      <c r="BG234" s="365"/>
    </row>
    <row r="235" spans="2:59" s="26" customFormat="1" ht="3.65" customHeight="1">
      <c r="B235" s="601"/>
      <c r="H235" s="1550"/>
      <c r="L235" s="1557"/>
      <c r="M235" s="1558"/>
      <c r="N235" s="1558"/>
      <c r="O235" s="1559"/>
      <c r="P235" s="350"/>
      <c r="Q235" s="812"/>
      <c r="R235" s="36"/>
      <c r="S235" s="36"/>
      <c r="T235" s="36"/>
      <c r="U235" s="36"/>
      <c r="V235" s="1412"/>
      <c r="W235" s="1560"/>
      <c r="BG235" s="365"/>
    </row>
    <row r="236" spans="2:59" s="26" customFormat="1" ht="3.65" customHeight="1">
      <c r="B236" s="601"/>
      <c r="H236" s="1550"/>
      <c r="L236" s="1579"/>
      <c r="M236" s="811"/>
      <c r="N236" s="811"/>
      <c r="O236" s="811"/>
      <c r="P236" s="811"/>
      <c r="Q236" s="352"/>
      <c r="R236" s="352"/>
      <c r="S236" s="352"/>
      <c r="T236" s="352"/>
      <c r="U236" s="352"/>
      <c r="V236" s="352"/>
      <c r="W236" s="1580"/>
      <c r="BG236" s="365"/>
    </row>
    <row r="237" spans="2:59" s="26" customFormat="1" ht="3.65" customHeight="1">
      <c r="B237" s="601"/>
      <c r="H237" s="1550"/>
      <c r="L237" s="1582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1561"/>
      <c r="BG237" s="365"/>
    </row>
    <row r="238" spans="2:59" s="26" customFormat="1" ht="3.65" customHeight="1">
      <c r="B238" s="601"/>
      <c r="H238" s="1550"/>
      <c r="L238" s="1582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1561"/>
      <c r="BG238" s="365"/>
    </row>
    <row r="239" spans="2:59" s="26" customFormat="1" ht="3.65" customHeight="1">
      <c r="B239" s="601"/>
      <c r="H239" s="1550"/>
      <c r="L239" s="1574"/>
      <c r="M239" s="1612" t="e" vm="39">
        <v>#VALUE!</v>
      </c>
      <c r="N239" s="1612"/>
      <c r="O239" s="1612"/>
      <c r="P239" s="1612"/>
      <c r="Q239" s="1612"/>
      <c r="R239" s="1612"/>
      <c r="S239" s="1612"/>
      <c r="T239" s="1612"/>
      <c r="U239" s="1612"/>
      <c r="V239" s="1612"/>
      <c r="W239" s="1575"/>
      <c r="BG239" s="365"/>
    </row>
    <row r="240" spans="2:59" s="26" customFormat="1" ht="3.65" customHeight="1">
      <c r="B240" s="601"/>
      <c r="H240" s="1550"/>
      <c r="L240" s="1574"/>
      <c r="M240" s="1615"/>
      <c r="N240" s="1615"/>
      <c r="O240" s="1615"/>
      <c r="P240" s="1615"/>
      <c r="Q240" s="1615"/>
      <c r="R240" s="1615"/>
      <c r="S240" s="1615"/>
      <c r="T240" s="1615"/>
      <c r="U240" s="1615"/>
      <c r="V240" s="1615"/>
      <c r="W240" s="1575"/>
      <c r="BG240" s="365"/>
    </row>
    <row r="241" spans="2:59" s="26" customFormat="1" ht="3.65" customHeight="1">
      <c r="B241" s="601"/>
      <c r="H241" s="1550"/>
      <c r="L241" s="1582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1561"/>
      <c r="BG241" s="365"/>
    </row>
    <row r="242" spans="2:59" s="26" customFormat="1" ht="3.65" customHeight="1">
      <c r="B242" s="601"/>
      <c r="H242" s="1550"/>
      <c r="L242" s="1582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1561"/>
      <c r="BG242" s="365"/>
    </row>
    <row r="243" spans="2:59" s="26" customFormat="1" ht="3.65" customHeight="1">
      <c r="B243" s="601"/>
      <c r="H243" s="1550"/>
      <c r="L243" s="1582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1561"/>
      <c r="BG243" s="365"/>
    </row>
    <row r="244" spans="2:59" s="26" customFormat="1" ht="3.65" customHeight="1">
      <c r="B244" s="601"/>
      <c r="H244" s="1550"/>
      <c r="L244" s="960" t="s">
        <v>129</v>
      </c>
      <c r="M244" s="961"/>
      <c r="N244" s="36"/>
      <c r="O244" s="36"/>
      <c r="P244" s="36"/>
      <c r="Q244" s="36"/>
      <c r="R244" s="36"/>
      <c r="S244" s="36"/>
      <c r="T244" s="36"/>
      <c r="U244" s="36"/>
      <c r="V244" s="36"/>
      <c r="W244" s="1561"/>
      <c r="BG244" s="365"/>
    </row>
    <row r="245" spans="2:59" s="26" customFormat="1" ht="3.65" customHeight="1">
      <c r="B245" s="601"/>
      <c r="H245" s="1550"/>
      <c r="L245" s="962"/>
      <c r="M245" s="963"/>
      <c r="N245" s="1584"/>
      <c r="O245" s="1584"/>
      <c r="P245" s="1584"/>
      <c r="Q245" s="1584"/>
      <c r="R245" s="1584"/>
      <c r="S245" s="1584"/>
      <c r="T245" s="1584"/>
      <c r="U245" s="1584"/>
      <c r="V245" s="1584"/>
      <c r="W245" s="1585"/>
      <c r="BG245" s="365"/>
    </row>
    <row r="246" spans="2:59" s="26" customFormat="1" ht="3.65" customHeight="1">
      <c r="B246" s="601"/>
      <c r="H246" s="1564"/>
      <c r="BG246" s="365"/>
    </row>
    <row r="247" spans="2:59" s="26" customFormat="1" ht="3.65" customHeight="1">
      <c r="B247" s="1565"/>
      <c r="C247" s="1566"/>
      <c r="D247" s="1566"/>
      <c r="E247" s="1566"/>
      <c r="F247" s="1566"/>
      <c r="G247" s="1566"/>
      <c r="H247" s="1566"/>
      <c r="I247" s="1566"/>
      <c r="J247" s="1566"/>
      <c r="K247" s="1566"/>
      <c r="L247" s="1566"/>
      <c r="M247" s="1566"/>
      <c r="N247" s="1566"/>
      <c r="O247" s="1566"/>
      <c r="P247" s="1566"/>
      <c r="Q247" s="1566"/>
      <c r="R247" s="1566"/>
      <c r="S247" s="1566"/>
      <c r="T247" s="1566"/>
      <c r="U247" s="1566"/>
      <c r="V247" s="1566"/>
      <c r="W247" s="1566"/>
      <c r="X247" s="1566"/>
      <c r="Y247" s="1566"/>
      <c r="Z247" s="1566"/>
      <c r="AA247" s="1566"/>
      <c r="AB247" s="1566"/>
      <c r="AC247" s="1566"/>
      <c r="AD247" s="1566"/>
      <c r="AE247" s="1566"/>
      <c r="AF247" s="1566"/>
      <c r="AG247" s="1566"/>
      <c r="AH247" s="1566"/>
      <c r="AI247" s="1566"/>
      <c r="AJ247" s="1566"/>
      <c r="AK247" s="1566"/>
      <c r="AL247" s="1566"/>
      <c r="AM247" s="1566"/>
      <c r="AN247" s="1566"/>
      <c r="AO247" s="1566"/>
      <c r="AP247" s="1566"/>
      <c r="AQ247" s="1566"/>
      <c r="AR247" s="1566"/>
      <c r="AS247" s="1566"/>
      <c r="AT247" s="1566"/>
      <c r="AU247" s="1566"/>
      <c r="AV247" s="1566"/>
      <c r="AW247" s="1566"/>
      <c r="AX247" s="1566"/>
      <c r="AY247" s="1566"/>
      <c r="AZ247" s="1566"/>
      <c r="BA247" s="1566"/>
      <c r="BB247" s="1566"/>
      <c r="BC247" s="1566"/>
      <c r="BD247" s="1566"/>
      <c r="BE247" s="1566"/>
      <c r="BF247" s="1566"/>
      <c r="BG247" s="1567"/>
    </row>
    <row r="248" spans="2:59" s="26" customFormat="1" ht="3.65" customHeight="1">
      <c r="B248" s="1568"/>
      <c r="C248" s="1569"/>
      <c r="D248" s="1569"/>
      <c r="E248" s="1569"/>
      <c r="F248" s="1569"/>
      <c r="G248" s="1569"/>
      <c r="H248" s="1569"/>
      <c r="I248" s="1569"/>
      <c r="J248" s="1569"/>
      <c r="K248" s="1569"/>
      <c r="L248" s="1569"/>
      <c r="M248" s="1569"/>
      <c r="N248" s="1569"/>
      <c r="O248" s="1569"/>
      <c r="P248" s="1569"/>
      <c r="Q248" s="1569"/>
      <c r="R248" s="1569"/>
      <c r="S248" s="1569"/>
      <c r="T248" s="1569"/>
      <c r="U248" s="1569"/>
      <c r="V248" s="1569"/>
      <c r="W248" s="1569"/>
      <c r="X248" s="1569"/>
      <c r="Y248" s="1569"/>
      <c r="Z248" s="1569"/>
      <c r="AA248" s="1569"/>
      <c r="AB248" s="1569"/>
      <c r="AC248" s="1569"/>
      <c r="AD248" s="1569"/>
      <c r="AE248" s="1569"/>
      <c r="AF248" s="1569"/>
      <c r="AG248" s="1569"/>
      <c r="AH248" s="1569"/>
      <c r="AI248" s="1569"/>
      <c r="AJ248" s="1569"/>
      <c r="AK248" s="1569"/>
      <c r="AL248" s="1569"/>
      <c r="AM248" s="1569"/>
      <c r="AN248" s="1569"/>
      <c r="AO248" s="1569"/>
      <c r="AP248" s="1569"/>
      <c r="AQ248" s="1569"/>
      <c r="AR248" s="1569"/>
      <c r="AS248" s="1569"/>
      <c r="AT248" s="1569"/>
      <c r="AU248" s="1569"/>
      <c r="AV248" s="1569"/>
      <c r="AW248" s="1569"/>
      <c r="AX248" s="1569"/>
      <c r="AY248" s="1569"/>
      <c r="AZ248" s="1569"/>
      <c r="BA248" s="1569"/>
      <c r="BB248" s="1569"/>
      <c r="BC248" s="1569"/>
      <c r="BD248" s="1569"/>
      <c r="BE248" s="1569"/>
      <c r="BF248" s="1569"/>
      <c r="BG248" s="1570"/>
    </row>
    <row r="249" spans="2:59" s="26" customFormat="1" ht="14.5" customHeight="1">
      <c r="B249" s="1546" t="str">
        <f>"T_HBB"&amp;"X"&amp;F249&amp;"X"&amp;G249&amp;"X"&amp;H249</f>
        <v>T_HBBX2000AX400X35</v>
      </c>
      <c r="C249" s="1546" t="s">
        <v>75</v>
      </c>
      <c r="D249" s="1546" t="s">
        <v>123</v>
      </c>
      <c r="E249" s="1546" t="s">
        <v>125</v>
      </c>
      <c r="F249" s="1547" t="s">
        <v>434</v>
      </c>
      <c r="G249" s="1548">
        <v>400</v>
      </c>
      <c r="H249" s="1546">
        <v>35</v>
      </c>
      <c r="I249" s="797"/>
      <c r="J249" s="797"/>
      <c r="K249" s="797"/>
      <c r="L249" s="797"/>
      <c r="M249" s="797"/>
      <c r="N249" s="797"/>
      <c r="O249" s="797"/>
      <c r="P249" s="797"/>
      <c r="Q249" s="797"/>
      <c r="R249" s="797"/>
      <c r="S249" s="797"/>
      <c r="T249" s="797"/>
      <c r="U249" s="797"/>
      <c r="V249" s="797"/>
      <c r="W249" s="797"/>
      <c r="X249" s="797"/>
      <c r="Y249" s="797"/>
      <c r="Z249" s="797"/>
      <c r="AA249" s="797"/>
      <c r="AB249" s="797"/>
      <c r="AC249" s="797"/>
      <c r="AD249" s="797"/>
      <c r="AE249" s="797"/>
      <c r="AF249" s="797"/>
      <c r="AG249" s="797"/>
      <c r="AH249" s="797"/>
      <c r="AI249" s="797"/>
      <c r="AJ249" s="797"/>
      <c r="AK249" s="797"/>
      <c r="AL249" s="797"/>
      <c r="AM249" s="797"/>
      <c r="AN249" s="797"/>
      <c r="AO249" s="797"/>
      <c r="AP249" s="797"/>
      <c r="AQ249" s="797"/>
      <c r="AR249" s="797"/>
      <c r="AS249" s="797"/>
      <c r="AT249" s="797"/>
      <c r="AU249" s="797"/>
      <c r="AV249" s="797"/>
      <c r="AW249" s="797"/>
      <c r="AX249" s="797"/>
      <c r="AY249" s="797"/>
      <c r="AZ249" s="797"/>
      <c r="BA249" s="797"/>
      <c r="BB249" s="797"/>
      <c r="BC249" s="797"/>
      <c r="BD249" s="797"/>
      <c r="BE249" s="797"/>
      <c r="BF249" s="797"/>
      <c r="BG249" s="1549"/>
    </row>
    <row r="250" spans="2:59" s="26" customFormat="1" ht="3.65" customHeight="1">
      <c r="B250" s="601"/>
      <c r="H250" s="1550"/>
      <c r="BG250" s="365"/>
    </row>
    <row r="251" spans="2:59" s="26" customFormat="1" ht="3.65" customHeight="1">
      <c r="B251" s="601"/>
      <c r="H251" s="1550"/>
      <c r="BG251" s="365"/>
    </row>
    <row r="252" spans="2:59" s="26" customFormat="1" ht="3.65" customHeight="1">
      <c r="B252" s="601"/>
      <c r="H252" s="1550"/>
      <c r="L252" s="1551" t="s">
        <v>124</v>
      </c>
      <c r="M252" s="1552"/>
      <c r="N252" s="1552"/>
      <c r="O252" s="1553"/>
      <c r="P252" s="346"/>
      <c r="Q252" s="346"/>
      <c r="R252" s="1554"/>
      <c r="S252" s="1554"/>
      <c r="T252" s="1554"/>
      <c r="U252" s="1554"/>
      <c r="V252" s="1555" t="s">
        <v>111</v>
      </c>
      <c r="W252" s="1556"/>
      <c r="BG252" s="365"/>
    </row>
    <row r="253" spans="2:59" s="26" customFormat="1" ht="3.65" customHeight="1">
      <c r="B253" s="601"/>
      <c r="H253" s="1550"/>
      <c r="L253" s="1557"/>
      <c r="M253" s="1558"/>
      <c r="N253" s="1558"/>
      <c r="O253" s="1559"/>
      <c r="P253" s="350"/>
      <c r="Q253" s="812"/>
      <c r="R253" s="36"/>
      <c r="S253" s="36"/>
      <c r="T253" s="36"/>
      <c r="U253" s="36"/>
      <c r="V253" s="1412"/>
      <c r="W253" s="1560"/>
      <c r="BG253" s="365"/>
    </row>
    <row r="254" spans="2:59" s="26" customFormat="1" ht="3.65" customHeight="1">
      <c r="B254" s="601"/>
      <c r="H254" s="1550"/>
      <c r="L254" s="1579"/>
      <c r="M254" s="811"/>
      <c r="N254" s="811"/>
      <c r="O254" s="811"/>
      <c r="P254" s="811"/>
      <c r="Q254" s="352"/>
      <c r="R254" s="352"/>
      <c r="S254" s="352"/>
      <c r="T254" s="352"/>
      <c r="U254" s="352"/>
      <c r="V254" s="352"/>
      <c r="W254" s="1580"/>
      <c r="BG254" s="365"/>
    </row>
    <row r="255" spans="2:59" s="26" customFormat="1" ht="3.65" customHeight="1">
      <c r="B255" s="601"/>
      <c r="H255" s="1550"/>
      <c r="L255" s="1582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1561"/>
      <c r="BG255" s="365"/>
    </row>
    <row r="256" spans="2:59" s="26" customFormat="1" ht="3.65" customHeight="1">
      <c r="B256" s="601"/>
      <c r="H256" s="1550"/>
      <c r="L256" s="1582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1561"/>
      <c r="BG256" s="365"/>
    </row>
    <row r="257" spans="2:59" s="26" customFormat="1" ht="3.65" customHeight="1">
      <c r="B257" s="601"/>
      <c r="H257" s="1550"/>
      <c r="L257" s="1574"/>
      <c r="M257" s="1612" t="e" vm="39">
        <v>#VALUE!</v>
      </c>
      <c r="N257" s="1612"/>
      <c r="O257" s="1612"/>
      <c r="P257" s="1612"/>
      <c r="Q257" s="1612"/>
      <c r="R257" s="1612"/>
      <c r="S257" s="1612"/>
      <c r="T257" s="1612"/>
      <c r="U257" s="1612"/>
      <c r="V257" s="1612"/>
      <c r="W257" s="1575"/>
      <c r="BG257" s="365"/>
    </row>
    <row r="258" spans="2:59" s="26" customFormat="1" ht="3.65" customHeight="1">
      <c r="B258" s="601"/>
      <c r="H258" s="1550"/>
      <c r="L258" s="1574"/>
      <c r="M258" s="1615"/>
      <c r="N258" s="1615"/>
      <c r="O258" s="1615"/>
      <c r="P258" s="1615"/>
      <c r="Q258" s="1615"/>
      <c r="R258" s="1615"/>
      <c r="S258" s="1615"/>
      <c r="T258" s="1615"/>
      <c r="U258" s="1615"/>
      <c r="V258" s="1615"/>
      <c r="W258" s="1575"/>
      <c r="BG258" s="365"/>
    </row>
    <row r="259" spans="2:59" s="26" customFormat="1" ht="3.65" customHeight="1">
      <c r="B259" s="601"/>
      <c r="H259" s="1550"/>
      <c r="L259" s="1582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1561"/>
      <c r="BG259" s="365"/>
    </row>
    <row r="260" spans="2:59" s="26" customFormat="1" ht="3.65" customHeight="1">
      <c r="B260" s="601"/>
      <c r="H260" s="1550"/>
      <c r="L260" s="1582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1561"/>
      <c r="BG260" s="365"/>
    </row>
    <row r="261" spans="2:59" s="26" customFormat="1" ht="3.65" customHeight="1">
      <c r="B261" s="601"/>
      <c r="H261" s="1550"/>
      <c r="L261" s="1582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1561"/>
      <c r="BG261" s="365"/>
    </row>
    <row r="262" spans="2:59" s="26" customFormat="1" ht="3.65" customHeight="1">
      <c r="B262" s="601"/>
      <c r="H262" s="1550"/>
      <c r="L262" s="960" t="s">
        <v>129</v>
      </c>
      <c r="M262" s="961"/>
      <c r="N262" s="36"/>
      <c r="O262" s="36"/>
      <c r="P262" s="36"/>
      <c r="Q262" s="36"/>
      <c r="R262" s="36"/>
      <c r="S262" s="36"/>
      <c r="T262" s="36"/>
      <c r="U262" s="36"/>
      <c r="V262" s="36"/>
      <c r="W262" s="1561"/>
      <c r="BG262" s="365"/>
    </row>
    <row r="263" spans="2:59" s="26" customFormat="1" ht="3.65" customHeight="1">
      <c r="B263" s="601"/>
      <c r="H263" s="1550"/>
      <c r="L263" s="962"/>
      <c r="M263" s="963"/>
      <c r="N263" s="1584"/>
      <c r="O263" s="1584"/>
      <c r="P263" s="1584"/>
      <c r="Q263" s="1584"/>
      <c r="R263" s="1584"/>
      <c r="S263" s="1584"/>
      <c r="T263" s="1584"/>
      <c r="U263" s="1584"/>
      <c r="V263" s="1584"/>
      <c r="W263" s="1585"/>
      <c r="BG263" s="365"/>
    </row>
    <row r="264" spans="2:59" s="26" customFormat="1" ht="3.65" customHeight="1">
      <c r="B264" s="601"/>
      <c r="H264" s="1564"/>
      <c r="BG264" s="365"/>
    </row>
    <row r="265" spans="2:59" s="26" customFormat="1" ht="3.65" customHeight="1">
      <c r="B265" s="1565"/>
      <c r="C265" s="1566"/>
      <c r="D265" s="1566"/>
      <c r="E265" s="1566"/>
      <c r="F265" s="1566"/>
      <c r="G265" s="1566"/>
      <c r="H265" s="1566"/>
      <c r="I265" s="1566"/>
      <c r="J265" s="1566"/>
      <c r="K265" s="1566"/>
      <c r="L265" s="1566"/>
      <c r="M265" s="1566"/>
      <c r="N265" s="1566"/>
      <c r="O265" s="1566"/>
      <c r="P265" s="1566"/>
      <c r="Q265" s="1566"/>
      <c r="R265" s="1566"/>
      <c r="S265" s="1566"/>
      <c r="T265" s="1566"/>
      <c r="U265" s="1566"/>
      <c r="V265" s="1566"/>
      <c r="W265" s="1566"/>
      <c r="X265" s="1566"/>
      <c r="Y265" s="1566"/>
      <c r="Z265" s="1566"/>
      <c r="AA265" s="1566"/>
      <c r="AB265" s="1566"/>
      <c r="AC265" s="1566"/>
      <c r="AD265" s="1566"/>
      <c r="AE265" s="1566"/>
      <c r="AF265" s="1566"/>
      <c r="AG265" s="1566"/>
      <c r="AH265" s="1566"/>
      <c r="AI265" s="1566"/>
      <c r="AJ265" s="1566"/>
      <c r="AK265" s="1566"/>
      <c r="AL265" s="1566"/>
      <c r="AM265" s="1566"/>
      <c r="AN265" s="1566"/>
      <c r="AO265" s="1566"/>
      <c r="AP265" s="1566"/>
      <c r="AQ265" s="1566"/>
      <c r="AR265" s="1566"/>
      <c r="AS265" s="1566"/>
      <c r="AT265" s="1566"/>
      <c r="AU265" s="1566"/>
      <c r="AV265" s="1566"/>
      <c r="AW265" s="1566"/>
      <c r="AX265" s="1566"/>
      <c r="AY265" s="1566"/>
      <c r="AZ265" s="1566"/>
      <c r="BA265" s="1566"/>
      <c r="BB265" s="1566"/>
      <c r="BC265" s="1566"/>
      <c r="BD265" s="1566"/>
      <c r="BE265" s="1566"/>
      <c r="BF265" s="1566"/>
      <c r="BG265" s="1567"/>
    </row>
    <row r="266" spans="2:59" s="26" customFormat="1" ht="3.65" customHeight="1">
      <c r="B266" s="1568"/>
      <c r="C266" s="1569"/>
      <c r="D266" s="1569"/>
      <c r="E266" s="1569"/>
      <c r="F266" s="1569"/>
      <c r="G266" s="1569"/>
      <c r="H266" s="1569"/>
      <c r="I266" s="1569"/>
      <c r="J266" s="1569"/>
      <c r="K266" s="1569"/>
      <c r="L266" s="1569"/>
      <c r="M266" s="1569"/>
      <c r="N266" s="1569"/>
      <c r="O266" s="1569"/>
      <c r="P266" s="1569"/>
      <c r="Q266" s="1569"/>
      <c r="R266" s="1569"/>
      <c r="S266" s="1569"/>
      <c r="T266" s="1569"/>
      <c r="U266" s="1569"/>
      <c r="V266" s="1569"/>
      <c r="W266" s="1569"/>
      <c r="X266" s="1569"/>
      <c r="Y266" s="1569"/>
      <c r="Z266" s="1569"/>
      <c r="AA266" s="1569"/>
      <c r="AB266" s="1569"/>
      <c r="AC266" s="1569"/>
      <c r="AD266" s="1569"/>
      <c r="AE266" s="1569"/>
      <c r="AF266" s="1569"/>
      <c r="AG266" s="1569"/>
      <c r="AH266" s="1569"/>
      <c r="AI266" s="1569"/>
      <c r="AJ266" s="1569"/>
      <c r="AK266" s="1569"/>
      <c r="AL266" s="1569"/>
      <c r="AM266" s="1569"/>
      <c r="AN266" s="1569"/>
      <c r="AO266" s="1569"/>
      <c r="AP266" s="1569"/>
      <c r="AQ266" s="1569"/>
      <c r="AR266" s="1569"/>
      <c r="AS266" s="1569"/>
      <c r="AT266" s="1569"/>
      <c r="AU266" s="1569"/>
      <c r="AV266" s="1569"/>
      <c r="AW266" s="1569"/>
      <c r="AX266" s="1569"/>
      <c r="AY266" s="1569"/>
      <c r="AZ266" s="1569"/>
      <c r="BA266" s="1569"/>
      <c r="BB266" s="1569"/>
      <c r="BC266" s="1569"/>
      <c r="BD266" s="1569"/>
      <c r="BE266" s="1569"/>
      <c r="BF266" s="1569"/>
      <c r="BG266" s="1570"/>
    </row>
    <row r="267" spans="2:59" s="26" customFormat="1" ht="14.5" customHeight="1">
      <c r="B267" s="1546" t="str">
        <f>"T_HBB"&amp;"X"&amp;F267&amp;"X"&amp;G267&amp;"X"&amp;H267</f>
        <v>T_HBBX2500AX400X35</v>
      </c>
      <c r="C267" s="1546" t="s">
        <v>75</v>
      </c>
      <c r="D267" s="1546" t="s">
        <v>123</v>
      </c>
      <c r="E267" s="1546" t="s">
        <v>125</v>
      </c>
      <c r="F267" s="1547" t="s">
        <v>435</v>
      </c>
      <c r="G267" s="1548">
        <v>400</v>
      </c>
      <c r="H267" s="1546">
        <v>35</v>
      </c>
      <c r="I267" s="797"/>
      <c r="J267" s="797"/>
      <c r="K267" s="797"/>
      <c r="L267" s="797"/>
      <c r="M267" s="797"/>
      <c r="N267" s="797"/>
      <c r="O267" s="797"/>
      <c r="P267" s="797"/>
      <c r="Q267" s="797"/>
      <c r="R267" s="797"/>
      <c r="S267" s="797"/>
      <c r="T267" s="797"/>
      <c r="U267" s="797"/>
      <c r="V267" s="797"/>
      <c r="W267" s="797"/>
      <c r="X267" s="797"/>
      <c r="Y267" s="797"/>
      <c r="Z267" s="797"/>
      <c r="AA267" s="797"/>
      <c r="AB267" s="797"/>
      <c r="AC267" s="797"/>
      <c r="AD267" s="797"/>
      <c r="AE267" s="797"/>
      <c r="AF267" s="797"/>
      <c r="AG267" s="797"/>
      <c r="AH267" s="797"/>
      <c r="AI267" s="797"/>
      <c r="AJ267" s="797"/>
      <c r="AK267" s="797"/>
      <c r="AL267" s="797"/>
      <c r="AM267" s="797"/>
      <c r="AN267" s="797"/>
      <c r="AO267" s="797"/>
      <c r="AP267" s="797"/>
      <c r="AQ267" s="797"/>
      <c r="AR267" s="797"/>
      <c r="AS267" s="797"/>
      <c r="AT267" s="797"/>
      <c r="AU267" s="797"/>
      <c r="AV267" s="797"/>
      <c r="AW267" s="797"/>
      <c r="AX267" s="797"/>
      <c r="AY267" s="797"/>
      <c r="AZ267" s="797"/>
      <c r="BA267" s="797"/>
      <c r="BB267" s="797"/>
      <c r="BC267" s="797"/>
      <c r="BD267" s="797"/>
      <c r="BE267" s="797"/>
      <c r="BF267" s="797"/>
      <c r="BG267" s="1549"/>
    </row>
    <row r="268" spans="2:59" s="26" customFormat="1" ht="3.65" customHeight="1">
      <c r="B268" s="601"/>
      <c r="H268" s="1550"/>
      <c r="BG268" s="365"/>
    </row>
    <row r="269" spans="2:59" s="26" customFormat="1" ht="3.65" customHeight="1">
      <c r="B269" s="601"/>
      <c r="H269" s="1550"/>
      <c r="BG269" s="365"/>
    </row>
    <row r="270" spans="2:59" s="26" customFormat="1" ht="3.65" customHeight="1">
      <c r="B270" s="601"/>
      <c r="H270" s="1550"/>
      <c r="L270" s="1551" t="s">
        <v>124</v>
      </c>
      <c r="M270" s="1552"/>
      <c r="N270" s="1552"/>
      <c r="O270" s="1553"/>
      <c r="P270" s="346"/>
      <c r="Q270" s="346"/>
      <c r="R270" s="1554"/>
      <c r="S270" s="1554"/>
      <c r="T270" s="1554"/>
      <c r="U270" s="1554"/>
      <c r="V270" s="1555" t="s">
        <v>111</v>
      </c>
      <c r="W270" s="1556"/>
      <c r="BG270" s="365"/>
    </row>
    <row r="271" spans="2:59" s="26" customFormat="1" ht="3.65" customHeight="1">
      <c r="B271" s="601"/>
      <c r="H271" s="1550"/>
      <c r="L271" s="1557"/>
      <c r="M271" s="1558"/>
      <c r="N271" s="1558"/>
      <c r="O271" s="1559"/>
      <c r="P271" s="350"/>
      <c r="Q271" s="812"/>
      <c r="R271" s="36"/>
      <c r="S271" s="36"/>
      <c r="T271" s="36"/>
      <c r="U271" s="36"/>
      <c r="V271" s="1412"/>
      <c r="W271" s="1560"/>
      <c r="BG271" s="365"/>
    </row>
    <row r="272" spans="2:59" s="26" customFormat="1" ht="3.65" customHeight="1">
      <c r="B272" s="601"/>
      <c r="H272" s="1550"/>
      <c r="L272" s="1579"/>
      <c r="M272" s="811"/>
      <c r="N272" s="811"/>
      <c r="O272" s="811"/>
      <c r="P272" s="811"/>
      <c r="Q272" s="352"/>
      <c r="R272" s="352"/>
      <c r="S272" s="352"/>
      <c r="T272" s="352"/>
      <c r="U272" s="352"/>
      <c r="V272" s="352"/>
      <c r="W272" s="1580"/>
      <c r="BG272" s="365"/>
    </row>
    <row r="273" spans="2:59" s="26" customFormat="1" ht="3.65" customHeight="1">
      <c r="B273" s="601"/>
      <c r="H273" s="1550"/>
      <c r="L273" s="1582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1561"/>
      <c r="BG273" s="365"/>
    </row>
    <row r="274" spans="2:59" s="26" customFormat="1" ht="3.65" customHeight="1">
      <c r="B274" s="601"/>
      <c r="H274" s="1550"/>
      <c r="L274" s="1582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1561"/>
      <c r="BG274" s="365"/>
    </row>
    <row r="275" spans="2:59" s="26" customFormat="1" ht="3.65" customHeight="1">
      <c r="B275" s="601"/>
      <c r="H275" s="1550"/>
      <c r="L275" s="1574"/>
      <c r="M275" s="1612" t="e" vm="39">
        <v>#VALUE!</v>
      </c>
      <c r="N275" s="1612"/>
      <c r="O275" s="1612"/>
      <c r="P275" s="1612"/>
      <c r="Q275" s="1612"/>
      <c r="R275" s="1612"/>
      <c r="S275" s="1612"/>
      <c r="T275" s="1612"/>
      <c r="U275" s="1612"/>
      <c r="V275" s="1612"/>
      <c r="W275" s="1575"/>
      <c r="BG275" s="365"/>
    </row>
    <row r="276" spans="2:59" s="26" customFormat="1" ht="3.65" customHeight="1">
      <c r="B276" s="601"/>
      <c r="H276" s="1550"/>
      <c r="L276" s="1574"/>
      <c r="M276" s="1615"/>
      <c r="N276" s="1615"/>
      <c r="O276" s="1615"/>
      <c r="P276" s="1615"/>
      <c r="Q276" s="1615"/>
      <c r="R276" s="1615"/>
      <c r="S276" s="1615"/>
      <c r="T276" s="1615"/>
      <c r="U276" s="1615"/>
      <c r="V276" s="1615"/>
      <c r="W276" s="1575"/>
      <c r="BG276" s="365"/>
    </row>
    <row r="277" spans="2:59" s="26" customFormat="1" ht="3.65" customHeight="1">
      <c r="B277" s="601"/>
      <c r="H277" s="1550"/>
      <c r="L277" s="1582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1561"/>
      <c r="BG277" s="365"/>
    </row>
    <row r="278" spans="2:59" s="26" customFormat="1" ht="3.65" customHeight="1">
      <c r="B278" s="601"/>
      <c r="H278" s="1550"/>
      <c r="L278" s="1582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1561"/>
      <c r="BG278" s="365"/>
    </row>
    <row r="279" spans="2:59" s="26" customFormat="1" ht="3.65" customHeight="1">
      <c r="B279" s="601"/>
      <c r="H279" s="1550"/>
      <c r="L279" s="1582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1561"/>
      <c r="BG279" s="365"/>
    </row>
    <row r="280" spans="2:59" s="26" customFormat="1" ht="3.65" customHeight="1">
      <c r="B280" s="601"/>
      <c r="H280" s="1550"/>
      <c r="L280" s="960" t="s">
        <v>129</v>
      </c>
      <c r="M280" s="961"/>
      <c r="N280" s="36"/>
      <c r="O280" s="36"/>
      <c r="P280" s="36"/>
      <c r="Q280" s="36"/>
      <c r="R280" s="36"/>
      <c r="S280" s="36"/>
      <c r="T280" s="36"/>
      <c r="U280" s="36"/>
      <c r="V280" s="36"/>
      <c r="W280" s="1561"/>
      <c r="BG280" s="365"/>
    </row>
    <row r="281" spans="2:59" s="26" customFormat="1" ht="3.65" customHeight="1">
      <c r="B281" s="601"/>
      <c r="H281" s="1550"/>
      <c r="L281" s="962"/>
      <c r="M281" s="963"/>
      <c r="N281" s="1584"/>
      <c r="O281" s="1584"/>
      <c r="P281" s="1584"/>
      <c r="Q281" s="1584"/>
      <c r="R281" s="1584"/>
      <c r="S281" s="1584"/>
      <c r="T281" s="1584"/>
      <c r="U281" s="1584"/>
      <c r="V281" s="1584"/>
      <c r="W281" s="1585"/>
      <c r="BG281" s="365"/>
    </row>
    <row r="282" spans="2:59" s="26" customFormat="1" ht="3.65" customHeight="1">
      <c r="B282" s="601"/>
      <c r="H282" s="1564"/>
      <c r="BG282" s="365"/>
    </row>
    <row r="283" spans="2:59" s="26" customFormat="1" ht="3.65" customHeight="1">
      <c r="B283" s="1565"/>
      <c r="C283" s="1566"/>
      <c r="D283" s="1566"/>
      <c r="E283" s="1566"/>
      <c r="F283" s="1566"/>
      <c r="G283" s="1566"/>
      <c r="H283" s="1566"/>
      <c r="I283" s="1566"/>
      <c r="J283" s="1566"/>
      <c r="K283" s="1566"/>
      <c r="L283" s="1566"/>
      <c r="M283" s="1566"/>
      <c r="N283" s="1566"/>
      <c r="O283" s="1566"/>
      <c r="P283" s="1566"/>
      <c r="Q283" s="1566"/>
      <c r="R283" s="1566"/>
      <c r="S283" s="1566"/>
      <c r="T283" s="1566"/>
      <c r="U283" s="1566"/>
      <c r="V283" s="1566"/>
      <c r="W283" s="1566"/>
      <c r="X283" s="1566"/>
      <c r="Y283" s="1566"/>
      <c r="Z283" s="1566"/>
      <c r="AA283" s="1566"/>
      <c r="AB283" s="1566"/>
      <c r="AC283" s="1566"/>
      <c r="AD283" s="1566"/>
      <c r="AE283" s="1566"/>
      <c r="AF283" s="1566"/>
      <c r="AG283" s="1566"/>
      <c r="AH283" s="1566"/>
      <c r="AI283" s="1566"/>
      <c r="AJ283" s="1566"/>
      <c r="AK283" s="1566"/>
      <c r="AL283" s="1566"/>
      <c r="AM283" s="1566"/>
      <c r="AN283" s="1566"/>
      <c r="AO283" s="1566"/>
      <c r="AP283" s="1566"/>
      <c r="AQ283" s="1566"/>
      <c r="AR283" s="1566"/>
      <c r="AS283" s="1566"/>
      <c r="AT283" s="1566"/>
      <c r="AU283" s="1566"/>
      <c r="AV283" s="1566"/>
      <c r="AW283" s="1566"/>
      <c r="AX283" s="1566"/>
      <c r="AY283" s="1566"/>
      <c r="AZ283" s="1566"/>
      <c r="BA283" s="1566"/>
      <c r="BB283" s="1566"/>
      <c r="BC283" s="1566"/>
      <c r="BD283" s="1566"/>
      <c r="BE283" s="1566"/>
      <c r="BF283" s="1566"/>
      <c r="BG283" s="1567"/>
    </row>
    <row r="284" spans="2:59" s="26" customFormat="1" ht="3.5" customHeight="1">
      <c r="B284" s="1568"/>
      <c r="C284" s="1569"/>
      <c r="D284" s="1569"/>
      <c r="E284" s="1569"/>
      <c r="F284" s="1569"/>
      <c r="G284" s="1569"/>
      <c r="H284" s="1569"/>
      <c r="I284" s="1569"/>
      <c r="J284" s="1569"/>
      <c r="K284" s="1569"/>
      <c r="L284" s="1569"/>
      <c r="M284" s="1569"/>
      <c r="N284" s="1569"/>
      <c r="O284" s="1569"/>
      <c r="P284" s="1569"/>
      <c r="Q284" s="1569"/>
      <c r="R284" s="1569"/>
      <c r="S284" s="1569"/>
      <c r="T284" s="1569"/>
      <c r="U284" s="1569"/>
      <c r="V284" s="1569"/>
      <c r="W284" s="1569"/>
      <c r="X284" s="1569"/>
      <c r="Y284" s="1569"/>
      <c r="Z284" s="1569"/>
      <c r="AA284" s="1569"/>
      <c r="AB284" s="1569"/>
      <c r="AC284" s="1569"/>
      <c r="AD284" s="1569"/>
      <c r="AE284" s="1569"/>
      <c r="AF284" s="1569"/>
      <c r="AG284" s="1569"/>
      <c r="AH284" s="1569"/>
      <c r="AI284" s="1569"/>
      <c r="AJ284" s="1569"/>
      <c r="AK284" s="1569"/>
      <c r="AL284" s="1569"/>
      <c r="AM284" s="1569"/>
      <c r="AN284" s="1569"/>
      <c r="AO284" s="1569"/>
      <c r="AP284" s="1569"/>
      <c r="AQ284" s="1569"/>
      <c r="AR284" s="1569"/>
      <c r="AS284" s="1569"/>
      <c r="AT284" s="1569"/>
      <c r="AU284" s="1569"/>
      <c r="AV284" s="1569"/>
      <c r="AW284" s="1569"/>
      <c r="AX284" s="1569"/>
      <c r="AY284" s="1569"/>
      <c r="AZ284" s="1569"/>
      <c r="BA284" s="1569"/>
      <c r="BB284" s="1569"/>
      <c r="BC284" s="1569"/>
      <c r="BD284" s="1569"/>
      <c r="BE284" s="1569"/>
      <c r="BF284" s="1569"/>
      <c r="BG284" s="1570"/>
    </row>
    <row r="285" spans="2:59" s="26" customFormat="1" ht="14.5" customHeight="1">
      <c r="B285" s="1546" t="str">
        <f>"T_HBB"&amp;"X"&amp;F285&amp;"X"&amp;G285&amp;"X"&amp;H285</f>
        <v>T_HBBX3200AX400X35</v>
      </c>
      <c r="C285" s="1546" t="s">
        <v>75</v>
      </c>
      <c r="D285" s="1546" t="s">
        <v>123</v>
      </c>
      <c r="E285" s="1546" t="s">
        <v>125</v>
      </c>
      <c r="F285" s="1547" t="s">
        <v>436</v>
      </c>
      <c r="G285" s="1548">
        <v>400</v>
      </c>
      <c r="H285" s="1546">
        <v>35</v>
      </c>
      <c r="I285" s="797"/>
      <c r="J285" s="797"/>
      <c r="K285" s="797"/>
      <c r="L285" s="797"/>
      <c r="M285" s="797"/>
      <c r="N285" s="797"/>
      <c r="O285" s="797"/>
      <c r="P285" s="797"/>
      <c r="Q285" s="797"/>
      <c r="R285" s="797"/>
      <c r="S285" s="797"/>
      <c r="T285" s="797"/>
      <c r="U285" s="797"/>
      <c r="V285" s="797"/>
      <c r="W285" s="797"/>
      <c r="X285" s="797"/>
      <c r="Y285" s="797"/>
      <c r="Z285" s="797"/>
      <c r="AA285" s="797"/>
      <c r="AB285" s="797"/>
      <c r="AC285" s="797"/>
      <c r="AD285" s="797"/>
      <c r="AE285" s="797"/>
      <c r="AF285" s="797"/>
      <c r="AG285" s="797"/>
      <c r="AH285" s="797"/>
      <c r="AI285" s="797"/>
      <c r="AJ285" s="797"/>
      <c r="AK285" s="797"/>
      <c r="AL285" s="797"/>
      <c r="AM285" s="797"/>
      <c r="AN285" s="797"/>
      <c r="AO285" s="797"/>
      <c r="AP285" s="797"/>
      <c r="AQ285" s="797"/>
      <c r="AR285" s="797"/>
      <c r="AS285" s="797"/>
      <c r="AT285" s="797"/>
      <c r="AU285" s="797"/>
      <c r="AV285" s="797"/>
      <c r="AW285" s="797"/>
      <c r="AX285" s="797"/>
      <c r="AY285" s="797"/>
      <c r="AZ285" s="797"/>
      <c r="BA285" s="797"/>
      <c r="BB285" s="797"/>
      <c r="BC285" s="797"/>
      <c r="BD285" s="797"/>
      <c r="BE285" s="797"/>
      <c r="BF285" s="797"/>
      <c r="BG285" s="1549"/>
    </row>
    <row r="286" spans="2:59" s="26" customFormat="1" ht="3.65" customHeight="1">
      <c r="B286" s="601"/>
      <c r="H286" s="1550"/>
      <c r="BG286" s="365"/>
    </row>
    <row r="287" spans="2:59" s="26" customFormat="1" ht="3.65" customHeight="1">
      <c r="B287" s="601"/>
      <c r="H287" s="1550"/>
      <c r="BG287" s="365"/>
    </row>
    <row r="288" spans="2:59" s="26" customFormat="1" ht="3.65" customHeight="1">
      <c r="B288" s="601"/>
      <c r="H288" s="1550"/>
      <c r="L288" s="1551" t="s">
        <v>124</v>
      </c>
      <c r="M288" s="1552"/>
      <c r="N288" s="1552"/>
      <c r="O288" s="1553"/>
      <c r="P288" s="346"/>
      <c r="Q288" s="346"/>
      <c r="R288" s="1554"/>
      <c r="S288" s="1554"/>
      <c r="T288" s="1554"/>
      <c r="U288" s="1554"/>
      <c r="V288" s="1555" t="s">
        <v>111</v>
      </c>
      <c r="W288" s="1556"/>
      <c r="BG288" s="365"/>
    </row>
    <row r="289" spans="2:59" s="26" customFormat="1" ht="3.65" customHeight="1">
      <c r="B289" s="601"/>
      <c r="H289" s="1550"/>
      <c r="L289" s="1557"/>
      <c r="M289" s="1558"/>
      <c r="N289" s="1558"/>
      <c r="O289" s="1559"/>
      <c r="P289" s="350"/>
      <c r="Q289" s="812"/>
      <c r="R289" s="36"/>
      <c r="S289" s="36"/>
      <c r="T289" s="36"/>
      <c r="U289" s="36"/>
      <c r="V289" s="1412"/>
      <c r="W289" s="1560"/>
      <c r="BG289" s="365"/>
    </row>
    <row r="290" spans="2:59" s="26" customFormat="1" ht="3.65" customHeight="1">
      <c r="B290" s="601"/>
      <c r="H290" s="1550"/>
      <c r="L290" s="1579"/>
      <c r="M290" s="811"/>
      <c r="N290" s="811"/>
      <c r="O290" s="811"/>
      <c r="P290" s="811"/>
      <c r="Q290" s="352"/>
      <c r="R290" s="352"/>
      <c r="S290" s="352"/>
      <c r="T290" s="352"/>
      <c r="U290" s="352"/>
      <c r="V290" s="352"/>
      <c r="W290" s="1580"/>
      <c r="BG290" s="365"/>
    </row>
    <row r="291" spans="2:59" s="26" customFormat="1" ht="3.65" customHeight="1">
      <c r="B291" s="601"/>
      <c r="H291" s="1550"/>
      <c r="L291" s="1582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1561"/>
      <c r="BG291" s="365"/>
    </row>
    <row r="292" spans="2:59" s="26" customFormat="1" ht="3.65" customHeight="1">
      <c r="B292" s="601"/>
      <c r="H292" s="1550"/>
      <c r="L292" s="1582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1561"/>
      <c r="BG292" s="365"/>
    </row>
    <row r="293" spans="2:59" s="26" customFormat="1" ht="3.65" customHeight="1">
      <c r="B293" s="601"/>
      <c r="H293" s="1550"/>
      <c r="L293" s="1582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1561"/>
      <c r="BG293" s="365"/>
    </row>
    <row r="294" spans="2:59" s="26" customFormat="1" ht="3.65" customHeight="1">
      <c r="B294" s="601"/>
      <c r="H294" s="1550"/>
      <c r="L294" s="1574"/>
      <c r="M294" s="1612" t="e" vm="39">
        <v>#VALUE!</v>
      </c>
      <c r="N294" s="1612"/>
      <c r="O294" s="1612"/>
      <c r="P294" s="1612"/>
      <c r="Q294" s="1612"/>
      <c r="R294" s="1612"/>
      <c r="S294" s="1612"/>
      <c r="T294" s="1612"/>
      <c r="U294" s="1612"/>
      <c r="V294" s="1612"/>
      <c r="W294" s="1575"/>
      <c r="BG294" s="365"/>
    </row>
    <row r="295" spans="2:59" s="26" customFormat="1" ht="3.65" customHeight="1">
      <c r="B295" s="601"/>
      <c r="H295" s="1550"/>
      <c r="L295" s="1574"/>
      <c r="M295" s="1615"/>
      <c r="N295" s="1615"/>
      <c r="O295" s="1615"/>
      <c r="P295" s="1615"/>
      <c r="Q295" s="1615"/>
      <c r="R295" s="1615"/>
      <c r="S295" s="1615"/>
      <c r="T295" s="1615"/>
      <c r="U295" s="1615"/>
      <c r="V295" s="1615"/>
      <c r="W295" s="1575"/>
      <c r="BG295" s="365"/>
    </row>
    <row r="296" spans="2:59" s="26" customFormat="1" ht="3.65" customHeight="1">
      <c r="B296" s="601"/>
      <c r="H296" s="1550"/>
      <c r="L296" s="1582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1561"/>
      <c r="BG296" s="365"/>
    </row>
    <row r="297" spans="2:59" s="26" customFormat="1" ht="3.65" customHeight="1">
      <c r="B297" s="601"/>
      <c r="H297" s="1550"/>
      <c r="L297" s="1582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1561"/>
      <c r="BG297" s="365"/>
    </row>
    <row r="298" spans="2:59" s="26" customFormat="1" ht="3.65" customHeight="1">
      <c r="B298" s="601"/>
      <c r="H298" s="1550"/>
      <c r="L298" s="1582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1561"/>
      <c r="BG298" s="365"/>
    </row>
    <row r="299" spans="2:59" s="26" customFormat="1" ht="3.65" customHeight="1">
      <c r="B299" s="601"/>
      <c r="H299" s="1550"/>
      <c r="L299" s="1582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1561"/>
      <c r="BG299" s="365"/>
    </row>
    <row r="300" spans="2:59" s="26" customFormat="1" ht="3.65" customHeight="1">
      <c r="B300" s="601"/>
      <c r="H300" s="1564"/>
      <c r="L300" s="960" t="s">
        <v>133</v>
      </c>
      <c r="M300" s="961"/>
      <c r="N300" s="36"/>
      <c r="O300" s="36"/>
      <c r="P300" s="36"/>
      <c r="Q300" s="36"/>
      <c r="R300" s="36"/>
      <c r="S300" s="36"/>
      <c r="T300" s="36"/>
      <c r="U300" s="36"/>
      <c r="V300" s="36"/>
      <c r="W300" s="1561"/>
      <c r="BG300" s="365"/>
    </row>
    <row r="301" spans="2:59" s="26" customFormat="1" ht="3.65" customHeight="1">
      <c r="B301" s="601"/>
      <c r="L301" s="962"/>
      <c r="M301" s="963"/>
      <c r="N301" s="1584"/>
      <c r="O301" s="1584"/>
      <c r="P301" s="1584"/>
      <c r="Q301" s="1584"/>
      <c r="R301" s="1584"/>
      <c r="S301" s="1584"/>
      <c r="T301" s="1584"/>
      <c r="U301" s="1584"/>
      <c r="V301" s="1584"/>
      <c r="W301" s="1585"/>
      <c r="BG301" s="365"/>
    </row>
    <row r="302" spans="2:59" s="26" customFormat="1" ht="3.65" customHeight="1">
      <c r="B302" s="601"/>
      <c r="BG302" s="365"/>
    </row>
    <row r="303" spans="2:59" s="26" customFormat="1" ht="3.65" customHeight="1">
      <c r="B303" s="1565"/>
      <c r="C303" s="1566"/>
      <c r="D303" s="1566"/>
      <c r="E303" s="1566"/>
      <c r="F303" s="1566"/>
      <c r="G303" s="1566"/>
      <c r="H303" s="1566"/>
      <c r="I303" s="1566"/>
      <c r="J303" s="1566"/>
      <c r="K303" s="1566"/>
      <c r="L303" s="1566"/>
      <c r="M303" s="1566"/>
      <c r="N303" s="1566"/>
      <c r="O303" s="1566"/>
      <c r="P303" s="1566"/>
      <c r="Q303" s="1566"/>
      <c r="R303" s="1566"/>
      <c r="S303" s="1566"/>
      <c r="T303" s="1566"/>
      <c r="U303" s="1566"/>
      <c r="V303" s="1566"/>
      <c r="W303" s="1566"/>
      <c r="X303" s="1566"/>
      <c r="Y303" s="1566"/>
      <c r="Z303" s="1566"/>
      <c r="AA303" s="1566"/>
      <c r="AB303" s="1566"/>
      <c r="AC303" s="1566"/>
      <c r="AD303" s="1566"/>
      <c r="AE303" s="1566"/>
      <c r="AF303" s="1566"/>
      <c r="AG303" s="1566"/>
      <c r="AH303" s="1566"/>
      <c r="AI303" s="1566"/>
      <c r="AJ303" s="1566"/>
      <c r="AK303" s="1566"/>
      <c r="AL303" s="1566"/>
      <c r="AM303" s="1566"/>
      <c r="AN303" s="1566"/>
      <c r="AO303" s="1566"/>
      <c r="AP303" s="1566"/>
      <c r="AQ303" s="1566"/>
      <c r="AR303" s="1566"/>
      <c r="AS303" s="1566"/>
      <c r="AT303" s="1566"/>
      <c r="AU303" s="1566"/>
      <c r="AV303" s="1566"/>
      <c r="AW303" s="1566"/>
      <c r="AX303" s="1566"/>
      <c r="AY303" s="1566"/>
      <c r="AZ303" s="1566"/>
      <c r="BA303" s="1566"/>
      <c r="BB303" s="1566"/>
      <c r="BC303" s="1566"/>
      <c r="BD303" s="1566"/>
      <c r="BE303" s="1566"/>
      <c r="BF303" s="1566"/>
      <c r="BG303" s="1567"/>
    </row>
    <row r="304" spans="2:59" s="26" customFormat="1" ht="3.65" customHeight="1">
      <c r="B304" s="1568"/>
      <c r="C304" s="1569"/>
      <c r="D304" s="1569"/>
      <c r="E304" s="1569"/>
      <c r="F304" s="1569"/>
      <c r="G304" s="1569"/>
      <c r="H304" s="1569"/>
      <c r="I304" s="1569"/>
      <c r="J304" s="1569"/>
      <c r="K304" s="1569"/>
      <c r="L304" s="1569"/>
      <c r="M304" s="1569"/>
      <c r="N304" s="1569"/>
      <c r="O304" s="1569"/>
      <c r="P304" s="1569"/>
      <c r="Q304" s="1569"/>
      <c r="R304" s="1569"/>
      <c r="S304" s="1569"/>
      <c r="T304" s="1569"/>
      <c r="U304" s="1569"/>
      <c r="V304" s="1569"/>
      <c r="W304" s="1569"/>
      <c r="X304" s="1569"/>
      <c r="Y304" s="1569"/>
      <c r="Z304" s="1569"/>
      <c r="AA304" s="1569"/>
      <c r="AB304" s="1569"/>
      <c r="AC304" s="1569"/>
      <c r="AD304" s="1569"/>
      <c r="AE304" s="1569"/>
      <c r="AF304" s="1569"/>
      <c r="AG304" s="1569"/>
      <c r="AH304" s="1569"/>
      <c r="AI304" s="1569"/>
      <c r="AJ304" s="1569"/>
      <c r="AK304" s="1569"/>
      <c r="AL304" s="1569"/>
      <c r="AM304" s="1569"/>
      <c r="AN304" s="1569"/>
      <c r="AO304" s="1569"/>
      <c r="AP304" s="1569"/>
      <c r="AQ304" s="1569"/>
      <c r="AR304" s="1569"/>
      <c r="AS304" s="1569"/>
      <c r="AT304" s="1569"/>
      <c r="AU304" s="1569"/>
      <c r="AV304" s="1569"/>
      <c r="AW304" s="1569"/>
      <c r="AX304" s="1569"/>
      <c r="AY304" s="1569"/>
      <c r="AZ304" s="1569"/>
      <c r="BA304" s="1569"/>
      <c r="BB304" s="1569"/>
      <c r="BC304" s="1569"/>
      <c r="BD304" s="1569"/>
      <c r="BE304" s="1569"/>
      <c r="BF304" s="1569"/>
      <c r="BG304" s="1570"/>
    </row>
    <row r="305" spans="2:59" s="26" customFormat="1" ht="14.5" customHeight="1">
      <c r="B305" s="1546" t="str">
        <f>"T_HBB"&amp;"X"&amp;F305&amp;"X"&amp;G305&amp;"X"&amp;H305</f>
        <v>T_HBBX4000AX400X35</v>
      </c>
      <c r="C305" s="1546" t="s">
        <v>75</v>
      </c>
      <c r="D305" s="1546" t="s">
        <v>123</v>
      </c>
      <c r="E305" s="1546" t="s">
        <v>125</v>
      </c>
      <c r="F305" s="1547" t="s">
        <v>437</v>
      </c>
      <c r="G305" s="1548">
        <v>400</v>
      </c>
      <c r="H305" s="1546">
        <v>35</v>
      </c>
      <c r="I305" s="797"/>
      <c r="J305" s="797"/>
      <c r="K305" s="797"/>
      <c r="L305" s="797"/>
      <c r="M305" s="797"/>
      <c r="N305" s="797"/>
      <c r="O305" s="797"/>
      <c r="P305" s="797"/>
      <c r="Q305" s="797"/>
      <c r="R305" s="797"/>
      <c r="S305" s="797"/>
      <c r="T305" s="797"/>
      <c r="U305" s="797"/>
      <c r="V305" s="797"/>
      <c r="W305" s="797"/>
      <c r="X305" s="797"/>
      <c r="Y305" s="797"/>
      <c r="Z305" s="797"/>
      <c r="AA305" s="797"/>
      <c r="AB305" s="797"/>
      <c r="AC305" s="797"/>
      <c r="AD305" s="797"/>
      <c r="AE305" s="797"/>
      <c r="AF305" s="797"/>
      <c r="AG305" s="797"/>
      <c r="AH305" s="797"/>
      <c r="AI305" s="797"/>
      <c r="AJ305" s="797"/>
      <c r="AK305" s="797"/>
      <c r="AL305" s="797"/>
      <c r="AM305" s="797"/>
      <c r="AN305" s="797"/>
      <c r="AO305" s="797"/>
      <c r="AP305" s="797"/>
      <c r="AQ305" s="797"/>
      <c r="AR305" s="797"/>
      <c r="AS305" s="797"/>
      <c r="AT305" s="797"/>
      <c r="AU305" s="797"/>
      <c r="AV305" s="797"/>
      <c r="AW305" s="797"/>
      <c r="AX305" s="797"/>
      <c r="AY305" s="797"/>
      <c r="AZ305" s="797"/>
      <c r="BA305" s="797"/>
      <c r="BB305" s="797"/>
      <c r="BC305" s="797"/>
      <c r="BD305" s="797"/>
      <c r="BE305" s="797"/>
      <c r="BF305" s="797"/>
      <c r="BG305" s="1549"/>
    </row>
    <row r="306" spans="2:59" s="26" customFormat="1" ht="3.65" customHeight="1">
      <c r="B306" s="601"/>
      <c r="H306" s="1550"/>
      <c r="BG306" s="365"/>
    </row>
    <row r="307" spans="2:59" s="26" customFormat="1" ht="3.65" customHeight="1">
      <c r="B307" s="601"/>
      <c r="H307" s="1550"/>
      <c r="BG307" s="365"/>
    </row>
    <row r="308" spans="2:59" s="26" customFormat="1" ht="3.65" customHeight="1">
      <c r="B308" s="601"/>
      <c r="H308" s="1550"/>
      <c r="L308" s="1551" t="s">
        <v>124</v>
      </c>
      <c r="M308" s="1552"/>
      <c r="N308" s="1552"/>
      <c r="O308" s="1553"/>
      <c r="P308" s="346"/>
      <c r="Q308" s="346"/>
      <c r="R308" s="1554"/>
      <c r="S308" s="1554"/>
      <c r="T308" s="1554"/>
      <c r="U308" s="1554"/>
      <c r="V308" s="1555" t="s">
        <v>111</v>
      </c>
      <c r="W308" s="1556"/>
      <c r="BG308" s="365"/>
    </row>
    <row r="309" spans="2:59" s="26" customFormat="1" ht="3.65" customHeight="1">
      <c r="B309" s="601"/>
      <c r="H309" s="1550"/>
      <c r="L309" s="1557"/>
      <c r="M309" s="1558"/>
      <c r="N309" s="1558"/>
      <c r="O309" s="1559"/>
      <c r="P309" s="350"/>
      <c r="Q309" s="812"/>
      <c r="R309" s="36"/>
      <c r="S309" s="36"/>
      <c r="T309" s="36"/>
      <c r="U309" s="36"/>
      <c r="V309" s="1412"/>
      <c r="W309" s="1560"/>
      <c r="BG309" s="365"/>
    </row>
    <row r="310" spans="2:59" s="26" customFormat="1" ht="3.65" customHeight="1">
      <c r="B310" s="601"/>
      <c r="H310" s="1550"/>
      <c r="L310" s="1579"/>
      <c r="M310" s="811"/>
      <c r="N310" s="811"/>
      <c r="O310" s="811"/>
      <c r="P310" s="811"/>
      <c r="Q310" s="352"/>
      <c r="R310" s="352"/>
      <c r="S310" s="352"/>
      <c r="T310" s="352"/>
      <c r="U310" s="352"/>
      <c r="V310" s="352"/>
      <c r="W310" s="1580"/>
      <c r="BG310" s="365"/>
    </row>
    <row r="311" spans="2:59" s="26" customFormat="1" ht="3.65" customHeight="1">
      <c r="B311" s="601"/>
      <c r="H311" s="1550"/>
      <c r="L311" s="1582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1561"/>
      <c r="BG311" s="365"/>
    </row>
    <row r="312" spans="2:59" s="26" customFormat="1" ht="3.65" customHeight="1">
      <c r="B312" s="601"/>
      <c r="H312" s="1550"/>
      <c r="L312" s="1582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1561"/>
      <c r="BG312" s="365"/>
    </row>
    <row r="313" spans="2:59" s="26" customFormat="1" ht="3.65" customHeight="1">
      <c r="B313" s="601"/>
      <c r="H313" s="1550"/>
      <c r="L313" s="1582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1561"/>
      <c r="BG313" s="365"/>
    </row>
    <row r="314" spans="2:59" s="26" customFormat="1" ht="3.65" customHeight="1">
      <c r="B314" s="601"/>
      <c r="H314" s="1550"/>
      <c r="L314" s="1574"/>
      <c r="M314" s="1612" t="e" vm="39">
        <v>#VALUE!</v>
      </c>
      <c r="N314" s="1612"/>
      <c r="O314" s="1612"/>
      <c r="P314" s="1612"/>
      <c r="Q314" s="1612"/>
      <c r="R314" s="1612"/>
      <c r="S314" s="1612"/>
      <c r="T314" s="1612"/>
      <c r="U314" s="1612"/>
      <c r="V314" s="1612"/>
      <c r="W314" s="1575"/>
      <c r="BG314" s="365"/>
    </row>
    <row r="315" spans="2:59" s="26" customFormat="1" ht="3.65" customHeight="1">
      <c r="B315" s="601"/>
      <c r="H315" s="1550"/>
      <c r="L315" s="1574"/>
      <c r="M315" s="1615"/>
      <c r="N315" s="1615"/>
      <c r="O315" s="1615"/>
      <c r="P315" s="1615"/>
      <c r="Q315" s="1615"/>
      <c r="R315" s="1615"/>
      <c r="S315" s="1615"/>
      <c r="T315" s="1615"/>
      <c r="U315" s="1615"/>
      <c r="V315" s="1615"/>
      <c r="W315" s="1575"/>
      <c r="BG315" s="365"/>
    </row>
    <row r="316" spans="2:59" s="26" customFormat="1" ht="3.65" customHeight="1">
      <c r="B316" s="601"/>
      <c r="H316" s="1550"/>
      <c r="L316" s="1582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1561"/>
      <c r="BG316" s="365"/>
    </row>
    <row r="317" spans="2:59" s="26" customFormat="1" ht="3.65" customHeight="1">
      <c r="B317" s="601"/>
      <c r="H317" s="1550"/>
      <c r="L317" s="1582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1561"/>
      <c r="BG317" s="365"/>
    </row>
    <row r="318" spans="2:59" s="26" customFormat="1" ht="3.65" customHeight="1">
      <c r="B318" s="601"/>
      <c r="H318" s="1550"/>
      <c r="L318" s="1582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1561"/>
      <c r="BG318" s="365"/>
    </row>
    <row r="319" spans="2:59" s="26" customFormat="1" ht="3.65" customHeight="1">
      <c r="B319" s="601"/>
      <c r="H319" s="1550"/>
      <c r="L319" s="1582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1561"/>
      <c r="BG319" s="365"/>
    </row>
    <row r="320" spans="2:59" s="26" customFormat="1" ht="3.65" customHeight="1">
      <c r="B320" s="601"/>
      <c r="H320" s="1564"/>
      <c r="L320" s="960" t="s">
        <v>133</v>
      </c>
      <c r="M320" s="961"/>
      <c r="N320" s="36"/>
      <c r="O320" s="36"/>
      <c r="P320" s="36"/>
      <c r="Q320" s="36"/>
      <c r="R320" s="36"/>
      <c r="S320" s="36"/>
      <c r="T320" s="36"/>
      <c r="U320" s="36"/>
      <c r="V320" s="36"/>
      <c r="W320" s="1561"/>
      <c r="BG320" s="365"/>
    </row>
    <row r="321" spans="2:59" s="26" customFormat="1" ht="3.65" customHeight="1">
      <c r="B321" s="601"/>
      <c r="L321" s="962"/>
      <c r="M321" s="963"/>
      <c r="N321" s="1584"/>
      <c r="O321" s="1584"/>
      <c r="P321" s="1584"/>
      <c r="Q321" s="1584"/>
      <c r="R321" s="1584"/>
      <c r="S321" s="1584"/>
      <c r="T321" s="1584"/>
      <c r="U321" s="1584"/>
      <c r="V321" s="1584"/>
      <c r="W321" s="1585"/>
      <c r="BG321" s="365"/>
    </row>
    <row r="322" spans="2:59" s="26" customFormat="1" ht="3.65" customHeight="1">
      <c r="B322" s="601"/>
      <c r="BG322" s="365"/>
    </row>
    <row r="323" spans="2:59" s="26" customFormat="1" ht="3.65" customHeight="1">
      <c r="B323" s="1565"/>
      <c r="C323" s="1566"/>
      <c r="D323" s="1566"/>
      <c r="E323" s="1566"/>
      <c r="F323" s="1566"/>
      <c r="G323" s="1566"/>
      <c r="H323" s="1566"/>
      <c r="I323" s="1566"/>
      <c r="J323" s="1566"/>
      <c r="K323" s="1566"/>
      <c r="L323" s="1566"/>
      <c r="M323" s="1566"/>
      <c r="N323" s="1566"/>
      <c r="O323" s="1566"/>
      <c r="P323" s="1566"/>
      <c r="Q323" s="1566"/>
      <c r="R323" s="1566"/>
      <c r="S323" s="1566"/>
      <c r="T323" s="1566"/>
      <c r="U323" s="1566"/>
      <c r="V323" s="1566"/>
      <c r="W323" s="1566"/>
      <c r="X323" s="1566"/>
      <c r="Y323" s="1566"/>
      <c r="Z323" s="1566"/>
      <c r="AA323" s="1566"/>
      <c r="AB323" s="1566"/>
      <c r="AC323" s="1566"/>
      <c r="AD323" s="1566"/>
      <c r="AE323" s="1566"/>
      <c r="AF323" s="1566"/>
      <c r="AG323" s="1566"/>
      <c r="AH323" s="1566"/>
      <c r="AI323" s="1566"/>
      <c r="AJ323" s="1566"/>
      <c r="AK323" s="1566"/>
      <c r="AL323" s="1566"/>
      <c r="AM323" s="1566"/>
      <c r="AN323" s="1566"/>
      <c r="AO323" s="1566"/>
      <c r="AP323" s="1566"/>
      <c r="AQ323" s="1566"/>
      <c r="AR323" s="1566"/>
      <c r="AS323" s="1566"/>
      <c r="AT323" s="1566"/>
      <c r="AU323" s="1566"/>
      <c r="AV323" s="1566"/>
      <c r="AW323" s="1566"/>
      <c r="AX323" s="1566"/>
      <c r="AY323" s="1566"/>
      <c r="AZ323" s="1566"/>
      <c r="BA323" s="1566"/>
      <c r="BB323" s="1566"/>
      <c r="BC323" s="1566"/>
      <c r="BD323" s="1566"/>
      <c r="BE323" s="1566"/>
      <c r="BF323" s="1566"/>
      <c r="BG323" s="1567"/>
    </row>
    <row r="324" spans="2:59" s="26" customFormat="1" ht="3.65" customHeight="1">
      <c r="B324" s="1568"/>
      <c r="C324" s="1569"/>
      <c r="D324" s="1569"/>
      <c r="E324" s="1569"/>
      <c r="F324" s="1569"/>
      <c r="G324" s="1569"/>
      <c r="H324" s="1569"/>
      <c r="I324" s="1569"/>
      <c r="J324" s="1569"/>
      <c r="K324" s="1569"/>
      <c r="L324" s="1569"/>
      <c r="M324" s="1569"/>
      <c r="N324" s="1569"/>
      <c r="O324" s="1569"/>
      <c r="P324" s="1569"/>
      <c r="Q324" s="1569"/>
      <c r="R324" s="1569"/>
      <c r="S324" s="1569"/>
      <c r="T324" s="1569"/>
      <c r="U324" s="1569"/>
      <c r="V324" s="1569"/>
      <c r="W324" s="1569"/>
      <c r="X324" s="1569"/>
      <c r="Y324" s="1569"/>
      <c r="Z324" s="1569"/>
      <c r="AA324" s="1569"/>
      <c r="AB324" s="1569"/>
      <c r="AC324" s="1569"/>
      <c r="AD324" s="1569"/>
      <c r="AE324" s="1569"/>
      <c r="AF324" s="1569"/>
      <c r="AG324" s="1569"/>
      <c r="AH324" s="1569"/>
      <c r="AI324" s="1569"/>
      <c r="AJ324" s="1569"/>
      <c r="AK324" s="1569"/>
      <c r="AL324" s="1569"/>
      <c r="AM324" s="1569"/>
      <c r="AN324" s="1569"/>
      <c r="AO324" s="1569"/>
      <c r="AP324" s="1569"/>
      <c r="AQ324" s="1569"/>
      <c r="AR324" s="1569"/>
      <c r="AS324" s="1569"/>
      <c r="AT324" s="1569"/>
      <c r="AU324" s="1569"/>
      <c r="AV324" s="1569"/>
      <c r="AW324" s="1569"/>
      <c r="AX324" s="1569"/>
      <c r="AY324" s="1569"/>
      <c r="AZ324" s="1569"/>
      <c r="BA324" s="1569"/>
      <c r="BB324" s="1569"/>
      <c r="BC324" s="1569"/>
      <c r="BD324" s="1569"/>
      <c r="BE324" s="1569"/>
      <c r="BF324" s="1569"/>
      <c r="BG324" s="1570"/>
    </row>
    <row r="325" spans="2:59" s="26" customFormat="1" ht="14.5" customHeight="1">
      <c r="B325" s="1546" t="str">
        <f>"T_HBB"&amp;"X"&amp;F325&amp;"X"&amp;G325&amp;"X"&amp;H325</f>
        <v>T_HBBX400AX720X25</v>
      </c>
      <c r="C325" s="1546" t="s">
        <v>75</v>
      </c>
      <c r="D325" s="1546" t="s">
        <v>123</v>
      </c>
      <c r="E325" s="1546" t="s">
        <v>125</v>
      </c>
      <c r="F325" s="1546" t="s">
        <v>429</v>
      </c>
      <c r="G325" s="1586">
        <v>720</v>
      </c>
      <c r="H325" s="1546">
        <v>25</v>
      </c>
      <c r="I325" s="797"/>
      <c r="J325" s="797"/>
      <c r="K325" s="797"/>
      <c r="L325" s="797"/>
      <c r="M325" s="797"/>
      <c r="N325" s="797"/>
      <c r="O325" s="797"/>
      <c r="P325" s="797"/>
      <c r="Q325" s="797"/>
      <c r="R325" s="797"/>
      <c r="S325" s="797"/>
      <c r="T325" s="797"/>
      <c r="U325" s="797"/>
      <c r="V325" s="797"/>
      <c r="W325" s="797"/>
      <c r="X325" s="797"/>
      <c r="Y325" s="797"/>
      <c r="Z325" s="797"/>
      <c r="AA325" s="797"/>
      <c r="AB325" s="797"/>
      <c r="AC325" s="797"/>
      <c r="AD325" s="797"/>
      <c r="AE325" s="797"/>
      <c r="AF325" s="797"/>
      <c r="AG325" s="797"/>
      <c r="AH325" s="797"/>
      <c r="AI325" s="797"/>
      <c r="AJ325" s="797"/>
      <c r="AK325" s="797"/>
      <c r="AL325" s="797"/>
      <c r="AM325" s="797"/>
      <c r="AN325" s="797"/>
      <c r="AO325" s="797"/>
      <c r="AP325" s="797"/>
      <c r="AQ325" s="797"/>
      <c r="AR325" s="797"/>
      <c r="AS325" s="797"/>
      <c r="AT325" s="797"/>
      <c r="AU325" s="797"/>
      <c r="AV325" s="797"/>
      <c r="AW325" s="797"/>
      <c r="AX325" s="797"/>
      <c r="AY325" s="797"/>
      <c r="AZ325" s="797"/>
      <c r="BA325" s="797"/>
      <c r="BB325" s="797"/>
      <c r="BC325" s="797"/>
      <c r="BD325" s="797"/>
      <c r="BE325" s="797"/>
      <c r="BF325" s="797"/>
      <c r="BG325" s="1549"/>
    </row>
    <row r="326" spans="2:59" s="26" customFormat="1" ht="3.65" customHeight="1">
      <c r="B326" s="1587"/>
      <c r="C326" s="1588"/>
      <c r="D326" s="1588"/>
      <c r="E326" s="1588"/>
      <c r="F326" s="1588"/>
      <c r="G326" s="1588"/>
      <c r="H326" s="1550"/>
      <c r="BG326" s="365"/>
    </row>
    <row r="327" spans="2:59" s="26" customFormat="1" ht="3.65" customHeight="1">
      <c r="B327" s="1587"/>
      <c r="C327" s="1588"/>
      <c r="D327" s="1588"/>
      <c r="E327" s="1588"/>
      <c r="F327" s="1588"/>
      <c r="G327" s="1588"/>
      <c r="H327" s="1550"/>
      <c r="BG327" s="365"/>
    </row>
    <row r="328" spans="2:59" s="26" customFormat="1" ht="3.65" customHeight="1">
      <c r="B328" s="601"/>
      <c r="H328" s="1550"/>
      <c r="L328" s="1537" t="s">
        <v>124</v>
      </c>
      <c r="M328" s="956"/>
      <c r="N328" s="956"/>
      <c r="O328" s="1589"/>
      <c r="P328" s="1589"/>
      <c r="Q328" s="346"/>
      <c r="R328" s="346"/>
      <c r="S328" s="346"/>
      <c r="T328" s="346"/>
      <c r="U328" s="347"/>
      <c r="V328" s="347"/>
      <c r="W328" s="347"/>
      <c r="X328" s="347"/>
      <c r="Y328" s="347"/>
      <c r="Z328" s="347"/>
      <c r="AA328" s="347"/>
      <c r="AB328" s="347"/>
      <c r="AC328" s="347"/>
      <c r="AD328" s="347"/>
      <c r="AE328" s="347"/>
      <c r="AF328" s="347"/>
      <c r="AG328" s="347"/>
      <c r="AH328" s="346"/>
      <c r="AI328" s="1555" t="s">
        <v>111</v>
      </c>
      <c r="AJ328" s="1556"/>
      <c r="BG328" s="365"/>
    </row>
    <row r="329" spans="2:59" s="26" customFormat="1" ht="3.65" customHeight="1">
      <c r="B329" s="601"/>
      <c r="H329" s="1550"/>
      <c r="L329" s="1538"/>
      <c r="M329" s="958"/>
      <c r="N329" s="958"/>
      <c r="O329" s="1408"/>
      <c r="P329" s="1408"/>
      <c r="Q329" s="812"/>
      <c r="R329" s="812"/>
      <c r="S329" s="812"/>
      <c r="T329" s="812"/>
      <c r="U329" s="809"/>
      <c r="V329" s="809"/>
      <c r="W329" s="809"/>
      <c r="X329" s="809"/>
      <c r="Y329" s="809"/>
      <c r="Z329" s="809"/>
      <c r="AA329" s="809"/>
      <c r="AB329" s="809"/>
      <c r="AC329" s="809"/>
      <c r="AD329" s="809"/>
      <c r="AE329" s="809"/>
      <c r="AF329" s="809"/>
      <c r="AG329" s="809"/>
      <c r="AH329" s="350"/>
      <c r="AI329" s="1412"/>
      <c r="AJ329" s="1560"/>
      <c r="BG329" s="365"/>
    </row>
    <row r="330" spans="2:59" s="26" customFormat="1" ht="3.65" customHeight="1">
      <c r="B330" s="601"/>
      <c r="H330" s="1550"/>
      <c r="L330" s="1574"/>
      <c r="M330" s="1623"/>
      <c r="N330" s="1623"/>
      <c r="O330" s="1623"/>
      <c r="P330" s="1623"/>
      <c r="Q330" s="1624"/>
      <c r="R330" s="1624"/>
      <c r="S330" s="1624"/>
      <c r="T330" s="1624"/>
      <c r="U330" s="1624"/>
      <c r="V330" s="1624"/>
      <c r="W330" s="1624"/>
      <c r="X330" s="1624"/>
      <c r="Y330" s="1624"/>
      <c r="Z330" s="1624"/>
      <c r="AA330" s="1624"/>
      <c r="AB330" s="1624"/>
      <c r="AC330" s="1624"/>
      <c r="AD330" s="1624"/>
      <c r="AE330" s="1624"/>
      <c r="AF330" s="1624"/>
      <c r="AG330" s="1624"/>
      <c r="AH330" s="1624"/>
      <c r="AI330" s="1624"/>
      <c r="AJ330" s="1575"/>
      <c r="BG330" s="365"/>
    </row>
    <row r="331" spans="2:59" s="26" customFormat="1" ht="3.65" customHeight="1">
      <c r="B331" s="601"/>
      <c r="H331" s="1550"/>
      <c r="L331" s="496"/>
      <c r="M331" s="352"/>
      <c r="N331" s="352"/>
      <c r="O331" s="352"/>
      <c r="P331" s="352"/>
      <c r="Q331" s="352"/>
      <c r="R331" s="352"/>
      <c r="S331" s="352"/>
      <c r="T331" s="352"/>
      <c r="U331" s="352"/>
      <c r="V331" s="352"/>
      <c r="W331" s="352"/>
      <c r="X331" s="352"/>
      <c r="Y331" s="352"/>
      <c r="Z331" s="352"/>
      <c r="AA331" s="352"/>
      <c r="AB331" s="352"/>
      <c r="AC331" s="352"/>
      <c r="AD331" s="352"/>
      <c r="AE331" s="352"/>
      <c r="AF331" s="352"/>
      <c r="AG331" s="352"/>
      <c r="AH331" s="352"/>
      <c r="AI331" s="352"/>
      <c r="AJ331" s="1561"/>
      <c r="BG331" s="365"/>
    </row>
    <row r="332" spans="2:59" s="26" customFormat="1" ht="3.65" customHeight="1">
      <c r="B332" s="601"/>
      <c r="H332" s="1550"/>
      <c r="L332" s="1574"/>
      <c r="M332" s="1623"/>
      <c r="N332" s="1623"/>
      <c r="O332" s="1623"/>
      <c r="P332" s="1623"/>
      <c r="Q332" s="1624"/>
      <c r="R332" s="1624"/>
      <c r="S332" s="1624"/>
      <c r="T332" s="1624"/>
      <c r="U332" s="1624"/>
      <c r="V332" s="1624"/>
      <c r="W332" s="1624"/>
      <c r="X332" s="1624"/>
      <c r="Y332" s="1624"/>
      <c r="Z332" s="1624"/>
      <c r="AA332" s="1624"/>
      <c r="AB332" s="1624"/>
      <c r="AC332" s="1624"/>
      <c r="AD332" s="1624"/>
      <c r="AE332" s="1624"/>
      <c r="AF332" s="1624"/>
      <c r="AG332" s="1624"/>
      <c r="AH332" s="1624"/>
      <c r="AI332" s="1624"/>
      <c r="AJ332" s="1575"/>
      <c r="BG332" s="365"/>
    </row>
    <row r="333" spans="2:59" s="26" customFormat="1" ht="3.65" customHeight="1">
      <c r="B333" s="601"/>
      <c r="H333" s="1550"/>
      <c r="L333" s="496"/>
      <c r="M333" s="352"/>
      <c r="N333" s="352"/>
      <c r="O333" s="352"/>
      <c r="P333" s="352"/>
      <c r="Q333" s="352"/>
      <c r="R333" s="352"/>
      <c r="S333" s="352"/>
      <c r="T333" s="352"/>
      <c r="U333" s="352"/>
      <c r="V333" s="352"/>
      <c r="W333" s="352"/>
      <c r="X333" s="352"/>
      <c r="Y333" s="352"/>
      <c r="Z333" s="352"/>
      <c r="AA333" s="352"/>
      <c r="AB333" s="352"/>
      <c r="AC333" s="352"/>
      <c r="AD333" s="352"/>
      <c r="AE333" s="352"/>
      <c r="AF333" s="352"/>
      <c r="AG333" s="352"/>
      <c r="AH333" s="352"/>
      <c r="AI333" s="352"/>
      <c r="AJ333" s="1561"/>
      <c r="BG333" s="365"/>
    </row>
    <row r="334" spans="2:59" s="26" customFormat="1" ht="3.65" customHeight="1">
      <c r="B334" s="601"/>
      <c r="H334" s="1550"/>
      <c r="L334" s="1574"/>
      <c r="M334" s="1623"/>
      <c r="N334" s="1623"/>
      <c r="O334" s="1623"/>
      <c r="P334" s="1623"/>
      <c r="Q334" s="1624"/>
      <c r="R334" s="1624"/>
      <c r="S334" s="1624"/>
      <c r="T334" s="1624"/>
      <c r="U334" s="1624"/>
      <c r="V334" s="1624"/>
      <c r="W334" s="1624"/>
      <c r="X334" s="1624"/>
      <c r="Y334" s="1624"/>
      <c r="Z334" s="1624"/>
      <c r="AA334" s="1624"/>
      <c r="AB334" s="1624"/>
      <c r="AC334" s="1624"/>
      <c r="AD334" s="1624"/>
      <c r="AE334" s="1624"/>
      <c r="AF334" s="1624"/>
      <c r="AG334" s="1624"/>
      <c r="AH334" s="1624"/>
      <c r="AI334" s="1624"/>
      <c r="AJ334" s="1575"/>
      <c r="BG334" s="365"/>
    </row>
    <row r="335" spans="2:59" s="26" customFormat="1" ht="3.65" customHeight="1">
      <c r="B335" s="601"/>
      <c r="H335" s="1550"/>
      <c r="L335" s="962" t="s">
        <v>229</v>
      </c>
      <c r="M335" s="963"/>
      <c r="N335" s="1562"/>
      <c r="O335" s="1562"/>
      <c r="P335" s="1562"/>
      <c r="Q335" s="1562"/>
      <c r="R335" s="1562"/>
      <c r="S335" s="1562"/>
      <c r="T335" s="1562"/>
      <c r="U335" s="412"/>
      <c r="V335" s="412"/>
      <c r="W335" s="1590"/>
      <c r="X335" s="1590"/>
      <c r="Y335" s="1590"/>
      <c r="Z335" s="412"/>
      <c r="AA335" s="412"/>
      <c r="AB335" s="412"/>
      <c r="AC335" s="412"/>
      <c r="AD335" s="412"/>
      <c r="AE335" s="412"/>
      <c r="AF335" s="1590"/>
      <c r="AG335" s="1590"/>
      <c r="AH335" s="1590"/>
      <c r="AI335" s="412"/>
      <c r="AJ335" s="413"/>
      <c r="BG335" s="365"/>
    </row>
    <row r="336" spans="2:59" s="26" customFormat="1" ht="3.65" customHeight="1">
      <c r="B336" s="601"/>
      <c r="H336" s="1550"/>
      <c r="L336" s="819"/>
      <c r="M336" s="819"/>
      <c r="N336" s="819"/>
      <c r="O336" s="819"/>
      <c r="P336" s="819"/>
      <c r="Q336" s="819"/>
      <c r="R336" s="819"/>
      <c r="S336" s="819"/>
      <c r="T336" s="819"/>
      <c r="U336" s="819"/>
      <c r="V336" s="819"/>
      <c r="W336" s="819"/>
      <c r="X336" s="819"/>
      <c r="Y336" s="819"/>
      <c r="Z336" s="819"/>
      <c r="AA336" s="819"/>
      <c r="AB336" s="819"/>
      <c r="AC336" s="819"/>
      <c r="AD336" s="820"/>
      <c r="AE336" s="820"/>
      <c r="AF336" s="820"/>
      <c r="AG336" s="820"/>
      <c r="AH336" s="819"/>
      <c r="AI336" s="819"/>
      <c r="AJ336" s="882"/>
      <c r="BG336" s="365"/>
    </row>
    <row r="337" spans="2:59" s="26" customFormat="1" ht="3.65" customHeight="1">
      <c r="B337" s="601"/>
      <c r="H337" s="1550"/>
      <c r="L337" s="819"/>
      <c r="M337" s="819"/>
      <c r="N337" s="819"/>
      <c r="O337" s="819"/>
      <c r="P337" s="819"/>
      <c r="Q337" s="819"/>
      <c r="R337" s="819"/>
      <c r="S337" s="819"/>
      <c r="T337" s="819"/>
      <c r="U337" s="819"/>
      <c r="V337" s="819"/>
      <c r="W337" s="819"/>
      <c r="X337" s="819"/>
      <c r="Y337" s="819"/>
      <c r="Z337" s="819"/>
      <c r="AA337" s="819"/>
      <c r="AB337" s="819"/>
      <c r="AC337" s="819"/>
      <c r="AD337" s="820"/>
      <c r="AE337" s="820"/>
      <c r="AF337" s="820"/>
      <c r="AG337" s="820"/>
      <c r="AH337" s="819"/>
      <c r="AI337" s="819"/>
      <c r="AJ337" s="1591"/>
      <c r="BG337" s="365"/>
    </row>
    <row r="338" spans="2:59" s="26" customFormat="1" ht="3.65" customHeight="1">
      <c r="B338" s="601"/>
      <c r="H338" s="1550"/>
      <c r="BG338" s="365"/>
    </row>
    <row r="339" spans="2:59" s="26" customFormat="1" ht="3.65" customHeight="1">
      <c r="B339" s="601"/>
      <c r="H339" s="1550"/>
      <c r="BG339" s="365"/>
    </row>
    <row r="340" spans="2:59" s="26" customFormat="1" ht="3.65" customHeight="1">
      <c r="B340" s="601"/>
      <c r="H340" s="1564"/>
      <c r="BG340" s="365"/>
    </row>
    <row r="341" spans="2:59" s="26" customFormat="1" ht="3.65" customHeight="1">
      <c r="B341" s="1565"/>
      <c r="C341" s="1566"/>
      <c r="D341" s="1566"/>
      <c r="E341" s="1566"/>
      <c r="F341" s="1566"/>
      <c r="G341" s="1566"/>
      <c r="H341" s="1566"/>
      <c r="I341" s="1566"/>
      <c r="J341" s="1566"/>
      <c r="K341" s="1566"/>
      <c r="L341" s="1566"/>
      <c r="M341" s="1566"/>
      <c r="N341" s="1566"/>
      <c r="O341" s="1566"/>
      <c r="P341" s="1566"/>
      <c r="Q341" s="1566"/>
      <c r="R341" s="1566"/>
      <c r="S341" s="1566"/>
      <c r="T341" s="1566"/>
      <c r="U341" s="1566"/>
      <c r="V341" s="1566"/>
      <c r="W341" s="1566"/>
      <c r="X341" s="1566"/>
      <c r="Y341" s="1566"/>
      <c r="Z341" s="1566"/>
      <c r="AA341" s="1566"/>
      <c r="AB341" s="1566"/>
      <c r="AC341" s="1566"/>
      <c r="AD341" s="1566"/>
      <c r="AE341" s="1566"/>
      <c r="AF341" s="1566"/>
      <c r="AG341" s="1566"/>
      <c r="AH341" s="1566"/>
      <c r="AI341" s="1566"/>
      <c r="AJ341" s="1566"/>
      <c r="AK341" s="1566"/>
      <c r="AL341" s="1566"/>
      <c r="AM341" s="1566"/>
      <c r="AN341" s="1566"/>
      <c r="AO341" s="1566"/>
      <c r="AP341" s="1566"/>
      <c r="AQ341" s="1566"/>
      <c r="AR341" s="1566"/>
      <c r="AS341" s="1566"/>
      <c r="AT341" s="1566"/>
      <c r="AU341" s="1566"/>
      <c r="AV341" s="1566"/>
      <c r="AW341" s="1566"/>
      <c r="AX341" s="1566"/>
      <c r="AY341" s="1566"/>
      <c r="AZ341" s="1566"/>
      <c r="BA341" s="1566"/>
      <c r="BB341" s="1566"/>
      <c r="BC341" s="1566"/>
      <c r="BD341" s="1566"/>
      <c r="BE341" s="1566"/>
      <c r="BF341" s="1566"/>
      <c r="BG341" s="1567"/>
    </row>
    <row r="342" spans="2:59" s="26" customFormat="1" ht="3.65" customHeight="1">
      <c r="B342" s="1568"/>
      <c r="C342" s="1569"/>
      <c r="D342" s="1569"/>
      <c r="E342" s="1569"/>
      <c r="F342" s="1569"/>
      <c r="G342" s="1569"/>
      <c r="H342" s="1569"/>
      <c r="I342" s="1569"/>
      <c r="J342" s="1569"/>
      <c r="K342" s="1569"/>
      <c r="L342" s="1569"/>
      <c r="M342" s="1569"/>
      <c r="N342" s="1569"/>
      <c r="O342" s="1569"/>
      <c r="P342" s="1569"/>
      <c r="Q342" s="1569"/>
      <c r="R342" s="1569"/>
      <c r="S342" s="1569"/>
      <c r="T342" s="1569"/>
      <c r="U342" s="1569"/>
      <c r="V342" s="1569"/>
      <c r="W342" s="1569"/>
      <c r="X342" s="1569"/>
      <c r="Y342" s="1569"/>
      <c r="Z342" s="1569"/>
      <c r="AA342" s="1569"/>
      <c r="AB342" s="1569"/>
      <c r="AC342" s="1569"/>
      <c r="AD342" s="1569"/>
      <c r="AE342" s="1569"/>
      <c r="AF342" s="1569"/>
      <c r="AG342" s="1569"/>
      <c r="AH342" s="1569"/>
      <c r="AI342" s="1569"/>
      <c r="AJ342" s="1569"/>
      <c r="AK342" s="1569"/>
      <c r="AL342" s="1569"/>
      <c r="AM342" s="1569"/>
      <c r="AN342" s="1569"/>
      <c r="AO342" s="1569"/>
      <c r="AP342" s="1569"/>
      <c r="AQ342" s="1569"/>
      <c r="AR342" s="1569"/>
      <c r="AS342" s="1569"/>
      <c r="AT342" s="1569"/>
      <c r="AU342" s="1569"/>
      <c r="AV342" s="1569"/>
      <c r="AW342" s="1569"/>
      <c r="AX342" s="1569"/>
      <c r="AY342" s="1569"/>
      <c r="AZ342" s="1569"/>
      <c r="BA342" s="1569"/>
      <c r="BB342" s="1569"/>
      <c r="BC342" s="1569"/>
      <c r="BD342" s="1569"/>
      <c r="BE342" s="1569"/>
      <c r="BF342" s="1569"/>
      <c r="BG342" s="1570"/>
    </row>
    <row r="343" spans="2:59" s="26" customFormat="1" ht="14.5" customHeight="1">
      <c r="B343" s="1546" t="str">
        <f>"T_HBB"&amp;"X"&amp;F343&amp;"X"&amp;G343&amp;"X"&amp;H343</f>
        <v>T_HBBX400AX720X25</v>
      </c>
      <c r="C343" s="1546" t="s">
        <v>122</v>
      </c>
      <c r="D343" s="1546" t="s">
        <v>123</v>
      </c>
      <c r="E343" s="1546" t="s">
        <v>125</v>
      </c>
      <c r="F343" s="1547" t="s">
        <v>429</v>
      </c>
      <c r="G343" s="1548">
        <v>720</v>
      </c>
      <c r="H343" s="1546">
        <v>25</v>
      </c>
      <c r="I343" s="797"/>
      <c r="J343" s="797"/>
      <c r="K343" s="797"/>
      <c r="L343" s="797"/>
      <c r="M343" s="797"/>
      <c r="N343" s="797"/>
      <c r="O343" s="797"/>
      <c r="P343" s="797"/>
      <c r="Q343" s="797"/>
      <c r="R343" s="797"/>
      <c r="S343" s="797"/>
      <c r="T343" s="797"/>
      <c r="U343" s="797"/>
      <c r="V343" s="797"/>
      <c r="W343" s="797"/>
      <c r="X343" s="797"/>
      <c r="Y343" s="797"/>
      <c r="Z343" s="797"/>
      <c r="AA343" s="797"/>
      <c r="AB343" s="797"/>
      <c r="AC343" s="797"/>
      <c r="AD343" s="797"/>
      <c r="AE343" s="797"/>
      <c r="AF343" s="797"/>
      <c r="AG343" s="797"/>
      <c r="AH343" s="797"/>
      <c r="AI343" s="797"/>
      <c r="AJ343" s="797"/>
      <c r="AK343" s="797"/>
      <c r="AL343" s="797"/>
      <c r="AM343" s="797"/>
      <c r="AN343" s="797"/>
      <c r="AO343" s="797"/>
      <c r="AP343" s="797"/>
      <c r="AQ343" s="797"/>
      <c r="AR343" s="797"/>
      <c r="AS343" s="797"/>
      <c r="AT343" s="797"/>
      <c r="AU343" s="797"/>
      <c r="AV343" s="797"/>
      <c r="AW343" s="797"/>
      <c r="AX343" s="797"/>
      <c r="AY343" s="797"/>
      <c r="AZ343" s="797"/>
      <c r="BA343" s="797"/>
      <c r="BB343" s="797"/>
      <c r="BC343" s="797"/>
      <c r="BD343" s="797"/>
      <c r="BE343" s="797"/>
      <c r="BF343" s="797"/>
      <c r="BG343" s="1549"/>
    </row>
    <row r="344" spans="2:59" s="26" customFormat="1" ht="3.65" customHeight="1">
      <c r="B344" s="601"/>
      <c r="H344" s="1550"/>
      <c r="BG344" s="365"/>
    </row>
    <row r="345" spans="2:59" s="26" customFormat="1" ht="3.65" customHeight="1">
      <c r="B345" s="601"/>
      <c r="H345" s="1550"/>
      <c r="J345" s="1460" t="s">
        <v>124</v>
      </c>
      <c r="K345" s="1461"/>
      <c r="L345" s="1461"/>
      <c r="M345" s="1461"/>
      <c r="N345" s="1461"/>
      <c r="O345" s="1571"/>
      <c r="P345" s="1571"/>
      <c r="Q345" s="225"/>
      <c r="R345" s="226"/>
      <c r="S345" s="226"/>
      <c r="T345" s="226"/>
      <c r="U345" s="226"/>
      <c r="V345" s="226"/>
      <c r="W345" s="226"/>
      <c r="X345" s="226"/>
      <c r="Y345" s="226"/>
      <c r="Z345" s="226"/>
      <c r="AA345" s="226"/>
      <c r="AB345" s="226"/>
      <c r="AC345" s="226"/>
      <c r="AD345" s="1592"/>
      <c r="AE345" s="1592"/>
      <c r="AF345" s="1592"/>
      <c r="AG345" s="1592"/>
      <c r="AH345" s="1592"/>
      <c r="AI345" s="1592"/>
      <c r="AJ345" s="1592"/>
      <c r="AK345" s="1592"/>
      <c r="AL345" s="1571"/>
      <c r="AM345" s="1571"/>
      <c r="AN345" s="1571"/>
      <c r="AO345" s="225"/>
      <c r="AP345" s="226"/>
      <c r="AQ345" s="226"/>
      <c r="AR345" s="226"/>
      <c r="AS345" s="226"/>
      <c r="AT345" s="226"/>
      <c r="AU345" s="226"/>
      <c r="AV345" s="226"/>
      <c r="AW345" s="226"/>
      <c r="AX345" s="226"/>
      <c r="AY345" s="226"/>
      <c r="AZ345" s="226"/>
      <c r="BA345" s="226"/>
      <c r="BB345" s="1454" t="s">
        <v>111</v>
      </c>
      <c r="BC345" s="1454"/>
      <c r="BD345" s="1454"/>
      <c r="BE345" s="1455"/>
      <c r="BG345" s="365"/>
    </row>
    <row r="346" spans="2:59" s="26" customFormat="1" ht="3.65" customHeight="1">
      <c r="B346" s="601"/>
      <c r="H346" s="1550"/>
      <c r="J346" s="1458"/>
      <c r="K346" s="1459"/>
      <c r="L346" s="1459"/>
      <c r="M346" s="1459"/>
      <c r="N346" s="1459"/>
      <c r="O346" s="1573"/>
      <c r="P346" s="1573"/>
      <c r="Q346" s="268"/>
      <c r="R346" s="269"/>
      <c r="S346" s="269"/>
      <c r="T346" s="269"/>
      <c r="U346" s="269"/>
      <c r="V346" s="269"/>
      <c r="W346" s="269"/>
      <c r="X346" s="269"/>
      <c r="Y346" s="269"/>
      <c r="Z346" s="269"/>
      <c r="AA346" s="269"/>
      <c r="AB346" s="269"/>
      <c r="AC346" s="269"/>
      <c r="AD346" s="1593"/>
      <c r="AE346" s="1593"/>
      <c r="AF346" s="1593"/>
      <c r="AG346" s="1593"/>
      <c r="AH346" s="1593"/>
      <c r="AI346" s="1593"/>
      <c r="AJ346" s="1593"/>
      <c r="AK346" s="1593"/>
      <c r="AL346" s="1573"/>
      <c r="AM346" s="1573"/>
      <c r="AN346" s="1573"/>
      <c r="AO346" s="268"/>
      <c r="AP346" s="269"/>
      <c r="AQ346" s="269"/>
      <c r="AR346" s="269"/>
      <c r="AS346" s="269"/>
      <c r="AT346" s="269"/>
      <c r="AU346" s="269"/>
      <c r="AV346" s="269"/>
      <c r="AW346" s="269"/>
      <c r="AX346" s="269"/>
      <c r="AY346" s="269"/>
      <c r="AZ346" s="269"/>
      <c r="BA346" s="269"/>
      <c r="BB346" s="1456"/>
      <c r="BC346" s="1456"/>
      <c r="BD346" s="1456"/>
      <c r="BE346" s="1457"/>
      <c r="BG346" s="365"/>
    </row>
    <row r="347" spans="2:59" s="26" customFormat="1" ht="3.65" customHeight="1">
      <c r="B347" s="601"/>
      <c r="H347" s="1550"/>
      <c r="J347" s="1458"/>
      <c r="K347" s="1459"/>
      <c r="L347" s="1459"/>
      <c r="M347" s="1459"/>
      <c r="N347" s="1459"/>
      <c r="O347" s="1573"/>
      <c r="P347" s="1573"/>
      <c r="Q347" s="268"/>
      <c r="R347" s="269"/>
      <c r="S347" s="269"/>
      <c r="T347" s="269"/>
      <c r="U347" s="269"/>
      <c r="V347" s="269"/>
      <c r="W347" s="269"/>
      <c r="X347" s="269"/>
      <c r="Y347" s="269"/>
      <c r="Z347" s="269"/>
      <c r="AA347" s="269"/>
      <c r="AB347" s="269"/>
      <c r="AC347" s="269"/>
      <c r="AD347" s="1593"/>
      <c r="AE347" s="1593"/>
      <c r="AF347" s="1593"/>
      <c r="AG347" s="1593"/>
      <c r="AH347" s="1593"/>
      <c r="AI347" s="1593"/>
      <c r="AJ347" s="1593"/>
      <c r="AK347" s="1593"/>
      <c r="AL347" s="1573"/>
      <c r="AM347" s="1573"/>
      <c r="AN347" s="1573"/>
      <c r="AO347" s="268"/>
      <c r="AP347" s="269"/>
      <c r="AQ347" s="269"/>
      <c r="AR347" s="269"/>
      <c r="AS347" s="269"/>
      <c r="AT347" s="269"/>
      <c r="AU347" s="269"/>
      <c r="AV347" s="269"/>
      <c r="AW347" s="269"/>
      <c r="AX347" s="269"/>
      <c r="AY347" s="269"/>
      <c r="AZ347" s="269"/>
      <c r="BA347" s="269"/>
      <c r="BB347" s="1456"/>
      <c r="BC347" s="1456"/>
      <c r="BD347" s="1456"/>
      <c r="BE347" s="1457"/>
      <c r="BG347" s="365"/>
    </row>
    <row r="348" spans="2:59" s="26" customFormat="1" ht="3.65" customHeight="1">
      <c r="B348" s="601"/>
      <c r="H348" s="1550"/>
      <c r="J348" s="1574"/>
      <c r="K348" s="1625"/>
      <c r="L348" s="1625"/>
      <c r="M348" s="1625"/>
      <c r="N348" s="1625"/>
      <c r="O348" s="1625"/>
      <c r="P348" s="1625"/>
      <c r="Q348" s="1626"/>
      <c r="R348" s="1627"/>
      <c r="S348" s="1627"/>
      <c r="T348" s="1627"/>
      <c r="U348" s="1627"/>
      <c r="V348" s="1627"/>
      <c r="W348" s="1627"/>
      <c r="X348" s="1627"/>
      <c r="Y348" s="1627"/>
      <c r="Z348" s="1628"/>
      <c r="AA348" s="1628"/>
      <c r="AB348" s="1628"/>
      <c r="AC348" s="1628"/>
      <c r="AD348" s="1628"/>
      <c r="AE348" s="1628"/>
      <c r="AF348" s="1628"/>
      <c r="AG348" s="1628"/>
      <c r="AH348" s="1628"/>
      <c r="AI348" s="1628"/>
      <c r="AJ348" s="1628"/>
      <c r="AK348" s="1628"/>
      <c r="AL348" s="1625"/>
      <c r="AM348" s="1625"/>
      <c r="AN348" s="1625"/>
      <c r="AO348" s="1626"/>
      <c r="AP348" s="1627"/>
      <c r="AQ348" s="1627"/>
      <c r="AR348" s="1627"/>
      <c r="AS348" s="1627"/>
      <c r="AT348" s="1627"/>
      <c r="AU348" s="1627"/>
      <c r="AV348" s="1627"/>
      <c r="AW348" s="1627"/>
      <c r="AX348" s="1628"/>
      <c r="AY348" s="1628"/>
      <c r="AZ348" s="1628"/>
      <c r="BA348" s="1628"/>
      <c r="BB348" s="1628"/>
      <c r="BC348" s="1628"/>
      <c r="BD348" s="1628"/>
      <c r="BE348" s="1575"/>
      <c r="BG348" s="365"/>
    </row>
    <row r="349" spans="2:59" s="26" customFormat="1" ht="3.65" customHeight="1">
      <c r="B349" s="601"/>
      <c r="H349" s="1550"/>
      <c r="J349" s="1574"/>
      <c r="K349" s="1629"/>
      <c r="L349" s="1629"/>
      <c r="M349" s="1629"/>
      <c r="N349" s="1629"/>
      <c r="O349" s="1629"/>
      <c r="P349" s="1629"/>
      <c r="Q349" s="1629"/>
      <c r="R349" s="1630"/>
      <c r="S349" s="1630"/>
      <c r="T349" s="1630"/>
      <c r="U349" s="1630"/>
      <c r="V349" s="1630"/>
      <c r="W349" s="1630"/>
      <c r="X349" s="1630"/>
      <c r="Y349" s="1630"/>
      <c r="Z349" s="1630"/>
      <c r="AA349" s="1630"/>
      <c r="AB349" s="1630"/>
      <c r="AC349" s="1630"/>
      <c r="AD349" s="1630"/>
      <c r="AE349" s="1630"/>
      <c r="AF349" s="1630"/>
      <c r="AG349" s="1630"/>
      <c r="AH349" s="1630"/>
      <c r="AI349" s="1630"/>
      <c r="AJ349" s="1630"/>
      <c r="AK349" s="1630"/>
      <c r="AL349" s="1629"/>
      <c r="AM349" s="1629"/>
      <c r="AN349" s="1629"/>
      <c r="AO349" s="1629"/>
      <c r="AP349" s="1630"/>
      <c r="AQ349" s="1630"/>
      <c r="AR349" s="1630"/>
      <c r="AS349" s="1630"/>
      <c r="AT349" s="1630"/>
      <c r="AU349" s="1630"/>
      <c r="AV349" s="1630"/>
      <c r="AW349" s="1630"/>
      <c r="AX349" s="1630"/>
      <c r="AY349" s="1630"/>
      <c r="AZ349" s="1630"/>
      <c r="BA349" s="1630"/>
      <c r="BB349" s="1630"/>
      <c r="BC349" s="1630"/>
      <c r="BD349" s="1630"/>
      <c r="BE349" s="1575"/>
      <c r="BG349" s="365"/>
    </row>
    <row r="350" spans="2:59" s="26" customFormat="1" ht="3.65" customHeight="1">
      <c r="B350" s="601"/>
      <c r="H350" s="1550"/>
      <c r="J350" s="229"/>
      <c r="K350" s="268"/>
      <c r="L350" s="268"/>
      <c r="M350" s="268"/>
      <c r="N350" s="268"/>
      <c r="O350" s="268"/>
      <c r="P350" s="268"/>
      <c r="Q350" s="268"/>
      <c r="R350" s="268"/>
      <c r="S350" s="268"/>
      <c r="T350" s="268"/>
      <c r="U350" s="268"/>
      <c r="V350" s="268"/>
      <c r="W350" s="268"/>
      <c r="X350" s="268"/>
      <c r="Y350" s="272"/>
      <c r="Z350" s="272"/>
      <c r="AA350" s="272"/>
      <c r="AB350" s="272"/>
      <c r="AC350" s="272"/>
      <c r="AD350" s="272"/>
      <c r="AE350" s="272"/>
      <c r="AF350" s="272"/>
      <c r="AG350" s="272"/>
      <c r="AH350" s="272"/>
      <c r="AI350" s="272"/>
      <c r="AJ350" s="272"/>
      <c r="AK350" s="272"/>
      <c r="AL350" s="268"/>
      <c r="AM350" s="268"/>
      <c r="AN350" s="268"/>
      <c r="AO350" s="268"/>
      <c r="AP350" s="268"/>
      <c r="AQ350" s="268"/>
      <c r="AR350" s="268"/>
      <c r="AS350" s="268"/>
      <c r="AT350" s="268"/>
      <c r="AU350" s="268"/>
      <c r="AV350" s="268"/>
      <c r="AW350" s="272"/>
      <c r="AX350" s="272"/>
      <c r="AY350" s="272"/>
      <c r="AZ350" s="272"/>
      <c r="BA350" s="272"/>
      <c r="BB350" s="272"/>
      <c r="BC350" s="272"/>
      <c r="BD350" s="269"/>
      <c r="BE350" s="1576"/>
      <c r="BG350" s="365"/>
    </row>
    <row r="351" spans="2:59" s="26" customFormat="1" ht="3.65" customHeight="1">
      <c r="B351" s="601"/>
      <c r="H351" s="1550"/>
      <c r="J351" s="229"/>
      <c r="K351" s="268"/>
      <c r="L351" s="268"/>
      <c r="M351" s="268"/>
      <c r="N351" s="268"/>
      <c r="O351" s="268"/>
      <c r="P351" s="268"/>
      <c r="Q351" s="268"/>
      <c r="R351" s="268"/>
      <c r="S351" s="268"/>
      <c r="T351" s="268"/>
      <c r="U351" s="268"/>
      <c r="V351" s="268"/>
      <c r="W351" s="268"/>
      <c r="X351" s="268"/>
      <c r="Y351" s="272"/>
      <c r="Z351" s="272"/>
      <c r="AA351" s="272"/>
      <c r="AB351" s="272"/>
      <c r="AC351" s="272"/>
      <c r="AD351" s="272"/>
      <c r="AE351" s="272"/>
      <c r="AF351" s="272"/>
      <c r="AG351" s="272"/>
      <c r="AH351" s="272"/>
      <c r="AI351" s="272"/>
      <c r="AJ351" s="272"/>
      <c r="AK351" s="272"/>
      <c r="AL351" s="268"/>
      <c r="AM351" s="268"/>
      <c r="AN351" s="268"/>
      <c r="AO351" s="268"/>
      <c r="AP351" s="268"/>
      <c r="AQ351" s="268"/>
      <c r="AR351" s="268"/>
      <c r="AS351" s="268"/>
      <c r="AT351" s="268"/>
      <c r="AU351" s="268"/>
      <c r="AV351" s="268"/>
      <c r="AW351" s="272"/>
      <c r="AX351" s="272"/>
      <c r="AY351" s="272"/>
      <c r="AZ351" s="272"/>
      <c r="BA351" s="272"/>
      <c r="BB351" s="272"/>
      <c r="BC351" s="272"/>
      <c r="BD351" s="269"/>
      <c r="BE351" s="1576"/>
      <c r="BG351" s="365"/>
    </row>
    <row r="352" spans="2:59" s="26" customFormat="1" ht="3.65" customHeight="1">
      <c r="B352" s="601"/>
      <c r="H352" s="1550"/>
      <c r="J352" s="1574"/>
      <c r="K352" s="1625"/>
      <c r="L352" s="1625"/>
      <c r="M352" s="1625"/>
      <c r="N352" s="1625"/>
      <c r="O352" s="1625"/>
      <c r="P352" s="1625"/>
      <c r="Q352" s="1626"/>
      <c r="R352" s="1627"/>
      <c r="S352" s="1627"/>
      <c r="T352" s="1627"/>
      <c r="U352" s="1627"/>
      <c r="V352" s="1627"/>
      <c r="W352" s="1627"/>
      <c r="X352" s="1627"/>
      <c r="Y352" s="1627"/>
      <c r="Z352" s="1628"/>
      <c r="AA352" s="1628"/>
      <c r="AB352" s="1628"/>
      <c r="AC352" s="1628"/>
      <c r="AD352" s="1628"/>
      <c r="AE352" s="1628"/>
      <c r="AF352" s="1628"/>
      <c r="AG352" s="1628"/>
      <c r="AH352" s="1628"/>
      <c r="AI352" s="1628"/>
      <c r="AJ352" s="1628"/>
      <c r="AK352" s="1628"/>
      <c r="AL352" s="1625"/>
      <c r="AM352" s="1625"/>
      <c r="AN352" s="1625"/>
      <c r="AO352" s="1626"/>
      <c r="AP352" s="1627"/>
      <c r="AQ352" s="1627"/>
      <c r="AR352" s="1627"/>
      <c r="AS352" s="1627"/>
      <c r="AT352" s="1627"/>
      <c r="AU352" s="1627"/>
      <c r="AV352" s="1627"/>
      <c r="AW352" s="1627"/>
      <c r="AX352" s="1628"/>
      <c r="AY352" s="1628"/>
      <c r="AZ352" s="1628"/>
      <c r="BA352" s="1628"/>
      <c r="BB352" s="1628"/>
      <c r="BC352" s="1628"/>
      <c r="BD352" s="1628"/>
      <c r="BE352" s="1575"/>
      <c r="BG352" s="365"/>
    </row>
    <row r="353" spans="2:59" s="26" customFormat="1" ht="3.65" customHeight="1">
      <c r="B353" s="601"/>
      <c r="H353" s="1550"/>
      <c r="J353" s="1574"/>
      <c r="K353" s="1629"/>
      <c r="L353" s="1629"/>
      <c r="M353" s="1629"/>
      <c r="N353" s="1629"/>
      <c r="O353" s="1629"/>
      <c r="P353" s="1629"/>
      <c r="Q353" s="1629"/>
      <c r="R353" s="1630"/>
      <c r="S353" s="1630"/>
      <c r="T353" s="1630"/>
      <c r="U353" s="1630"/>
      <c r="V353" s="1630"/>
      <c r="W353" s="1630"/>
      <c r="X353" s="1630"/>
      <c r="Y353" s="1630"/>
      <c r="Z353" s="1630"/>
      <c r="AA353" s="1630"/>
      <c r="AB353" s="1630"/>
      <c r="AC353" s="1630"/>
      <c r="AD353" s="1630"/>
      <c r="AE353" s="1630"/>
      <c r="AF353" s="1630"/>
      <c r="AG353" s="1630"/>
      <c r="AH353" s="1630"/>
      <c r="AI353" s="1630"/>
      <c r="AJ353" s="1630"/>
      <c r="AK353" s="1630"/>
      <c r="AL353" s="1629"/>
      <c r="AM353" s="1629"/>
      <c r="AN353" s="1629"/>
      <c r="AO353" s="1629"/>
      <c r="AP353" s="1630"/>
      <c r="AQ353" s="1630"/>
      <c r="AR353" s="1630"/>
      <c r="AS353" s="1630"/>
      <c r="AT353" s="1630"/>
      <c r="AU353" s="1630"/>
      <c r="AV353" s="1630"/>
      <c r="AW353" s="1630"/>
      <c r="AX353" s="1630"/>
      <c r="AY353" s="1630"/>
      <c r="AZ353" s="1630"/>
      <c r="BA353" s="1630"/>
      <c r="BB353" s="1630"/>
      <c r="BC353" s="1630"/>
      <c r="BD353" s="1630"/>
      <c r="BE353" s="1575"/>
      <c r="BG353" s="365"/>
    </row>
    <row r="354" spans="2:59" s="26" customFormat="1" ht="3.65" customHeight="1">
      <c r="B354" s="601"/>
      <c r="H354" s="1550"/>
      <c r="J354" s="229"/>
      <c r="K354" s="268"/>
      <c r="L354" s="268"/>
      <c r="M354" s="268"/>
      <c r="N354" s="268"/>
      <c r="O354" s="268"/>
      <c r="P354" s="268"/>
      <c r="Q354" s="268"/>
      <c r="R354" s="268"/>
      <c r="S354" s="268"/>
      <c r="T354" s="268"/>
      <c r="U354" s="268"/>
      <c r="V354" s="268"/>
      <c r="W354" s="268"/>
      <c r="X354" s="268"/>
      <c r="Y354" s="272"/>
      <c r="Z354" s="272"/>
      <c r="AA354" s="272"/>
      <c r="AB354" s="272"/>
      <c r="AC354" s="272"/>
      <c r="AD354" s="272"/>
      <c r="AE354" s="272"/>
      <c r="AF354" s="272"/>
      <c r="AG354" s="272"/>
      <c r="AH354" s="272"/>
      <c r="AI354" s="272"/>
      <c r="AJ354" s="272"/>
      <c r="AK354" s="272"/>
      <c r="AL354" s="268"/>
      <c r="AM354" s="268"/>
      <c r="AN354" s="268"/>
      <c r="AO354" s="268"/>
      <c r="AP354" s="268"/>
      <c r="AQ354" s="268"/>
      <c r="AR354" s="268"/>
      <c r="AS354" s="268"/>
      <c r="AT354" s="268"/>
      <c r="AU354" s="268"/>
      <c r="AV354" s="268"/>
      <c r="AW354" s="272"/>
      <c r="AX354" s="272"/>
      <c r="AY354" s="272"/>
      <c r="AZ354" s="272"/>
      <c r="BA354" s="272"/>
      <c r="BB354" s="272"/>
      <c r="BC354" s="272"/>
      <c r="BD354" s="269"/>
      <c r="BE354" s="1576"/>
      <c r="BG354" s="365"/>
    </row>
    <row r="355" spans="2:59" s="26" customFormat="1" ht="3.65" customHeight="1">
      <c r="B355" s="601"/>
      <c r="H355" s="1550"/>
      <c r="J355" s="229"/>
      <c r="K355" s="268"/>
      <c r="L355" s="268"/>
      <c r="M355" s="268"/>
      <c r="N355" s="268"/>
      <c r="O355" s="268"/>
      <c r="P355" s="268"/>
      <c r="Q355" s="268"/>
      <c r="R355" s="268"/>
      <c r="S355" s="268"/>
      <c r="T355" s="268"/>
      <c r="U355" s="268"/>
      <c r="V355" s="268"/>
      <c r="W355" s="268"/>
      <c r="X355" s="268"/>
      <c r="Y355" s="272"/>
      <c r="Z355" s="272"/>
      <c r="AA355" s="272"/>
      <c r="AB355" s="272"/>
      <c r="AC355" s="272"/>
      <c r="AD355" s="272"/>
      <c r="AE355" s="272"/>
      <c r="AF355" s="272"/>
      <c r="AG355" s="272"/>
      <c r="AH355" s="272"/>
      <c r="AI355" s="272"/>
      <c r="AJ355" s="272"/>
      <c r="AK355" s="272"/>
      <c r="AL355" s="268"/>
      <c r="AM355" s="268"/>
      <c r="AN355" s="268"/>
      <c r="AO355" s="268"/>
      <c r="AP355" s="268"/>
      <c r="AQ355" s="268"/>
      <c r="AR355" s="268"/>
      <c r="AS355" s="268"/>
      <c r="AT355" s="268"/>
      <c r="AU355" s="268"/>
      <c r="AV355" s="268"/>
      <c r="AW355" s="272"/>
      <c r="AX355" s="272"/>
      <c r="AY355" s="272"/>
      <c r="AZ355" s="272"/>
      <c r="BA355" s="272"/>
      <c r="BB355" s="272"/>
      <c r="BC355" s="272"/>
      <c r="BD355" s="269"/>
      <c r="BE355" s="1576"/>
      <c r="BG355" s="365"/>
    </row>
    <row r="356" spans="2:59" s="26" customFormat="1" ht="3.5" customHeight="1">
      <c r="B356" s="601"/>
      <c r="H356" s="1550"/>
      <c r="J356" s="1574"/>
      <c r="K356" s="1625"/>
      <c r="L356" s="1625"/>
      <c r="M356" s="1625"/>
      <c r="N356" s="1625"/>
      <c r="O356" s="1625"/>
      <c r="P356" s="1625"/>
      <c r="Q356" s="1626"/>
      <c r="R356" s="1627"/>
      <c r="S356" s="1627"/>
      <c r="T356" s="1627"/>
      <c r="U356" s="1627"/>
      <c r="V356" s="1627"/>
      <c r="W356" s="1627"/>
      <c r="X356" s="1627"/>
      <c r="Y356" s="1627"/>
      <c r="Z356" s="1628"/>
      <c r="AA356" s="1628"/>
      <c r="AB356" s="1628"/>
      <c r="AC356" s="1628"/>
      <c r="AD356" s="1628"/>
      <c r="AE356" s="1628"/>
      <c r="AF356" s="1628"/>
      <c r="AG356" s="1628"/>
      <c r="AH356" s="1628"/>
      <c r="AI356" s="1628"/>
      <c r="AJ356" s="1628"/>
      <c r="AK356" s="1628"/>
      <c r="AL356" s="1625"/>
      <c r="AM356" s="1625"/>
      <c r="AN356" s="1625"/>
      <c r="AO356" s="1626"/>
      <c r="AP356" s="1627"/>
      <c r="AQ356" s="1627"/>
      <c r="AR356" s="1627"/>
      <c r="AS356" s="1627"/>
      <c r="AT356" s="1627"/>
      <c r="AU356" s="1627"/>
      <c r="AV356" s="1627"/>
      <c r="AW356" s="1627"/>
      <c r="AX356" s="1628"/>
      <c r="AY356" s="1628"/>
      <c r="AZ356" s="1628"/>
      <c r="BA356" s="1628"/>
      <c r="BB356" s="1628"/>
      <c r="BC356" s="1628"/>
      <c r="BD356" s="1628"/>
      <c r="BE356" s="1575"/>
      <c r="BG356" s="365"/>
    </row>
    <row r="357" spans="2:59" s="26" customFormat="1" ht="3.5" customHeight="1">
      <c r="B357" s="601"/>
      <c r="H357" s="1550"/>
      <c r="J357" s="1574"/>
      <c r="K357" s="1629"/>
      <c r="L357" s="1629"/>
      <c r="M357" s="1629"/>
      <c r="N357" s="1629"/>
      <c r="O357" s="1629"/>
      <c r="P357" s="1629"/>
      <c r="Q357" s="1629"/>
      <c r="R357" s="1630"/>
      <c r="S357" s="1630"/>
      <c r="T357" s="1630"/>
      <c r="U357" s="1630"/>
      <c r="V357" s="1630"/>
      <c r="W357" s="1630"/>
      <c r="X357" s="1630"/>
      <c r="Y357" s="1630"/>
      <c r="Z357" s="1630"/>
      <c r="AA357" s="1630"/>
      <c r="AB357" s="1630"/>
      <c r="AC357" s="1630"/>
      <c r="AD357" s="1630"/>
      <c r="AE357" s="1630"/>
      <c r="AF357" s="1630"/>
      <c r="AG357" s="1630"/>
      <c r="AH357" s="1630"/>
      <c r="AI357" s="1630"/>
      <c r="AJ357" s="1630"/>
      <c r="AK357" s="1630"/>
      <c r="AL357" s="1629"/>
      <c r="AM357" s="1629"/>
      <c r="AN357" s="1629"/>
      <c r="AO357" s="1629"/>
      <c r="AP357" s="1630"/>
      <c r="AQ357" s="1630"/>
      <c r="AR357" s="1630"/>
      <c r="AS357" s="1630"/>
      <c r="AT357" s="1630"/>
      <c r="AU357" s="1630"/>
      <c r="AV357" s="1630"/>
      <c r="AW357" s="1630"/>
      <c r="AX357" s="1630"/>
      <c r="AY357" s="1630"/>
      <c r="AZ357" s="1630"/>
      <c r="BA357" s="1630"/>
      <c r="BB357" s="1630"/>
      <c r="BC357" s="1630"/>
      <c r="BD357" s="1630"/>
      <c r="BE357" s="1575"/>
      <c r="BG357" s="365"/>
    </row>
    <row r="358" spans="2:59" s="26" customFormat="1" ht="3.5" customHeight="1">
      <c r="B358" s="601"/>
      <c r="H358" s="1550"/>
      <c r="J358" s="229"/>
      <c r="K358" s="268"/>
      <c r="L358" s="268"/>
      <c r="M358" s="268"/>
      <c r="N358" s="268"/>
      <c r="O358" s="268"/>
      <c r="P358" s="268"/>
      <c r="Q358" s="268"/>
      <c r="R358" s="268"/>
      <c r="S358" s="268"/>
      <c r="T358" s="268"/>
      <c r="U358" s="268"/>
      <c r="V358" s="268"/>
      <c r="W358" s="268"/>
      <c r="X358" s="268"/>
      <c r="Y358" s="272"/>
      <c r="Z358" s="272"/>
      <c r="AA358" s="272"/>
      <c r="AB358" s="272"/>
      <c r="AC358" s="272"/>
      <c r="AD358" s="272"/>
      <c r="AE358" s="272"/>
      <c r="AF358" s="272"/>
      <c r="AG358" s="272"/>
      <c r="AH358" s="272"/>
      <c r="AI358" s="272"/>
      <c r="AJ358" s="272"/>
      <c r="AK358" s="272"/>
      <c r="AL358" s="268"/>
      <c r="AM358" s="268"/>
      <c r="AN358" s="268"/>
      <c r="AO358" s="268"/>
      <c r="AP358" s="268"/>
      <c r="AQ358" s="268"/>
      <c r="AR358" s="268"/>
      <c r="AS358" s="268"/>
      <c r="AT358" s="268"/>
      <c r="AU358" s="268"/>
      <c r="AV358" s="268"/>
      <c r="AW358" s="272"/>
      <c r="AX358" s="272"/>
      <c r="AY358" s="272"/>
      <c r="AZ358" s="272"/>
      <c r="BA358" s="272"/>
      <c r="BB358" s="272"/>
      <c r="BC358" s="272"/>
      <c r="BD358" s="269"/>
      <c r="BE358" s="1576"/>
      <c r="BG358" s="365"/>
    </row>
    <row r="359" spans="2:59" s="26" customFormat="1" ht="3.5" customHeight="1">
      <c r="B359" s="601"/>
      <c r="H359" s="1550"/>
      <c r="J359" s="1490" t="s">
        <v>229</v>
      </c>
      <c r="K359" s="1466"/>
      <c r="L359" s="1466"/>
      <c r="M359" s="1466"/>
      <c r="N359" s="268"/>
      <c r="O359" s="268"/>
      <c r="P359" s="268"/>
      <c r="Q359" s="268"/>
      <c r="R359" s="269"/>
      <c r="S359" s="269"/>
      <c r="T359" s="269"/>
      <c r="U359" s="269"/>
      <c r="V359" s="269"/>
      <c r="W359" s="269"/>
      <c r="X359" s="269"/>
      <c r="Y359" s="269"/>
      <c r="Z359" s="269"/>
      <c r="AA359" s="269"/>
      <c r="AB359" s="269"/>
      <c r="AC359" s="269"/>
      <c r="AD359" s="269"/>
      <c r="AE359" s="269"/>
      <c r="AF359" s="269"/>
      <c r="AG359" s="269"/>
      <c r="AH359" s="269"/>
      <c r="AI359" s="269"/>
      <c r="AJ359" s="269"/>
      <c r="AK359" s="269"/>
      <c r="AL359" s="268"/>
      <c r="AM359" s="268"/>
      <c r="AN359" s="268"/>
      <c r="AO359" s="268"/>
      <c r="AP359" s="269"/>
      <c r="AQ359" s="269"/>
      <c r="AR359" s="269"/>
      <c r="AS359" s="269"/>
      <c r="AT359" s="269"/>
      <c r="AU359" s="269"/>
      <c r="AV359" s="269"/>
      <c r="AW359" s="269"/>
      <c r="AX359" s="269"/>
      <c r="AY359" s="269"/>
      <c r="AZ359" s="269"/>
      <c r="BA359" s="269"/>
      <c r="BB359" s="269"/>
      <c r="BC359" s="269"/>
      <c r="BD359" s="269"/>
      <c r="BE359" s="1576"/>
      <c r="BG359" s="365"/>
    </row>
    <row r="360" spans="2:59" s="26" customFormat="1" ht="3.5" customHeight="1">
      <c r="B360" s="601"/>
      <c r="H360" s="1550"/>
      <c r="J360" s="1498"/>
      <c r="K360" s="1499"/>
      <c r="L360" s="1499"/>
      <c r="M360" s="1499"/>
      <c r="N360" s="232"/>
      <c r="O360" s="232"/>
      <c r="P360" s="232"/>
      <c r="Q360" s="232"/>
      <c r="R360" s="253"/>
      <c r="S360" s="253"/>
      <c r="T360" s="253"/>
      <c r="U360" s="253"/>
      <c r="V360" s="253"/>
      <c r="W360" s="253"/>
      <c r="X360" s="253"/>
      <c r="Y360" s="253"/>
      <c r="Z360" s="253"/>
      <c r="AA360" s="253"/>
      <c r="AB360" s="253"/>
      <c r="AC360" s="253"/>
      <c r="AD360" s="253"/>
      <c r="AE360" s="253"/>
      <c r="AF360" s="253"/>
      <c r="AG360" s="253"/>
      <c r="AH360" s="253"/>
      <c r="AI360" s="253"/>
      <c r="AJ360" s="253"/>
      <c r="AK360" s="253"/>
      <c r="AL360" s="232"/>
      <c r="AM360" s="232"/>
      <c r="AN360" s="232"/>
      <c r="AO360" s="232"/>
      <c r="AP360" s="253"/>
      <c r="AQ360" s="253"/>
      <c r="AR360" s="253"/>
      <c r="AS360" s="253"/>
      <c r="AT360" s="253"/>
      <c r="AU360" s="253"/>
      <c r="AV360" s="253"/>
      <c r="AW360" s="253"/>
      <c r="AX360" s="253"/>
      <c r="AY360" s="253"/>
      <c r="AZ360" s="253"/>
      <c r="BA360" s="253"/>
      <c r="BB360" s="253"/>
      <c r="BC360" s="253"/>
      <c r="BD360" s="253"/>
      <c r="BE360" s="1577"/>
      <c r="BG360" s="365"/>
    </row>
    <row r="361" spans="2:59" s="26" customFormat="1" ht="3.5" customHeight="1">
      <c r="B361" s="601"/>
      <c r="H361" s="1550"/>
      <c r="AP361" s="1572"/>
      <c r="AQ361" s="1572"/>
      <c r="AR361" s="1572"/>
      <c r="AS361" s="1572"/>
      <c r="AT361" s="1572"/>
      <c r="AU361" s="1572"/>
      <c r="AV361" s="1572"/>
      <c r="AW361" s="1572"/>
      <c r="AX361" s="1572"/>
      <c r="AY361" s="1572"/>
      <c r="AZ361" s="1572"/>
      <c r="BA361" s="1572"/>
      <c r="BB361" s="1572"/>
      <c r="BC361" s="1572"/>
      <c r="BD361" s="1572"/>
      <c r="BE361" s="1572"/>
      <c r="BG361" s="365"/>
    </row>
    <row r="362" spans="2:59" s="26" customFormat="1" ht="3.5" customHeight="1">
      <c r="B362" s="601"/>
      <c r="H362" s="1550"/>
      <c r="J362" s="25"/>
      <c r="K362" s="25"/>
      <c r="L362" s="25"/>
      <c r="M362" s="25"/>
      <c r="N362" s="25"/>
      <c r="O362" s="25"/>
      <c r="P362" s="1578"/>
      <c r="Q362" s="1578"/>
      <c r="R362" s="1572"/>
      <c r="S362" s="1572"/>
      <c r="T362" s="1572"/>
      <c r="U362" s="1572"/>
      <c r="V362" s="1572"/>
      <c r="W362" s="1572"/>
      <c r="X362" s="1572"/>
      <c r="Y362" s="1572"/>
      <c r="Z362" s="1572"/>
      <c r="AA362" s="1572"/>
      <c r="AB362" s="1572"/>
      <c r="AC362" s="1572"/>
      <c r="AD362" s="1572"/>
      <c r="AE362" s="1572"/>
      <c r="AF362" s="1572"/>
      <c r="AG362" s="1572"/>
      <c r="AH362" s="1572"/>
      <c r="AI362" s="1572"/>
      <c r="AJ362" s="1572"/>
      <c r="AK362" s="1572"/>
      <c r="AL362" s="1572"/>
      <c r="AM362" s="1572"/>
      <c r="AN362" s="1572"/>
      <c r="AO362" s="1572"/>
      <c r="AP362" s="1572"/>
      <c r="AQ362" s="1572"/>
      <c r="AR362" s="1572"/>
      <c r="AS362" s="1572"/>
      <c r="AT362" s="1572"/>
      <c r="AU362" s="1572"/>
      <c r="AV362" s="1572"/>
      <c r="AW362" s="1572"/>
      <c r="AX362" s="1572"/>
      <c r="AY362" s="1572"/>
      <c r="AZ362" s="1572"/>
      <c r="BA362" s="1572"/>
      <c r="BB362" s="1572"/>
      <c r="BC362" s="1572"/>
      <c r="BD362" s="1572"/>
      <c r="BE362" s="1572"/>
      <c r="BG362" s="365"/>
    </row>
    <row r="363" spans="2:59" s="26" customFormat="1" ht="3.5" customHeight="1">
      <c r="B363" s="601"/>
      <c r="H363" s="1550"/>
      <c r="J363" s="25"/>
      <c r="K363" s="25"/>
      <c r="L363" s="25"/>
      <c r="M363" s="25"/>
      <c r="N363" s="25"/>
      <c r="O363" s="25"/>
      <c r="P363" s="1578"/>
      <c r="Q363" s="1578"/>
      <c r="R363" s="1572"/>
      <c r="S363" s="1572"/>
      <c r="T363" s="1572"/>
      <c r="U363" s="1572"/>
      <c r="V363" s="1572"/>
      <c r="W363" s="1572"/>
      <c r="X363" s="1572"/>
      <c r="Y363" s="1572"/>
      <c r="Z363" s="1572"/>
      <c r="AA363" s="1572"/>
      <c r="AB363" s="1572"/>
      <c r="AC363" s="1572"/>
      <c r="AD363" s="1572"/>
      <c r="AE363" s="1572"/>
      <c r="AF363" s="1572"/>
      <c r="AG363" s="1572"/>
      <c r="AH363" s="1572"/>
      <c r="AI363" s="1572"/>
      <c r="AJ363" s="1572"/>
      <c r="AK363" s="1572"/>
      <c r="AL363" s="1572"/>
      <c r="AM363" s="1572"/>
      <c r="AN363" s="1572"/>
      <c r="AO363" s="1572"/>
      <c r="AP363" s="1572"/>
      <c r="AQ363" s="1572"/>
      <c r="AR363" s="1572"/>
      <c r="AS363" s="1572"/>
      <c r="AT363" s="1572"/>
      <c r="AU363" s="1572"/>
      <c r="AV363" s="1572"/>
      <c r="AW363" s="1572"/>
      <c r="AX363" s="1572"/>
      <c r="AY363" s="1572"/>
      <c r="AZ363" s="1572"/>
      <c r="BA363" s="1572"/>
      <c r="BB363" s="1572"/>
      <c r="BC363" s="1572"/>
      <c r="BD363" s="1572"/>
      <c r="BE363" s="1572"/>
      <c r="BG363" s="365"/>
    </row>
    <row r="364" spans="2:59" s="26" customFormat="1" ht="3.5" customHeight="1">
      <c r="B364" s="601"/>
      <c r="H364" s="1550"/>
      <c r="J364" s="25"/>
      <c r="K364" s="25"/>
      <c r="L364" s="25"/>
      <c r="M364" s="25"/>
      <c r="N364" s="25"/>
      <c r="O364" s="25"/>
      <c r="P364" s="1578"/>
      <c r="Q364" s="1578"/>
      <c r="R364" s="1572"/>
      <c r="S364" s="1572"/>
      <c r="T364" s="1572"/>
      <c r="U364" s="1572"/>
      <c r="V364" s="1572"/>
      <c r="W364" s="1572"/>
      <c r="X364" s="1572"/>
      <c r="Y364" s="1572"/>
      <c r="Z364" s="1572"/>
      <c r="AA364" s="1572"/>
      <c r="AB364" s="1572"/>
      <c r="AC364" s="1572"/>
      <c r="AD364" s="1572"/>
      <c r="AE364" s="1572"/>
      <c r="AF364" s="1572"/>
      <c r="AG364" s="1572"/>
      <c r="AH364" s="1572"/>
      <c r="AI364" s="1572"/>
      <c r="AJ364" s="1572"/>
      <c r="AK364" s="1572"/>
      <c r="AL364" s="1572"/>
      <c r="AM364" s="1572"/>
      <c r="AN364" s="1572"/>
      <c r="AO364" s="1572"/>
      <c r="AP364" s="1572"/>
      <c r="AQ364" s="1572"/>
      <c r="AR364" s="1572"/>
      <c r="AS364" s="1572"/>
      <c r="AT364" s="1572"/>
      <c r="AU364" s="1572"/>
      <c r="AV364" s="1572"/>
      <c r="AW364" s="1572"/>
      <c r="AX364" s="1572"/>
      <c r="AY364" s="1572"/>
      <c r="AZ364" s="1572"/>
      <c r="BA364" s="1572"/>
      <c r="BB364" s="1572"/>
      <c r="BC364" s="1572"/>
      <c r="BD364" s="1572"/>
      <c r="BE364" s="1572"/>
      <c r="BG364" s="365"/>
    </row>
    <row r="365" spans="2:59" s="26" customFormat="1" ht="3.5" customHeight="1">
      <c r="B365" s="601"/>
      <c r="H365" s="1550"/>
      <c r="J365" s="25"/>
      <c r="K365" s="25"/>
      <c r="L365" s="25"/>
      <c r="M365" s="25"/>
      <c r="N365" s="25"/>
      <c r="O365" s="25"/>
      <c r="P365" s="1578"/>
      <c r="Q365" s="1578"/>
      <c r="R365" s="1572"/>
      <c r="S365" s="1572"/>
      <c r="T365" s="1572"/>
      <c r="U365" s="1572"/>
      <c r="V365" s="1572"/>
      <c r="W365" s="1572"/>
      <c r="X365" s="1572"/>
      <c r="Y365" s="1572"/>
      <c r="Z365" s="1572"/>
      <c r="AA365" s="1572"/>
      <c r="AB365" s="1572"/>
      <c r="AC365" s="1572"/>
      <c r="AD365" s="1572"/>
      <c r="AE365" s="1572"/>
      <c r="AF365" s="1572"/>
      <c r="AG365" s="1572"/>
      <c r="AH365" s="1572"/>
      <c r="AI365" s="1572"/>
      <c r="AJ365" s="1572"/>
      <c r="AK365" s="1572"/>
      <c r="AL365" s="1572"/>
      <c r="AM365" s="1572"/>
      <c r="AN365" s="1572"/>
      <c r="AO365" s="1572"/>
      <c r="AP365" s="1572"/>
      <c r="AQ365" s="1572"/>
      <c r="AR365" s="1572"/>
      <c r="AS365" s="1572"/>
      <c r="AT365" s="1572"/>
      <c r="AU365" s="1572"/>
      <c r="AV365" s="1572"/>
      <c r="AW365" s="1572"/>
      <c r="AX365" s="1572"/>
      <c r="AY365" s="1572"/>
      <c r="AZ365" s="1572"/>
      <c r="BA365" s="1572"/>
      <c r="BB365" s="1572"/>
      <c r="BC365" s="1572"/>
      <c r="BD365" s="1572"/>
      <c r="BE365" s="1572"/>
      <c r="BG365" s="365"/>
    </row>
    <row r="366" spans="2:59" s="26" customFormat="1" ht="3.5" customHeight="1">
      <c r="B366" s="601"/>
      <c r="H366" s="1564"/>
      <c r="AH366" s="1572"/>
      <c r="AI366" s="1572"/>
      <c r="AJ366" s="1572"/>
      <c r="AK366" s="1572"/>
      <c r="AL366" s="1572"/>
      <c r="AM366" s="1572"/>
      <c r="AN366" s="1572"/>
      <c r="AO366" s="1572"/>
      <c r="AP366" s="1572"/>
      <c r="AQ366" s="1572"/>
      <c r="AR366" s="1572"/>
      <c r="AS366" s="1572"/>
      <c r="AT366" s="1572"/>
      <c r="AU366" s="1572"/>
      <c r="AV366" s="1572"/>
      <c r="AW366" s="1572"/>
      <c r="AX366" s="1572"/>
      <c r="AY366" s="1572"/>
      <c r="AZ366" s="1572"/>
      <c r="BA366" s="1572"/>
      <c r="BB366" s="1572"/>
      <c r="BC366" s="1572"/>
      <c r="BD366" s="1572"/>
      <c r="BE366" s="1572"/>
      <c r="BG366" s="365"/>
    </row>
    <row r="367" spans="2:59" s="26" customFormat="1" ht="3.65" customHeight="1">
      <c r="B367" s="1565"/>
      <c r="C367" s="1566"/>
      <c r="D367" s="1566"/>
      <c r="E367" s="1566"/>
      <c r="F367" s="1566"/>
      <c r="G367" s="1566"/>
      <c r="H367" s="1566"/>
      <c r="I367" s="1566"/>
      <c r="J367" s="1566"/>
      <c r="K367" s="1566"/>
      <c r="L367" s="1566"/>
      <c r="M367" s="1566"/>
      <c r="N367" s="1566"/>
      <c r="O367" s="1566"/>
      <c r="P367" s="1566"/>
      <c r="Q367" s="1566"/>
      <c r="R367" s="1566"/>
      <c r="S367" s="1566"/>
      <c r="T367" s="1566"/>
      <c r="U367" s="1566"/>
      <c r="V367" s="1566"/>
      <c r="W367" s="1566"/>
      <c r="X367" s="1566"/>
      <c r="Y367" s="1566"/>
      <c r="Z367" s="1566"/>
      <c r="AA367" s="1566"/>
      <c r="AB367" s="1566"/>
      <c r="AC367" s="1566"/>
      <c r="AD367" s="1566"/>
      <c r="AE367" s="1566"/>
      <c r="AF367" s="1566"/>
      <c r="AG367" s="1566"/>
      <c r="AH367" s="1566"/>
      <c r="AI367" s="1566"/>
      <c r="AJ367" s="1566"/>
      <c r="AK367" s="1566"/>
      <c r="AL367" s="1566"/>
      <c r="AM367" s="1566"/>
      <c r="AN367" s="1566"/>
      <c r="AO367" s="1566"/>
      <c r="AP367" s="1566"/>
      <c r="AQ367" s="1566"/>
      <c r="AR367" s="1566"/>
      <c r="AS367" s="1566"/>
      <c r="AT367" s="1566"/>
      <c r="AU367" s="1566"/>
      <c r="AV367" s="1566"/>
      <c r="AW367" s="1566"/>
      <c r="AX367" s="1566"/>
      <c r="AY367" s="1566"/>
      <c r="AZ367" s="1566"/>
      <c r="BA367" s="1566"/>
      <c r="BB367" s="1566"/>
      <c r="BC367" s="1566"/>
      <c r="BD367" s="1566"/>
      <c r="BE367" s="1566"/>
      <c r="BF367" s="1566"/>
      <c r="BG367" s="1567"/>
    </row>
    <row r="368" spans="2:59" s="26" customFormat="1" ht="3.65" customHeight="1">
      <c r="B368" s="1568"/>
      <c r="C368" s="1569"/>
      <c r="D368" s="1569"/>
      <c r="E368" s="1569"/>
      <c r="F368" s="1569"/>
      <c r="G368" s="1569"/>
      <c r="H368" s="1569"/>
      <c r="I368" s="1569"/>
      <c r="J368" s="1569"/>
      <c r="K368" s="1569"/>
      <c r="L368" s="1569"/>
      <c r="M368" s="1569"/>
      <c r="N368" s="1569"/>
      <c r="O368" s="1569"/>
      <c r="P368" s="1569"/>
      <c r="Q368" s="1569"/>
      <c r="R368" s="1569"/>
      <c r="S368" s="1569"/>
      <c r="T368" s="1569"/>
      <c r="U368" s="1569"/>
      <c r="V368" s="1569"/>
      <c r="W368" s="1569"/>
      <c r="X368" s="1569"/>
      <c r="Y368" s="1569"/>
      <c r="Z368" s="1569"/>
      <c r="AA368" s="1569"/>
      <c r="AB368" s="1569"/>
      <c r="AC368" s="1569"/>
      <c r="AD368" s="1569"/>
      <c r="AE368" s="1569"/>
      <c r="AF368" s="1569"/>
      <c r="AG368" s="1569"/>
      <c r="AH368" s="1569"/>
      <c r="AI368" s="1569"/>
      <c r="AJ368" s="1569"/>
      <c r="AK368" s="1569"/>
      <c r="AL368" s="1569"/>
      <c r="AM368" s="1569"/>
      <c r="AN368" s="1569"/>
      <c r="AO368" s="1569"/>
      <c r="AP368" s="1569"/>
      <c r="AQ368" s="1569"/>
      <c r="AR368" s="1569"/>
      <c r="AS368" s="1569"/>
      <c r="AT368" s="1569"/>
      <c r="AU368" s="1569"/>
      <c r="AV368" s="1569"/>
      <c r="AW368" s="1569"/>
      <c r="AX368" s="1569"/>
      <c r="AY368" s="1569"/>
      <c r="AZ368" s="1569"/>
      <c r="BA368" s="1569"/>
      <c r="BB368" s="1569"/>
      <c r="BC368" s="1569"/>
      <c r="BD368" s="1569"/>
      <c r="BE368" s="1569"/>
      <c r="BF368" s="1569"/>
      <c r="BG368" s="1570"/>
    </row>
    <row r="369" spans="2:59" s="26" customFormat="1" ht="14.5" customHeight="1">
      <c r="B369" s="1546" t="str">
        <f>"T_HBB"&amp;"X"&amp;F369&amp;"X"&amp;G369&amp;"X"&amp;H369</f>
        <v>T_HBBX630AX720X25</v>
      </c>
      <c r="C369" s="1546" t="s">
        <v>75</v>
      </c>
      <c r="D369" s="1546" t="s">
        <v>123</v>
      </c>
      <c r="E369" s="1546" t="s">
        <v>125</v>
      </c>
      <c r="F369" s="1547" t="s">
        <v>431</v>
      </c>
      <c r="G369" s="1548">
        <v>720</v>
      </c>
      <c r="H369" s="1546">
        <v>25</v>
      </c>
      <c r="I369" s="797"/>
      <c r="J369" s="797"/>
      <c r="K369" s="797"/>
      <c r="L369" s="797"/>
      <c r="M369" s="797"/>
      <c r="N369" s="797"/>
      <c r="O369" s="797"/>
      <c r="P369" s="797"/>
      <c r="Q369" s="797"/>
      <c r="R369" s="797"/>
      <c r="S369" s="797"/>
      <c r="T369" s="797"/>
      <c r="U369" s="797"/>
      <c r="V369" s="797"/>
      <c r="W369" s="797"/>
      <c r="X369" s="797"/>
      <c r="Y369" s="797"/>
      <c r="Z369" s="797"/>
      <c r="AA369" s="797"/>
      <c r="AB369" s="797"/>
      <c r="AC369" s="797"/>
      <c r="AD369" s="797"/>
      <c r="AE369" s="797"/>
      <c r="AF369" s="797"/>
      <c r="AG369" s="797"/>
      <c r="AH369" s="797"/>
      <c r="AI369" s="797"/>
      <c r="AJ369" s="797"/>
      <c r="AK369" s="797"/>
      <c r="AL369" s="797"/>
      <c r="AM369" s="797"/>
      <c r="AN369" s="797"/>
      <c r="AO369" s="797"/>
      <c r="AP369" s="797"/>
      <c r="AQ369" s="797"/>
      <c r="AR369" s="797"/>
      <c r="AS369" s="797"/>
      <c r="AT369" s="797"/>
      <c r="AU369" s="797"/>
      <c r="AV369" s="797"/>
      <c r="AW369" s="797"/>
      <c r="AX369" s="797"/>
      <c r="AY369" s="797"/>
      <c r="AZ369" s="797"/>
      <c r="BA369" s="797"/>
      <c r="BB369" s="797"/>
      <c r="BC369" s="797"/>
      <c r="BD369" s="797"/>
      <c r="BE369" s="797"/>
      <c r="BF369" s="797"/>
      <c r="BG369" s="1549"/>
    </row>
    <row r="370" spans="2:59" s="26" customFormat="1" ht="3.65" customHeight="1">
      <c r="B370" s="601"/>
      <c r="H370" s="1550"/>
      <c r="BG370" s="365"/>
    </row>
    <row r="371" spans="2:59" s="26" customFormat="1" ht="3.65" customHeight="1">
      <c r="B371" s="601"/>
      <c r="H371" s="1550"/>
      <c r="BG371" s="365"/>
    </row>
    <row r="372" spans="2:59" s="26" customFormat="1" ht="3.65" customHeight="1">
      <c r="B372" s="601"/>
      <c r="H372" s="1550"/>
      <c r="L372" s="1551" t="s">
        <v>124</v>
      </c>
      <c r="M372" s="1552"/>
      <c r="N372" s="1552"/>
      <c r="O372" s="1553"/>
      <c r="P372" s="346"/>
      <c r="Q372" s="346"/>
      <c r="R372" s="1554"/>
      <c r="S372" s="1554"/>
      <c r="T372" s="1554"/>
      <c r="U372" s="1554"/>
      <c r="V372" s="345"/>
      <c r="W372" s="345"/>
      <c r="X372" s="1553"/>
      <c r="Y372" s="1553"/>
      <c r="Z372" s="1553"/>
      <c r="AA372" s="1553"/>
      <c r="AB372" s="346"/>
      <c r="AC372" s="346"/>
      <c r="AD372" s="1554"/>
      <c r="AE372" s="1554"/>
      <c r="AF372" s="1554"/>
      <c r="AG372" s="1554"/>
      <c r="AH372" s="1555" t="s">
        <v>111</v>
      </c>
      <c r="AI372" s="1556"/>
      <c r="BG372" s="365"/>
    </row>
    <row r="373" spans="2:59" s="26" customFormat="1" ht="3.65" customHeight="1">
      <c r="B373" s="601"/>
      <c r="H373" s="1550"/>
      <c r="L373" s="1557"/>
      <c r="M373" s="1558"/>
      <c r="N373" s="1558"/>
      <c r="O373" s="1559"/>
      <c r="P373" s="350"/>
      <c r="Q373" s="812"/>
      <c r="R373" s="36"/>
      <c r="S373" s="36"/>
      <c r="T373" s="36"/>
      <c r="U373" s="36"/>
      <c r="V373" s="349"/>
      <c r="W373" s="349"/>
      <c r="X373" s="1559"/>
      <c r="Y373" s="1559"/>
      <c r="Z373" s="1559"/>
      <c r="AA373" s="1559"/>
      <c r="AB373" s="350"/>
      <c r="AC373" s="812"/>
      <c r="AD373" s="36"/>
      <c r="AE373" s="36"/>
      <c r="AF373" s="36"/>
      <c r="AG373" s="36"/>
      <c r="AH373" s="1412"/>
      <c r="AI373" s="1560"/>
      <c r="BG373" s="365"/>
    </row>
    <row r="374" spans="2:59" s="26" customFormat="1" ht="3.65" customHeight="1">
      <c r="B374" s="601"/>
      <c r="H374" s="1550"/>
      <c r="L374" s="1579"/>
      <c r="M374" s="811"/>
      <c r="N374" s="811"/>
      <c r="O374" s="811"/>
      <c r="P374" s="811"/>
      <c r="Q374" s="352"/>
      <c r="R374" s="352"/>
      <c r="S374" s="352"/>
      <c r="T374" s="352"/>
      <c r="U374" s="352"/>
      <c r="V374" s="352"/>
      <c r="W374" s="1594"/>
      <c r="X374" s="1594"/>
      <c r="Y374" s="811"/>
      <c r="Z374" s="811"/>
      <c r="AA374" s="811"/>
      <c r="AB374" s="811"/>
      <c r="AC374" s="352"/>
      <c r="AD374" s="352"/>
      <c r="AE374" s="352"/>
      <c r="AF374" s="352"/>
      <c r="AG374" s="352"/>
      <c r="AH374" s="352"/>
      <c r="AI374" s="1580"/>
      <c r="BG374" s="365"/>
    </row>
    <row r="375" spans="2:59" s="26" customFormat="1" ht="3.65" customHeight="1">
      <c r="B375" s="601"/>
      <c r="H375" s="1550"/>
      <c r="L375" s="1574"/>
      <c r="M375" s="1612" t="e" vm="40">
        <v>#VALUE!</v>
      </c>
      <c r="N375" s="1612"/>
      <c r="O375" s="1612"/>
      <c r="P375" s="1612"/>
      <c r="Q375" s="1612"/>
      <c r="R375" s="1612"/>
      <c r="S375" s="1612"/>
      <c r="T375" s="1612"/>
      <c r="U375" s="1612"/>
      <c r="V375" s="1612"/>
      <c r="W375" s="1612"/>
      <c r="X375" s="1612"/>
      <c r="Y375" s="1612"/>
      <c r="Z375" s="1612"/>
      <c r="AA375" s="1612"/>
      <c r="AB375" s="1612"/>
      <c r="AC375" s="1612"/>
      <c r="AD375" s="1612"/>
      <c r="AE375" s="1612"/>
      <c r="AF375" s="1612"/>
      <c r="AG375" s="1612"/>
      <c r="AH375" s="1612"/>
      <c r="AI375" s="1575"/>
      <c r="BG375" s="365"/>
    </row>
    <row r="376" spans="2:59" s="26" customFormat="1" ht="3.65" customHeight="1">
      <c r="B376" s="601"/>
      <c r="H376" s="1550"/>
      <c r="L376" s="1574"/>
      <c r="M376" s="1615"/>
      <c r="N376" s="1615"/>
      <c r="O376" s="1615"/>
      <c r="P376" s="1615"/>
      <c r="Q376" s="1615"/>
      <c r="R376" s="1615"/>
      <c r="S376" s="1615"/>
      <c r="T376" s="1615"/>
      <c r="U376" s="1615"/>
      <c r="V376" s="1615"/>
      <c r="W376" s="1615"/>
      <c r="X376" s="1615"/>
      <c r="Y376" s="1615"/>
      <c r="Z376" s="1615"/>
      <c r="AA376" s="1615"/>
      <c r="AB376" s="1615"/>
      <c r="AC376" s="1615"/>
      <c r="AD376" s="1615"/>
      <c r="AE376" s="1615"/>
      <c r="AF376" s="1615"/>
      <c r="AG376" s="1615"/>
      <c r="AH376" s="1615"/>
      <c r="AI376" s="1575"/>
      <c r="BG376" s="365"/>
    </row>
    <row r="377" spans="2:59" s="26" customFormat="1" ht="3.65" customHeight="1">
      <c r="B377" s="601"/>
      <c r="H377" s="1550"/>
      <c r="L377" s="496"/>
      <c r="M377" s="352"/>
      <c r="N377" s="352"/>
      <c r="O377" s="352"/>
      <c r="P377" s="352"/>
      <c r="Q377" s="352"/>
      <c r="R377" s="352"/>
      <c r="S377" s="352"/>
      <c r="T377" s="352"/>
      <c r="U377" s="352"/>
      <c r="V377" s="352"/>
      <c r="W377" s="36"/>
      <c r="X377" s="352"/>
      <c r="Y377" s="352"/>
      <c r="Z377" s="352"/>
      <c r="AA377" s="352"/>
      <c r="AB377" s="352"/>
      <c r="AC377" s="352"/>
      <c r="AD377" s="352"/>
      <c r="AE377" s="352"/>
      <c r="AF377" s="352"/>
      <c r="AG377" s="352"/>
      <c r="AH377" s="352"/>
      <c r="AI377" s="1561"/>
      <c r="BG377" s="365"/>
    </row>
    <row r="378" spans="2:59" s="26" customFormat="1" ht="3.65" customHeight="1">
      <c r="B378" s="601"/>
      <c r="H378" s="1550"/>
      <c r="L378" s="1579"/>
      <c r="M378" s="352"/>
      <c r="N378" s="352"/>
      <c r="O378" s="352"/>
      <c r="P378" s="352"/>
      <c r="Q378" s="352"/>
      <c r="R378" s="352"/>
      <c r="S378" s="352"/>
      <c r="T378" s="352"/>
      <c r="U378" s="352"/>
      <c r="V378" s="352"/>
      <c r="W378" s="1594"/>
      <c r="X378" s="1594"/>
      <c r="Y378" s="352"/>
      <c r="Z378" s="352"/>
      <c r="AA378" s="352"/>
      <c r="AB378" s="352"/>
      <c r="AC378" s="352"/>
      <c r="AD378" s="352"/>
      <c r="AE378" s="352"/>
      <c r="AF378" s="352"/>
      <c r="AG378" s="352"/>
      <c r="AH378" s="352"/>
      <c r="AI378" s="1580"/>
      <c r="BG378" s="365"/>
    </row>
    <row r="379" spans="2:59" s="26" customFormat="1" ht="3.65" customHeight="1">
      <c r="B379" s="601"/>
      <c r="H379" s="1550"/>
      <c r="L379" s="962" t="s">
        <v>229</v>
      </c>
      <c r="M379" s="963"/>
      <c r="N379" s="1562"/>
      <c r="O379" s="1562"/>
      <c r="P379" s="1562"/>
      <c r="Q379" s="1562"/>
      <c r="R379" s="1562"/>
      <c r="S379" s="1562"/>
      <c r="T379" s="1562"/>
      <c r="U379" s="412"/>
      <c r="V379" s="412"/>
      <c r="W379" s="1590"/>
      <c r="X379" s="355"/>
      <c r="Y379" s="355"/>
      <c r="Z379" s="1562"/>
      <c r="AA379" s="1562"/>
      <c r="AB379" s="1562"/>
      <c r="AC379" s="1562"/>
      <c r="AD379" s="1562"/>
      <c r="AE379" s="1562"/>
      <c r="AF379" s="1562"/>
      <c r="AG379" s="412"/>
      <c r="AH379" s="412"/>
      <c r="AI379" s="1563"/>
      <c r="BG379" s="365"/>
    </row>
    <row r="380" spans="2:59" s="26" customFormat="1" ht="3.65" customHeight="1">
      <c r="B380" s="601"/>
      <c r="H380" s="1550"/>
      <c r="BG380" s="365"/>
    </row>
    <row r="381" spans="2:59" s="26" customFormat="1" ht="3.65" customHeight="1">
      <c r="B381" s="601"/>
      <c r="H381" s="1550"/>
      <c r="BG381" s="365"/>
    </row>
    <row r="382" spans="2:59" s="26" customFormat="1" ht="3.65" customHeight="1">
      <c r="B382" s="601"/>
      <c r="H382" s="1550"/>
      <c r="BG382" s="365"/>
    </row>
    <row r="383" spans="2:59" s="26" customFormat="1" ht="3.65" customHeight="1">
      <c r="B383" s="601"/>
      <c r="H383" s="1550"/>
      <c r="BG383" s="365"/>
    </row>
    <row r="384" spans="2:59" s="26" customFormat="1" ht="3.65" customHeight="1">
      <c r="B384" s="601"/>
      <c r="H384" s="1564"/>
      <c r="BG384" s="365"/>
    </row>
    <row r="385" spans="2:59" s="26" customFormat="1" ht="3.65" customHeight="1">
      <c r="B385" s="1565"/>
      <c r="C385" s="1566"/>
      <c r="D385" s="1566"/>
      <c r="E385" s="1566"/>
      <c r="F385" s="1566"/>
      <c r="G385" s="1566"/>
      <c r="H385" s="1566"/>
      <c r="I385" s="1566"/>
      <c r="J385" s="1566"/>
      <c r="K385" s="1566"/>
      <c r="L385" s="1566"/>
      <c r="M385" s="1566"/>
      <c r="N385" s="1566"/>
      <c r="O385" s="1566"/>
      <c r="P385" s="1566"/>
      <c r="Q385" s="1566"/>
      <c r="R385" s="1566"/>
      <c r="S385" s="1566"/>
      <c r="T385" s="1566"/>
      <c r="U385" s="1566"/>
      <c r="V385" s="1566"/>
      <c r="W385" s="1566"/>
      <c r="X385" s="1566"/>
      <c r="Y385" s="1566"/>
      <c r="Z385" s="1566"/>
      <c r="AA385" s="1566"/>
      <c r="AB385" s="1566"/>
      <c r="AC385" s="1566"/>
      <c r="AD385" s="1566"/>
      <c r="AE385" s="1566"/>
      <c r="AF385" s="1566"/>
      <c r="AG385" s="1566"/>
      <c r="AH385" s="1566"/>
      <c r="AI385" s="1566"/>
      <c r="AJ385" s="1566"/>
      <c r="AK385" s="1566"/>
      <c r="AL385" s="1566"/>
      <c r="AM385" s="1566"/>
      <c r="AN385" s="1566"/>
      <c r="AO385" s="1566"/>
      <c r="AP385" s="1566"/>
      <c r="AQ385" s="1566"/>
      <c r="AR385" s="1566"/>
      <c r="AS385" s="1566"/>
      <c r="AT385" s="1566"/>
      <c r="AU385" s="1566"/>
      <c r="AV385" s="1566"/>
      <c r="AW385" s="1566"/>
      <c r="AX385" s="1566"/>
      <c r="AY385" s="1566"/>
      <c r="AZ385" s="1566"/>
      <c r="BA385" s="1566"/>
      <c r="BB385" s="1566"/>
      <c r="BC385" s="1566"/>
      <c r="BD385" s="1566"/>
      <c r="BE385" s="1566"/>
      <c r="BF385" s="1566"/>
      <c r="BG385" s="1567"/>
    </row>
    <row r="386" spans="2:59" s="26" customFormat="1" ht="6.5" customHeight="1">
      <c r="B386" s="1568"/>
      <c r="C386" s="1569"/>
      <c r="D386" s="1569"/>
      <c r="E386" s="1569"/>
      <c r="F386" s="1569"/>
      <c r="G386" s="1569"/>
      <c r="H386" s="1569"/>
      <c r="I386" s="1569"/>
      <c r="J386" s="1569"/>
      <c r="K386" s="1569"/>
      <c r="L386" s="1569"/>
      <c r="M386" s="1569"/>
      <c r="N386" s="1569"/>
      <c r="O386" s="1569"/>
      <c r="P386" s="1569"/>
      <c r="Q386" s="1569"/>
      <c r="R386" s="1569"/>
      <c r="S386" s="1569"/>
      <c r="T386" s="1569"/>
      <c r="U386" s="1569"/>
      <c r="V386" s="1569"/>
      <c r="W386" s="1569"/>
      <c r="X386" s="1569"/>
      <c r="Y386" s="1569"/>
      <c r="Z386" s="1569"/>
      <c r="AA386" s="1569"/>
      <c r="AB386" s="1569"/>
      <c r="AC386" s="1569"/>
      <c r="AD386" s="1569"/>
      <c r="AE386" s="1569"/>
      <c r="AF386" s="1569"/>
      <c r="AG386" s="1569"/>
      <c r="AH386" s="1569"/>
      <c r="AI386" s="1569"/>
      <c r="AJ386" s="1569"/>
      <c r="AK386" s="1569"/>
      <c r="AL386" s="1569"/>
      <c r="AM386" s="1569"/>
      <c r="AN386" s="1569"/>
      <c r="AO386" s="1569"/>
      <c r="AP386" s="1569"/>
      <c r="AQ386" s="1569"/>
      <c r="AR386" s="1569"/>
      <c r="AS386" s="1569"/>
      <c r="AT386" s="1569"/>
      <c r="AU386" s="1569"/>
      <c r="AV386" s="1569"/>
      <c r="AW386" s="1569"/>
      <c r="AX386" s="1569"/>
      <c r="AY386" s="1569"/>
      <c r="AZ386" s="1569"/>
      <c r="BA386" s="1569"/>
      <c r="BB386" s="1569"/>
      <c r="BC386" s="1569"/>
      <c r="BD386" s="1569"/>
      <c r="BE386" s="1569"/>
      <c r="BF386" s="1569"/>
      <c r="BG386" s="1570"/>
    </row>
    <row r="387" spans="2:59" s="26" customFormat="1" ht="14.5" customHeight="1">
      <c r="B387" s="1546" t="str">
        <f>"T_HBB"&amp;"X"&amp;F387&amp;"X"&amp;G387&amp;"X"&amp;H387</f>
        <v>T_HBBX1250AX720X35</v>
      </c>
      <c r="C387" s="1546" t="s">
        <v>75</v>
      </c>
      <c r="D387" s="1546" t="s">
        <v>123</v>
      </c>
      <c r="E387" s="1546" t="s">
        <v>125</v>
      </c>
      <c r="F387" s="1547" t="s">
        <v>432</v>
      </c>
      <c r="G387" s="1548">
        <v>720</v>
      </c>
      <c r="H387" s="1546">
        <v>35</v>
      </c>
      <c r="I387" s="797"/>
      <c r="J387" s="797"/>
      <c r="K387" s="797"/>
      <c r="L387" s="797"/>
      <c r="M387" s="797"/>
      <c r="N387" s="797"/>
      <c r="O387" s="797"/>
      <c r="P387" s="797"/>
      <c r="Q387" s="797"/>
      <c r="R387" s="797"/>
      <c r="S387" s="797"/>
      <c r="T387" s="797"/>
      <c r="U387" s="797"/>
      <c r="V387" s="797"/>
      <c r="W387" s="797"/>
      <c r="X387" s="797"/>
      <c r="Y387" s="797"/>
      <c r="Z387" s="797"/>
      <c r="AA387" s="797"/>
      <c r="AB387" s="797"/>
      <c r="AC387" s="797"/>
      <c r="AD387" s="797"/>
      <c r="AE387" s="797"/>
      <c r="AF387" s="797"/>
      <c r="AG387" s="797"/>
      <c r="AH387" s="797"/>
      <c r="AI387" s="797"/>
      <c r="AJ387" s="797"/>
      <c r="AK387" s="797"/>
      <c r="AL387" s="797"/>
      <c r="AM387" s="797"/>
      <c r="AN387" s="797"/>
      <c r="AO387" s="797"/>
      <c r="AP387" s="797"/>
      <c r="AQ387" s="797"/>
      <c r="AR387" s="797"/>
      <c r="AS387" s="797"/>
      <c r="AT387" s="797"/>
      <c r="AU387" s="797"/>
      <c r="AV387" s="797"/>
      <c r="AW387" s="797"/>
      <c r="AX387" s="797"/>
      <c r="AY387" s="797"/>
      <c r="AZ387" s="797"/>
      <c r="BA387" s="797"/>
      <c r="BB387" s="797"/>
      <c r="BC387" s="797"/>
      <c r="BD387" s="797"/>
      <c r="BE387" s="797"/>
      <c r="BF387" s="797"/>
      <c r="BG387" s="1549"/>
    </row>
    <row r="388" spans="2:59" s="26" customFormat="1" ht="3.65" customHeight="1">
      <c r="B388" s="601"/>
      <c r="H388" s="1550"/>
      <c r="BG388" s="365"/>
    </row>
    <row r="389" spans="2:59" s="26" customFormat="1" ht="3.65" customHeight="1">
      <c r="B389" s="601"/>
      <c r="H389" s="1550"/>
      <c r="BG389" s="365"/>
    </row>
    <row r="390" spans="2:59" s="26" customFormat="1" ht="3.65" customHeight="1">
      <c r="B390" s="601"/>
      <c r="H390" s="1550"/>
      <c r="L390" s="1551" t="s">
        <v>124</v>
      </c>
      <c r="M390" s="1552"/>
      <c r="N390" s="1552"/>
      <c r="O390" s="1553"/>
      <c r="P390" s="346"/>
      <c r="Q390" s="346"/>
      <c r="R390" s="1554"/>
      <c r="S390" s="1554"/>
      <c r="T390" s="1554"/>
      <c r="U390" s="1554"/>
      <c r="V390" s="345"/>
      <c r="W390" s="345"/>
      <c r="X390" s="1553"/>
      <c r="Y390" s="1553"/>
      <c r="Z390" s="1553"/>
      <c r="AA390" s="1553"/>
      <c r="AB390" s="346"/>
      <c r="AC390" s="346"/>
      <c r="AD390" s="1554"/>
      <c r="AE390" s="1554"/>
      <c r="AF390" s="1554"/>
      <c r="AG390" s="1554"/>
      <c r="AH390" s="1555" t="s">
        <v>111</v>
      </c>
      <c r="AI390" s="1556"/>
      <c r="BG390" s="365"/>
    </row>
    <row r="391" spans="2:59" s="26" customFormat="1" ht="3.65" customHeight="1">
      <c r="B391" s="601"/>
      <c r="H391" s="1550"/>
      <c r="L391" s="1557"/>
      <c r="M391" s="1558"/>
      <c r="N391" s="1558"/>
      <c r="O391" s="1559"/>
      <c r="P391" s="350"/>
      <c r="Q391" s="812"/>
      <c r="R391" s="36"/>
      <c r="S391" s="36"/>
      <c r="T391" s="36"/>
      <c r="U391" s="36"/>
      <c r="V391" s="349"/>
      <c r="W391" s="349"/>
      <c r="X391" s="1559"/>
      <c r="Y391" s="1559"/>
      <c r="Z391" s="1559"/>
      <c r="AA391" s="1559"/>
      <c r="AB391" s="350"/>
      <c r="AC391" s="812"/>
      <c r="AD391" s="36"/>
      <c r="AE391" s="36"/>
      <c r="AF391" s="36"/>
      <c r="AG391" s="36"/>
      <c r="AH391" s="1412"/>
      <c r="AI391" s="1560"/>
      <c r="BG391" s="365"/>
    </row>
    <row r="392" spans="2:59" s="26" customFormat="1" ht="3.65" customHeight="1">
      <c r="B392" s="601"/>
      <c r="H392" s="1550"/>
      <c r="L392" s="1579"/>
      <c r="M392" s="811"/>
      <c r="N392" s="811"/>
      <c r="O392" s="811"/>
      <c r="P392" s="811"/>
      <c r="Q392" s="352"/>
      <c r="R392" s="352"/>
      <c r="S392" s="352"/>
      <c r="T392" s="352"/>
      <c r="U392" s="352"/>
      <c r="V392" s="352"/>
      <c r="W392" s="1594"/>
      <c r="X392" s="1594"/>
      <c r="Y392" s="811"/>
      <c r="Z392" s="811"/>
      <c r="AA392" s="811"/>
      <c r="AB392" s="811"/>
      <c r="AC392" s="352"/>
      <c r="AD392" s="352"/>
      <c r="AE392" s="352"/>
      <c r="AF392" s="352"/>
      <c r="AG392" s="352"/>
      <c r="AH392" s="352"/>
      <c r="AI392" s="1580"/>
      <c r="BG392" s="365"/>
    </row>
    <row r="393" spans="2:59" s="26" customFormat="1" ht="3.65" customHeight="1">
      <c r="B393" s="601"/>
      <c r="H393" s="1550"/>
      <c r="L393" s="1582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1561"/>
      <c r="BG393" s="365"/>
    </row>
    <row r="394" spans="2:59" s="26" customFormat="1" ht="3.65" customHeight="1">
      <c r="B394" s="601"/>
      <c r="H394" s="1550"/>
      <c r="L394" s="1574"/>
      <c r="M394" s="1611" t="e" vm="41">
        <v>#VALUE!</v>
      </c>
      <c r="N394" s="1612"/>
      <c r="O394" s="1612"/>
      <c r="P394" s="1612"/>
      <c r="Q394" s="1612"/>
      <c r="R394" s="1612"/>
      <c r="S394" s="1612"/>
      <c r="T394" s="1612"/>
      <c r="U394" s="1612"/>
      <c r="V394" s="1612"/>
      <c r="W394" s="1612"/>
      <c r="X394" s="1612"/>
      <c r="Y394" s="1612"/>
      <c r="Z394" s="1612"/>
      <c r="AA394" s="1612"/>
      <c r="AB394" s="1612"/>
      <c r="AC394" s="1612"/>
      <c r="AD394" s="1612"/>
      <c r="AE394" s="1612"/>
      <c r="AF394" s="1612"/>
      <c r="AG394" s="1612"/>
      <c r="AH394" s="1613"/>
      <c r="AI394" s="1575"/>
      <c r="BG394" s="365"/>
    </row>
    <row r="395" spans="2:59" s="26" customFormat="1" ht="3.65" customHeight="1">
      <c r="B395" s="601"/>
      <c r="H395" s="1550"/>
      <c r="L395" s="1574"/>
      <c r="M395" s="1614"/>
      <c r="N395" s="1615"/>
      <c r="O395" s="1615"/>
      <c r="P395" s="1615"/>
      <c r="Q395" s="1615"/>
      <c r="R395" s="1615"/>
      <c r="S395" s="1615"/>
      <c r="T395" s="1615"/>
      <c r="U395" s="1615"/>
      <c r="V395" s="1615"/>
      <c r="W395" s="1615"/>
      <c r="X395" s="1615"/>
      <c r="Y395" s="1615"/>
      <c r="Z395" s="1615"/>
      <c r="AA395" s="1615"/>
      <c r="AB395" s="1615"/>
      <c r="AC395" s="1615"/>
      <c r="AD395" s="1615"/>
      <c r="AE395" s="1615"/>
      <c r="AF395" s="1615"/>
      <c r="AG395" s="1615"/>
      <c r="AH395" s="1616"/>
      <c r="AI395" s="1575"/>
      <c r="BG395" s="365"/>
    </row>
    <row r="396" spans="2:59" s="26" customFormat="1" ht="3.65" customHeight="1">
      <c r="B396" s="601"/>
      <c r="H396" s="1550"/>
      <c r="L396" s="1579"/>
      <c r="M396" s="352"/>
      <c r="N396" s="352"/>
      <c r="O396" s="352"/>
      <c r="P396" s="352"/>
      <c r="Q396" s="352"/>
      <c r="R396" s="352"/>
      <c r="S396" s="352"/>
      <c r="T396" s="352"/>
      <c r="U396" s="352"/>
      <c r="V396" s="352"/>
      <c r="W396" s="1594"/>
      <c r="X396" s="1594"/>
      <c r="Y396" s="352"/>
      <c r="Z396" s="352"/>
      <c r="AA396" s="352"/>
      <c r="AB396" s="352"/>
      <c r="AC396" s="352"/>
      <c r="AD396" s="352"/>
      <c r="AE396" s="352"/>
      <c r="AF396" s="352"/>
      <c r="AG396" s="352"/>
      <c r="AH396" s="352"/>
      <c r="AI396" s="1580"/>
      <c r="BG396" s="365"/>
    </row>
    <row r="397" spans="2:59" s="26" customFormat="1" ht="3.65" customHeight="1">
      <c r="B397" s="601"/>
      <c r="H397" s="1550"/>
      <c r="L397" s="1582"/>
      <c r="M397" s="36"/>
      <c r="N397" s="811"/>
      <c r="O397" s="811"/>
      <c r="P397" s="811"/>
      <c r="Q397" s="811"/>
      <c r="R397" s="811"/>
      <c r="S397" s="811"/>
      <c r="T397" s="811"/>
      <c r="U397" s="352"/>
      <c r="V397" s="352"/>
      <c r="W397" s="1597"/>
      <c r="X397" s="36"/>
      <c r="Y397" s="36"/>
      <c r="Z397" s="811"/>
      <c r="AA397" s="811"/>
      <c r="AB397" s="811"/>
      <c r="AC397" s="811"/>
      <c r="AD397" s="811"/>
      <c r="AE397" s="811"/>
      <c r="AF397" s="811"/>
      <c r="AG397" s="352"/>
      <c r="AH397" s="352"/>
      <c r="AI397" s="1583"/>
      <c r="BG397" s="365"/>
    </row>
    <row r="398" spans="2:59" s="26" customFormat="1" ht="3.65" customHeight="1">
      <c r="B398" s="601"/>
      <c r="H398" s="1550"/>
      <c r="L398" s="960" t="s">
        <v>126</v>
      </c>
      <c r="M398" s="961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50"/>
      <c r="Y398" s="350"/>
      <c r="Z398" s="36"/>
      <c r="AA398" s="36"/>
      <c r="AB398" s="36"/>
      <c r="AC398" s="36"/>
      <c r="AD398" s="36"/>
      <c r="AE398" s="36"/>
      <c r="AF398" s="36"/>
      <c r="AG398" s="36"/>
      <c r="AH398" s="36"/>
      <c r="AI398" s="1561"/>
      <c r="BG398" s="365"/>
    </row>
    <row r="399" spans="2:59" s="26" customFormat="1" ht="3.65" customHeight="1">
      <c r="B399" s="601"/>
      <c r="H399" s="1550"/>
      <c r="L399" s="962"/>
      <c r="M399" s="963"/>
      <c r="N399" s="1584"/>
      <c r="O399" s="1584"/>
      <c r="P399" s="1584"/>
      <c r="Q399" s="1584"/>
      <c r="R399" s="1584"/>
      <c r="S399" s="1584"/>
      <c r="T399" s="1584"/>
      <c r="U399" s="1584"/>
      <c r="V399" s="1584"/>
      <c r="W399" s="1584"/>
      <c r="X399" s="355"/>
      <c r="Y399" s="355"/>
      <c r="Z399" s="1584"/>
      <c r="AA399" s="1584"/>
      <c r="AB399" s="1584"/>
      <c r="AC399" s="1584"/>
      <c r="AD399" s="1584"/>
      <c r="AE399" s="1584"/>
      <c r="AF399" s="1584"/>
      <c r="AG399" s="1584"/>
      <c r="AH399" s="1584"/>
      <c r="AI399" s="1585"/>
      <c r="BG399" s="365"/>
    </row>
    <row r="400" spans="2:59" s="26" customFormat="1" ht="3.65" customHeight="1">
      <c r="B400" s="601"/>
      <c r="H400" s="1550"/>
      <c r="BG400" s="365"/>
    </row>
    <row r="401" spans="2:59" s="26" customFormat="1" ht="3.65" customHeight="1">
      <c r="B401" s="601"/>
      <c r="H401" s="1550"/>
      <c r="BG401" s="365"/>
    </row>
    <row r="402" spans="2:59" s="26" customFormat="1" ht="3.65" customHeight="1">
      <c r="B402" s="601"/>
      <c r="H402" s="1564"/>
      <c r="BG402" s="365"/>
    </row>
    <row r="403" spans="2:59" s="26" customFormat="1" ht="3.65" customHeight="1">
      <c r="B403" s="1565"/>
      <c r="C403" s="1566"/>
      <c r="D403" s="1566"/>
      <c r="E403" s="1566"/>
      <c r="F403" s="1566"/>
      <c r="G403" s="1566"/>
      <c r="H403" s="1566"/>
      <c r="I403" s="1566"/>
      <c r="J403" s="1566"/>
      <c r="K403" s="1566"/>
      <c r="L403" s="1566"/>
      <c r="M403" s="1566"/>
      <c r="N403" s="1566"/>
      <c r="O403" s="1566"/>
      <c r="P403" s="1566"/>
      <c r="Q403" s="1566"/>
      <c r="R403" s="1566"/>
      <c r="S403" s="1566"/>
      <c r="T403" s="1566"/>
      <c r="U403" s="1566"/>
      <c r="V403" s="1566"/>
      <c r="W403" s="1566"/>
      <c r="X403" s="1566"/>
      <c r="Y403" s="1566"/>
      <c r="Z403" s="1566"/>
      <c r="AA403" s="1566"/>
      <c r="AB403" s="1566"/>
      <c r="AC403" s="1566"/>
      <c r="AD403" s="1566"/>
      <c r="AE403" s="1566"/>
      <c r="AF403" s="1566"/>
      <c r="AG403" s="1566"/>
      <c r="AH403" s="1566"/>
      <c r="AI403" s="1566"/>
      <c r="AJ403" s="1566"/>
      <c r="AK403" s="1566"/>
      <c r="AL403" s="1566"/>
      <c r="AM403" s="1566"/>
      <c r="AN403" s="1566"/>
      <c r="AO403" s="1566"/>
      <c r="AP403" s="1566"/>
      <c r="AQ403" s="1566"/>
      <c r="AR403" s="1566"/>
      <c r="AS403" s="1566"/>
      <c r="AT403" s="1566"/>
      <c r="AU403" s="1566"/>
      <c r="AV403" s="1566"/>
      <c r="AW403" s="1566"/>
      <c r="AX403" s="1566"/>
      <c r="AY403" s="1566"/>
      <c r="AZ403" s="1566"/>
      <c r="BA403" s="1566"/>
      <c r="BB403" s="1566"/>
      <c r="BC403" s="1566"/>
      <c r="BD403" s="1566"/>
      <c r="BE403" s="1566"/>
      <c r="BF403" s="1566"/>
      <c r="BG403" s="1567"/>
    </row>
    <row r="404" spans="2:59" s="26" customFormat="1" ht="6.5" customHeight="1">
      <c r="B404" s="1568"/>
      <c r="C404" s="1569"/>
      <c r="D404" s="1569"/>
      <c r="E404" s="1569"/>
      <c r="F404" s="1569"/>
      <c r="G404" s="1569"/>
      <c r="H404" s="1569"/>
      <c r="I404" s="1569"/>
      <c r="J404" s="1569"/>
      <c r="K404" s="1569"/>
      <c r="L404" s="1569"/>
      <c r="M404" s="1569"/>
      <c r="N404" s="1569"/>
      <c r="O404" s="1569"/>
      <c r="P404" s="1569"/>
      <c r="Q404" s="1569"/>
      <c r="R404" s="1569"/>
      <c r="S404" s="1569"/>
      <c r="T404" s="1569"/>
      <c r="U404" s="1569"/>
      <c r="V404" s="1569"/>
      <c r="W404" s="1569"/>
      <c r="X404" s="1569"/>
      <c r="Y404" s="1569"/>
      <c r="Z404" s="1569"/>
      <c r="AA404" s="1569"/>
      <c r="AB404" s="1569"/>
      <c r="AC404" s="1569"/>
      <c r="AD404" s="1569"/>
      <c r="AE404" s="1569"/>
      <c r="AF404" s="1569"/>
      <c r="AG404" s="1569"/>
      <c r="AH404" s="1569"/>
      <c r="AI404" s="1569"/>
      <c r="AJ404" s="1569"/>
      <c r="AK404" s="1569"/>
      <c r="AL404" s="1569"/>
      <c r="AM404" s="1569"/>
      <c r="AN404" s="1569"/>
      <c r="AO404" s="1569"/>
      <c r="AP404" s="1569"/>
      <c r="AQ404" s="1569"/>
      <c r="AR404" s="1569"/>
      <c r="AS404" s="1569"/>
      <c r="AT404" s="1569"/>
      <c r="AU404" s="1569"/>
      <c r="AV404" s="1569"/>
      <c r="AW404" s="1569"/>
      <c r="AX404" s="1569"/>
      <c r="AY404" s="1569"/>
      <c r="AZ404" s="1569"/>
      <c r="BA404" s="1569"/>
      <c r="BB404" s="1569"/>
      <c r="BC404" s="1569"/>
      <c r="BD404" s="1569"/>
      <c r="BE404" s="1569"/>
      <c r="BF404" s="1569"/>
      <c r="BG404" s="1570"/>
    </row>
    <row r="405" spans="2:59" s="26" customFormat="1" ht="14.5" customHeight="1">
      <c r="B405" s="1546" t="str">
        <f>"T_HBB"&amp;"X"&amp;F405&amp;"X"&amp;G405&amp;"X"&amp;H405</f>
        <v>T_HBBX1600AX720X35</v>
      </c>
      <c r="C405" s="1546" t="s">
        <v>75</v>
      </c>
      <c r="D405" s="1546" t="s">
        <v>123</v>
      </c>
      <c r="E405" s="1546" t="s">
        <v>125</v>
      </c>
      <c r="F405" s="1547" t="s">
        <v>433</v>
      </c>
      <c r="G405" s="1548">
        <v>720</v>
      </c>
      <c r="H405" s="1546">
        <v>35</v>
      </c>
      <c r="I405" s="797"/>
      <c r="J405" s="797"/>
      <c r="K405" s="797"/>
      <c r="L405" s="797"/>
      <c r="M405" s="797"/>
      <c r="N405" s="797"/>
      <c r="O405" s="797"/>
      <c r="P405" s="797"/>
      <c r="Q405" s="797"/>
      <c r="R405" s="797"/>
      <c r="S405" s="797"/>
      <c r="T405" s="797"/>
      <c r="U405" s="797"/>
      <c r="V405" s="797"/>
      <c r="W405" s="797"/>
      <c r="X405" s="797"/>
      <c r="Y405" s="797"/>
      <c r="Z405" s="797"/>
      <c r="AA405" s="797"/>
      <c r="AB405" s="797"/>
      <c r="AC405" s="797"/>
      <c r="AD405" s="797"/>
      <c r="AE405" s="797"/>
      <c r="AF405" s="797"/>
      <c r="AG405" s="797"/>
      <c r="AH405" s="797"/>
      <c r="AI405" s="797"/>
      <c r="AJ405" s="797"/>
      <c r="AK405" s="797"/>
      <c r="AL405" s="797"/>
      <c r="AM405" s="797"/>
      <c r="AN405" s="797"/>
      <c r="AO405" s="797"/>
      <c r="AP405" s="797"/>
      <c r="AQ405" s="797"/>
      <c r="AR405" s="797"/>
      <c r="AS405" s="797"/>
      <c r="AT405" s="797"/>
      <c r="AU405" s="797"/>
      <c r="AV405" s="797"/>
      <c r="AW405" s="797"/>
      <c r="AX405" s="797"/>
      <c r="AY405" s="797"/>
      <c r="AZ405" s="797"/>
      <c r="BA405" s="797"/>
      <c r="BB405" s="797"/>
      <c r="BC405" s="797"/>
      <c r="BD405" s="797"/>
      <c r="BE405" s="797"/>
      <c r="BF405" s="797"/>
      <c r="BG405" s="1549"/>
    </row>
    <row r="406" spans="2:59" s="26" customFormat="1" ht="3.65" customHeight="1">
      <c r="B406" s="601"/>
      <c r="H406" s="1550"/>
      <c r="BG406" s="365"/>
    </row>
    <row r="407" spans="2:59" s="26" customFormat="1" ht="3.65" customHeight="1">
      <c r="B407" s="601"/>
      <c r="H407" s="1550"/>
      <c r="BG407" s="365"/>
    </row>
    <row r="408" spans="2:59" s="26" customFormat="1" ht="3.65" customHeight="1">
      <c r="B408" s="601"/>
      <c r="H408" s="1550"/>
      <c r="L408" s="1551" t="s">
        <v>124</v>
      </c>
      <c r="M408" s="1552"/>
      <c r="N408" s="1552"/>
      <c r="O408" s="1553"/>
      <c r="P408" s="346"/>
      <c r="Q408" s="346"/>
      <c r="R408" s="1554"/>
      <c r="S408" s="1554"/>
      <c r="T408" s="1554"/>
      <c r="U408" s="1554"/>
      <c r="V408" s="345"/>
      <c r="W408" s="345"/>
      <c r="X408" s="1553"/>
      <c r="Y408" s="1553"/>
      <c r="Z408" s="1553"/>
      <c r="AA408" s="1553"/>
      <c r="AB408" s="346"/>
      <c r="AC408" s="346"/>
      <c r="AD408" s="1554"/>
      <c r="AE408" s="1554"/>
      <c r="AF408" s="1554"/>
      <c r="AG408" s="1554"/>
      <c r="AH408" s="1555" t="s">
        <v>111</v>
      </c>
      <c r="AI408" s="1556"/>
      <c r="BG408" s="365"/>
    </row>
    <row r="409" spans="2:59" s="26" customFormat="1" ht="3.65" customHeight="1">
      <c r="B409" s="601"/>
      <c r="H409" s="1550"/>
      <c r="L409" s="1557"/>
      <c r="M409" s="1558"/>
      <c r="N409" s="1558"/>
      <c r="O409" s="1559"/>
      <c r="P409" s="350"/>
      <c r="Q409" s="812"/>
      <c r="R409" s="36"/>
      <c r="S409" s="36"/>
      <c r="T409" s="36"/>
      <c r="U409" s="36"/>
      <c r="V409" s="349"/>
      <c r="W409" s="349"/>
      <c r="X409" s="1559"/>
      <c r="Y409" s="1559"/>
      <c r="Z409" s="1559"/>
      <c r="AA409" s="1559"/>
      <c r="AB409" s="350"/>
      <c r="AC409" s="812"/>
      <c r="AD409" s="36"/>
      <c r="AE409" s="36"/>
      <c r="AF409" s="36"/>
      <c r="AG409" s="36"/>
      <c r="AH409" s="1412"/>
      <c r="AI409" s="1560"/>
      <c r="BG409" s="365"/>
    </row>
    <row r="410" spans="2:59" s="26" customFormat="1" ht="3.65" customHeight="1">
      <c r="B410" s="601"/>
      <c r="H410" s="1550"/>
      <c r="L410" s="1579"/>
      <c r="M410" s="811"/>
      <c r="N410" s="811"/>
      <c r="O410" s="811"/>
      <c r="P410" s="811"/>
      <c r="Q410" s="352"/>
      <c r="R410" s="352"/>
      <c r="S410" s="352"/>
      <c r="T410" s="352"/>
      <c r="U410" s="352"/>
      <c r="V410" s="352"/>
      <c r="W410" s="1594"/>
      <c r="X410" s="1594"/>
      <c r="Y410" s="811"/>
      <c r="Z410" s="811"/>
      <c r="AA410" s="811"/>
      <c r="AB410" s="811"/>
      <c r="AC410" s="352"/>
      <c r="AD410" s="352"/>
      <c r="AE410" s="352"/>
      <c r="AF410" s="352"/>
      <c r="AG410" s="352"/>
      <c r="AH410" s="352"/>
      <c r="AI410" s="1580"/>
      <c r="BG410" s="365"/>
    </row>
    <row r="411" spans="2:59" s="26" customFormat="1" ht="3.65" customHeight="1">
      <c r="B411" s="601"/>
      <c r="H411" s="1550"/>
      <c r="L411" s="1582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1561"/>
      <c r="BG411" s="365"/>
    </row>
    <row r="412" spans="2:59" s="26" customFormat="1" ht="3.65" customHeight="1">
      <c r="B412" s="601"/>
      <c r="H412" s="1550"/>
      <c r="L412" s="1609"/>
      <c r="M412" s="1610"/>
      <c r="N412" s="1610"/>
      <c r="O412" s="1610"/>
      <c r="P412" s="1610"/>
      <c r="Q412" s="1610"/>
      <c r="R412" s="1610"/>
      <c r="S412" s="1610"/>
      <c r="T412" s="1610"/>
      <c r="U412" s="1610"/>
      <c r="V412" s="1610"/>
      <c r="W412" s="1610"/>
      <c r="X412" s="1610"/>
      <c r="Y412" s="1610"/>
      <c r="Z412" s="1610"/>
      <c r="AA412" s="1610"/>
      <c r="AB412" s="1610"/>
      <c r="AC412" s="1610"/>
      <c r="AD412" s="1610"/>
      <c r="AE412" s="1610"/>
      <c r="AF412" s="1610"/>
      <c r="AG412" s="1610"/>
      <c r="AH412" s="1610"/>
      <c r="AI412" s="1561"/>
      <c r="BG412" s="365"/>
    </row>
    <row r="413" spans="2:59" s="26" customFormat="1" ht="3.65" customHeight="1">
      <c r="B413" s="601"/>
      <c r="H413" s="1550"/>
      <c r="L413" s="1608"/>
      <c r="M413" s="1611" t="e" vm="41">
        <v>#VALUE!</v>
      </c>
      <c r="N413" s="1612"/>
      <c r="O413" s="1612"/>
      <c r="P413" s="1612"/>
      <c r="Q413" s="1612"/>
      <c r="R413" s="1612"/>
      <c r="S413" s="1612"/>
      <c r="T413" s="1612"/>
      <c r="U413" s="1612"/>
      <c r="V413" s="1612"/>
      <c r="W413" s="1612"/>
      <c r="X413" s="1612"/>
      <c r="Y413" s="1612"/>
      <c r="Z413" s="1612"/>
      <c r="AA413" s="1612"/>
      <c r="AB413" s="1612"/>
      <c r="AC413" s="1612"/>
      <c r="AD413" s="1612"/>
      <c r="AE413" s="1612"/>
      <c r="AF413" s="1612"/>
      <c r="AG413" s="1612"/>
      <c r="AH413" s="1613"/>
      <c r="AI413" s="1575"/>
      <c r="BG413" s="365"/>
    </row>
    <row r="414" spans="2:59" s="26" customFormat="1" ht="3.65" customHeight="1">
      <c r="B414" s="601"/>
      <c r="H414" s="1550"/>
      <c r="L414" s="1574"/>
      <c r="M414" s="1614"/>
      <c r="N414" s="1615"/>
      <c r="O414" s="1615"/>
      <c r="P414" s="1615"/>
      <c r="Q414" s="1615"/>
      <c r="R414" s="1615"/>
      <c r="S414" s="1615"/>
      <c r="T414" s="1615"/>
      <c r="U414" s="1615"/>
      <c r="V414" s="1615"/>
      <c r="W414" s="1615"/>
      <c r="X414" s="1615"/>
      <c r="Y414" s="1615"/>
      <c r="Z414" s="1615"/>
      <c r="AA414" s="1615"/>
      <c r="AB414" s="1615"/>
      <c r="AC414" s="1615"/>
      <c r="AD414" s="1615"/>
      <c r="AE414" s="1615"/>
      <c r="AF414" s="1615"/>
      <c r="AG414" s="1615"/>
      <c r="AH414" s="1616"/>
      <c r="AI414" s="1575"/>
      <c r="BG414" s="365"/>
    </row>
    <row r="415" spans="2:59" s="26" customFormat="1" ht="3.65" customHeight="1">
      <c r="B415" s="601"/>
      <c r="H415" s="1550"/>
      <c r="L415" s="1582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1561"/>
      <c r="BG415" s="365"/>
    </row>
    <row r="416" spans="2:59" s="26" customFormat="1" ht="3.65" customHeight="1">
      <c r="B416" s="601"/>
      <c r="H416" s="1550"/>
      <c r="L416" s="1582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1561"/>
      <c r="BG416" s="365"/>
    </row>
    <row r="417" spans="2:59" s="26" customFormat="1" ht="3.65" customHeight="1">
      <c r="B417" s="601"/>
      <c r="H417" s="1550"/>
      <c r="L417" s="1582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1561"/>
      <c r="BG417" s="365"/>
    </row>
    <row r="418" spans="2:59" s="26" customFormat="1" ht="3.65" customHeight="1">
      <c r="B418" s="601"/>
      <c r="H418" s="1550"/>
      <c r="L418" s="960" t="s">
        <v>129</v>
      </c>
      <c r="M418" s="961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50"/>
      <c r="Y418" s="350"/>
      <c r="Z418" s="36"/>
      <c r="AA418" s="36"/>
      <c r="AB418" s="36"/>
      <c r="AC418" s="36"/>
      <c r="AD418" s="36"/>
      <c r="AE418" s="36"/>
      <c r="AF418" s="36"/>
      <c r="AG418" s="36"/>
      <c r="AH418" s="36"/>
      <c r="AI418" s="1561"/>
      <c r="BG418" s="365"/>
    </row>
    <row r="419" spans="2:59" s="26" customFormat="1" ht="3.65" customHeight="1">
      <c r="B419" s="601"/>
      <c r="H419" s="1550"/>
      <c r="L419" s="962"/>
      <c r="M419" s="963"/>
      <c r="N419" s="1584"/>
      <c r="O419" s="1584"/>
      <c r="P419" s="1584"/>
      <c r="Q419" s="1584"/>
      <c r="R419" s="1584"/>
      <c r="S419" s="1584"/>
      <c r="T419" s="1584"/>
      <c r="U419" s="1584"/>
      <c r="V419" s="1584"/>
      <c r="W419" s="1584"/>
      <c r="X419" s="355"/>
      <c r="Y419" s="355"/>
      <c r="Z419" s="1584"/>
      <c r="AA419" s="1584"/>
      <c r="AB419" s="1584"/>
      <c r="AC419" s="1584"/>
      <c r="AD419" s="1584"/>
      <c r="AE419" s="1584"/>
      <c r="AF419" s="1584"/>
      <c r="AG419" s="1584"/>
      <c r="AH419" s="1584"/>
      <c r="AI419" s="1585"/>
      <c r="BG419" s="365"/>
    </row>
    <row r="420" spans="2:59" s="26" customFormat="1" ht="3.65" customHeight="1">
      <c r="B420" s="601"/>
      <c r="H420" s="1564"/>
      <c r="BG420" s="365"/>
    </row>
    <row r="421" spans="2:59" s="26" customFormat="1" ht="3.65" customHeight="1">
      <c r="B421" s="1565"/>
      <c r="C421" s="1566"/>
      <c r="D421" s="1566"/>
      <c r="E421" s="1566"/>
      <c r="F421" s="1566"/>
      <c r="G421" s="1566"/>
      <c r="H421" s="1566"/>
      <c r="I421" s="1566"/>
      <c r="J421" s="1566"/>
      <c r="K421" s="1566"/>
      <c r="L421" s="1566"/>
      <c r="M421" s="1566"/>
      <c r="N421" s="1566"/>
      <c r="O421" s="1566"/>
      <c r="P421" s="1566"/>
      <c r="Q421" s="1566"/>
      <c r="R421" s="1566"/>
      <c r="S421" s="1566"/>
      <c r="T421" s="1566"/>
      <c r="U421" s="1566"/>
      <c r="V421" s="1566"/>
      <c r="W421" s="1566"/>
      <c r="X421" s="1566"/>
      <c r="Y421" s="1566"/>
      <c r="Z421" s="1566"/>
      <c r="AA421" s="1566"/>
      <c r="AB421" s="1566"/>
      <c r="AC421" s="1566"/>
      <c r="AD421" s="1566"/>
      <c r="AE421" s="1566"/>
      <c r="AF421" s="1566"/>
      <c r="AG421" s="1566"/>
      <c r="AH421" s="1566"/>
      <c r="AI421" s="1566"/>
      <c r="AJ421" s="1566"/>
      <c r="AK421" s="1566"/>
      <c r="AL421" s="1566"/>
      <c r="AM421" s="1566"/>
      <c r="AN421" s="1566"/>
      <c r="AO421" s="1566"/>
      <c r="AP421" s="1566"/>
      <c r="AQ421" s="1566"/>
      <c r="AR421" s="1566"/>
      <c r="AS421" s="1566"/>
      <c r="AT421" s="1566"/>
      <c r="AU421" s="1566"/>
      <c r="AV421" s="1566"/>
      <c r="AW421" s="1566"/>
      <c r="AX421" s="1566"/>
      <c r="AY421" s="1566"/>
      <c r="AZ421" s="1566"/>
      <c r="BA421" s="1566"/>
      <c r="BB421" s="1566"/>
      <c r="BC421" s="1566"/>
      <c r="BD421" s="1566"/>
      <c r="BE421" s="1566"/>
      <c r="BF421" s="1566"/>
      <c r="BG421" s="1567"/>
    </row>
    <row r="422" spans="2:59" s="26" customFormat="1" ht="3.65" customHeight="1">
      <c r="B422" s="1568"/>
      <c r="C422" s="1569"/>
      <c r="D422" s="1569"/>
      <c r="E422" s="1569"/>
      <c r="F422" s="1569"/>
      <c r="G422" s="1569"/>
      <c r="H422" s="1569"/>
      <c r="I422" s="1569"/>
      <c r="J422" s="1569"/>
      <c r="K422" s="1569"/>
      <c r="L422" s="1569"/>
      <c r="M422" s="1569"/>
      <c r="N422" s="1569"/>
      <c r="O422" s="1569"/>
      <c r="P422" s="1569"/>
      <c r="Q422" s="1569"/>
      <c r="R422" s="1569"/>
      <c r="S422" s="1569"/>
      <c r="T422" s="1569"/>
      <c r="U422" s="1569"/>
      <c r="V422" s="1569"/>
      <c r="W422" s="1569"/>
      <c r="X422" s="1569"/>
      <c r="Y422" s="1569"/>
      <c r="Z422" s="1569"/>
      <c r="AA422" s="1569"/>
      <c r="AB422" s="1569"/>
      <c r="AC422" s="1569"/>
      <c r="AD422" s="1569"/>
      <c r="AE422" s="1569"/>
      <c r="AF422" s="1569"/>
      <c r="AG422" s="1569"/>
      <c r="AH422" s="1569"/>
      <c r="AI422" s="1569"/>
      <c r="AJ422" s="1569"/>
      <c r="AK422" s="1569"/>
      <c r="AL422" s="1569"/>
      <c r="AM422" s="1569"/>
      <c r="AN422" s="1569"/>
      <c r="AO422" s="1569"/>
      <c r="AP422" s="1569"/>
      <c r="AQ422" s="1569"/>
      <c r="AR422" s="1569"/>
      <c r="AS422" s="1569"/>
      <c r="AT422" s="1569"/>
      <c r="AU422" s="1569"/>
      <c r="AV422" s="1569"/>
      <c r="AW422" s="1569"/>
      <c r="AX422" s="1569"/>
      <c r="AY422" s="1569"/>
      <c r="AZ422" s="1569"/>
      <c r="BA422" s="1569"/>
      <c r="BB422" s="1569"/>
      <c r="BC422" s="1569"/>
      <c r="BD422" s="1569"/>
      <c r="BE422" s="1569"/>
      <c r="BF422" s="1569"/>
      <c r="BG422" s="1570"/>
    </row>
    <row r="423" spans="2:59" s="26" customFormat="1" ht="14.5" customHeight="1">
      <c r="B423" s="1546" t="str">
        <f>"T_HBB"&amp;"X"&amp;F423&amp;"X"&amp;G423&amp;"X"&amp;H423</f>
        <v>T_HBBX2000AX720X35</v>
      </c>
      <c r="C423" s="1546" t="s">
        <v>75</v>
      </c>
      <c r="D423" s="1546" t="s">
        <v>123</v>
      </c>
      <c r="E423" s="1546" t="s">
        <v>125</v>
      </c>
      <c r="F423" s="1547" t="s">
        <v>434</v>
      </c>
      <c r="G423" s="1548">
        <v>720</v>
      </c>
      <c r="H423" s="1546">
        <v>35</v>
      </c>
      <c r="I423" s="797"/>
      <c r="J423" s="797"/>
      <c r="K423" s="797"/>
      <c r="L423" s="797"/>
      <c r="M423" s="797"/>
      <c r="N423" s="797"/>
      <c r="O423" s="797"/>
      <c r="P423" s="797"/>
      <c r="Q423" s="797"/>
      <c r="R423" s="797"/>
      <c r="S423" s="797"/>
      <c r="T423" s="797"/>
      <c r="U423" s="797"/>
      <c r="V423" s="797"/>
      <c r="W423" s="797"/>
      <c r="X423" s="797"/>
      <c r="Y423" s="797"/>
      <c r="Z423" s="797"/>
      <c r="AA423" s="797"/>
      <c r="AB423" s="797"/>
      <c r="AC423" s="797"/>
      <c r="AD423" s="797"/>
      <c r="AE423" s="797"/>
      <c r="AF423" s="797"/>
      <c r="AG423" s="797"/>
      <c r="AH423" s="797"/>
      <c r="AI423" s="797"/>
      <c r="AJ423" s="797"/>
      <c r="AK423" s="797"/>
      <c r="AL423" s="797"/>
      <c r="AM423" s="797"/>
      <c r="AN423" s="797"/>
      <c r="AO423" s="797"/>
      <c r="AP423" s="797"/>
      <c r="AQ423" s="797"/>
      <c r="AR423" s="797"/>
      <c r="AS423" s="797"/>
      <c r="AT423" s="797"/>
      <c r="AU423" s="797"/>
      <c r="AV423" s="797"/>
      <c r="AW423" s="797"/>
      <c r="AX423" s="797"/>
      <c r="AY423" s="797"/>
      <c r="AZ423" s="797"/>
      <c r="BA423" s="797"/>
      <c r="BB423" s="797"/>
      <c r="BC423" s="797"/>
      <c r="BD423" s="797"/>
      <c r="BE423" s="797"/>
      <c r="BF423" s="797"/>
      <c r="BG423" s="1549"/>
    </row>
    <row r="424" spans="2:59" s="26" customFormat="1" ht="3.65" customHeight="1">
      <c r="B424" s="601"/>
      <c r="H424" s="1550"/>
      <c r="BG424" s="365"/>
    </row>
    <row r="425" spans="2:59" s="26" customFormat="1" ht="3.65" customHeight="1">
      <c r="B425" s="601"/>
      <c r="H425" s="1550"/>
      <c r="BG425" s="365"/>
    </row>
    <row r="426" spans="2:59" s="26" customFormat="1" ht="3.65" customHeight="1">
      <c r="B426" s="601"/>
      <c r="H426" s="1550"/>
      <c r="L426" s="1551" t="s">
        <v>124</v>
      </c>
      <c r="M426" s="1552"/>
      <c r="N426" s="1552"/>
      <c r="O426" s="1553"/>
      <c r="P426" s="346"/>
      <c r="Q426" s="346"/>
      <c r="R426" s="1554"/>
      <c r="S426" s="1554"/>
      <c r="T426" s="1554"/>
      <c r="U426" s="1554"/>
      <c r="V426" s="345"/>
      <c r="W426" s="345"/>
      <c r="X426" s="1553"/>
      <c r="Y426" s="1553"/>
      <c r="Z426" s="1553"/>
      <c r="AA426" s="1553"/>
      <c r="AB426" s="346"/>
      <c r="AC426" s="346"/>
      <c r="AD426" s="1554"/>
      <c r="AE426" s="1554"/>
      <c r="AF426" s="1554"/>
      <c r="AG426" s="1554"/>
      <c r="AH426" s="1555" t="s">
        <v>111</v>
      </c>
      <c r="AI426" s="1556"/>
      <c r="BG426" s="365"/>
    </row>
    <row r="427" spans="2:59" s="26" customFormat="1" ht="3.65" customHeight="1">
      <c r="B427" s="601"/>
      <c r="H427" s="1550"/>
      <c r="L427" s="1557"/>
      <c r="M427" s="1558"/>
      <c r="N427" s="1558"/>
      <c r="O427" s="1559"/>
      <c r="P427" s="350"/>
      <c r="Q427" s="812"/>
      <c r="R427" s="36"/>
      <c r="S427" s="36"/>
      <c r="T427" s="36"/>
      <c r="U427" s="36"/>
      <c r="V427" s="349"/>
      <c r="W427" s="349"/>
      <c r="X427" s="1559"/>
      <c r="Y427" s="1559"/>
      <c r="Z427" s="1559"/>
      <c r="AA427" s="1559"/>
      <c r="AB427" s="350"/>
      <c r="AC427" s="812"/>
      <c r="AD427" s="36"/>
      <c r="AE427" s="36"/>
      <c r="AF427" s="36"/>
      <c r="AG427" s="36"/>
      <c r="AH427" s="1412"/>
      <c r="AI427" s="1560"/>
      <c r="BG427" s="365"/>
    </row>
    <row r="428" spans="2:59" s="26" customFormat="1" ht="3.65" customHeight="1">
      <c r="B428" s="601"/>
      <c r="H428" s="1550"/>
      <c r="L428" s="1579"/>
      <c r="M428" s="811"/>
      <c r="N428" s="811"/>
      <c r="O428" s="811"/>
      <c r="P428" s="811"/>
      <c r="Q428" s="352"/>
      <c r="R428" s="352"/>
      <c r="S428" s="352"/>
      <c r="T428" s="352"/>
      <c r="U428" s="352"/>
      <c r="V428" s="352"/>
      <c r="W428" s="1594"/>
      <c r="X428" s="1594"/>
      <c r="Y428" s="811"/>
      <c r="Z428" s="811"/>
      <c r="AA428" s="811"/>
      <c r="AB428" s="811"/>
      <c r="AC428" s="352"/>
      <c r="AD428" s="352"/>
      <c r="AE428" s="352"/>
      <c r="AF428" s="352"/>
      <c r="AG428" s="352"/>
      <c r="AH428" s="352"/>
      <c r="AI428" s="1580"/>
      <c r="BG428" s="365"/>
    </row>
    <row r="429" spans="2:59" s="26" customFormat="1" ht="3.65" customHeight="1">
      <c r="B429" s="601"/>
      <c r="H429" s="1550"/>
      <c r="L429" s="1582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1561"/>
      <c r="BG429" s="365"/>
    </row>
    <row r="430" spans="2:59" s="26" customFormat="1" ht="3.65" customHeight="1">
      <c r="B430" s="601"/>
      <c r="H430" s="1550"/>
      <c r="L430" s="1582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1561"/>
      <c r="BG430" s="365"/>
    </row>
    <row r="431" spans="2:59" s="26" customFormat="1" ht="3.65" customHeight="1">
      <c r="B431" s="601"/>
      <c r="H431" s="1550"/>
      <c r="L431" s="1574"/>
      <c r="M431" s="1595" t="e" vm="41">
        <v>#VALUE!</v>
      </c>
      <c r="N431" s="1581"/>
      <c r="O431" s="1581"/>
      <c r="P431" s="1581"/>
      <c r="Q431" s="1581"/>
      <c r="R431" s="1581"/>
      <c r="S431" s="1581"/>
      <c r="T431" s="1581"/>
      <c r="U431" s="1581"/>
      <c r="V431" s="1581"/>
      <c r="W431" s="1581"/>
      <c r="X431" s="1581"/>
      <c r="Y431" s="1581"/>
      <c r="Z431" s="1581"/>
      <c r="AA431" s="1581"/>
      <c r="AB431" s="1581"/>
      <c r="AC431" s="1581"/>
      <c r="AD431" s="1581"/>
      <c r="AE431" s="1581"/>
      <c r="AF431" s="1581"/>
      <c r="AG431" s="1581"/>
      <c r="AH431" s="1596"/>
      <c r="AI431" s="1575"/>
      <c r="BG431" s="365"/>
    </row>
    <row r="432" spans="2:59" s="26" customFormat="1" ht="3.65" customHeight="1">
      <c r="B432" s="601"/>
      <c r="H432" s="1550"/>
      <c r="L432" s="1574"/>
      <c r="M432" s="1595"/>
      <c r="N432" s="1581"/>
      <c r="O432" s="1581"/>
      <c r="P432" s="1581"/>
      <c r="Q432" s="1581"/>
      <c r="R432" s="1581"/>
      <c r="S432" s="1581"/>
      <c r="T432" s="1581"/>
      <c r="U432" s="1581"/>
      <c r="V432" s="1581"/>
      <c r="W432" s="1581"/>
      <c r="X432" s="1581"/>
      <c r="Y432" s="1581"/>
      <c r="Z432" s="1581"/>
      <c r="AA432" s="1581"/>
      <c r="AB432" s="1581"/>
      <c r="AC432" s="1581"/>
      <c r="AD432" s="1581"/>
      <c r="AE432" s="1581"/>
      <c r="AF432" s="1581"/>
      <c r="AG432" s="1581"/>
      <c r="AH432" s="1596"/>
      <c r="AI432" s="1575"/>
      <c r="BG432" s="365"/>
    </row>
    <row r="433" spans="2:59" s="26" customFormat="1" ht="3.65" customHeight="1">
      <c r="B433" s="601"/>
      <c r="H433" s="1550"/>
      <c r="L433" s="1582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1561"/>
      <c r="BG433" s="365"/>
    </row>
    <row r="434" spans="2:59" s="26" customFormat="1" ht="3.65" customHeight="1">
      <c r="B434" s="601"/>
      <c r="H434" s="1550"/>
      <c r="L434" s="1582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1561"/>
      <c r="BG434" s="365"/>
    </row>
    <row r="435" spans="2:59" s="26" customFormat="1" ht="3.65" customHeight="1">
      <c r="B435" s="601"/>
      <c r="H435" s="1550"/>
      <c r="L435" s="1582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1561"/>
      <c r="BG435" s="365"/>
    </row>
    <row r="436" spans="2:59" s="26" customFormat="1" ht="3.65" customHeight="1">
      <c r="B436" s="601"/>
      <c r="H436" s="1550"/>
      <c r="L436" s="960" t="s">
        <v>129</v>
      </c>
      <c r="M436" s="961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50"/>
      <c r="Y436" s="350"/>
      <c r="Z436" s="36"/>
      <c r="AA436" s="36"/>
      <c r="AB436" s="36"/>
      <c r="AC436" s="36"/>
      <c r="AD436" s="36"/>
      <c r="AE436" s="36"/>
      <c r="AF436" s="36"/>
      <c r="AG436" s="36"/>
      <c r="AH436" s="36"/>
      <c r="AI436" s="1561"/>
      <c r="BG436" s="365"/>
    </row>
    <row r="437" spans="2:59" s="26" customFormat="1" ht="3.65" customHeight="1">
      <c r="B437" s="601"/>
      <c r="H437" s="1550"/>
      <c r="L437" s="962"/>
      <c r="M437" s="963"/>
      <c r="N437" s="1584"/>
      <c r="O437" s="1584"/>
      <c r="P437" s="1584"/>
      <c r="Q437" s="1584"/>
      <c r="R437" s="1584"/>
      <c r="S437" s="1584"/>
      <c r="T437" s="1584"/>
      <c r="U437" s="1584"/>
      <c r="V437" s="1584"/>
      <c r="W437" s="1584"/>
      <c r="X437" s="355"/>
      <c r="Y437" s="355"/>
      <c r="Z437" s="1584"/>
      <c r="AA437" s="1584"/>
      <c r="AB437" s="1584"/>
      <c r="AC437" s="1584"/>
      <c r="AD437" s="1584"/>
      <c r="AE437" s="1584"/>
      <c r="AF437" s="1584"/>
      <c r="AG437" s="1584"/>
      <c r="AH437" s="1584"/>
      <c r="AI437" s="1585"/>
      <c r="BG437" s="365"/>
    </row>
    <row r="438" spans="2:59" s="26" customFormat="1" ht="3.65" customHeight="1">
      <c r="B438" s="601"/>
      <c r="H438" s="1564"/>
      <c r="BG438" s="365"/>
    </row>
    <row r="439" spans="2:59" s="26" customFormat="1" ht="3.65" customHeight="1">
      <c r="B439" s="1565"/>
      <c r="C439" s="1566"/>
      <c r="D439" s="1566"/>
      <c r="E439" s="1566"/>
      <c r="F439" s="1566"/>
      <c r="G439" s="1566"/>
      <c r="H439" s="1566"/>
      <c r="I439" s="1566"/>
      <c r="J439" s="1566"/>
      <c r="K439" s="1566"/>
      <c r="L439" s="1566"/>
      <c r="M439" s="1566"/>
      <c r="N439" s="1566"/>
      <c r="O439" s="1566"/>
      <c r="P439" s="1566"/>
      <c r="Q439" s="1566"/>
      <c r="R439" s="1566"/>
      <c r="S439" s="1566"/>
      <c r="T439" s="1566"/>
      <c r="U439" s="1566"/>
      <c r="V439" s="1566"/>
      <c r="W439" s="1566"/>
      <c r="X439" s="1566"/>
      <c r="Y439" s="1566"/>
      <c r="Z439" s="1566"/>
      <c r="AA439" s="1566"/>
      <c r="AB439" s="1566"/>
      <c r="AC439" s="1566"/>
      <c r="AD439" s="1566"/>
      <c r="AE439" s="1566"/>
      <c r="AF439" s="1566"/>
      <c r="AG439" s="1566"/>
      <c r="AH439" s="1566"/>
      <c r="AI439" s="1566"/>
      <c r="AJ439" s="1566"/>
      <c r="AK439" s="1566"/>
      <c r="AL439" s="1566"/>
      <c r="AM439" s="1566"/>
      <c r="AN439" s="1566"/>
      <c r="AO439" s="1566"/>
      <c r="AP439" s="1566"/>
      <c r="AQ439" s="1566"/>
      <c r="AR439" s="1566"/>
      <c r="AS439" s="1566"/>
      <c r="AT439" s="1566"/>
      <c r="AU439" s="1566"/>
      <c r="AV439" s="1566"/>
      <c r="AW439" s="1566"/>
      <c r="AX439" s="1566"/>
      <c r="AY439" s="1566"/>
      <c r="AZ439" s="1566"/>
      <c r="BA439" s="1566"/>
      <c r="BB439" s="1566"/>
      <c r="BC439" s="1566"/>
      <c r="BD439" s="1566"/>
      <c r="BE439" s="1566"/>
      <c r="BF439" s="1566"/>
      <c r="BG439" s="1567"/>
    </row>
    <row r="440" spans="2:59" s="26" customFormat="1" ht="3.65" customHeight="1">
      <c r="B440" s="1568"/>
      <c r="C440" s="1569"/>
      <c r="D440" s="1569"/>
      <c r="E440" s="1569"/>
      <c r="F440" s="1569"/>
      <c r="G440" s="1569"/>
      <c r="H440" s="1569"/>
      <c r="I440" s="1569"/>
      <c r="J440" s="1569"/>
      <c r="K440" s="1569"/>
      <c r="L440" s="1569"/>
      <c r="M440" s="1569"/>
      <c r="N440" s="1569"/>
      <c r="O440" s="1569"/>
      <c r="P440" s="1569"/>
      <c r="Q440" s="1569"/>
      <c r="R440" s="1569"/>
      <c r="S440" s="1569"/>
      <c r="T440" s="1569"/>
      <c r="U440" s="1569"/>
      <c r="V440" s="1569"/>
      <c r="W440" s="1569"/>
      <c r="X440" s="1569"/>
      <c r="Y440" s="1569"/>
      <c r="Z440" s="1569"/>
      <c r="AA440" s="1569"/>
      <c r="AB440" s="1569"/>
      <c r="AC440" s="1569"/>
      <c r="AD440" s="1569"/>
      <c r="AE440" s="1569"/>
      <c r="AF440" s="1569"/>
      <c r="AG440" s="1569"/>
      <c r="AH440" s="1569"/>
      <c r="AI440" s="1569"/>
      <c r="AJ440" s="1569"/>
      <c r="AK440" s="1569"/>
      <c r="AL440" s="1569"/>
      <c r="AM440" s="1569"/>
      <c r="AN440" s="1569"/>
      <c r="AO440" s="1569"/>
      <c r="AP440" s="1569"/>
      <c r="AQ440" s="1569"/>
      <c r="AR440" s="1569"/>
      <c r="AS440" s="1569"/>
      <c r="AT440" s="1569"/>
      <c r="AU440" s="1569"/>
      <c r="AV440" s="1569"/>
      <c r="AW440" s="1569"/>
      <c r="AX440" s="1569"/>
      <c r="AY440" s="1569"/>
      <c r="AZ440" s="1569"/>
      <c r="BA440" s="1569"/>
      <c r="BB440" s="1569"/>
      <c r="BC440" s="1569"/>
      <c r="BD440" s="1569"/>
      <c r="BE440" s="1569"/>
      <c r="BF440" s="1569"/>
      <c r="BG440" s="1570"/>
    </row>
    <row r="441" spans="2:59" s="26" customFormat="1" ht="14.5" customHeight="1">
      <c r="B441" s="1546" t="str">
        <f>"T_HBB"&amp;"X"&amp;F441&amp;"X"&amp;G441&amp;"X"&amp;H441</f>
        <v>T_HBBX2500AX: 720X35</v>
      </c>
      <c r="C441" s="1546" t="s">
        <v>75</v>
      </c>
      <c r="D441" s="1546" t="s">
        <v>123</v>
      </c>
      <c r="E441" s="1546" t="s">
        <v>125</v>
      </c>
      <c r="F441" s="1547" t="s">
        <v>435</v>
      </c>
      <c r="G441" s="1548" t="s">
        <v>441</v>
      </c>
      <c r="H441" s="1546">
        <v>35</v>
      </c>
      <c r="I441" s="797"/>
      <c r="J441" s="797"/>
      <c r="K441" s="797"/>
      <c r="L441" s="797"/>
      <c r="M441" s="797"/>
      <c r="N441" s="797"/>
      <c r="O441" s="797"/>
      <c r="P441" s="797"/>
      <c r="Q441" s="797"/>
      <c r="R441" s="797"/>
      <c r="S441" s="797"/>
      <c r="T441" s="797"/>
      <c r="U441" s="797"/>
      <c r="V441" s="797"/>
      <c r="W441" s="797"/>
      <c r="X441" s="797"/>
      <c r="Y441" s="797"/>
      <c r="Z441" s="797"/>
      <c r="AA441" s="797"/>
      <c r="AB441" s="797"/>
      <c r="AC441" s="797"/>
      <c r="AD441" s="797"/>
      <c r="AE441" s="797"/>
      <c r="AF441" s="797"/>
      <c r="AG441" s="797"/>
      <c r="AH441" s="797"/>
      <c r="AI441" s="797"/>
      <c r="AJ441" s="797"/>
      <c r="AK441" s="797"/>
      <c r="AL441" s="797"/>
      <c r="AM441" s="797"/>
      <c r="AN441" s="797"/>
      <c r="AO441" s="797"/>
      <c r="AP441" s="797"/>
      <c r="AQ441" s="797"/>
      <c r="AR441" s="797"/>
      <c r="AS441" s="797"/>
      <c r="AT441" s="797"/>
      <c r="AU441" s="797"/>
      <c r="AV441" s="797"/>
      <c r="AW441" s="797"/>
      <c r="AX441" s="797"/>
      <c r="AY441" s="797"/>
      <c r="AZ441" s="797"/>
      <c r="BA441" s="797"/>
      <c r="BB441" s="797"/>
      <c r="BC441" s="797"/>
      <c r="BD441" s="797"/>
      <c r="BE441" s="797"/>
      <c r="BF441" s="797"/>
      <c r="BG441" s="1549"/>
    </row>
    <row r="442" spans="2:59" s="26" customFormat="1" ht="3.65" customHeight="1">
      <c r="B442" s="601"/>
      <c r="H442" s="1550"/>
      <c r="BG442" s="365"/>
    </row>
    <row r="443" spans="2:59" s="26" customFormat="1" ht="3.65" customHeight="1">
      <c r="B443" s="601"/>
      <c r="H443" s="1550"/>
      <c r="BG443" s="365"/>
    </row>
    <row r="444" spans="2:59" s="26" customFormat="1" ht="3.65" customHeight="1">
      <c r="B444" s="601"/>
      <c r="H444" s="1550"/>
      <c r="L444" s="1551" t="s">
        <v>124</v>
      </c>
      <c r="M444" s="1552"/>
      <c r="N444" s="1552"/>
      <c r="O444" s="1553"/>
      <c r="P444" s="346"/>
      <c r="Q444" s="346"/>
      <c r="R444" s="1554"/>
      <c r="S444" s="1554"/>
      <c r="T444" s="1554"/>
      <c r="U444" s="1554"/>
      <c r="V444" s="345"/>
      <c r="W444" s="345"/>
      <c r="X444" s="1553"/>
      <c r="Y444" s="1553"/>
      <c r="Z444" s="1553"/>
      <c r="AA444" s="1553"/>
      <c r="AB444" s="346"/>
      <c r="AC444" s="346"/>
      <c r="AD444" s="1554"/>
      <c r="AE444" s="1554"/>
      <c r="AF444" s="1554"/>
      <c r="AG444" s="1554"/>
      <c r="AH444" s="1555" t="s">
        <v>111</v>
      </c>
      <c r="AI444" s="1556"/>
      <c r="BG444" s="365"/>
    </row>
    <row r="445" spans="2:59" s="26" customFormat="1" ht="3.65" customHeight="1">
      <c r="B445" s="601"/>
      <c r="H445" s="1550"/>
      <c r="L445" s="1557"/>
      <c r="M445" s="1558"/>
      <c r="N445" s="1558"/>
      <c r="O445" s="1559"/>
      <c r="P445" s="350"/>
      <c r="Q445" s="812"/>
      <c r="R445" s="36"/>
      <c r="S445" s="36"/>
      <c r="T445" s="36"/>
      <c r="U445" s="36"/>
      <c r="V445" s="349"/>
      <c r="W445" s="349"/>
      <c r="X445" s="1559"/>
      <c r="Y445" s="1559"/>
      <c r="Z445" s="1559"/>
      <c r="AA445" s="1559"/>
      <c r="AB445" s="350"/>
      <c r="AC445" s="812"/>
      <c r="AD445" s="36"/>
      <c r="AE445" s="36"/>
      <c r="AF445" s="36"/>
      <c r="AG445" s="36"/>
      <c r="AH445" s="1412"/>
      <c r="AI445" s="1560"/>
      <c r="BG445" s="365"/>
    </row>
    <row r="446" spans="2:59" s="26" customFormat="1" ht="3.65" customHeight="1">
      <c r="B446" s="601"/>
      <c r="H446" s="1550"/>
      <c r="L446" s="1579"/>
      <c r="M446" s="811"/>
      <c r="N446" s="811"/>
      <c r="O446" s="811"/>
      <c r="P446" s="811"/>
      <c r="Q446" s="352"/>
      <c r="R446" s="352"/>
      <c r="S446" s="352"/>
      <c r="T446" s="352"/>
      <c r="U446" s="352"/>
      <c r="V446" s="352"/>
      <c r="W446" s="1594"/>
      <c r="X446" s="1594"/>
      <c r="Y446" s="811"/>
      <c r="Z446" s="811"/>
      <c r="AA446" s="811"/>
      <c r="AB446" s="811"/>
      <c r="AC446" s="352"/>
      <c r="AD446" s="352"/>
      <c r="AE446" s="352"/>
      <c r="AF446" s="352"/>
      <c r="AG446" s="352"/>
      <c r="AH446" s="352"/>
      <c r="AI446" s="1580"/>
      <c r="BG446" s="365"/>
    </row>
    <row r="447" spans="2:59" s="26" customFormat="1" ht="3.65" customHeight="1">
      <c r="B447" s="601"/>
      <c r="H447" s="1550"/>
      <c r="L447" s="1582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1561"/>
      <c r="BG447" s="365"/>
    </row>
    <row r="448" spans="2:59" s="26" customFormat="1" ht="3.65" customHeight="1">
      <c r="B448" s="601"/>
      <c r="H448" s="1550"/>
      <c r="L448" s="1582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1561"/>
      <c r="BG448" s="365"/>
    </row>
    <row r="449" spans="2:59" s="26" customFormat="1" ht="3.65" customHeight="1">
      <c r="B449" s="601"/>
      <c r="H449" s="1550"/>
      <c r="L449" s="875"/>
      <c r="M449" s="1611" t="e" vm="41">
        <v>#VALUE!</v>
      </c>
      <c r="N449" s="1612"/>
      <c r="O449" s="1612"/>
      <c r="P449" s="1612"/>
      <c r="Q449" s="1612"/>
      <c r="R449" s="1612"/>
      <c r="S449" s="1612"/>
      <c r="T449" s="1612"/>
      <c r="U449" s="1612"/>
      <c r="V449" s="1612"/>
      <c r="W449" s="1612"/>
      <c r="X449" s="1612"/>
      <c r="Y449" s="1612"/>
      <c r="Z449" s="1612"/>
      <c r="AA449" s="1612"/>
      <c r="AB449" s="1612"/>
      <c r="AC449" s="1612"/>
      <c r="AD449" s="1612"/>
      <c r="AE449" s="1612"/>
      <c r="AF449" s="1612"/>
      <c r="AG449" s="1612"/>
      <c r="AH449" s="1613"/>
      <c r="AI449" s="1575"/>
      <c r="BG449" s="365"/>
    </row>
    <row r="450" spans="2:59" s="26" customFormat="1" ht="3.65" customHeight="1">
      <c r="B450" s="601"/>
      <c r="H450" s="1550"/>
      <c r="L450" s="875"/>
      <c r="M450" s="1614"/>
      <c r="N450" s="1615"/>
      <c r="O450" s="1615"/>
      <c r="P450" s="1615"/>
      <c r="Q450" s="1615"/>
      <c r="R450" s="1615"/>
      <c r="S450" s="1615"/>
      <c r="T450" s="1615"/>
      <c r="U450" s="1615"/>
      <c r="V450" s="1615"/>
      <c r="W450" s="1615"/>
      <c r="X450" s="1615"/>
      <c r="Y450" s="1615"/>
      <c r="Z450" s="1615"/>
      <c r="AA450" s="1615"/>
      <c r="AB450" s="1615"/>
      <c r="AC450" s="1615"/>
      <c r="AD450" s="1615"/>
      <c r="AE450" s="1615"/>
      <c r="AF450" s="1615"/>
      <c r="AG450" s="1615"/>
      <c r="AH450" s="1616"/>
      <c r="AI450" s="1575"/>
      <c r="BG450" s="365"/>
    </row>
    <row r="451" spans="2:59" s="26" customFormat="1" ht="3.65" customHeight="1">
      <c r="B451" s="601"/>
      <c r="H451" s="1550"/>
      <c r="L451" s="1582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1561"/>
      <c r="BG451" s="365"/>
    </row>
    <row r="452" spans="2:59" s="26" customFormat="1" ht="3.65" customHeight="1">
      <c r="B452" s="601"/>
      <c r="H452" s="1550"/>
      <c r="L452" s="1582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1561"/>
      <c r="BG452" s="365"/>
    </row>
    <row r="453" spans="2:59" s="26" customFormat="1" ht="3.65" customHeight="1">
      <c r="B453" s="601"/>
      <c r="H453" s="1550"/>
      <c r="L453" s="1582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1561"/>
      <c r="BG453" s="365"/>
    </row>
    <row r="454" spans="2:59" s="26" customFormat="1" ht="3.65" customHeight="1">
      <c r="B454" s="601"/>
      <c r="H454" s="1550"/>
      <c r="L454" s="960" t="s">
        <v>129</v>
      </c>
      <c r="M454" s="961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50"/>
      <c r="Y454" s="350"/>
      <c r="Z454" s="36"/>
      <c r="AA454" s="36"/>
      <c r="AB454" s="36"/>
      <c r="AC454" s="36"/>
      <c r="AD454" s="36"/>
      <c r="AE454" s="36"/>
      <c r="AF454" s="36"/>
      <c r="AG454" s="36"/>
      <c r="AH454" s="36"/>
      <c r="AI454" s="1561"/>
      <c r="BG454" s="365"/>
    </row>
    <row r="455" spans="2:59" s="26" customFormat="1" ht="3.65" customHeight="1">
      <c r="B455" s="601"/>
      <c r="H455" s="1550"/>
      <c r="L455" s="962"/>
      <c r="M455" s="963"/>
      <c r="N455" s="1584"/>
      <c r="O455" s="1584"/>
      <c r="P455" s="1584"/>
      <c r="Q455" s="1584"/>
      <c r="R455" s="1584"/>
      <c r="S455" s="1584"/>
      <c r="T455" s="1584"/>
      <c r="U455" s="1584"/>
      <c r="V455" s="1584"/>
      <c r="W455" s="1584"/>
      <c r="X455" s="355"/>
      <c r="Y455" s="355"/>
      <c r="Z455" s="1584"/>
      <c r="AA455" s="1584"/>
      <c r="AB455" s="1584"/>
      <c r="AC455" s="1584"/>
      <c r="AD455" s="1584"/>
      <c r="AE455" s="1584"/>
      <c r="AF455" s="1584"/>
      <c r="AG455" s="1584"/>
      <c r="AH455" s="1584"/>
      <c r="AI455" s="1585"/>
      <c r="BG455" s="365"/>
    </row>
    <row r="456" spans="2:59" s="26" customFormat="1" ht="3.65" customHeight="1">
      <c r="B456" s="601"/>
      <c r="H456" s="1564"/>
      <c r="BG456" s="365"/>
    </row>
    <row r="457" spans="2:59" s="26" customFormat="1" ht="3.65" customHeight="1">
      <c r="B457" s="1565"/>
      <c r="C457" s="1566"/>
      <c r="D457" s="1566"/>
      <c r="E457" s="1566"/>
      <c r="F457" s="1566"/>
      <c r="G457" s="1566"/>
      <c r="H457" s="1566"/>
      <c r="I457" s="1566"/>
      <c r="J457" s="1566"/>
      <c r="K457" s="1566"/>
      <c r="L457" s="1566"/>
      <c r="M457" s="1566"/>
      <c r="N457" s="1566"/>
      <c r="O457" s="1566"/>
      <c r="P457" s="1566"/>
      <c r="Q457" s="1566"/>
      <c r="R457" s="1566"/>
      <c r="S457" s="1566"/>
      <c r="T457" s="1566"/>
      <c r="U457" s="1566"/>
      <c r="V457" s="1566"/>
      <c r="W457" s="1566"/>
      <c r="X457" s="1566"/>
      <c r="Y457" s="1566"/>
      <c r="Z457" s="1566"/>
      <c r="AA457" s="1566"/>
      <c r="AB457" s="1566"/>
      <c r="AC457" s="1566"/>
      <c r="AD457" s="1566"/>
      <c r="AE457" s="1566"/>
      <c r="AF457" s="1566"/>
      <c r="AG457" s="1566"/>
      <c r="AH457" s="1566"/>
      <c r="AI457" s="1566"/>
      <c r="AJ457" s="1566"/>
      <c r="AK457" s="1566"/>
      <c r="AL457" s="1566"/>
      <c r="AM457" s="1566"/>
      <c r="AN457" s="1566"/>
      <c r="AO457" s="1566"/>
      <c r="AP457" s="1566"/>
      <c r="AQ457" s="1566"/>
      <c r="AR457" s="1566"/>
      <c r="AS457" s="1566"/>
      <c r="AT457" s="1566"/>
      <c r="AU457" s="1566"/>
      <c r="AV457" s="1566"/>
      <c r="AW457" s="1566"/>
      <c r="AX457" s="1566"/>
      <c r="AY457" s="1566"/>
      <c r="AZ457" s="1566"/>
      <c r="BA457" s="1566"/>
      <c r="BB457" s="1566"/>
      <c r="BC457" s="1566"/>
      <c r="BD457" s="1566"/>
      <c r="BE457" s="1566"/>
      <c r="BF457" s="1566"/>
      <c r="BG457" s="1567"/>
    </row>
    <row r="458" spans="2:59" s="26" customFormat="1" ht="3.65" customHeight="1">
      <c r="B458" s="1568"/>
      <c r="C458" s="1569"/>
      <c r="D458" s="1569"/>
      <c r="E458" s="1569"/>
      <c r="F458" s="1569"/>
      <c r="G458" s="1569"/>
      <c r="H458" s="1569"/>
      <c r="I458" s="1569"/>
      <c r="J458" s="1569"/>
      <c r="K458" s="1569"/>
      <c r="L458" s="1569"/>
      <c r="M458" s="1569"/>
      <c r="N458" s="1569"/>
      <c r="O458" s="1569"/>
      <c r="P458" s="1569"/>
      <c r="Q458" s="1569"/>
      <c r="R458" s="1569"/>
      <c r="S458" s="1569"/>
      <c r="T458" s="1569"/>
      <c r="U458" s="1569"/>
      <c r="V458" s="1569"/>
      <c r="W458" s="1569"/>
      <c r="X458" s="1569"/>
      <c r="Y458" s="1569"/>
      <c r="Z458" s="1569"/>
      <c r="AA458" s="1569"/>
      <c r="AB458" s="1569"/>
      <c r="AC458" s="1569"/>
      <c r="AD458" s="1569"/>
      <c r="AE458" s="1569"/>
      <c r="AF458" s="1569"/>
      <c r="AG458" s="1569"/>
      <c r="AH458" s="1569"/>
      <c r="AI458" s="1569"/>
      <c r="AJ458" s="1569"/>
      <c r="AK458" s="1569"/>
      <c r="AL458" s="1569"/>
      <c r="AM458" s="1569"/>
      <c r="AN458" s="1569"/>
      <c r="AO458" s="1569"/>
      <c r="AP458" s="1569"/>
      <c r="AQ458" s="1569"/>
      <c r="AR458" s="1569"/>
      <c r="AS458" s="1569"/>
      <c r="AT458" s="1569"/>
      <c r="AU458" s="1569"/>
      <c r="AV458" s="1569"/>
      <c r="AW458" s="1569"/>
      <c r="AX458" s="1569"/>
      <c r="AY458" s="1569"/>
      <c r="AZ458" s="1569"/>
      <c r="BA458" s="1569"/>
      <c r="BB458" s="1569"/>
      <c r="BC458" s="1569"/>
      <c r="BD458" s="1569"/>
      <c r="BE458" s="1569"/>
      <c r="BF458" s="1569"/>
      <c r="BG458" s="1570"/>
    </row>
    <row r="459" spans="2:59" s="26" customFormat="1" ht="14.5" customHeight="1">
      <c r="B459" s="1546" t="str">
        <f>"T_HBB"&amp;"X"&amp;F459&amp;"X"&amp;G459&amp;"X"&amp;H459</f>
        <v>T_HBBX3200AX720X35</v>
      </c>
      <c r="C459" s="1546" t="s">
        <v>75</v>
      </c>
      <c r="D459" s="1546" t="s">
        <v>123</v>
      </c>
      <c r="E459" s="1546" t="s">
        <v>125</v>
      </c>
      <c r="F459" s="1547" t="s">
        <v>436</v>
      </c>
      <c r="G459" s="1548">
        <v>720</v>
      </c>
      <c r="H459" s="1546">
        <v>35</v>
      </c>
      <c r="I459" s="797"/>
      <c r="J459" s="797"/>
      <c r="K459" s="797"/>
      <c r="L459" s="797"/>
      <c r="M459" s="797"/>
      <c r="N459" s="797"/>
      <c r="O459" s="797"/>
      <c r="P459" s="797"/>
      <c r="Q459" s="797"/>
      <c r="R459" s="797"/>
      <c r="S459" s="797"/>
      <c r="T459" s="797"/>
      <c r="U459" s="797"/>
      <c r="V459" s="797"/>
      <c r="W459" s="797"/>
      <c r="X459" s="797"/>
      <c r="Y459" s="797"/>
      <c r="Z459" s="797"/>
      <c r="AA459" s="797"/>
      <c r="AB459" s="797"/>
      <c r="AC459" s="797"/>
      <c r="AD459" s="797"/>
      <c r="AE459" s="797"/>
      <c r="AF459" s="797"/>
      <c r="AG459" s="797"/>
      <c r="AH459" s="797"/>
      <c r="AI459" s="797"/>
      <c r="AJ459" s="797"/>
      <c r="AK459" s="797"/>
      <c r="AL459" s="797"/>
      <c r="AM459" s="797"/>
      <c r="AN459" s="797"/>
      <c r="AO459" s="797"/>
      <c r="AP459" s="797"/>
      <c r="AQ459" s="797"/>
      <c r="AR459" s="797"/>
      <c r="AS459" s="797"/>
      <c r="AT459" s="797"/>
      <c r="AU459" s="797"/>
      <c r="AV459" s="797"/>
      <c r="AW459" s="797"/>
      <c r="AX459" s="797"/>
      <c r="AY459" s="797"/>
      <c r="AZ459" s="797"/>
      <c r="BA459" s="797"/>
      <c r="BB459" s="797"/>
      <c r="BC459" s="797"/>
      <c r="BD459" s="797"/>
      <c r="BE459" s="797"/>
      <c r="BF459" s="797"/>
      <c r="BG459" s="1549"/>
    </row>
    <row r="460" spans="2:59" s="26" customFormat="1" ht="3.65" customHeight="1">
      <c r="B460" s="601"/>
      <c r="H460" s="1550"/>
      <c r="BG460" s="365"/>
    </row>
    <row r="461" spans="2:59" s="26" customFormat="1" ht="3.65" customHeight="1">
      <c r="B461" s="601"/>
      <c r="H461" s="1550"/>
      <c r="BG461" s="365"/>
    </row>
    <row r="462" spans="2:59" s="26" customFormat="1" ht="3.65" customHeight="1">
      <c r="B462" s="601"/>
      <c r="H462" s="1550"/>
      <c r="L462" s="1551" t="s">
        <v>124</v>
      </c>
      <c r="M462" s="1552"/>
      <c r="N462" s="1552"/>
      <c r="O462" s="1553"/>
      <c r="P462" s="346"/>
      <c r="Q462" s="346"/>
      <c r="R462" s="1554"/>
      <c r="S462" s="1554"/>
      <c r="T462" s="1554"/>
      <c r="U462" s="1554"/>
      <c r="V462" s="345"/>
      <c r="W462" s="345"/>
      <c r="X462" s="1553"/>
      <c r="Y462" s="1553"/>
      <c r="Z462" s="1553"/>
      <c r="AA462" s="1553"/>
      <c r="AB462" s="346"/>
      <c r="AC462" s="346"/>
      <c r="AD462" s="1554"/>
      <c r="AE462" s="1554"/>
      <c r="AF462" s="1554"/>
      <c r="AG462" s="1554"/>
      <c r="AH462" s="1555" t="s">
        <v>111</v>
      </c>
      <c r="AI462" s="1556"/>
      <c r="BG462" s="365"/>
    </row>
    <row r="463" spans="2:59" s="26" customFormat="1" ht="3.65" customHeight="1">
      <c r="B463" s="601"/>
      <c r="H463" s="1550"/>
      <c r="L463" s="1557"/>
      <c r="M463" s="1558"/>
      <c r="N463" s="1558"/>
      <c r="O463" s="1559"/>
      <c r="P463" s="350"/>
      <c r="Q463" s="812"/>
      <c r="R463" s="36"/>
      <c r="S463" s="36"/>
      <c r="T463" s="36"/>
      <c r="U463" s="36"/>
      <c r="V463" s="349"/>
      <c r="W463" s="349"/>
      <c r="X463" s="1559"/>
      <c r="Y463" s="1559"/>
      <c r="Z463" s="1559"/>
      <c r="AA463" s="1559"/>
      <c r="AB463" s="350"/>
      <c r="AC463" s="812"/>
      <c r="AD463" s="36"/>
      <c r="AE463" s="36"/>
      <c r="AF463" s="36"/>
      <c r="AG463" s="36"/>
      <c r="AH463" s="1412"/>
      <c r="AI463" s="1560"/>
      <c r="BG463" s="365"/>
    </row>
    <row r="464" spans="2:59" s="26" customFormat="1" ht="3.65" customHeight="1">
      <c r="B464" s="601"/>
      <c r="H464" s="1550"/>
      <c r="L464" s="1579"/>
      <c r="M464" s="811"/>
      <c r="N464" s="811"/>
      <c r="O464" s="811"/>
      <c r="P464" s="811"/>
      <c r="Q464" s="352"/>
      <c r="R464" s="352"/>
      <c r="S464" s="352"/>
      <c r="T464" s="352"/>
      <c r="U464" s="352"/>
      <c r="V464" s="352"/>
      <c r="W464" s="1594"/>
      <c r="X464" s="1594"/>
      <c r="Y464" s="811"/>
      <c r="Z464" s="811"/>
      <c r="AA464" s="811"/>
      <c r="AB464" s="811"/>
      <c r="AC464" s="352"/>
      <c r="AD464" s="352"/>
      <c r="AE464" s="352"/>
      <c r="AF464" s="352"/>
      <c r="AG464" s="352"/>
      <c r="AH464" s="352"/>
      <c r="AI464" s="1580"/>
      <c r="BG464" s="365"/>
    </row>
    <row r="465" spans="2:59" s="26" customFormat="1" ht="3.65" customHeight="1">
      <c r="B465" s="601"/>
      <c r="H465" s="1550"/>
      <c r="L465" s="1582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1561"/>
      <c r="BG465" s="365"/>
    </row>
    <row r="466" spans="2:59" s="26" customFormat="1" ht="3.65" customHeight="1">
      <c r="B466" s="601"/>
      <c r="H466" s="1550"/>
      <c r="L466" s="1582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1561"/>
      <c r="BG466" s="365"/>
    </row>
    <row r="467" spans="2:59" s="26" customFormat="1" ht="3.65" customHeight="1">
      <c r="B467" s="601"/>
      <c r="H467" s="1550"/>
      <c r="L467" s="1582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1561"/>
      <c r="BG467" s="365"/>
    </row>
    <row r="468" spans="2:59" s="26" customFormat="1" ht="3.65" customHeight="1">
      <c r="B468" s="601"/>
      <c r="H468" s="1550"/>
      <c r="L468" s="1574"/>
      <c r="M468" s="1595" t="e" vm="41">
        <v>#VALUE!</v>
      </c>
      <c r="N468" s="1622"/>
      <c r="O468" s="1622"/>
      <c r="P468" s="1622"/>
      <c r="Q468" s="1622"/>
      <c r="R468" s="1622"/>
      <c r="S468" s="1622"/>
      <c r="T468" s="1622"/>
      <c r="U468" s="1622"/>
      <c r="V468" s="1622"/>
      <c r="W468" s="1622"/>
      <c r="X468" s="1622"/>
      <c r="Y468" s="1622"/>
      <c r="Z468" s="1622"/>
      <c r="AA468" s="1622"/>
      <c r="AB468" s="1622"/>
      <c r="AC468" s="1622"/>
      <c r="AD468" s="1622"/>
      <c r="AE468" s="1622"/>
      <c r="AF468" s="1622"/>
      <c r="AG468" s="1622"/>
      <c r="AH468" s="1596"/>
      <c r="AI468" s="1575"/>
      <c r="BG468" s="365"/>
    </row>
    <row r="469" spans="2:59" s="26" customFormat="1" ht="3.65" customHeight="1">
      <c r="B469" s="601"/>
      <c r="H469" s="1550"/>
      <c r="L469" s="1574"/>
      <c r="M469" s="1614"/>
      <c r="N469" s="1615"/>
      <c r="O469" s="1615"/>
      <c r="P469" s="1615"/>
      <c r="Q469" s="1615"/>
      <c r="R469" s="1615"/>
      <c r="S469" s="1615"/>
      <c r="T469" s="1615"/>
      <c r="U469" s="1615"/>
      <c r="V469" s="1615"/>
      <c r="W469" s="1615"/>
      <c r="X469" s="1615"/>
      <c r="Y469" s="1615"/>
      <c r="Z469" s="1615"/>
      <c r="AA469" s="1615"/>
      <c r="AB469" s="1615"/>
      <c r="AC469" s="1615"/>
      <c r="AD469" s="1615"/>
      <c r="AE469" s="1615"/>
      <c r="AF469" s="1615"/>
      <c r="AG469" s="1615"/>
      <c r="AH469" s="1616"/>
      <c r="AI469" s="1575"/>
      <c r="BG469" s="365"/>
    </row>
    <row r="470" spans="2:59" s="26" customFormat="1" ht="3.65" customHeight="1">
      <c r="B470" s="601"/>
      <c r="H470" s="1550"/>
      <c r="L470" s="1582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1561"/>
      <c r="BG470" s="365"/>
    </row>
    <row r="471" spans="2:59" s="26" customFormat="1" ht="3.65" customHeight="1">
      <c r="B471" s="601"/>
      <c r="H471" s="1550"/>
      <c r="L471" s="1582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1561"/>
      <c r="BG471" s="365"/>
    </row>
    <row r="472" spans="2:59" s="26" customFormat="1" ht="3.65" customHeight="1">
      <c r="B472" s="601"/>
      <c r="H472" s="1550"/>
      <c r="L472" s="1582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1561"/>
      <c r="BG472" s="365"/>
    </row>
    <row r="473" spans="2:59" s="26" customFormat="1" ht="3.65" customHeight="1">
      <c r="B473" s="601"/>
      <c r="H473" s="1550"/>
      <c r="L473" s="1582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1561"/>
      <c r="BG473" s="365"/>
    </row>
    <row r="474" spans="2:59" s="26" customFormat="1" ht="3.65" customHeight="1">
      <c r="B474" s="601"/>
      <c r="H474" s="1564"/>
      <c r="L474" s="960" t="s">
        <v>133</v>
      </c>
      <c r="M474" s="961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50"/>
      <c r="Y474" s="350"/>
      <c r="Z474" s="36"/>
      <c r="AA474" s="36"/>
      <c r="AB474" s="36"/>
      <c r="AC474" s="36"/>
      <c r="AD474" s="36"/>
      <c r="AE474" s="36"/>
      <c r="AF474" s="36"/>
      <c r="AG474" s="36"/>
      <c r="AH474" s="36"/>
      <c r="AI474" s="1561"/>
      <c r="BG474" s="365"/>
    </row>
    <row r="475" spans="2:59" s="26" customFormat="1" ht="3.65" customHeight="1">
      <c r="B475" s="601"/>
      <c r="L475" s="962"/>
      <c r="M475" s="963"/>
      <c r="N475" s="1584"/>
      <c r="O475" s="1584"/>
      <c r="P475" s="1584"/>
      <c r="Q475" s="1584"/>
      <c r="R475" s="1584"/>
      <c r="S475" s="1584"/>
      <c r="T475" s="1584"/>
      <c r="U475" s="1584"/>
      <c r="V475" s="1584"/>
      <c r="W475" s="1584"/>
      <c r="X475" s="355"/>
      <c r="Y475" s="355"/>
      <c r="Z475" s="1584"/>
      <c r="AA475" s="1584"/>
      <c r="AB475" s="1584"/>
      <c r="AC475" s="1584"/>
      <c r="AD475" s="1584"/>
      <c r="AE475" s="1584"/>
      <c r="AF475" s="1584"/>
      <c r="AG475" s="1584"/>
      <c r="AH475" s="1584"/>
      <c r="AI475" s="1585"/>
      <c r="BG475" s="365"/>
    </row>
    <row r="476" spans="2:59" s="26" customFormat="1" ht="3.65" customHeight="1">
      <c r="B476" s="601"/>
      <c r="BG476" s="365"/>
    </row>
    <row r="477" spans="2:59" s="26" customFormat="1" ht="3.65" customHeight="1">
      <c r="B477" s="1565"/>
      <c r="C477" s="1566"/>
      <c r="D477" s="1566"/>
      <c r="E477" s="1566"/>
      <c r="F477" s="1566"/>
      <c r="G477" s="1566"/>
      <c r="H477" s="1566"/>
      <c r="I477" s="1566"/>
      <c r="J477" s="1566"/>
      <c r="K477" s="1566"/>
      <c r="L477" s="1566"/>
      <c r="M477" s="1566"/>
      <c r="N477" s="1566"/>
      <c r="O477" s="1566"/>
      <c r="P477" s="1566"/>
      <c r="Q477" s="1566"/>
      <c r="R477" s="1566"/>
      <c r="S477" s="1566"/>
      <c r="T477" s="1566"/>
      <c r="U477" s="1566"/>
      <c r="V477" s="1566"/>
      <c r="W477" s="1566"/>
      <c r="X477" s="1566"/>
      <c r="Y477" s="1566"/>
      <c r="Z477" s="1566"/>
      <c r="AA477" s="1566"/>
      <c r="AB477" s="1566"/>
      <c r="AC477" s="1566"/>
      <c r="AD477" s="1566"/>
      <c r="AE477" s="1566"/>
      <c r="AF477" s="1566"/>
      <c r="AG477" s="1566"/>
      <c r="AH477" s="1566"/>
      <c r="AI477" s="1566"/>
      <c r="AJ477" s="1566"/>
      <c r="AK477" s="1566"/>
      <c r="AL477" s="1566"/>
      <c r="AM477" s="1566"/>
      <c r="AN477" s="1566"/>
      <c r="AO477" s="1566"/>
      <c r="AP477" s="1566"/>
      <c r="AQ477" s="1566"/>
      <c r="AR477" s="1566"/>
      <c r="AS477" s="1566"/>
      <c r="AT477" s="1566"/>
      <c r="AU477" s="1566"/>
      <c r="AV477" s="1566"/>
      <c r="AW477" s="1566"/>
      <c r="AX477" s="1566"/>
      <c r="AY477" s="1566"/>
      <c r="AZ477" s="1566"/>
      <c r="BA477" s="1566"/>
      <c r="BB477" s="1566"/>
      <c r="BC477" s="1566"/>
      <c r="BD477" s="1566"/>
      <c r="BE477" s="1566"/>
      <c r="BF477" s="1566"/>
      <c r="BG477" s="1567"/>
    </row>
    <row r="478" spans="2:59" s="26" customFormat="1" ht="3.65" customHeight="1">
      <c r="B478" s="1568"/>
      <c r="C478" s="1569"/>
      <c r="D478" s="1569"/>
      <c r="E478" s="1569"/>
      <c r="F478" s="1569"/>
      <c r="G478" s="1569"/>
      <c r="H478" s="1569"/>
      <c r="I478" s="1569"/>
      <c r="J478" s="1569"/>
      <c r="K478" s="1569"/>
      <c r="L478" s="1569"/>
      <c r="M478" s="1569"/>
      <c r="N478" s="1569"/>
      <c r="O478" s="1569"/>
      <c r="P478" s="1569"/>
      <c r="Q478" s="1569"/>
      <c r="R478" s="1569"/>
      <c r="S478" s="1569"/>
      <c r="T478" s="1569"/>
      <c r="U478" s="1569"/>
      <c r="V478" s="1569"/>
      <c r="W478" s="1569"/>
      <c r="X478" s="1569"/>
      <c r="Y478" s="1569"/>
      <c r="Z478" s="1569"/>
      <c r="AA478" s="1569"/>
      <c r="AB478" s="1569"/>
      <c r="AC478" s="1569"/>
      <c r="AD478" s="1569"/>
      <c r="AE478" s="1569"/>
      <c r="AF478" s="1569"/>
      <c r="AG478" s="1569"/>
      <c r="AH478" s="1569"/>
      <c r="AI478" s="1569"/>
      <c r="AJ478" s="1569"/>
      <c r="AK478" s="1569"/>
      <c r="AL478" s="1569"/>
      <c r="AM478" s="1569"/>
      <c r="AN478" s="1569"/>
      <c r="AO478" s="1569"/>
      <c r="AP478" s="1569"/>
      <c r="AQ478" s="1569"/>
      <c r="AR478" s="1569"/>
      <c r="AS478" s="1569"/>
      <c r="AT478" s="1569"/>
      <c r="AU478" s="1569"/>
      <c r="AV478" s="1569"/>
      <c r="AW478" s="1569"/>
      <c r="AX478" s="1569"/>
      <c r="AY478" s="1569"/>
      <c r="AZ478" s="1569"/>
      <c r="BA478" s="1569"/>
      <c r="BB478" s="1569"/>
      <c r="BC478" s="1569"/>
      <c r="BD478" s="1569"/>
      <c r="BE478" s="1569"/>
      <c r="BF478" s="1569"/>
      <c r="BG478" s="1570"/>
    </row>
    <row r="479" spans="2:59" s="26" customFormat="1" ht="14.5" customHeight="1">
      <c r="B479" s="1546" t="str">
        <f>"T_HBB"&amp;"X"&amp;F479&amp;"X"&amp;G479&amp;"X"&amp;H479</f>
        <v>T_HBBX4000AX: 720X35</v>
      </c>
      <c r="C479" s="1546" t="s">
        <v>75</v>
      </c>
      <c r="D479" s="1546" t="s">
        <v>123</v>
      </c>
      <c r="E479" s="1546" t="s">
        <v>125</v>
      </c>
      <c r="F479" s="1547" t="s">
        <v>437</v>
      </c>
      <c r="G479" s="1548" t="s">
        <v>441</v>
      </c>
      <c r="H479" s="1546">
        <v>35</v>
      </c>
      <c r="I479" s="797"/>
      <c r="J479" s="797"/>
      <c r="K479" s="797"/>
      <c r="L479" s="797"/>
      <c r="M479" s="797"/>
      <c r="N479" s="797"/>
      <c r="O479" s="797"/>
      <c r="P479" s="797"/>
      <c r="Q479" s="797"/>
      <c r="R479" s="797"/>
      <c r="S479" s="797"/>
      <c r="T479" s="797"/>
      <c r="U479" s="797"/>
      <c r="V479" s="797"/>
      <c r="W479" s="797"/>
      <c r="X479" s="797"/>
      <c r="Y479" s="797"/>
      <c r="Z479" s="797"/>
      <c r="AA479" s="797"/>
      <c r="AB479" s="797"/>
      <c r="AC479" s="797"/>
      <c r="AD479" s="797"/>
      <c r="AE479" s="797"/>
      <c r="AF479" s="797"/>
      <c r="AG479" s="797"/>
      <c r="AH479" s="797"/>
      <c r="AI479" s="797"/>
      <c r="AJ479" s="797"/>
      <c r="AK479" s="797"/>
      <c r="AL479" s="797"/>
      <c r="AM479" s="797"/>
      <c r="AN479" s="797"/>
      <c r="AO479" s="797"/>
      <c r="AP479" s="797"/>
      <c r="AQ479" s="797"/>
      <c r="AR479" s="797"/>
      <c r="AS479" s="797"/>
      <c r="AT479" s="797"/>
      <c r="AU479" s="797"/>
      <c r="AV479" s="797"/>
      <c r="AW479" s="797"/>
      <c r="AX479" s="797"/>
      <c r="AY479" s="797"/>
      <c r="AZ479" s="797"/>
      <c r="BA479" s="797"/>
      <c r="BB479" s="797"/>
      <c r="BC479" s="797"/>
      <c r="BD479" s="797"/>
      <c r="BE479" s="797"/>
      <c r="BF479" s="797"/>
      <c r="BG479" s="1549"/>
    </row>
    <row r="480" spans="2:59" s="26" customFormat="1" ht="3.65" customHeight="1">
      <c r="B480" s="601"/>
      <c r="H480" s="1550"/>
      <c r="BG480" s="365"/>
    </row>
    <row r="481" spans="2:59" s="26" customFormat="1" ht="3.65" customHeight="1">
      <c r="B481" s="601"/>
      <c r="H481" s="1550"/>
      <c r="BG481" s="365"/>
    </row>
    <row r="482" spans="2:59" s="26" customFormat="1" ht="3.65" customHeight="1">
      <c r="B482" s="601"/>
      <c r="H482" s="1550"/>
      <c r="L482" s="1551" t="s">
        <v>124</v>
      </c>
      <c r="M482" s="1552"/>
      <c r="N482" s="1552"/>
      <c r="O482" s="1553"/>
      <c r="P482" s="346"/>
      <c r="Q482" s="346"/>
      <c r="R482" s="1554"/>
      <c r="S482" s="1554"/>
      <c r="T482" s="1554"/>
      <c r="U482" s="1554"/>
      <c r="V482" s="345"/>
      <c r="W482" s="345"/>
      <c r="X482" s="1553"/>
      <c r="Y482" s="1553"/>
      <c r="Z482" s="1553"/>
      <c r="AA482" s="1553"/>
      <c r="AB482" s="346"/>
      <c r="AC482" s="346"/>
      <c r="AD482" s="1554"/>
      <c r="AE482" s="1554"/>
      <c r="AF482" s="1554"/>
      <c r="AG482" s="1554"/>
      <c r="AH482" s="1555" t="s">
        <v>111</v>
      </c>
      <c r="AI482" s="1556"/>
      <c r="BG482" s="365"/>
    </row>
    <row r="483" spans="2:59" s="26" customFormat="1" ht="3.65" customHeight="1">
      <c r="B483" s="601"/>
      <c r="H483" s="1550"/>
      <c r="L483" s="1557"/>
      <c r="M483" s="1558"/>
      <c r="N483" s="1558"/>
      <c r="O483" s="1559"/>
      <c r="P483" s="350"/>
      <c r="Q483" s="812"/>
      <c r="R483" s="36"/>
      <c r="S483" s="36"/>
      <c r="T483" s="36"/>
      <c r="U483" s="36"/>
      <c r="V483" s="349"/>
      <c r="W483" s="349"/>
      <c r="X483" s="1559"/>
      <c r="Y483" s="1559"/>
      <c r="Z483" s="1559"/>
      <c r="AA483" s="1559"/>
      <c r="AB483" s="350"/>
      <c r="AC483" s="812"/>
      <c r="AD483" s="36"/>
      <c r="AE483" s="36"/>
      <c r="AF483" s="36"/>
      <c r="AG483" s="36"/>
      <c r="AH483" s="1412"/>
      <c r="AI483" s="1560"/>
      <c r="BG483" s="365"/>
    </row>
    <row r="484" spans="2:59" s="26" customFormat="1" ht="3.65" customHeight="1">
      <c r="B484" s="601"/>
      <c r="H484" s="1550"/>
      <c r="L484" s="1579"/>
      <c r="M484" s="811"/>
      <c r="N484" s="811"/>
      <c r="O484" s="811"/>
      <c r="P484" s="811"/>
      <c r="Q484" s="352"/>
      <c r="R484" s="352"/>
      <c r="S484" s="352"/>
      <c r="T484" s="352"/>
      <c r="U484" s="352"/>
      <c r="V484" s="352"/>
      <c r="W484" s="1594"/>
      <c r="X484" s="1594"/>
      <c r="Y484" s="811"/>
      <c r="Z484" s="811"/>
      <c r="AA484" s="811"/>
      <c r="AB484" s="811"/>
      <c r="AC484" s="352"/>
      <c r="AD484" s="352"/>
      <c r="AE484" s="352"/>
      <c r="AF484" s="352"/>
      <c r="AG484" s="352"/>
      <c r="AH484" s="352"/>
      <c r="AI484" s="1580"/>
      <c r="BG484" s="365"/>
    </row>
    <row r="485" spans="2:59" s="26" customFormat="1" ht="3.65" customHeight="1">
      <c r="B485" s="601"/>
      <c r="H485" s="1550"/>
      <c r="L485" s="1582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1561"/>
      <c r="BG485" s="365"/>
    </row>
    <row r="486" spans="2:59" s="26" customFormat="1" ht="3.65" customHeight="1">
      <c r="B486" s="601"/>
      <c r="H486" s="1550"/>
      <c r="L486" s="1582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1561"/>
      <c r="BG486" s="365"/>
    </row>
    <row r="487" spans="2:59" s="26" customFormat="1" ht="3.65" customHeight="1">
      <c r="B487" s="601"/>
      <c r="H487" s="1550"/>
      <c r="L487" s="1582"/>
      <c r="M487" s="1610"/>
      <c r="N487" s="1610"/>
      <c r="O487" s="1610"/>
      <c r="P487" s="1610"/>
      <c r="Q487" s="1610"/>
      <c r="R487" s="1610"/>
      <c r="S487" s="1610"/>
      <c r="T487" s="1610"/>
      <c r="U487" s="1610"/>
      <c r="V487" s="1610"/>
      <c r="W487" s="1610"/>
      <c r="X487" s="1610"/>
      <c r="Y487" s="1610"/>
      <c r="Z487" s="1610"/>
      <c r="AA487" s="1610"/>
      <c r="AB487" s="1610"/>
      <c r="AC487" s="1610"/>
      <c r="AD487" s="1610"/>
      <c r="AE487" s="1610"/>
      <c r="AF487" s="1610"/>
      <c r="AG487" s="1610"/>
      <c r="AH487" s="1610"/>
      <c r="AI487" s="1561"/>
      <c r="BG487" s="365"/>
    </row>
    <row r="488" spans="2:59" s="26" customFormat="1" ht="3.65" customHeight="1">
      <c r="B488" s="601"/>
      <c r="H488" s="1550"/>
      <c r="L488" s="1574"/>
      <c r="M488" s="1611" t="e" vm="41">
        <v>#VALUE!</v>
      </c>
      <c r="N488" s="1612"/>
      <c r="O488" s="1612"/>
      <c r="P488" s="1612"/>
      <c r="Q488" s="1612"/>
      <c r="R488" s="1612"/>
      <c r="S488" s="1612"/>
      <c r="T488" s="1612"/>
      <c r="U488" s="1612"/>
      <c r="V488" s="1612"/>
      <c r="W488" s="1612"/>
      <c r="X488" s="1612"/>
      <c r="Y488" s="1612"/>
      <c r="Z488" s="1612"/>
      <c r="AA488" s="1612"/>
      <c r="AB488" s="1612"/>
      <c r="AC488" s="1612"/>
      <c r="AD488" s="1612"/>
      <c r="AE488" s="1612"/>
      <c r="AF488" s="1612"/>
      <c r="AG488" s="1612"/>
      <c r="AH488" s="1613"/>
      <c r="AI488" s="1575"/>
      <c r="BG488" s="365"/>
    </row>
    <row r="489" spans="2:59" s="26" customFormat="1" ht="3.65" customHeight="1">
      <c r="B489" s="601"/>
      <c r="H489" s="1550"/>
      <c r="L489" s="1574"/>
      <c r="M489" s="1614"/>
      <c r="N489" s="1615"/>
      <c r="O489" s="1615"/>
      <c r="P489" s="1615"/>
      <c r="Q489" s="1615"/>
      <c r="R489" s="1615"/>
      <c r="S489" s="1615"/>
      <c r="T489" s="1615"/>
      <c r="U489" s="1615"/>
      <c r="V489" s="1615"/>
      <c r="W489" s="1615"/>
      <c r="X489" s="1615"/>
      <c r="Y489" s="1615"/>
      <c r="Z489" s="1615"/>
      <c r="AA489" s="1615"/>
      <c r="AB489" s="1615"/>
      <c r="AC489" s="1615"/>
      <c r="AD489" s="1615"/>
      <c r="AE489" s="1615"/>
      <c r="AF489" s="1615"/>
      <c r="AG489" s="1615"/>
      <c r="AH489" s="1616"/>
      <c r="AI489" s="1575"/>
      <c r="BG489" s="365"/>
    </row>
    <row r="490" spans="2:59" s="26" customFormat="1" ht="3.65" customHeight="1">
      <c r="B490" s="601"/>
      <c r="H490" s="1550"/>
      <c r="L490" s="1582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1561"/>
      <c r="BG490" s="365"/>
    </row>
    <row r="491" spans="2:59" s="26" customFormat="1" ht="3.65" customHeight="1">
      <c r="B491" s="601"/>
      <c r="H491" s="1550"/>
      <c r="L491" s="1582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1561"/>
      <c r="BG491" s="365"/>
    </row>
    <row r="492" spans="2:59" s="26" customFormat="1" ht="3.65" customHeight="1">
      <c r="B492" s="601"/>
      <c r="H492" s="1550"/>
      <c r="L492" s="1582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1561"/>
      <c r="BG492" s="365"/>
    </row>
    <row r="493" spans="2:59" s="26" customFormat="1" ht="3.65" customHeight="1">
      <c r="B493" s="601"/>
      <c r="H493" s="1550"/>
      <c r="L493" s="1582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1561"/>
      <c r="BG493" s="365"/>
    </row>
    <row r="494" spans="2:59" s="26" customFormat="1" ht="3.65" customHeight="1">
      <c r="B494" s="601"/>
      <c r="H494" s="1550"/>
      <c r="L494" s="960" t="s">
        <v>133</v>
      </c>
      <c r="M494" s="961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50"/>
      <c r="Y494" s="350"/>
      <c r="Z494" s="36"/>
      <c r="AA494" s="36"/>
      <c r="AB494" s="36"/>
      <c r="AC494" s="36"/>
      <c r="AD494" s="36"/>
      <c r="AE494" s="36"/>
      <c r="AF494" s="36"/>
      <c r="AG494" s="36"/>
      <c r="AH494" s="36"/>
      <c r="AI494" s="1561"/>
      <c r="BG494" s="365"/>
    </row>
    <row r="495" spans="2:59" s="26" customFormat="1" ht="3.65" customHeight="1">
      <c r="B495" s="601"/>
      <c r="H495" s="1550"/>
      <c r="L495" s="962"/>
      <c r="M495" s="963"/>
      <c r="N495" s="1584"/>
      <c r="O495" s="1584"/>
      <c r="P495" s="1584"/>
      <c r="Q495" s="1584"/>
      <c r="R495" s="1584"/>
      <c r="S495" s="1584"/>
      <c r="T495" s="1584"/>
      <c r="U495" s="1584"/>
      <c r="V495" s="1584"/>
      <c r="W495" s="1584"/>
      <c r="X495" s="355"/>
      <c r="Y495" s="355"/>
      <c r="Z495" s="1584"/>
      <c r="AA495" s="1584"/>
      <c r="AB495" s="1584"/>
      <c r="AC495" s="1584"/>
      <c r="AD495" s="1584"/>
      <c r="AE495" s="1584"/>
      <c r="AF495" s="1584"/>
      <c r="AG495" s="1584"/>
      <c r="AH495" s="1584"/>
      <c r="AI495" s="1585"/>
      <c r="BG495" s="365"/>
    </row>
    <row r="496" spans="2:59" s="26" customFormat="1" ht="3.65" customHeight="1">
      <c r="B496" s="601"/>
      <c r="H496" s="1564"/>
      <c r="BG496" s="365"/>
    </row>
    <row r="497" spans="2:59" s="26" customFormat="1" ht="3.65" customHeight="1">
      <c r="B497" s="1565"/>
      <c r="C497" s="1566"/>
      <c r="D497" s="1566"/>
      <c r="E497" s="1566"/>
      <c r="F497" s="1566"/>
      <c r="G497" s="1566"/>
      <c r="H497" s="1566"/>
      <c r="I497" s="1566"/>
      <c r="J497" s="1566"/>
      <c r="K497" s="1566"/>
      <c r="L497" s="1566"/>
      <c r="M497" s="1566"/>
      <c r="N497" s="1566"/>
      <c r="O497" s="1566"/>
      <c r="P497" s="1566"/>
      <c r="Q497" s="1566"/>
      <c r="R497" s="1566"/>
      <c r="S497" s="1566"/>
      <c r="T497" s="1566"/>
      <c r="U497" s="1566"/>
      <c r="V497" s="1566"/>
      <c r="W497" s="1566"/>
      <c r="X497" s="1566"/>
      <c r="Y497" s="1566"/>
      <c r="Z497" s="1566"/>
      <c r="AA497" s="1566"/>
      <c r="AB497" s="1566"/>
      <c r="AC497" s="1566"/>
      <c r="AD497" s="1566"/>
      <c r="AE497" s="1566"/>
      <c r="AF497" s="1566"/>
      <c r="AG497" s="1566"/>
      <c r="AH497" s="1566"/>
      <c r="AI497" s="1566"/>
      <c r="AJ497" s="1566"/>
      <c r="AK497" s="1566"/>
      <c r="AL497" s="1566"/>
      <c r="AM497" s="1566"/>
      <c r="AN497" s="1566"/>
      <c r="AO497" s="1566"/>
      <c r="AP497" s="1566"/>
      <c r="AQ497" s="1566"/>
      <c r="AR497" s="1566"/>
      <c r="AS497" s="1566"/>
      <c r="AT497" s="1566"/>
      <c r="AU497" s="1566"/>
      <c r="AV497" s="1566"/>
      <c r="AW497" s="1566"/>
      <c r="AX497" s="1566"/>
      <c r="AY497" s="1566"/>
      <c r="AZ497" s="1566"/>
      <c r="BA497" s="1566"/>
      <c r="BB497" s="1566"/>
      <c r="BC497" s="1566"/>
      <c r="BD497" s="1566"/>
      <c r="BE497" s="1566"/>
      <c r="BF497" s="1566"/>
      <c r="BG497" s="1567"/>
    </row>
    <row r="498" spans="2:59" s="26" customFormat="1" ht="3.65" customHeight="1">
      <c r="B498" s="1568"/>
      <c r="C498" s="1569"/>
      <c r="D498" s="1569"/>
      <c r="E498" s="1569"/>
      <c r="F498" s="1569"/>
      <c r="G498" s="1569"/>
      <c r="H498" s="1569"/>
      <c r="I498" s="1569"/>
      <c r="J498" s="1569"/>
      <c r="K498" s="1569"/>
      <c r="L498" s="1569"/>
      <c r="M498" s="1569"/>
      <c r="N498" s="1569"/>
      <c r="O498" s="1569"/>
      <c r="P498" s="1569"/>
      <c r="Q498" s="1569"/>
      <c r="R498" s="1569"/>
      <c r="S498" s="1569"/>
      <c r="T498" s="1569"/>
      <c r="U498" s="1569"/>
      <c r="V498" s="1569"/>
      <c r="W498" s="1569"/>
      <c r="X498" s="1569"/>
      <c r="Y498" s="1569"/>
      <c r="Z498" s="1569"/>
      <c r="AA498" s="1569"/>
      <c r="AB498" s="1569"/>
      <c r="AC498" s="1569"/>
      <c r="AD498" s="1569"/>
      <c r="AE498" s="1569"/>
      <c r="AF498" s="1569"/>
      <c r="AG498" s="1569"/>
      <c r="AH498" s="1569"/>
      <c r="AI498" s="1569"/>
      <c r="AJ498" s="1569"/>
      <c r="AK498" s="1569"/>
      <c r="AL498" s="1569"/>
      <c r="AM498" s="1569"/>
      <c r="AN498" s="1569"/>
      <c r="AO498" s="1569"/>
      <c r="AP498" s="1569"/>
      <c r="AQ498" s="1569"/>
      <c r="AR498" s="1569"/>
      <c r="AS498" s="1569"/>
      <c r="AT498" s="1569"/>
      <c r="AU498" s="1569"/>
      <c r="AV498" s="1569"/>
      <c r="AW498" s="1569"/>
      <c r="AX498" s="1569"/>
      <c r="AY498" s="1569"/>
      <c r="AZ498" s="1569"/>
      <c r="BA498" s="1569"/>
      <c r="BB498" s="1569"/>
      <c r="BC498" s="1569"/>
      <c r="BD498" s="1569"/>
      <c r="BE498" s="1569"/>
      <c r="BF498" s="1569"/>
      <c r="BG498" s="1570"/>
    </row>
    <row r="499" spans="2:59" s="26" customFormat="1" ht="14.5" customHeight="1">
      <c r="B499" s="1546" t="str">
        <f>"T_HBB"&amp;"X"&amp;F499&amp;"X"&amp;G499&amp;"X"&amp;H499</f>
        <v>T_HBBX1600AX: 1120X35</v>
      </c>
      <c r="C499" s="1546" t="s">
        <v>75</v>
      </c>
      <c r="D499" s="1546" t="s">
        <v>123</v>
      </c>
      <c r="E499" s="1546" t="s">
        <v>125</v>
      </c>
      <c r="F499" s="1547" t="s">
        <v>433</v>
      </c>
      <c r="G499" s="1548" t="s">
        <v>442</v>
      </c>
      <c r="H499" s="1546">
        <v>35</v>
      </c>
      <c r="I499" s="797"/>
      <c r="J499" s="797"/>
      <c r="K499" s="797"/>
      <c r="L499" s="797"/>
      <c r="M499" s="797"/>
      <c r="N499" s="797"/>
      <c r="O499" s="797"/>
      <c r="P499" s="797"/>
      <c r="Q499" s="797"/>
      <c r="R499" s="797"/>
      <c r="S499" s="797"/>
      <c r="T499" s="797"/>
      <c r="U499" s="797"/>
      <c r="V499" s="797"/>
      <c r="W499" s="797"/>
      <c r="X499" s="797"/>
      <c r="Y499" s="797"/>
      <c r="Z499" s="797"/>
      <c r="AA499" s="797"/>
      <c r="AB499" s="797"/>
      <c r="AC499" s="797"/>
      <c r="AD499" s="797"/>
      <c r="AE499" s="797"/>
      <c r="AF499" s="797"/>
      <c r="AG499" s="797"/>
      <c r="AH499" s="797"/>
      <c r="AI499" s="797"/>
      <c r="AJ499" s="797"/>
      <c r="AK499" s="797"/>
      <c r="AL499" s="797"/>
      <c r="AM499" s="797"/>
      <c r="AN499" s="797"/>
      <c r="AO499" s="797"/>
      <c r="AP499" s="797"/>
      <c r="AQ499" s="797"/>
      <c r="AR499" s="797"/>
      <c r="AS499" s="797"/>
      <c r="AT499" s="797"/>
      <c r="AU499" s="797"/>
      <c r="AV499" s="797"/>
      <c r="AW499" s="797"/>
      <c r="AX499" s="797"/>
      <c r="AY499" s="797"/>
      <c r="AZ499" s="797"/>
      <c r="BA499" s="797"/>
      <c r="BB499" s="797"/>
      <c r="BC499" s="797"/>
      <c r="BD499" s="797"/>
      <c r="BE499" s="797"/>
      <c r="BF499" s="797"/>
      <c r="BG499" s="1549"/>
    </row>
    <row r="500" spans="2:59" s="26" customFormat="1" ht="3.65" customHeight="1">
      <c r="B500" s="1587"/>
      <c r="C500" s="1588"/>
      <c r="D500" s="1588"/>
      <c r="E500" s="1588"/>
      <c r="F500" s="1588"/>
      <c r="G500" s="1588"/>
      <c r="H500" s="1598"/>
      <c r="BG500" s="365"/>
    </row>
    <row r="501" spans="2:59" s="26" customFormat="1" ht="3.65" customHeight="1">
      <c r="B501" s="1587"/>
      <c r="C501" s="1588"/>
      <c r="D501" s="1588"/>
      <c r="E501" s="1588"/>
      <c r="F501" s="1588"/>
      <c r="G501" s="1588"/>
      <c r="H501" s="1550"/>
      <c r="BG501" s="365"/>
    </row>
    <row r="502" spans="2:59" s="26" customFormat="1" ht="3.65" customHeight="1">
      <c r="B502" s="1587"/>
      <c r="C502" s="1588"/>
      <c r="D502" s="1588"/>
      <c r="E502" s="1588"/>
      <c r="F502" s="1588"/>
      <c r="G502" s="1588"/>
      <c r="H502" s="1550"/>
      <c r="L502" s="1551" t="s">
        <v>124</v>
      </c>
      <c r="M502" s="1552"/>
      <c r="N502" s="1552"/>
      <c r="O502" s="1553"/>
      <c r="P502" s="346"/>
      <c r="Q502" s="346"/>
      <c r="R502" s="1554"/>
      <c r="S502" s="1554"/>
      <c r="T502" s="1554"/>
      <c r="U502" s="1554"/>
      <c r="V502" s="345"/>
      <c r="W502" s="345"/>
      <c r="X502" s="1553"/>
      <c r="Y502" s="1553"/>
      <c r="Z502" s="1553"/>
      <c r="AA502" s="1553"/>
      <c r="AB502" s="346"/>
      <c r="AC502" s="346"/>
      <c r="AD502" s="1554"/>
      <c r="AE502" s="1554"/>
      <c r="AF502" s="1554"/>
      <c r="AG502" s="1554"/>
      <c r="AH502" s="1554"/>
      <c r="AI502" s="1554"/>
      <c r="AJ502" s="1554"/>
      <c r="AK502" s="1554"/>
      <c r="AL502" s="1554"/>
      <c r="AM502" s="1554"/>
      <c r="AN502" s="1554"/>
      <c r="AO502" s="1554"/>
      <c r="AP502" s="1554"/>
      <c r="AQ502" s="1554"/>
      <c r="AR502" s="1554"/>
      <c r="AS502" s="1554"/>
      <c r="AT502" s="1554"/>
      <c r="AU502" s="1554"/>
      <c r="AV502" s="1554"/>
      <c r="AW502" s="1554"/>
      <c r="AX502" s="346"/>
      <c r="AY502" s="1555" t="s">
        <v>111</v>
      </c>
      <c r="AZ502" s="1556"/>
      <c r="BB502" s="1599"/>
      <c r="BC502" s="1599"/>
      <c r="BG502" s="365"/>
    </row>
    <row r="503" spans="2:59" s="26" customFormat="1" ht="3.65" customHeight="1">
      <c r="B503" s="1587"/>
      <c r="C503" s="1588"/>
      <c r="D503" s="1588"/>
      <c r="E503" s="1588"/>
      <c r="F503" s="1588"/>
      <c r="G503" s="1588"/>
      <c r="H503" s="1550"/>
      <c r="L503" s="1557"/>
      <c r="M503" s="1558"/>
      <c r="N503" s="1558"/>
      <c r="O503" s="1559"/>
      <c r="P503" s="350"/>
      <c r="Q503" s="812"/>
      <c r="R503" s="36"/>
      <c r="S503" s="36"/>
      <c r="T503" s="36"/>
      <c r="U503" s="36"/>
      <c r="V503" s="349"/>
      <c r="W503" s="349"/>
      <c r="X503" s="1559"/>
      <c r="Y503" s="1559"/>
      <c r="Z503" s="1559"/>
      <c r="AA503" s="1559"/>
      <c r="AB503" s="350"/>
      <c r="AC503" s="812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50"/>
      <c r="AY503" s="1412"/>
      <c r="AZ503" s="1560"/>
      <c r="BB503" s="1599"/>
      <c r="BC503" s="1599"/>
      <c r="BG503" s="365"/>
    </row>
    <row r="504" spans="2:59" s="26" customFormat="1" ht="3.65" customHeight="1">
      <c r="B504" s="1587"/>
      <c r="C504" s="1588"/>
      <c r="D504" s="1588"/>
      <c r="E504" s="1588"/>
      <c r="F504" s="1588"/>
      <c r="G504" s="1588"/>
      <c r="H504" s="1550"/>
      <c r="L504" s="1579"/>
      <c r="M504" s="811"/>
      <c r="N504" s="811"/>
      <c r="O504" s="811"/>
      <c r="P504" s="811"/>
      <c r="Q504" s="352"/>
      <c r="R504" s="352"/>
      <c r="S504" s="352"/>
      <c r="T504" s="352"/>
      <c r="U504" s="352"/>
      <c r="V504" s="352"/>
      <c r="W504" s="1594"/>
      <c r="X504" s="1594"/>
      <c r="Y504" s="811"/>
      <c r="Z504" s="811"/>
      <c r="AA504" s="811"/>
      <c r="AB504" s="811"/>
      <c r="AC504" s="352"/>
      <c r="AD504" s="352"/>
      <c r="AE504" s="352"/>
      <c r="AF504" s="352"/>
      <c r="AG504" s="352"/>
      <c r="AH504" s="352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1580"/>
      <c r="BB504" s="1599"/>
      <c r="BC504" s="1599"/>
      <c r="BG504" s="365"/>
    </row>
    <row r="505" spans="2:59" s="26" customFormat="1" ht="3.65" customHeight="1">
      <c r="B505" s="601"/>
      <c r="H505" s="1550"/>
      <c r="L505" s="1582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810"/>
      <c r="AY505" s="810"/>
      <c r="AZ505" s="1561"/>
      <c r="BB505" s="1599"/>
      <c r="BC505" s="1599"/>
      <c r="BG505" s="365"/>
    </row>
    <row r="506" spans="2:59" s="26" customFormat="1" ht="3.65" customHeight="1">
      <c r="B506" s="601"/>
      <c r="H506" s="1550"/>
      <c r="L506" s="1582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1597"/>
      <c r="AY506" s="352"/>
      <c r="AZ506" s="1561"/>
      <c r="BB506" s="1599"/>
      <c r="BC506" s="1599"/>
      <c r="BG506" s="365"/>
    </row>
    <row r="507" spans="2:59" s="26" customFormat="1" ht="3.65" customHeight="1">
      <c r="B507" s="601"/>
      <c r="H507" s="1550"/>
      <c r="L507" s="1574"/>
      <c r="M507" s="1595" t="e" vm="42">
        <v>#VALUE!</v>
      </c>
      <c r="N507" s="1622"/>
      <c r="O507" s="1622"/>
      <c r="P507" s="1622"/>
      <c r="Q507" s="1622"/>
      <c r="R507" s="1622"/>
      <c r="S507" s="1622"/>
      <c r="T507" s="1622"/>
      <c r="U507" s="1622"/>
      <c r="V507" s="1622"/>
      <c r="W507" s="1622"/>
      <c r="X507" s="1622"/>
      <c r="Y507" s="1622"/>
      <c r="Z507" s="1622"/>
      <c r="AA507" s="1622"/>
      <c r="AB507" s="1622"/>
      <c r="AC507" s="1622"/>
      <c r="AD507" s="1622"/>
      <c r="AE507" s="1622"/>
      <c r="AF507" s="1622"/>
      <c r="AG507" s="1622"/>
      <c r="AH507" s="1622"/>
      <c r="AI507" s="1622"/>
      <c r="AJ507" s="1622"/>
      <c r="AK507" s="1622"/>
      <c r="AL507" s="1622"/>
      <c r="AM507" s="1622"/>
      <c r="AN507" s="1622"/>
      <c r="AO507" s="1622"/>
      <c r="AP507" s="1622"/>
      <c r="AQ507" s="1622"/>
      <c r="AR507" s="1622"/>
      <c r="AS507" s="1622"/>
      <c r="AT507" s="1622"/>
      <c r="AU507" s="1622"/>
      <c r="AV507" s="1622"/>
      <c r="AW507" s="1622"/>
      <c r="AX507" s="1622"/>
      <c r="AY507" s="1596"/>
      <c r="AZ507" s="1600"/>
      <c r="BB507" s="1599"/>
      <c r="BC507" s="1599"/>
      <c r="BG507" s="365"/>
    </row>
    <row r="508" spans="2:59" s="26" customFormat="1" ht="3.65" customHeight="1">
      <c r="B508" s="601"/>
      <c r="H508" s="1550"/>
      <c r="L508" s="1574"/>
      <c r="M508" s="1614"/>
      <c r="N508" s="1615"/>
      <c r="O508" s="1615"/>
      <c r="P508" s="1615"/>
      <c r="Q508" s="1615"/>
      <c r="R508" s="1615"/>
      <c r="S508" s="1615"/>
      <c r="T508" s="1615"/>
      <c r="U508" s="1615"/>
      <c r="V508" s="1615"/>
      <c r="W508" s="1615"/>
      <c r="X508" s="1615"/>
      <c r="Y508" s="1615"/>
      <c r="Z508" s="1615"/>
      <c r="AA508" s="1615"/>
      <c r="AB508" s="1615"/>
      <c r="AC508" s="1615"/>
      <c r="AD508" s="1615"/>
      <c r="AE508" s="1615"/>
      <c r="AF508" s="1615"/>
      <c r="AG508" s="1615"/>
      <c r="AH508" s="1615"/>
      <c r="AI508" s="1615"/>
      <c r="AJ508" s="1615"/>
      <c r="AK508" s="1615"/>
      <c r="AL508" s="1615"/>
      <c r="AM508" s="1615"/>
      <c r="AN508" s="1615"/>
      <c r="AO508" s="1615"/>
      <c r="AP508" s="1615"/>
      <c r="AQ508" s="1615"/>
      <c r="AR508" s="1615"/>
      <c r="AS508" s="1615"/>
      <c r="AT508" s="1615"/>
      <c r="AU508" s="1615"/>
      <c r="AV508" s="1615"/>
      <c r="AW508" s="1615"/>
      <c r="AX508" s="1615"/>
      <c r="AY508" s="1616"/>
      <c r="AZ508" s="1575"/>
      <c r="BB508" s="1599"/>
      <c r="BC508" s="1599"/>
      <c r="BG508" s="365"/>
    </row>
    <row r="509" spans="2:59" s="26" customFormat="1" ht="3.65" customHeight="1">
      <c r="B509" s="601"/>
      <c r="H509" s="1550"/>
      <c r="L509" s="1582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1597"/>
      <c r="AY509" s="352"/>
      <c r="AZ509" s="1561"/>
      <c r="BB509" s="1599"/>
      <c r="BC509" s="1599"/>
      <c r="BG509" s="365"/>
    </row>
    <row r="510" spans="2:59" s="26" customFormat="1" ht="3.65" customHeight="1">
      <c r="B510" s="601"/>
      <c r="H510" s="1550"/>
      <c r="L510" s="1582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1597"/>
      <c r="AY510" s="352"/>
      <c r="AZ510" s="1561"/>
      <c r="BB510" s="1599"/>
      <c r="BC510" s="1599"/>
      <c r="BG510" s="365"/>
    </row>
    <row r="511" spans="2:59" s="26" customFormat="1" ht="3.65" customHeight="1">
      <c r="B511" s="601"/>
      <c r="H511" s="1550"/>
      <c r="L511" s="1582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1561"/>
      <c r="BB511" s="1599"/>
      <c r="BC511" s="1599"/>
      <c r="BG511" s="365"/>
    </row>
    <row r="512" spans="2:59" s="26" customFormat="1" ht="3.65" customHeight="1">
      <c r="B512" s="601"/>
      <c r="H512" s="1550"/>
      <c r="L512" s="960" t="s">
        <v>129</v>
      </c>
      <c r="M512" s="961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50"/>
      <c r="Y512" s="350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961"/>
      <c r="AY512" s="961"/>
      <c r="AZ512" s="1561"/>
      <c r="BB512" s="1599"/>
      <c r="BC512" s="1599"/>
      <c r="BG512" s="365"/>
    </row>
    <row r="513" spans="2:59" s="26" customFormat="1" ht="3.65" customHeight="1">
      <c r="B513" s="601"/>
      <c r="H513" s="1550"/>
      <c r="L513" s="962"/>
      <c r="M513" s="963"/>
      <c r="N513" s="1584"/>
      <c r="O513" s="1584"/>
      <c r="P513" s="1584"/>
      <c r="Q513" s="1584"/>
      <c r="R513" s="1584"/>
      <c r="S513" s="1584"/>
      <c r="T513" s="1584"/>
      <c r="U513" s="1584"/>
      <c r="V513" s="1584"/>
      <c r="W513" s="1584"/>
      <c r="X513" s="355"/>
      <c r="Y513" s="355"/>
      <c r="Z513" s="1584"/>
      <c r="AA513" s="1584"/>
      <c r="AB513" s="1584"/>
      <c r="AC513" s="1584"/>
      <c r="AD513" s="1584"/>
      <c r="AE513" s="1584"/>
      <c r="AF513" s="1584"/>
      <c r="AG513" s="1584"/>
      <c r="AH513" s="1584"/>
      <c r="AI513" s="1584"/>
      <c r="AJ513" s="1584"/>
      <c r="AK513" s="1584"/>
      <c r="AL513" s="1584"/>
      <c r="AM513" s="1584"/>
      <c r="AN513" s="1584"/>
      <c r="AO513" s="1584"/>
      <c r="AP513" s="1584"/>
      <c r="AQ513" s="1584"/>
      <c r="AR513" s="1584"/>
      <c r="AS513" s="1584"/>
      <c r="AT513" s="1584"/>
      <c r="AU513" s="1584"/>
      <c r="AV513" s="1584"/>
      <c r="AW513" s="1584"/>
      <c r="AX513" s="963"/>
      <c r="AY513" s="963"/>
      <c r="AZ513" s="1585"/>
      <c r="BB513" s="1599"/>
      <c r="BC513" s="1599"/>
      <c r="BG513" s="365"/>
    </row>
    <row r="514" spans="2:59" s="26" customFormat="1" ht="3.65" customHeight="1">
      <c r="B514" s="601"/>
      <c r="H514" s="1550"/>
      <c r="BG514" s="365"/>
    </row>
    <row r="515" spans="2:59" s="26" customFormat="1" ht="3.65" customHeight="1">
      <c r="B515" s="601"/>
      <c r="H515" s="1550"/>
      <c r="BG515" s="365"/>
    </row>
    <row r="516" spans="2:59" s="26" customFormat="1" ht="3.65" customHeight="1">
      <c r="B516" s="601"/>
      <c r="H516" s="1564"/>
      <c r="BG516" s="365"/>
    </row>
    <row r="517" spans="2:59" s="26" customFormat="1" ht="3.65" customHeight="1">
      <c r="B517" s="1565"/>
      <c r="C517" s="1566"/>
      <c r="D517" s="1566"/>
      <c r="E517" s="1566"/>
      <c r="F517" s="1566"/>
      <c r="G517" s="1566"/>
      <c r="H517" s="1566"/>
      <c r="I517" s="1566"/>
      <c r="J517" s="1566"/>
      <c r="K517" s="1566"/>
      <c r="L517" s="1566"/>
      <c r="M517" s="1566"/>
      <c r="N517" s="1566"/>
      <c r="O517" s="1566"/>
      <c r="P517" s="1566"/>
      <c r="Q517" s="1566"/>
      <c r="R517" s="1566"/>
      <c r="S517" s="1566"/>
      <c r="T517" s="1566"/>
      <c r="U517" s="1566"/>
      <c r="V517" s="1566"/>
      <c r="W517" s="1566"/>
      <c r="X517" s="1566"/>
      <c r="Y517" s="1566"/>
      <c r="Z517" s="1566"/>
      <c r="AA517" s="1566"/>
      <c r="AB517" s="1566"/>
      <c r="AC517" s="1566"/>
      <c r="AD517" s="1566"/>
      <c r="AE517" s="1566"/>
      <c r="AF517" s="1566"/>
      <c r="AG517" s="1566"/>
      <c r="AH517" s="1566"/>
      <c r="AI517" s="1566"/>
      <c r="AJ517" s="1566"/>
      <c r="AK517" s="1566"/>
      <c r="AL517" s="1566"/>
      <c r="AM517" s="1566"/>
      <c r="AN517" s="1566"/>
      <c r="AO517" s="1566"/>
      <c r="AP517" s="1566"/>
      <c r="AQ517" s="1566"/>
      <c r="AR517" s="1566"/>
      <c r="AS517" s="1566"/>
      <c r="AT517" s="1566"/>
      <c r="AU517" s="1566"/>
      <c r="AV517" s="1566"/>
      <c r="AW517" s="1566"/>
      <c r="AX517" s="1566"/>
      <c r="AY517" s="1566"/>
      <c r="AZ517" s="1566"/>
      <c r="BA517" s="1566"/>
      <c r="BB517" s="1566"/>
      <c r="BC517" s="1566"/>
      <c r="BD517" s="1566"/>
      <c r="BE517" s="1566"/>
      <c r="BF517" s="1566"/>
      <c r="BG517" s="1567"/>
    </row>
    <row r="518" spans="2:59" s="26" customFormat="1" ht="3.65" customHeight="1">
      <c r="B518" s="1568"/>
      <c r="C518" s="1569"/>
      <c r="D518" s="1569"/>
      <c r="E518" s="1569"/>
      <c r="F518" s="1569"/>
      <c r="G518" s="1569"/>
      <c r="H518" s="1569"/>
      <c r="I518" s="1569"/>
      <c r="J518" s="1569"/>
      <c r="K518" s="1569"/>
      <c r="L518" s="1569"/>
      <c r="M518" s="1569"/>
      <c r="N518" s="1569"/>
      <c r="O518" s="1569"/>
      <c r="P518" s="1569"/>
      <c r="Q518" s="1569"/>
      <c r="R518" s="1569"/>
      <c r="S518" s="1569"/>
      <c r="T518" s="1569"/>
      <c r="U518" s="1569"/>
      <c r="V518" s="1569"/>
      <c r="W518" s="1569"/>
      <c r="X518" s="1569"/>
      <c r="Y518" s="1569"/>
      <c r="Z518" s="1569"/>
      <c r="AA518" s="1569"/>
      <c r="AB518" s="1569"/>
      <c r="AC518" s="1569"/>
      <c r="AD518" s="1569"/>
      <c r="AE518" s="1569"/>
      <c r="AF518" s="1569"/>
      <c r="AG518" s="1569"/>
      <c r="AH518" s="1569"/>
      <c r="AI518" s="1569"/>
      <c r="AJ518" s="1569"/>
      <c r="AK518" s="1569"/>
      <c r="AL518" s="1569"/>
      <c r="AM518" s="1569"/>
      <c r="AN518" s="1569"/>
      <c r="AO518" s="1569"/>
      <c r="AP518" s="1569"/>
      <c r="AQ518" s="1569"/>
      <c r="AR518" s="1569"/>
      <c r="AS518" s="1569"/>
      <c r="AT518" s="1569"/>
      <c r="AU518" s="1569"/>
      <c r="AV518" s="1569"/>
      <c r="AW518" s="1569"/>
      <c r="AX518" s="1569"/>
      <c r="AY518" s="1569"/>
      <c r="AZ518" s="1569"/>
      <c r="BA518" s="1569"/>
      <c r="BB518" s="1569"/>
      <c r="BC518" s="1569"/>
      <c r="BD518" s="1569"/>
      <c r="BE518" s="1569"/>
      <c r="BF518" s="1569"/>
      <c r="BG518" s="1570"/>
    </row>
    <row r="519" spans="2:59" s="26" customFormat="1" ht="14.5" customHeight="1">
      <c r="B519" s="1546" t="str">
        <f>"T_HBB"&amp;"X"&amp;F519&amp;"X"&amp;G519&amp;"X"&amp;H519</f>
        <v>T_HBBX2000AX: 1120X35</v>
      </c>
      <c r="C519" s="1546" t="s">
        <v>75</v>
      </c>
      <c r="D519" s="1546" t="s">
        <v>123</v>
      </c>
      <c r="E519" s="1546" t="s">
        <v>125</v>
      </c>
      <c r="F519" s="1547" t="s">
        <v>434</v>
      </c>
      <c r="G519" s="1548" t="s">
        <v>442</v>
      </c>
      <c r="H519" s="1546">
        <v>35</v>
      </c>
      <c r="I519" s="797"/>
      <c r="J519" s="797"/>
      <c r="K519" s="797"/>
      <c r="L519" s="797"/>
      <c r="M519" s="797"/>
      <c r="N519" s="797"/>
      <c r="O519" s="797"/>
      <c r="P519" s="797"/>
      <c r="Q519" s="797"/>
      <c r="R519" s="797"/>
      <c r="S519" s="797"/>
      <c r="T519" s="797"/>
      <c r="U519" s="797"/>
      <c r="V519" s="797"/>
      <c r="W519" s="797"/>
      <c r="X519" s="797"/>
      <c r="Y519" s="797"/>
      <c r="Z519" s="797"/>
      <c r="AA519" s="797"/>
      <c r="AB519" s="797"/>
      <c r="AC519" s="797"/>
      <c r="AD519" s="797"/>
      <c r="AE519" s="797"/>
      <c r="AF519" s="797"/>
      <c r="AG519" s="797"/>
      <c r="AH519" s="797"/>
      <c r="AI519" s="797"/>
      <c r="AJ519" s="797"/>
      <c r="AK519" s="797"/>
      <c r="AL519" s="797"/>
      <c r="AM519" s="797"/>
      <c r="AN519" s="797"/>
      <c r="AO519" s="797"/>
      <c r="AP519" s="797"/>
      <c r="AQ519" s="797"/>
      <c r="AR519" s="797"/>
      <c r="AS519" s="797"/>
      <c r="AT519" s="797"/>
      <c r="AU519" s="797"/>
      <c r="AV519" s="797"/>
      <c r="AW519" s="797"/>
      <c r="AX519" s="797"/>
      <c r="AY519" s="797"/>
      <c r="AZ519" s="797"/>
      <c r="BA519" s="797"/>
      <c r="BB519" s="797"/>
      <c r="BC519" s="797"/>
      <c r="BD519" s="797"/>
      <c r="BE519" s="797"/>
      <c r="BF519" s="797"/>
      <c r="BG519" s="1549"/>
    </row>
    <row r="520" spans="2:59" s="26" customFormat="1" ht="3.65" customHeight="1">
      <c r="B520" s="1587"/>
      <c r="C520" s="1588"/>
      <c r="D520" s="1588"/>
      <c r="E520" s="1588"/>
      <c r="F520" s="1588"/>
      <c r="G520" s="1588"/>
      <c r="H520" s="1598"/>
      <c r="BG520" s="365"/>
    </row>
    <row r="521" spans="2:59" s="26" customFormat="1" ht="3.65" customHeight="1">
      <c r="B521" s="1587"/>
      <c r="C521" s="1588"/>
      <c r="D521" s="1588"/>
      <c r="E521" s="1588"/>
      <c r="F521" s="1588"/>
      <c r="G521" s="1588"/>
      <c r="H521" s="1550"/>
      <c r="BG521" s="365"/>
    </row>
    <row r="522" spans="2:59" s="26" customFormat="1" ht="3.65" customHeight="1">
      <c r="B522" s="1587"/>
      <c r="C522" s="1588"/>
      <c r="D522" s="1588"/>
      <c r="E522" s="1588"/>
      <c r="F522" s="1588"/>
      <c r="G522" s="1588"/>
      <c r="H522" s="1550"/>
      <c r="L522" s="1551" t="s">
        <v>124</v>
      </c>
      <c r="M522" s="1552"/>
      <c r="N522" s="1552"/>
      <c r="O522" s="1553"/>
      <c r="P522" s="346"/>
      <c r="Q522" s="346"/>
      <c r="R522" s="1554"/>
      <c r="S522" s="1554"/>
      <c r="T522" s="1554"/>
      <c r="U522" s="1554"/>
      <c r="V522" s="345"/>
      <c r="W522" s="345"/>
      <c r="X522" s="1553"/>
      <c r="Y522" s="1553"/>
      <c r="Z522" s="1553"/>
      <c r="AA522" s="1553"/>
      <c r="AB522" s="346"/>
      <c r="AC522" s="346"/>
      <c r="AD522" s="1554"/>
      <c r="AE522" s="1554"/>
      <c r="AF522" s="1554"/>
      <c r="AG522" s="1554"/>
      <c r="AH522" s="1554"/>
      <c r="AI522" s="1554"/>
      <c r="AJ522" s="1554"/>
      <c r="AK522" s="1554"/>
      <c r="AL522" s="1554"/>
      <c r="AM522" s="1554"/>
      <c r="AN522" s="1554"/>
      <c r="AO522" s="1554"/>
      <c r="AP522" s="1554"/>
      <c r="AQ522" s="1554"/>
      <c r="AR522" s="1554"/>
      <c r="AS522" s="1554"/>
      <c r="AT522" s="1554"/>
      <c r="AU522" s="1554"/>
      <c r="AV522" s="1554"/>
      <c r="AW522" s="1554"/>
      <c r="AX522" s="346"/>
      <c r="AY522" s="1555" t="s">
        <v>111</v>
      </c>
      <c r="AZ522" s="1556"/>
      <c r="BB522" s="1599"/>
      <c r="BC522" s="1599"/>
      <c r="BG522" s="365"/>
    </row>
    <row r="523" spans="2:59" s="26" customFormat="1" ht="3.65" customHeight="1">
      <c r="B523" s="1587"/>
      <c r="C523" s="1588"/>
      <c r="D523" s="1588"/>
      <c r="E523" s="1588"/>
      <c r="F523" s="1588"/>
      <c r="G523" s="1588"/>
      <c r="H523" s="1550"/>
      <c r="L523" s="1557"/>
      <c r="M523" s="1558"/>
      <c r="N523" s="1558"/>
      <c r="O523" s="1559"/>
      <c r="P523" s="350"/>
      <c r="Q523" s="812"/>
      <c r="R523" s="36"/>
      <c r="S523" s="36"/>
      <c r="T523" s="36"/>
      <c r="U523" s="36"/>
      <c r="V523" s="349"/>
      <c r="W523" s="349"/>
      <c r="X523" s="1559"/>
      <c r="Y523" s="1559"/>
      <c r="Z523" s="1559"/>
      <c r="AA523" s="1559"/>
      <c r="AB523" s="350"/>
      <c r="AC523" s="812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50"/>
      <c r="AY523" s="1412"/>
      <c r="AZ523" s="1560"/>
      <c r="BB523" s="1599"/>
      <c r="BC523" s="1599"/>
      <c r="BG523" s="365"/>
    </row>
    <row r="524" spans="2:59" s="26" customFormat="1" ht="3.65" customHeight="1">
      <c r="B524" s="1587"/>
      <c r="C524" s="1588"/>
      <c r="D524" s="1588"/>
      <c r="E524" s="1588"/>
      <c r="F524" s="1588"/>
      <c r="G524" s="1588"/>
      <c r="H524" s="1550"/>
      <c r="L524" s="1579"/>
      <c r="M524" s="811"/>
      <c r="N524" s="811"/>
      <c r="O524" s="811"/>
      <c r="P524" s="811"/>
      <c r="Q524" s="352"/>
      <c r="R524" s="352"/>
      <c r="S524" s="352"/>
      <c r="T524" s="352"/>
      <c r="U524" s="352"/>
      <c r="V524" s="352"/>
      <c r="W524" s="1594"/>
      <c r="X524" s="1594"/>
      <c r="Y524" s="811"/>
      <c r="Z524" s="811"/>
      <c r="AA524" s="811"/>
      <c r="AB524" s="811"/>
      <c r="AC524" s="352"/>
      <c r="AD524" s="352"/>
      <c r="AE524" s="352"/>
      <c r="AF524" s="352"/>
      <c r="AG524" s="352"/>
      <c r="AH524" s="352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1580"/>
      <c r="BB524" s="1599"/>
      <c r="BC524" s="1599"/>
      <c r="BG524" s="365"/>
    </row>
    <row r="525" spans="2:59" s="26" customFormat="1" ht="3.65" customHeight="1">
      <c r="B525" s="601"/>
      <c r="H525" s="1550"/>
      <c r="L525" s="1582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810"/>
      <c r="AY525" s="810"/>
      <c r="AZ525" s="1561"/>
      <c r="BB525" s="1599"/>
      <c r="BC525" s="1599"/>
      <c r="BG525" s="365"/>
    </row>
    <row r="526" spans="2:59" s="26" customFormat="1" ht="3.65" customHeight="1">
      <c r="B526" s="601"/>
      <c r="H526" s="1550"/>
      <c r="L526" s="1582"/>
      <c r="M526" s="1610"/>
      <c r="N526" s="1610"/>
      <c r="O526" s="1610"/>
      <c r="P526" s="1610"/>
      <c r="Q526" s="1610"/>
      <c r="R526" s="1610"/>
      <c r="S526" s="1610"/>
      <c r="T526" s="1610"/>
      <c r="U526" s="1610"/>
      <c r="V526" s="1610"/>
      <c r="W526" s="1610"/>
      <c r="X526" s="1610"/>
      <c r="Y526" s="1610"/>
      <c r="Z526" s="1610"/>
      <c r="AA526" s="1610"/>
      <c r="AB526" s="1610"/>
      <c r="AC526" s="1610"/>
      <c r="AD526" s="1610"/>
      <c r="AE526" s="1610"/>
      <c r="AF526" s="1610"/>
      <c r="AG526" s="1610"/>
      <c r="AH526" s="1610"/>
      <c r="AI526" s="1610"/>
      <c r="AJ526" s="1610"/>
      <c r="AK526" s="1610"/>
      <c r="AL526" s="1610"/>
      <c r="AM526" s="1610"/>
      <c r="AN526" s="1610"/>
      <c r="AO526" s="1610"/>
      <c r="AP526" s="1610"/>
      <c r="AQ526" s="1610"/>
      <c r="AR526" s="1610"/>
      <c r="AS526" s="1610"/>
      <c r="AT526" s="1610"/>
      <c r="AU526" s="1610"/>
      <c r="AV526" s="1610"/>
      <c r="AW526" s="1610"/>
      <c r="AX526" s="1617"/>
      <c r="AY526" s="1618"/>
      <c r="AZ526" s="1561"/>
      <c r="BB526" s="1599"/>
      <c r="BC526" s="1599"/>
      <c r="BG526" s="365"/>
    </row>
    <row r="527" spans="2:59" s="26" customFormat="1" ht="3.65" customHeight="1">
      <c r="B527" s="601"/>
      <c r="H527" s="1550"/>
      <c r="L527" s="1574"/>
      <c r="M527" s="1611" t="e" vm="42">
        <v>#VALUE!</v>
      </c>
      <c r="N527" s="1612"/>
      <c r="O527" s="1612"/>
      <c r="P527" s="1612"/>
      <c r="Q527" s="1612"/>
      <c r="R527" s="1612"/>
      <c r="S527" s="1612"/>
      <c r="T527" s="1612"/>
      <c r="U527" s="1612"/>
      <c r="V527" s="1612"/>
      <c r="W527" s="1612"/>
      <c r="X527" s="1612"/>
      <c r="Y527" s="1612"/>
      <c r="Z527" s="1612"/>
      <c r="AA527" s="1612"/>
      <c r="AB527" s="1612"/>
      <c r="AC527" s="1612"/>
      <c r="AD527" s="1612"/>
      <c r="AE527" s="1612"/>
      <c r="AF527" s="1612"/>
      <c r="AG527" s="1612"/>
      <c r="AH527" s="1612"/>
      <c r="AI527" s="1612"/>
      <c r="AJ527" s="1612"/>
      <c r="AK527" s="1612"/>
      <c r="AL527" s="1612"/>
      <c r="AM527" s="1612"/>
      <c r="AN527" s="1612"/>
      <c r="AO527" s="1612"/>
      <c r="AP527" s="1612"/>
      <c r="AQ527" s="1612"/>
      <c r="AR527" s="1612"/>
      <c r="AS527" s="1612"/>
      <c r="AT527" s="1612"/>
      <c r="AU527" s="1612"/>
      <c r="AV527" s="1612"/>
      <c r="AW527" s="1612"/>
      <c r="AX527" s="1612"/>
      <c r="AY527" s="1613"/>
      <c r="AZ527" s="1600"/>
      <c r="BB527" s="1599"/>
      <c r="BC527" s="1599"/>
      <c r="BG527" s="365"/>
    </row>
    <row r="528" spans="2:59" s="26" customFormat="1" ht="3.65" customHeight="1">
      <c r="B528" s="601"/>
      <c r="H528" s="1550"/>
      <c r="L528" s="1574"/>
      <c r="M528" s="1614"/>
      <c r="N528" s="1615"/>
      <c r="O528" s="1615"/>
      <c r="P528" s="1615"/>
      <c r="Q528" s="1615"/>
      <c r="R528" s="1615"/>
      <c r="S528" s="1615"/>
      <c r="T528" s="1615"/>
      <c r="U528" s="1615"/>
      <c r="V528" s="1615"/>
      <c r="W528" s="1615"/>
      <c r="X528" s="1615"/>
      <c r="Y528" s="1615"/>
      <c r="Z528" s="1615"/>
      <c r="AA528" s="1615"/>
      <c r="AB528" s="1615"/>
      <c r="AC528" s="1615"/>
      <c r="AD528" s="1615"/>
      <c r="AE528" s="1615"/>
      <c r="AF528" s="1615"/>
      <c r="AG528" s="1615"/>
      <c r="AH528" s="1615"/>
      <c r="AI528" s="1615"/>
      <c r="AJ528" s="1615"/>
      <c r="AK528" s="1615"/>
      <c r="AL528" s="1615"/>
      <c r="AM528" s="1615"/>
      <c r="AN528" s="1615"/>
      <c r="AO528" s="1615"/>
      <c r="AP528" s="1615"/>
      <c r="AQ528" s="1615"/>
      <c r="AR528" s="1615"/>
      <c r="AS528" s="1615"/>
      <c r="AT528" s="1615"/>
      <c r="AU528" s="1615"/>
      <c r="AV528" s="1615"/>
      <c r="AW528" s="1615"/>
      <c r="AX528" s="1615"/>
      <c r="AY528" s="1616"/>
      <c r="AZ528" s="1575"/>
      <c r="BB528" s="1599"/>
      <c r="BC528" s="1599"/>
      <c r="BG528" s="365"/>
    </row>
    <row r="529" spans="2:59" s="26" customFormat="1" ht="3.65" customHeight="1">
      <c r="B529" s="601"/>
      <c r="H529" s="1550"/>
      <c r="L529" s="1582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1597"/>
      <c r="AY529" s="352"/>
      <c r="AZ529" s="1561"/>
      <c r="BB529" s="1599"/>
      <c r="BC529" s="1599"/>
      <c r="BG529" s="365"/>
    </row>
    <row r="530" spans="2:59" s="26" customFormat="1" ht="3.65" customHeight="1">
      <c r="B530" s="601"/>
      <c r="H530" s="1550"/>
      <c r="L530" s="1582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1597"/>
      <c r="AY530" s="352"/>
      <c r="AZ530" s="1561"/>
      <c r="BB530" s="1599"/>
      <c r="BC530" s="1599"/>
      <c r="BG530" s="365"/>
    </row>
    <row r="531" spans="2:59" s="26" customFormat="1" ht="3.65" customHeight="1">
      <c r="B531" s="601"/>
      <c r="H531" s="1550"/>
      <c r="L531" s="1582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1561"/>
      <c r="BB531" s="1599"/>
      <c r="BC531" s="1599"/>
      <c r="BG531" s="365"/>
    </row>
    <row r="532" spans="2:59" s="26" customFormat="1" ht="3.65" customHeight="1">
      <c r="B532" s="601"/>
      <c r="H532" s="1550"/>
      <c r="L532" s="960" t="s">
        <v>129</v>
      </c>
      <c r="M532" s="961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50"/>
      <c r="Y532" s="350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961"/>
      <c r="AY532" s="961"/>
      <c r="AZ532" s="1561"/>
      <c r="BB532" s="1599"/>
      <c r="BC532" s="1599"/>
      <c r="BG532" s="365"/>
    </row>
    <row r="533" spans="2:59" s="26" customFormat="1" ht="3.65" customHeight="1">
      <c r="B533" s="601"/>
      <c r="H533" s="1550"/>
      <c r="L533" s="962"/>
      <c r="M533" s="963"/>
      <c r="N533" s="1584"/>
      <c r="O533" s="1584"/>
      <c r="P533" s="1584"/>
      <c r="Q533" s="1584"/>
      <c r="R533" s="1584"/>
      <c r="S533" s="1584"/>
      <c r="T533" s="1584"/>
      <c r="U533" s="1584"/>
      <c r="V533" s="1584"/>
      <c r="W533" s="1584"/>
      <c r="X533" s="355"/>
      <c r="Y533" s="355"/>
      <c r="Z533" s="1584"/>
      <c r="AA533" s="1584"/>
      <c r="AB533" s="1584"/>
      <c r="AC533" s="1584"/>
      <c r="AD533" s="1584"/>
      <c r="AE533" s="1584"/>
      <c r="AF533" s="1584"/>
      <c r="AG533" s="1584"/>
      <c r="AH533" s="1584"/>
      <c r="AI533" s="1584"/>
      <c r="AJ533" s="1584"/>
      <c r="AK533" s="1584"/>
      <c r="AL533" s="1584"/>
      <c r="AM533" s="1584"/>
      <c r="AN533" s="1584"/>
      <c r="AO533" s="1584"/>
      <c r="AP533" s="1584"/>
      <c r="AQ533" s="1584"/>
      <c r="AR533" s="1584"/>
      <c r="AS533" s="1584"/>
      <c r="AT533" s="1584"/>
      <c r="AU533" s="1584"/>
      <c r="AV533" s="1584"/>
      <c r="AW533" s="1584"/>
      <c r="AX533" s="963"/>
      <c r="AY533" s="963"/>
      <c r="AZ533" s="1585"/>
      <c r="BB533" s="1599"/>
      <c r="BC533" s="1599"/>
      <c r="BG533" s="365"/>
    </row>
    <row r="534" spans="2:59" s="26" customFormat="1" ht="3.65" customHeight="1">
      <c r="B534" s="601"/>
      <c r="H534" s="1550"/>
      <c r="BG534" s="365"/>
    </row>
    <row r="535" spans="2:59" s="26" customFormat="1" ht="3.65" customHeight="1">
      <c r="B535" s="601"/>
      <c r="H535" s="1550"/>
      <c r="BG535" s="365"/>
    </row>
    <row r="536" spans="2:59" s="26" customFormat="1" ht="3.65" customHeight="1">
      <c r="B536" s="601"/>
      <c r="H536" s="1564"/>
      <c r="BG536" s="365"/>
    </row>
    <row r="537" spans="2:59" s="26" customFormat="1" ht="3.65" customHeight="1">
      <c r="B537" s="1565"/>
      <c r="C537" s="1566"/>
      <c r="D537" s="1566"/>
      <c r="E537" s="1566"/>
      <c r="F537" s="1566"/>
      <c r="G537" s="1566"/>
      <c r="H537" s="1566"/>
      <c r="I537" s="1566"/>
      <c r="J537" s="1566"/>
      <c r="K537" s="1566"/>
      <c r="L537" s="1566"/>
      <c r="M537" s="1566"/>
      <c r="N537" s="1566"/>
      <c r="O537" s="1566"/>
      <c r="P537" s="1566"/>
      <c r="Q537" s="1566"/>
      <c r="R537" s="1566"/>
      <c r="S537" s="1566"/>
      <c r="T537" s="1566"/>
      <c r="U537" s="1566"/>
      <c r="V537" s="1566"/>
      <c r="W537" s="1566"/>
      <c r="X537" s="1566"/>
      <c r="Y537" s="1566"/>
      <c r="Z537" s="1566"/>
      <c r="AA537" s="1566"/>
      <c r="AB537" s="1566"/>
      <c r="AC537" s="1566"/>
      <c r="AD537" s="1566"/>
      <c r="AE537" s="1566"/>
      <c r="AF537" s="1566"/>
      <c r="AG537" s="1566"/>
      <c r="AH537" s="1566"/>
      <c r="AI537" s="1566"/>
      <c r="AJ537" s="1566"/>
      <c r="AK537" s="1566"/>
      <c r="AL537" s="1566"/>
      <c r="AM537" s="1566"/>
      <c r="AN537" s="1566"/>
      <c r="AO537" s="1566"/>
      <c r="AP537" s="1566"/>
      <c r="AQ537" s="1566"/>
      <c r="AR537" s="1566"/>
      <c r="AS537" s="1566"/>
      <c r="AT537" s="1566"/>
      <c r="AU537" s="1566"/>
      <c r="AV537" s="1566"/>
      <c r="AW537" s="1566"/>
      <c r="AX537" s="1566"/>
      <c r="AY537" s="1566"/>
      <c r="AZ537" s="1566"/>
      <c r="BA537" s="1566"/>
      <c r="BB537" s="1566"/>
      <c r="BC537" s="1566"/>
      <c r="BD537" s="1566"/>
      <c r="BE537" s="1566"/>
      <c r="BF537" s="1566"/>
      <c r="BG537" s="1567"/>
    </row>
    <row r="538" spans="2:59" s="26" customFormat="1" ht="3.65" customHeight="1">
      <c r="B538" s="1568"/>
      <c r="C538" s="1569"/>
      <c r="D538" s="1569"/>
      <c r="E538" s="1569"/>
      <c r="F538" s="1569"/>
      <c r="G538" s="1569"/>
      <c r="H538" s="1569"/>
      <c r="I538" s="1569"/>
      <c r="J538" s="1569"/>
      <c r="K538" s="1569"/>
      <c r="L538" s="1569"/>
      <c r="M538" s="1569"/>
      <c r="N538" s="1569"/>
      <c r="O538" s="1569"/>
      <c r="P538" s="1569"/>
      <c r="Q538" s="1569"/>
      <c r="R538" s="1569"/>
      <c r="S538" s="1569"/>
      <c r="T538" s="1569"/>
      <c r="U538" s="1569"/>
      <c r="V538" s="1569"/>
      <c r="W538" s="1569"/>
      <c r="X538" s="1569"/>
      <c r="Y538" s="1569"/>
      <c r="Z538" s="1569"/>
      <c r="AA538" s="1569"/>
      <c r="AB538" s="1569"/>
      <c r="AC538" s="1569"/>
      <c r="AD538" s="1569"/>
      <c r="AE538" s="1569"/>
      <c r="AF538" s="1569"/>
      <c r="AG538" s="1569"/>
      <c r="AH538" s="1569"/>
      <c r="AI538" s="1569"/>
      <c r="AJ538" s="1569"/>
      <c r="AK538" s="1569"/>
      <c r="AL538" s="1569"/>
      <c r="AM538" s="1569"/>
      <c r="AN538" s="1569"/>
      <c r="AO538" s="1569"/>
      <c r="AP538" s="1569"/>
      <c r="AQ538" s="1569"/>
      <c r="AR538" s="1569"/>
      <c r="AS538" s="1569"/>
      <c r="AT538" s="1569"/>
      <c r="AU538" s="1569"/>
      <c r="AV538" s="1569"/>
      <c r="AW538" s="1569"/>
      <c r="AX538" s="1569"/>
      <c r="AY538" s="1569"/>
      <c r="AZ538" s="1569"/>
      <c r="BA538" s="1569"/>
      <c r="BB538" s="1569"/>
      <c r="BC538" s="1569"/>
      <c r="BD538" s="1569"/>
      <c r="BE538" s="1569"/>
      <c r="BF538" s="1569"/>
      <c r="BG538" s="1570"/>
    </row>
    <row r="539" spans="2:59" s="26" customFormat="1" ht="14.5" customHeight="1">
      <c r="B539" s="1546" t="str">
        <f>"T_HBB"&amp;"X"&amp;F539&amp;"X"&amp;G539&amp;"X"&amp;H539</f>
        <v>T_HBBX2500AX1120X35</v>
      </c>
      <c r="C539" s="1546" t="s">
        <v>75</v>
      </c>
      <c r="D539" s="1546" t="s">
        <v>123</v>
      </c>
      <c r="E539" s="1546" t="s">
        <v>125</v>
      </c>
      <c r="F539" s="1547" t="s">
        <v>435</v>
      </c>
      <c r="G539" s="1548">
        <v>1120</v>
      </c>
      <c r="H539" s="1546">
        <v>35</v>
      </c>
      <c r="I539" s="797"/>
      <c r="J539" s="797"/>
      <c r="K539" s="797"/>
      <c r="L539" s="797"/>
      <c r="M539" s="797"/>
      <c r="N539" s="797"/>
      <c r="O539" s="797"/>
      <c r="P539" s="797"/>
      <c r="Q539" s="797"/>
      <c r="R539" s="797"/>
      <c r="S539" s="797"/>
      <c r="T539" s="797"/>
      <c r="U539" s="797"/>
      <c r="V539" s="797"/>
      <c r="W539" s="797"/>
      <c r="X539" s="797"/>
      <c r="Y539" s="797"/>
      <c r="Z539" s="797"/>
      <c r="AA539" s="797"/>
      <c r="AB539" s="797"/>
      <c r="AC539" s="797"/>
      <c r="AD539" s="797"/>
      <c r="AE539" s="797"/>
      <c r="AF539" s="797"/>
      <c r="AG539" s="797"/>
      <c r="AH539" s="797"/>
      <c r="AI539" s="797"/>
      <c r="AJ539" s="797"/>
      <c r="AK539" s="797"/>
      <c r="AL539" s="797"/>
      <c r="AM539" s="797"/>
      <c r="AN539" s="797"/>
      <c r="AO539" s="797"/>
      <c r="AP539" s="797"/>
      <c r="AQ539" s="797"/>
      <c r="AR539" s="797"/>
      <c r="AS539" s="797"/>
      <c r="AT539" s="797"/>
      <c r="AU539" s="797"/>
      <c r="AV539" s="797"/>
      <c r="AW539" s="797"/>
      <c r="AX539" s="797"/>
      <c r="AY539" s="797"/>
      <c r="AZ539" s="797"/>
      <c r="BA539" s="797"/>
      <c r="BB539" s="797"/>
      <c r="BC539" s="797"/>
      <c r="BD539" s="797"/>
      <c r="BE539" s="797"/>
      <c r="BF539" s="797"/>
      <c r="BG539" s="1549"/>
    </row>
    <row r="540" spans="2:59" s="26" customFormat="1" ht="3.65" customHeight="1">
      <c r="B540" s="1587"/>
      <c r="C540" s="1588"/>
      <c r="D540" s="1588"/>
      <c r="E540" s="1588"/>
      <c r="F540" s="1588"/>
      <c r="G540" s="1588"/>
      <c r="H540" s="1598"/>
      <c r="BG540" s="365"/>
    </row>
    <row r="541" spans="2:59" s="26" customFormat="1" ht="3.65" customHeight="1">
      <c r="B541" s="1587"/>
      <c r="C541" s="1588"/>
      <c r="D541" s="1588"/>
      <c r="E541" s="1588"/>
      <c r="F541" s="1588"/>
      <c r="G541" s="1588"/>
      <c r="H541" s="1550"/>
      <c r="BG541" s="365"/>
    </row>
    <row r="542" spans="2:59" s="26" customFormat="1" ht="3.65" customHeight="1">
      <c r="B542" s="1587"/>
      <c r="C542" s="1588"/>
      <c r="D542" s="1588"/>
      <c r="E542" s="1588"/>
      <c r="F542" s="1588"/>
      <c r="G542" s="1588"/>
      <c r="H542" s="1550"/>
      <c r="L542" s="1551" t="s">
        <v>124</v>
      </c>
      <c r="M542" s="1552"/>
      <c r="N542" s="1552"/>
      <c r="O542" s="1553"/>
      <c r="P542" s="346"/>
      <c r="Q542" s="346"/>
      <c r="R542" s="1554"/>
      <c r="S542" s="1554"/>
      <c r="T542" s="1554"/>
      <c r="U542" s="1554"/>
      <c r="V542" s="345"/>
      <c r="W542" s="345"/>
      <c r="X542" s="1553"/>
      <c r="Y542" s="1553"/>
      <c r="Z542" s="1553"/>
      <c r="AA542" s="1553"/>
      <c r="AB542" s="346"/>
      <c r="AC542" s="346"/>
      <c r="AD542" s="1554"/>
      <c r="AE542" s="1554"/>
      <c r="AF542" s="1554"/>
      <c r="AG542" s="1554"/>
      <c r="AH542" s="1554"/>
      <c r="AI542" s="1554"/>
      <c r="AJ542" s="1554"/>
      <c r="AK542" s="1554"/>
      <c r="AL542" s="1554"/>
      <c r="AM542" s="1554"/>
      <c r="AN542" s="1554"/>
      <c r="AO542" s="1554"/>
      <c r="AP542" s="1554"/>
      <c r="AQ542" s="1554"/>
      <c r="AR542" s="1554"/>
      <c r="AS542" s="1554"/>
      <c r="AT542" s="1554"/>
      <c r="AU542" s="1554"/>
      <c r="AV542" s="1554"/>
      <c r="AW542" s="1554"/>
      <c r="AX542" s="346"/>
      <c r="AY542" s="1555" t="s">
        <v>111</v>
      </c>
      <c r="AZ542" s="1556"/>
      <c r="BB542" s="1599"/>
      <c r="BC542" s="1599"/>
      <c r="BG542" s="365"/>
    </row>
    <row r="543" spans="2:59" s="26" customFormat="1" ht="3.65" customHeight="1">
      <c r="B543" s="1587"/>
      <c r="C543" s="1588"/>
      <c r="D543" s="1588"/>
      <c r="E543" s="1588"/>
      <c r="F543" s="1588"/>
      <c r="G543" s="1588"/>
      <c r="H543" s="1550"/>
      <c r="L543" s="1557"/>
      <c r="M543" s="1558"/>
      <c r="N543" s="1558"/>
      <c r="O543" s="1559"/>
      <c r="P543" s="350"/>
      <c r="Q543" s="812"/>
      <c r="R543" s="36"/>
      <c r="S543" s="36"/>
      <c r="T543" s="36"/>
      <c r="U543" s="36"/>
      <c r="V543" s="349"/>
      <c r="W543" s="349"/>
      <c r="X543" s="1559"/>
      <c r="Y543" s="1559"/>
      <c r="Z543" s="1559"/>
      <c r="AA543" s="1559"/>
      <c r="AB543" s="350"/>
      <c r="AC543" s="812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50"/>
      <c r="AY543" s="1412"/>
      <c r="AZ543" s="1560"/>
      <c r="BB543" s="1599"/>
      <c r="BC543" s="1599"/>
      <c r="BG543" s="365"/>
    </row>
    <row r="544" spans="2:59" s="26" customFormat="1" ht="3.65" customHeight="1">
      <c r="B544" s="1587"/>
      <c r="C544" s="1588"/>
      <c r="D544" s="1588"/>
      <c r="E544" s="1588"/>
      <c r="F544" s="1588"/>
      <c r="G544" s="1588"/>
      <c r="H544" s="1550"/>
      <c r="L544" s="1579"/>
      <c r="M544" s="811"/>
      <c r="N544" s="811"/>
      <c r="O544" s="811"/>
      <c r="P544" s="811"/>
      <c r="Q544" s="352"/>
      <c r="R544" s="352"/>
      <c r="S544" s="352"/>
      <c r="T544" s="352"/>
      <c r="U544" s="352"/>
      <c r="V544" s="352"/>
      <c r="W544" s="1594"/>
      <c r="X544" s="1594"/>
      <c r="Y544" s="811"/>
      <c r="Z544" s="811"/>
      <c r="AA544" s="811"/>
      <c r="AB544" s="811"/>
      <c r="AC544" s="352"/>
      <c r="AD544" s="352"/>
      <c r="AE544" s="352"/>
      <c r="AF544" s="352"/>
      <c r="AG544" s="352"/>
      <c r="AH544" s="352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1580"/>
      <c r="BB544" s="1599"/>
      <c r="BC544" s="1599"/>
      <c r="BG544" s="365"/>
    </row>
    <row r="545" spans="2:59" s="26" customFormat="1" ht="3.65" customHeight="1">
      <c r="B545" s="601"/>
      <c r="H545" s="1550"/>
      <c r="L545" s="1582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810"/>
      <c r="AY545" s="810"/>
      <c r="AZ545" s="1561"/>
      <c r="BB545" s="1599"/>
      <c r="BC545" s="1599"/>
      <c r="BG545" s="365"/>
    </row>
    <row r="546" spans="2:59" s="26" customFormat="1" ht="3.65" customHeight="1">
      <c r="B546" s="601"/>
      <c r="H546" s="1550"/>
      <c r="L546" s="1582"/>
      <c r="M546" s="1610"/>
      <c r="N546" s="1610"/>
      <c r="O546" s="1610"/>
      <c r="P546" s="1610"/>
      <c r="Q546" s="1610"/>
      <c r="R546" s="1610"/>
      <c r="S546" s="1610"/>
      <c r="T546" s="1610"/>
      <c r="U546" s="1610"/>
      <c r="V546" s="1610"/>
      <c r="W546" s="1610"/>
      <c r="X546" s="1610"/>
      <c r="Y546" s="1610"/>
      <c r="Z546" s="1610"/>
      <c r="AA546" s="1610"/>
      <c r="AB546" s="1610"/>
      <c r="AC546" s="1610"/>
      <c r="AD546" s="1610"/>
      <c r="AE546" s="1610"/>
      <c r="AF546" s="1610"/>
      <c r="AG546" s="1610"/>
      <c r="AH546" s="1610"/>
      <c r="AI546" s="1610"/>
      <c r="AJ546" s="1610"/>
      <c r="AK546" s="1610"/>
      <c r="AL546" s="1610"/>
      <c r="AM546" s="1610"/>
      <c r="AN546" s="1610"/>
      <c r="AO546" s="1610"/>
      <c r="AP546" s="1610"/>
      <c r="AQ546" s="1610"/>
      <c r="AR546" s="1610"/>
      <c r="AS546" s="1610"/>
      <c r="AT546" s="1610"/>
      <c r="AU546" s="1610"/>
      <c r="AV546" s="1610"/>
      <c r="AW546" s="1610"/>
      <c r="AX546" s="1617"/>
      <c r="AY546" s="1618"/>
      <c r="AZ546" s="1561"/>
      <c r="BB546" s="1599"/>
      <c r="BC546" s="1599"/>
      <c r="BG546" s="365"/>
    </row>
    <row r="547" spans="2:59" s="26" customFormat="1" ht="3.65" customHeight="1">
      <c r="B547" s="601"/>
      <c r="H547" s="1550"/>
      <c r="L547" s="1574"/>
      <c r="M547" s="1611" t="e" vm="42">
        <v>#VALUE!</v>
      </c>
      <c r="N547" s="1612"/>
      <c r="O547" s="1612"/>
      <c r="P547" s="1612"/>
      <c r="Q547" s="1612"/>
      <c r="R547" s="1612"/>
      <c r="S547" s="1612"/>
      <c r="T547" s="1612"/>
      <c r="U547" s="1612"/>
      <c r="V547" s="1612"/>
      <c r="W547" s="1612"/>
      <c r="X547" s="1612"/>
      <c r="Y547" s="1612"/>
      <c r="Z547" s="1612"/>
      <c r="AA547" s="1612"/>
      <c r="AB547" s="1612"/>
      <c r="AC547" s="1612"/>
      <c r="AD547" s="1612"/>
      <c r="AE547" s="1612"/>
      <c r="AF547" s="1612"/>
      <c r="AG547" s="1612"/>
      <c r="AH547" s="1612"/>
      <c r="AI547" s="1612"/>
      <c r="AJ547" s="1612"/>
      <c r="AK547" s="1612"/>
      <c r="AL547" s="1612"/>
      <c r="AM547" s="1612"/>
      <c r="AN547" s="1612"/>
      <c r="AO547" s="1612"/>
      <c r="AP547" s="1612"/>
      <c r="AQ547" s="1612"/>
      <c r="AR547" s="1612"/>
      <c r="AS547" s="1612"/>
      <c r="AT547" s="1612"/>
      <c r="AU547" s="1612"/>
      <c r="AV547" s="1612"/>
      <c r="AW547" s="1612"/>
      <c r="AX547" s="1612"/>
      <c r="AY547" s="1613"/>
      <c r="AZ547" s="1600"/>
      <c r="BB547" s="1599"/>
      <c r="BC547" s="1599"/>
      <c r="BG547" s="365"/>
    </row>
    <row r="548" spans="2:59" s="26" customFormat="1" ht="3.65" customHeight="1">
      <c r="B548" s="601"/>
      <c r="H548" s="1550"/>
      <c r="L548" s="1574"/>
      <c r="M548" s="1614"/>
      <c r="N548" s="1615"/>
      <c r="O548" s="1615"/>
      <c r="P548" s="1615"/>
      <c r="Q548" s="1615"/>
      <c r="R548" s="1615"/>
      <c r="S548" s="1615"/>
      <c r="T548" s="1615"/>
      <c r="U548" s="1615"/>
      <c r="V548" s="1615"/>
      <c r="W548" s="1615"/>
      <c r="X548" s="1615"/>
      <c r="Y548" s="1615"/>
      <c r="Z548" s="1615"/>
      <c r="AA548" s="1615"/>
      <c r="AB548" s="1615"/>
      <c r="AC548" s="1615"/>
      <c r="AD548" s="1615"/>
      <c r="AE548" s="1615"/>
      <c r="AF548" s="1615"/>
      <c r="AG548" s="1615"/>
      <c r="AH548" s="1615"/>
      <c r="AI548" s="1615"/>
      <c r="AJ548" s="1615"/>
      <c r="AK548" s="1615"/>
      <c r="AL548" s="1615"/>
      <c r="AM548" s="1615"/>
      <c r="AN548" s="1615"/>
      <c r="AO548" s="1615"/>
      <c r="AP548" s="1615"/>
      <c r="AQ548" s="1615"/>
      <c r="AR548" s="1615"/>
      <c r="AS548" s="1615"/>
      <c r="AT548" s="1615"/>
      <c r="AU548" s="1615"/>
      <c r="AV548" s="1615"/>
      <c r="AW548" s="1615"/>
      <c r="AX548" s="1615"/>
      <c r="AY548" s="1616"/>
      <c r="AZ548" s="1575"/>
      <c r="BB548" s="1599"/>
      <c r="BC548" s="1599"/>
      <c r="BG548" s="365"/>
    </row>
    <row r="549" spans="2:59" s="26" customFormat="1" ht="3.65" customHeight="1">
      <c r="B549" s="601"/>
      <c r="H549" s="1550"/>
      <c r="L549" s="1582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1597"/>
      <c r="AY549" s="352"/>
      <c r="AZ549" s="1561"/>
      <c r="BB549" s="1599"/>
      <c r="BC549" s="1599"/>
      <c r="BG549" s="365"/>
    </row>
    <row r="550" spans="2:59" s="26" customFormat="1" ht="3.65" customHeight="1">
      <c r="B550" s="601"/>
      <c r="H550" s="1550"/>
      <c r="L550" s="1582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1597"/>
      <c r="AY550" s="352"/>
      <c r="AZ550" s="1561"/>
      <c r="BB550" s="1599"/>
      <c r="BC550" s="1599"/>
      <c r="BG550" s="365"/>
    </row>
    <row r="551" spans="2:59" s="26" customFormat="1" ht="3.65" customHeight="1">
      <c r="B551" s="601"/>
      <c r="H551" s="1550"/>
      <c r="L551" s="1582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1561"/>
      <c r="BB551" s="1599"/>
      <c r="BC551" s="1599"/>
      <c r="BG551" s="365"/>
    </row>
    <row r="552" spans="2:59" s="26" customFormat="1" ht="3.65" customHeight="1">
      <c r="B552" s="601"/>
      <c r="H552" s="1550"/>
      <c r="L552" s="960" t="s">
        <v>129</v>
      </c>
      <c r="M552" s="961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50"/>
      <c r="Y552" s="350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961"/>
      <c r="AY552" s="961"/>
      <c r="AZ552" s="1561"/>
      <c r="BB552" s="1599"/>
      <c r="BC552" s="1599"/>
      <c r="BG552" s="365"/>
    </row>
    <row r="553" spans="2:59" s="26" customFormat="1" ht="3.65" customHeight="1">
      <c r="B553" s="601"/>
      <c r="H553" s="1550"/>
      <c r="L553" s="962"/>
      <c r="M553" s="963"/>
      <c r="N553" s="1584"/>
      <c r="O553" s="1584"/>
      <c r="P553" s="1584"/>
      <c r="Q553" s="1584"/>
      <c r="R553" s="1584"/>
      <c r="S553" s="1584"/>
      <c r="T553" s="1584"/>
      <c r="U553" s="1584"/>
      <c r="V553" s="1584"/>
      <c r="W553" s="1584"/>
      <c r="X553" s="355"/>
      <c r="Y553" s="355"/>
      <c r="Z553" s="1584"/>
      <c r="AA553" s="1584"/>
      <c r="AB553" s="1584"/>
      <c r="AC553" s="1584"/>
      <c r="AD553" s="1584"/>
      <c r="AE553" s="1584"/>
      <c r="AF553" s="1584"/>
      <c r="AG553" s="1584"/>
      <c r="AH553" s="1584"/>
      <c r="AI553" s="1584"/>
      <c r="AJ553" s="1584"/>
      <c r="AK553" s="1584"/>
      <c r="AL553" s="1584"/>
      <c r="AM553" s="1584"/>
      <c r="AN553" s="1584"/>
      <c r="AO553" s="1584"/>
      <c r="AP553" s="1584"/>
      <c r="AQ553" s="1584"/>
      <c r="AR553" s="1584"/>
      <c r="AS553" s="1584"/>
      <c r="AT553" s="1584"/>
      <c r="AU553" s="1584"/>
      <c r="AV553" s="1584"/>
      <c r="AW553" s="1584"/>
      <c r="AX553" s="963"/>
      <c r="AY553" s="963"/>
      <c r="AZ553" s="1585"/>
      <c r="BB553" s="1599"/>
      <c r="BC553" s="1599"/>
      <c r="BG553" s="365"/>
    </row>
    <row r="554" spans="2:59" s="26" customFormat="1" ht="3.65" customHeight="1">
      <c r="B554" s="601"/>
      <c r="H554" s="1550"/>
      <c r="BG554" s="365"/>
    </row>
    <row r="555" spans="2:59" s="26" customFormat="1" ht="3.65" customHeight="1">
      <c r="B555" s="601"/>
      <c r="H555" s="1550"/>
      <c r="BG555" s="365"/>
    </row>
    <row r="556" spans="2:59" s="26" customFormat="1" ht="3.65" customHeight="1">
      <c r="B556" s="601"/>
      <c r="H556" s="1564"/>
      <c r="BG556" s="365"/>
    </row>
    <row r="557" spans="2:59" s="26" customFormat="1" ht="3.65" customHeight="1">
      <c r="B557" s="1565"/>
      <c r="C557" s="1566"/>
      <c r="D557" s="1566"/>
      <c r="E557" s="1566"/>
      <c r="F557" s="1566"/>
      <c r="G557" s="1566"/>
      <c r="H557" s="1566"/>
      <c r="I557" s="1566"/>
      <c r="J557" s="1566"/>
      <c r="K557" s="1566"/>
      <c r="L557" s="1566"/>
      <c r="M557" s="1566"/>
      <c r="N557" s="1566"/>
      <c r="O557" s="1566"/>
      <c r="P557" s="1566"/>
      <c r="Q557" s="1566"/>
      <c r="R557" s="1566"/>
      <c r="S557" s="1566"/>
      <c r="T557" s="1566"/>
      <c r="U557" s="1566"/>
      <c r="V557" s="1566"/>
      <c r="W557" s="1566"/>
      <c r="X557" s="1566"/>
      <c r="Y557" s="1566"/>
      <c r="Z557" s="1566"/>
      <c r="AA557" s="1566"/>
      <c r="AB557" s="1566"/>
      <c r="AC557" s="1566"/>
      <c r="AD557" s="1566"/>
      <c r="AE557" s="1566"/>
      <c r="AF557" s="1566"/>
      <c r="AG557" s="1566"/>
      <c r="AH557" s="1566"/>
      <c r="AI557" s="1566"/>
      <c r="AJ557" s="1566"/>
      <c r="AK557" s="1566"/>
      <c r="AL557" s="1566"/>
      <c r="AM557" s="1566"/>
      <c r="AN557" s="1566"/>
      <c r="AO557" s="1566"/>
      <c r="AP557" s="1566"/>
      <c r="AQ557" s="1566"/>
      <c r="AR557" s="1566"/>
      <c r="AS557" s="1566"/>
      <c r="AT557" s="1566"/>
      <c r="AU557" s="1566"/>
      <c r="AV557" s="1566"/>
      <c r="AW557" s="1566"/>
      <c r="AX557" s="1566"/>
      <c r="AY557" s="1566"/>
      <c r="AZ557" s="1566"/>
      <c r="BA557" s="1566"/>
      <c r="BB557" s="1566"/>
      <c r="BC557" s="1566"/>
      <c r="BD557" s="1566"/>
      <c r="BE557" s="1566"/>
      <c r="BF557" s="1566"/>
      <c r="BG557" s="1567"/>
    </row>
    <row r="558" spans="2:59" s="26" customFormat="1" ht="3.65" customHeight="1">
      <c r="B558" s="1568"/>
      <c r="C558" s="1569"/>
      <c r="D558" s="1569"/>
      <c r="E558" s="1569"/>
      <c r="F558" s="1569"/>
      <c r="G558" s="1569"/>
      <c r="H558" s="1569"/>
      <c r="I558" s="1569"/>
      <c r="J558" s="1569"/>
      <c r="K558" s="1569"/>
      <c r="L558" s="1569"/>
      <c r="M558" s="1569"/>
      <c r="N558" s="1569"/>
      <c r="O558" s="1569"/>
      <c r="P558" s="1569"/>
      <c r="Q558" s="1569"/>
      <c r="R558" s="1569"/>
      <c r="S558" s="1569"/>
      <c r="T558" s="1569"/>
      <c r="U558" s="1569"/>
      <c r="V558" s="1569"/>
      <c r="W558" s="1569"/>
      <c r="X558" s="1569"/>
      <c r="Y558" s="1569"/>
      <c r="Z558" s="1569"/>
      <c r="AA558" s="1569"/>
      <c r="AB558" s="1569"/>
      <c r="AC558" s="1569"/>
      <c r="AD558" s="1569"/>
      <c r="AE558" s="1569"/>
      <c r="AF558" s="1569"/>
      <c r="AG558" s="1569"/>
      <c r="AH558" s="1569"/>
      <c r="AI558" s="1569"/>
      <c r="AJ558" s="1569"/>
      <c r="AK558" s="1569"/>
      <c r="AL558" s="1569"/>
      <c r="AM558" s="1569"/>
      <c r="AN558" s="1569"/>
      <c r="AO558" s="1569"/>
      <c r="AP558" s="1569"/>
      <c r="AQ558" s="1569"/>
      <c r="AR558" s="1569"/>
      <c r="AS558" s="1569"/>
      <c r="AT558" s="1569"/>
      <c r="AU558" s="1569"/>
      <c r="AV558" s="1569"/>
      <c r="AW558" s="1569"/>
      <c r="AX558" s="1569"/>
      <c r="AY558" s="1569"/>
      <c r="AZ558" s="1569"/>
      <c r="BA558" s="1569"/>
      <c r="BB558" s="1569"/>
      <c r="BC558" s="1569"/>
      <c r="BD558" s="1569"/>
      <c r="BE558" s="1569"/>
      <c r="BF558" s="1569"/>
      <c r="BG558" s="1570"/>
    </row>
    <row r="559" spans="2:59" s="26" customFormat="1" ht="14.5" customHeight="1">
      <c r="B559" s="1546" t="str">
        <f>"T_HBB"&amp;"X"&amp;F559&amp;"X"&amp;G559&amp;"X"&amp;H559</f>
        <v>T_HBBX3200AX1120X35</v>
      </c>
      <c r="C559" s="1546" t="s">
        <v>75</v>
      </c>
      <c r="D559" s="1546" t="s">
        <v>123</v>
      </c>
      <c r="E559" s="1546" t="s">
        <v>125</v>
      </c>
      <c r="F559" s="1601" t="s">
        <v>436</v>
      </c>
      <c r="G559" s="1548">
        <v>1120</v>
      </c>
      <c r="H559" s="1546">
        <v>35</v>
      </c>
      <c r="I559" s="797"/>
      <c r="J559" s="797"/>
      <c r="K559" s="797"/>
      <c r="L559" s="797"/>
      <c r="M559" s="797"/>
      <c r="N559" s="797"/>
      <c r="O559" s="797"/>
      <c r="P559" s="797"/>
      <c r="Q559" s="797"/>
      <c r="R559" s="797"/>
      <c r="S559" s="797"/>
      <c r="T559" s="797"/>
      <c r="U559" s="797"/>
      <c r="V559" s="797"/>
      <c r="W559" s="797"/>
      <c r="X559" s="797"/>
      <c r="Y559" s="797"/>
      <c r="Z559" s="797"/>
      <c r="AA559" s="797"/>
      <c r="AB559" s="797"/>
      <c r="AC559" s="797"/>
      <c r="AD559" s="797"/>
      <c r="AE559" s="797"/>
      <c r="AF559" s="797"/>
      <c r="AG559" s="797"/>
      <c r="AH559" s="797"/>
      <c r="AI559" s="797"/>
      <c r="AJ559" s="797"/>
      <c r="AK559" s="797"/>
      <c r="AL559" s="797"/>
      <c r="AM559" s="797"/>
      <c r="AN559" s="797"/>
      <c r="AO559" s="797"/>
      <c r="AP559" s="797"/>
      <c r="AQ559" s="797"/>
      <c r="AR559" s="797"/>
      <c r="AS559" s="797"/>
      <c r="AT559" s="797"/>
      <c r="AU559" s="797"/>
      <c r="AV559" s="797"/>
      <c r="AW559" s="797"/>
      <c r="AX559" s="797"/>
      <c r="AY559" s="797"/>
      <c r="AZ559" s="797"/>
      <c r="BA559" s="797"/>
      <c r="BB559" s="797"/>
      <c r="BC559" s="797"/>
      <c r="BD559" s="797"/>
      <c r="BE559" s="797"/>
      <c r="BF559" s="797"/>
      <c r="BG559" s="1549"/>
    </row>
    <row r="560" spans="2:59" s="26" customFormat="1" ht="3.65" customHeight="1">
      <c r="B560" s="1587"/>
      <c r="C560" s="1588"/>
      <c r="D560" s="1588"/>
      <c r="E560" s="1588"/>
      <c r="F560" s="1588"/>
      <c r="G560" s="1588"/>
      <c r="H560" s="1598"/>
      <c r="BG560" s="365"/>
    </row>
    <row r="561" spans="2:59" s="26" customFormat="1" ht="3.65" customHeight="1">
      <c r="B561" s="1587"/>
      <c r="C561" s="1588"/>
      <c r="D561" s="1588"/>
      <c r="E561" s="1588"/>
      <c r="F561" s="1588"/>
      <c r="G561" s="1588"/>
      <c r="H561" s="1550"/>
      <c r="BG561" s="365"/>
    </row>
    <row r="562" spans="2:59" s="26" customFormat="1" ht="3.65" customHeight="1">
      <c r="B562" s="1587"/>
      <c r="C562" s="1588"/>
      <c r="D562" s="1588"/>
      <c r="E562" s="1588"/>
      <c r="F562" s="1588"/>
      <c r="G562" s="1588"/>
      <c r="H562" s="1550"/>
      <c r="L562" s="1551" t="s">
        <v>124</v>
      </c>
      <c r="M562" s="1552"/>
      <c r="N562" s="1552"/>
      <c r="O562" s="1553"/>
      <c r="P562" s="346"/>
      <c r="Q562" s="346"/>
      <c r="R562" s="1554"/>
      <c r="S562" s="1554"/>
      <c r="T562" s="1554"/>
      <c r="U562" s="1554"/>
      <c r="V562" s="345"/>
      <c r="W562" s="345"/>
      <c r="X562" s="1553"/>
      <c r="Y562" s="1553"/>
      <c r="Z562" s="1553"/>
      <c r="AA562" s="1553"/>
      <c r="AB562" s="346"/>
      <c r="AC562" s="346"/>
      <c r="AD562" s="1554"/>
      <c r="AE562" s="1554"/>
      <c r="AF562" s="1554"/>
      <c r="AG562" s="1554"/>
      <c r="AH562" s="1554"/>
      <c r="AI562" s="1554"/>
      <c r="AJ562" s="1554"/>
      <c r="AK562" s="1554"/>
      <c r="AL562" s="1554"/>
      <c r="AM562" s="1554"/>
      <c r="AN562" s="1554"/>
      <c r="AO562" s="1554"/>
      <c r="AP562" s="1554"/>
      <c r="AQ562" s="1554"/>
      <c r="AR562" s="1554"/>
      <c r="AS562" s="1554"/>
      <c r="AT562" s="1554"/>
      <c r="AU562" s="1554"/>
      <c r="AV562" s="1554"/>
      <c r="AW562" s="1554"/>
      <c r="AX562" s="346"/>
      <c r="AY562" s="1555" t="s">
        <v>111</v>
      </c>
      <c r="AZ562" s="1556"/>
      <c r="BB562" s="1599"/>
      <c r="BC562" s="1599"/>
      <c r="BG562" s="365"/>
    </row>
    <row r="563" spans="2:59" s="26" customFormat="1" ht="3.65" customHeight="1">
      <c r="B563" s="1587"/>
      <c r="C563" s="1588"/>
      <c r="D563" s="1588"/>
      <c r="E563" s="1588"/>
      <c r="F563" s="1588"/>
      <c r="G563" s="1588"/>
      <c r="H563" s="1550"/>
      <c r="L563" s="1557"/>
      <c r="M563" s="1558"/>
      <c r="N563" s="1558"/>
      <c r="O563" s="1559"/>
      <c r="P563" s="350"/>
      <c r="Q563" s="812"/>
      <c r="R563" s="36"/>
      <c r="S563" s="36"/>
      <c r="T563" s="36"/>
      <c r="U563" s="36"/>
      <c r="V563" s="349"/>
      <c r="W563" s="349"/>
      <c r="X563" s="1559"/>
      <c r="Y563" s="1559"/>
      <c r="Z563" s="1559"/>
      <c r="AA563" s="1559"/>
      <c r="AB563" s="350"/>
      <c r="AC563" s="812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50"/>
      <c r="AY563" s="1412"/>
      <c r="AZ563" s="1560"/>
      <c r="BB563" s="1599"/>
      <c r="BC563" s="1599"/>
      <c r="BG563" s="365"/>
    </row>
    <row r="564" spans="2:59" s="26" customFormat="1" ht="3.65" customHeight="1">
      <c r="B564" s="1587"/>
      <c r="C564" s="1588"/>
      <c r="D564" s="1588"/>
      <c r="E564" s="1588"/>
      <c r="F564" s="1588"/>
      <c r="G564" s="1588"/>
      <c r="H564" s="1550"/>
      <c r="L564" s="1579"/>
      <c r="M564" s="811"/>
      <c r="N564" s="811"/>
      <c r="O564" s="811"/>
      <c r="P564" s="811"/>
      <c r="Q564" s="352"/>
      <c r="R564" s="352"/>
      <c r="S564" s="352"/>
      <c r="T564" s="352"/>
      <c r="U564" s="352"/>
      <c r="V564" s="352"/>
      <c r="W564" s="1594"/>
      <c r="X564" s="1594"/>
      <c r="Y564" s="811"/>
      <c r="Z564" s="811"/>
      <c r="AA564" s="811"/>
      <c r="AB564" s="811"/>
      <c r="AC564" s="352"/>
      <c r="AD564" s="352"/>
      <c r="AE564" s="352"/>
      <c r="AF564" s="352"/>
      <c r="AG564" s="352"/>
      <c r="AH564" s="352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1580"/>
      <c r="BB564" s="1599"/>
      <c r="BC564" s="1599"/>
      <c r="BG564" s="365"/>
    </row>
    <row r="565" spans="2:59" s="26" customFormat="1" ht="3.65" customHeight="1">
      <c r="B565" s="1587"/>
      <c r="C565" s="1588"/>
      <c r="D565" s="1588"/>
      <c r="E565" s="1588"/>
      <c r="F565" s="1588"/>
      <c r="G565" s="1588"/>
      <c r="H565" s="1550"/>
      <c r="L565" s="1582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810"/>
      <c r="AY565" s="810"/>
      <c r="AZ565" s="1561"/>
      <c r="BB565" s="1599"/>
      <c r="BC565" s="1599"/>
      <c r="BG565" s="365"/>
    </row>
    <row r="566" spans="2:59" s="26" customFormat="1" ht="3.65" customHeight="1">
      <c r="B566" s="1587"/>
      <c r="C566" s="1588"/>
      <c r="D566" s="1588"/>
      <c r="E566" s="1588"/>
      <c r="F566" s="1588"/>
      <c r="G566" s="1588"/>
      <c r="H566" s="1550"/>
      <c r="L566" s="1582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1597"/>
      <c r="AY566" s="352"/>
      <c r="AZ566" s="1561"/>
      <c r="BB566" s="1599"/>
      <c r="BC566" s="1599"/>
      <c r="BG566" s="365"/>
    </row>
    <row r="567" spans="2:59" s="26" customFormat="1" ht="3.65" customHeight="1">
      <c r="B567" s="601"/>
      <c r="H567" s="1550"/>
      <c r="L567" s="1582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1561"/>
      <c r="BB567" s="1599"/>
      <c r="BC567" s="1599"/>
      <c r="BG567" s="365"/>
    </row>
    <row r="568" spans="2:59" s="26" customFormat="1" ht="3.65" customHeight="1">
      <c r="B568" s="601"/>
      <c r="H568" s="1550"/>
      <c r="L568" s="1582"/>
      <c r="M568" s="1610"/>
      <c r="N568" s="1610"/>
      <c r="O568" s="1610"/>
      <c r="P568" s="1610"/>
      <c r="Q568" s="1610"/>
      <c r="R568" s="1610"/>
      <c r="S568" s="1610"/>
      <c r="T568" s="1610"/>
      <c r="U568" s="1610"/>
      <c r="V568" s="1610"/>
      <c r="W568" s="1610"/>
      <c r="X568" s="1610"/>
      <c r="Y568" s="1610"/>
      <c r="Z568" s="1610"/>
      <c r="AA568" s="1610"/>
      <c r="AB568" s="1610"/>
      <c r="AC568" s="1610"/>
      <c r="AD568" s="1610"/>
      <c r="AE568" s="1610"/>
      <c r="AF568" s="1610"/>
      <c r="AG568" s="1610"/>
      <c r="AH568" s="1610"/>
      <c r="AI568" s="1610"/>
      <c r="AJ568" s="1610"/>
      <c r="AK568" s="1610"/>
      <c r="AL568" s="1610"/>
      <c r="AM568" s="1610"/>
      <c r="AN568" s="1610"/>
      <c r="AO568" s="1610"/>
      <c r="AP568" s="1610"/>
      <c r="AQ568" s="1610"/>
      <c r="AR568" s="1610"/>
      <c r="AS568" s="1610"/>
      <c r="AT568" s="1610"/>
      <c r="AU568" s="1610"/>
      <c r="AV568" s="1610"/>
      <c r="AW568" s="1610"/>
      <c r="AX568" s="1610"/>
      <c r="AY568" s="1610"/>
      <c r="AZ568" s="1561"/>
      <c r="BB568" s="1599"/>
      <c r="BC568" s="1599"/>
      <c r="BG568" s="365"/>
    </row>
    <row r="569" spans="2:59" s="26" customFormat="1" ht="3.65" customHeight="1">
      <c r="B569" s="601"/>
      <c r="H569" s="1550"/>
      <c r="L569" s="1574"/>
      <c r="M569" s="1611" t="e" vm="42">
        <v>#VALUE!</v>
      </c>
      <c r="N569" s="1612"/>
      <c r="O569" s="1612"/>
      <c r="P569" s="1612"/>
      <c r="Q569" s="1612"/>
      <c r="R569" s="1612"/>
      <c r="S569" s="1612"/>
      <c r="T569" s="1612"/>
      <c r="U569" s="1612"/>
      <c r="V569" s="1612"/>
      <c r="W569" s="1612"/>
      <c r="X569" s="1612"/>
      <c r="Y569" s="1612"/>
      <c r="Z569" s="1612"/>
      <c r="AA569" s="1612"/>
      <c r="AB569" s="1612"/>
      <c r="AC569" s="1612"/>
      <c r="AD569" s="1612"/>
      <c r="AE569" s="1612"/>
      <c r="AF569" s="1612"/>
      <c r="AG569" s="1612"/>
      <c r="AH569" s="1612"/>
      <c r="AI569" s="1612"/>
      <c r="AJ569" s="1612"/>
      <c r="AK569" s="1612"/>
      <c r="AL569" s="1612"/>
      <c r="AM569" s="1612"/>
      <c r="AN569" s="1612"/>
      <c r="AO569" s="1612"/>
      <c r="AP569" s="1612"/>
      <c r="AQ569" s="1612"/>
      <c r="AR569" s="1612"/>
      <c r="AS569" s="1612"/>
      <c r="AT569" s="1612"/>
      <c r="AU569" s="1612"/>
      <c r="AV569" s="1612"/>
      <c r="AW569" s="1612"/>
      <c r="AX569" s="1612"/>
      <c r="AY569" s="1613"/>
      <c r="AZ569" s="1619"/>
      <c r="BB569" s="1599"/>
      <c r="BC569" s="1599"/>
      <c r="BG569" s="365"/>
    </row>
    <row r="570" spans="2:59" s="26" customFormat="1" ht="3.65" customHeight="1">
      <c r="B570" s="601"/>
      <c r="H570" s="1550"/>
      <c r="L570" s="1574"/>
      <c r="M570" s="1614"/>
      <c r="N570" s="1615"/>
      <c r="O570" s="1615"/>
      <c r="P570" s="1615"/>
      <c r="Q570" s="1615"/>
      <c r="R570" s="1615"/>
      <c r="S570" s="1615"/>
      <c r="T570" s="1615"/>
      <c r="U570" s="1615"/>
      <c r="V570" s="1615"/>
      <c r="W570" s="1615"/>
      <c r="X570" s="1615"/>
      <c r="Y570" s="1615"/>
      <c r="Z570" s="1615"/>
      <c r="AA570" s="1615"/>
      <c r="AB570" s="1615"/>
      <c r="AC570" s="1615"/>
      <c r="AD570" s="1615"/>
      <c r="AE570" s="1615"/>
      <c r="AF570" s="1615"/>
      <c r="AG570" s="1615"/>
      <c r="AH570" s="1615"/>
      <c r="AI570" s="1615"/>
      <c r="AJ570" s="1615"/>
      <c r="AK570" s="1615"/>
      <c r="AL570" s="1615"/>
      <c r="AM570" s="1615"/>
      <c r="AN570" s="1615"/>
      <c r="AO570" s="1615"/>
      <c r="AP570" s="1615"/>
      <c r="AQ570" s="1615"/>
      <c r="AR570" s="1615"/>
      <c r="AS570" s="1615"/>
      <c r="AT570" s="1615"/>
      <c r="AU570" s="1615"/>
      <c r="AV570" s="1615"/>
      <c r="AW570" s="1615"/>
      <c r="AX570" s="1615"/>
      <c r="AY570" s="1616"/>
      <c r="AZ570" s="1619"/>
      <c r="BB570" s="1599"/>
      <c r="BC570" s="1599"/>
      <c r="BG570" s="365"/>
    </row>
    <row r="571" spans="2:59" s="26" customFormat="1" ht="3.65" customHeight="1">
      <c r="B571" s="601"/>
      <c r="H571" s="1550"/>
      <c r="L571" s="1582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1561"/>
      <c r="BB571" s="1599"/>
      <c r="BC571" s="1599"/>
      <c r="BG571" s="365"/>
    </row>
    <row r="572" spans="2:59" s="26" customFormat="1" ht="3.65" customHeight="1">
      <c r="B572" s="601"/>
      <c r="H572" s="1550"/>
      <c r="L572" s="960"/>
      <c r="M572" s="961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50"/>
      <c r="Y572" s="350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961"/>
      <c r="AY572" s="961"/>
      <c r="AZ572" s="1561"/>
      <c r="BB572" s="1599"/>
      <c r="BC572" s="1599"/>
      <c r="BG572" s="365"/>
    </row>
    <row r="573" spans="2:59" s="26" customFormat="1" ht="3.65" customHeight="1">
      <c r="B573" s="601"/>
      <c r="H573" s="1550"/>
      <c r="L573" s="960"/>
      <c r="M573" s="961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50"/>
      <c r="Y573" s="350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961"/>
      <c r="AY573" s="961"/>
      <c r="AZ573" s="1561"/>
      <c r="BB573" s="1599"/>
      <c r="BC573" s="1599"/>
      <c r="BG573" s="365"/>
    </row>
    <row r="574" spans="2:59" s="26" customFormat="1" ht="3.65" customHeight="1">
      <c r="B574" s="601"/>
      <c r="H574" s="1550"/>
      <c r="L574" s="960" t="s">
        <v>133</v>
      </c>
      <c r="M574" s="961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50"/>
      <c r="Y574" s="350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961"/>
      <c r="AY574" s="961"/>
      <c r="AZ574" s="1561"/>
      <c r="BB574" s="1599"/>
      <c r="BC574" s="1599"/>
      <c r="BG574" s="365"/>
    </row>
    <row r="575" spans="2:59" s="26" customFormat="1" ht="3.65" customHeight="1">
      <c r="B575" s="601"/>
      <c r="H575" s="1550"/>
      <c r="L575" s="962"/>
      <c r="M575" s="963"/>
      <c r="N575" s="1584"/>
      <c r="O575" s="1584"/>
      <c r="P575" s="1584"/>
      <c r="Q575" s="1584"/>
      <c r="R575" s="1584"/>
      <c r="S575" s="1584"/>
      <c r="T575" s="1584"/>
      <c r="U575" s="1584"/>
      <c r="V575" s="1584"/>
      <c r="W575" s="1584"/>
      <c r="X575" s="355"/>
      <c r="Y575" s="355"/>
      <c r="Z575" s="1584"/>
      <c r="AA575" s="1584"/>
      <c r="AB575" s="1584"/>
      <c r="AC575" s="1584"/>
      <c r="AD575" s="1584"/>
      <c r="AE575" s="1584"/>
      <c r="AF575" s="1584"/>
      <c r="AG575" s="1584"/>
      <c r="AH575" s="1584"/>
      <c r="AI575" s="1584"/>
      <c r="AJ575" s="1584"/>
      <c r="AK575" s="1584"/>
      <c r="AL575" s="1584"/>
      <c r="AM575" s="1584"/>
      <c r="AN575" s="1584"/>
      <c r="AO575" s="1584"/>
      <c r="AP575" s="1584"/>
      <c r="AQ575" s="1584"/>
      <c r="AR575" s="1584"/>
      <c r="AS575" s="1584"/>
      <c r="AT575" s="1584"/>
      <c r="AU575" s="1584"/>
      <c r="AV575" s="1584"/>
      <c r="AW575" s="1584"/>
      <c r="AX575" s="963"/>
      <c r="AY575" s="963"/>
      <c r="AZ575" s="1585"/>
      <c r="BB575" s="1599"/>
      <c r="BC575" s="1599"/>
      <c r="BG575" s="365"/>
    </row>
    <row r="576" spans="2:59" s="26" customFormat="1" ht="3.65" customHeight="1">
      <c r="B576" s="601"/>
      <c r="H576" s="1564"/>
      <c r="BG576" s="365"/>
    </row>
    <row r="577" spans="2:59" s="26" customFormat="1" ht="3.65" customHeight="1">
      <c r="B577" s="1565"/>
      <c r="C577" s="1566"/>
      <c r="D577" s="1566"/>
      <c r="E577" s="1566"/>
      <c r="F577" s="1566"/>
      <c r="G577" s="1566"/>
      <c r="H577" s="1566"/>
      <c r="I577" s="1566"/>
      <c r="J577" s="1566"/>
      <c r="K577" s="1566"/>
      <c r="L577" s="1566"/>
      <c r="M577" s="1566"/>
      <c r="N577" s="1566"/>
      <c r="O577" s="1566"/>
      <c r="P577" s="1566"/>
      <c r="Q577" s="1566"/>
      <c r="R577" s="1566"/>
      <c r="S577" s="1566"/>
      <c r="T577" s="1566"/>
      <c r="U577" s="1566"/>
      <c r="V577" s="1566"/>
      <c r="W577" s="1566"/>
      <c r="X577" s="1566"/>
      <c r="Y577" s="1566"/>
      <c r="Z577" s="1566"/>
      <c r="AA577" s="1566"/>
      <c r="AB577" s="1566"/>
      <c r="AC577" s="1566"/>
      <c r="AD577" s="1566"/>
      <c r="AE577" s="1566"/>
      <c r="AF577" s="1566"/>
      <c r="AG577" s="1566"/>
      <c r="AH577" s="1566"/>
      <c r="AI577" s="1566"/>
      <c r="AJ577" s="1566"/>
      <c r="AK577" s="1566"/>
      <c r="AL577" s="1566"/>
      <c r="AM577" s="1566"/>
      <c r="AN577" s="1566"/>
      <c r="AO577" s="1566"/>
      <c r="AP577" s="1566"/>
      <c r="AQ577" s="1566"/>
      <c r="AR577" s="1566"/>
      <c r="AS577" s="1566"/>
      <c r="AT577" s="1566"/>
      <c r="AU577" s="1566"/>
      <c r="AV577" s="1566"/>
      <c r="AW577" s="1566"/>
      <c r="AX577" s="1566"/>
      <c r="AY577" s="1566"/>
      <c r="AZ577" s="1566"/>
      <c r="BA577" s="1566"/>
      <c r="BB577" s="1566"/>
      <c r="BC577" s="1566"/>
      <c r="BD577" s="1566"/>
      <c r="BE577" s="1566"/>
      <c r="BF577" s="1566"/>
      <c r="BG577" s="1567"/>
    </row>
    <row r="578" spans="2:59" s="26" customFormat="1" ht="3.65" customHeight="1">
      <c r="B578" s="1568"/>
      <c r="C578" s="1569"/>
      <c r="D578" s="1569"/>
      <c r="E578" s="1569"/>
      <c r="F578" s="1569"/>
      <c r="G578" s="1569"/>
      <c r="H578" s="1569"/>
      <c r="I578" s="1569"/>
      <c r="J578" s="1569"/>
      <c r="K578" s="1569"/>
      <c r="L578" s="1569"/>
      <c r="M578" s="1569"/>
      <c r="N578" s="1569"/>
      <c r="O578" s="1569"/>
      <c r="P578" s="1569"/>
      <c r="Q578" s="1569"/>
      <c r="R578" s="1569"/>
      <c r="S578" s="1569"/>
      <c r="T578" s="1569"/>
      <c r="U578" s="1569"/>
      <c r="V578" s="1569"/>
      <c r="W578" s="1569"/>
      <c r="X578" s="1569"/>
      <c r="Y578" s="1569"/>
      <c r="Z578" s="1569"/>
      <c r="AA578" s="1569"/>
      <c r="AB578" s="1569"/>
      <c r="AC578" s="1569"/>
      <c r="AD578" s="1569"/>
      <c r="AE578" s="1569"/>
      <c r="AF578" s="1569"/>
      <c r="AG578" s="1569"/>
      <c r="AH578" s="1569"/>
      <c r="AI578" s="1569"/>
      <c r="AJ578" s="1569"/>
      <c r="AK578" s="1569"/>
      <c r="AL578" s="1569"/>
      <c r="AM578" s="1569"/>
      <c r="AN578" s="1569"/>
      <c r="AO578" s="1569"/>
      <c r="AP578" s="1569"/>
      <c r="AQ578" s="1569"/>
      <c r="AR578" s="1569"/>
      <c r="AS578" s="1569"/>
      <c r="AT578" s="1569"/>
      <c r="AU578" s="1569"/>
      <c r="AV578" s="1569"/>
      <c r="AW578" s="1569"/>
      <c r="AX578" s="1569"/>
      <c r="AY578" s="1569"/>
      <c r="AZ578" s="1569"/>
      <c r="BA578" s="1569"/>
      <c r="BB578" s="1569"/>
      <c r="BC578" s="1569"/>
      <c r="BD578" s="1569"/>
      <c r="BE578" s="1569"/>
      <c r="BF578" s="1569"/>
      <c r="BG578" s="1570"/>
    </row>
    <row r="579" spans="2:59" s="26" customFormat="1" ht="14.5" customHeight="1">
      <c r="B579" s="1546" t="str">
        <f>"T_HBB"&amp;"X"&amp;F579&amp;"X"&amp;G579&amp;"X"&amp;H579</f>
        <v>T_HBBX4000AX1120X35</v>
      </c>
      <c r="C579" s="1546" t="s">
        <v>75</v>
      </c>
      <c r="D579" s="1546" t="s">
        <v>123</v>
      </c>
      <c r="E579" s="1546" t="s">
        <v>125</v>
      </c>
      <c r="F579" s="1601" t="s">
        <v>437</v>
      </c>
      <c r="G579" s="1548">
        <v>1120</v>
      </c>
      <c r="H579" s="1546">
        <v>35</v>
      </c>
      <c r="I579" s="797"/>
      <c r="J579" s="797"/>
      <c r="K579" s="797"/>
      <c r="L579" s="797"/>
      <c r="M579" s="797"/>
      <c r="N579" s="797"/>
      <c r="O579" s="797"/>
      <c r="P579" s="797"/>
      <c r="Q579" s="797"/>
      <c r="R579" s="797"/>
      <c r="S579" s="797"/>
      <c r="T579" s="797"/>
      <c r="U579" s="797"/>
      <c r="V579" s="797"/>
      <c r="W579" s="797"/>
      <c r="X579" s="797"/>
      <c r="Y579" s="797"/>
      <c r="Z579" s="797"/>
      <c r="AA579" s="797"/>
      <c r="AB579" s="797"/>
      <c r="AC579" s="797"/>
      <c r="AD579" s="797"/>
      <c r="AE579" s="797"/>
      <c r="AF579" s="797"/>
      <c r="AG579" s="797"/>
      <c r="AH579" s="797"/>
      <c r="AI579" s="797"/>
      <c r="AJ579" s="797"/>
      <c r="AK579" s="797"/>
      <c r="AL579" s="797"/>
      <c r="AM579" s="797"/>
      <c r="AN579" s="797"/>
      <c r="AO579" s="797"/>
      <c r="AP579" s="797"/>
      <c r="AQ579" s="797"/>
      <c r="AR579" s="797"/>
      <c r="AS579" s="797"/>
      <c r="AT579" s="797"/>
      <c r="AU579" s="797"/>
      <c r="AV579" s="797"/>
      <c r="AW579" s="797"/>
      <c r="AX579" s="797"/>
      <c r="AY579" s="797"/>
      <c r="AZ579" s="797"/>
      <c r="BA579" s="797"/>
      <c r="BB579" s="797"/>
      <c r="BC579" s="797"/>
      <c r="BD579" s="797"/>
      <c r="BE579" s="797"/>
      <c r="BF579" s="797"/>
      <c r="BG579" s="1549"/>
    </row>
    <row r="580" spans="2:59" s="26" customFormat="1" ht="3.65" customHeight="1">
      <c r="B580" s="1587"/>
      <c r="C580" s="1588"/>
      <c r="D580" s="1588"/>
      <c r="E580" s="1588"/>
      <c r="F580" s="1588"/>
      <c r="G580" s="1588"/>
      <c r="H580" s="1598"/>
      <c r="BG580" s="365"/>
    </row>
    <row r="581" spans="2:59" s="26" customFormat="1" ht="3.65" customHeight="1">
      <c r="B581" s="1587"/>
      <c r="C581" s="1588"/>
      <c r="D581" s="1588"/>
      <c r="E581" s="1588"/>
      <c r="F581" s="1588"/>
      <c r="G581" s="1588"/>
      <c r="H581" s="1550"/>
      <c r="BG581" s="365"/>
    </row>
    <row r="582" spans="2:59" s="26" customFormat="1" ht="3.65" customHeight="1">
      <c r="B582" s="1587"/>
      <c r="C582" s="1588"/>
      <c r="D582" s="1588"/>
      <c r="E582" s="1588"/>
      <c r="F582" s="1588"/>
      <c r="G582" s="1588"/>
      <c r="H582" s="1550"/>
      <c r="L582" s="1551" t="s">
        <v>124</v>
      </c>
      <c r="M582" s="1552"/>
      <c r="N582" s="1552"/>
      <c r="O582" s="1553"/>
      <c r="P582" s="346"/>
      <c r="Q582" s="346"/>
      <c r="R582" s="1554"/>
      <c r="S582" s="1554"/>
      <c r="T582" s="1554"/>
      <c r="U582" s="1554"/>
      <c r="V582" s="345"/>
      <c r="W582" s="345"/>
      <c r="X582" s="1553"/>
      <c r="Y582" s="1553"/>
      <c r="Z582" s="1553"/>
      <c r="AA582" s="1553"/>
      <c r="AB582" s="346"/>
      <c r="AC582" s="346"/>
      <c r="AD582" s="1554"/>
      <c r="AE582" s="1554"/>
      <c r="AF582" s="1554"/>
      <c r="AG582" s="1554"/>
      <c r="AH582" s="1554"/>
      <c r="AI582" s="1554"/>
      <c r="AJ582" s="1554"/>
      <c r="AK582" s="1554"/>
      <c r="AL582" s="1554"/>
      <c r="AM582" s="1554"/>
      <c r="AN582" s="1554"/>
      <c r="AO582" s="1554"/>
      <c r="AP582" s="1554"/>
      <c r="AQ582" s="1554"/>
      <c r="AR582" s="1554"/>
      <c r="AS582" s="1554"/>
      <c r="AT582" s="1554"/>
      <c r="AU582" s="1554"/>
      <c r="AV582" s="1554"/>
      <c r="AW582" s="1554"/>
      <c r="AX582" s="346"/>
      <c r="AY582" s="1555" t="s">
        <v>111</v>
      </c>
      <c r="AZ582" s="1556"/>
      <c r="BB582" s="1599"/>
      <c r="BC582" s="1599"/>
      <c r="BG582" s="365"/>
    </row>
    <row r="583" spans="2:59" s="26" customFormat="1" ht="3.65" customHeight="1">
      <c r="B583" s="1587"/>
      <c r="C583" s="1588"/>
      <c r="D583" s="1588"/>
      <c r="E583" s="1588"/>
      <c r="F583" s="1588"/>
      <c r="G583" s="1588"/>
      <c r="H583" s="1550"/>
      <c r="L583" s="1557"/>
      <c r="M583" s="1558"/>
      <c r="N583" s="1558"/>
      <c r="O583" s="1559"/>
      <c r="P583" s="350"/>
      <c r="Q583" s="812"/>
      <c r="R583" s="36"/>
      <c r="S583" s="36"/>
      <c r="T583" s="36"/>
      <c r="U583" s="36"/>
      <c r="V583" s="349"/>
      <c r="W583" s="349"/>
      <c r="X583" s="1559"/>
      <c r="Y583" s="1559"/>
      <c r="Z583" s="1559"/>
      <c r="AA583" s="1559"/>
      <c r="AB583" s="350"/>
      <c r="AC583" s="812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50"/>
      <c r="AY583" s="1412"/>
      <c r="AZ583" s="1560"/>
      <c r="BB583" s="1599"/>
      <c r="BC583" s="1599"/>
      <c r="BG583" s="365"/>
    </row>
    <row r="584" spans="2:59" s="26" customFormat="1" ht="3.65" customHeight="1">
      <c r="B584" s="1587"/>
      <c r="C584" s="1588"/>
      <c r="D584" s="1588"/>
      <c r="E584" s="1588"/>
      <c r="F584" s="1588"/>
      <c r="G584" s="1588"/>
      <c r="H584" s="1550"/>
      <c r="L584" s="1579"/>
      <c r="M584" s="811"/>
      <c r="N584" s="811"/>
      <c r="O584" s="811"/>
      <c r="P584" s="811"/>
      <c r="Q584" s="352"/>
      <c r="R584" s="352"/>
      <c r="S584" s="352"/>
      <c r="T584" s="352"/>
      <c r="U584" s="352"/>
      <c r="V584" s="352"/>
      <c r="W584" s="1594"/>
      <c r="X584" s="1594"/>
      <c r="Y584" s="811"/>
      <c r="Z584" s="811"/>
      <c r="AA584" s="811"/>
      <c r="AB584" s="811"/>
      <c r="AC584" s="352"/>
      <c r="AD584" s="352"/>
      <c r="AE584" s="352"/>
      <c r="AF584" s="352"/>
      <c r="AG584" s="352"/>
      <c r="AH584" s="352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1580"/>
      <c r="BB584" s="1599"/>
      <c r="BC584" s="1599"/>
      <c r="BG584" s="365"/>
    </row>
    <row r="585" spans="2:59" s="26" customFormat="1" ht="3.65" customHeight="1">
      <c r="B585" s="1587"/>
      <c r="C585" s="1588"/>
      <c r="D585" s="1588"/>
      <c r="E585" s="1588"/>
      <c r="F585" s="1588"/>
      <c r="G585" s="1588"/>
      <c r="H585" s="1550"/>
      <c r="L585" s="1582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810"/>
      <c r="AY585" s="810"/>
      <c r="AZ585" s="1561"/>
      <c r="BB585" s="1599"/>
      <c r="BC585" s="1599"/>
      <c r="BG585" s="365"/>
    </row>
    <row r="586" spans="2:59" s="26" customFormat="1" ht="3.65" customHeight="1">
      <c r="B586" s="1587"/>
      <c r="C586" s="1588"/>
      <c r="D586" s="1588"/>
      <c r="E586" s="1588"/>
      <c r="F586" s="1588"/>
      <c r="G586" s="1588"/>
      <c r="H586" s="1550"/>
      <c r="L586" s="1582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1597"/>
      <c r="AY586" s="352"/>
      <c r="AZ586" s="1561"/>
      <c r="BB586" s="1599"/>
      <c r="BC586" s="1599"/>
      <c r="BG586" s="365"/>
    </row>
    <row r="587" spans="2:59" s="26" customFormat="1" ht="3.65" customHeight="1">
      <c r="B587" s="601"/>
      <c r="H587" s="1550"/>
      <c r="L587" s="1582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1561"/>
      <c r="BB587" s="1599"/>
      <c r="BC587" s="1599"/>
      <c r="BG587" s="365"/>
    </row>
    <row r="588" spans="2:59" s="26" customFormat="1" ht="3.65" customHeight="1">
      <c r="B588" s="601"/>
      <c r="H588" s="1550"/>
      <c r="L588" s="1582"/>
      <c r="M588" s="1610"/>
      <c r="N588" s="1610"/>
      <c r="O588" s="1610"/>
      <c r="P588" s="1610"/>
      <c r="Q588" s="1610"/>
      <c r="R588" s="1610"/>
      <c r="S588" s="1610"/>
      <c r="T588" s="1610"/>
      <c r="U588" s="1610"/>
      <c r="V588" s="1610"/>
      <c r="W588" s="1610"/>
      <c r="X588" s="1610"/>
      <c r="Y588" s="1610"/>
      <c r="Z588" s="1610"/>
      <c r="AA588" s="1610"/>
      <c r="AB588" s="1610"/>
      <c r="AC588" s="1610"/>
      <c r="AD588" s="1610"/>
      <c r="AE588" s="1610"/>
      <c r="AF588" s="1610"/>
      <c r="AG588" s="1610"/>
      <c r="AH588" s="1610"/>
      <c r="AI588" s="1610"/>
      <c r="AJ588" s="1610"/>
      <c r="AK588" s="1610"/>
      <c r="AL588" s="1610"/>
      <c r="AM588" s="1610"/>
      <c r="AN588" s="1610"/>
      <c r="AO588" s="1610"/>
      <c r="AP588" s="1610"/>
      <c r="AQ588" s="1610"/>
      <c r="AR588" s="1610"/>
      <c r="AS588" s="1610"/>
      <c r="AT588" s="1610"/>
      <c r="AU588" s="1610"/>
      <c r="AV588" s="1610"/>
      <c r="AW588" s="1610"/>
      <c r="AX588" s="1610"/>
      <c r="AY588" s="1610"/>
      <c r="AZ588" s="1561"/>
      <c r="BB588" s="1599"/>
      <c r="BC588" s="1599"/>
      <c r="BG588" s="365"/>
    </row>
    <row r="589" spans="2:59" s="26" customFormat="1" ht="3.65" customHeight="1">
      <c r="B589" s="601"/>
      <c r="H589" s="1550"/>
      <c r="L589" s="1574"/>
      <c r="M589" s="1611" t="e" vm="42">
        <v>#VALUE!</v>
      </c>
      <c r="N589" s="1612"/>
      <c r="O589" s="1612"/>
      <c r="P589" s="1612"/>
      <c r="Q589" s="1612"/>
      <c r="R589" s="1612"/>
      <c r="S589" s="1612"/>
      <c r="T589" s="1612"/>
      <c r="U589" s="1612"/>
      <c r="V589" s="1612"/>
      <c r="W589" s="1612"/>
      <c r="X589" s="1612"/>
      <c r="Y589" s="1612"/>
      <c r="Z589" s="1612"/>
      <c r="AA589" s="1612"/>
      <c r="AB589" s="1612"/>
      <c r="AC589" s="1612"/>
      <c r="AD589" s="1612"/>
      <c r="AE589" s="1612"/>
      <c r="AF589" s="1612"/>
      <c r="AG589" s="1612"/>
      <c r="AH589" s="1612"/>
      <c r="AI589" s="1612"/>
      <c r="AJ589" s="1612"/>
      <c r="AK589" s="1612"/>
      <c r="AL589" s="1612"/>
      <c r="AM589" s="1612"/>
      <c r="AN589" s="1612"/>
      <c r="AO589" s="1612"/>
      <c r="AP589" s="1612"/>
      <c r="AQ589" s="1612"/>
      <c r="AR589" s="1612"/>
      <c r="AS589" s="1612"/>
      <c r="AT589" s="1612"/>
      <c r="AU589" s="1612"/>
      <c r="AV589" s="1612"/>
      <c r="AW589" s="1612"/>
      <c r="AX589" s="1612"/>
      <c r="AY589" s="1620"/>
      <c r="AZ589" s="1574"/>
      <c r="BB589" s="1599"/>
      <c r="BC589" s="1599"/>
      <c r="BG589" s="365"/>
    </row>
    <row r="590" spans="2:59" s="26" customFormat="1" ht="3.65" customHeight="1">
      <c r="B590" s="601"/>
      <c r="H590" s="1550"/>
      <c r="L590" s="1574"/>
      <c r="M590" s="1614"/>
      <c r="N590" s="1615"/>
      <c r="O590" s="1615"/>
      <c r="P590" s="1615"/>
      <c r="Q590" s="1615"/>
      <c r="R590" s="1615"/>
      <c r="S590" s="1615"/>
      <c r="T590" s="1615"/>
      <c r="U590" s="1615"/>
      <c r="V590" s="1615"/>
      <c r="W590" s="1615"/>
      <c r="X590" s="1615"/>
      <c r="Y590" s="1615"/>
      <c r="Z590" s="1615"/>
      <c r="AA590" s="1615"/>
      <c r="AB590" s="1615"/>
      <c r="AC590" s="1615"/>
      <c r="AD590" s="1615"/>
      <c r="AE590" s="1615"/>
      <c r="AF590" s="1615"/>
      <c r="AG590" s="1615"/>
      <c r="AH590" s="1615"/>
      <c r="AI590" s="1615"/>
      <c r="AJ590" s="1615"/>
      <c r="AK590" s="1615"/>
      <c r="AL590" s="1615"/>
      <c r="AM590" s="1615"/>
      <c r="AN590" s="1615"/>
      <c r="AO590" s="1615"/>
      <c r="AP590" s="1615"/>
      <c r="AQ590" s="1615"/>
      <c r="AR590" s="1615"/>
      <c r="AS590" s="1615"/>
      <c r="AT590" s="1615"/>
      <c r="AU590" s="1615"/>
      <c r="AV590" s="1615"/>
      <c r="AW590" s="1615"/>
      <c r="AX590" s="1615"/>
      <c r="AY590" s="1621"/>
      <c r="AZ590" s="1574"/>
      <c r="BB590" s="1599"/>
      <c r="BC590" s="1599"/>
      <c r="BG590" s="365"/>
    </row>
    <row r="591" spans="2:59" s="26" customFormat="1" ht="3.65" customHeight="1">
      <c r="B591" s="601"/>
      <c r="H591" s="1550"/>
      <c r="L591" s="1582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1561"/>
      <c r="BB591" s="1599"/>
      <c r="BC591" s="1599"/>
      <c r="BG591" s="365"/>
    </row>
    <row r="592" spans="2:59" s="26" customFormat="1" ht="3.65" customHeight="1">
      <c r="B592" s="601"/>
      <c r="H592" s="1550"/>
      <c r="L592" s="960"/>
      <c r="M592" s="961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50"/>
      <c r="Y592" s="350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961"/>
      <c r="AY592" s="961"/>
      <c r="AZ592" s="1561"/>
      <c r="BB592" s="1599"/>
      <c r="BC592" s="1599"/>
      <c r="BG592" s="365"/>
    </row>
    <row r="593" spans="2:59" s="26" customFormat="1" ht="3.65" customHeight="1">
      <c r="B593" s="601"/>
      <c r="H593" s="1550"/>
      <c r="L593" s="960"/>
      <c r="M593" s="961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50"/>
      <c r="Y593" s="350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961"/>
      <c r="AY593" s="961"/>
      <c r="AZ593" s="1561"/>
      <c r="BB593" s="1599"/>
      <c r="BC593" s="1599"/>
      <c r="BG593" s="365"/>
    </row>
    <row r="594" spans="2:59" s="26" customFormat="1" ht="3.65" customHeight="1">
      <c r="B594" s="601"/>
      <c r="H594" s="1550"/>
      <c r="L594" s="960" t="s">
        <v>133</v>
      </c>
      <c r="M594" s="961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50"/>
      <c r="Y594" s="350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961"/>
      <c r="AY594" s="961"/>
      <c r="AZ594" s="1561"/>
      <c r="BB594" s="1599"/>
      <c r="BC594" s="1599"/>
      <c r="BG594" s="365"/>
    </row>
    <row r="595" spans="2:59" s="26" customFormat="1" ht="3.65" customHeight="1">
      <c r="B595" s="601"/>
      <c r="H595" s="1550"/>
      <c r="L595" s="962"/>
      <c r="M595" s="963"/>
      <c r="N595" s="1584"/>
      <c r="O595" s="1584"/>
      <c r="P595" s="1584"/>
      <c r="Q595" s="1584"/>
      <c r="R595" s="1584"/>
      <c r="S595" s="1584"/>
      <c r="T595" s="1584"/>
      <c r="U595" s="1584"/>
      <c r="V595" s="1584"/>
      <c r="W595" s="1584"/>
      <c r="X595" s="355"/>
      <c r="Y595" s="355"/>
      <c r="Z595" s="1584"/>
      <c r="AA595" s="1584"/>
      <c r="AB595" s="1584"/>
      <c r="AC595" s="1584"/>
      <c r="AD595" s="1584"/>
      <c r="AE595" s="1584"/>
      <c r="AF595" s="1584"/>
      <c r="AG595" s="1584"/>
      <c r="AH595" s="1584"/>
      <c r="AI595" s="1584"/>
      <c r="AJ595" s="1584"/>
      <c r="AK595" s="1584"/>
      <c r="AL595" s="1584"/>
      <c r="AM595" s="1584"/>
      <c r="AN595" s="1584"/>
      <c r="AO595" s="1584"/>
      <c r="AP595" s="1584"/>
      <c r="AQ595" s="1584"/>
      <c r="AR595" s="1584"/>
      <c r="AS595" s="1584"/>
      <c r="AT595" s="1584"/>
      <c r="AU595" s="1584"/>
      <c r="AV595" s="1584"/>
      <c r="AW595" s="1584"/>
      <c r="AX595" s="963"/>
      <c r="AY595" s="963"/>
      <c r="AZ595" s="1585"/>
      <c r="BB595" s="1599"/>
      <c r="BC595" s="1599"/>
      <c r="BG595" s="365"/>
    </row>
    <row r="596" spans="2:59" s="26" customFormat="1" ht="3.65" customHeight="1">
      <c r="B596" s="601"/>
      <c r="H596" s="1564"/>
      <c r="BG596" s="365"/>
    </row>
    <row r="597" spans="2:59" s="26" customFormat="1" ht="3.65" customHeight="1">
      <c r="B597" s="1565"/>
      <c r="C597" s="1566"/>
      <c r="D597" s="1566"/>
      <c r="E597" s="1566"/>
      <c r="F597" s="1566"/>
      <c r="G597" s="1566"/>
      <c r="H597" s="1566"/>
      <c r="I597" s="1566"/>
      <c r="J597" s="1566"/>
      <c r="K597" s="1566"/>
      <c r="L597" s="1566"/>
      <c r="M597" s="1566"/>
      <c r="N597" s="1566"/>
      <c r="O597" s="1566"/>
      <c r="P597" s="1566"/>
      <c r="Q597" s="1566"/>
      <c r="R597" s="1566"/>
      <c r="S597" s="1566"/>
      <c r="T597" s="1566"/>
      <c r="U597" s="1566"/>
      <c r="V597" s="1566"/>
      <c r="W597" s="1566"/>
      <c r="X597" s="1566"/>
      <c r="Y597" s="1566"/>
      <c r="Z597" s="1566"/>
      <c r="AA597" s="1566"/>
      <c r="AB597" s="1566"/>
      <c r="AC597" s="1566"/>
      <c r="AD597" s="1566"/>
      <c r="AE597" s="1566"/>
      <c r="AF597" s="1566"/>
      <c r="AG597" s="1566"/>
      <c r="AH597" s="1566"/>
      <c r="AI597" s="1566"/>
      <c r="AJ597" s="1566"/>
      <c r="AK597" s="1566"/>
      <c r="AL597" s="1566"/>
      <c r="AM597" s="1566"/>
      <c r="AN597" s="1566"/>
      <c r="AO597" s="1566"/>
      <c r="AP597" s="1566"/>
      <c r="AQ597" s="1566"/>
      <c r="AR597" s="1566"/>
      <c r="AS597" s="1566"/>
      <c r="AT597" s="1566"/>
      <c r="AU597" s="1566"/>
      <c r="AV597" s="1566"/>
      <c r="AW597" s="1566"/>
      <c r="AX597" s="1566"/>
      <c r="AY597" s="1566"/>
      <c r="AZ597" s="1566"/>
      <c r="BA597" s="1566"/>
      <c r="BB597" s="1566"/>
      <c r="BC597" s="1566"/>
      <c r="BD597" s="1566"/>
      <c r="BE597" s="1566"/>
      <c r="BF597" s="1566"/>
      <c r="BG597" s="1567"/>
    </row>
    <row r="598" spans="2:59" s="26" customFormat="1" ht="3.65" customHeight="1">
      <c r="B598" s="1568"/>
      <c r="C598" s="1569"/>
      <c r="D598" s="1569"/>
      <c r="E598" s="1569"/>
      <c r="F598" s="1569"/>
      <c r="G598" s="1569"/>
      <c r="H598" s="1569"/>
      <c r="I598" s="1569"/>
      <c r="J598" s="1569"/>
      <c r="K598" s="1569"/>
      <c r="L598" s="1569"/>
      <c r="M598" s="1569"/>
      <c r="N598" s="1569"/>
      <c r="O598" s="1569"/>
      <c r="P598" s="1569"/>
      <c r="Q598" s="1569"/>
      <c r="R598" s="1569"/>
      <c r="S598" s="1569"/>
      <c r="T598" s="1569"/>
      <c r="U598" s="1569"/>
      <c r="V598" s="1569"/>
      <c r="W598" s="1569"/>
      <c r="X598" s="1569"/>
      <c r="Y598" s="1569"/>
      <c r="Z598" s="1569"/>
      <c r="AA598" s="1569"/>
      <c r="AB598" s="1569"/>
      <c r="AC598" s="1569"/>
      <c r="AD598" s="1569"/>
      <c r="AE598" s="1569"/>
      <c r="AF598" s="1569"/>
      <c r="AG598" s="1569"/>
      <c r="AH598" s="1569"/>
      <c r="AI598" s="1569"/>
      <c r="AJ598" s="1569"/>
      <c r="AK598" s="1569"/>
      <c r="AL598" s="1569"/>
      <c r="AM598" s="1569"/>
      <c r="AN598" s="1569"/>
      <c r="AO598" s="1569"/>
      <c r="AP598" s="1569"/>
      <c r="AQ598" s="1569"/>
      <c r="AR598" s="1569"/>
      <c r="AS598" s="1569"/>
      <c r="AT598" s="1569"/>
      <c r="AU598" s="1569"/>
      <c r="AV598" s="1569"/>
      <c r="AW598" s="1569"/>
      <c r="AX598" s="1569"/>
      <c r="AY598" s="1569"/>
      <c r="AZ598" s="1569"/>
      <c r="BA598" s="1569"/>
      <c r="BB598" s="1569"/>
      <c r="BC598" s="1569"/>
      <c r="BD598" s="1569"/>
      <c r="BE598" s="1569"/>
      <c r="BF598" s="1569"/>
      <c r="BG598" s="1570"/>
    </row>
  </sheetData>
  <autoFilter ref="B1:H401" xr:uid="{74C5CC71-A8C6-4BE2-BEC2-F61F87E95C36}"/>
  <mergeCells count="184">
    <mergeCell ref="B597:BG598"/>
    <mergeCell ref="B577:BG578"/>
    <mergeCell ref="L582:N583"/>
    <mergeCell ref="AY582:AZ583"/>
    <mergeCell ref="BB582:BC583"/>
    <mergeCell ref="BB584:BC585"/>
    <mergeCell ref="BB586:BC587"/>
    <mergeCell ref="BB588:BC589"/>
    <mergeCell ref="M589:AY590"/>
    <mergeCell ref="BB590:BC591"/>
    <mergeCell ref="L592:M593"/>
    <mergeCell ref="AX592:AY593"/>
    <mergeCell ref="BB592:BC593"/>
    <mergeCell ref="L594:M595"/>
    <mergeCell ref="AX594:AY595"/>
    <mergeCell ref="BB594:BC595"/>
    <mergeCell ref="B557:BG558"/>
    <mergeCell ref="L562:N563"/>
    <mergeCell ref="AY562:AZ563"/>
    <mergeCell ref="BB562:BC563"/>
    <mergeCell ref="BB564:BC565"/>
    <mergeCell ref="BB566:BC567"/>
    <mergeCell ref="BB568:BC569"/>
    <mergeCell ref="M569:AY570"/>
    <mergeCell ref="BB570:BC571"/>
    <mergeCell ref="L572:M573"/>
    <mergeCell ref="AX572:AY573"/>
    <mergeCell ref="BB572:BC573"/>
    <mergeCell ref="L574:M575"/>
    <mergeCell ref="AX574:AY575"/>
    <mergeCell ref="BB574:BC575"/>
    <mergeCell ref="B537:BG538"/>
    <mergeCell ref="L542:N543"/>
    <mergeCell ref="AY542:AZ543"/>
    <mergeCell ref="BB542:BC543"/>
    <mergeCell ref="BB544:BC545"/>
    <mergeCell ref="BB546:BC547"/>
    <mergeCell ref="M547:AY548"/>
    <mergeCell ref="BB548:BC549"/>
    <mergeCell ref="BB550:BC551"/>
    <mergeCell ref="L552:M553"/>
    <mergeCell ref="AX552:AY553"/>
    <mergeCell ref="BB552:BC553"/>
    <mergeCell ref="B517:BG518"/>
    <mergeCell ref="L522:N523"/>
    <mergeCell ref="AY522:AZ523"/>
    <mergeCell ref="BB522:BC523"/>
    <mergeCell ref="BB524:BC525"/>
    <mergeCell ref="BB526:BC527"/>
    <mergeCell ref="M527:AY528"/>
    <mergeCell ref="BB528:BC529"/>
    <mergeCell ref="BB530:BC531"/>
    <mergeCell ref="L532:M533"/>
    <mergeCell ref="AX532:AY533"/>
    <mergeCell ref="BB532:BC533"/>
    <mergeCell ref="B497:BG498"/>
    <mergeCell ref="L502:N503"/>
    <mergeCell ref="AY502:AZ503"/>
    <mergeCell ref="BB502:BC503"/>
    <mergeCell ref="BB504:BC505"/>
    <mergeCell ref="BB506:BC507"/>
    <mergeCell ref="M507:AY508"/>
    <mergeCell ref="BB508:BC509"/>
    <mergeCell ref="BB510:BC511"/>
    <mergeCell ref="L512:M513"/>
    <mergeCell ref="AX512:AY513"/>
    <mergeCell ref="BB512:BC513"/>
    <mergeCell ref="B477:BG478"/>
    <mergeCell ref="L482:N483"/>
    <mergeCell ref="AH482:AI483"/>
    <mergeCell ref="M488:AH489"/>
    <mergeCell ref="L494:M495"/>
    <mergeCell ref="B457:BG458"/>
    <mergeCell ref="L462:N463"/>
    <mergeCell ref="AH462:AI463"/>
    <mergeCell ref="M468:AH469"/>
    <mergeCell ref="L474:M475"/>
    <mergeCell ref="B439:BG440"/>
    <mergeCell ref="L444:N445"/>
    <mergeCell ref="AH444:AI445"/>
    <mergeCell ref="M449:AH450"/>
    <mergeCell ref="L454:M455"/>
    <mergeCell ref="B421:BG422"/>
    <mergeCell ref="L426:N427"/>
    <mergeCell ref="AH426:AI427"/>
    <mergeCell ref="M431:AH432"/>
    <mergeCell ref="L436:M437"/>
    <mergeCell ref="AH390:AI391"/>
    <mergeCell ref="M394:AH395"/>
    <mergeCell ref="L398:M399"/>
    <mergeCell ref="B403:BG404"/>
    <mergeCell ref="L408:N409"/>
    <mergeCell ref="AH408:AI409"/>
    <mergeCell ref="M413:AH414"/>
    <mergeCell ref="L418:M419"/>
    <mergeCell ref="B341:BG342"/>
    <mergeCell ref="J345:N347"/>
    <mergeCell ref="BB345:BE347"/>
    <mergeCell ref="J359:M360"/>
    <mergeCell ref="B323:BG324"/>
    <mergeCell ref="L328:N329"/>
    <mergeCell ref="O328:P329"/>
    <mergeCell ref="AI328:AJ329"/>
    <mergeCell ref="L335:M335"/>
    <mergeCell ref="B303:BG304"/>
    <mergeCell ref="L308:N309"/>
    <mergeCell ref="V308:W309"/>
    <mergeCell ref="M314:V315"/>
    <mergeCell ref="L320:M321"/>
    <mergeCell ref="M275:V276"/>
    <mergeCell ref="L280:M281"/>
    <mergeCell ref="B283:BG284"/>
    <mergeCell ref="L288:N289"/>
    <mergeCell ref="V288:W289"/>
    <mergeCell ref="M294:V295"/>
    <mergeCell ref="L300:M301"/>
    <mergeCell ref="B247:BG248"/>
    <mergeCell ref="L252:N253"/>
    <mergeCell ref="V252:W253"/>
    <mergeCell ref="M257:V258"/>
    <mergeCell ref="L262:M263"/>
    <mergeCell ref="L234:N235"/>
    <mergeCell ref="V234:W235"/>
    <mergeCell ref="M239:V240"/>
    <mergeCell ref="L244:M245"/>
    <mergeCell ref="A104:A105"/>
    <mergeCell ref="A106:A118"/>
    <mergeCell ref="J113:O116"/>
    <mergeCell ref="A91:A103"/>
    <mergeCell ref="AZ113:BE116"/>
    <mergeCell ref="I3:DA3"/>
    <mergeCell ref="B6:DA6"/>
    <mergeCell ref="K12:M13"/>
    <mergeCell ref="AG12:AI13"/>
    <mergeCell ref="K29:M30"/>
    <mergeCell ref="AG29:AI30"/>
    <mergeCell ref="BF94:BH97"/>
    <mergeCell ref="BF109:BH112"/>
    <mergeCell ref="K42:M43"/>
    <mergeCell ref="T42:V43"/>
    <mergeCell ref="J72:L73"/>
    <mergeCell ref="AV72:AX73"/>
    <mergeCell ref="J85:L86"/>
    <mergeCell ref="AV85:AX86"/>
    <mergeCell ref="J94:O97"/>
    <mergeCell ref="K59:M60"/>
    <mergeCell ref="T59:V60"/>
    <mergeCell ref="AZ94:BE97"/>
    <mergeCell ref="A121:A133"/>
    <mergeCell ref="J124:O127"/>
    <mergeCell ref="AB124:AG127"/>
    <mergeCell ref="J128:O131"/>
    <mergeCell ref="AB128:AG131"/>
    <mergeCell ref="A134:A135"/>
    <mergeCell ref="A136:A148"/>
    <mergeCell ref="J140:O143"/>
    <mergeCell ref="AB140:AG143"/>
    <mergeCell ref="A149:A150"/>
    <mergeCell ref="L154:N155"/>
    <mergeCell ref="V154:W155"/>
    <mergeCell ref="L161:M161"/>
    <mergeCell ref="A119:A120"/>
    <mergeCell ref="J171:N173"/>
    <mergeCell ref="AD171:AG173"/>
    <mergeCell ref="J185:M186"/>
    <mergeCell ref="L198:N199"/>
    <mergeCell ref="V198:W199"/>
    <mergeCell ref="M201:V202"/>
    <mergeCell ref="L205:M205"/>
    <mergeCell ref="L216:N217"/>
    <mergeCell ref="V216:W217"/>
    <mergeCell ref="M220:V221"/>
    <mergeCell ref="L224:M225"/>
    <mergeCell ref="B229:BG230"/>
    <mergeCell ref="B265:BG266"/>
    <mergeCell ref="L270:N271"/>
    <mergeCell ref="V270:W271"/>
    <mergeCell ref="B367:BG368"/>
    <mergeCell ref="L372:N373"/>
    <mergeCell ref="AH372:AI373"/>
    <mergeCell ref="M375:AH376"/>
    <mergeCell ref="L379:M379"/>
    <mergeCell ref="B385:BG386"/>
    <mergeCell ref="L390:N39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285" t="s">
        <v>135</v>
      </c>
      <c r="D1" s="285" t="s">
        <v>136</v>
      </c>
      <c r="E1" s="285" t="s">
        <v>137</v>
      </c>
      <c r="F1" s="285" t="s">
        <v>138</v>
      </c>
      <c r="G1" s="285" t="s">
        <v>139</v>
      </c>
      <c r="H1" s="285"/>
      <c r="I1" s="285" t="s">
        <v>140</v>
      </c>
      <c r="J1" s="285" t="s">
        <v>141</v>
      </c>
      <c r="K1" s="285" t="s">
        <v>142</v>
      </c>
      <c r="L1" s="285"/>
      <c r="M1" s="285" t="s">
        <v>143</v>
      </c>
      <c r="N1" s="286"/>
      <c r="O1" s="286" t="s">
        <v>144</v>
      </c>
      <c r="P1" s="286" t="s">
        <v>145</v>
      </c>
      <c r="Q1" s="286" t="s">
        <v>146</v>
      </c>
      <c r="R1" s="286" t="s">
        <v>147</v>
      </c>
      <c r="S1" s="286" t="s">
        <v>148</v>
      </c>
      <c r="T1" s="286"/>
      <c r="U1" s="286" t="s">
        <v>149</v>
      </c>
      <c r="V1" s="286"/>
      <c r="W1" s="286" t="s">
        <v>150</v>
      </c>
      <c r="X1" s="286" t="s">
        <v>151</v>
      </c>
      <c r="Y1" s="286" t="s">
        <v>152</v>
      </c>
      <c r="Z1" s="286" t="s">
        <v>153</v>
      </c>
      <c r="AA1" s="286" t="s">
        <v>154</v>
      </c>
      <c r="AB1" s="286" t="s">
        <v>155</v>
      </c>
      <c r="AC1" s="286" t="s">
        <v>156</v>
      </c>
      <c r="AD1" s="286" t="s">
        <v>157</v>
      </c>
      <c r="AE1" s="286" t="s">
        <v>158</v>
      </c>
      <c r="AF1" s="286"/>
      <c r="AG1" s="286" t="s">
        <v>159</v>
      </c>
      <c r="AI1" s="286" t="s">
        <v>160</v>
      </c>
      <c r="AJ1" s="26" t="s">
        <v>161</v>
      </c>
      <c r="AK1" s="26" t="s">
        <v>162</v>
      </c>
    </row>
    <row r="2" spans="3:37" ht="20" customHeight="1">
      <c r="C2" s="287" t="s">
        <v>163</v>
      </c>
      <c r="D2" s="288" t="s">
        <v>164</v>
      </c>
      <c r="E2" s="289" t="s">
        <v>165</v>
      </c>
      <c r="F2" s="289" t="s">
        <v>166</v>
      </c>
      <c r="G2" s="289" t="s">
        <v>110</v>
      </c>
      <c r="H2" s="289" t="str" cm="1">
        <f t="array" ref="H2">_xlfn.IFS(G2="TBB","T",G2="NBB","N",G2="HBB ","BB",G2="VBB ","BB")</f>
        <v>T</v>
      </c>
      <c r="I2" s="290">
        <v>400</v>
      </c>
      <c r="J2" s="290"/>
      <c r="K2" s="290"/>
      <c r="L2" s="291"/>
      <c r="M2" s="291"/>
      <c r="N2" s="292" t="str">
        <f>MID(C2,1,1)&amp;"_"&amp;MID(E2,1,1)&amp;H2&amp;"X"&amp;I2</f>
        <v>T_HTX400</v>
      </c>
      <c r="O2" s="293" t="str">
        <f t="shared" ref="O2:O28" si="0">N2</f>
        <v>T_HTX400</v>
      </c>
      <c r="P2" s="294">
        <v>25</v>
      </c>
      <c r="Q2" s="295"/>
      <c r="R2" s="296"/>
      <c r="S2" s="296"/>
      <c r="T2" s="296"/>
      <c r="U2" s="296"/>
      <c r="V2" s="296"/>
      <c r="W2" s="296"/>
      <c r="X2" s="293" t="str">
        <f t="shared" ref="X2:X30" si="1">N2&amp;P2&amp;Q2&amp;R2</f>
        <v>T_HTX40025</v>
      </c>
      <c r="Y2" s="297">
        <v>1067000</v>
      </c>
      <c r="Z2" s="297"/>
      <c r="AA2" s="292">
        <v>10</v>
      </c>
      <c r="AB2" s="298">
        <v>1</v>
      </c>
      <c r="AC2" s="26" t="s">
        <v>167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299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287" t="s">
        <v>163</v>
      </c>
      <c r="D3" s="288" t="s">
        <v>164</v>
      </c>
      <c r="E3" s="289" t="s">
        <v>165</v>
      </c>
      <c r="F3" s="289" t="s">
        <v>166</v>
      </c>
      <c r="G3" s="289" t="s">
        <v>110</v>
      </c>
      <c r="H3" s="289" t="str" cm="1">
        <f t="array" ref="H3">_xlfn.IFS(G3="TBB","T",G3="NBB","N",G3="HBB ","BB",G3="VBB ","BB")</f>
        <v>T</v>
      </c>
      <c r="I3" s="290">
        <v>400</v>
      </c>
      <c r="J3" s="290"/>
      <c r="K3" s="290"/>
      <c r="L3" s="291"/>
      <c r="M3" s="291"/>
      <c r="N3" s="292" t="str">
        <f t="shared" ref="N3:N19" si="3">MID(C3,1,1)&amp;"_"&amp;MID(E3,1,1)&amp;H3&amp;"X"&amp;I3</f>
        <v>T_HTX400</v>
      </c>
      <c r="O3" s="293" t="str">
        <f t="shared" si="0"/>
        <v>T_HTX400</v>
      </c>
      <c r="P3" s="294">
        <v>35</v>
      </c>
      <c r="Q3" s="295"/>
      <c r="R3" s="296"/>
      <c r="S3" s="296"/>
      <c r="T3" s="296"/>
      <c r="U3" s="296"/>
      <c r="V3" s="296"/>
      <c r="W3" s="296"/>
      <c r="X3" s="293" t="str">
        <f t="shared" si="1"/>
        <v>T_HTX40035</v>
      </c>
      <c r="Y3" s="297">
        <v>1067002</v>
      </c>
      <c r="Z3" s="297"/>
      <c r="AA3" s="292">
        <v>10</v>
      </c>
      <c r="AB3" s="298">
        <v>1</v>
      </c>
      <c r="AC3" s="26" t="s">
        <v>168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299" t="str">
        <f t="shared" si="2"/>
        <v>Barraje Tierra  T-Power  Compacto  W: 400 mm, 35 kA</v>
      </c>
    </row>
    <row r="4" spans="3:37" ht="20">
      <c r="C4" s="287" t="s">
        <v>163</v>
      </c>
      <c r="D4" s="288" t="s">
        <v>169</v>
      </c>
      <c r="E4" s="289" t="s">
        <v>165</v>
      </c>
      <c r="F4" s="289" t="s">
        <v>166</v>
      </c>
      <c r="G4" s="289" t="s">
        <v>110</v>
      </c>
      <c r="H4" s="289" t="str" cm="1">
        <f t="array" ref="H4">_xlfn.IFS(G4="TBB","T",G4="NBB","N",G4="HBB ","BB",G4="VBB ","BB")</f>
        <v>T</v>
      </c>
      <c r="I4" s="290">
        <v>400</v>
      </c>
      <c r="J4" s="290"/>
      <c r="K4" s="290"/>
      <c r="L4" s="291"/>
      <c r="M4" s="291"/>
      <c r="N4" s="292" t="str">
        <f t="shared" si="3"/>
        <v>T_HTX400</v>
      </c>
      <c r="O4" s="293" t="str">
        <f t="shared" si="0"/>
        <v>T_HTX400</v>
      </c>
      <c r="P4" s="294">
        <v>50</v>
      </c>
      <c r="Q4" s="295"/>
      <c r="R4" s="296"/>
      <c r="S4" s="296"/>
      <c r="T4" s="296"/>
      <c r="U4" s="296"/>
      <c r="V4" s="296"/>
      <c r="W4" s="296"/>
      <c r="X4" s="293" t="str">
        <f t="shared" si="1"/>
        <v>T_HTX40050</v>
      </c>
      <c r="Y4" s="297">
        <v>1067004</v>
      </c>
      <c r="Z4" s="297"/>
      <c r="AA4" s="292">
        <v>10</v>
      </c>
      <c r="AB4" s="298">
        <v>1</v>
      </c>
      <c r="AC4" s="26" t="s">
        <v>170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299" t="str">
        <f t="shared" si="2"/>
        <v>Barraje Tierra  T-Power  Modular     W: 400 mm, 50 kA</v>
      </c>
    </row>
    <row r="5" spans="3:37" ht="20">
      <c r="C5" s="287" t="s">
        <v>163</v>
      </c>
      <c r="D5" s="288" t="s">
        <v>169</v>
      </c>
      <c r="E5" s="289" t="s">
        <v>165</v>
      </c>
      <c r="F5" s="289" t="s">
        <v>166</v>
      </c>
      <c r="G5" s="289" t="s">
        <v>110</v>
      </c>
      <c r="H5" s="289" t="str" cm="1">
        <f t="array" ref="H5">_xlfn.IFS(G5="TBB","T",G5="NBB","N",G5="HBB ","BB",G5="VBB ","BB")</f>
        <v>T</v>
      </c>
      <c r="I5" s="290">
        <v>400</v>
      </c>
      <c r="J5" s="290"/>
      <c r="K5" s="290"/>
      <c r="L5" s="291"/>
      <c r="M5" s="291"/>
      <c r="N5" s="292" t="str">
        <f t="shared" si="3"/>
        <v>T_HTX400</v>
      </c>
      <c r="O5" s="293" t="str">
        <f t="shared" si="0"/>
        <v>T_HTX400</v>
      </c>
      <c r="P5" s="294">
        <v>65</v>
      </c>
      <c r="Q5" s="295"/>
      <c r="R5" s="296"/>
      <c r="S5" s="296"/>
      <c r="T5" s="296"/>
      <c r="U5" s="296"/>
      <c r="V5" s="296"/>
      <c r="W5" s="296"/>
      <c r="X5" s="293" t="str">
        <f t="shared" si="1"/>
        <v>T_HTX40065</v>
      </c>
      <c r="Y5" s="297">
        <v>1067006</v>
      </c>
      <c r="Z5" s="297"/>
      <c r="AA5" s="292">
        <v>10</v>
      </c>
      <c r="AB5" s="298">
        <v>1</v>
      </c>
      <c r="AC5" s="26" t="s">
        <v>171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299" t="str">
        <f t="shared" si="2"/>
        <v>Barraje Tierra  T-Power  Modular     W: 400 mm, 65 kA</v>
      </c>
    </row>
    <row r="6" spans="3:37" ht="20">
      <c r="C6" s="287" t="s">
        <v>163</v>
      </c>
      <c r="D6" s="288" t="s">
        <v>172</v>
      </c>
      <c r="E6" s="289" t="s">
        <v>165</v>
      </c>
      <c r="F6" s="289" t="s">
        <v>166</v>
      </c>
      <c r="G6" s="289" t="s">
        <v>110</v>
      </c>
      <c r="H6" s="289" t="str" cm="1">
        <f t="array" ref="H6">_xlfn.IFS(G6="TBB","T",G6="NBB","N",G6="HBB ","BB",G6="VBB ","BB")</f>
        <v>T</v>
      </c>
      <c r="I6" s="290">
        <v>400</v>
      </c>
      <c r="J6" s="290"/>
      <c r="K6" s="290"/>
      <c r="L6" s="291"/>
      <c r="M6" s="291"/>
      <c r="N6" s="292" t="str">
        <f t="shared" si="3"/>
        <v>T_HTX400</v>
      </c>
      <c r="O6" s="293" t="str">
        <f t="shared" si="0"/>
        <v>T_HTX400</v>
      </c>
      <c r="P6" s="294">
        <v>85</v>
      </c>
      <c r="Q6" s="295"/>
      <c r="R6" s="296"/>
      <c r="S6" s="296"/>
      <c r="T6" s="296"/>
      <c r="U6" s="296"/>
      <c r="V6" s="296"/>
      <c r="W6" s="296"/>
      <c r="X6" s="293" t="str">
        <f t="shared" si="1"/>
        <v>T_HTX40085</v>
      </c>
      <c r="Y6" s="297">
        <v>1067008</v>
      </c>
      <c r="Z6" s="297"/>
      <c r="AA6" s="292">
        <v>10</v>
      </c>
      <c r="AB6" s="298">
        <v>2</v>
      </c>
      <c r="AC6" s="26" t="s">
        <v>170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299" t="str">
        <f t="shared" si="2"/>
        <v>Barraje Tierra  T-Power  Heavy  W: 400 mm, 85 kA</v>
      </c>
    </row>
    <row r="7" spans="3:37" ht="20">
      <c r="C7" s="287" t="s">
        <v>163</v>
      </c>
      <c r="D7" s="288" t="s">
        <v>172</v>
      </c>
      <c r="E7" s="289" t="s">
        <v>165</v>
      </c>
      <c r="F7" s="289" t="s">
        <v>166</v>
      </c>
      <c r="G7" s="289" t="s">
        <v>110</v>
      </c>
      <c r="H7" s="289" t="str" cm="1">
        <f t="array" ref="H7">_xlfn.IFS(G7="TBB","T",G7="NBB","N",G7="HBB ","BB",G7="VBB ","BB")</f>
        <v>T</v>
      </c>
      <c r="I7" s="290">
        <v>400</v>
      </c>
      <c r="J7" s="290"/>
      <c r="K7" s="290"/>
      <c r="L7" s="291"/>
      <c r="M7" s="291"/>
      <c r="N7" s="292" t="str">
        <f t="shared" si="3"/>
        <v>T_HTX400</v>
      </c>
      <c r="O7" s="293" t="str">
        <f t="shared" si="0"/>
        <v>T_HTX400</v>
      </c>
      <c r="P7" s="294">
        <v>100</v>
      </c>
      <c r="Q7" s="295"/>
      <c r="R7" s="296"/>
      <c r="S7" s="296"/>
      <c r="T7" s="296"/>
      <c r="U7" s="296"/>
      <c r="V7" s="296"/>
      <c r="W7" s="296"/>
      <c r="X7" s="293" t="str">
        <f t="shared" si="1"/>
        <v>T_HTX400100</v>
      </c>
      <c r="Y7" s="297">
        <v>1067010</v>
      </c>
      <c r="Z7" s="297"/>
      <c r="AA7" s="292">
        <v>10</v>
      </c>
      <c r="AB7" s="298">
        <v>2</v>
      </c>
      <c r="AC7" s="26" t="s">
        <v>171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299" t="str">
        <f t="shared" si="2"/>
        <v>Barraje Tierra  T-Power  Heavy  W: 400 mm, 100 kA</v>
      </c>
    </row>
    <row r="8" spans="3:37" ht="20" customHeight="1">
      <c r="C8" s="300" t="s">
        <v>163</v>
      </c>
      <c r="D8" s="301" t="s">
        <v>164</v>
      </c>
      <c r="E8" s="302" t="s">
        <v>165</v>
      </c>
      <c r="F8" s="302" t="s">
        <v>173</v>
      </c>
      <c r="G8" s="302" t="s">
        <v>110</v>
      </c>
      <c r="H8" s="302" t="str" cm="1">
        <f t="array" ref="H8">_xlfn.IFS(G8="TBB","T",G8="NBB","N",G8="HBB ","BB",G8="VBB ","BB")</f>
        <v>T</v>
      </c>
      <c r="I8" s="303">
        <v>720</v>
      </c>
      <c r="J8" s="303"/>
      <c r="K8" s="303"/>
      <c r="L8" s="291"/>
      <c r="M8" s="291"/>
      <c r="N8" s="304" t="str">
        <f t="shared" si="3"/>
        <v>T_HTX720</v>
      </c>
      <c r="O8" s="305" t="str">
        <f t="shared" si="0"/>
        <v>T_HTX720</v>
      </c>
      <c r="P8" s="306">
        <v>25</v>
      </c>
      <c r="Q8" s="307"/>
      <c r="R8" s="308"/>
      <c r="S8" s="308"/>
      <c r="T8" s="308"/>
      <c r="U8" s="308"/>
      <c r="V8" s="308"/>
      <c r="W8" s="308"/>
      <c r="X8" s="305" t="str">
        <f t="shared" si="1"/>
        <v>T_HTX72025</v>
      </c>
      <c r="Y8" s="309">
        <v>1067001</v>
      </c>
      <c r="Z8" s="309"/>
      <c r="AA8" s="307">
        <v>20</v>
      </c>
      <c r="AB8" s="310">
        <v>1</v>
      </c>
      <c r="AC8" s="26" t="s">
        <v>167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299" t="str">
        <f t="shared" si="2"/>
        <v>Barraje Tierra T-Power  Compacto  W: 720 mm, 25 kA</v>
      </c>
    </row>
    <row r="9" spans="3:37" ht="20">
      <c r="C9" s="300" t="s">
        <v>163</v>
      </c>
      <c r="D9" s="301" t="s">
        <v>164</v>
      </c>
      <c r="E9" s="302" t="s">
        <v>165</v>
      </c>
      <c r="F9" s="302" t="s">
        <v>173</v>
      </c>
      <c r="G9" s="302" t="s">
        <v>110</v>
      </c>
      <c r="H9" s="302" t="str" cm="1">
        <f t="array" ref="H9">_xlfn.IFS(G9="TBB","T",G9="NBB","N",G9="HBB ","BB",G9="VBB ","BB")</f>
        <v>T</v>
      </c>
      <c r="I9" s="303">
        <v>720</v>
      </c>
      <c r="J9" s="303"/>
      <c r="K9" s="303"/>
      <c r="L9" s="291"/>
      <c r="M9" s="291"/>
      <c r="N9" s="304" t="str">
        <f t="shared" si="3"/>
        <v>T_HTX720</v>
      </c>
      <c r="O9" s="305" t="str">
        <f t="shared" si="0"/>
        <v>T_HTX720</v>
      </c>
      <c r="P9" s="306">
        <v>35</v>
      </c>
      <c r="Q9" s="307"/>
      <c r="R9" s="308"/>
      <c r="S9" s="308"/>
      <c r="T9" s="308"/>
      <c r="U9" s="308"/>
      <c r="V9" s="308"/>
      <c r="W9" s="308"/>
      <c r="X9" s="305" t="str">
        <f t="shared" si="1"/>
        <v>T_HTX72035</v>
      </c>
      <c r="Y9" s="309">
        <v>1067003</v>
      </c>
      <c r="Z9" s="309"/>
      <c r="AA9" s="307">
        <v>20</v>
      </c>
      <c r="AB9" s="310">
        <v>1</v>
      </c>
      <c r="AC9" s="26" t="s">
        <v>168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299" t="str">
        <f t="shared" si="2"/>
        <v>Barraje Tierra T-Power  Compacto  W: 720 mm, 35 kA</v>
      </c>
    </row>
    <row r="10" spans="3:37" ht="18.5" customHeight="1">
      <c r="C10" s="300" t="s">
        <v>163</v>
      </c>
      <c r="D10" s="301" t="s">
        <v>169</v>
      </c>
      <c r="E10" s="302" t="s">
        <v>165</v>
      </c>
      <c r="F10" s="302" t="s">
        <v>173</v>
      </c>
      <c r="G10" s="302" t="s">
        <v>110</v>
      </c>
      <c r="H10" s="302" t="str" cm="1">
        <f t="array" ref="H10">_xlfn.IFS(G10="TBB","T",G10="NBB","N",G10="HBB ","BB",G10="VBB ","BB")</f>
        <v>T</v>
      </c>
      <c r="I10" s="303">
        <v>720</v>
      </c>
      <c r="J10" s="303"/>
      <c r="K10" s="303"/>
      <c r="L10" s="291"/>
      <c r="M10" s="291"/>
      <c r="N10" s="304" t="str">
        <f t="shared" si="3"/>
        <v>T_HTX720</v>
      </c>
      <c r="O10" s="305" t="str">
        <f t="shared" si="0"/>
        <v>T_HTX720</v>
      </c>
      <c r="P10" s="306">
        <v>50</v>
      </c>
      <c r="Q10" s="307"/>
      <c r="R10" s="308"/>
      <c r="S10" s="308"/>
      <c r="T10" s="308"/>
      <c r="U10" s="308"/>
      <c r="V10" s="308"/>
      <c r="W10" s="308"/>
      <c r="X10" s="305" t="str">
        <f t="shared" si="1"/>
        <v>T_HTX72050</v>
      </c>
      <c r="Y10" s="309">
        <v>1067005</v>
      </c>
      <c r="Z10" s="309"/>
      <c r="AA10" s="307">
        <v>20</v>
      </c>
      <c r="AB10" s="310">
        <v>1</v>
      </c>
      <c r="AC10" s="26" t="s">
        <v>170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299" t="str">
        <f t="shared" si="2"/>
        <v>Barraje Tierra T-Power  Modular     W: 720 mm, 50 kA</v>
      </c>
    </row>
    <row r="11" spans="3:37" ht="20">
      <c r="C11" s="300" t="s">
        <v>163</v>
      </c>
      <c r="D11" s="301" t="s">
        <v>169</v>
      </c>
      <c r="E11" s="302" t="s">
        <v>165</v>
      </c>
      <c r="F11" s="302" t="s">
        <v>173</v>
      </c>
      <c r="G11" s="302" t="s">
        <v>110</v>
      </c>
      <c r="H11" s="302" t="str" cm="1">
        <f t="array" ref="H11">_xlfn.IFS(G11="TBB","T",G11="NBB","N",G11="HBB ","BB",G11="VBB ","BB")</f>
        <v>T</v>
      </c>
      <c r="I11" s="303">
        <v>720</v>
      </c>
      <c r="J11" s="303"/>
      <c r="K11" s="303"/>
      <c r="L11" s="291"/>
      <c r="M11" s="291"/>
      <c r="N11" s="304" t="str">
        <f t="shared" si="3"/>
        <v>T_HTX720</v>
      </c>
      <c r="O11" s="305" t="str">
        <f t="shared" si="0"/>
        <v>T_HTX720</v>
      </c>
      <c r="P11" s="306">
        <v>65</v>
      </c>
      <c r="Q11" s="307"/>
      <c r="R11" s="308"/>
      <c r="S11" s="308"/>
      <c r="T11" s="308"/>
      <c r="U11" s="308"/>
      <c r="V11" s="308"/>
      <c r="W11" s="308"/>
      <c r="X11" s="305" t="str">
        <f t="shared" si="1"/>
        <v>T_HTX72065</v>
      </c>
      <c r="Y11" s="309">
        <v>1067007</v>
      </c>
      <c r="Z11" s="309"/>
      <c r="AA11" s="307">
        <v>20</v>
      </c>
      <c r="AB11" s="310">
        <v>1</v>
      </c>
      <c r="AC11" s="26" t="s">
        <v>171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299" t="str">
        <f t="shared" si="2"/>
        <v>Barraje Tierra T-Power  Modular     W: 720 mm, 65 kA</v>
      </c>
    </row>
    <row r="12" spans="3:37" ht="20">
      <c r="C12" s="300" t="s">
        <v>163</v>
      </c>
      <c r="D12" s="301" t="s">
        <v>172</v>
      </c>
      <c r="E12" s="302" t="s">
        <v>165</v>
      </c>
      <c r="F12" s="302" t="s">
        <v>173</v>
      </c>
      <c r="G12" s="302" t="s">
        <v>110</v>
      </c>
      <c r="H12" s="302" t="str" cm="1">
        <f t="array" ref="H12">_xlfn.IFS(G12="TBB","T",G12="NBB","N",G12="HBB ","BB",G12="VBB ","BB")</f>
        <v>T</v>
      </c>
      <c r="I12" s="303">
        <v>720</v>
      </c>
      <c r="J12" s="303"/>
      <c r="K12" s="303"/>
      <c r="L12" s="291"/>
      <c r="M12" s="291"/>
      <c r="N12" s="304" t="str">
        <f t="shared" si="3"/>
        <v>T_HTX720</v>
      </c>
      <c r="O12" s="305" t="str">
        <f t="shared" si="0"/>
        <v>T_HTX720</v>
      </c>
      <c r="P12" s="306">
        <v>85</v>
      </c>
      <c r="Q12" s="307"/>
      <c r="R12" s="308"/>
      <c r="S12" s="308"/>
      <c r="T12" s="308"/>
      <c r="U12" s="308"/>
      <c r="V12" s="308"/>
      <c r="W12" s="308"/>
      <c r="X12" s="305" t="str">
        <f t="shared" si="1"/>
        <v>T_HTX72085</v>
      </c>
      <c r="Y12" s="309">
        <v>1067009</v>
      </c>
      <c r="Z12" s="309"/>
      <c r="AA12" s="307">
        <v>20</v>
      </c>
      <c r="AB12" s="310">
        <v>2</v>
      </c>
      <c r="AC12" s="26" t="s">
        <v>170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299" t="str">
        <f t="shared" si="2"/>
        <v>Barraje Tierra T-Power  Heavy  W: 720 mm, 85 kA</v>
      </c>
    </row>
    <row r="13" spans="3:37" ht="20">
      <c r="C13" s="300" t="s">
        <v>163</v>
      </c>
      <c r="D13" s="301" t="s">
        <v>172</v>
      </c>
      <c r="E13" s="302" t="s">
        <v>165</v>
      </c>
      <c r="F13" s="302" t="s">
        <v>173</v>
      </c>
      <c r="G13" s="302" t="s">
        <v>110</v>
      </c>
      <c r="H13" s="302" t="str" cm="1">
        <f t="array" ref="H13">_xlfn.IFS(G13="TBB","T",G13="NBB","N",G13="HBB ","BB",G13="VBB ","BB")</f>
        <v>T</v>
      </c>
      <c r="I13" s="303">
        <v>720</v>
      </c>
      <c r="J13" s="303"/>
      <c r="K13" s="303"/>
      <c r="L13" s="291"/>
      <c r="M13" s="291"/>
      <c r="N13" s="304" t="str">
        <f t="shared" si="3"/>
        <v>T_HTX720</v>
      </c>
      <c r="O13" s="305" t="str">
        <f t="shared" si="0"/>
        <v>T_HTX720</v>
      </c>
      <c r="P13" s="306">
        <v>100</v>
      </c>
      <c r="Q13" s="307"/>
      <c r="R13" s="308"/>
      <c r="S13" s="308"/>
      <c r="T13" s="308"/>
      <c r="U13" s="308"/>
      <c r="V13" s="308"/>
      <c r="W13" s="308"/>
      <c r="X13" s="305" t="str">
        <f t="shared" si="1"/>
        <v>T_HTX720100</v>
      </c>
      <c r="Y13" s="309">
        <v>1067011</v>
      </c>
      <c r="Z13" s="309"/>
      <c r="AA13" s="307">
        <v>20</v>
      </c>
      <c r="AB13" s="310">
        <v>2</v>
      </c>
      <c r="AC13" s="26" t="s">
        <v>171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299" t="str">
        <f t="shared" si="2"/>
        <v>Barraje Tierra T-Power  Heavy  W: 720 mm, 100 kA</v>
      </c>
    </row>
    <row r="14" spans="3:37" ht="20">
      <c r="C14" s="287" t="s">
        <v>174</v>
      </c>
      <c r="D14" s="288" t="s">
        <v>164</v>
      </c>
      <c r="E14" s="289" t="s">
        <v>165</v>
      </c>
      <c r="F14" s="289" t="s">
        <v>173</v>
      </c>
      <c r="G14" s="289" t="s">
        <v>110</v>
      </c>
      <c r="H14" s="289" t="str" cm="1">
        <f t="array" ref="H14">_xlfn.IFS(G14="TBB","T",G14="NBB","N",G14="HBB ","BB",G14="VBB ","BB")</f>
        <v>T</v>
      </c>
      <c r="I14" s="290">
        <v>1120</v>
      </c>
      <c r="J14" s="290"/>
      <c r="K14" s="290"/>
      <c r="L14" s="291"/>
      <c r="M14" s="291"/>
      <c r="N14" s="292" t="str">
        <f t="shared" si="3"/>
        <v>T_HTX1120</v>
      </c>
      <c r="O14" s="293" t="str">
        <f t="shared" si="0"/>
        <v>T_HTX1120</v>
      </c>
      <c r="P14" s="294">
        <v>25</v>
      </c>
      <c r="Q14" s="295"/>
      <c r="R14" s="296"/>
      <c r="S14" s="296"/>
      <c r="T14" s="296"/>
      <c r="U14" s="296"/>
      <c r="V14" s="296"/>
      <c r="W14" s="296"/>
      <c r="X14" s="293" t="str">
        <f t="shared" si="1"/>
        <v>T_HTX112025</v>
      </c>
      <c r="Y14" s="297">
        <v>1067001</v>
      </c>
      <c r="Z14" s="297"/>
      <c r="AA14" s="292">
        <v>20</v>
      </c>
      <c r="AB14" s="298">
        <v>1</v>
      </c>
      <c r="AC14" s="26" t="s">
        <v>167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299" t="str">
        <f t="shared" si="2"/>
        <v>Barraje Tierra T-Power Compacto  W: 1120 mm, 25 kA</v>
      </c>
    </row>
    <row r="15" spans="3:37" ht="20">
      <c r="C15" s="287" t="s">
        <v>174</v>
      </c>
      <c r="D15" s="288" t="s">
        <v>164</v>
      </c>
      <c r="E15" s="289" t="s">
        <v>165</v>
      </c>
      <c r="F15" s="289" t="s">
        <v>173</v>
      </c>
      <c r="G15" s="289" t="s">
        <v>110</v>
      </c>
      <c r="H15" s="289" t="str" cm="1">
        <f t="array" ref="H15">_xlfn.IFS(G15="TBB","T",G15="NBB","N",G15="HBB ","BB",G15="VBB ","BB")</f>
        <v>T</v>
      </c>
      <c r="I15" s="290">
        <v>1120</v>
      </c>
      <c r="J15" s="290"/>
      <c r="K15" s="290"/>
      <c r="L15" s="291"/>
      <c r="M15" s="291"/>
      <c r="N15" s="292" t="str">
        <f t="shared" si="3"/>
        <v>T_HTX1120</v>
      </c>
      <c r="O15" s="293" t="str">
        <f t="shared" si="0"/>
        <v>T_HTX1120</v>
      </c>
      <c r="P15" s="294">
        <v>35</v>
      </c>
      <c r="Q15" s="295"/>
      <c r="R15" s="296"/>
      <c r="S15" s="296"/>
      <c r="T15" s="296"/>
      <c r="U15" s="296"/>
      <c r="V15" s="296"/>
      <c r="W15" s="296"/>
      <c r="X15" s="293" t="str">
        <f t="shared" si="1"/>
        <v>T_HTX112035</v>
      </c>
      <c r="Y15" s="297">
        <v>1067003</v>
      </c>
      <c r="Z15" s="297"/>
      <c r="AA15" s="292">
        <v>20</v>
      </c>
      <c r="AB15" s="298">
        <v>1</v>
      </c>
      <c r="AC15" s="26" t="s">
        <v>168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299" t="str">
        <f t="shared" si="2"/>
        <v>Barraje Tierra T-Power Compacto  W: 1120 mm, 35 kA</v>
      </c>
    </row>
    <row r="16" spans="3:37" ht="20">
      <c r="C16" s="287" t="s">
        <v>174</v>
      </c>
      <c r="D16" s="288" t="s">
        <v>169</v>
      </c>
      <c r="E16" s="289" t="s">
        <v>165</v>
      </c>
      <c r="F16" s="289" t="s">
        <v>173</v>
      </c>
      <c r="G16" s="289" t="s">
        <v>110</v>
      </c>
      <c r="H16" s="289" t="str" cm="1">
        <f t="array" ref="H16">_xlfn.IFS(G16="TBB","T",G16="NBB","N",G16="HBB ","BB",G16="VBB ","BB")</f>
        <v>T</v>
      </c>
      <c r="I16" s="290">
        <v>1120</v>
      </c>
      <c r="J16" s="290"/>
      <c r="K16" s="290"/>
      <c r="L16" s="291"/>
      <c r="M16" s="291"/>
      <c r="N16" s="292" t="str">
        <f t="shared" si="3"/>
        <v>T_HTX1120</v>
      </c>
      <c r="O16" s="293" t="str">
        <f t="shared" si="0"/>
        <v>T_HTX1120</v>
      </c>
      <c r="P16" s="294">
        <v>50</v>
      </c>
      <c r="Q16" s="295"/>
      <c r="R16" s="296"/>
      <c r="S16" s="296"/>
      <c r="T16" s="296"/>
      <c r="U16" s="296"/>
      <c r="V16" s="296"/>
      <c r="W16" s="296"/>
      <c r="X16" s="293" t="str">
        <f t="shared" si="1"/>
        <v>T_HTX112050</v>
      </c>
      <c r="Y16" s="297">
        <v>1067005</v>
      </c>
      <c r="Z16" s="297"/>
      <c r="AA16" s="292">
        <v>20</v>
      </c>
      <c r="AB16" s="298">
        <v>1</v>
      </c>
      <c r="AC16" s="26" t="s">
        <v>170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299" t="str">
        <f t="shared" si="2"/>
        <v>Barraje Tierra T-Power Modular     W: 1120 mm, 50 kA</v>
      </c>
    </row>
    <row r="17" spans="3:35" ht="20">
      <c r="C17" s="287" t="s">
        <v>174</v>
      </c>
      <c r="D17" s="288" t="s">
        <v>169</v>
      </c>
      <c r="E17" s="289" t="s">
        <v>165</v>
      </c>
      <c r="F17" s="289" t="s">
        <v>173</v>
      </c>
      <c r="G17" s="289" t="s">
        <v>110</v>
      </c>
      <c r="H17" s="289" t="str" cm="1">
        <f t="array" ref="H17">_xlfn.IFS(G17="TBB","T",G17="NBB","N",G17="HBB ","BB",G17="VBB ","BB")</f>
        <v>T</v>
      </c>
      <c r="I17" s="290">
        <v>1120</v>
      </c>
      <c r="J17" s="290"/>
      <c r="K17" s="290"/>
      <c r="L17" s="291"/>
      <c r="M17" s="291"/>
      <c r="N17" s="292" t="str">
        <f t="shared" si="3"/>
        <v>T_HTX1120</v>
      </c>
      <c r="O17" s="293" t="str">
        <f t="shared" si="0"/>
        <v>T_HTX1120</v>
      </c>
      <c r="P17" s="294">
        <v>65</v>
      </c>
      <c r="Q17" s="295"/>
      <c r="R17" s="296"/>
      <c r="S17" s="296"/>
      <c r="T17" s="296"/>
      <c r="U17" s="296"/>
      <c r="V17" s="296"/>
      <c r="W17" s="296"/>
      <c r="X17" s="293" t="str">
        <f t="shared" si="1"/>
        <v>T_HTX112065</v>
      </c>
      <c r="Y17" s="297">
        <v>1067007</v>
      </c>
      <c r="Z17" s="297"/>
      <c r="AA17" s="292">
        <v>20</v>
      </c>
      <c r="AB17" s="298">
        <v>1</v>
      </c>
      <c r="AC17" s="26" t="s">
        <v>171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299" t="str">
        <f t="shared" si="2"/>
        <v>Barraje Tierra T-Power Modular     W: 1120 mm, 65 kA</v>
      </c>
    </row>
    <row r="18" spans="3:35" ht="20">
      <c r="C18" s="287" t="s">
        <v>174</v>
      </c>
      <c r="D18" s="288" t="s">
        <v>172</v>
      </c>
      <c r="E18" s="289" t="s">
        <v>165</v>
      </c>
      <c r="F18" s="289" t="s">
        <v>173</v>
      </c>
      <c r="G18" s="289" t="s">
        <v>110</v>
      </c>
      <c r="H18" s="289" t="str" cm="1">
        <f t="array" ref="H18">_xlfn.IFS(G18="TBB","T",G18="NBB","N",G18="HBB ","BB",G18="VBB ","BB")</f>
        <v>T</v>
      </c>
      <c r="I18" s="290">
        <v>1120</v>
      </c>
      <c r="J18" s="290"/>
      <c r="K18" s="290"/>
      <c r="L18" s="291"/>
      <c r="M18" s="291"/>
      <c r="N18" s="292" t="str">
        <f t="shared" si="3"/>
        <v>T_HTX1120</v>
      </c>
      <c r="O18" s="293" t="str">
        <f t="shared" si="0"/>
        <v>T_HTX1120</v>
      </c>
      <c r="P18" s="294">
        <v>85</v>
      </c>
      <c r="Q18" s="295"/>
      <c r="R18" s="296"/>
      <c r="S18" s="296"/>
      <c r="T18" s="296"/>
      <c r="U18" s="296"/>
      <c r="V18" s="296"/>
      <c r="W18" s="296"/>
      <c r="X18" s="293" t="str">
        <f t="shared" si="1"/>
        <v>T_HTX112085</v>
      </c>
      <c r="Y18" s="297">
        <v>1067009</v>
      </c>
      <c r="Z18" s="297"/>
      <c r="AA18" s="292">
        <v>20</v>
      </c>
      <c r="AB18" s="298">
        <v>2</v>
      </c>
      <c r="AC18" s="26" t="s">
        <v>170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299" t="str">
        <f t="shared" si="2"/>
        <v>Barraje Tierra T-Power Heavy  W: 1120 mm, 85 kA</v>
      </c>
    </row>
    <row r="19" spans="3:35" ht="20">
      <c r="C19" s="287" t="s">
        <v>174</v>
      </c>
      <c r="D19" s="288" t="s">
        <v>172</v>
      </c>
      <c r="E19" s="289" t="s">
        <v>165</v>
      </c>
      <c r="F19" s="289" t="s">
        <v>173</v>
      </c>
      <c r="G19" s="289" t="s">
        <v>110</v>
      </c>
      <c r="H19" s="289" t="str" cm="1">
        <f t="array" ref="H19">_xlfn.IFS(G19="TBB","T",G19="NBB","N",G19="HBB ","BB",G19="VBB ","BB")</f>
        <v>T</v>
      </c>
      <c r="I19" s="290">
        <v>1120</v>
      </c>
      <c r="J19" s="290"/>
      <c r="K19" s="290"/>
      <c r="L19" s="291"/>
      <c r="M19" s="291"/>
      <c r="N19" s="292" t="str">
        <f t="shared" si="3"/>
        <v>T_HTX1120</v>
      </c>
      <c r="O19" s="293" t="str">
        <f t="shared" si="0"/>
        <v>T_HTX1120</v>
      </c>
      <c r="P19" s="294">
        <v>100</v>
      </c>
      <c r="Q19" s="295"/>
      <c r="R19" s="296"/>
      <c r="S19" s="296"/>
      <c r="T19" s="296"/>
      <c r="U19" s="296"/>
      <c r="V19" s="296"/>
      <c r="W19" s="296"/>
      <c r="X19" s="293" t="str">
        <f t="shared" si="1"/>
        <v>T_HTX1120100</v>
      </c>
      <c r="Y19" s="297">
        <v>1067011</v>
      </c>
      <c r="Z19" s="297"/>
      <c r="AA19" s="292">
        <v>20</v>
      </c>
      <c r="AB19" s="298">
        <v>2</v>
      </c>
      <c r="AC19" s="26" t="s">
        <v>171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299" t="str">
        <f t="shared" si="2"/>
        <v>Barraje Tierra T-Power Heavy  W: 1120 mm, 100 kA</v>
      </c>
    </row>
    <row r="20" spans="3:35" ht="19" customHeight="1">
      <c r="C20" s="300" t="s">
        <v>174</v>
      </c>
      <c r="D20" s="301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02" t="s">
        <v>165</v>
      </c>
      <c r="F20" s="302" t="s">
        <v>175</v>
      </c>
      <c r="G20" s="302" t="s">
        <v>176</v>
      </c>
      <c r="H20" s="302" t="str" cm="1">
        <f t="array" ref="H20">_xlfn.IFS(G20="TBB","T",G20="NBB","N",G20="HBB ","BB",G20="VBB ","BB")</f>
        <v>N</v>
      </c>
      <c r="I20" s="303">
        <v>400</v>
      </c>
      <c r="J20" s="303"/>
      <c r="K20" s="303"/>
      <c r="L20" s="291"/>
      <c r="M20" s="291"/>
      <c r="N20" s="304" t="str">
        <f>MID(C20,1,1)&amp;"_"&amp;MID(E20,1,1)&amp;H20&amp;"X"&amp;I20</f>
        <v>T_HNX400</v>
      </c>
      <c r="O20" s="305" t="str">
        <f t="shared" si="0"/>
        <v>T_HNX400</v>
      </c>
      <c r="P20" s="306"/>
      <c r="Q20" s="307">
        <v>250</v>
      </c>
      <c r="R20" s="308">
        <v>50</v>
      </c>
      <c r="S20" s="308"/>
      <c r="T20" s="308"/>
      <c r="U20" s="308"/>
      <c r="V20" s="308"/>
      <c r="W20" s="308"/>
      <c r="X20" s="305" t="str">
        <f t="shared" si="1"/>
        <v>T_HNX40025050</v>
      </c>
      <c r="Y20" s="309">
        <v>1077000</v>
      </c>
      <c r="Z20" s="309"/>
      <c r="AA20" s="307"/>
      <c r="AB20" s="310">
        <v>1</v>
      </c>
      <c r="AC20" s="26" t="s">
        <v>167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299" t="str">
        <f t="shared" si="2"/>
        <v>Barraje Neutro   T-Power Compacto W: 400 mm,  kA</v>
      </c>
    </row>
    <row r="21" spans="3:35" ht="20">
      <c r="C21" s="300" t="s">
        <v>174</v>
      </c>
      <c r="D21" s="301" t="str">
        <f t="shared" si="6"/>
        <v xml:space="preserve">Compacto </v>
      </c>
      <c r="E21" s="302" t="s">
        <v>165</v>
      </c>
      <c r="F21" s="302" t="s">
        <v>175</v>
      </c>
      <c r="G21" s="302" t="s">
        <v>176</v>
      </c>
      <c r="H21" s="302" t="str" cm="1">
        <f t="array" ref="H21">_xlfn.IFS(G21="TBB","T",G21="NBB","N",G21="HBB ","BB",G21="VBB ","BB")</f>
        <v>N</v>
      </c>
      <c r="I21" s="303">
        <v>400</v>
      </c>
      <c r="J21" s="303"/>
      <c r="K21" s="303"/>
      <c r="L21" s="291"/>
      <c r="M21" s="291"/>
      <c r="N21" s="304" t="str">
        <f t="shared" ref="N21:N28" si="8">MID(C21,1,1)&amp;"_"&amp;MID(E21,1,1)&amp;H21&amp;"X"&amp;I21</f>
        <v>T_HNX400</v>
      </c>
      <c r="O21" s="305" t="str">
        <f t="shared" si="0"/>
        <v>T_HNX400</v>
      </c>
      <c r="P21" s="306"/>
      <c r="Q21" s="307">
        <v>400</v>
      </c>
      <c r="R21" s="308">
        <v>50</v>
      </c>
      <c r="S21" s="308"/>
      <c r="T21" s="308"/>
      <c r="U21" s="308"/>
      <c r="V21" s="308"/>
      <c r="W21" s="308"/>
      <c r="X21" s="305" t="str">
        <f t="shared" si="1"/>
        <v>T_HNX40040050</v>
      </c>
      <c r="Y21" s="309">
        <v>1077004</v>
      </c>
      <c r="Z21" s="309"/>
      <c r="AA21" s="307"/>
      <c r="AB21" s="310">
        <v>1</v>
      </c>
      <c r="AC21" s="26" t="s">
        <v>167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299" t="str">
        <f t="shared" si="2"/>
        <v>Barraje Neutro   T-Power Compacto W: 400 mm,  kA</v>
      </c>
    </row>
    <row r="22" spans="3:35" ht="20">
      <c r="C22" s="300" t="s">
        <v>174</v>
      </c>
      <c r="D22" s="301" t="str">
        <f t="shared" si="6"/>
        <v xml:space="preserve">Compacto </v>
      </c>
      <c r="E22" s="302" t="s">
        <v>165</v>
      </c>
      <c r="F22" s="302" t="s">
        <v>175</v>
      </c>
      <c r="G22" s="302" t="s">
        <v>176</v>
      </c>
      <c r="H22" s="302" t="str" cm="1">
        <f t="array" ref="H22">_xlfn.IFS(G22="TBB","T",G22="NBB","N",G22="HBB ","BB",G22="VBB ","BB")</f>
        <v>N</v>
      </c>
      <c r="I22" s="303">
        <v>400</v>
      </c>
      <c r="J22" s="303"/>
      <c r="K22" s="303"/>
      <c r="L22" s="291"/>
      <c r="M22" s="291"/>
      <c r="N22" s="304" t="str">
        <f t="shared" si="8"/>
        <v>T_HNX400</v>
      </c>
      <c r="O22" s="305" t="str">
        <f t="shared" si="0"/>
        <v>T_HNX400</v>
      </c>
      <c r="P22" s="306"/>
      <c r="Q22" s="307">
        <v>360</v>
      </c>
      <c r="R22" s="308">
        <v>50</v>
      </c>
      <c r="S22" s="308"/>
      <c r="T22" s="308"/>
      <c r="U22" s="308"/>
      <c r="V22" s="308"/>
      <c r="W22" s="308"/>
      <c r="X22" s="305" t="str">
        <f t="shared" si="1"/>
        <v>T_HNX40036050</v>
      </c>
      <c r="Y22" s="309">
        <v>1077008</v>
      </c>
      <c r="Z22" s="309"/>
      <c r="AA22" s="307"/>
      <c r="AB22" s="310">
        <v>1</v>
      </c>
      <c r="AC22" s="26" t="s">
        <v>167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299" t="str">
        <f t="shared" si="2"/>
        <v>Barraje Neutro   T-Power Compacto W: 400 mm,  kA</v>
      </c>
    </row>
    <row r="23" spans="3:35" ht="20">
      <c r="C23" s="300" t="s">
        <v>174</v>
      </c>
      <c r="D23" s="301" t="str">
        <f t="shared" si="6"/>
        <v xml:space="preserve">Compacto </v>
      </c>
      <c r="E23" s="302" t="s">
        <v>165</v>
      </c>
      <c r="F23" s="302" t="s">
        <v>175</v>
      </c>
      <c r="G23" s="302" t="s">
        <v>176</v>
      </c>
      <c r="H23" s="302" t="str" cm="1">
        <f t="array" ref="H23">_xlfn.IFS(G23="TBB","T",G23="NBB","N",G23="HBB ","BB",G23="VBB ","BB")</f>
        <v>N</v>
      </c>
      <c r="I23" s="303">
        <v>400</v>
      </c>
      <c r="J23" s="303"/>
      <c r="K23" s="303"/>
      <c r="L23" s="291"/>
      <c r="M23" s="291"/>
      <c r="N23" s="304" t="str">
        <f t="shared" si="8"/>
        <v>T_HNX400</v>
      </c>
      <c r="O23" s="305" t="str">
        <f t="shared" si="0"/>
        <v>T_HNX400</v>
      </c>
      <c r="P23" s="306"/>
      <c r="Q23" s="307">
        <v>800</v>
      </c>
      <c r="R23" s="308">
        <v>50</v>
      </c>
      <c r="S23" s="308"/>
      <c r="T23" s="308"/>
      <c r="U23" s="308"/>
      <c r="V23" s="308"/>
      <c r="W23" s="308"/>
      <c r="X23" s="305" t="str">
        <f t="shared" si="1"/>
        <v>T_HNX40080050</v>
      </c>
      <c r="Y23" s="309">
        <v>1077012</v>
      </c>
      <c r="Z23" s="309"/>
      <c r="AA23" s="307"/>
      <c r="AB23" s="310">
        <v>1</v>
      </c>
      <c r="AC23" s="26" t="s">
        <v>167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299" t="str">
        <f t="shared" si="2"/>
        <v>Barraje Neutro   T-Power Compacto W: 400 mm,  kA</v>
      </c>
    </row>
    <row r="24" spans="3:35" ht="20">
      <c r="C24" s="300" t="s">
        <v>174</v>
      </c>
      <c r="D24" s="301" t="str">
        <f t="shared" si="6"/>
        <v xml:space="preserve">Compacto </v>
      </c>
      <c r="E24" s="302" t="s">
        <v>165</v>
      </c>
      <c r="F24" s="302" t="s">
        <v>175</v>
      </c>
      <c r="G24" s="302" t="s">
        <v>176</v>
      </c>
      <c r="H24" s="302" t="str" cm="1">
        <f t="array" ref="H24">_xlfn.IFS(G24="TBB","T",G24="NBB","N",G24="HBB ","BB",G24="VBB ","BB")</f>
        <v>N</v>
      </c>
      <c r="I24" s="303">
        <v>400</v>
      </c>
      <c r="J24" s="303"/>
      <c r="K24" s="303"/>
      <c r="L24" s="291"/>
      <c r="M24" s="291"/>
      <c r="N24" s="304" t="str">
        <f t="shared" si="8"/>
        <v>T_HNX400</v>
      </c>
      <c r="O24" s="305" t="str">
        <f t="shared" si="0"/>
        <v>T_HNX400</v>
      </c>
      <c r="P24" s="306"/>
      <c r="Q24" s="307">
        <v>1000</v>
      </c>
      <c r="R24" s="308">
        <v>50</v>
      </c>
      <c r="S24" s="308"/>
      <c r="T24" s="308"/>
      <c r="U24" s="308"/>
      <c r="V24" s="308"/>
      <c r="W24" s="308"/>
      <c r="X24" s="305" t="str">
        <f t="shared" si="1"/>
        <v>T_HNX400100050</v>
      </c>
      <c r="Y24" s="309">
        <v>1077016</v>
      </c>
      <c r="Z24" s="309"/>
      <c r="AA24" s="307"/>
      <c r="AB24" s="310">
        <v>1</v>
      </c>
      <c r="AC24" s="26" t="s">
        <v>170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299" t="str">
        <f t="shared" si="2"/>
        <v>Barraje Neutro   T-Power Compacto W: 400 mm,  kA</v>
      </c>
    </row>
    <row r="25" spans="3:35" ht="20">
      <c r="C25" s="300" t="s">
        <v>174</v>
      </c>
      <c r="D25" s="301" t="str">
        <f t="shared" si="6"/>
        <v xml:space="preserve">Compacto </v>
      </c>
      <c r="E25" s="302" t="s">
        <v>165</v>
      </c>
      <c r="F25" s="302" t="s">
        <v>175</v>
      </c>
      <c r="G25" s="302" t="s">
        <v>176</v>
      </c>
      <c r="H25" s="302" t="str" cm="1">
        <f t="array" ref="H25">_xlfn.IFS(G25="TBB","T",G25="NBB","N",G25="HBB ","BB",G25="VBB ","BB")</f>
        <v>N</v>
      </c>
      <c r="I25" s="303">
        <v>400</v>
      </c>
      <c r="J25" s="303"/>
      <c r="K25" s="303"/>
      <c r="L25" s="291"/>
      <c r="M25" s="291"/>
      <c r="N25" s="304" t="str">
        <f t="shared" si="8"/>
        <v>T_HNX400</v>
      </c>
      <c r="O25" s="305" t="str">
        <f t="shared" si="0"/>
        <v>T_HNX400</v>
      </c>
      <c r="P25" s="306"/>
      <c r="Q25" s="307">
        <v>1250</v>
      </c>
      <c r="R25" s="308">
        <v>50</v>
      </c>
      <c r="S25" s="308"/>
      <c r="T25" s="308"/>
      <c r="U25" s="308"/>
      <c r="V25" s="308"/>
      <c r="W25" s="308"/>
      <c r="X25" s="305" t="str">
        <f t="shared" si="1"/>
        <v>T_HNX400125050</v>
      </c>
      <c r="Y25" s="309">
        <v>1077020</v>
      </c>
      <c r="Z25" s="309"/>
      <c r="AA25" s="307"/>
      <c r="AB25" s="310">
        <v>1</v>
      </c>
      <c r="AC25" s="26" t="s">
        <v>170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299" t="str">
        <f t="shared" si="2"/>
        <v>Barraje Neutro   T-Power Compacto W: 400 mm,  kA</v>
      </c>
    </row>
    <row r="26" spans="3:35" ht="20">
      <c r="C26" s="300" t="s">
        <v>174</v>
      </c>
      <c r="D26" s="301" t="str">
        <f t="shared" si="6"/>
        <v xml:space="preserve">Modular    </v>
      </c>
      <c r="E26" s="302" t="s">
        <v>165</v>
      </c>
      <c r="F26" s="302" t="s">
        <v>175</v>
      </c>
      <c r="G26" s="302" t="s">
        <v>176</v>
      </c>
      <c r="H26" s="302" t="str" cm="1">
        <f t="array" ref="H26">_xlfn.IFS(G26="TBB","T",G26="NBB","N",G26="HBB ","BB",G26="VBB ","BB")</f>
        <v>N</v>
      </c>
      <c r="I26" s="303">
        <v>400</v>
      </c>
      <c r="J26" s="303"/>
      <c r="K26" s="303"/>
      <c r="L26" s="291"/>
      <c r="M26" s="291"/>
      <c r="N26" s="304" t="str">
        <f t="shared" si="8"/>
        <v>T_HNX400</v>
      </c>
      <c r="O26" s="305" t="str">
        <f t="shared" si="0"/>
        <v>T_HNX400</v>
      </c>
      <c r="P26" s="306"/>
      <c r="Q26" s="307">
        <v>1600</v>
      </c>
      <c r="R26" s="308">
        <v>50</v>
      </c>
      <c r="S26" s="308"/>
      <c r="T26" s="308"/>
      <c r="U26" s="308"/>
      <c r="V26" s="308"/>
      <c r="W26" s="308"/>
      <c r="X26" s="305" t="str">
        <f t="shared" si="1"/>
        <v>T_HNX400160050</v>
      </c>
      <c r="Y26" s="309">
        <v>1077024</v>
      </c>
      <c r="Z26" s="309"/>
      <c r="AA26" s="307"/>
      <c r="AB26" s="310">
        <v>1</v>
      </c>
      <c r="AC26" s="26" t="s">
        <v>177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299" t="str">
        <f t="shared" si="2"/>
        <v>Barraje Neutro   T-Power Modular    W: 400 mm,  kA</v>
      </c>
    </row>
    <row r="27" spans="3:35" ht="20">
      <c r="C27" s="300" t="s">
        <v>174</v>
      </c>
      <c r="D27" s="301" t="str">
        <f t="shared" si="6"/>
        <v xml:space="preserve">Modular    </v>
      </c>
      <c r="E27" s="302" t="s">
        <v>165</v>
      </c>
      <c r="F27" s="302" t="s">
        <v>175</v>
      </c>
      <c r="G27" s="302" t="s">
        <v>176</v>
      </c>
      <c r="H27" s="302" t="str" cm="1">
        <f t="array" ref="H27">_xlfn.IFS(G27="TBB","T",G27="NBB","N",G27="HBB ","BB",G27="VBB ","BB")</f>
        <v>N</v>
      </c>
      <c r="I27" s="303">
        <v>400</v>
      </c>
      <c r="J27" s="303"/>
      <c r="K27" s="303"/>
      <c r="L27" s="291"/>
      <c r="M27" s="291"/>
      <c r="N27" s="304" t="str">
        <f t="shared" si="8"/>
        <v>T_HNX400</v>
      </c>
      <c r="O27" s="305" t="str">
        <f t="shared" si="0"/>
        <v>T_HNX400</v>
      </c>
      <c r="P27" s="306"/>
      <c r="Q27" s="307">
        <v>2000</v>
      </c>
      <c r="R27" s="308">
        <v>50</v>
      </c>
      <c r="S27" s="308"/>
      <c r="T27" s="308"/>
      <c r="U27" s="308"/>
      <c r="V27" s="308"/>
      <c r="W27" s="308"/>
      <c r="X27" s="305" t="str">
        <f t="shared" si="1"/>
        <v>T_HNX400200050</v>
      </c>
      <c r="Y27" s="309">
        <v>1077028</v>
      </c>
      <c r="Z27" s="309"/>
      <c r="AA27" s="307"/>
      <c r="AB27" s="310">
        <v>1</v>
      </c>
      <c r="AC27" s="26" t="s">
        <v>178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299" t="str">
        <f t="shared" si="2"/>
        <v>Barraje Neutro   T-Power Modular    W: 400 mm,  kA</v>
      </c>
    </row>
    <row r="28" spans="3:35" ht="20">
      <c r="C28" s="300" t="s">
        <v>174</v>
      </c>
      <c r="D28" s="301" t="str">
        <f t="shared" si="6"/>
        <v xml:space="preserve">Modular    </v>
      </c>
      <c r="E28" s="302" t="s">
        <v>165</v>
      </c>
      <c r="F28" s="302" t="s">
        <v>175</v>
      </c>
      <c r="G28" s="302" t="s">
        <v>176</v>
      </c>
      <c r="H28" s="302" t="str" cm="1">
        <f t="array" ref="H28">_xlfn.IFS(G28="TBB","T",G28="NBB","N",G28="HBB ","BB",G28="VBB ","BB")</f>
        <v>N</v>
      </c>
      <c r="I28" s="303">
        <v>400</v>
      </c>
      <c r="J28" s="303"/>
      <c r="K28" s="303"/>
      <c r="L28" s="291"/>
      <c r="M28" s="291"/>
      <c r="N28" s="304" t="str">
        <f t="shared" si="8"/>
        <v>T_HNX400</v>
      </c>
      <c r="O28" s="305" t="str">
        <f t="shared" si="0"/>
        <v>T_HNX400</v>
      </c>
      <c r="P28" s="306"/>
      <c r="Q28" s="307">
        <v>2500</v>
      </c>
      <c r="R28" s="308">
        <v>50</v>
      </c>
      <c r="S28" s="308"/>
      <c r="T28" s="308"/>
      <c r="U28" s="308"/>
      <c r="V28" s="308"/>
      <c r="W28" s="308"/>
      <c r="X28" s="305" t="str">
        <f t="shared" si="1"/>
        <v>T_HNX400250050</v>
      </c>
      <c r="Y28" s="309">
        <v>1077032</v>
      </c>
      <c r="Z28" s="309"/>
      <c r="AA28" s="307"/>
      <c r="AB28" s="310">
        <v>1</v>
      </c>
      <c r="AC28" s="26" t="s">
        <v>179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299" t="str">
        <f t="shared" si="2"/>
        <v>Barraje Neutro   T-Power Modular    W: 400 mm,  kA</v>
      </c>
    </row>
    <row r="29" spans="3:35" ht="20">
      <c r="C29" s="300" t="s">
        <v>174</v>
      </c>
      <c r="D29" s="301" t="str">
        <f t="shared" si="6"/>
        <v xml:space="preserve">Modular    </v>
      </c>
      <c r="E29" s="302" t="s">
        <v>165</v>
      </c>
      <c r="F29" s="302" t="s">
        <v>175</v>
      </c>
      <c r="G29" s="302" t="s">
        <v>176</v>
      </c>
      <c r="H29" s="302" t="str" cm="1">
        <f t="array" ref="H29">_xlfn.IFS(G29="TBB","T",G29="NBB","N",G29="HBB ","BB",G29="VBB ","BB")</f>
        <v>N</v>
      </c>
      <c r="I29" s="303">
        <v>400</v>
      </c>
      <c r="J29" s="303"/>
      <c r="K29" s="303"/>
      <c r="L29" s="291"/>
      <c r="M29" s="291"/>
      <c r="N29" s="304" t="str">
        <f>MID(C29,1,1)&amp;"_"&amp;MID(E29,1,1)&amp;H29&amp;"X"&amp;I29</f>
        <v>T_HNX400</v>
      </c>
      <c r="O29" s="305" t="str">
        <f>N29</f>
        <v>T_HNX400</v>
      </c>
      <c r="P29" s="306"/>
      <c r="Q29" s="307">
        <v>3200</v>
      </c>
      <c r="R29" s="308">
        <v>50</v>
      </c>
      <c r="S29" s="308"/>
      <c r="T29" s="308"/>
      <c r="U29" s="308"/>
      <c r="V29" s="308"/>
      <c r="W29" s="308"/>
      <c r="X29" s="305" t="str">
        <f t="shared" si="1"/>
        <v>T_HNX400320050</v>
      </c>
      <c r="Y29" s="309" t="s">
        <v>180</v>
      </c>
      <c r="Z29" s="309"/>
      <c r="AA29" s="307"/>
      <c r="AB29" s="310">
        <v>1</v>
      </c>
      <c r="AC29" s="26" t="s">
        <v>181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299"/>
    </row>
    <row r="30" spans="3:35" ht="20">
      <c r="C30" s="300" t="s">
        <v>174</v>
      </c>
      <c r="D30" s="301" t="str">
        <f t="shared" si="6"/>
        <v xml:space="preserve">Modular    </v>
      </c>
      <c r="E30" s="302" t="s">
        <v>165</v>
      </c>
      <c r="F30" s="302" t="s">
        <v>175</v>
      </c>
      <c r="G30" s="302" t="s">
        <v>176</v>
      </c>
      <c r="H30" s="302" t="str" cm="1">
        <f t="array" ref="H30">_xlfn.IFS(G30="TBB","T",G30="NBB","N",G30="HBB ","BB",G30="VBB ","BB")</f>
        <v>N</v>
      </c>
      <c r="I30" s="303">
        <v>400</v>
      </c>
      <c r="J30" s="303"/>
      <c r="K30" s="303"/>
      <c r="L30" s="291"/>
      <c r="M30" s="291"/>
      <c r="N30" s="304" t="str">
        <f>MID(C30,1,1)&amp;"_"&amp;MID(E30,1,1)&amp;H30&amp;"X"&amp;I30</f>
        <v>T_HNX400</v>
      </c>
      <c r="O30" s="305" t="str">
        <f>N30</f>
        <v>T_HNX400</v>
      </c>
      <c r="P30" s="306"/>
      <c r="Q30" s="307">
        <v>4000</v>
      </c>
      <c r="R30" s="308">
        <v>50</v>
      </c>
      <c r="S30" s="308"/>
      <c r="T30" s="308"/>
      <c r="U30" s="308"/>
      <c r="V30" s="308"/>
      <c r="W30" s="308"/>
      <c r="X30" s="305" t="str">
        <f t="shared" si="1"/>
        <v>T_HNX400400050</v>
      </c>
      <c r="Y30" s="309" t="s">
        <v>180</v>
      </c>
      <c r="Z30" s="309"/>
      <c r="AA30" s="307"/>
      <c r="AB30" s="310">
        <v>2</v>
      </c>
      <c r="AC30" s="26" t="s">
        <v>182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299"/>
    </row>
    <row r="31" spans="3:35" ht="20">
      <c r="C31" s="300" t="s">
        <v>174</v>
      </c>
      <c r="D31" s="301" t="str">
        <f t="shared" si="6"/>
        <v xml:space="preserve">Heavy  </v>
      </c>
      <c r="E31" s="302" t="s">
        <v>165</v>
      </c>
      <c r="F31" s="302" t="s">
        <v>175</v>
      </c>
      <c r="G31" s="302" t="s">
        <v>176</v>
      </c>
      <c r="H31" s="302" t="str" cm="1">
        <f t="array" ref="H31">_xlfn.IFS(G31="TBB","T",G31="NBB","N",G31="HBB ","BB",G31="VBB ","BB")</f>
        <v>N</v>
      </c>
      <c r="I31" s="303">
        <v>400</v>
      </c>
      <c r="J31" s="303"/>
      <c r="K31" s="303"/>
      <c r="L31" s="291"/>
      <c r="M31" s="291"/>
      <c r="N31" s="304" t="str">
        <f>MID(C31,1,1)&amp;"_"&amp;MID(E31,1,1)&amp;H31&amp;"X"&amp;I31</f>
        <v>T_HNX400</v>
      </c>
      <c r="O31" s="305" t="str">
        <f>N31</f>
        <v>T_HNX400</v>
      </c>
      <c r="P31" s="306"/>
      <c r="Q31" s="307">
        <v>5000</v>
      </c>
      <c r="R31" s="308">
        <v>50</v>
      </c>
      <c r="S31" s="308"/>
      <c r="T31" s="308"/>
      <c r="U31" s="308"/>
      <c r="V31" s="308"/>
      <c r="W31" s="308"/>
      <c r="X31" s="305" t="str">
        <f>N31&amp;P31&amp;Q31&amp;R31</f>
        <v>T_HNX400500050</v>
      </c>
      <c r="Y31" s="309" t="s">
        <v>180</v>
      </c>
      <c r="Z31" s="309"/>
      <c r="AA31" s="307"/>
      <c r="AB31" s="310">
        <v>2</v>
      </c>
      <c r="AC31" s="26" t="s">
        <v>181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299"/>
    </row>
    <row r="32" spans="3:35" ht="20">
      <c r="C32" s="287" t="s">
        <v>174</v>
      </c>
      <c r="D32" s="288" t="str">
        <f t="shared" si="6"/>
        <v xml:space="preserve">Compacto </v>
      </c>
      <c r="E32" s="289" t="s">
        <v>165</v>
      </c>
      <c r="F32" s="311" t="s">
        <v>175</v>
      </c>
      <c r="G32" s="311" t="s">
        <v>176</v>
      </c>
      <c r="H32" s="289" t="str" cm="1">
        <f t="array" ref="H32">_xlfn.IFS(G32="TBB","T",G32="NBB","N",G32="HBB ","BB",G32="VBB ","BB")</f>
        <v>N</v>
      </c>
      <c r="I32" s="312">
        <v>720</v>
      </c>
      <c r="J32" s="312"/>
      <c r="K32" s="312"/>
      <c r="L32" s="313"/>
      <c r="M32" s="313"/>
      <c r="N32" s="292" t="str">
        <f t="shared" ref="N32:N40" si="9">MID(C32,1,1)&amp;"_"&amp;MID(E32,1,1)&amp;H32&amp;"X"&amp;I32</f>
        <v>T_HNX720</v>
      </c>
      <c r="O32" s="293" t="str">
        <f t="shared" ref="O32:O40" si="10">N32</f>
        <v>T_HNX720</v>
      </c>
      <c r="P32" s="294"/>
      <c r="Q32" s="295">
        <v>250</v>
      </c>
      <c r="R32" s="296">
        <v>50</v>
      </c>
      <c r="S32" s="296"/>
      <c r="T32" s="296"/>
      <c r="U32" s="296"/>
      <c r="V32" s="296"/>
      <c r="W32" s="296"/>
      <c r="X32" s="293" t="str">
        <f t="shared" ref="X32:X40" si="11">N32&amp;P32&amp;Q32&amp;R32</f>
        <v>T_HNX72025050</v>
      </c>
      <c r="Y32" s="297">
        <v>1077001</v>
      </c>
      <c r="Z32" s="297"/>
      <c r="AA32" s="292"/>
      <c r="AB32" s="298">
        <v>1</v>
      </c>
      <c r="AC32" s="26" t="s">
        <v>167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299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287" t="s">
        <v>174</v>
      </c>
      <c r="D33" s="288" t="str">
        <f t="shared" si="6"/>
        <v xml:space="preserve">Compacto </v>
      </c>
      <c r="E33" s="289" t="s">
        <v>165</v>
      </c>
      <c r="F33" s="311" t="s">
        <v>175</v>
      </c>
      <c r="G33" s="311" t="s">
        <v>176</v>
      </c>
      <c r="H33" s="289" t="str" cm="1">
        <f t="array" ref="H33">_xlfn.IFS(G33="TBB","T",G33="NBB","N",G33="HBB ","BB",G33="VBB ","BB")</f>
        <v>N</v>
      </c>
      <c r="I33" s="312">
        <v>720</v>
      </c>
      <c r="J33" s="312"/>
      <c r="K33" s="312"/>
      <c r="L33" s="313"/>
      <c r="M33" s="313"/>
      <c r="N33" s="292" t="str">
        <f t="shared" si="9"/>
        <v>T_HNX720</v>
      </c>
      <c r="O33" s="293" t="str">
        <f t="shared" si="10"/>
        <v>T_HNX720</v>
      </c>
      <c r="P33" s="294"/>
      <c r="Q33" s="295">
        <v>400</v>
      </c>
      <c r="R33" s="296">
        <v>50</v>
      </c>
      <c r="S33" s="296"/>
      <c r="T33" s="296"/>
      <c r="U33" s="296"/>
      <c r="V33" s="296"/>
      <c r="W33" s="296"/>
      <c r="X33" s="293" t="str">
        <f t="shared" si="11"/>
        <v>T_HNX72040050</v>
      </c>
      <c r="Y33" s="297">
        <v>1077005</v>
      </c>
      <c r="Z33" s="297"/>
      <c r="AA33" s="292"/>
      <c r="AB33" s="298">
        <v>1</v>
      </c>
      <c r="AC33" s="26" t="s">
        <v>167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299" t="str">
        <f t="shared" si="13"/>
        <v>Barraje Neutro   T-Power Compacto W: 720 mm,  kA</v>
      </c>
    </row>
    <row r="34" spans="3:35" ht="20">
      <c r="C34" s="287" t="s">
        <v>174</v>
      </c>
      <c r="D34" s="288" t="str">
        <f t="shared" si="6"/>
        <v xml:space="preserve">Compacto </v>
      </c>
      <c r="E34" s="289" t="s">
        <v>165</v>
      </c>
      <c r="F34" s="311" t="s">
        <v>175</v>
      </c>
      <c r="G34" s="311" t="s">
        <v>176</v>
      </c>
      <c r="H34" s="289" t="str" cm="1">
        <f t="array" ref="H34">_xlfn.IFS(G34="TBB","T",G34="NBB","N",G34="HBB ","BB",G34="VBB ","BB")</f>
        <v>N</v>
      </c>
      <c r="I34" s="312">
        <v>720</v>
      </c>
      <c r="J34" s="312"/>
      <c r="K34" s="312"/>
      <c r="L34" s="313"/>
      <c r="M34" s="313"/>
      <c r="N34" s="292" t="str">
        <f t="shared" si="9"/>
        <v>T_HNX720</v>
      </c>
      <c r="O34" s="293" t="str">
        <f t="shared" si="10"/>
        <v>T_HNX720</v>
      </c>
      <c r="P34" s="294"/>
      <c r="Q34" s="295">
        <v>360</v>
      </c>
      <c r="R34" s="296">
        <v>50</v>
      </c>
      <c r="S34" s="296"/>
      <c r="T34" s="296"/>
      <c r="U34" s="296"/>
      <c r="V34" s="296"/>
      <c r="W34" s="296"/>
      <c r="X34" s="293" t="str">
        <f t="shared" si="11"/>
        <v>T_HNX72036050</v>
      </c>
      <c r="Y34" s="297">
        <v>1077009</v>
      </c>
      <c r="Z34" s="297"/>
      <c r="AA34" s="292"/>
      <c r="AB34" s="298">
        <v>1</v>
      </c>
      <c r="AC34" s="26" t="s">
        <v>167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299" t="str">
        <f t="shared" si="13"/>
        <v>Barraje Neutro   T-Power Compacto W: 720 mm,  kA</v>
      </c>
    </row>
    <row r="35" spans="3:35" ht="20">
      <c r="C35" s="287" t="s">
        <v>174</v>
      </c>
      <c r="D35" s="288" t="str">
        <f t="shared" si="6"/>
        <v xml:space="preserve">Compacto </v>
      </c>
      <c r="E35" s="289" t="s">
        <v>165</v>
      </c>
      <c r="F35" s="311" t="s">
        <v>175</v>
      </c>
      <c r="G35" s="311" t="s">
        <v>176</v>
      </c>
      <c r="H35" s="289" t="str" cm="1">
        <f t="array" ref="H35">_xlfn.IFS(G35="TBB","T",G35="NBB","N",G35="HBB ","BB",G35="VBB ","BB")</f>
        <v>N</v>
      </c>
      <c r="I35" s="312">
        <v>720</v>
      </c>
      <c r="J35" s="312"/>
      <c r="K35" s="312"/>
      <c r="L35" s="313"/>
      <c r="M35" s="313"/>
      <c r="N35" s="292" t="str">
        <f t="shared" si="9"/>
        <v>T_HNX720</v>
      </c>
      <c r="O35" s="293" t="str">
        <f t="shared" si="10"/>
        <v>T_HNX720</v>
      </c>
      <c r="P35" s="294"/>
      <c r="Q35" s="295">
        <v>800</v>
      </c>
      <c r="R35" s="296">
        <v>50</v>
      </c>
      <c r="S35" s="296"/>
      <c r="T35" s="296"/>
      <c r="U35" s="296"/>
      <c r="V35" s="296"/>
      <c r="W35" s="296"/>
      <c r="X35" s="293" t="str">
        <f t="shared" si="11"/>
        <v>T_HNX72080050</v>
      </c>
      <c r="Y35" s="297">
        <v>1077013</v>
      </c>
      <c r="Z35" s="297"/>
      <c r="AA35" s="292"/>
      <c r="AB35" s="298">
        <v>1</v>
      </c>
      <c r="AC35" s="26" t="s">
        <v>167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299" t="str">
        <f t="shared" si="13"/>
        <v>Barraje Neutro   T-Power Compacto W: 720 mm,  kA</v>
      </c>
    </row>
    <row r="36" spans="3:35" ht="20">
      <c r="C36" s="287" t="s">
        <v>174</v>
      </c>
      <c r="D36" s="288" t="str">
        <f t="shared" si="6"/>
        <v xml:space="preserve">Compacto </v>
      </c>
      <c r="E36" s="289" t="s">
        <v>165</v>
      </c>
      <c r="F36" s="311" t="s">
        <v>175</v>
      </c>
      <c r="G36" s="311" t="s">
        <v>176</v>
      </c>
      <c r="H36" s="289" t="str" cm="1">
        <f t="array" ref="H36">_xlfn.IFS(G36="TBB","T",G36="NBB","N",G36="HBB ","BB",G36="VBB ","BB")</f>
        <v>N</v>
      </c>
      <c r="I36" s="312">
        <v>720</v>
      </c>
      <c r="J36" s="312"/>
      <c r="K36" s="312"/>
      <c r="L36" s="313"/>
      <c r="M36" s="313"/>
      <c r="N36" s="292" t="str">
        <f t="shared" si="9"/>
        <v>T_HNX720</v>
      </c>
      <c r="O36" s="293" t="str">
        <f t="shared" si="10"/>
        <v>T_HNX720</v>
      </c>
      <c r="P36" s="294"/>
      <c r="Q36" s="295">
        <v>1000</v>
      </c>
      <c r="R36" s="296">
        <v>50</v>
      </c>
      <c r="S36" s="296"/>
      <c r="T36" s="296"/>
      <c r="U36" s="296"/>
      <c r="V36" s="296"/>
      <c r="W36" s="296"/>
      <c r="X36" s="293" t="str">
        <f t="shared" si="11"/>
        <v>T_HNX720100050</v>
      </c>
      <c r="Y36" s="297">
        <v>1077017</v>
      </c>
      <c r="Z36" s="297"/>
      <c r="AA36" s="292"/>
      <c r="AB36" s="298">
        <v>1</v>
      </c>
      <c r="AC36" s="26" t="s">
        <v>170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299" t="str">
        <f t="shared" si="13"/>
        <v>Barraje Neutro   T-Power Compacto W: 720 mm,  kA</v>
      </c>
    </row>
    <row r="37" spans="3:35" ht="20">
      <c r="C37" s="287" t="s">
        <v>174</v>
      </c>
      <c r="D37" s="288" t="str">
        <f t="shared" si="6"/>
        <v xml:space="preserve">Compacto </v>
      </c>
      <c r="E37" s="289" t="s">
        <v>165</v>
      </c>
      <c r="F37" s="311" t="s">
        <v>175</v>
      </c>
      <c r="G37" s="311" t="s">
        <v>176</v>
      </c>
      <c r="H37" s="289" t="str" cm="1">
        <f t="array" ref="H37">_xlfn.IFS(G37="TBB","T",G37="NBB","N",G37="HBB ","BB",G37="VBB ","BB")</f>
        <v>N</v>
      </c>
      <c r="I37" s="312">
        <v>720</v>
      </c>
      <c r="J37" s="312"/>
      <c r="K37" s="312"/>
      <c r="L37" s="313"/>
      <c r="M37" s="313"/>
      <c r="N37" s="292" t="str">
        <f t="shared" si="9"/>
        <v>T_HNX720</v>
      </c>
      <c r="O37" s="293" t="str">
        <f t="shared" si="10"/>
        <v>T_HNX720</v>
      </c>
      <c r="P37" s="294"/>
      <c r="Q37" s="295">
        <v>1250</v>
      </c>
      <c r="R37" s="296">
        <v>50</v>
      </c>
      <c r="S37" s="296"/>
      <c r="T37" s="296"/>
      <c r="U37" s="296"/>
      <c r="V37" s="296"/>
      <c r="W37" s="296"/>
      <c r="X37" s="293" t="str">
        <f t="shared" si="11"/>
        <v>T_HNX720125050</v>
      </c>
      <c r="Y37" s="297">
        <v>1077021</v>
      </c>
      <c r="Z37" s="297"/>
      <c r="AA37" s="292"/>
      <c r="AB37" s="298">
        <v>1</v>
      </c>
      <c r="AC37" s="26" t="s">
        <v>170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299" t="str">
        <f t="shared" si="13"/>
        <v>Barraje Neutro   T-Power Compacto W: 720 mm,  kA</v>
      </c>
    </row>
    <row r="38" spans="3:35" ht="20">
      <c r="C38" s="287" t="s">
        <v>174</v>
      </c>
      <c r="D38" s="288" t="str">
        <f t="shared" si="6"/>
        <v xml:space="preserve">Modular    </v>
      </c>
      <c r="E38" s="289" t="s">
        <v>165</v>
      </c>
      <c r="F38" s="311" t="s">
        <v>175</v>
      </c>
      <c r="G38" s="311" t="s">
        <v>176</v>
      </c>
      <c r="H38" s="289" t="str" cm="1">
        <f t="array" ref="H38">_xlfn.IFS(G38="TBB","T",G38="NBB","N",G38="HBB ","BB",G38="VBB ","BB")</f>
        <v>N</v>
      </c>
      <c r="I38" s="312">
        <v>720</v>
      </c>
      <c r="J38" s="312"/>
      <c r="K38" s="312"/>
      <c r="L38" s="313"/>
      <c r="M38" s="313"/>
      <c r="N38" s="292" t="str">
        <f t="shared" si="9"/>
        <v>T_HNX720</v>
      </c>
      <c r="O38" s="293" t="str">
        <f t="shared" si="10"/>
        <v>T_HNX720</v>
      </c>
      <c r="P38" s="294"/>
      <c r="Q38" s="295">
        <v>1600</v>
      </c>
      <c r="R38" s="296">
        <v>50</v>
      </c>
      <c r="S38" s="296"/>
      <c r="T38" s="296"/>
      <c r="U38" s="296"/>
      <c r="V38" s="296"/>
      <c r="W38" s="296"/>
      <c r="X38" s="293" t="str">
        <f t="shared" si="11"/>
        <v>T_HNX720160050</v>
      </c>
      <c r="Y38" s="297">
        <v>1077025</v>
      </c>
      <c r="Z38" s="297"/>
      <c r="AA38" s="292"/>
      <c r="AB38" s="298">
        <v>1</v>
      </c>
      <c r="AC38" s="26" t="s">
        <v>177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299" t="str">
        <f t="shared" si="13"/>
        <v>Barraje Neutro   T-Power Modular    W: 720 mm,  kA</v>
      </c>
    </row>
    <row r="39" spans="3:35" ht="20">
      <c r="C39" s="287" t="s">
        <v>174</v>
      </c>
      <c r="D39" s="288" t="str">
        <f t="shared" si="6"/>
        <v xml:space="preserve">Modular    </v>
      </c>
      <c r="E39" s="289" t="s">
        <v>165</v>
      </c>
      <c r="F39" s="311" t="s">
        <v>175</v>
      </c>
      <c r="G39" s="311" t="s">
        <v>176</v>
      </c>
      <c r="H39" s="289" t="str" cm="1">
        <f t="array" ref="H39">_xlfn.IFS(G39="TBB","T",G39="NBB","N",G39="HBB ","BB",G39="VBB ","BB")</f>
        <v>N</v>
      </c>
      <c r="I39" s="312">
        <v>720</v>
      </c>
      <c r="J39" s="312"/>
      <c r="K39" s="312"/>
      <c r="L39" s="313"/>
      <c r="M39" s="313"/>
      <c r="N39" s="292" t="str">
        <f t="shared" si="9"/>
        <v>T_HNX720</v>
      </c>
      <c r="O39" s="293" t="str">
        <f t="shared" si="10"/>
        <v>T_HNX720</v>
      </c>
      <c r="P39" s="294"/>
      <c r="Q39" s="295">
        <v>2000</v>
      </c>
      <c r="R39" s="296">
        <v>50</v>
      </c>
      <c r="S39" s="296"/>
      <c r="T39" s="296"/>
      <c r="U39" s="296"/>
      <c r="V39" s="296"/>
      <c r="W39" s="296"/>
      <c r="X39" s="293" t="str">
        <f t="shared" si="11"/>
        <v>T_HNX720200050</v>
      </c>
      <c r="Y39" s="297">
        <v>1077029</v>
      </c>
      <c r="Z39" s="297"/>
      <c r="AA39" s="292"/>
      <c r="AB39" s="298">
        <v>1</v>
      </c>
      <c r="AC39" s="26" t="s">
        <v>178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299" t="str">
        <f t="shared" si="13"/>
        <v>Barraje Neutro   T-Power Modular    W: 720 mm,  kA</v>
      </c>
    </row>
    <row r="40" spans="3:35" ht="22.5" customHeight="1">
      <c r="C40" s="287" t="s">
        <v>174</v>
      </c>
      <c r="D40" s="288" t="str">
        <f t="shared" si="6"/>
        <v xml:space="preserve">Modular    </v>
      </c>
      <c r="E40" s="289" t="s">
        <v>165</v>
      </c>
      <c r="F40" s="311" t="s">
        <v>175</v>
      </c>
      <c r="G40" s="311" t="s">
        <v>176</v>
      </c>
      <c r="H40" s="289" t="str" cm="1">
        <f t="array" ref="H40">_xlfn.IFS(G40="TBB","T",G40="NBB","N",G40="HBB ","BB",G40="VBB ","BB")</f>
        <v>N</v>
      </c>
      <c r="I40" s="312">
        <v>720</v>
      </c>
      <c r="J40" s="312"/>
      <c r="K40" s="312"/>
      <c r="L40" s="313"/>
      <c r="M40" s="313"/>
      <c r="N40" s="292" t="str">
        <f t="shared" si="9"/>
        <v>T_HNX720</v>
      </c>
      <c r="O40" s="293" t="str">
        <f t="shared" si="10"/>
        <v>T_HNX720</v>
      </c>
      <c r="P40" s="294"/>
      <c r="Q40" s="295">
        <v>2500</v>
      </c>
      <c r="R40" s="296">
        <v>50</v>
      </c>
      <c r="S40" s="296"/>
      <c r="T40" s="296"/>
      <c r="U40" s="296"/>
      <c r="V40" s="296"/>
      <c r="W40" s="296"/>
      <c r="X40" s="293" t="str">
        <f t="shared" si="11"/>
        <v>T_HNX720250050</v>
      </c>
      <c r="Y40" s="297">
        <v>1077033</v>
      </c>
      <c r="Z40" s="297"/>
      <c r="AA40" s="292"/>
      <c r="AB40" s="298">
        <v>1</v>
      </c>
      <c r="AC40" s="26" t="s">
        <v>179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299" t="str">
        <f t="shared" si="13"/>
        <v>Barraje Neutro   T-Power Modular    W: 720 mm,  kA</v>
      </c>
    </row>
    <row r="41" spans="3:35" ht="22.5" customHeight="1">
      <c r="C41" s="287" t="s">
        <v>174</v>
      </c>
      <c r="D41" s="288" t="str">
        <f t="shared" si="6"/>
        <v xml:space="preserve">Modular    </v>
      </c>
      <c r="E41" s="289" t="s">
        <v>165</v>
      </c>
      <c r="F41" s="311" t="s">
        <v>175</v>
      </c>
      <c r="G41" s="311" t="s">
        <v>176</v>
      </c>
      <c r="H41" s="289" t="str" cm="1">
        <f t="array" ref="H41">_xlfn.IFS(G41="TBB","T",G41="NBB","N",G41="HBB ","BB",G41="VBB ","BB")</f>
        <v>N</v>
      </c>
      <c r="I41" s="312">
        <v>720</v>
      </c>
      <c r="J41" s="312"/>
      <c r="K41" s="312"/>
      <c r="L41" s="313"/>
      <c r="M41" s="313"/>
      <c r="N41" s="292" t="str">
        <f>MID(C41,1,1)&amp;"_"&amp;MID(E41,1,1)&amp;H41&amp;"X"&amp;I41</f>
        <v>T_HNX720</v>
      </c>
      <c r="O41" s="293" t="str">
        <f>N41</f>
        <v>T_HNX720</v>
      </c>
      <c r="P41" s="294"/>
      <c r="Q41" s="295">
        <v>3200</v>
      </c>
      <c r="R41" s="296">
        <v>50</v>
      </c>
      <c r="S41" s="296"/>
      <c r="T41" s="296"/>
      <c r="U41" s="296"/>
      <c r="V41" s="296"/>
      <c r="W41" s="296"/>
      <c r="X41" s="293" t="str">
        <f>N41&amp;P41&amp;Q41&amp;R41</f>
        <v>T_HNX720320050</v>
      </c>
      <c r="Y41" s="309" t="s">
        <v>180</v>
      </c>
      <c r="Z41" s="297"/>
      <c r="AA41" s="292"/>
      <c r="AB41" s="298">
        <v>2</v>
      </c>
      <c r="AC41" s="26" t="s">
        <v>181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299"/>
    </row>
    <row r="42" spans="3:35" ht="22.5" customHeight="1">
      <c r="C42" s="287" t="s">
        <v>174</v>
      </c>
      <c r="D42" s="288" t="str">
        <f t="shared" si="6"/>
        <v xml:space="preserve">Modular    </v>
      </c>
      <c r="E42" s="289" t="s">
        <v>165</v>
      </c>
      <c r="F42" s="311" t="s">
        <v>175</v>
      </c>
      <c r="G42" s="311" t="s">
        <v>176</v>
      </c>
      <c r="H42" s="289" t="str" cm="1">
        <f t="array" ref="H42">_xlfn.IFS(G42="TBB","T",G42="NBB","N",G42="HBB ","BB",G42="VBB ","BB")</f>
        <v>N</v>
      </c>
      <c r="I42" s="312">
        <v>720</v>
      </c>
      <c r="J42" s="312"/>
      <c r="K42" s="312"/>
      <c r="L42" s="313"/>
      <c r="M42" s="313"/>
      <c r="N42" s="292" t="str">
        <f>MID(C42,1,1)&amp;"_"&amp;MID(E42,1,1)&amp;H42&amp;"X"&amp;I42</f>
        <v>T_HNX720</v>
      </c>
      <c r="O42" s="293" t="str">
        <f>N42</f>
        <v>T_HNX720</v>
      </c>
      <c r="P42" s="294"/>
      <c r="Q42" s="295">
        <v>4000</v>
      </c>
      <c r="R42" s="296">
        <v>50</v>
      </c>
      <c r="S42" s="296"/>
      <c r="T42" s="296"/>
      <c r="U42" s="296"/>
      <c r="V42" s="296"/>
      <c r="W42" s="296"/>
      <c r="X42" s="293" t="str">
        <f>N42&amp;P42&amp;Q42&amp;R42</f>
        <v>T_HNX720400050</v>
      </c>
      <c r="Y42" s="309" t="s">
        <v>180</v>
      </c>
      <c r="Z42" s="297"/>
      <c r="AA42" s="292"/>
      <c r="AB42" s="298">
        <v>2</v>
      </c>
      <c r="AC42" s="26" t="s">
        <v>182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299"/>
    </row>
    <row r="43" spans="3:35" ht="22.5" customHeight="1">
      <c r="C43" s="287" t="s">
        <v>174</v>
      </c>
      <c r="D43" s="288" t="str">
        <f t="shared" si="6"/>
        <v xml:space="preserve">Heavy  </v>
      </c>
      <c r="E43" s="289" t="s">
        <v>165</v>
      </c>
      <c r="F43" s="311" t="s">
        <v>175</v>
      </c>
      <c r="G43" s="311" t="s">
        <v>176</v>
      </c>
      <c r="H43" s="289" t="str" cm="1">
        <f t="array" ref="H43">_xlfn.IFS(G43="TBB","T",G43="NBB","N",G43="HBB ","BB",G43="VBB ","BB")</f>
        <v>N</v>
      </c>
      <c r="I43" s="312">
        <v>720</v>
      </c>
      <c r="J43" s="312"/>
      <c r="K43" s="312"/>
      <c r="L43" s="313"/>
      <c r="M43" s="313"/>
      <c r="N43" s="292" t="str">
        <f>MID(C43,1,1)&amp;"_"&amp;MID(E43,1,1)&amp;H43&amp;"X"&amp;I43</f>
        <v>T_HNX720</v>
      </c>
      <c r="O43" s="293" t="str">
        <f>N43</f>
        <v>T_HNX720</v>
      </c>
      <c r="P43" s="294"/>
      <c r="Q43" s="295">
        <v>5000</v>
      </c>
      <c r="R43" s="296">
        <v>50</v>
      </c>
      <c r="S43" s="296"/>
      <c r="T43" s="296"/>
      <c r="U43" s="296"/>
      <c r="V43" s="296"/>
      <c r="W43" s="296"/>
      <c r="X43" s="293" t="str">
        <f>N43&amp;P43&amp;Q43&amp;R43</f>
        <v>T_HNX720500050</v>
      </c>
      <c r="Y43" s="309" t="s">
        <v>180</v>
      </c>
      <c r="Z43" s="297"/>
      <c r="AA43" s="292"/>
      <c r="AB43" s="298">
        <v>2</v>
      </c>
      <c r="AC43" s="26" t="s">
        <v>181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299"/>
    </row>
    <row r="44" spans="3:35" ht="20">
      <c r="C44" s="300" t="s">
        <v>174</v>
      </c>
      <c r="D44" s="301" t="str">
        <f t="shared" si="6"/>
        <v xml:space="preserve">Compacto </v>
      </c>
      <c r="E44" s="302" t="s">
        <v>165</v>
      </c>
      <c r="F44" s="302" t="s">
        <v>175</v>
      </c>
      <c r="G44" s="302" t="s">
        <v>176</v>
      </c>
      <c r="H44" s="302" t="str" cm="1">
        <f t="array" ref="H44">_xlfn.IFS(G44="TBB","T",G44="NBB","N",G44="HBB ","BB",G44="VBB ","BB")</f>
        <v>N</v>
      </c>
      <c r="I44" s="303">
        <v>400</v>
      </c>
      <c r="J44" s="303"/>
      <c r="K44" s="303"/>
      <c r="L44" s="291"/>
      <c r="M44" s="291"/>
      <c r="N44" s="304" t="str">
        <f t="shared" ref="N44:N52" si="14">MID(C44,1,1)&amp;"_"&amp;MID(E44,1,1)&amp;H44&amp;"X"&amp;I44</f>
        <v>T_HNX400</v>
      </c>
      <c r="O44" s="305" t="str">
        <f t="shared" ref="O44:O52" si="15">N44</f>
        <v>T_HNX400</v>
      </c>
      <c r="P44" s="306"/>
      <c r="Q44" s="307">
        <v>250</v>
      </c>
      <c r="R44" s="308">
        <v>100</v>
      </c>
      <c r="S44" s="308"/>
      <c r="T44" s="308"/>
      <c r="U44" s="308"/>
      <c r="V44" s="308"/>
      <c r="W44" s="308"/>
      <c r="X44" s="305" t="str">
        <f t="shared" ref="X44:X52" si="16">N44&amp;P44&amp;Q44&amp;R44</f>
        <v>T_HNX400250100</v>
      </c>
      <c r="Y44" s="309">
        <v>1077002</v>
      </c>
      <c r="Z44" s="309"/>
      <c r="AA44" s="307"/>
      <c r="AB44" s="310">
        <v>1</v>
      </c>
      <c r="AC44" s="26" t="s">
        <v>167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299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00" t="s">
        <v>174</v>
      </c>
      <c r="D45" s="301" t="str">
        <f t="shared" si="6"/>
        <v xml:space="preserve">Compacto </v>
      </c>
      <c r="E45" s="302" t="s">
        <v>165</v>
      </c>
      <c r="F45" s="302" t="s">
        <v>175</v>
      </c>
      <c r="G45" s="302" t="s">
        <v>176</v>
      </c>
      <c r="H45" s="302" t="str" cm="1">
        <f t="array" ref="H45">_xlfn.IFS(G45="TBB","T",G45="NBB","N",G45="HBB ","BB",G45="VBB ","BB")</f>
        <v>N</v>
      </c>
      <c r="I45" s="303">
        <v>400</v>
      </c>
      <c r="J45" s="303"/>
      <c r="K45" s="303"/>
      <c r="L45" s="291"/>
      <c r="M45" s="291"/>
      <c r="N45" s="304" t="str">
        <f t="shared" si="14"/>
        <v>T_HNX400</v>
      </c>
      <c r="O45" s="305" t="str">
        <f t="shared" si="15"/>
        <v>T_HNX400</v>
      </c>
      <c r="P45" s="306"/>
      <c r="Q45" s="307">
        <v>400</v>
      </c>
      <c r="R45" s="308">
        <v>100</v>
      </c>
      <c r="S45" s="308"/>
      <c r="T45" s="308"/>
      <c r="U45" s="308"/>
      <c r="V45" s="308"/>
      <c r="W45" s="308"/>
      <c r="X45" s="305" t="str">
        <f t="shared" si="16"/>
        <v>T_HNX400400100</v>
      </c>
      <c r="Y45" s="309">
        <v>1077006</v>
      </c>
      <c r="Z45" s="309"/>
      <c r="AA45" s="307"/>
      <c r="AB45" s="310">
        <v>1</v>
      </c>
      <c r="AC45" s="26" t="s">
        <v>167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299" t="str">
        <f t="shared" si="18"/>
        <v>Barraje Neutro   T-Power Compacto W: 400 mm,  kA</v>
      </c>
    </row>
    <row r="46" spans="3:35" ht="20">
      <c r="C46" s="300" t="s">
        <v>174</v>
      </c>
      <c r="D46" s="301" t="str">
        <f t="shared" si="6"/>
        <v xml:space="preserve">Compacto </v>
      </c>
      <c r="E46" s="302" t="s">
        <v>165</v>
      </c>
      <c r="F46" s="302" t="s">
        <v>175</v>
      </c>
      <c r="G46" s="302" t="s">
        <v>176</v>
      </c>
      <c r="H46" s="302" t="str" cm="1">
        <f t="array" ref="H46">_xlfn.IFS(G46="TBB","T",G46="NBB","N",G46="HBB ","BB",G46="VBB ","BB")</f>
        <v>N</v>
      </c>
      <c r="I46" s="303">
        <v>400</v>
      </c>
      <c r="J46" s="303"/>
      <c r="K46" s="303"/>
      <c r="L46" s="291"/>
      <c r="M46" s="291"/>
      <c r="N46" s="304" t="str">
        <f t="shared" si="14"/>
        <v>T_HNX400</v>
      </c>
      <c r="O46" s="305" t="str">
        <f t="shared" si="15"/>
        <v>T_HNX400</v>
      </c>
      <c r="P46" s="306"/>
      <c r="Q46" s="307">
        <v>360</v>
      </c>
      <c r="R46" s="308">
        <v>100</v>
      </c>
      <c r="S46" s="308"/>
      <c r="T46" s="308"/>
      <c r="U46" s="308"/>
      <c r="V46" s="308"/>
      <c r="W46" s="308"/>
      <c r="X46" s="305" t="str">
        <f t="shared" si="16"/>
        <v>T_HNX400360100</v>
      </c>
      <c r="Y46" s="309">
        <v>1077010</v>
      </c>
      <c r="Z46" s="309"/>
      <c r="AA46" s="307"/>
      <c r="AB46" s="310">
        <v>1</v>
      </c>
      <c r="AC46" s="26" t="s">
        <v>170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299" t="str">
        <f t="shared" si="18"/>
        <v>Barraje Neutro   T-Power Compacto W: 400 mm,  kA</v>
      </c>
    </row>
    <row r="47" spans="3:35" ht="20">
      <c r="C47" s="300" t="s">
        <v>174</v>
      </c>
      <c r="D47" s="301" t="str">
        <f t="shared" si="6"/>
        <v xml:space="preserve">Compacto </v>
      </c>
      <c r="E47" s="302" t="s">
        <v>165</v>
      </c>
      <c r="F47" s="302" t="s">
        <v>175</v>
      </c>
      <c r="G47" s="302" t="s">
        <v>176</v>
      </c>
      <c r="H47" s="302" t="str" cm="1">
        <f t="array" ref="H47">_xlfn.IFS(G47="TBB","T",G47="NBB","N",G47="HBB ","BB",G47="VBB ","BB")</f>
        <v>N</v>
      </c>
      <c r="I47" s="303">
        <v>400</v>
      </c>
      <c r="J47" s="303"/>
      <c r="K47" s="303"/>
      <c r="L47" s="291"/>
      <c r="M47" s="291"/>
      <c r="N47" s="304" t="str">
        <f t="shared" si="14"/>
        <v>T_HNX400</v>
      </c>
      <c r="O47" s="305" t="str">
        <f t="shared" si="15"/>
        <v>T_HNX400</v>
      </c>
      <c r="P47" s="306"/>
      <c r="Q47" s="307">
        <v>800</v>
      </c>
      <c r="R47" s="308">
        <v>100</v>
      </c>
      <c r="S47" s="308"/>
      <c r="T47" s="308"/>
      <c r="U47" s="308"/>
      <c r="V47" s="308"/>
      <c r="W47" s="308"/>
      <c r="X47" s="305" t="str">
        <f t="shared" si="16"/>
        <v>T_HNX400800100</v>
      </c>
      <c r="Y47" s="309">
        <v>1077014</v>
      </c>
      <c r="Z47" s="309"/>
      <c r="AA47" s="307"/>
      <c r="AB47" s="310">
        <v>1</v>
      </c>
      <c r="AC47" s="26" t="s">
        <v>177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299" t="str">
        <f t="shared" si="18"/>
        <v>Barraje Neutro   T-Power Compacto W: 400 mm,  kA</v>
      </c>
    </row>
    <row r="48" spans="3:35" ht="20">
      <c r="C48" s="300" t="s">
        <v>174</v>
      </c>
      <c r="D48" s="301" t="str">
        <f t="shared" si="6"/>
        <v xml:space="preserve">Compacto </v>
      </c>
      <c r="E48" s="302" t="s">
        <v>165</v>
      </c>
      <c r="F48" s="302" t="s">
        <v>175</v>
      </c>
      <c r="G48" s="302" t="s">
        <v>176</v>
      </c>
      <c r="H48" s="302" t="str" cm="1">
        <f t="array" ref="H48">_xlfn.IFS(G48="TBB","T",G48="NBB","N",G48="HBB ","BB",G48="VBB ","BB")</f>
        <v>N</v>
      </c>
      <c r="I48" s="303">
        <v>400</v>
      </c>
      <c r="J48" s="303"/>
      <c r="K48" s="303"/>
      <c r="L48" s="291"/>
      <c r="M48" s="291"/>
      <c r="N48" s="304" t="str">
        <f t="shared" si="14"/>
        <v>T_HNX400</v>
      </c>
      <c r="O48" s="305" t="str">
        <f t="shared" si="15"/>
        <v>T_HNX400</v>
      </c>
      <c r="P48" s="306"/>
      <c r="Q48" s="307">
        <v>1000</v>
      </c>
      <c r="R48" s="308">
        <v>100</v>
      </c>
      <c r="S48" s="308"/>
      <c r="T48" s="308"/>
      <c r="U48" s="308"/>
      <c r="V48" s="308"/>
      <c r="W48" s="308"/>
      <c r="X48" s="305" t="str">
        <f t="shared" si="16"/>
        <v>T_HNX4001000100</v>
      </c>
      <c r="Y48" s="309">
        <v>1077018</v>
      </c>
      <c r="Z48" s="309"/>
      <c r="AA48" s="307"/>
      <c r="AB48" s="310">
        <v>1</v>
      </c>
      <c r="AC48" s="26" t="s">
        <v>178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299" t="str">
        <f t="shared" si="18"/>
        <v>Barraje Neutro   T-Power Compacto W: 400 mm,  kA</v>
      </c>
    </row>
    <row r="49" spans="3:35" ht="20">
      <c r="C49" s="300" t="s">
        <v>174</v>
      </c>
      <c r="D49" s="301" t="str">
        <f t="shared" si="6"/>
        <v xml:space="preserve">Compacto </v>
      </c>
      <c r="E49" s="302" t="s">
        <v>165</v>
      </c>
      <c r="F49" s="302" t="s">
        <v>175</v>
      </c>
      <c r="G49" s="302" t="s">
        <v>176</v>
      </c>
      <c r="H49" s="302" t="str" cm="1">
        <f t="array" ref="H49">_xlfn.IFS(G49="TBB","T",G49="NBB","N",G49="HBB ","BB",G49="VBB ","BB")</f>
        <v>N</v>
      </c>
      <c r="I49" s="303">
        <v>400</v>
      </c>
      <c r="J49" s="303"/>
      <c r="K49" s="303"/>
      <c r="L49" s="291"/>
      <c r="M49" s="291"/>
      <c r="N49" s="304" t="str">
        <f t="shared" si="14"/>
        <v>T_HNX400</v>
      </c>
      <c r="O49" s="305" t="str">
        <f t="shared" si="15"/>
        <v>T_HNX400</v>
      </c>
      <c r="P49" s="306"/>
      <c r="Q49" s="307">
        <v>1250</v>
      </c>
      <c r="R49" s="308">
        <v>100</v>
      </c>
      <c r="S49" s="308"/>
      <c r="T49" s="308"/>
      <c r="U49" s="308"/>
      <c r="V49" s="308"/>
      <c r="W49" s="308"/>
      <c r="X49" s="305" t="str">
        <f t="shared" si="16"/>
        <v>T_HNX4001250100</v>
      </c>
      <c r="Y49" s="309">
        <v>1077022</v>
      </c>
      <c r="Z49" s="309"/>
      <c r="AA49" s="307"/>
      <c r="AB49" s="310">
        <v>1</v>
      </c>
      <c r="AC49" s="26" t="s">
        <v>179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299" t="str">
        <f t="shared" si="18"/>
        <v>Barraje Neutro   T-Power Compacto W: 400 mm,  kA</v>
      </c>
    </row>
    <row r="50" spans="3:35" ht="20">
      <c r="C50" s="300" t="s">
        <v>174</v>
      </c>
      <c r="D50" s="301" t="str">
        <f t="shared" si="6"/>
        <v xml:space="preserve">Modular    </v>
      </c>
      <c r="E50" s="302" t="s">
        <v>165</v>
      </c>
      <c r="F50" s="302" t="s">
        <v>175</v>
      </c>
      <c r="G50" s="302" t="s">
        <v>176</v>
      </c>
      <c r="H50" s="302" t="str" cm="1">
        <f t="array" ref="H50">_xlfn.IFS(G50="TBB","T",G50="NBB","N",G50="HBB ","BB",G50="VBB ","BB")</f>
        <v>N</v>
      </c>
      <c r="I50" s="303">
        <v>400</v>
      </c>
      <c r="J50" s="303"/>
      <c r="K50" s="303"/>
      <c r="L50" s="291"/>
      <c r="M50" s="291"/>
      <c r="N50" s="304" t="str">
        <f t="shared" si="14"/>
        <v>T_HNX400</v>
      </c>
      <c r="O50" s="305" t="str">
        <f t="shared" si="15"/>
        <v>T_HNX400</v>
      </c>
      <c r="P50" s="306"/>
      <c r="Q50" s="307">
        <v>1600</v>
      </c>
      <c r="R50" s="308">
        <v>100</v>
      </c>
      <c r="S50" s="308"/>
      <c r="T50" s="308"/>
      <c r="U50" s="308"/>
      <c r="V50" s="308"/>
      <c r="W50" s="308"/>
      <c r="X50" s="305" t="str">
        <f t="shared" si="16"/>
        <v>T_HNX4001600100</v>
      </c>
      <c r="Y50" s="309">
        <v>1077026</v>
      </c>
      <c r="Z50" s="309"/>
      <c r="AA50" s="307"/>
      <c r="AB50" s="310">
        <v>1</v>
      </c>
      <c r="AC50" s="26" t="s">
        <v>179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299" t="str">
        <f t="shared" si="18"/>
        <v>Barraje Neutro   T-Power Modular    W: 400 mm,  kA</v>
      </c>
    </row>
    <row r="51" spans="3:35" ht="20">
      <c r="C51" s="300" t="s">
        <v>174</v>
      </c>
      <c r="D51" s="301" t="str">
        <f t="shared" si="6"/>
        <v xml:space="preserve">Modular    </v>
      </c>
      <c r="E51" s="302" t="s">
        <v>165</v>
      </c>
      <c r="F51" s="302" t="s">
        <v>175</v>
      </c>
      <c r="G51" s="302" t="s">
        <v>176</v>
      </c>
      <c r="H51" s="302" t="str" cm="1">
        <f t="array" ref="H51">_xlfn.IFS(G51="TBB","T",G51="NBB","N",G51="HBB ","BB",G51="VBB ","BB")</f>
        <v>N</v>
      </c>
      <c r="I51" s="303">
        <v>400</v>
      </c>
      <c r="J51" s="303"/>
      <c r="K51" s="303"/>
      <c r="L51" s="291"/>
      <c r="M51" s="291"/>
      <c r="N51" s="304" t="str">
        <f t="shared" si="14"/>
        <v>T_HNX400</v>
      </c>
      <c r="O51" s="305" t="str">
        <f t="shared" si="15"/>
        <v>T_HNX400</v>
      </c>
      <c r="P51" s="306"/>
      <c r="Q51" s="307">
        <v>2000</v>
      </c>
      <c r="R51" s="308">
        <v>100</v>
      </c>
      <c r="S51" s="308"/>
      <c r="T51" s="308"/>
      <c r="U51" s="308"/>
      <c r="V51" s="308"/>
      <c r="W51" s="308"/>
      <c r="X51" s="305" t="str">
        <f t="shared" si="16"/>
        <v>T_HNX4002000100</v>
      </c>
      <c r="Y51" s="309">
        <v>1077030</v>
      </c>
      <c r="Z51" s="309"/>
      <c r="AA51" s="307"/>
      <c r="AB51" s="310">
        <v>2</v>
      </c>
      <c r="AC51" s="26" t="s">
        <v>179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299" t="str">
        <f t="shared" si="18"/>
        <v>Barraje Neutro   T-Power Modular    W: 400 mm,  kA</v>
      </c>
    </row>
    <row r="52" spans="3:35" ht="20">
      <c r="C52" s="300" t="s">
        <v>174</v>
      </c>
      <c r="D52" s="301" t="str">
        <f t="shared" si="6"/>
        <v xml:space="preserve">Modular    </v>
      </c>
      <c r="E52" s="302" t="s">
        <v>165</v>
      </c>
      <c r="F52" s="302" t="s">
        <v>175</v>
      </c>
      <c r="G52" s="302" t="s">
        <v>176</v>
      </c>
      <c r="H52" s="302" t="str" cm="1">
        <f t="array" ref="H52">_xlfn.IFS(G52="TBB","T",G52="NBB","N",G52="HBB ","BB",G52="VBB ","BB")</f>
        <v>N</v>
      </c>
      <c r="I52" s="303">
        <v>400</v>
      </c>
      <c r="J52" s="303"/>
      <c r="K52" s="303"/>
      <c r="L52" s="291"/>
      <c r="M52" s="291"/>
      <c r="N52" s="304" t="str">
        <f t="shared" si="14"/>
        <v>T_HNX400</v>
      </c>
      <c r="O52" s="305" t="str">
        <f t="shared" si="15"/>
        <v>T_HNX400</v>
      </c>
      <c r="P52" s="306"/>
      <c r="Q52" s="307">
        <v>2500</v>
      </c>
      <c r="R52" s="308">
        <v>100</v>
      </c>
      <c r="S52" s="308"/>
      <c r="T52" s="308"/>
      <c r="U52" s="308"/>
      <c r="V52" s="308"/>
      <c r="W52" s="308"/>
      <c r="X52" s="305" t="str">
        <f t="shared" si="16"/>
        <v>T_HNX4002500100</v>
      </c>
      <c r="Y52" s="309">
        <v>1077034</v>
      </c>
      <c r="Z52" s="309"/>
      <c r="AA52" s="307"/>
      <c r="AB52" s="310">
        <v>3</v>
      </c>
      <c r="AC52" s="26" t="s">
        <v>179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299" t="str">
        <f t="shared" si="18"/>
        <v>Barraje Neutro   T-Power Modular    W: 400 mm,  kA</v>
      </c>
    </row>
    <row r="53" spans="3:35" ht="20">
      <c r="C53" s="300" t="s">
        <v>174</v>
      </c>
      <c r="D53" s="301" t="str">
        <f t="shared" si="6"/>
        <v xml:space="preserve">Modular    </v>
      </c>
      <c r="E53" s="302" t="s">
        <v>165</v>
      </c>
      <c r="F53" s="302" t="s">
        <v>175</v>
      </c>
      <c r="G53" s="302" t="s">
        <v>176</v>
      </c>
      <c r="H53" s="302" t="str" cm="1">
        <f t="array" ref="H53">_xlfn.IFS(G53="TBB","T",G53="NBB","N",G53="HBB ","BB",G53="VBB ","BB")</f>
        <v>N</v>
      </c>
      <c r="I53" s="303">
        <v>400</v>
      </c>
      <c r="J53" s="303"/>
      <c r="K53" s="303"/>
      <c r="L53" s="291"/>
      <c r="M53" s="291"/>
      <c r="N53" s="304" t="str">
        <f>MID(C53,1,1)&amp;"_"&amp;MID(E53,1,1)&amp;H53&amp;"X"&amp;I53</f>
        <v>T_HNX400</v>
      </c>
      <c r="O53" s="305" t="str">
        <f>N53</f>
        <v>T_HNX400</v>
      </c>
      <c r="P53" s="306"/>
      <c r="Q53" s="307">
        <v>3200</v>
      </c>
      <c r="R53" s="308">
        <v>100</v>
      </c>
      <c r="S53" s="308"/>
      <c r="T53" s="308"/>
      <c r="U53" s="308"/>
      <c r="V53" s="308"/>
      <c r="W53" s="308"/>
      <c r="X53" s="305" t="str">
        <f>N53&amp;P53&amp;Q53&amp;R53</f>
        <v>T_HNX4003200100</v>
      </c>
      <c r="Y53" s="309" t="s">
        <v>180</v>
      </c>
      <c r="Z53" s="309"/>
      <c r="AA53" s="307"/>
      <c r="AB53" s="310">
        <v>2</v>
      </c>
      <c r="AC53" s="26" t="s">
        <v>182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299"/>
    </row>
    <row r="54" spans="3:35" ht="20">
      <c r="C54" s="300" t="s">
        <v>174</v>
      </c>
      <c r="D54" s="301" t="str">
        <f t="shared" si="6"/>
        <v xml:space="preserve">Modular    </v>
      </c>
      <c r="E54" s="302" t="s">
        <v>165</v>
      </c>
      <c r="F54" s="302" t="s">
        <v>175</v>
      </c>
      <c r="G54" s="302" t="s">
        <v>176</v>
      </c>
      <c r="H54" s="302" t="str" cm="1">
        <f t="array" ref="H54">_xlfn.IFS(G54="TBB","T",G54="NBB","N",G54="HBB ","BB",G54="VBB ","BB")</f>
        <v>N</v>
      </c>
      <c r="I54" s="303">
        <v>400</v>
      </c>
      <c r="J54" s="303"/>
      <c r="K54" s="303"/>
      <c r="L54" s="291"/>
      <c r="M54" s="291"/>
      <c r="N54" s="304" t="str">
        <f>MID(C54,1,1)&amp;"_"&amp;MID(E54,1,1)&amp;H54&amp;"X"&amp;I54</f>
        <v>T_HNX400</v>
      </c>
      <c r="O54" s="305" t="str">
        <f>N54</f>
        <v>T_HNX400</v>
      </c>
      <c r="P54" s="306"/>
      <c r="Q54" s="307">
        <v>4000</v>
      </c>
      <c r="R54" s="308">
        <v>100</v>
      </c>
      <c r="S54" s="308"/>
      <c r="T54" s="308"/>
      <c r="U54" s="308"/>
      <c r="V54" s="308"/>
      <c r="W54" s="308"/>
      <c r="X54" s="305" t="str">
        <f>N54&amp;P54&amp;Q54&amp;R54</f>
        <v>T_HNX4004000100</v>
      </c>
      <c r="Y54" s="309" t="s">
        <v>180</v>
      </c>
      <c r="Z54" s="309"/>
      <c r="AA54" s="307"/>
      <c r="AB54" s="310">
        <v>3</v>
      </c>
      <c r="AC54" s="26" t="s">
        <v>182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299"/>
    </row>
    <row r="55" spans="3:35" ht="20">
      <c r="C55" s="300" t="s">
        <v>174</v>
      </c>
      <c r="D55" s="301" t="str">
        <f t="shared" si="6"/>
        <v xml:space="preserve">Heavy  </v>
      </c>
      <c r="E55" s="302" t="s">
        <v>165</v>
      </c>
      <c r="F55" s="302" t="s">
        <v>175</v>
      </c>
      <c r="G55" s="302" t="s">
        <v>176</v>
      </c>
      <c r="H55" s="302" t="str" cm="1">
        <f t="array" ref="H55">_xlfn.IFS(G55="TBB","T",G55="NBB","N",G55="HBB ","BB",G55="VBB ","BB")</f>
        <v>N</v>
      </c>
      <c r="I55" s="303">
        <v>400</v>
      </c>
      <c r="J55" s="303"/>
      <c r="K55" s="303"/>
      <c r="L55" s="291"/>
      <c r="M55" s="291"/>
      <c r="N55" s="304" t="str">
        <f>MID(C55,1,1)&amp;"_"&amp;MID(E55,1,1)&amp;H55&amp;"X"&amp;I55</f>
        <v>T_HNX400</v>
      </c>
      <c r="O55" s="305" t="str">
        <f>N55</f>
        <v>T_HNX400</v>
      </c>
      <c r="P55" s="306"/>
      <c r="Q55" s="307">
        <v>5000</v>
      </c>
      <c r="R55" s="308">
        <v>100</v>
      </c>
      <c r="S55" s="308"/>
      <c r="T55" s="308"/>
      <c r="U55" s="308"/>
      <c r="V55" s="308"/>
      <c r="W55" s="308"/>
      <c r="X55" s="305" t="str">
        <f>N55&amp;P55&amp;Q55&amp;R55</f>
        <v>T_HNX4005000100</v>
      </c>
      <c r="Y55" s="309" t="s">
        <v>180</v>
      </c>
      <c r="Z55" s="309"/>
      <c r="AA55" s="307"/>
      <c r="AB55" s="310">
        <v>3</v>
      </c>
      <c r="AC55" s="26" t="s">
        <v>183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299"/>
    </row>
    <row r="56" spans="3:35" ht="20">
      <c r="C56" s="287" t="s">
        <v>174</v>
      </c>
      <c r="D56" s="288" t="str">
        <f t="shared" si="6"/>
        <v xml:space="preserve">Compacto </v>
      </c>
      <c r="E56" s="289" t="s">
        <v>165</v>
      </c>
      <c r="F56" s="311" t="s">
        <v>175</v>
      </c>
      <c r="G56" s="311" t="s">
        <v>176</v>
      </c>
      <c r="H56" s="289" t="str" cm="1">
        <f t="array" ref="H56">_xlfn.IFS(G56="TBB","T",G56="NBB","N",G56="HBB ","BB",G56="VBB ","BB")</f>
        <v>N</v>
      </c>
      <c r="I56" s="312">
        <v>720</v>
      </c>
      <c r="J56" s="312"/>
      <c r="K56" s="312"/>
      <c r="L56" s="313"/>
      <c r="M56" s="313"/>
      <c r="N56" s="292" t="str">
        <f t="shared" ref="N56:N64" si="19">MID(C56,1,1)&amp;"_"&amp;MID(E56,1,1)&amp;H56&amp;"X"&amp;I56</f>
        <v>T_HNX720</v>
      </c>
      <c r="O56" s="293" t="str">
        <f t="shared" ref="O56:O64" si="20">N56</f>
        <v>T_HNX720</v>
      </c>
      <c r="P56" s="294"/>
      <c r="Q56" s="295">
        <v>250</v>
      </c>
      <c r="R56" s="296">
        <v>100</v>
      </c>
      <c r="S56" s="296"/>
      <c r="T56" s="296"/>
      <c r="U56" s="296"/>
      <c r="V56" s="296"/>
      <c r="W56" s="296"/>
      <c r="X56" s="293" t="str">
        <f t="shared" ref="X56:X64" si="21">N56&amp;P56&amp;Q56&amp;R56</f>
        <v>T_HNX720250100</v>
      </c>
      <c r="Y56" s="297">
        <v>1077003</v>
      </c>
      <c r="Z56" s="297"/>
      <c r="AA56" s="292"/>
      <c r="AB56" s="298">
        <v>1</v>
      </c>
      <c r="AC56" s="26" t="s">
        <v>167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299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287" t="s">
        <v>174</v>
      </c>
      <c r="D57" s="288" t="str">
        <f t="shared" si="6"/>
        <v xml:space="preserve">Compacto </v>
      </c>
      <c r="E57" s="289" t="s">
        <v>165</v>
      </c>
      <c r="F57" s="311" t="s">
        <v>175</v>
      </c>
      <c r="G57" s="311" t="s">
        <v>176</v>
      </c>
      <c r="H57" s="289" t="str" cm="1">
        <f t="array" ref="H57">_xlfn.IFS(G57="TBB","T",G57="NBB","N",G57="HBB ","BB",G57="VBB ","BB")</f>
        <v>N</v>
      </c>
      <c r="I57" s="312">
        <v>720</v>
      </c>
      <c r="J57" s="312"/>
      <c r="K57" s="312"/>
      <c r="L57" s="313"/>
      <c r="M57" s="313"/>
      <c r="N57" s="292" t="str">
        <f t="shared" si="19"/>
        <v>T_HNX720</v>
      </c>
      <c r="O57" s="293" t="str">
        <f t="shared" si="20"/>
        <v>T_HNX720</v>
      </c>
      <c r="P57" s="294"/>
      <c r="Q57" s="295">
        <v>400</v>
      </c>
      <c r="R57" s="296">
        <v>100</v>
      </c>
      <c r="S57" s="296"/>
      <c r="T57" s="296"/>
      <c r="U57" s="296"/>
      <c r="V57" s="296"/>
      <c r="W57" s="296"/>
      <c r="X57" s="293" t="str">
        <f t="shared" si="21"/>
        <v>T_HNX720400100</v>
      </c>
      <c r="Y57" s="297">
        <v>1077007</v>
      </c>
      <c r="Z57" s="297"/>
      <c r="AA57" s="292"/>
      <c r="AB57" s="298">
        <v>1</v>
      </c>
      <c r="AC57" s="26" t="s">
        <v>167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299" t="str">
        <f t="shared" si="22"/>
        <v>Barraje Neutro   T-Power Compacto W: 720 mm,  kA</v>
      </c>
    </row>
    <row r="58" spans="3:35" ht="20">
      <c r="C58" s="287" t="s">
        <v>174</v>
      </c>
      <c r="D58" s="288" t="str">
        <f t="shared" si="6"/>
        <v xml:space="preserve">Compacto </v>
      </c>
      <c r="E58" s="289" t="s">
        <v>165</v>
      </c>
      <c r="F58" s="311" t="s">
        <v>175</v>
      </c>
      <c r="G58" s="311" t="s">
        <v>176</v>
      </c>
      <c r="H58" s="289" t="str" cm="1">
        <f t="array" ref="H58">_xlfn.IFS(G58="TBB","T",G58="NBB","N",G58="HBB ","BB",G58="VBB ","BB")</f>
        <v>N</v>
      </c>
      <c r="I58" s="312">
        <v>720</v>
      </c>
      <c r="J58" s="312"/>
      <c r="K58" s="312"/>
      <c r="L58" s="313"/>
      <c r="M58" s="313"/>
      <c r="N58" s="292" t="str">
        <f t="shared" si="19"/>
        <v>T_HNX720</v>
      </c>
      <c r="O58" s="293" t="str">
        <f t="shared" si="20"/>
        <v>T_HNX720</v>
      </c>
      <c r="P58" s="294"/>
      <c r="Q58" s="295">
        <v>630</v>
      </c>
      <c r="R58" s="296">
        <v>100</v>
      </c>
      <c r="S58" s="296"/>
      <c r="T58" s="296"/>
      <c r="U58" s="296"/>
      <c r="V58" s="296"/>
      <c r="W58" s="296"/>
      <c r="X58" s="293" t="str">
        <f t="shared" si="21"/>
        <v>T_HNX720630100</v>
      </c>
      <c r="Y58" s="297">
        <v>1077011</v>
      </c>
      <c r="Z58" s="297"/>
      <c r="AA58" s="292"/>
      <c r="AB58" s="298">
        <v>1</v>
      </c>
      <c r="AC58" s="26" t="s">
        <v>170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299" t="str">
        <f t="shared" si="22"/>
        <v>Barraje Neutro   T-Power Compacto W: 720 mm,  kA</v>
      </c>
    </row>
    <row r="59" spans="3:35" ht="20">
      <c r="C59" s="287" t="s">
        <v>174</v>
      </c>
      <c r="D59" s="288" t="str">
        <f t="shared" si="6"/>
        <v xml:space="preserve">Compacto </v>
      </c>
      <c r="E59" s="289" t="s">
        <v>165</v>
      </c>
      <c r="F59" s="311" t="s">
        <v>175</v>
      </c>
      <c r="G59" s="311" t="s">
        <v>176</v>
      </c>
      <c r="H59" s="289" t="str" cm="1">
        <f t="array" ref="H59">_xlfn.IFS(G59="TBB","T",G59="NBB","N",G59="HBB ","BB",G59="VBB ","BB")</f>
        <v>N</v>
      </c>
      <c r="I59" s="312">
        <v>720</v>
      </c>
      <c r="J59" s="312"/>
      <c r="K59" s="312"/>
      <c r="L59" s="313"/>
      <c r="M59" s="313"/>
      <c r="N59" s="292" t="str">
        <f t="shared" si="19"/>
        <v>T_HNX720</v>
      </c>
      <c r="O59" s="293" t="str">
        <f t="shared" si="20"/>
        <v>T_HNX720</v>
      </c>
      <c r="P59" s="294"/>
      <c r="Q59" s="295">
        <v>800</v>
      </c>
      <c r="R59" s="296">
        <v>100</v>
      </c>
      <c r="S59" s="296"/>
      <c r="T59" s="296"/>
      <c r="U59" s="296"/>
      <c r="V59" s="296"/>
      <c r="W59" s="296"/>
      <c r="X59" s="293" t="str">
        <f t="shared" si="21"/>
        <v>T_HNX720800100</v>
      </c>
      <c r="Y59" s="297">
        <v>1077015</v>
      </c>
      <c r="Z59" s="297"/>
      <c r="AA59" s="292"/>
      <c r="AB59" s="298">
        <v>1</v>
      </c>
      <c r="AC59" s="26" t="s">
        <v>177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299" t="str">
        <f t="shared" si="22"/>
        <v>Barraje Neutro   T-Power Compacto W: 720 mm,  kA</v>
      </c>
    </row>
    <row r="60" spans="3:35" ht="20">
      <c r="C60" s="287" t="s">
        <v>174</v>
      </c>
      <c r="D60" s="288" t="str">
        <f t="shared" si="6"/>
        <v xml:space="preserve">Compacto </v>
      </c>
      <c r="E60" s="289" t="s">
        <v>165</v>
      </c>
      <c r="F60" s="311" t="s">
        <v>175</v>
      </c>
      <c r="G60" s="311" t="s">
        <v>176</v>
      </c>
      <c r="H60" s="289" t="str" cm="1">
        <f t="array" ref="H60">_xlfn.IFS(G60="TBB","T",G60="NBB","N",G60="HBB ","BB",G60="VBB ","BB")</f>
        <v>N</v>
      </c>
      <c r="I60" s="312">
        <v>720</v>
      </c>
      <c r="J60" s="312"/>
      <c r="K60" s="312"/>
      <c r="L60" s="313"/>
      <c r="M60" s="313"/>
      <c r="N60" s="292" t="str">
        <f t="shared" si="19"/>
        <v>T_HNX720</v>
      </c>
      <c r="O60" s="293" t="str">
        <f t="shared" si="20"/>
        <v>T_HNX720</v>
      </c>
      <c r="P60" s="294"/>
      <c r="Q60" s="295">
        <v>1000</v>
      </c>
      <c r="R60" s="296">
        <v>100</v>
      </c>
      <c r="S60" s="296"/>
      <c r="T60" s="296"/>
      <c r="U60" s="296"/>
      <c r="V60" s="296"/>
      <c r="W60" s="296"/>
      <c r="X60" s="293" t="str">
        <f t="shared" si="21"/>
        <v>T_HNX7201000100</v>
      </c>
      <c r="Y60" s="297">
        <v>1077019</v>
      </c>
      <c r="Z60" s="297"/>
      <c r="AA60" s="292"/>
      <c r="AB60" s="298">
        <v>1</v>
      </c>
      <c r="AC60" s="26" t="s">
        <v>178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299" t="str">
        <f t="shared" si="22"/>
        <v>Barraje Neutro   T-Power Compacto W: 720 mm,  kA</v>
      </c>
    </row>
    <row r="61" spans="3:35" ht="20">
      <c r="C61" s="287" t="s">
        <v>174</v>
      </c>
      <c r="D61" s="288" t="str">
        <f t="shared" si="6"/>
        <v xml:space="preserve">Compacto </v>
      </c>
      <c r="E61" s="289" t="s">
        <v>165</v>
      </c>
      <c r="F61" s="311" t="s">
        <v>175</v>
      </c>
      <c r="G61" s="311" t="s">
        <v>176</v>
      </c>
      <c r="H61" s="289" t="str" cm="1">
        <f t="array" ref="H61">_xlfn.IFS(G61="TBB","T",G61="NBB","N",G61="HBB ","BB",G61="VBB ","BB")</f>
        <v>N</v>
      </c>
      <c r="I61" s="312">
        <v>720</v>
      </c>
      <c r="J61" s="312"/>
      <c r="K61" s="312"/>
      <c r="L61" s="313"/>
      <c r="M61" s="313"/>
      <c r="N61" s="292" t="str">
        <f t="shared" si="19"/>
        <v>T_HNX720</v>
      </c>
      <c r="O61" s="293" t="str">
        <f t="shared" si="20"/>
        <v>T_HNX720</v>
      </c>
      <c r="P61" s="294"/>
      <c r="Q61" s="295">
        <v>1250</v>
      </c>
      <c r="R61" s="296">
        <v>100</v>
      </c>
      <c r="S61" s="296"/>
      <c r="T61" s="296"/>
      <c r="U61" s="296"/>
      <c r="V61" s="296"/>
      <c r="W61" s="296"/>
      <c r="X61" s="293" t="str">
        <f t="shared" si="21"/>
        <v>T_HNX7201250100</v>
      </c>
      <c r="Y61" s="297">
        <v>1077023</v>
      </c>
      <c r="Z61" s="297"/>
      <c r="AA61" s="292"/>
      <c r="AB61" s="298">
        <v>1</v>
      </c>
      <c r="AC61" s="26" t="s">
        <v>179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299" t="str">
        <f t="shared" si="22"/>
        <v>Barraje Neutro   T-Power Compacto W: 720 mm,  kA</v>
      </c>
    </row>
    <row r="62" spans="3:35" ht="20">
      <c r="C62" s="287" t="s">
        <v>174</v>
      </c>
      <c r="D62" s="288" t="str">
        <f t="shared" si="6"/>
        <v xml:space="preserve">Modular    </v>
      </c>
      <c r="E62" s="289" t="s">
        <v>165</v>
      </c>
      <c r="F62" s="311" t="s">
        <v>175</v>
      </c>
      <c r="G62" s="311" t="s">
        <v>176</v>
      </c>
      <c r="H62" s="289" t="str" cm="1">
        <f t="array" ref="H62">_xlfn.IFS(G62="TBB","T",G62="NBB","N",G62="HBB ","BB",G62="VBB ","BB")</f>
        <v>N</v>
      </c>
      <c r="I62" s="312">
        <v>720</v>
      </c>
      <c r="J62" s="312"/>
      <c r="K62" s="312"/>
      <c r="L62" s="313"/>
      <c r="M62" s="313"/>
      <c r="N62" s="292" t="str">
        <f t="shared" si="19"/>
        <v>T_HNX720</v>
      </c>
      <c r="O62" s="293" t="str">
        <f t="shared" si="20"/>
        <v>T_HNX720</v>
      </c>
      <c r="P62" s="294"/>
      <c r="Q62" s="295">
        <v>1600</v>
      </c>
      <c r="R62" s="296">
        <v>100</v>
      </c>
      <c r="S62" s="296"/>
      <c r="T62" s="296"/>
      <c r="U62" s="296"/>
      <c r="V62" s="296"/>
      <c r="W62" s="296"/>
      <c r="X62" s="293" t="str">
        <f t="shared" si="21"/>
        <v>T_HNX7201600100</v>
      </c>
      <c r="Y62" s="297">
        <v>1077027</v>
      </c>
      <c r="Z62" s="297"/>
      <c r="AA62" s="292"/>
      <c r="AB62" s="298">
        <v>1</v>
      </c>
      <c r="AC62" s="26" t="s">
        <v>179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299" t="str">
        <f t="shared" si="22"/>
        <v>Barraje Neutro   T-Power Modular    W: 720 mm,  kA</v>
      </c>
    </row>
    <row r="63" spans="3:35" ht="20">
      <c r="C63" s="287" t="s">
        <v>174</v>
      </c>
      <c r="D63" s="288" t="str">
        <f t="shared" si="6"/>
        <v xml:space="preserve">Modular    </v>
      </c>
      <c r="E63" s="289" t="s">
        <v>165</v>
      </c>
      <c r="F63" s="311" t="s">
        <v>175</v>
      </c>
      <c r="G63" s="311" t="s">
        <v>176</v>
      </c>
      <c r="H63" s="289" t="str" cm="1">
        <f t="array" ref="H63">_xlfn.IFS(G63="TBB","T",G63="NBB","N",G63="HBB ","BB",G63="VBB ","BB")</f>
        <v>N</v>
      </c>
      <c r="I63" s="312">
        <v>720</v>
      </c>
      <c r="J63" s="312"/>
      <c r="K63" s="312"/>
      <c r="L63" s="313"/>
      <c r="M63" s="313"/>
      <c r="N63" s="292" t="str">
        <f t="shared" si="19"/>
        <v>T_HNX720</v>
      </c>
      <c r="O63" s="293" t="str">
        <f t="shared" si="20"/>
        <v>T_HNX720</v>
      </c>
      <c r="P63" s="294"/>
      <c r="Q63" s="295">
        <v>2000</v>
      </c>
      <c r="R63" s="296">
        <v>100</v>
      </c>
      <c r="S63" s="296"/>
      <c r="T63" s="296"/>
      <c r="U63" s="296"/>
      <c r="V63" s="296"/>
      <c r="W63" s="296"/>
      <c r="X63" s="293" t="str">
        <f t="shared" si="21"/>
        <v>T_HNX7202000100</v>
      </c>
      <c r="Y63" s="297">
        <v>1077031</v>
      </c>
      <c r="Z63" s="297"/>
      <c r="AA63" s="292"/>
      <c r="AB63" s="298">
        <v>2</v>
      </c>
      <c r="AC63" s="26" t="s">
        <v>179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299" t="str">
        <f t="shared" si="22"/>
        <v>Barraje Neutro   T-Power Modular    W: 720 mm,  kA</v>
      </c>
    </row>
    <row r="64" spans="3:35" ht="20">
      <c r="C64" s="287" t="s">
        <v>174</v>
      </c>
      <c r="D64" s="288" t="str">
        <f t="shared" si="6"/>
        <v xml:space="preserve">Modular    </v>
      </c>
      <c r="E64" s="289" t="s">
        <v>165</v>
      </c>
      <c r="F64" s="311" t="s">
        <v>175</v>
      </c>
      <c r="G64" s="311" t="s">
        <v>176</v>
      </c>
      <c r="H64" s="289" t="str" cm="1">
        <f t="array" ref="H64">_xlfn.IFS(G64="TBB","T",G64="NBB","N",G64="HBB ","BB",G64="VBB ","BB")</f>
        <v>N</v>
      </c>
      <c r="I64" s="312">
        <v>720</v>
      </c>
      <c r="J64" s="312"/>
      <c r="K64" s="312"/>
      <c r="L64" s="313"/>
      <c r="M64" s="313"/>
      <c r="N64" s="292" t="str">
        <f t="shared" si="19"/>
        <v>T_HNX720</v>
      </c>
      <c r="O64" s="293" t="str">
        <f t="shared" si="20"/>
        <v>T_HNX720</v>
      </c>
      <c r="P64" s="294"/>
      <c r="Q64" s="295">
        <v>2500</v>
      </c>
      <c r="R64" s="296">
        <v>100</v>
      </c>
      <c r="S64" s="296"/>
      <c r="T64" s="296"/>
      <c r="U64" s="296"/>
      <c r="V64" s="296"/>
      <c r="W64" s="296"/>
      <c r="X64" s="293" t="str">
        <f t="shared" si="21"/>
        <v>T_HNX7202500100</v>
      </c>
      <c r="Y64" s="297">
        <v>1077035</v>
      </c>
      <c r="Z64" s="297"/>
      <c r="AA64" s="292"/>
      <c r="AB64" s="298">
        <v>3</v>
      </c>
      <c r="AC64" s="26" t="s">
        <v>179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299" t="str">
        <f t="shared" si="22"/>
        <v>Barraje Neutro   T-Power Modular    W: 720 mm,  kA</v>
      </c>
    </row>
    <row r="65" spans="3:35" ht="20">
      <c r="C65" s="287" t="s">
        <v>174</v>
      </c>
      <c r="D65" s="288" t="str">
        <f t="shared" si="6"/>
        <v xml:space="preserve">Modular    </v>
      </c>
      <c r="E65" s="289" t="s">
        <v>165</v>
      </c>
      <c r="F65" s="311" t="s">
        <v>175</v>
      </c>
      <c r="G65" s="311" t="s">
        <v>176</v>
      </c>
      <c r="H65" s="289" t="str" cm="1">
        <f t="array" ref="H65">_xlfn.IFS(G65="TBB","T",G65="NBB","N",G65="HBB ","BB",G65="VBB ","BB")</f>
        <v>N</v>
      </c>
      <c r="I65" s="312">
        <v>720</v>
      </c>
      <c r="J65" s="312"/>
      <c r="K65" s="312"/>
      <c r="L65" s="313"/>
      <c r="M65" s="313"/>
      <c r="N65" s="292" t="str">
        <f>MID(C65,1,1)&amp;"_"&amp;MID(E65,1,1)&amp;H65&amp;"X"&amp;I65</f>
        <v>T_HNX720</v>
      </c>
      <c r="O65" s="293" t="str">
        <f>N65</f>
        <v>T_HNX720</v>
      </c>
      <c r="P65" s="294"/>
      <c r="Q65" s="295">
        <v>3200</v>
      </c>
      <c r="R65" s="296">
        <v>100</v>
      </c>
      <c r="S65" s="296"/>
      <c r="T65" s="296"/>
      <c r="U65" s="296"/>
      <c r="V65" s="296"/>
      <c r="W65" s="296"/>
      <c r="X65" s="293" t="str">
        <f>N65&amp;P65&amp;Q65&amp;R65</f>
        <v>T_HNX7203200100</v>
      </c>
      <c r="Y65" s="309" t="s">
        <v>180</v>
      </c>
      <c r="Z65" s="297"/>
      <c r="AA65" s="292"/>
      <c r="AB65" s="298">
        <v>2</v>
      </c>
      <c r="AC65" s="26" t="s">
        <v>182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299"/>
    </row>
    <row r="66" spans="3:35" ht="20">
      <c r="C66" s="287" t="s">
        <v>174</v>
      </c>
      <c r="D66" s="288" t="str">
        <f t="shared" si="6"/>
        <v xml:space="preserve">Modular    </v>
      </c>
      <c r="E66" s="289" t="s">
        <v>165</v>
      </c>
      <c r="F66" s="311" t="s">
        <v>175</v>
      </c>
      <c r="G66" s="311" t="s">
        <v>176</v>
      </c>
      <c r="H66" s="289" t="str" cm="1">
        <f t="array" ref="H66">_xlfn.IFS(G66="TBB","T",G66="NBB","N",G66="HBB ","BB",G66="VBB ","BB")</f>
        <v>N</v>
      </c>
      <c r="I66" s="312">
        <v>720</v>
      </c>
      <c r="J66" s="312"/>
      <c r="K66" s="312"/>
      <c r="L66" s="313"/>
      <c r="M66" s="313"/>
      <c r="N66" s="292" t="str">
        <f>MID(C66,1,1)&amp;"_"&amp;MID(E66,1,1)&amp;H66&amp;"X"&amp;I66</f>
        <v>T_HNX720</v>
      </c>
      <c r="O66" s="293" t="str">
        <f>N66</f>
        <v>T_HNX720</v>
      </c>
      <c r="P66" s="294"/>
      <c r="Q66" s="295">
        <v>4000</v>
      </c>
      <c r="R66" s="296">
        <v>100</v>
      </c>
      <c r="S66" s="296"/>
      <c r="T66" s="296"/>
      <c r="U66" s="296"/>
      <c r="V66" s="296"/>
      <c r="W66" s="296"/>
      <c r="X66" s="293" t="str">
        <f>N66&amp;P66&amp;Q66&amp;R66</f>
        <v>T_HNX7204000100</v>
      </c>
      <c r="Y66" s="309" t="s">
        <v>180</v>
      </c>
      <c r="Z66" s="297"/>
      <c r="AA66" s="292"/>
      <c r="AB66" s="298">
        <v>3</v>
      </c>
      <c r="AC66" s="26" t="s">
        <v>182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299"/>
    </row>
    <row r="67" spans="3:35" ht="20">
      <c r="C67" s="287" t="s">
        <v>174</v>
      </c>
      <c r="D67" s="288" t="str">
        <f t="shared" si="6"/>
        <v xml:space="preserve">Heavy  </v>
      </c>
      <c r="E67" s="289" t="s">
        <v>165</v>
      </c>
      <c r="F67" s="311" t="s">
        <v>175</v>
      </c>
      <c r="G67" s="311" t="s">
        <v>176</v>
      </c>
      <c r="H67" s="289" t="str" cm="1">
        <f t="array" ref="H67">_xlfn.IFS(G67="TBB","T",G67="NBB","N",G67="HBB ","BB",G67="VBB ","BB")</f>
        <v>N</v>
      </c>
      <c r="I67" s="312">
        <v>720</v>
      </c>
      <c r="J67" s="312"/>
      <c r="K67" s="312"/>
      <c r="L67" s="313"/>
      <c r="M67" s="313"/>
      <c r="N67" s="292" t="str">
        <f>MID(C67,1,1)&amp;"_"&amp;MID(E67,1,1)&amp;H67&amp;"X"&amp;I67</f>
        <v>T_HNX720</v>
      </c>
      <c r="O67" s="293" t="str">
        <f>N67</f>
        <v>T_HNX720</v>
      </c>
      <c r="P67" s="294"/>
      <c r="Q67" s="295">
        <v>5000</v>
      </c>
      <c r="R67" s="296">
        <v>100</v>
      </c>
      <c r="S67" s="296"/>
      <c r="T67" s="296"/>
      <c r="U67" s="296"/>
      <c r="V67" s="296"/>
      <c r="W67" s="296"/>
      <c r="X67" s="293" t="str">
        <f>N67&amp;P67&amp;Q67&amp;R67</f>
        <v>T_HNX7205000100</v>
      </c>
      <c r="Y67" s="309" t="s">
        <v>180</v>
      </c>
      <c r="Z67" s="297"/>
      <c r="AA67" s="292"/>
      <c r="AB67" s="298">
        <v>3</v>
      </c>
      <c r="AC67" s="26" t="s">
        <v>183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299"/>
    </row>
    <row r="68" spans="3:35" ht="20">
      <c r="C68" s="300" t="s">
        <v>174</v>
      </c>
      <c r="D68" s="301" t="str">
        <f>IF(C68="T-Power ",IF(Q68="","",IF(Q68&lt;=1250,"Compacto ",IF(Q68&lt;=4000,"Modular ","Heavy "))),IF(C68="G-Flex ",IF(OR(Q68="",Q68&lt;=400),"Neo ",""),""))</f>
        <v xml:space="preserve">Compacto </v>
      </c>
      <c r="E68" s="302" t="s">
        <v>165</v>
      </c>
      <c r="F68" s="302" t="s">
        <v>175</v>
      </c>
      <c r="G68" s="302" t="s">
        <v>176</v>
      </c>
      <c r="H68" s="302" t="str" cm="1">
        <f t="array" ref="H68">_xlfn.IFS(G68="TBB","T",G68="NBB","N",G68="HBB ","BB",G68="VBB ","BB")</f>
        <v>N</v>
      </c>
      <c r="I68" s="303">
        <v>1120</v>
      </c>
      <c r="J68" s="303"/>
      <c r="K68" s="303"/>
      <c r="L68" s="291"/>
      <c r="M68" s="291"/>
      <c r="N68" s="304" t="str">
        <f>MID(C68,1,1)&amp;"_"&amp;MID(E68,1,1)&amp;H68&amp;"X"&amp;I68</f>
        <v>T_HNX1120</v>
      </c>
      <c r="O68" s="305" t="str">
        <f t="shared" ref="O68:O91" si="23">N68</f>
        <v>T_HNX1120</v>
      </c>
      <c r="P68" s="306"/>
      <c r="Q68" s="307">
        <v>250</v>
      </c>
      <c r="R68" s="308">
        <v>50</v>
      </c>
      <c r="S68" s="308"/>
      <c r="T68" s="308"/>
      <c r="U68" s="308"/>
      <c r="V68" s="308"/>
      <c r="W68" s="308"/>
      <c r="X68" s="305" t="str">
        <f t="shared" ref="X68:X91" si="24">N68&amp;P68&amp;Q68&amp;R68</f>
        <v>T_HNX112025050</v>
      </c>
      <c r="Y68" s="297">
        <v>1077001</v>
      </c>
      <c r="Z68" s="309"/>
      <c r="AA68" s="307"/>
      <c r="AB68" s="310">
        <v>1</v>
      </c>
      <c r="AC68" s="26" t="s">
        <v>167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>IF(Q68="","",IF(Q68&lt;=630,"85",IF(Q68&lt;=1600,"75",IF(Q68&lt;=3200,"120","140"))))</f>
        <v>85</v>
      </c>
      <c r="AI68" s="299" t="str">
        <f>"Barraje "&amp;F68&amp;C68&amp;D68&amp;"W: "&amp;I68&amp;" mm"&amp;", "&amp;P68&amp;" kA"</f>
        <v>Barraje Neutro   T-Power Compacto W: 1120 mm,  kA</v>
      </c>
    </row>
    <row r="69" spans="3:35" ht="20">
      <c r="C69" s="300" t="s">
        <v>174</v>
      </c>
      <c r="D69" s="301" t="str">
        <f t="shared" ref="D69:D79" si="25">IF(C69="T-Power ",IF(Q69="","",IF(Q69&lt;=1250,"Compacto ",IF(Q69&lt;=4000,"Modular ","Heavy "))),IF(C69="G-Flex ",IF(OR(Q69="",Q69&lt;=400),"Neo ",""),""))</f>
        <v xml:space="preserve">Compacto </v>
      </c>
      <c r="E69" s="302" t="s">
        <v>165</v>
      </c>
      <c r="F69" s="302" t="s">
        <v>175</v>
      </c>
      <c r="G69" s="302" t="s">
        <v>176</v>
      </c>
      <c r="H69" s="302" t="str" cm="1">
        <f t="array" ref="H69">_xlfn.IFS(G69="TBB","T",G69="NBB","N",G69="HBB ","BB",G69="VBB ","BB")</f>
        <v>N</v>
      </c>
      <c r="I69" s="303">
        <v>1120</v>
      </c>
      <c r="J69" s="303"/>
      <c r="K69" s="303"/>
      <c r="L69" s="291"/>
      <c r="M69" s="291"/>
      <c r="N69" s="304" t="str">
        <f t="shared" ref="N69:N79" si="26">MID(C69,1,1)&amp;"_"&amp;MID(E69,1,1)&amp;H69&amp;"X"&amp;I69</f>
        <v>T_HNX1120</v>
      </c>
      <c r="O69" s="305" t="str">
        <f t="shared" si="23"/>
        <v>T_HNX1120</v>
      </c>
      <c r="P69" s="306"/>
      <c r="Q69" s="307">
        <v>400</v>
      </c>
      <c r="R69" s="308">
        <v>50</v>
      </c>
      <c r="S69" s="308"/>
      <c r="T69" s="308"/>
      <c r="U69" s="308"/>
      <c r="V69" s="308"/>
      <c r="W69" s="308"/>
      <c r="X69" s="305" t="str">
        <f t="shared" si="24"/>
        <v>T_HNX112040050</v>
      </c>
      <c r="Y69" s="297">
        <v>1077005</v>
      </c>
      <c r="Z69" s="309"/>
      <c r="AA69" s="307"/>
      <c r="AB69" s="310">
        <v>1</v>
      </c>
      <c r="AC69" s="26" t="s">
        <v>167</v>
      </c>
      <c r="AI69" s="299"/>
    </row>
    <row r="70" spans="3:35" ht="20">
      <c r="C70" s="300" t="s">
        <v>174</v>
      </c>
      <c r="D70" s="301" t="str">
        <f t="shared" si="25"/>
        <v xml:space="preserve">Compacto </v>
      </c>
      <c r="E70" s="302" t="s">
        <v>165</v>
      </c>
      <c r="F70" s="302" t="s">
        <v>175</v>
      </c>
      <c r="G70" s="302" t="s">
        <v>176</v>
      </c>
      <c r="H70" s="302" t="str" cm="1">
        <f t="array" ref="H70">_xlfn.IFS(G70="TBB","T",G70="NBB","N",G70="HBB ","BB",G70="VBB ","BB")</f>
        <v>N</v>
      </c>
      <c r="I70" s="303">
        <v>1120</v>
      </c>
      <c r="J70" s="303"/>
      <c r="K70" s="303"/>
      <c r="L70" s="291"/>
      <c r="M70" s="291"/>
      <c r="N70" s="304" t="str">
        <f t="shared" si="26"/>
        <v>T_HNX1120</v>
      </c>
      <c r="O70" s="305" t="str">
        <f t="shared" si="23"/>
        <v>T_HNX1120</v>
      </c>
      <c r="P70" s="306"/>
      <c r="Q70" s="307">
        <v>360</v>
      </c>
      <c r="R70" s="308">
        <v>50</v>
      </c>
      <c r="S70" s="308"/>
      <c r="T70" s="308"/>
      <c r="U70" s="308"/>
      <c r="V70" s="308"/>
      <c r="W70" s="308"/>
      <c r="X70" s="305" t="str">
        <f t="shared" si="24"/>
        <v>T_HNX112036050</v>
      </c>
      <c r="Y70" s="297">
        <v>1077009</v>
      </c>
      <c r="Z70" s="309"/>
      <c r="AA70" s="307"/>
      <c r="AB70" s="310">
        <v>1</v>
      </c>
      <c r="AC70" s="26" t="s">
        <v>167</v>
      </c>
      <c r="AI70" s="299"/>
    </row>
    <row r="71" spans="3:35" ht="20">
      <c r="C71" s="300" t="s">
        <v>174</v>
      </c>
      <c r="D71" s="301" t="str">
        <f t="shared" si="25"/>
        <v xml:space="preserve">Compacto </v>
      </c>
      <c r="E71" s="302" t="s">
        <v>165</v>
      </c>
      <c r="F71" s="302" t="s">
        <v>175</v>
      </c>
      <c r="G71" s="302" t="s">
        <v>176</v>
      </c>
      <c r="H71" s="302" t="str" cm="1">
        <f t="array" ref="H71">_xlfn.IFS(G71="TBB","T",G71="NBB","N",G71="HBB ","BB",G71="VBB ","BB")</f>
        <v>N</v>
      </c>
      <c r="I71" s="303">
        <v>1120</v>
      </c>
      <c r="J71" s="303"/>
      <c r="K71" s="303"/>
      <c r="L71" s="291"/>
      <c r="M71" s="291"/>
      <c r="N71" s="304" t="str">
        <f t="shared" si="26"/>
        <v>T_HNX1120</v>
      </c>
      <c r="O71" s="305" t="str">
        <f t="shared" si="23"/>
        <v>T_HNX1120</v>
      </c>
      <c r="P71" s="306"/>
      <c r="Q71" s="307">
        <v>800</v>
      </c>
      <c r="R71" s="308">
        <v>50</v>
      </c>
      <c r="S71" s="308"/>
      <c r="T71" s="308"/>
      <c r="U71" s="308"/>
      <c r="V71" s="308"/>
      <c r="W71" s="308"/>
      <c r="X71" s="305" t="str">
        <f t="shared" si="24"/>
        <v>T_HNX112080050</v>
      </c>
      <c r="Y71" s="297">
        <v>1077013</v>
      </c>
      <c r="Z71" s="309"/>
      <c r="AA71" s="307"/>
      <c r="AB71" s="310">
        <v>1</v>
      </c>
      <c r="AC71" s="26" t="s">
        <v>167</v>
      </c>
      <c r="AI71" s="299"/>
    </row>
    <row r="72" spans="3:35" ht="20">
      <c r="C72" s="300" t="s">
        <v>174</v>
      </c>
      <c r="D72" s="301" t="str">
        <f t="shared" si="25"/>
        <v xml:space="preserve">Compacto </v>
      </c>
      <c r="E72" s="302" t="s">
        <v>165</v>
      </c>
      <c r="F72" s="302" t="s">
        <v>175</v>
      </c>
      <c r="G72" s="302" t="s">
        <v>176</v>
      </c>
      <c r="H72" s="302" t="str" cm="1">
        <f t="array" ref="H72">_xlfn.IFS(G72="TBB","T",G72="NBB","N",G72="HBB ","BB",G72="VBB ","BB")</f>
        <v>N</v>
      </c>
      <c r="I72" s="303">
        <v>1120</v>
      </c>
      <c r="J72" s="303"/>
      <c r="K72" s="303"/>
      <c r="L72" s="291"/>
      <c r="M72" s="291"/>
      <c r="N72" s="304" t="str">
        <f t="shared" si="26"/>
        <v>T_HNX1120</v>
      </c>
      <c r="O72" s="305" t="str">
        <f t="shared" si="23"/>
        <v>T_HNX1120</v>
      </c>
      <c r="P72" s="306"/>
      <c r="Q72" s="307">
        <v>1000</v>
      </c>
      <c r="R72" s="308">
        <v>50</v>
      </c>
      <c r="S72" s="308"/>
      <c r="T72" s="308"/>
      <c r="U72" s="308"/>
      <c r="V72" s="308"/>
      <c r="W72" s="308"/>
      <c r="X72" s="305" t="str">
        <f t="shared" si="24"/>
        <v>T_HNX1120100050</v>
      </c>
      <c r="Y72" s="297">
        <v>1077017</v>
      </c>
      <c r="Z72" s="309"/>
      <c r="AA72" s="307"/>
      <c r="AB72" s="310">
        <v>1</v>
      </c>
      <c r="AC72" s="26" t="s">
        <v>170</v>
      </c>
      <c r="AI72" s="299"/>
    </row>
    <row r="73" spans="3:35" ht="20">
      <c r="C73" s="300" t="s">
        <v>174</v>
      </c>
      <c r="D73" s="301" t="str">
        <f t="shared" si="25"/>
        <v xml:space="preserve">Compacto </v>
      </c>
      <c r="E73" s="302" t="s">
        <v>165</v>
      </c>
      <c r="F73" s="302" t="s">
        <v>175</v>
      </c>
      <c r="G73" s="302" t="s">
        <v>176</v>
      </c>
      <c r="H73" s="302" t="str" cm="1">
        <f t="array" ref="H73">_xlfn.IFS(G73="TBB","T",G73="NBB","N",G73="HBB ","BB",G73="VBB ","BB")</f>
        <v>N</v>
      </c>
      <c r="I73" s="303">
        <v>1120</v>
      </c>
      <c r="J73" s="303"/>
      <c r="K73" s="303"/>
      <c r="L73" s="291"/>
      <c r="M73" s="291"/>
      <c r="N73" s="304" t="str">
        <f t="shared" si="26"/>
        <v>T_HNX1120</v>
      </c>
      <c r="O73" s="305" t="str">
        <f t="shared" si="23"/>
        <v>T_HNX1120</v>
      </c>
      <c r="P73" s="306"/>
      <c r="Q73" s="307">
        <v>1250</v>
      </c>
      <c r="R73" s="308">
        <v>50</v>
      </c>
      <c r="S73" s="308"/>
      <c r="T73" s="308"/>
      <c r="U73" s="308"/>
      <c r="V73" s="308"/>
      <c r="W73" s="308"/>
      <c r="X73" s="305" t="str">
        <f t="shared" si="24"/>
        <v>T_HNX1120125050</v>
      </c>
      <c r="Y73" s="297">
        <v>1077021</v>
      </c>
      <c r="Z73" s="309"/>
      <c r="AA73" s="307"/>
      <c r="AB73" s="310">
        <v>1</v>
      </c>
      <c r="AC73" s="26" t="s">
        <v>170</v>
      </c>
      <c r="AI73" s="299"/>
    </row>
    <row r="74" spans="3:35" ht="20">
      <c r="C74" s="300" t="s">
        <v>174</v>
      </c>
      <c r="D74" s="301" t="str">
        <f t="shared" si="25"/>
        <v xml:space="preserve">Modular </v>
      </c>
      <c r="E74" s="302" t="s">
        <v>165</v>
      </c>
      <c r="F74" s="302" t="s">
        <v>175</v>
      </c>
      <c r="G74" s="302" t="s">
        <v>176</v>
      </c>
      <c r="H74" s="302" t="str" cm="1">
        <f t="array" ref="H74">_xlfn.IFS(G74="TBB","T",G74="NBB","N",G74="HBB ","BB",G74="VBB ","BB")</f>
        <v>N</v>
      </c>
      <c r="I74" s="303">
        <v>1120</v>
      </c>
      <c r="J74" s="303"/>
      <c r="K74" s="303"/>
      <c r="L74" s="291"/>
      <c r="M74" s="291"/>
      <c r="N74" s="304" t="str">
        <f t="shared" si="26"/>
        <v>T_HNX1120</v>
      </c>
      <c r="O74" s="305" t="str">
        <f t="shared" si="23"/>
        <v>T_HNX1120</v>
      </c>
      <c r="P74" s="306"/>
      <c r="Q74" s="307">
        <v>1600</v>
      </c>
      <c r="R74" s="308">
        <v>50</v>
      </c>
      <c r="S74" s="308"/>
      <c r="T74" s="308"/>
      <c r="U74" s="308"/>
      <c r="V74" s="308"/>
      <c r="W74" s="308"/>
      <c r="X74" s="305" t="str">
        <f t="shared" si="24"/>
        <v>T_HNX1120160050</v>
      </c>
      <c r="Y74" s="297">
        <v>1077025</v>
      </c>
      <c r="Z74" s="309"/>
      <c r="AA74" s="307"/>
      <c r="AB74" s="310">
        <v>1</v>
      </c>
      <c r="AC74" s="26" t="s">
        <v>177</v>
      </c>
      <c r="AI74" s="299"/>
    </row>
    <row r="75" spans="3:35" ht="20">
      <c r="C75" s="300" t="s">
        <v>174</v>
      </c>
      <c r="D75" s="301" t="str">
        <f t="shared" si="25"/>
        <v xml:space="preserve">Modular </v>
      </c>
      <c r="E75" s="302" t="s">
        <v>165</v>
      </c>
      <c r="F75" s="302" t="s">
        <v>175</v>
      </c>
      <c r="G75" s="302" t="s">
        <v>176</v>
      </c>
      <c r="H75" s="302" t="str" cm="1">
        <f t="array" ref="H75">_xlfn.IFS(G75="TBB","T",G75="NBB","N",G75="HBB ","BB",G75="VBB ","BB")</f>
        <v>N</v>
      </c>
      <c r="I75" s="303">
        <v>1120</v>
      </c>
      <c r="J75" s="303"/>
      <c r="K75" s="303"/>
      <c r="L75" s="291"/>
      <c r="M75" s="291"/>
      <c r="N75" s="304" t="str">
        <f t="shared" si="26"/>
        <v>T_HNX1120</v>
      </c>
      <c r="O75" s="305" t="str">
        <f t="shared" si="23"/>
        <v>T_HNX1120</v>
      </c>
      <c r="P75" s="306"/>
      <c r="Q75" s="307">
        <v>2000</v>
      </c>
      <c r="R75" s="308">
        <v>50</v>
      </c>
      <c r="S75" s="308"/>
      <c r="T75" s="308"/>
      <c r="U75" s="308"/>
      <c r="V75" s="308"/>
      <c r="W75" s="308"/>
      <c r="X75" s="305" t="str">
        <f t="shared" si="24"/>
        <v>T_HNX1120200050</v>
      </c>
      <c r="Y75" s="297">
        <v>1077029</v>
      </c>
      <c r="Z75" s="309"/>
      <c r="AA75" s="307"/>
      <c r="AB75" s="310">
        <v>1</v>
      </c>
      <c r="AC75" s="26" t="s">
        <v>178</v>
      </c>
      <c r="AI75" s="299"/>
    </row>
    <row r="76" spans="3:35" ht="20">
      <c r="C76" s="300" t="s">
        <v>174</v>
      </c>
      <c r="D76" s="301" t="str">
        <f t="shared" si="25"/>
        <v xml:space="preserve">Modular </v>
      </c>
      <c r="E76" s="302" t="s">
        <v>165</v>
      </c>
      <c r="F76" s="302" t="s">
        <v>175</v>
      </c>
      <c r="G76" s="302" t="s">
        <v>176</v>
      </c>
      <c r="H76" s="302" t="str" cm="1">
        <f t="array" ref="H76">_xlfn.IFS(G76="TBB","T",G76="NBB","N",G76="HBB ","BB",G76="VBB ","BB")</f>
        <v>N</v>
      </c>
      <c r="I76" s="303">
        <v>1120</v>
      </c>
      <c r="J76" s="303"/>
      <c r="K76" s="303"/>
      <c r="L76" s="291"/>
      <c r="M76" s="291"/>
      <c r="N76" s="304" t="str">
        <f t="shared" si="26"/>
        <v>T_HNX1120</v>
      </c>
      <c r="O76" s="305" t="str">
        <f t="shared" si="23"/>
        <v>T_HNX1120</v>
      </c>
      <c r="P76" s="306"/>
      <c r="Q76" s="307">
        <v>2500</v>
      </c>
      <c r="R76" s="308">
        <v>50</v>
      </c>
      <c r="S76" s="308"/>
      <c r="T76" s="308"/>
      <c r="U76" s="308"/>
      <c r="V76" s="308"/>
      <c r="W76" s="308"/>
      <c r="X76" s="305" t="str">
        <f t="shared" si="24"/>
        <v>T_HNX1120250050</v>
      </c>
      <c r="Y76" s="297">
        <v>1077033</v>
      </c>
      <c r="Z76" s="309"/>
      <c r="AA76" s="307"/>
      <c r="AB76" s="310">
        <v>1</v>
      </c>
      <c r="AC76" s="26" t="s">
        <v>179</v>
      </c>
      <c r="AI76" s="299"/>
    </row>
    <row r="77" spans="3:35" ht="20">
      <c r="C77" s="300" t="s">
        <v>174</v>
      </c>
      <c r="D77" s="301" t="str">
        <f t="shared" si="25"/>
        <v xml:space="preserve">Modular </v>
      </c>
      <c r="E77" s="302" t="s">
        <v>165</v>
      </c>
      <c r="F77" s="302" t="s">
        <v>175</v>
      </c>
      <c r="G77" s="302" t="s">
        <v>176</v>
      </c>
      <c r="H77" s="302" t="str" cm="1">
        <f t="array" ref="H77">_xlfn.IFS(G77="TBB","T",G77="NBB","N",G77="HBB ","BB",G77="VBB ","BB")</f>
        <v>N</v>
      </c>
      <c r="I77" s="303">
        <v>1120</v>
      </c>
      <c r="J77" s="303"/>
      <c r="K77" s="303"/>
      <c r="L77" s="291"/>
      <c r="M77" s="291"/>
      <c r="N77" s="304" t="str">
        <f t="shared" si="26"/>
        <v>T_HNX1120</v>
      </c>
      <c r="O77" s="305" t="str">
        <f t="shared" si="23"/>
        <v>T_HNX1120</v>
      </c>
      <c r="P77" s="306"/>
      <c r="Q77" s="307">
        <v>3200</v>
      </c>
      <c r="R77" s="308">
        <v>50</v>
      </c>
      <c r="S77" s="308"/>
      <c r="T77" s="308"/>
      <c r="U77" s="308"/>
      <c r="V77" s="308"/>
      <c r="W77" s="308"/>
      <c r="X77" s="305" t="str">
        <f t="shared" si="24"/>
        <v>T_HNX1120320050</v>
      </c>
      <c r="Y77" s="309" t="s">
        <v>180</v>
      </c>
      <c r="Z77" s="309"/>
      <c r="AA77" s="307"/>
      <c r="AB77" s="310">
        <v>2</v>
      </c>
      <c r="AC77" s="26" t="s">
        <v>181</v>
      </c>
      <c r="AI77" s="299"/>
    </row>
    <row r="78" spans="3:35" ht="20">
      <c r="C78" s="300" t="s">
        <v>174</v>
      </c>
      <c r="D78" s="301" t="str">
        <f t="shared" si="25"/>
        <v xml:space="preserve">Modular </v>
      </c>
      <c r="E78" s="302" t="s">
        <v>165</v>
      </c>
      <c r="F78" s="302" t="s">
        <v>175</v>
      </c>
      <c r="G78" s="302" t="s">
        <v>176</v>
      </c>
      <c r="H78" s="302" t="str" cm="1">
        <f t="array" ref="H78">_xlfn.IFS(G78="TBB","T",G78="NBB","N",G78="HBB ","BB",G78="VBB ","BB")</f>
        <v>N</v>
      </c>
      <c r="I78" s="303">
        <v>1120</v>
      </c>
      <c r="J78" s="303"/>
      <c r="K78" s="303"/>
      <c r="L78" s="291"/>
      <c r="M78" s="291"/>
      <c r="N78" s="304" t="str">
        <f t="shared" si="26"/>
        <v>T_HNX1120</v>
      </c>
      <c r="O78" s="305" t="str">
        <f t="shared" si="23"/>
        <v>T_HNX1120</v>
      </c>
      <c r="P78" s="306"/>
      <c r="Q78" s="307">
        <v>4000</v>
      </c>
      <c r="R78" s="308">
        <v>50</v>
      </c>
      <c r="S78" s="308"/>
      <c r="T78" s="308"/>
      <c r="U78" s="308"/>
      <c r="V78" s="308"/>
      <c r="W78" s="308"/>
      <c r="X78" s="305" t="str">
        <f t="shared" si="24"/>
        <v>T_HNX1120400050</v>
      </c>
      <c r="Y78" s="309" t="s">
        <v>180</v>
      </c>
      <c r="Z78" s="309"/>
      <c r="AA78" s="307"/>
      <c r="AB78" s="310">
        <v>2</v>
      </c>
      <c r="AC78" s="26" t="s">
        <v>182</v>
      </c>
      <c r="AI78" s="299"/>
    </row>
    <row r="79" spans="3:35" ht="20">
      <c r="C79" s="300" t="s">
        <v>174</v>
      </c>
      <c r="D79" s="301" t="str">
        <f t="shared" si="25"/>
        <v xml:space="preserve">Heavy </v>
      </c>
      <c r="E79" s="302" t="s">
        <v>165</v>
      </c>
      <c r="F79" s="302" t="s">
        <v>175</v>
      </c>
      <c r="G79" s="302" t="s">
        <v>176</v>
      </c>
      <c r="H79" s="302" t="str" cm="1">
        <f t="array" ref="H79">_xlfn.IFS(G79="TBB","T",G79="NBB","N",G79="HBB ","BB",G79="VBB ","BB")</f>
        <v>N</v>
      </c>
      <c r="I79" s="303">
        <v>1120</v>
      </c>
      <c r="J79" s="303"/>
      <c r="K79" s="303"/>
      <c r="L79" s="291"/>
      <c r="M79" s="291"/>
      <c r="N79" s="304" t="str">
        <f t="shared" si="26"/>
        <v>T_HNX1120</v>
      </c>
      <c r="O79" s="305" t="str">
        <f t="shared" si="23"/>
        <v>T_HNX1120</v>
      </c>
      <c r="P79" s="306"/>
      <c r="Q79" s="307">
        <v>5000</v>
      </c>
      <c r="R79" s="308">
        <v>50</v>
      </c>
      <c r="S79" s="308"/>
      <c r="T79" s="308"/>
      <c r="U79" s="308"/>
      <c r="V79" s="308"/>
      <c r="W79" s="308"/>
      <c r="X79" s="305" t="str">
        <f t="shared" si="24"/>
        <v>T_HNX1120500050</v>
      </c>
      <c r="Y79" s="309" t="s">
        <v>180</v>
      </c>
      <c r="Z79" s="309"/>
      <c r="AA79" s="307"/>
      <c r="AB79" s="310">
        <v>2</v>
      </c>
      <c r="AC79" s="26" t="s">
        <v>181</v>
      </c>
      <c r="AI79" s="299"/>
    </row>
    <row r="80" spans="3:35" ht="20">
      <c r="C80" s="287" t="s">
        <v>174</v>
      </c>
      <c r="D80" s="288" t="str">
        <f>IF(C80="T-Power ",IF(Q80="","",IF(Q80&lt;=1250,"Compacto ",IF(Q80&lt;=4000,"Modular    ","Heavy  "))),IF(C80="G-Flex       ",IF(OR(Q80="",Q80&lt;=400),"Neo ",""),""))</f>
        <v xml:space="preserve">Compacto </v>
      </c>
      <c r="E80" s="289" t="s">
        <v>165</v>
      </c>
      <c r="F80" s="311" t="s">
        <v>175</v>
      </c>
      <c r="G80" s="311" t="s">
        <v>176</v>
      </c>
      <c r="H80" s="289" t="str" cm="1">
        <f t="array" ref="H80">_xlfn.IFS(G80="TBB","T",G80="NBB","N",G80="HBB ","BB",G80="VBB ","BB")</f>
        <v>N</v>
      </c>
      <c r="I80" s="312">
        <v>1120</v>
      </c>
      <c r="J80" s="312"/>
      <c r="K80" s="312"/>
      <c r="L80" s="313"/>
      <c r="M80" s="313"/>
      <c r="N80" s="292" t="str">
        <f>MID(C80,1,1)&amp;"_"&amp;MID(E80,1,1)&amp;H80&amp;"X"&amp;I80</f>
        <v>T_HNX1120</v>
      </c>
      <c r="O80" s="293" t="str">
        <f t="shared" si="23"/>
        <v>T_HNX1120</v>
      </c>
      <c r="P80" s="306"/>
      <c r="Q80" s="295">
        <v>250</v>
      </c>
      <c r="R80" s="296">
        <v>100</v>
      </c>
      <c r="S80" s="296"/>
      <c r="T80" s="296"/>
      <c r="U80" s="296"/>
      <c r="V80" s="296"/>
      <c r="W80" s="296"/>
      <c r="X80" s="293" t="str">
        <f t="shared" si="24"/>
        <v>T_HNX1120250100</v>
      </c>
      <c r="Y80" s="297">
        <v>1077003</v>
      </c>
      <c r="Z80" s="297"/>
      <c r="AA80" s="292"/>
      <c r="AB80" s="298">
        <v>1</v>
      </c>
      <c r="AC80" s="26" t="s">
        <v>167</v>
      </c>
      <c r="AI80" s="299"/>
    </row>
    <row r="81" spans="3:35" ht="20">
      <c r="C81" s="287" t="s">
        <v>174</v>
      </c>
      <c r="D81" s="288" t="str">
        <f t="shared" ref="D81:D91" si="27">IF(C81="T-Power ",IF(Q81="","",IF(Q81&lt;=1250,"Compacto ",IF(Q81&lt;=4000,"Modular    ","Heavy  "))),IF(C81="G-Flex       ",IF(OR(Q81="",Q81&lt;=400),"Neo ",""),""))</f>
        <v xml:space="preserve">Compacto </v>
      </c>
      <c r="E81" s="289" t="s">
        <v>165</v>
      </c>
      <c r="F81" s="311" t="s">
        <v>175</v>
      </c>
      <c r="G81" s="311" t="s">
        <v>176</v>
      </c>
      <c r="H81" s="289" t="str" cm="1">
        <f t="array" ref="H81">_xlfn.IFS(G81="TBB","T",G81="NBB","N",G81="HBB ","BB",G81="VBB ","BB")</f>
        <v>N</v>
      </c>
      <c r="I81" s="312">
        <v>1120</v>
      </c>
      <c r="J81" s="312"/>
      <c r="K81" s="312"/>
      <c r="L81" s="313"/>
      <c r="M81" s="313"/>
      <c r="N81" s="292" t="str">
        <f t="shared" ref="N81:N91" si="28">MID(C81,1,1)&amp;"_"&amp;MID(E81,1,1)&amp;H81&amp;"X"&amp;I81</f>
        <v>T_HNX1120</v>
      </c>
      <c r="O81" s="293" t="str">
        <f t="shared" si="23"/>
        <v>T_HNX1120</v>
      </c>
      <c r="P81" s="306"/>
      <c r="Q81" s="295">
        <v>400</v>
      </c>
      <c r="R81" s="296">
        <v>100</v>
      </c>
      <c r="S81" s="296"/>
      <c r="T81" s="296"/>
      <c r="U81" s="296"/>
      <c r="V81" s="296"/>
      <c r="W81" s="296"/>
      <c r="X81" s="293" t="str">
        <f t="shared" si="24"/>
        <v>T_HNX1120400100</v>
      </c>
      <c r="Y81" s="297">
        <v>1077007</v>
      </c>
      <c r="Z81" s="297"/>
      <c r="AA81" s="292"/>
      <c r="AB81" s="298">
        <v>1</v>
      </c>
      <c r="AC81" s="26" t="s">
        <v>167</v>
      </c>
      <c r="AI81" s="299"/>
    </row>
    <row r="82" spans="3:35" ht="20">
      <c r="C82" s="287" t="s">
        <v>174</v>
      </c>
      <c r="D82" s="288" t="str">
        <f t="shared" si="27"/>
        <v xml:space="preserve">Compacto </v>
      </c>
      <c r="E82" s="289" t="s">
        <v>165</v>
      </c>
      <c r="F82" s="311" t="s">
        <v>175</v>
      </c>
      <c r="G82" s="311" t="s">
        <v>176</v>
      </c>
      <c r="H82" s="289" t="str" cm="1">
        <f t="array" ref="H82">_xlfn.IFS(G82="TBB","T",G82="NBB","N",G82="HBB ","BB",G82="VBB ","BB")</f>
        <v>N</v>
      </c>
      <c r="I82" s="312">
        <v>1120</v>
      </c>
      <c r="J82" s="312"/>
      <c r="K82" s="312"/>
      <c r="L82" s="313"/>
      <c r="M82" s="313"/>
      <c r="N82" s="292" t="str">
        <f t="shared" si="28"/>
        <v>T_HNX1120</v>
      </c>
      <c r="O82" s="293" t="str">
        <f t="shared" si="23"/>
        <v>T_HNX1120</v>
      </c>
      <c r="P82" s="306"/>
      <c r="Q82" s="295">
        <v>630</v>
      </c>
      <c r="R82" s="296">
        <v>100</v>
      </c>
      <c r="S82" s="296"/>
      <c r="T82" s="296"/>
      <c r="U82" s="296"/>
      <c r="V82" s="296"/>
      <c r="W82" s="296"/>
      <c r="X82" s="293" t="str">
        <f t="shared" si="24"/>
        <v>T_HNX1120630100</v>
      </c>
      <c r="Y82" s="297">
        <v>1077011</v>
      </c>
      <c r="Z82" s="297"/>
      <c r="AA82" s="292"/>
      <c r="AB82" s="298">
        <v>1</v>
      </c>
      <c r="AC82" s="26" t="s">
        <v>170</v>
      </c>
      <c r="AI82" s="299"/>
    </row>
    <row r="83" spans="3:35" ht="20">
      <c r="C83" s="287" t="s">
        <v>174</v>
      </c>
      <c r="D83" s="288" t="str">
        <f t="shared" si="27"/>
        <v xml:space="preserve">Compacto </v>
      </c>
      <c r="E83" s="289" t="s">
        <v>165</v>
      </c>
      <c r="F83" s="311" t="s">
        <v>175</v>
      </c>
      <c r="G83" s="311" t="s">
        <v>176</v>
      </c>
      <c r="H83" s="289" t="str" cm="1">
        <f t="array" ref="H83">_xlfn.IFS(G83="TBB","T",G83="NBB","N",G83="HBB ","BB",G83="VBB ","BB")</f>
        <v>N</v>
      </c>
      <c r="I83" s="312">
        <v>1120</v>
      </c>
      <c r="J83" s="312"/>
      <c r="K83" s="312"/>
      <c r="L83" s="313"/>
      <c r="M83" s="313"/>
      <c r="N83" s="292" t="str">
        <f t="shared" si="28"/>
        <v>T_HNX1120</v>
      </c>
      <c r="O83" s="293" t="str">
        <f t="shared" si="23"/>
        <v>T_HNX1120</v>
      </c>
      <c r="P83" s="306"/>
      <c r="Q83" s="295">
        <v>800</v>
      </c>
      <c r="R83" s="296">
        <v>100</v>
      </c>
      <c r="S83" s="296"/>
      <c r="T83" s="296"/>
      <c r="U83" s="296"/>
      <c r="V83" s="296"/>
      <c r="W83" s="296"/>
      <c r="X83" s="293" t="str">
        <f t="shared" si="24"/>
        <v>T_HNX1120800100</v>
      </c>
      <c r="Y83" s="297">
        <v>1077015</v>
      </c>
      <c r="Z83" s="297"/>
      <c r="AA83" s="292"/>
      <c r="AB83" s="298">
        <v>1</v>
      </c>
      <c r="AC83" s="26" t="s">
        <v>177</v>
      </c>
      <c r="AI83" s="299"/>
    </row>
    <row r="84" spans="3:35" ht="20">
      <c r="C84" s="287" t="s">
        <v>174</v>
      </c>
      <c r="D84" s="288" t="str">
        <f t="shared" si="27"/>
        <v xml:space="preserve">Compacto </v>
      </c>
      <c r="E84" s="289" t="s">
        <v>165</v>
      </c>
      <c r="F84" s="311" t="s">
        <v>175</v>
      </c>
      <c r="G84" s="311" t="s">
        <v>176</v>
      </c>
      <c r="H84" s="289" t="str" cm="1">
        <f t="array" ref="H84">_xlfn.IFS(G84="TBB","T",G84="NBB","N",G84="HBB ","BB",G84="VBB ","BB")</f>
        <v>N</v>
      </c>
      <c r="I84" s="312">
        <v>1120</v>
      </c>
      <c r="J84" s="312"/>
      <c r="K84" s="312"/>
      <c r="L84" s="313"/>
      <c r="M84" s="313"/>
      <c r="N84" s="292" t="str">
        <f t="shared" si="28"/>
        <v>T_HNX1120</v>
      </c>
      <c r="O84" s="293" t="str">
        <f t="shared" si="23"/>
        <v>T_HNX1120</v>
      </c>
      <c r="P84" s="306"/>
      <c r="Q84" s="295">
        <v>1000</v>
      </c>
      <c r="R84" s="296">
        <v>100</v>
      </c>
      <c r="S84" s="296"/>
      <c r="T84" s="296"/>
      <c r="U84" s="296"/>
      <c r="V84" s="296"/>
      <c r="W84" s="296"/>
      <c r="X84" s="293" t="str">
        <f t="shared" si="24"/>
        <v>T_HNX11201000100</v>
      </c>
      <c r="Y84" s="297">
        <v>1077019</v>
      </c>
      <c r="Z84" s="297"/>
      <c r="AA84" s="292"/>
      <c r="AB84" s="298">
        <v>1</v>
      </c>
      <c r="AC84" s="26" t="s">
        <v>178</v>
      </c>
      <c r="AI84" s="299"/>
    </row>
    <row r="85" spans="3:35" ht="20">
      <c r="C85" s="287" t="s">
        <v>174</v>
      </c>
      <c r="D85" s="288" t="str">
        <f t="shared" si="27"/>
        <v xml:space="preserve">Compacto </v>
      </c>
      <c r="E85" s="289" t="s">
        <v>165</v>
      </c>
      <c r="F85" s="311" t="s">
        <v>175</v>
      </c>
      <c r="G85" s="311" t="s">
        <v>176</v>
      </c>
      <c r="H85" s="289" t="str" cm="1">
        <f t="array" ref="H85">_xlfn.IFS(G85="TBB","T",G85="NBB","N",G85="HBB ","BB",G85="VBB ","BB")</f>
        <v>N</v>
      </c>
      <c r="I85" s="312">
        <v>1120</v>
      </c>
      <c r="J85" s="312"/>
      <c r="K85" s="312"/>
      <c r="L85" s="313"/>
      <c r="M85" s="313"/>
      <c r="N85" s="292" t="str">
        <f t="shared" si="28"/>
        <v>T_HNX1120</v>
      </c>
      <c r="O85" s="293" t="str">
        <f t="shared" si="23"/>
        <v>T_HNX1120</v>
      </c>
      <c r="P85" s="306"/>
      <c r="Q85" s="295">
        <v>1250</v>
      </c>
      <c r="R85" s="296">
        <v>100</v>
      </c>
      <c r="S85" s="296"/>
      <c r="T85" s="296"/>
      <c r="U85" s="296"/>
      <c r="V85" s="296"/>
      <c r="W85" s="296"/>
      <c r="X85" s="293" t="str">
        <f t="shared" si="24"/>
        <v>T_HNX11201250100</v>
      </c>
      <c r="Y85" s="297">
        <v>1077023</v>
      </c>
      <c r="Z85" s="297"/>
      <c r="AA85" s="292"/>
      <c r="AB85" s="298">
        <v>1</v>
      </c>
      <c r="AC85" s="26" t="s">
        <v>179</v>
      </c>
      <c r="AI85" s="299"/>
    </row>
    <row r="86" spans="3:35" ht="20">
      <c r="C86" s="287" t="s">
        <v>174</v>
      </c>
      <c r="D86" s="288" t="str">
        <f t="shared" si="27"/>
        <v xml:space="preserve">Modular    </v>
      </c>
      <c r="E86" s="289" t="s">
        <v>165</v>
      </c>
      <c r="F86" s="311" t="s">
        <v>175</v>
      </c>
      <c r="G86" s="311" t="s">
        <v>176</v>
      </c>
      <c r="H86" s="289" t="str" cm="1">
        <f t="array" ref="H86">_xlfn.IFS(G86="TBB","T",G86="NBB","N",G86="HBB ","BB",G86="VBB ","BB")</f>
        <v>N</v>
      </c>
      <c r="I86" s="312">
        <v>1120</v>
      </c>
      <c r="J86" s="312"/>
      <c r="K86" s="312"/>
      <c r="L86" s="313"/>
      <c r="M86" s="313"/>
      <c r="N86" s="292" t="str">
        <f t="shared" si="28"/>
        <v>T_HNX1120</v>
      </c>
      <c r="O86" s="293" t="str">
        <f t="shared" si="23"/>
        <v>T_HNX1120</v>
      </c>
      <c r="P86" s="306"/>
      <c r="Q86" s="295">
        <v>1600</v>
      </c>
      <c r="R86" s="296">
        <v>100</v>
      </c>
      <c r="S86" s="296"/>
      <c r="T86" s="296"/>
      <c r="U86" s="296"/>
      <c r="V86" s="296"/>
      <c r="W86" s="296"/>
      <c r="X86" s="293" t="str">
        <f t="shared" si="24"/>
        <v>T_HNX11201600100</v>
      </c>
      <c r="Y86" s="297">
        <v>1077027</v>
      </c>
      <c r="Z86" s="297"/>
      <c r="AA86" s="292"/>
      <c r="AB86" s="298">
        <v>1</v>
      </c>
      <c r="AC86" s="26" t="s">
        <v>179</v>
      </c>
      <c r="AI86" s="299"/>
    </row>
    <row r="87" spans="3:35" ht="20">
      <c r="C87" s="287" t="s">
        <v>174</v>
      </c>
      <c r="D87" s="288" t="str">
        <f t="shared" si="27"/>
        <v xml:space="preserve">Modular    </v>
      </c>
      <c r="E87" s="289" t="s">
        <v>165</v>
      </c>
      <c r="F87" s="311" t="s">
        <v>175</v>
      </c>
      <c r="G87" s="311" t="s">
        <v>176</v>
      </c>
      <c r="H87" s="289" t="str" cm="1">
        <f t="array" ref="H87">_xlfn.IFS(G87="TBB","T",G87="NBB","N",G87="HBB ","BB",G87="VBB ","BB")</f>
        <v>N</v>
      </c>
      <c r="I87" s="312">
        <v>1120</v>
      </c>
      <c r="J87" s="312"/>
      <c r="K87" s="312"/>
      <c r="L87" s="313"/>
      <c r="M87" s="313"/>
      <c r="N87" s="292" t="str">
        <f t="shared" si="28"/>
        <v>T_HNX1120</v>
      </c>
      <c r="O87" s="293" t="str">
        <f t="shared" si="23"/>
        <v>T_HNX1120</v>
      </c>
      <c r="P87" s="306"/>
      <c r="Q87" s="295">
        <v>2000</v>
      </c>
      <c r="R87" s="296">
        <v>100</v>
      </c>
      <c r="S87" s="296"/>
      <c r="T87" s="296"/>
      <c r="U87" s="296"/>
      <c r="V87" s="296"/>
      <c r="W87" s="296"/>
      <c r="X87" s="293" t="str">
        <f t="shared" si="24"/>
        <v>T_HNX11202000100</v>
      </c>
      <c r="Y87" s="297">
        <v>1077031</v>
      </c>
      <c r="Z87" s="297"/>
      <c r="AA87" s="292"/>
      <c r="AB87" s="298">
        <v>2</v>
      </c>
      <c r="AC87" s="26" t="s">
        <v>179</v>
      </c>
      <c r="AI87" s="299"/>
    </row>
    <row r="88" spans="3:35" ht="20">
      <c r="C88" s="287" t="s">
        <v>174</v>
      </c>
      <c r="D88" s="288" t="str">
        <f t="shared" si="27"/>
        <v xml:space="preserve">Modular    </v>
      </c>
      <c r="E88" s="289" t="s">
        <v>165</v>
      </c>
      <c r="F88" s="311" t="s">
        <v>175</v>
      </c>
      <c r="G88" s="311" t="s">
        <v>176</v>
      </c>
      <c r="H88" s="289" t="str" cm="1">
        <f t="array" ref="H88">_xlfn.IFS(G88="TBB","T",G88="NBB","N",G88="HBB ","BB",G88="VBB ","BB")</f>
        <v>N</v>
      </c>
      <c r="I88" s="312">
        <v>1120</v>
      </c>
      <c r="J88" s="312"/>
      <c r="K88" s="312"/>
      <c r="L88" s="313"/>
      <c r="M88" s="313"/>
      <c r="N88" s="292" t="str">
        <f t="shared" si="28"/>
        <v>T_HNX1120</v>
      </c>
      <c r="O88" s="293" t="str">
        <f t="shared" si="23"/>
        <v>T_HNX1120</v>
      </c>
      <c r="P88" s="306"/>
      <c r="Q88" s="295">
        <v>2500</v>
      </c>
      <c r="R88" s="296">
        <v>100</v>
      </c>
      <c r="S88" s="296"/>
      <c r="T88" s="296"/>
      <c r="U88" s="296"/>
      <c r="V88" s="296"/>
      <c r="W88" s="296"/>
      <c r="X88" s="293" t="str">
        <f t="shared" si="24"/>
        <v>T_HNX11202500100</v>
      </c>
      <c r="Y88" s="297">
        <v>1077035</v>
      </c>
      <c r="Z88" s="297"/>
      <c r="AA88" s="292"/>
      <c r="AB88" s="298">
        <v>3</v>
      </c>
      <c r="AC88" s="26" t="s">
        <v>179</v>
      </c>
      <c r="AI88" s="299"/>
    </row>
    <row r="89" spans="3:35" ht="20">
      <c r="C89" s="287" t="s">
        <v>174</v>
      </c>
      <c r="D89" s="288" t="str">
        <f t="shared" si="27"/>
        <v xml:space="preserve">Modular    </v>
      </c>
      <c r="E89" s="289" t="s">
        <v>165</v>
      </c>
      <c r="F89" s="311" t="s">
        <v>175</v>
      </c>
      <c r="G89" s="311" t="s">
        <v>176</v>
      </c>
      <c r="H89" s="289" t="str" cm="1">
        <f t="array" ref="H89">_xlfn.IFS(G89="TBB","T",G89="NBB","N",G89="HBB ","BB",G89="VBB ","BB")</f>
        <v>N</v>
      </c>
      <c r="I89" s="312">
        <v>1120</v>
      </c>
      <c r="J89" s="312"/>
      <c r="K89" s="312"/>
      <c r="L89" s="313"/>
      <c r="M89" s="313"/>
      <c r="N89" s="292" t="str">
        <f t="shared" si="28"/>
        <v>T_HNX1120</v>
      </c>
      <c r="O89" s="293" t="str">
        <f t="shared" si="23"/>
        <v>T_HNX1120</v>
      </c>
      <c r="P89" s="306"/>
      <c r="Q89" s="295">
        <v>3200</v>
      </c>
      <c r="R89" s="296">
        <v>100</v>
      </c>
      <c r="S89" s="296"/>
      <c r="T89" s="296"/>
      <c r="U89" s="296"/>
      <c r="V89" s="296"/>
      <c r="W89" s="296"/>
      <c r="X89" s="293" t="str">
        <f t="shared" si="24"/>
        <v>T_HNX11203200100</v>
      </c>
      <c r="Y89" s="309" t="s">
        <v>180</v>
      </c>
      <c r="Z89" s="297"/>
      <c r="AA89" s="292"/>
      <c r="AB89" s="298">
        <v>2</v>
      </c>
      <c r="AC89" s="26" t="s">
        <v>182</v>
      </c>
      <c r="AI89" s="299"/>
    </row>
    <row r="90" spans="3:35" ht="20">
      <c r="C90" s="287" t="s">
        <v>174</v>
      </c>
      <c r="D90" s="288" t="str">
        <f t="shared" si="27"/>
        <v xml:space="preserve">Modular    </v>
      </c>
      <c r="E90" s="289" t="s">
        <v>165</v>
      </c>
      <c r="F90" s="311" t="s">
        <v>175</v>
      </c>
      <c r="G90" s="311" t="s">
        <v>176</v>
      </c>
      <c r="H90" s="289" t="str" cm="1">
        <f t="array" ref="H90">_xlfn.IFS(G90="TBB","T",G90="NBB","N",G90="HBB ","BB",G90="VBB ","BB")</f>
        <v>N</v>
      </c>
      <c r="I90" s="312">
        <v>1120</v>
      </c>
      <c r="J90" s="312"/>
      <c r="K90" s="312"/>
      <c r="L90" s="313"/>
      <c r="M90" s="313"/>
      <c r="N90" s="292" t="str">
        <f t="shared" si="28"/>
        <v>T_HNX1120</v>
      </c>
      <c r="O90" s="293" t="str">
        <f t="shared" si="23"/>
        <v>T_HNX1120</v>
      </c>
      <c r="P90" s="306"/>
      <c r="Q90" s="295">
        <v>4000</v>
      </c>
      <c r="R90" s="296">
        <v>100</v>
      </c>
      <c r="S90" s="296"/>
      <c r="T90" s="296"/>
      <c r="U90" s="296"/>
      <c r="V90" s="296"/>
      <c r="W90" s="296"/>
      <c r="X90" s="293" t="str">
        <f t="shared" si="24"/>
        <v>T_HNX11204000100</v>
      </c>
      <c r="Y90" s="309" t="s">
        <v>180</v>
      </c>
      <c r="Z90" s="297"/>
      <c r="AA90" s="292"/>
      <c r="AB90" s="298">
        <v>3</v>
      </c>
      <c r="AC90" s="26" t="s">
        <v>182</v>
      </c>
      <c r="AI90" s="299"/>
    </row>
    <row r="91" spans="3:35" ht="20">
      <c r="C91" s="287" t="s">
        <v>174</v>
      </c>
      <c r="D91" s="288" t="str">
        <f t="shared" si="27"/>
        <v xml:space="preserve">Heavy  </v>
      </c>
      <c r="E91" s="289" t="s">
        <v>165</v>
      </c>
      <c r="F91" s="311" t="s">
        <v>175</v>
      </c>
      <c r="G91" s="311" t="s">
        <v>176</v>
      </c>
      <c r="H91" s="289" t="str" cm="1">
        <f t="array" ref="H91">_xlfn.IFS(G91="TBB","T",G91="NBB","N",G91="HBB ","BB",G91="VBB ","BB")</f>
        <v>N</v>
      </c>
      <c r="I91" s="312">
        <v>1120</v>
      </c>
      <c r="J91" s="312"/>
      <c r="K91" s="312"/>
      <c r="L91" s="313"/>
      <c r="M91" s="313"/>
      <c r="N91" s="292" t="str">
        <f t="shared" si="28"/>
        <v>T_HNX1120</v>
      </c>
      <c r="O91" s="293" t="str">
        <f t="shared" si="23"/>
        <v>T_HNX1120</v>
      </c>
      <c r="P91" s="306"/>
      <c r="Q91" s="295">
        <v>5000</v>
      </c>
      <c r="R91" s="296">
        <v>100</v>
      </c>
      <c r="S91" s="296"/>
      <c r="T91" s="296"/>
      <c r="U91" s="296"/>
      <c r="V91" s="296"/>
      <c r="W91" s="296"/>
      <c r="X91" s="293" t="str">
        <f t="shared" si="24"/>
        <v>T_HNX11205000100</v>
      </c>
      <c r="Y91" s="309" t="s">
        <v>180</v>
      </c>
      <c r="Z91" s="297"/>
      <c r="AA91" s="292"/>
      <c r="AB91" s="298">
        <v>3</v>
      </c>
      <c r="AC91" s="26" t="s">
        <v>183</v>
      </c>
      <c r="AI91" s="299"/>
    </row>
    <row r="92" spans="3:35" ht="20">
      <c r="C92" s="300"/>
      <c r="D92" s="301"/>
      <c r="E92" s="302"/>
      <c r="F92" s="302"/>
      <c r="G92" s="302"/>
      <c r="H92" s="302"/>
      <c r="I92" s="303"/>
      <c r="J92" s="303"/>
      <c r="K92" s="303"/>
      <c r="L92" s="291"/>
      <c r="M92" s="291"/>
      <c r="N92" s="304"/>
      <c r="O92" s="305"/>
      <c r="P92" s="306"/>
      <c r="Q92" s="307"/>
      <c r="R92" s="308"/>
      <c r="S92" s="308"/>
      <c r="T92" s="308"/>
      <c r="U92" s="308"/>
      <c r="V92" s="308"/>
      <c r="W92" s="308"/>
      <c r="X92" s="305"/>
      <c r="Y92" s="309"/>
      <c r="Z92" s="309"/>
      <c r="AA92" s="307"/>
      <c r="AB92" s="310"/>
      <c r="AI92" s="299"/>
    </row>
    <row r="93" spans="3:35" ht="20">
      <c r="C93" s="314" t="s">
        <v>184</v>
      </c>
      <c r="D93" s="288" t="str">
        <f>IF(C93="T-Power ",IF(Q93="","",IF(Q93&lt;=1250,"Compacto ",IF(Q93&lt;=4000,"Modular ","Heavy "))),IF(C93="G-Flex ",IF(OR(Q93="",Q93&lt;=400),"Neo ",""),""))</f>
        <v xml:space="preserve">Neo </v>
      </c>
      <c r="E93" s="289" t="s">
        <v>165</v>
      </c>
      <c r="F93" s="289" t="s">
        <v>173</v>
      </c>
      <c r="G93" s="289" t="s">
        <v>110</v>
      </c>
      <c r="H93" s="289" t="str" cm="1">
        <f t="array" ref="H93">_xlfn.IFS(G93="TBB","T",G93="NBB","N",G93="HBB ","BB",G93="VBB ","BB")</f>
        <v>T</v>
      </c>
      <c r="I93" s="312">
        <v>720</v>
      </c>
      <c r="J93" s="312"/>
      <c r="K93" s="312"/>
      <c r="L93" s="313"/>
      <c r="M93" s="313"/>
      <c r="N93" s="292" t="str">
        <f>MID(C93,1,1)&amp;"_"&amp;MID(E93,1,1)&amp;H93&amp;"X"&amp;I93</f>
        <v>G_HTX720</v>
      </c>
      <c r="O93" s="293" t="str">
        <f>N93</f>
        <v>G_HTX720</v>
      </c>
      <c r="P93" s="294">
        <v>25</v>
      </c>
      <c r="Q93" s="295"/>
      <c r="R93" s="296"/>
      <c r="S93" s="296"/>
      <c r="T93" s="296"/>
      <c r="U93" s="296"/>
      <c r="V93" s="296"/>
      <c r="W93" s="296"/>
      <c r="X93" s="293" t="str">
        <f t="shared" ref="X93:X98" si="29">N93&amp;P93&amp;Q93&amp;R93</f>
        <v>G_HTX72025</v>
      </c>
      <c r="Y93" s="297">
        <v>1166152</v>
      </c>
      <c r="Z93" s="297"/>
      <c r="AA93" s="292"/>
      <c r="AB93" s="298">
        <v>1</v>
      </c>
      <c r="AC93" s="26" t="s">
        <v>167</v>
      </c>
      <c r="AD93" s="26">
        <f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0">IF(Q93="","",IF(Q93&lt;=630,"85",IF(Q93&lt;=1600,"75",IF(Q93&lt;=3200,"120","140"))))</f>
        <v/>
      </c>
      <c r="AI93" s="299" t="str">
        <f>"Barraje "&amp;F93&amp;C93&amp;D93&amp;"W: "&amp;I93&amp;" mm"&amp;", "&amp;P93&amp;" kA"</f>
        <v>Barraje Tierra G-Flex Neo W: 720 mm, 25 kA</v>
      </c>
    </row>
    <row r="94" spans="3:35" ht="20">
      <c r="C94" s="314" t="s">
        <v>184</v>
      </c>
      <c r="D94" s="288" t="str">
        <f>IF(C94="T-Power ",IF(Q94="","",IF(Q94&lt;=1250,"Compacto ",IF(Q94&lt;=4000,"Modular ","Heavy "))),IF(C94="G-Flex ",IF(OR(Q94="",Q94&lt;=400),"Neo ",""),""))</f>
        <v xml:space="preserve">Neo </v>
      </c>
      <c r="E94" s="289" t="s">
        <v>165</v>
      </c>
      <c r="F94" s="311" t="s">
        <v>175</v>
      </c>
      <c r="G94" s="311" t="s">
        <v>176</v>
      </c>
      <c r="H94" s="289" t="str" cm="1">
        <f t="array" ref="H94">_xlfn.IFS(G94="TBB","T",G94="NBB","N",G94="HBB ","BB",G94="VBB ","BB")</f>
        <v>N</v>
      </c>
      <c r="I94" s="312">
        <v>720</v>
      </c>
      <c r="J94" s="312"/>
      <c r="K94" s="312"/>
      <c r="L94" s="313"/>
      <c r="M94" s="313"/>
      <c r="N94" s="292" t="str">
        <f>MID(C94,1,1)&amp;"_"&amp;MID(E94,1,1)&amp;H94&amp;"X"&amp;I94</f>
        <v>G_HNX720</v>
      </c>
      <c r="O94" s="293" t="str">
        <f>N94</f>
        <v>G_HNX720</v>
      </c>
      <c r="P94" s="294"/>
      <c r="Q94" s="295"/>
      <c r="R94" s="296">
        <v>100</v>
      </c>
      <c r="S94" s="296"/>
      <c r="T94" s="296"/>
      <c r="U94" s="296"/>
      <c r="V94" s="296"/>
      <c r="W94" s="296"/>
      <c r="X94" s="293" t="str">
        <f t="shared" si="29"/>
        <v>G_HNX720100</v>
      </c>
      <c r="Y94" s="297">
        <v>1166152</v>
      </c>
      <c r="Z94" s="297"/>
      <c r="AA94" s="292"/>
      <c r="AB94" s="298">
        <v>1</v>
      </c>
      <c r="AC94" s="26" t="s">
        <v>167</v>
      </c>
      <c r="AD94" s="26" t="str">
        <f>IF(AND(G94="TBB",P94=25),1063000,IF(AND(G94="TBB",P94=35),1063001,IF(AND(G94="TBB",P94=50),1063002,IF(AND(G94="TBB",P94=65),1063003,IF(AND(G94="NBB",Q94=250),1063000,IF(AND(G94="NBB",Q94=400),1063001,IF(AND(G94="NBB",Q94=630),1063002,IF(AND(G94="NBB",Q94=800),1063003,""))))))))</f>
        <v/>
      </c>
      <c r="AE94" s="26" t="str" cm="1">
        <f t="array" ref="AE94">IFERROR(_xlfn.IFS(AD94=1063000,"A",AD94=1063001,"B",AD94=1063002,"C",AD94=1063003,"D"),"")</f>
        <v/>
      </c>
      <c r="AG94" s="26" t="str">
        <f t="shared" si="30"/>
        <v/>
      </c>
      <c r="AI94" s="299" t="str">
        <f>"Barraje "&amp;F94&amp;C94&amp;D94&amp;"W: "&amp;I94&amp;" mm"&amp;", "&amp;P94&amp;" kA"</f>
        <v>Barraje Neutro   G-Flex Neo W: 720 mm,  kA</v>
      </c>
    </row>
    <row r="95" spans="3:35" ht="20">
      <c r="C95" s="300" t="s">
        <v>185</v>
      </c>
      <c r="D95" s="301" t="str">
        <f>IF(C95="T-Power ",IF(Q95="","",IF(Q95&lt;=1250,"Compacto ",IF(Q95&lt;=4000,"Modular    ","Heavy  "))),IF(C95="G-Flex       ",IF(OR(Q95="",Q95&lt;=400),"Neo ",""),""))</f>
        <v xml:space="preserve">Neo </v>
      </c>
      <c r="E95" s="302" t="s">
        <v>165</v>
      </c>
      <c r="F95" s="302" t="s">
        <v>173</v>
      </c>
      <c r="G95" s="302" t="s">
        <v>110</v>
      </c>
      <c r="H95" s="302" t="str" cm="1">
        <f t="array" ref="H95">_xlfn.IFS(G95="TBB","T",G95="NBB","N",G95="HBB ","BB",G95="VBB ","BB")</f>
        <v>T</v>
      </c>
      <c r="I95" s="303">
        <v>400</v>
      </c>
      <c r="J95" s="303"/>
      <c r="K95" s="303"/>
      <c r="L95" s="291"/>
      <c r="M95" s="291"/>
      <c r="N95" s="304" t="str">
        <f>MID(C95,1,1)&amp;"_"&amp;MID(E95,1,1)&amp;H95&amp;"X"&amp;I95&amp;"_"</f>
        <v>G_HTX400_</v>
      </c>
      <c r="O95" s="305" t="str">
        <f>N95</f>
        <v>G_HTX400_</v>
      </c>
      <c r="P95" s="306"/>
      <c r="Q95" s="307"/>
      <c r="R95" s="308"/>
      <c r="S95" s="308"/>
      <c r="T95" s="308"/>
      <c r="U95" s="308"/>
      <c r="V95" s="308"/>
      <c r="W95" s="308"/>
      <c r="X95" s="305" t="str">
        <f t="shared" si="29"/>
        <v>G_HTX400_</v>
      </c>
      <c r="Y95" s="309" t="s">
        <v>180</v>
      </c>
      <c r="Z95" s="309"/>
      <c r="AA95" s="307"/>
      <c r="AB95" s="310"/>
      <c r="AD95" s="26" t="str">
        <f>IF(AND(G95="TBB",P95=25),1063000,IF(AND(G95="TBB",P95=35),1063001,IF(AND(G95="TBB",P95=50),1063002,IF(AND(G95="TBB",P95=65),1063003,IF(AND(G95="NBB",Q95=250),1063000,IF(AND(G95="NBB",Q95=400),1063001,IF(AND(G95="NBB",Q95=630),1063002,IF(AND(G95="NBB",Q95=800),1063003,""))))))))</f>
        <v/>
      </c>
      <c r="AE95" s="26" t="str" cm="1">
        <f t="array" ref="AE95">IFERROR(_xlfn.IFS(AD95=1063000,"A",AD95=1063001,"B",AD95=1063002,"C",AD95=1063003,"D"),"")</f>
        <v/>
      </c>
      <c r="AG95" s="26" t="str">
        <f t="shared" si="30"/>
        <v/>
      </c>
      <c r="AI95" s="299" t="str">
        <f>"Barraje "&amp;F95&amp;C95&amp;D95&amp;"W: "&amp;I95&amp;" mm"&amp;", "&amp;P95&amp;" kA"</f>
        <v>Barraje Tierra G-Flex       Neo W: 400 mm,  kA</v>
      </c>
    </row>
    <row r="96" spans="3:35" ht="20">
      <c r="C96" s="300" t="s">
        <v>185</v>
      </c>
      <c r="D96" s="301" t="str">
        <f>IF(C96="T-Power ",IF(Q96="","",IF(Q96&lt;=1250,"Compacto ",IF(Q96&lt;=4000,"Modular    ","Heavy  "))),IF(C96="G-Flex       ",IF(OR(Q96="",Q96&lt;=400),"Neo ",""),""))</f>
        <v xml:space="preserve">Neo </v>
      </c>
      <c r="E96" s="302" t="s">
        <v>165</v>
      </c>
      <c r="F96" s="302" t="s">
        <v>175</v>
      </c>
      <c r="G96" s="302" t="s">
        <v>176</v>
      </c>
      <c r="H96" s="302" t="str" cm="1">
        <f t="array" ref="H96">_xlfn.IFS(G96="TBB","T",G96="NBB","N",G96="HBB ","BB",G96="VBB ","BB")</f>
        <v>N</v>
      </c>
      <c r="I96" s="303">
        <v>400</v>
      </c>
      <c r="J96" s="303"/>
      <c r="K96" s="303"/>
      <c r="L96" s="291"/>
      <c r="M96" s="291"/>
      <c r="N96" s="304" t="str">
        <f>MID(C96,1,1)&amp;"_"&amp;MID(E96,1,1)&amp;H96&amp;"X"&amp;I96&amp;"_"</f>
        <v>G_HNX400_</v>
      </c>
      <c r="O96" s="305" t="str">
        <f>N96</f>
        <v>G_HNX400_</v>
      </c>
      <c r="P96" s="306"/>
      <c r="Q96" s="307"/>
      <c r="R96" s="308"/>
      <c r="S96" s="308"/>
      <c r="T96" s="308"/>
      <c r="U96" s="308"/>
      <c r="V96" s="308"/>
      <c r="W96" s="308"/>
      <c r="X96" s="305" t="str">
        <f t="shared" si="29"/>
        <v>G_HNX400_</v>
      </c>
      <c r="Y96" s="309" t="s">
        <v>180</v>
      </c>
      <c r="Z96" s="309"/>
      <c r="AA96" s="307"/>
      <c r="AB96" s="310"/>
      <c r="AD96" s="26" t="str">
        <f>IF(AND(G96="TBB",P96=25),1063000,IF(AND(G96="TBB",P96=35),1063001,IF(AND(G96="TBB",P96=50),1063002,IF(AND(G96="TBB",P96=65),1063003,IF(AND(G96="NBB",Q96=250),1063000,IF(AND(G96="NBB",Q96=400),1063001,IF(AND(G96="NBB",Q96=630),1063002,IF(AND(G96="NBB",Q96=800),1063003,""))))))))</f>
        <v/>
      </c>
      <c r="AE96" s="26" t="str" cm="1">
        <f t="array" ref="AE96">IFERROR(_xlfn.IFS(AD96=1063000,"A",AD96=1063001,"B",AD96=1063002,"C",AD96=1063003,"D"),"")</f>
        <v/>
      </c>
      <c r="AG96" s="26" t="str">
        <f t="shared" si="30"/>
        <v/>
      </c>
      <c r="AI96" s="299" t="str">
        <f>"Barraje "&amp;F96&amp;C96&amp;D96&amp;"W: "&amp;I96&amp;" mm"&amp;", "&amp;P96&amp;" kA"</f>
        <v>Barraje Neutro   G-Flex       Neo W: 400 mm,  kA</v>
      </c>
    </row>
    <row r="97" spans="3:35" ht="20">
      <c r="C97" s="314" t="s">
        <v>184</v>
      </c>
      <c r="D97" s="288" t="str">
        <f>IF(C97="T-Power ",IF(Q97="","",IF(Q97&lt;=1250,"Compacto ",IF(Q97&lt;=4000,"Modular ","Heavy "))),IF(C97="G-Flex ",IF(OR(Q97="",Q97&lt;=400),"Neo ",""),""))</f>
        <v xml:space="preserve">Neo </v>
      </c>
      <c r="E97" s="289" t="s">
        <v>165</v>
      </c>
      <c r="F97" s="311" t="s">
        <v>186</v>
      </c>
      <c r="G97" s="311" t="s">
        <v>186</v>
      </c>
      <c r="H97" s="289" t="str" cm="1">
        <f t="array" ref="H97">_xlfn.IFS(G97="Tierra ","T",G97="Neutro   ","N",G97="HBB ","BB",G97="VBB ","BB")</f>
        <v>BB</v>
      </c>
      <c r="I97" s="312">
        <v>720</v>
      </c>
      <c r="J97" s="312"/>
      <c r="K97" s="312"/>
      <c r="L97" s="313"/>
      <c r="M97" s="313"/>
      <c r="N97" s="292" t="str">
        <f>MID(C97,1,1)&amp;"_"&amp;MID(E97,1,1)&amp;H97&amp;"X"&amp;I97&amp;"X"</f>
        <v>G_HBBX720X</v>
      </c>
      <c r="O97" s="293" t="str">
        <f>N97&amp;Q97</f>
        <v>G_HBBX720X320</v>
      </c>
      <c r="P97" s="294"/>
      <c r="Q97" s="295">
        <v>320</v>
      </c>
      <c r="R97" s="296"/>
      <c r="S97" s="296"/>
      <c r="T97" s="296"/>
      <c r="U97" s="296"/>
      <c r="V97" s="296"/>
      <c r="W97" s="296"/>
      <c r="X97" s="293" t="str">
        <f t="shared" si="29"/>
        <v>G_HBBX720X320</v>
      </c>
      <c r="Y97" s="297">
        <v>1136152</v>
      </c>
      <c r="Z97" s="297"/>
      <c r="AA97" s="292"/>
      <c r="AB97" s="298"/>
      <c r="AC97" s="26" t="s">
        <v>187</v>
      </c>
      <c r="AG97" s="26" t="str">
        <f t="shared" si="30"/>
        <v>85</v>
      </c>
      <c r="AI97" s="315" t="str">
        <f t="shared" ref="AI97:AI119" si="31">F97&amp;C97&amp;D97&amp;"W: "&amp;I97&amp;", "&amp;Q97&amp;"A"</f>
        <v>HBB G-Flex Neo W: 720, 320A</v>
      </c>
    </row>
    <row r="98" spans="3:35" ht="20">
      <c r="C98" s="314" t="s">
        <v>184</v>
      </c>
      <c r="D98" s="288" t="str">
        <f>IF(C98="T-Power ",IF(Q98="","",IF(Q98&lt;=1250,"Compacto ",IF(Q98&lt;=4000,"Modular ","Heavy "))),IF(C98="G-Flex ",IF(OR(Q98="",Q98&lt;=400),"Neo ",""),""))</f>
        <v xml:space="preserve">Neo </v>
      </c>
      <c r="E98" s="289" t="s">
        <v>165</v>
      </c>
      <c r="F98" s="311" t="s">
        <v>186</v>
      </c>
      <c r="G98" s="311" t="s">
        <v>186</v>
      </c>
      <c r="H98" s="289" t="str" cm="1">
        <f t="array" ref="H98">_xlfn.IFS(G98="Tierra ","T",G98="Neutro   ","N",G98="HBB ","BB",G98="VBB ","BB")</f>
        <v>BB</v>
      </c>
      <c r="I98" s="312">
        <v>720</v>
      </c>
      <c r="J98" s="312"/>
      <c r="K98" s="312"/>
      <c r="L98" s="313"/>
      <c r="M98" s="313"/>
      <c r="N98" s="292" t="str">
        <f>MID(C98,1,1)&amp;"_"&amp;MID(E98,1,1)&amp;H98&amp;"X"&amp;I98&amp;"X"</f>
        <v>G_HBBX720X</v>
      </c>
      <c r="O98" s="293" t="str">
        <f>N98&amp;Q98</f>
        <v>G_HBBX720X400</v>
      </c>
      <c r="P98" s="294"/>
      <c r="Q98" s="295">
        <v>400</v>
      </c>
      <c r="R98" s="296"/>
      <c r="S98" s="296"/>
      <c r="T98" s="296"/>
      <c r="U98" s="296"/>
      <c r="V98" s="296"/>
      <c r="W98" s="296"/>
      <c r="X98" s="293" t="str">
        <f t="shared" si="29"/>
        <v>G_HBBX720X400</v>
      </c>
      <c r="Y98" s="297">
        <v>1136153</v>
      </c>
      <c r="Z98" s="297"/>
      <c r="AA98" s="292"/>
      <c r="AB98" s="298"/>
      <c r="AC98" s="26" t="s">
        <v>188</v>
      </c>
      <c r="AD98" s="316"/>
      <c r="AE98" s="316"/>
      <c r="AF98" s="316"/>
      <c r="AG98" s="26" t="str">
        <f t="shared" si="30"/>
        <v>85</v>
      </c>
      <c r="AH98" s="316"/>
      <c r="AI98" s="315" t="str">
        <f t="shared" si="31"/>
        <v>HBB G-Flex Neo W: 720, 400A</v>
      </c>
    </row>
    <row r="99" spans="3:35" ht="20">
      <c r="C99" s="314" t="s">
        <v>184</v>
      </c>
      <c r="D99" s="288" t="str">
        <f>IF(C99="T-Power ",IF(Q99="","",IF(Q99&lt;=1250,"Compacto ",IF(Q99&lt;=4000,"Modular ","Heavy "))),IF(C99="G-Flex ",IF(OR(Q99="",Q99&lt;=400),"Neo ",""),""))</f>
        <v/>
      </c>
      <c r="E99" s="289" t="s">
        <v>165</v>
      </c>
      <c r="F99" s="311" t="s">
        <v>186</v>
      </c>
      <c r="G99" s="311" t="s">
        <v>186</v>
      </c>
      <c r="H99" s="289" t="str" cm="1">
        <f t="array" ref="H99">_xlfn.IFS(G99="Tierra ","T",G99="Neutro   ","N",G99="HBB ","BB",G99="VBB ","BB")</f>
        <v>BB</v>
      </c>
      <c r="I99" s="312">
        <v>720</v>
      </c>
      <c r="J99" s="312"/>
      <c r="K99" s="312"/>
      <c r="L99" s="313"/>
      <c r="M99" s="313"/>
      <c r="N99" s="292" t="str">
        <f>MID(C99,1,1)&amp;"_"&amp;MID(E99,1,1)&amp;H99&amp;"X"&amp;I99&amp;"X"</f>
        <v>G_HBBX720X</v>
      </c>
      <c r="O99" s="293" t="str">
        <f>N99&amp;Q99</f>
        <v>G_HBBX720X630</v>
      </c>
      <c r="P99" s="294"/>
      <c r="Q99" s="295">
        <v>630</v>
      </c>
      <c r="R99" s="296"/>
      <c r="S99" s="296"/>
      <c r="T99" s="296"/>
      <c r="U99" s="296"/>
      <c r="V99" s="296"/>
      <c r="W99" s="296"/>
      <c r="X99" s="293" t="str">
        <f>N99&amp;P99&amp;Q99&amp;R99</f>
        <v>G_HBBX720X630</v>
      </c>
      <c r="Y99" s="309" t="s">
        <v>180</v>
      </c>
      <c r="Z99" s="297"/>
      <c r="AA99" s="292"/>
      <c r="AB99" s="298"/>
      <c r="AD99" s="316"/>
      <c r="AE99" s="316"/>
      <c r="AF99" s="316"/>
      <c r="AG99" s="26" t="str">
        <f t="shared" si="30"/>
        <v>85</v>
      </c>
      <c r="AH99" s="316"/>
      <c r="AI99" s="315" t="str">
        <f t="shared" si="31"/>
        <v>HBB G-Flex W: 720, 630A</v>
      </c>
    </row>
    <row r="100" spans="3:35" ht="20">
      <c r="C100" s="300" t="s">
        <v>174</v>
      </c>
      <c r="D100" s="301" t="str">
        <f t="shared" ref="D100:D117" si="32">IF(C100="T-Power ",IF(Q100="","",IF(Q100&lt;=1250,"Compacto ",IF(Q100&lt;=4000,"Modular    ","Heavy  "))),IF(C100="G-Flex       ",IF(OR(Q100="",Q100&lt;=400),"Neo ",""),""))</f>
        <v xml:space="preserve">Compacto </v>
      </c>
      <c r="E100" s="302" t="s">
        <v>165</v>
      </c>
      <c r="F100" s="302" t="s">
        <v>186</v>
      </c>
      <c r="G100" s="302" t="s">
        <v>186</v>
      </c>
      <c r="H100" s="302" t="str" cm="1">
        <f t="array" ref="H100">_xlfn.IFS(G100="Tierra ","T",G100="Neutro   ","N",G100="HBB ","BB",G100="VBB ","BB")</f>
        <v>BB</v>
      </c>
      <c r="I100" s="303">
        <v>720</v>
      </c>
      <c r="J100" s="303"/>
      <c r="K100" s="303"/>
      <c r="L100" s="291"/>
      <c r="M100" s="291"/>
      <c r="N100" s="304" t="str">
        <f t="shared" ref="N100:N119" si="33">MID(C100,1,1)&amp;"_"&amp;MID(E100,1,1)&amp;H100&amp;"X"&amp;I100&amp;"X"</f>
        <v>T_HBBX720X</v>
      </c>
      <c r="O100" s="305" t="str">
        <f t="shared" ref="O100:O119" si="34">N100&amp;Q100</f>
        <v>T_HBBX720X1250</v>
      </c>
      <c r="P100" s="306" t="s">
        <v>73</v>
      </c>
      <c r="Q100" s="307">
        <v>1250</v>
      </c>
      <c r="R100" s="308"/>
      <c r="S100" s="308"/>
      <c r="T100" s="308"/>
      <c r="U100" s="308"/>
      <c r="V100" s="308"/>
      <c r="W100" s="308"/>
      <c r="X100" s="305" t="str">
        <f t="shared" ref="X100:X119" si="35">N100&amp;P100&amp;Q100&amp;R100</f>
        <v>T_HBBX720X10-651250</v>
      </c>
      <c r="Y100" s="309">
        <v>1038001</v>
      </c>
      <c r="Z100" s="309"/>
      <c r="AA100" s="307"/>
      <c r="AB100" s="310"/>
      <c r="AC100" s="26" t="s">
        <v>127</v>
      </c>
      <c r="AD100" s="316"/>
      <c r="AE100" s="316"/>
      <c r="AF100" s="316"/>
      <c r="AG100" s="26" t="str">
        <f t="shared" si="30"/>
        <v>75</v>
      </c>
      <c r="AH100" s="316"/>
      <c r="AI100" s="315" t="str">
        <f t="shared" si="31"/>
        <v>HBB T-Power Compacto W: 720, 1250A</v>
      </c>
    </row>
    <row r="101" spans="3:35" ht="20">
      <c r="C101" s="300" t="s">
        <v>174</v>
      </c>
      <c r="D101" s="301" t="str">
        <f t="shared" si="32"/>
        <v xml:space="preserve">Modular    </v>
      </c>
      <c r="E101" s="302" t="s">
        <v>165</v>
      </c>
      <c r="F101" s="302" t="s">
        <v>186</v>
      </c>
      <c r="G101" s="302" t="s">
        <v>186</v>
      </c>
      <c r="H101" s="302" t="str" cm="1">
        <f t="array" ref="H101">_xlfn.IFS(G101="Tierra ","T",G101="Neutro   ","N",G101="HBB ","BB",G101="VBB ","BB")</f>
        <v>BB</v>
      </c>
      <c r="I101" s="303">
        <v>720</v>
      </c>
      <c r="J101" s="303"/>
      <c r="K101" s="303"/>
      <c r="L101" s="291"/>
      <c r="M101" s="291"/>
      <c r="N101" s="304" t="str">
        <f t="shared" si="33"/>
        <v>T_HBBX720X</v>
      </c>
      <c r="O101" s="305" t="str">
        <f t="shared" si="34"/>
        <v>T_HBBX720X1600</v>
      </c>
      <c r="P101" s="306" t="s">
        <v>73</v>
      </c>
      <c r="Q101" s="307">
        <v>1600</v>
      </c>
      <c r="R101" s="308"/>
      <c r="S101" s="308"/>
      <c r="T101" s="308"/>
      <c r="U101" s="308"/>
      <c r="V101" s="308"/>
      <c r="W101" s="308"/>
      <c r="X101" s="305" t="str">
        <f t="shared" si="35"/>
        <v>T_HBBX720X10-651600</v>
      </c>
      <c r="Y101" s="309">
        <v>1038004</v>
      </c>
      <c r="Z101" s="309"/>
      <c r="AA101" s="307"/>
      <c r="AB101" s="310"/>
      <c r="AC101" s="26" t="s">
        <v>128</v>
      </c>
      <c r="AD101" s="316"/>
      <c r="AE101" s="316"/>
      <c r="AF101" s="316"/>
      <c r="AG101" s="26" t="str">
        <f t="shared" si="30"/>
        <v>75</v>
      </c>
      <c r="AH101" s="316"/>
      <c r="AI101" s="315" t="str">
        <f t="shared" si="31"/>
        <v>HBB T-Power Modular    W: 720, 1600A</v>
      </c>
    </row>
    <row r="102" spans="3:35" ht="20">
      <c r="C102" s="300" t="s">
        <v>174</v>
      </c>
      <c r="D102" s="301" t="str">
        <f t="shared" si="32"/>
        <v xml:space="preserve">Modular    </v>
      </c>
      <c r="E102" s="302" t="s">
        <v>165</v>
      </c>
      <c r="F102" s="302" t="s">
        <v>186</v>
      </c>
      <c r="G102" s="302" t="s">
        <v>186</v>
      </c>
      <c r="H102" s="302" t="str" cm="1">
        <f t="array" ref="H102">_xlfn.IFS(G102="Tierra ","T",G102="Neutro   ","N",G102="HBB ","BB",G102="VBB ","BB")</f>
        <v>BB</v>
      </c>
      <c r="I102" s="303">
        <v>720</v>
      </c>
      <c r="J102" s="303"/>
      <c r="K102" s="303"/>
      <c r="L102" s="291"/>
      <c r="M102" s="291"/>
      <c r="N102" s="304" t="str">
        <f t="shared" si="33"/>
        <v>T_HBBX720X</v>
      </c>
      <c r="O102" s="305" t="str">
        <f t="shared" si="34"/>
        <v>T_HBBX720X2500</v>
      </c>
      <c r="P102" s="306" t="s">
        <v>73</v>
      </c>
      <c r="Q102" s="307">
        <v>2500</v>
      </c>
      <c r="R102" s="308"/>
      <c r="S102" s="308"/>
      <c r="T102" s="308"/>
      <c r="U102" s="308"/>
      <c r="V102" s="308"/>
      <c r="W102" s="308"/>
      <c r="X102" s="305" t="str">
        <f t="shared" si="35"/>
        <v>T_HBBX720X10-652500</v>
      </c>
      <c r="Y102" s="309">
        <v>1038007</v>
      </c>
      <c r="Z102" s="309"/>
      <c r="AA102" s="307"/>
      <c r="AB102" s="310"/>
      <c r="AC102" s="26" t="s">
        <v>130</v>
      </c>
      <c r="AD102" s="316"/>
      <c r="AE102" s="316"/>
      <c r="AF102" s="316"/>
      <c r="AG102" s="26" t="str">
        <f t="shared" si="30"/>
        <v>120</v>
      </c>
      <c r="AH102" s="316"/>
      <c r="AI102" s="315" t="str">
        <f t="shared" si="31"/>
        <v>HBB T-Power Modular    W: 720, 2500A</v>
      </c>
    </row>
    <row r="103" spans="3:35" ht="20">
      <c r="C103" s="300" t="s">
        <v>174</v>
      </c>
      <c r="D103" s="301" t="str">
        <f t="shared" si="32"/>
        <v xml:space="preserve">Heavy  </v>
      </c>
      <c r="E103" s="302" t="s">
        <v>165</v>
      </c>
      <c r="F103" s="302" t="s">
        <v>186</v>
      </c>
      <c r="G103" s="302" t="s">
        <v>186</v>
      </c>
      <c r="H103" s="302" t="str" cm="1">
        <f t="array" ref="H103">_xlfn.IFS(G103="Tierra ","T",G103="Neutro   ","N",G103="HBB ","BB",G103="VBB ","BB")</f>
        <v>BB</v>
      </c>
      <c r="I103" s="303">
        <v>720</v>
      </c>
      <c r="J103" s="303"/>
      <c r="K103" s="303"/>
      <c r="L103" s="291"/>
      <c r="M103" s="291"/>
      <c r="N103" s="304" t="str">
        <f t="shared" si="33"/>
        <v>T_HBBX720X</v>
      </c>
      <c r="O103" s="305" t="str">
        <f t="shared" si="34"/>
        <v>T_HBBX720X2000-2500</v>
      </c>
      <c r="P103" s="306" t="s">
        <v>73</v>
      </c>
      <c r="Q103" s="307" t="s">
        <v>131</v>
      </c>
      <c r="R103" s="308"/>
      <c r="S103" s="308"/>
      <c r="T103" s="308"/>
      <c r="U103" s="308"/>
      <c r="V103" s="308"/>
      <c r="W103" s="308"/>
      <c r="X103" s="305" t="str">
        <f t="shared" si="35"/>
        <v>T_HBBX720X10-652000-2500</v>
      </c>
      <c r="Y103" s="309">
        <v>1038009</v>
      </c>
      <c r="Z103" s="309"/>
      <c r="AA103" s="307"/>
      <c r="AB103" s="310"/>
      <c r="AC103" s="26" t="s">
        <v>132</v>
      </c>
      <c r="AD103" s="316"/>
      <c r="AE103" s="316"/>
      <c r="AF103" s="316"/>
      <c r="AG103" s="26" t="str">
        <f t="shared" si="30"/>
        <v>140</v>
      </c>
      <c r="AH103" s="316"/>
      <c r="AI103" s="315" t="str">
        <f t="shared" si="31"/>
        <v>HBB T-Power Heavy  W: 720, 2000-2500A</v>
      </c>
    </row>
    <row r="104" spans="3:35" ht="20">
      <c r="C104" s="300" t="s">
        <v>174</v>
      </c>
      <c r="D104" s="301" t="str">
        <f t="shared" si="32"/>
        <v xml:space="preserve">Modular    </v>
      </c>
      <c r="E104" s="302" t="s">
        <v>165</v>
      </c>
      <c r="F104" s="302" t="s">
        <v>186</v>
      </c>
      <c r="G104" s="302" t="s">
        <v>186</v>
      </c>
      <c r="H104" s="302" t="str" cm="1">
        <f t="array" ref="H104">_xlfn.IFS(G104="Tierra ","T",G104="Neutro   ","N",G104="HBB ","BB",G104="VBB ","BB")</f>
        <v>BB</v>
      </c>
      <c r="I104" s="303">
        <v>720</v>
      </c>
      <c r="J104" s="303"/>
      <c r="K104" s="303"/>
      <c r="L104" s="291"/>
      <c r="M104" s="291"/>
      <c r="N104" s="304" t="str">
        <f t="shared" si="33"/>
        <v>T_HBBX720X</v>
      </c>
      <c r="O104" s="305" t="str">
        <f t="shared" si="34"/>
        <v>T_HBBX720X3200</v>
      </c>
      <c r="P104" s="306" t="s">
        <v>73</v>
      </c>
      <c r="Q104" s="307">
        <v>3200</v>
      </c>
      <c r="R104" s="308"/>
      <c r="S104" s="308"/>
      <c r="T104" s="308"/>
      <c r="U104" s="308"/>
      <c r="V104" s="308"/>
      <c r="W104" s="308"/>
      <c r="X104" s="305" t="str">
        <f t="shared" si="35"/>
        <v>T_HBBX720X10-653200</v>
      </c>
      <c r="Y104" s="309">
        <v>1038011</v>
      </c>
      <c r="Z104" s="309"/>
      <c r="AA104" s="307"/>
      <c r="AB104" s="310"/>
      <c r="AC104" s="26" t="s">
        <v>134</v>
      </c>
      <c r="AD104" s="316"/>
      <c r="AE104" s="316"/>
      <c r="AF104" s="316"/>
      <c r="AG104" s="26" t="str">
        <f t="shared" si="30"/>
        <v>120</v>
      </c>
      <c r="AH104" s="316"/>
      <c r="AI104" s="315" t="str">
        <f t="shared" si="31"/>
        <v>HBB T-Power Modular    W: 720, 3200A</v>
      </c>
    </row>
    <row r="105" spans="3:35" ht="20">
      <c r="C105" s="300" t="s">
        <v>174</v>
      </c>
      <c r="D105" s="301" t="str">
        <f t="shared" si="32"/>
        <v xml:space="preserve">Modular    </v>
      </c>
      <c r="E105" s="302" t="s">
        <v>165</v>
      </c>
      <c r="F105" s="302" t="s">
        <v>186</v>
      </c>
      <c r="G105" s="302" t="s">
        <v>186</v>
      </c>
      <c r="H105" s="302" t="str" cm="1">
        <f t="array" ref="H105">_xlfn.IFS(G105="Tierra ","T",G105="Neutro   ","N",G105="HBB ","BB",G105="VBB ","BB")</f>
        <v>BB</v>
      </c>
      <c r="I105" s="303">
        <v>720</v>
      </c>
      <c r="J105" s="303"/>
      <c r="K105" s="303"/>
      <c r="L105" s="291"/>
      <c r="M105" s="291"/>
      <c r="N105" s="304" t="str">
        <f t="shared" si="33"/>
        <v>T_HBBX720X</v>
      </c>
      <c r="O105" s="305" t="str">
        <f t="shared" si="34"/>
        <v>T_HBBX720X4000</v>
      </c>
      <c r="P105" s="306" t="s">
        <v>73</v>
      </c>
      <c r="Q105" s="307">
        <v>4000</v>
      </c>
      <c r="R105" s="308"/>
      <c r="S105" s="308"/>
      <c r="T105" s="308"/>
      <c r="U105" s="308"/>
      <c r="V105" s="308"/>
      <c r="W105" s="308"/>
      <c r="X105" s="305" t="str">
        <f t="shared" si="35"/>
        <v>T_HBBX720X10-654000</v>
      </c>
      <c r="Y105" s="309">
        <v>1038013</v>
      </c>
      <c r="Z105" s="309"/>
      <c r="AA105" s="307"/>
      <c r="AB105" s="310"/>
      <c r="AD105" s="316"/>
      <c r="AE105" s="316"/>
      <c r="AF105" s="316"/>
      <c r="AG105" s="26" t="str">
        <f t="shared" si="30"/>
        <v>140</v>
      </c>
      <c r="AH105" s="316"/>
      <c r="AI105" s="315" t="str">
        <f t="shared" si="31"/>
        <v>HBB T-Power Modular    W: 720, 4000A</v>
      </c>
    </row>
    <row r="106" spans="3:35" ht="20">
      <c r="C106" s="300" t="s">
        <v>174</v>
      </c>
      <c r="D106" s="301" t="str">
        <f t="shared" si="32"/>
        <v xml:space="preserve">Heavy  </v>
      </c>
      <c r="E106" s="302" t="s">
        <v>165</v>
      </c>
      <c r="F106" s="302" t="s">
        <v>186</v>
      </c>
      <c r="G106" s="302" t="s">
        <v>186</v>
      </c>
      <c r="H106" s="302" t="str" cm="1">
        <f t="array" ref="H106">_xlfn.IFS(G106="Tierra ","T",G106="Neutro   ","N",G106="HBB ","BB",G106="VBB ","BB")</f>
        <v>BB</v>
      </c>
      <c r="I106" s="303">
        <v>720</v>
      </c>
      <c r="J106" s="303"/>
      <c r="K106" s="303"/>
      <c r="L106" s="291"/>
      <c r="M106" s="291"/>
      <c r="N106" s="304" t="str">
        <f t="shared" si="33"/>
        <v>T_HBBX720X</v>
      </c>
      <c r="O106" s="305" t="str">
        <f t="shared" si="34"/>
        <v>T_HBBX720X5000</v>
      </c>
      <c r="P106" s="306" t="s">
        <v>73</v>
      </c>
      <c r="Q106" s="307">
        <v>5000</v>
      </c>
      <c r="R106" s="308"/>
      <c r="S106" s="308"/>
      <c r="T106" s="308"/>
      <c r="U106" s="308"/>
      <c r="V106" s="308"/>
      <c r="W106" s="308"/>
      <c r="X106" s="305" t="str">
        <f t="shared" si="35"/>
        <v>T_HBBX720X10-655000</v>
      </c>
      <c r="Y106" s="309">
        <v>1038015</v>
      </c>
      <c r="Z106" s="309"/>
      <c r="AA106" s="307"/>
      <c r="AB106" s="310"/>
      <c r="AD106" s="316"/>
      <c r="AE106" s="316"/>
      <c r="AF106" s="316"/>
      <c r="AG106" s="26" t="str">
        <f t="shared" si="30"/>
        <v>140</v>
      </c>
      <c r="AH106" s="316"/>
      <c r="AI106" s="315" t="str">
        <f t="shared" si="31"/>
        <v>HBB T-Power Heavy  W: 720, 5000A</v>
      </c>
    </row>
    <row r="107" spans="3:35" ht="20">
      <c r="C107" s="300" t="s">
        <v>174</v>
      </c>
      <c r="D107" s="301" t="str">
        <f t="shared" si="32"/>
        <v xml:space="preserve">Heavy  </v>
      </c>
      <c r="E107" s="302" t="s">
        <v>165</v>
      </c>
      <c r="F107" s="302" t="s">
        <v>186</v>
      </c>
      <c r="G107" s="302" t="s">
        <v>186</v>
      </c>
      <c r="H107" s="302" t="str" cm="1">
        <f t="array" ref="H107">_xlfn.IFS(G107="Tierra ","T",G107="Neutro   ","N",G107="HBB ","BB",G107="VBB ","BB")</f>
        <v>BB</v>
      </c>
      <c r="I107" s="303">
        <v>720</v>
      </c>
      <c r="J107" s="303"/>
      <c r="K107" s="303"/>
      <c r="L107" s="291"/>
      <c r="M107" s="291"/>
      <c r="N107" s="304" t="str">
        <f t="shared" si="33"/>
        <v>T_HBBX720X</v>
      </c>
      <c r="O107" s="305" t="str">
        <f t="shared" si="34"/>
        <v>T_HBBX720X6300</v>
      </c>
      <c r="P107" s="306" t="s">
        <v>73</v>
      </c>
      <c r="Q107" s="307">
        <v>6300</v>
      </c>
      <c r="R107" s="308"/>
      <c r="S107" s="308"/>
      <c r="T107" s="308"/>
      <c r="U107" s="308"/>
      <c r="V107" s="308"/>
      <c r="W107" s="308"/>
      <c r="X107" s="305" t="str">
        <f t="shared" si="35"/>
        <v>T_HBBX720X10-656300</v>
      </c>
      <c r="Y107" s="309">
        <v>1038017</v>
      </c>
      <c r="Z107" s="309"/>
      <c r="AA107" s="307"/>
      <c r="AB107" s="310"/>
      <c r="AD107" s="316"/>
      <c r="AE107" s="316"/>
      <c r="AF107" s="316"/>
      <c r="AG107" s="26" t="str">
        <f t="shared" si="30"/>
        <v>140</v>
      </c>
      <c r="AH107" s="316"/>
      <c r="AI107" s="315" t="str">
        <f t="shared" si="31"/>
        <v>HBB T-Power Heavy  W: 720, 6300A</v>
      </c>
    </row>
    <row r="108" spans="3:35" ht="20">
      <c r="C108" s="300" t="s">
        <v>174</v>
      </c>
      <c r="D108" s="301" t="str">
        <f t="shared" si="32"/>
        <v xml:space="preserve">Heavy  </v>
      </c>
      <c r="E108" s="302" t="s">
        <v>165</v>
      </c>
      <c r="F108" s="302" t="s">
        <v>186</v>
      </c>
      <c r="G108" s="302" t="s">
        <v>186</v>
      </c>
      <c r="H108" s="302" t="str" cm="1">
        <f t="array" ref="H108">_xlfn.IFS(G108="Tierra ","T",G108="Neutro   ","N",G108="HBB ","BB",G108="VBB ","BB")</f>
        <v>BB</v>
      </c>
      <c r="I108" s="303">
        <v>720</v>
      </c>
      <c r="J108" s="303"/>
      <c r="K108" s="303"/>
      <c r="L108" s="291"/>
      <c r="M108" s="291"/>
      <c r="N108" s="304" t="str">
        <f t="shared" si="33"/>
        <v>T_HBBX720X</v>
      </c>
      <c r="O108" s="305" t="str">
        <f t="shared" si="34"/>
        <v>T_HBBX720X7000</v>
      </c>
      <c r="P108" s="306" t="s">
        <v>73</v>
      </c>
      <c r="Q108" s="307">
        <v>7000</v>
      </c>
      <c r="R108" s="308"/>
      <c r="S108" s="308"/>
      <c r="T108" s="308"/>
      <c r="U108" s="308"/>
      <c r="V108" s="308"/>
      <c r="W108" s="308"/>
      <c r="X108" s="305" t="str">
        <f t="shared" si="35"/>
        <v>T_HBBX720X10-657000</v>
      </c>
      <c r="Y108" s="309">
        <v>1038019</v>
      </c>
      <c r="Z108" s="309"/>
      <c r="AA108" s="307"/>
      <c r="AB108" s="310"/>
      <c r="AD108" s="316"/>
      <c r="AE108" s="316"/>
      <c r="AF108" s="316"/>
      <c r="AG108" s="26" t="str">
        <f t="shared" si="30"/>
        <v>140</v>
      </c>
      <c r="AH108" s="316"/>
      <c r="AI108" s="315" t="str">
        <f t="shared" si="31"/>
        <v>HBB T-Power Heavy  W: 720, 7000A</v>
      </c>
    </row>
    <row r="109" spans="3:35" ht="20">
      <c r="C109" s="287" t="s">
        <v>174</v>
      </c>
      <c r="D109" s="288" t="str">
        <f t="shared" si="32"/>
        <v xml:space="preserve">Compacto </v>
      </c>
      <c r="E109" s="289" t="s">
        <v>165</v>
      </c>
      <c r="F109" s="311" t="s">
        <v>186</v>
      </c>
      <c r="G109" s="311" t="s">
        <v>186</v>
      </c>
      <c r="H109" s="289" t="str" cm="1">
        <f t="array" ref="H109">_xlfn.IFS(G109="Tierra ","T",G109="Neutro   ","N",G109="HBB ","BB",G109="VBB ","BB")</f>
        <v>BB</v>
      </c>
      <c r="I109" s="312">
        <v>400</v>
      </c>
      <c r="J109" s="312"/>
      <c r="K109" s="312"/>
      <c r="L109" s="313"/>
      <c r="M109" s="313"/>
      <c r="N109" s="292" t="str">
        <f t="shared" si="33"/>
        <v>T_HBBX400X</v>
      </c>
      <c r="O109" s="293" t="str">
        <f t="shared" si="34"/>
        <v>T_HBBX400X1250</v>
      </c>
      <c r="P109" s="294" t="s">
        <v>73</v>
      </c>
      <c r="Q109" s="295">
        <v>1250</v>
      </c>
      <c r="R109" s="296"/>
      <c r="S109" s="296"/>
      <c r="T109" s="296"/>
      <c r="U109" s="296"/>
      <c r="V109" s="296"/>
      <c r="W109" s="296"/>
      <c r="X109" s="293" t="str">
        <f t="shared" si="35"/>
        <v>T_HBBX400X10-651250</v>
      </c>
      <c r="Y109" s="297">
        <v>1038000</v>
      </c>
      <c r="Z109" s="297"/>
      <c r="AA109" s="292"/>
      <c r="AB109" s="298"/>
      <c r="AC109" s="26" t="s">
        <v>127</v>
      </c>
      <c r="AD109" s="316"/>
      <c r="AE109" s="316"/>
      <c r="AF109" s="316"/>
      <c r="AG109" s="26" t="str">
        <f t="shared" si="30"/>
        <v>75</v>
      </c>
      <c r="AH109" s="316"/>
      <c r="AI109" s="315" t="str">
        <f t="shared" si="31"/>
        <v>HBB T-Power Compacto W: 400, 1250A</v>
      </c>
    </row>
    <row r="110" spans="3:35" ht="20">
      <c r="C110" s="287" t="s">
        <v>174</v>
      </c>
      <c r="D110" s="288" t="str">
        <f t="shared" si="32"/>
        <v xml:space="preserve">Modular    </v>
      </c>
      <c r="E110" s="289" t="s">
        <v>165</v>
      </c>
      <c r="F110" s="311" t="s">
        <v>186</v>
      </c>
      <c r="G110" s="311" t="s">
        <v>186</v>
      </c>
      <c r="H110" s="289" t="str" cm="1">
        <f t="array" ref="H110">_xlfn.IFS(G110="Tierra ","T",G110="Neutro   ","N",G110="HBB ","BB",G110="VBB ","BB")</f>
        <v>BB</v>
      </c>
      <c r="I110" s="312">
        <v>400</v>
      </c>
      <c r="J110" s="312"/>
      <c r="K110" s="312"/>
      <c r="L110" s="313"/>
      <c r="M110" s="313"/>
      <c r="N110" s="292" t="str">
        <f t="shared" si="33"/>
        <v>T_HBBX400X</v>
      </c>
      <c r="O110" s="293" t="str">
        <f t="shared" si="34"/>
        <v>T_HBBX400X1600</v>
      </c>
      <c r="P110" s="294" t="s">
        <v>73</v>
      </c>
      <c r="Q110" s="295">
        <v>1600</v>
      </c>
      <c r="R110" s="296"/>
      <c r="S110" s="296"/>
      <c r="T110" s="296"/>
      <c r="U110" s="296"/>
      <c r="V110" s="296"/>
      <c r="W110" s="296"/>
      <c r="X110" s="293" t="str">
        <f t="shared" si="35"/>
        <v>T_HBBX400X10-651600</v>
      </c>
      <c r="Y110" s="297">
        <v>1038003</v>
      </c>
      <c r="Z110" s="297"/>
      <c r="AA110" s="292"/>
      <c r="AB110" s="298"/>
      <c r="AC110" s="26" t="s">
        <v>128</v>
      </c>
      <c r="AD110" s="316"/>
      <c r="AE110" s="316"/>
      <c r="AF110" s="316"/>
      <c r="AG110" s="26" t="str">
        <f t="shared" si="30"/>
        <v>75</v>
      </c>
      <c r="AH110" s="316"/>
      <c r="AI110" s="315" t="str">
        <f t="shared" si="31"/>
        <v>HBB T-Power Modular    W: 400, 1600A</v>
      </c>
    </row>
    <row r="111" spans="3:35" ht="20">
      <c r="C111" s="287" t="s">
        <v>174</v>
      </c>
      <c r="D111" s="288" t="str">
        <f t="shared" si="32"/>
        <v xml:space="preserve">Modular    </v>
      </c>
      <c r="E111" s="289" t="s">
        <v>165</v>
      </c>
      <c r="F111" s="311" t="s">
        <v>186</v>
      </c>
      <c r="G111" s="311" t="s">
        <v>186</v>
      </c>
      <c r="H111" s="289" t="str" cm="1">
        <f t="array" ref="H111">_xlfn.IFS(G111="Tierra ","T",G111="Neutro   ","N",G111="HBB ","BB",G111="VBB ","BB")</f>
        <v>BB</v>
      </c>
      <c r="I111" s="312">
        <v>400</v>
      </c>
      <c r="J111" s="312"/>
      <c r="K111" s="312"/>
      <c r="L111" s="313"/>
      <c r="M111" s="313"/>
      <c r="N111" s="292" t="str">
        <f t="shared" si="33"/>
        <v>T_HBBX400X</v>
      </c>
      <c r="O111" s="293" t="str">
        <f t="shared" si="34"/>
        <v>T_HBBX400X2500</v>
      </c>
      <c r="P111" s="294" t="s">
        <v>73</v>
      </c>
      <c r="Q111" s="295">
        <v>2500</v>
      </c>
      <c r="R111" s="296"/>
      <c r="S111" s="296"/>
      <c r="T111" s="296"/>
      <c r="U111" s="296"/>
      <c r="V111" s="296"/>
      <c r="W111" s="296"/>
      <c r="X111" s="293" t="str">
        <f t="shared" si="35"/>
        <v>T_HBBX400X10-652500</v>
      </c>
      <c r="Y111" s="297">
        <v>1038006</v>
      </c>
      <c r="Z111" s="297"/>
      <c r="AA111" s="292"/>
      <c r="AB111" s="298"/>
      <c r="AC111" s="26" t="s">
        <v>130</v>
      </c>
      <c r="AD111" s="316"/>
      <c r="AE111" s="316"/>
      <c r="AF111" s="316"/>
      <c r="AG111" s="26" t="str">
        <f t="shared" si="30"/>
        <v>120</v>
      </c>
      <c r="AH111" s="316"/>
      <c r="AI111" s="315" t="str">
        <f t="shared" si="31"/>
        <v>HBB T-Power Modular    W: 400, 2500A</v>
      </c>
    </row>
    <row r="112" spans="3:35" ht="20">
      <c r="C112" s="287" t="s">
        <v>174</v>
      </c>
      <c r="D112" s="288" t="str">
        <f t="shared" si="32"/>
        <v xml:space="preserve">Heavy  </v>
      </c>
      <c r="E112" s="289" t="s">
        <v>165</v>
      </c>
      <c r="F112" s="311" t="s">
        <v>186</v>
      </c>
      <c r="G112" s="311" t="s">
        <v>186</v>
      </c>
      <c r="H112" s="289" t="str" cm="1">
        <f t="array" ref="H112">_xlfn.IFS(G112="Tierra ","T",G112="Neutro   ","N",G112="HBB ","BB",G112="VBB ","BB")</f>
        <v>BB</v>
      </c>
      <c r="I112" s="312">
        <v>400</v>
      </c>
      <c r="J112" s="312"/>
      <c r="K112" s="312"/>
      <c r="L112" s="313"/>
      <c r="M112" s="313"/>
      <c r="N112" s="292" t="str">
        <f t="shared" si="33"/>
        <v>T_HBBX400X</v>
      </c>
      <c r="O112" s="293" t="str">
        <f t="shared" si="34"/>
        <v>T_HBBX400X2000-2500</v>
      </c>
      <c r="P112" s="294" t="s">
        <v>73</v>
      </c>
      <c r="Q112" s="295" t="s">
        <v>131</v>
      </c>
      <c r="R112" s="296"/>
      <c r="S112" s="296"/>
      <c r="T112" s="296"/>
      <c r="U112" s="296"/>
      <c r="V112" s="296"/>
      <c r="W112" s="296"/>
      <c r="X112" s="293" t="str">
        <f t="shared" si="35"/>
        <v>T_HBBX400X10-652000-2500</v>
      </c>
      <c r="Y112" s="297">
        <v>1038008</v>
      </c>
      <c r="Z112" s="297"/>
      <c r="AA112" s="292"/>
      <c r="AB112" s="298"/>
      <c r="AC112" s="26" t="s">
        <v>132</v>
      </c>
      <c r="AD112" s="316"/>
      <c r="AE112" s="316"/>
      <c r="AF112" s="316"/>
      <c r="AG112" s="26" t="str">
        <f t="shared" si="30"/>
        <v>140</v>
      </c>
      <c r="AH112" s="316"/>
      <c r="AI112" s="315" t="str">
        <f t="shared" si="31"/>
        <v>HBB T-Power Heavy  W: 400, 2000-2500A</v>
      </c>
    </row>
    <row r="113" spans="3:35" ht="20">
      <c r="C113" s="287" t="s">
        <v>174</v>
      </c>
      <c r="D113" s="288" t="str">
        <f t="shared" si="32"/>
        <v xml:space="preserve">Modular    </v>
      </c>
      <c r="E113" s="289" t="s">
        <v>165</v>
      </c>
      <c r="F113" s="311" t="s">
        <v>186</v>
      </c>
      <c r="G113" s="311" t="s">
        <v>186</v>
      </c>
      <c r="H113" s="289" t="str" cm="1">
        <f t="array" ref="H113">_xlfn.IFS(G113="Tierra ","T",G113="Neutro   ","N",G113="HBB ","BB",G113="VBB ","BB")</f>
        <v>BB</v>
      </c>
      <c r="I113" s="312">
        <v>400</v>
      </c>
      <c r="J113" s="312"/>
      <c r="K113" s="312"/>
      <c r="L113" s="313"/>
      <c r="M113" s="313"/>
      <c r="N113" s="292" t="str">
        <f t="shared" si="33"/>
        <v>T_HBBX400X</v>
      </c>
      <c r="O113" s="293" t="str">
        <f t="shared" si="34"/>
        <v>T_HBBX400X3200</v>
      </c>
      <c r="P113" s="294" t="s">
        <v>73</v>
      </c>
      <c r="Q113" s="295">
        <v>3200</v>
      </c>
      <c r="R113" s="296"/>
      <c r="S113" s="296"/>
      <c r="T113" s="296"/>
      <c r="U113" s="296"/>
      <c r="V113" s="296"/>
      <c r="W113" s="296"/>
      <c r="X113" s="293" t="str">
        <f t="shared" si="35"/>
        <v>T_HBBX400X10-653200</v>
      </c>
      <c r="Y113" s="297">
        <v>1038010</v>
      </c>
      <c r="Z113" s="297"/>
      <c r="AA113" s="292"/>
      <c r="AB113" s="298"/>
      <c r="AC113" s="26" t="s">
        <v>134</v>
      </c>
      <c r="AD113" s="316"/>
      <c r="AE113" s="316"/>
      <c r="AF113" s="316"/>
      <c r="AG113" s="26" t="str">
        <f t="shared" si="30"/>
        <v>120</v>
      </c>
      <c r="AH113" s="316"/>
      <c r="AI113" s="315" t="str">
        <f t="shared" si="31"/>
        <v>HBB T-Power Modular    W: 400, 3200A</v>
      </c>
    </row>
    <row r="114" spans="3:35" ht="20">
      <c r="C114" s="287" t="s">
        <v>174</v>
      </c>
      <c r="D114" s="288" t="str">
        <f t="shared" si="32"/>
        <v xml:space="preserve">Modular    </v>
      </c>
      <c r="E114" s="289" t="s">
        <v>165</v>
      </c>
      <c r="F114" s="311" t="s">
        <v>186</v>
      </c>
      <c r="G114" s="311" t="s">
        <v>186</v>
      </c>
      <c r="H114" s="289" t="str" cm="1">
        <f t="array" ref="H114">_xlfn.IFS(G114="Tierra ","T",G114="Neutro   ","N",G114="HBB ","BB",G114="VBB ","BB")</f>
        <v>BB</v>
      </c>
      <c r="I114" s="312">
        <v>400</v>
      </c>
      <c r="J114" s="312"/>
      <c r="K114" s="312"/>
      <c r="L114" s="313"/>
      <c r="M114" s="313"/>
      <c r="N114" s="292" t="str">
        <f t="shared" si="33"/>
        <v>T_HBBX400X</v>
      </c>
      <c r="O114" s="293" t="str">
        <f t="shared" si="34"/>
        <v>T_HBBX400X4000</v>
      </c>
      <c r="P114" s="294" t="s">
        <v>73</v>
      </c>
      <c r="Q114" s="295">
        <v>4000</v>
      </c>
      <c r="R114" s="296"/>
      <c r="S114" s="296"/>
      <c r="T114" s="296"/>
      <c r="U114" s="296"/>
      <c r="V114" s="296"/>
      <c r="W114" s="296"/>
      <c r="X114" s="293" t="str">
        <f t="shared" si="35"/>
        <v>T_HBBX400X10-654000</v>
      </c>
      <c r="Y114" s="297">
        <v>1038012</v>
      </c>
      <c r="Z114" s="297"/>
      <c r="AA114" s="292"/>
      <c r="AB114" s="298"/>
      <c r="AD114" s="316"/>
      <c r="AE114" s="316"/>
      <c r="AF114" s="316"/>
      <c r="AG114" s="26" t="str">
        <f t="shared" si="30"/>
        <v>140</v>
      </c>
      <c r="AH114" s="316"/>
      <c r="AI114" s="315" t="str">
        <f t="shared" si="31"/>
        <v>HBB T-Power Modular    W: 400, 4000A</v>
      </c>
    </row>
    <row r="115" spans="3:35" ht="20">
      <c r="C115" s="287" t="s">
        <v>174</v>
      </c>
      <c r="D115" s="288" t="str">
        <f t="shared" si="32"/>
        <v xml:space="preserve">Heavy  </v>
      </c>
      <c r="E115" s="289" t="s">
        <v>165</v>
      </c>
      <c r="F115" s="311" t="s">
        <v>186</v>
      </c>
      <c r="G115" s="311" t="s">
        <v>186</v>
      </c>
      <c r="H115" s="289" t="str" cm="1">
        <f t="array" ref="H115">_xlfn.IFS(G115="Tierra ","T",G115="Neutro   ","N",G115="HBB ","BB",G115="VBB ","BB")</f>
        <v>BB</v>
      </c>
      <c r="I115" s="312">
        <v>400</v>
      </c>
      <c r="J115" s="312"/>
      <c r="K115" s="312"/>
      <c r="L115" s="313"/>
      <c r="M115" s="313"/>
      <c r="N115" s="292" t="str">
        <f t="shared" si="33"/>
        <v>T_HBBX400X</v>
      </c>
      <c r="O115" s="293" t="str">
        <f t="shared" si="34"/>
        <v>T_HBBX400X5000</v>
      </c>
      <c r="P115" s="294" t="s">
        <v>73</v>
      </c>
      <c r="Q115" s="295">
        <v>5000</v>
      </c>
      <c r="R115" s="296"/>
      <c r="S115" s="296"/>
      <c r="T115" s="296"/>
      <c r="U115" s="296"/>
      <c r="V115" s="296"/>
      <c r="W115" s="296"/>
      <c r="X115" s="293" t="str">
        <f t="shared" si="35"/>
        <v>T_HBBX400X10-655000</v>
      </c>
      <c r="Y115" s="297">
        <v>1038014</v>
      </c>
      <c r="Z115" s="297"/>
      <c r="AA115" s="292"/>
      <c r="AB115" s="298"/>
      <c r="AD115" s="316"/>
      <c r="AE115" s="316"/>
      <c r="AF115" s="316"/>
      <c r="AG115" s="26" t="str">
        <f t="shared" si="30"/>
        <v>140</v>
      </c>
      <c r="AH115" s="316"/>
      <c r="AI115" s="315" t="str">
        <f t="shared" si="31"/>
        <v>HBB T-Power Heavy  W: 400, 5000A</v>
      </c>
    </row>
    <row r="116" spans="3:35" ht="20">
      <c r="C116" s="287" t="s">
        <v>174</v>
      </c>
      <c r="D116" s="288" t="str">
        <f t="shared" si="32"/>
        <v xml:space="preserve">Heavy  </v>
      </c>
      <c r="E116" s="289" t="s">
        <v>165</v>
      </c>
      <c r="F116" s="311" t="s">
        <v>186</v>
      </c>
      <c r="G116" s="311" t="s">
        <v>186</v>
      </c>
      <c r="H116" s="289" t="str" cm="1">
        <f t="array" ref="H116">_xlfn.IFS(G116="Tierra ","T",G116="Neutro   ","N",G116="HBB ","BB",G116="VBB ","BB")</f>
        <v>BB</v>
      </c>
      <c r="I116" s="312">
        <v>400</v>
      </c>
      <c r="J116" s="312"/>
      <c r="K116" s="312"/>
      <c r="L116" s="313"/>
      <c r="M116" s="313"/>
      <c r="N116" s="292" t="str">
        <f t="shared" si="33"/>
        <v>T_HBBX400X</v>
      </c>
      <c r="O116" s="293" t="str">
        <f t="shared" si="34"/>
        <v>T_HBBX400X6300</v>
      </c>
      <c r="P116" s="294" t="s">
        <v>73</v>
      </c>
      <c r="Q116" s="295">
        <v>6300</v>
      </c>
      <c r="R116" s="296"/>
      <c r="S116" s="296"/>
      <c r="T116" s="296"/>
      <c r="U116" s="296"/>
      <c r="V116" s="296"/>
      <c r="W116" s="296"/>
      <c r="X116" s="293" t="str">
        <f t="shared" si="35"/>
        <v>T_HBBX400X10-656300</v>
      </c>
      <c r="Y116" s="297">
        <v>1038016</v>
      </c>
      <c r="Z116" s="297"/>
      <c r="AA116" s="292"/>
      <c r="AB116" s="298"/>
      <c r="AD116" s="316"/>
      <c r="AE116" s="316"/>
      <c r="AF116" s="316"/>
      <c r="AG116" s="26" t="str">
        <f t="shared" si="30"/>
        <v>140</v>
      </c>
      <c r="AH116" s="316"/>
      <c r="AI116" s="315" t="str">
        <f t="shared" si="31"/>
        <v>HBB T-Power Heavy  W: 400, 6300A</v>
      </c>
    </row>
    <row r="117" spans="3:35" ht="20">
      <c r="C117" s="287" t="s">
        <v>174</v>
      </c>
      <c r="D117" s="288" t="str">
        <f t="shared" si="32"/>
        <v xml:space="preserve">Heavy  </v>
      </c>
      <c r="E117" s="289" t="s">
        <v>165</v>
      </c>
      <c r="F117" s="311" t="s">
        <v>186</v>
      </c>
      <c r="G117" s="311" t="s">
        <v>186</v>
      </c>
      <c r="H117" s="289" t="str" cm="1">
        <f t="array" ref="H117">_xlfn.IFS(G117="Tierra ","T",G117="Neutro   ","N",G117="HBB ","BB",G117="VBB ","BB")</f>
        <v>BB</v>
      </c>
      <c r="I117" s="312">
        <v>400</v>
      </c>
      <c r="J117" s="312"/>
      <c r="K117" s="312"/>
      <c r="L117" s="313"/>
      <c r="M117" s="313"/>
      <c r="N117" s="292" t="str">
        <f t="shared" si="33"/>
        <v>T_HBBX400X</v>
      </c>
      <c r="O117" s="293" t="str">
        <f t="shared" si="34"/>
        <v>T_HBBX400X7000</v>
      </c>
      <c r="P117" s="294" t="s">
        <v>73</v>
      </c>
      <c r="Q117" s="295">
        <v>7000</v>
      </c>
      <c r="R117" s="296"/>
      <c r="S117" s="296"/>
      <c r="T117" s="296"/>
      <c r="U117" s="296"/>
      <c r="V117" s="296"/>
      <c r="W117" s="296"/>
      <c r="X117" s="293" t="str">
        <f t="shared" si="35"/>
        <v>T_HBBX400X10-657000</v>
      </c>
      <c r="Y117" s="297">
        <v>1038018</v>
      </c>
      <c r="Z117" s="297"/>
      <c r="AA117" s="292"/>
      <c r="AB117" s="298"/>
      <c r="AD117" s="316"/>
      <c r="AE117" s="316"/>
      <c r="AF117" s="316"/>
      <c r="AG117" s="26" t="str">
        <f t="shared" si="30"/>
        <v>140</v>
      </c>
      <c r="AH117" s="316"/>
      <c r="AI117" s="315" t="str">
        <f t="shared" si="31"/>
        <v>HBB T-Power Heavy  W: 400, 7000A</v>
      </c>
    </row>
    <row r="118" spans="3:35" ht="20">
      <c r="C118" s="300" t="s">
        <v>174</v>
      </c>
      <c r="D118" s="301" t="s">
        <v>172</v>
      </c>
      <c r="E118" s="302" t="s">
        <v>165</v>
      </c>
      <c r="F118" s="302" t="s">
        <v>186</v>
      </c>
      <c r="G118" s="302" t="s">
        <v>186</v>
      </c>
      <c r="H118" s="302" t="str" cm="1">
        <f t="array" ref="H118">_xlfn.IFS(G118="Tierra ","T",G118="Neutro   ","N",G118="HBB ","BB",G118="VBB ","BB")</f>
        <v>BB</v>
      </c>
      <c r="I118" s="303">
        <v>1120</v>
      </c>
      <c r="J118" s="303"/>
      <c r="K118" s="303"/>
      <c r="L118" s="291"/>
      <c r="M118" s="291"/>
      <c r="N118" s="304" t="str">
        <f t="shared" si="33"/>
        <v>T_HBBX1120X</v>
      </c>
      <c r="O118" s="305" t="str">
        <f t="shared" si="34"/>
        <v>T_HBBX1120X1250</v>
      </c>
      <c r="P118" s="306" t="s">
        <v>73</v>
      </c>
      <c r="Q118" s="307">
        <v>1250</v>
      </c>
      <c r="R118" s="308"/>
      <c r="S118" s="308"/>
      <c r="T118" s="308"/>
      <c r="U118" s="308"/>
      <c r="V118" s="308"/>
      <c r="W118" s="308"/>
      <c r="X118" s="305" t="str">
        <f t="shared" si="35"/>
        <v>T_HBBX1120X10-651250</v>
      </c>
      <c r="Y118" s="309">
        <v>1038002</v>
      </c>
      <c r="Z118" s="309"/>
      <c r="AA118" s="307"/>
      <c r="AB118" s="310"/>
      <c r="AC118" s="26" t="s">
        <v>127</v>
      </c>
      <c r="AD118" s="317"/>
      <c r="AE118" s="317"/>
      <c r="AF118" s="317"/>
      <c r="AG118" s="26" t="str">
        <f t="shared" si="30"/>
        <v>75</v>
      </c>
      <c r="AH118" s="317"/>
      <c r="AI118" s="315" t="str">
        <f t="shared" si="31"/>
        <v>HBB T-Power Heavy  W: 1120, 1250A</v>
      </c>
    </row>
    <row r="119" spans="3:35" ht="20">
      <c r="C119" s="300" t="s">
        <v>174</v>
      </c>
      <c r="D119" s="301" t="s">
        <v>172</v>
      </c>
      <c r="E119" s="302" t="s">
        <v>165</v>
      </c>
      <c r="F119" s="302" t="s">
        <v>186</v>
      </c>
      <c r="G119" s="302" t="s">
        <v>186</v>
      </c>
      <c r="H119" s="302" t="str" cm="1">
        <f t="array" ref="H119">_xlfn.IFS(G119="Tierra ","T",G119="Neutro   ","N",G119="HBB ","BB",G119="VBB ","BB")</f>
        <v>BB</v>
      </c>
      <c r="I119" s="303">
        <v>1120</v>
      </c>
      <c r="J119" s="303"/>
      <c r="K119" s="303"/>
      <c r="L119" s="291"/>
      <c r="M119" s="291"/>
      <c r="N119" s="304" t="str">
        <f t="shared" si="33"/>
        <v>T_HBBX1120X</v>
      </c>
      <c r="O119" s="305" t="str">
        <f t="shared" si="34"/>
        <v>T_HBBX1120X1600</v>
      </c>
      <c r="P119" s="306" t="s">
        <v>73</v>
      </c>
      <c r="Q119" s="307">
        <v>1600</v>
      </c>
      <c r="R119" s="308"/>
      <c r="S119" s="308"/>
      <c r="T119" s="308"/>
      <c r="U119" s="308"/>
      <c r="V119" s="308"/>
      <c r="W119" s="308"/>
      <c r="X119" s="305" t="str">
        <f t="shared" si="35"/>
        <v>T_HBBX1120X10-651600</v>
      </c>
      <c r="Y119" s="309">
        <v>1038005</v>
      </c>
      <c r="Z119" s="309"/>
      <c r="AA119" s="307"/>
      <c r="AB119" s="310"/>
      <c r="AC119" s="26" t="s">
        <v>128</v>
      </c>
      <c r="AD119" s="317"/>
      <c r="AE119" s="317"/>
      <c r="AF119" s="317"/>
      <c r="AG119" s="26" t="str">
        <f t="shared" si="30"/>
        <v>75</v>
      </c>
      <c r="AH119" s="317"/>
      <c r="AI119" s="315" t="str">
        <f t="shared" si="31"/>
        <v>HBB T-Power Heavy  W: 1120, 1600A</v>
      </c>
    </row>
    <row r="120" spans="3:35" ht="20">
      <c r="C120" s="287" t="s">
        <v>174</v>
      </c>
      <c r="D120" s="288" t="str">
        <f t="shared" ref="D120:D181" si="36">IF(C120="T-Power ",IF(Q120="","",IF(Q120&lt;=1250,"Compacto ",IF(Q120&lt;=4000,"Modular    ","Heavy  "))),IF(C120="G-Flex       ",IF(OR(Q120="",Q120&lt;=400),"Neo ",""),""))</f>
        <v xml:space="preserve">Compacto </v>
      </c>
      <c r="E120" s="289" t="s">
        <v>189</v>
      </c>
      <c r="F120" s="311" t="s">
        <v>190</v>
      </c>
      <c r="G120" s="311" t="s">
        <v>190</v>
      </c>
      <c r="H120" s="289" t="str" cm="1">
        <f t="array" ref="H120">_xlfn.IFS(G120="Tierra ","T",G120="Neutro   ","N",G120="HBB ","BB",G120="VBB ","BB")</f>
        <v>BB</v>
      </c>
      <c r="I120" s="312">
        <v>200</v>
      </c>
      <c r="J120" s="312">
        <v>1600</v>
      </c>
      <c r="K120" s="312"/>
      <c r="L120" s="313" t="s">
        <v>191</v>
      </c>
      <c r="M120" s="313"/>
      <c r="N120" s="292" t="str">
        <f>MID(C120,1,1)&amp;"_"&amp;MID(E120,1,1)&amp;H120&amp;"X"&amp;I120&amp;"X"&amp;J120</f>
        <v>T_VBBX200X1600</v>
      </c>
      <c r="O120" s="293" t="str">
        <f>N120&amp;Q120&amp;L120</f>
        <v>T_VBBX200X16006301of4</v>
      </c>
      <c r="P120" s="294" t="s">
        <v>73</v>
      </c>
      <c r="Q120" s="295">
        <v>630</v>
      </c>
      <c r="R120" s="296"/>
      <c r="S120" s="296"/>
      <c r="T120" s="296"/>
      <c r="U120" s="296"/>
      <c r="V120" s="296"/>
      <c r="W120" s="296"/>
      <c r="X120" s="293" t="str">
        <f>N120&amp;Q120&amp;L120&amp;P120</f>
        <v>T_VBBX200X16006301of410-65</v>
      </c>
      <c r="Y120" s="297">
        <v>1037000</v>
      </c>
      <c r="Z120" s="297"/>
      <c r="AA120" s="292"/>
      <c r="AB120" s="298"/>
      <c r="AG120" s="26" t="str">
        <f t="shared" si="30"/>
        <v>85</v>
      </c>
      <c r="AI120" s="318" t="str">
        <f t="shared" ref="AI120:AI181" si="37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287" t="s">
        <v>174</v>
      </c>
      <c r="D121" s="288" t="str">
        <f t="shared" si="36"/>
        <v xml:space="preserve">Compacto </v>
      </c>
      <c r="E121" s="289" t="s">
        <v>189</v>
      </c>
      <c r="F121" s="311" t="s">
        <v>190</v>
      </c>
      <c r="G121" s="311" t="s">
        <v>190</v>
      </c>
      <c r="H121" s="289" t="str" cm="1">
        <f t="array" ref="H121">_xlfn.IFS(G121="Tierra ","T",G121="Neutro   ","N",G121="HBB ","BB",G121="VBB ","BB")</f>
        <v>BB</v>
      </c>
      <c r="I121" s="312">
        <v>200</v>
      </c>
      <c r="J121" s="312">
        <v>1800</v>
      </c>
      <c r="K121" s="312"/>
      <c r="L121" s="313" t="s">
        <v>191</v>
      </c>
      <c r="M121" s="313"/>
      <c r="N121" s="292" t="str">
        <f t="shared" ref="N121:N181" si="38">MID(C121,1,1)&amp;"_"&amp;MID(E121,1,1)&amp;H121&amp;"X"&amp;I121&amp;"X"&amp;J121</f>
        <v>T_VBBX200X1800</v>
      </c>
      <c r="O121" s="293" t="str">
        <f t="shared" ref="O121:O181" si="39">N121&amp;Q121&amp;L121</f>
        <v>T_VBBX200X18006301of4</v>
      </c>
      <c r="P121" s="294" t="s">
        <v>73</v>
      </c>
      <c r="Q121" s="295">
        <v>630</v>
      </c>
      <c r="R121" s="296"/>
      <c r="S121" s="296"/>
      <c r="T121" s="296"/>
      <c r="U121" s="296"/>
      <c r="V121" s="296"/>
      <c r="W121" s="296"/>
      <c r="X121" s="293" t="str">
        <f t="shared" ref="X121:X181" si="40">N121&amp;Q121&amp;L121&amp;P121</f>
        <v>T_VBBX200X18006301of410-65</v>
      </c>
      <c r="Y121" s="297">
        <v>1037000</v>
      </c>
      <c r="Z121" s="297"/>
      <c r="AA121" s="292"/>
      <c r="AB121" s="298"/>
      <c r="AG121" s="26" t="str">
        <f t="shared" si="30"/>
        <v>85</v>
      </c>
      <c r="AI121" s="318" t="str">
        <f t="shared" si="37"/>
        <v>VBB T-Power Compacto W: 200, 1of4 de 630 A, 10-65 kA</v>
      </c>
    </row>
    <row r="122" spans="3:35" ht="20">
      <c r="C122" s="287" t="s">
        <v>174</v>
      </c>
      <c r="D122" s="288" t="str">
        <f t="shared" si="36"/>
        <v xml:space="preserve">Compacto </v>
      </c>
      <c r="E122" s="289" t="s">
        <v>189</v>
      </c>
      <c r="F122" s="311" t="s">
        <v>190</v>
      </c>
      <c r="G122" s="311" t="s">
        <v>190</v>
      </c>
      <c r="H122" s="289" t="str" cm="1">
        <f t="array" ref="H122">_xlfn.IFS(G122="Tierra ","T",G122="Neutro   ","N",G122="HBB ","BB",G122="VBB ","BB")</f>
        <v>BB</v>
      </c>
      <c r="I122" s="312">
        <v>200</v>
      </c>
      <c r="J122" s="312">
        <v>2000</v>
      </c>
      <c r="K122" s="312"/>
      <c r="L122" s="313" t="s">
        <v>191</v>
      </c>
      <c r="M122" s="313"/>
      <c r="N122" s="292" t="str">
        <f t="shared" si="38"/>
        <v>T_VBBX200X2000</v>
      </c>
      <c r="O122" s="293" t="str">
        <f t="shared" si="39"/>
        <v>T_VBBX200X20006301of4</v>
      </c>
      <c r="P122" s="294" t="s">
        <v>73</v>
      </c>
      <c r="Q122" s="295">
        <v>630</v>
      </c>
      <c r="R122" s="296"/>
      <c r="S122" s="296"/>
      <c r="T122" s="296"/>
      <c r="U122" s="296"/>
      <c r="V122" s="296"/>
      <c r="W122" s="296"/>
      <c r="X122" s="293" t="str">
        <f t="shared" si="40"/>
        <v>T_VBBX200X20006301of410-65</v>
      </c>
      <c r="Y122" s="297">
        <v>1037000</v>
      </c>
      <c r="Z122" s="297"/>
      <c r="AA122" s="292"/>
      <c r="AB122" s="298"/>
      <c r="AG122" s="26" t="str">
        <f t="shared" si="30"/>
        <v>85</v>
      </c>
      <c r="AI122" s="318" t="str">
        <f t="shared" si="37"/>
        <v>VBB T-Power Compacto W: 200, 1of4 de 630 A, 10-65 kA</v>
      </c>
    </row>
    <row r="123" spans="3:35" ht="20">
      <c r="C123" s="287" t="s">
        <v>174</v>
      </c>
      <c r="D123" s="288" t="str">
        <f t="shared" si="36"/>
        <v xml:space="preserve">Compacto </v>
      </c>
      <c r="E123" s="289" t="s">
        <v>189</v>
      </c>
      <c r="F123" s="311" t="s">
        <v>190</v>
      </c>
      <c r="G123" s="311" t="s">
        <v>190</v>
      </c>
      <c r="H123" s="289" t="str" cm="1">
        <f t="array" ref="H123">_xlfn.IFS(G123="Tierra ","T",G123="Neutro   ","N",G123="HBB ","BB",G123="VBB ","BB")</f>
        <v>BB</v>
      </c>
      <c r="I123" s="312">
        <v>200</v>
      </c>
      <c r="J123" s="312">
        <v>1600</v>
      </c>
      <c r="K123" s="312"/>
      <c r="L123" s="313" t="s">
        <v>191</v>
      </c>
      <c r="M123" s="313"/>
      <c r="N123" s="292" t="str">
        <f t="shared" si="38"/>
        <v>T_VBBX200X1600</v>
      </c>
      <c r="O123" s="293" t="str">
        <f t="shared" si="39"/>
        <v>T_VBBX200X160012501of4</v>
      </c>
      <c r="P123" s="294" t="s">
        <v>73</v>
      </c>
      <c r="Q123" s="295">
        <v>1250</v>
      </c>
      <c r="R123" s="296"/>
      <c r="S123" s="296"/>
      <c r="T123" s="296"/>
      <c r="U123" s="296"/>
      <c r="V123" s="296"/>
      <c r="W123" s="296"/>
      <c r="X123" s="293" t="str">
        <f t="shared" si="40"/>
        <v>T_VBBX200X160012501of410-65</v>
      </c>
      <c r="Y123" s="297">
        <v>1037004</v>
      </c>
      <c r="Z123" s="297"/>
      <c r="AA123" s="292"/>
      <c r="AB123" s="298"/>
      <c r="AG123" s="26" t="str">
        <f t="shared" si="30"/>
        <v>75</v>
      </c>
      <c r="AI123" s="318" t="str">
        <f t="shared" si="37"/>
        <v>VBB T-Power Compacto W: 200, 1of4 de 1250 A, 10-65 kA</v>
      </c>
    </row>
    <row r="124" spans="3:35" ht="20">
      <c r="C124" s="287" t="s">
        <v>174</v>
      </c>
      <c r="D124" s="288" t="str">
        <f t="shared" si="36"/>
        <v xml:space="preserve">Compacto </v>
      </c>
      <c r="E124" s="289" t="s">
        <v>189</v>
      </c>
      <c r="F124" s="311" t="s">
        <v>190</v>
      </c>
      <c r="G124" s="311" t="s">
        <v>190</v>
      </c>
      <c r="H124" s="289" t="str" cm="1">
        <f t="array" ref="H124">_xlfn.IFS(G124="Tierra ","T",G124="Neutro   ","N",G124="HBB ","BB",G124="VBB ","BB")</f>
        <v>BB</v>
      </c>
      <c r="I124" s="312">
        <v>200</v>
      </c>
      <c r="J124" s="312">
        <v>1800</v>
      </c>
      <c r="K124" s="312"/>
      <c r="L124" s="313" t="s">
        <v>191</v>
      </c>
      <c r="M124" s="313"/>
      <c r="N124" s="292" t="str">
        <f t="shared" si="38"/>
        <v>T_VBBX200X1800</v>
      </c>
      <c r="O124" s="293" t="str">
        <f t="shared" si="39"/>
        <v>T_VBBX200X180012501of4</v>
      </c>
      <c r="P124" s="294" t="s">
        <v>73</v>
      </c>
      <c r="Q124" s="295">
        <v>1250</v>
      </c>
      <c r="R124" s="296"/>
      <c r="S124" s="296"/>
      <c r="T124" s="296"/>
      <c r="U124" s="296"/>
      <c r="V124" s="296"/>
      <c r="W124" s="296"/>
      <c r="X124" s="293" t="str">
        <f t="shared" si="40"/>
        <v>T_VBBX200X180012501of410-65</v>
      </c>
      <c r="Y124" s="297">
        <v>1037004</v>
      </c>
      <c r="Z124" s="297"/>
      <c r="AA124" s="292"/>
      <c r="AB124" s="298"/>
      <c r="AG124" s="26" t="str">
        <f t="shared" si="30"/>
        <v>75</v>
      </c>
      <c r="AI124" s="318" t="str">
        <f t="shared" si="37"/>
        <v>VBB T-Power Compacto W: 200, 1of4 de 1250 A, 10-65 kA</v>
      </c>
    </row>
    <row r="125" spans="3:35" ht="20">
      <c r="C125" s="287" t="s">
        <v>174</v>
      </c>
      <c r="D125" s="288" t="str">
        <f t="shared" si="36"/>
        <v xml:space="preserve">Compacto </v>
      </c>
      <c r="E125" s="289" t="s">
        <v>189</v>
      </c>
      <c r="F125" s="311" t="s">
        <v>190</v>
      </c>
      <c r="G125" s="311" t="s">
        <v>190</v>
      </c>
      <c r="H125" s="289" t="str" cm="1">
        <f t="array" ref="H125">_xlfn.IFS(G125="Tierra ","T",G125="Neutro   ","N",G125="HBB ","BB",G125="VBB ","BB")</f>
        <v>BB</v>
      </c>
      <c r="I125" s="312">
        <v>200</v>
      </c>
      <c r="J125" s="312">
        <v>2000</v>
      </c>
      <c r="K125" s="312"/>
      <c r="L125" s="313" t="s">
        <v>191</v>
      </c>
      <c r="M125" s="313"/>
      <c r="N125" s="292" t="str">
        <f t="shared" si="38"/>
        <v>T_VBBX200X2000</v>
      </c>
      <c r="O125" s="293" t="str">
        <f t="shared" si="39"/>
        <v>T_VBBX200X200012501of4</v>
      </c>
      <c r="P125" s="294" t="s">
        <v>73</v>
      </c>
      <c r="Q125" s="295">
        <v>1250</v>
      </c>
      <c r="R125" s="296"/>
      <c r="S125" s="296"/>
      <c r="T125" s="296"/>
      <c r="U125" s="296"/>
      <c r="V125" s="296"/>
      <c r="W125" s="296"/>
      <c r="X125" s="293" t="str">
        <f t="shared" si="40"/>
        <v>T_VBBX200X200012501of410-65</v>
      </c>
      <c r="Y125" s="297">
        <v>1037004</v>
      </c>
      <c r="Z125" s="297"/>
      <c r="AA125" s="292"/>
      <c r="AB125" s="298"/>
      <c r="AG125" s="26" t="str">
        <f t="shared" si="30"/>
        <v>75</v>
      </c>
      <c r="AI125" s="318" t="str">
        <f t="shared" si="37"/>
        <v>VBB T-Power Compacto W: 200, 1of4 de 1250 A, 10-65 kA</v>
      </c>
    </row>
    <row r="126" spans="3:35" ht="20">
      <c r="C126" s="287" t="s">
        <v>174</v>
      </c>
      <c r="D126" s="288" t="str">
        <f t="shared" si="36"/>
        <v xml:space="preserve">Modular    </v>
      </c>
      <c r="E126" s="289" t="s">
        <v>189</v>
      </c>
      <c r="F126" s="311" t="s">
        <v>190</v>
      </c>
      <c r="G126" s="311" t="s">
        <v>190</v>
      </c>
      <c r="H126" s="289" t="str" cm="1">
        <f t="array" ref="H126">_xlfn.IFS(G126="Tierra ","T",G126="Neutro   ","N",G126="HBB ","BB",G126="VBB ","BB")</f>
        <v>BB</v>
      </c>
      <c r="I126" s="312">
        <v>400</v>
      </c>
      <c r="J126" s="312">
        <v>1600</v>
      </c>
      <c r="K126" s="312"/>
      <c r="L126" s="313" t="s">
        <v>191</v>
      </c>
      <c r="M126" s="313"/>
      <c r="N126" s="292" t="str">
        <f t="shared" si="38"/>
        <v>T_VBBX400X1600</v>
      </c>
      <c r="O126" s="293" t="str">
        <f t="shared" si="39"/>
        <v>T_VBBX400X160016001of4</v>
      </c>
      <c r="P126" s="294" t="s">
        <v>73</v>
      </c>
      <c r="Q126" s="295">
        <v>1600</v>
      </c>
      <c r="R126" s="296"/>
      <c r="S126" s="296"/>
      <c r="T126" s="296"/>
      <c r="U126" s="296"/>
      <c r="V126" s="296"/>
      <c r="W126" s="296"/>
      <c r="X126" s="293" t="str">
        <f t="shared" si="40"/>
        <v>T_VBBX400X160016001of410-65</v>
      </c>
      <c r="Y126" s="297">
        <v>1037008</v>
      </c>
      <c r="Z126" s="297"/>
      <c r="AA126" s="292"/>
      <c r="AB126" s="298"/>
      <c r="AG126" s="26" t="str">
        <f t="shared" si="30"/>
        <v>75</v>
      </c>
      <c r="AI126" s="318" t="str">
        <f t="shared" si="37"/>
        <v>VBB T-Power Modular    W: 400, 1of4 de 1600 A, 10-65 kA</v>
      </c>
    </row>
    <row r="127" spans="3:35" ht="20">
      <c r="C127" s="287" t="s">
        <v>174</v>
      </c>
      <c r="D127" s="288" t="str">
        <f t="shared" si="36"/>
        <v xml:space="preserve">Modular    </v>
      </c>
      <c r="E127" s="289" t="s">
        <v>189</v>
      </c>
      <c r="F127" s="311" t="s">
        <v>190</v>
      </c>
      <c r="G127" s="311" t="s">
        <v>190</v>
      </c>
      <c r="H127" s="289" t="str" cm="1">
        <f t="array" ref="H127">_xlfn.IFS(G127="Tierra ","T",G127="Neutro   ","N",G127="HBB ","BB",G127="VBB ","BB")</f>
        <v>BB</v>
      </c>
      <c r="I127" s="312">
        <v>400</v>
      </c>
      <c r="J127" s="312">
        <v>1800</v>
      </c>
      <c r="K127" s="312"/>
      <c r="L127" s="313" t="s">
        <v>191</v>
      </c>
      <c r="M127" s="313"/>
      <c r="N127" s="292" t="str">
        <f t="shared" si="38"/>
        <v>T_VBBX400X1800</v>
      </c>
      <c r="O127" s="293" t="str">
        <f t="shared" si="39"/>
        <v>T_VBBX400X180016001of4</v>
      </c>
      <c r="P127" s="294" t="s">
        <v>73</v>
      </c>
      <c r="Q127" s="295">
        <v>1600</v>
      </c>
      <c r="R127" s="296"/>
      <c r="S127" s="296"/>
      <c r="T127" s="296"/>
      <c r="U127" s="296"/>
      <c r="V127" s="296"/>
      <c r="W127" s="296"/>
      <c r="X127" s="293" t="str">
        <f t="shared" si="40"/>
        <v>T_VBBX400X180016001of410-65</v>
      </c>
      <c r="Y127" s="297">
        <v>1037008</v>
      </c>
      <c r="Z127" s="297"/>
      <c r="AA127" s="292"/>
      <c r="AB127" s="298"/>
      <c r="AG127" s="26" t="str">
        <f t="shared" si="30"/>
        <v>75</v>
      </c>
      <c r="AI127" s="318" t="str">
        <f t="shared" si="37"/>
        <v>VBB T-Power Modular    W: 400, 1of4 de 1600 A, 10-65 kA</v>
      </c>
    </row>
    <row r="128" spans="3:35" ht="20">
      <c r="C128" s="287" t="s">
        <v>174</v>
      </c>
      <c r="D128" s="288" t="str">
        <f t="shared" si="36"/>
        <v xml:space="preserve">Modular    </v>
      </c>
      <c r="E128" s="289" t="s">
        <v>189</v>
      </c>
      <c r="F128" s="311" t="s">
        <v>190</v>
      </c>
      <c r="G128" s="311" t="s">
        <v>190</v>
      </c>
      <c r="H128" s="289" t="str" cm="1">
        <f t="array" ref="H128">_xlfn.IFS(G128="Tierra ","T",G128="Neutro   ","N",G128="HBB ","BB",G128="VBB ","BB")</f>
        <v>BB</v>
      </c>
      <c r="I128" s="312">
        <v>400</v>
      </c>
      <c r="J128" s="312">
        <v>2000</v>
      </c>
      <c r="K128" s="312"/>
      <c r="L128" s="313" t="s">
        <v>191</v>
      </c>
      <c r="M128" s="313"/>
      <c r="N128" s="292" t="str">
        <f t="shared" si="38"/>
        <v>T_VBBX400X2000</v>
      </c>
      <c r="O128" s="293" t="str">
        <f t="shared" si="39"/>
        <v>T_VBBX400X200016001of4</v>
      </c>
      <c r="P128" s="294" t="s">
        <v>73</v>
      </c>
      <c r="Q128" s="295">
        <v>1600</v>
      </c>
      <c r="R128" s="296"/>
      <c r="S128" s="296"/>
      <c r="T128" s="296"/>
      <c r="U128" s="296"/>
      <c r="V128" s="296"/>
      <c r="W128" s="296"/>
      <c r="X128" s="293" t="str">
        <f t="shared" si="40"/>
        <v>T_VBBX400X200016001of410-65</v>
      </c>
      <c r="Y128" s="297">
        <v>1037008</v>
      </c>
      <c r="Z128" s="297"/>
      <c r="AA128" s="292"/>
      <c r="AB128" s="298"/>
      <c r="AG128" s="26" t="str">
        <f t="shared" si="30"/>
        <v>75</v>
      </c>
      <c r="AI128" s="318" t="str">
        <f t="shared" si="37"/>
        <v>VBB T-Power Modular    W: 400, 1of4 de 1600 A, 10-65 kA</v>
      </c>
    </row>
    <row r="129" spans="3:35" ht="20">
      <c r="C129" s="287" t="s">
        <v>174</v>
      </c>
      <c r="D129" s="288" t="str">
        <f t="shared" si="36"/>
        <v xml:space="preserve">Modular    </v>
      </c>
      <c r="E129" s="289" t="s">
        <v>189</v>
      </c>
      <c r="F129" s="311" t="s">
        <v>190</v>
      </c>
      <c r="G129" s="311" t="s">
        <v>190</v>
      </c>
      <c r="H129" s="289" t="str" cm="1">
        <f t="array" ref="H129">_xlfn.IFS(G129="Tierra ","T",G129="Neutro   ","N",G129="HBB ","BB",G129="VBB ","BB")</f>
        <v>BB</v>
      </c>
      <c r="I129" s="312">
        <v>400</v>
      </c>
      <c r="J129" s="312">
        <v>2200</v>
      </c>
      <c r="K129" s="312"/>
      <c r="L129" s="313" t="s">
        <v>191</v>
      </c>
      <c r="M129" s="313"/>
      <c r="N129" s="292" t="str">
        <f t="shared" si="38"/>
        <v>T_VBBX400X2200</v>
      </c>
      <c r="O129" s="293" t="str">
        <f t="shared" si="39"/>
        <v>T_VBBX400X220016001of4</v>
      </c>
      <c r="P129" s="294" t="s">
        <v>73</v>
      </c>
      <c r="Q129" s="295">
        <v>1600</v>
      </c>
      <c r="R129" s="296"/>
      <c r="S129" s="296"/>
      <c r="T129" s="296"/>
      <c r="U129" s="296"/>
      <c r="V129" s="296"/>
      <c r="W129" s="296"/>
      <c r="X129" s="293" t="str">
        <f t="shared" si="40"/>
        <v>T_VBBX400X220016001of410-65</v>
      </c>
      <c r="Y129" s="297">
        <v>1037008</v>
      </c>
      <c r="Z129" s="297"/>
      <c r="AA129" s="292"/>
      <c r="AB129" s="298"/>
      <c r="AG129" s="26" t="str">
        <f t="shared" si="30"/>
        <v>75</v>
      </c>
      <c r="AI129" s="318" t="str">
        <f t="shared" si="37"/>
        <v>VBB T-Power Modular    W: 400, 1of4 de 1600 A, 10-65 kA</v>
      </c>
    </row>
    <row r="130" spans="3:35" ht="20">
      <c r="C130" s="287" t="s">
        <v>174</v>
      </c>
      <c r="D130" s="288" t="str">
        <f t="shared" si="36"/>
        <v xml:space="preserve">Modular    </v>
      </c>
      <c r="E130" s="289" t="s">
        <v>189</v>
      </c>
      <c r="F130" s="311" t="s">
        <v>190</v>
      </c>
      <c r="G130" s="311" t="s">
        <v>190</v>
      </c>
      <c r="H130" s="289" t="str" cm="1">
        <f t="array" ref="H130">_xlfn.IFS(G130="Tierra ","T",G130="Neutro   ","N",G130="HBB ","BB",G130="VBB ","BB")</f>
        <v>BB</v>
      </c>
      <c r="I130" s="312">
        <v>400</v>
      </c>
      <c r="J130" s="312">
        <v>1600</v>
      </c>
      <c r="K130" s="312"/>
      <c r="L130" s="313" t="s">
        <v>191</v>
      </c>
      <c r="M130" s="313"/>
      <c r="N130" s="292" t="str">
        <f t="shared" si="38"/>
        <v>T_VBBX400X1600</v>
      </c>
      <c r="O130" s="293" t="str">
        <f t="shared" si="39"/>
        <v>T_VBBX400X160020001of4</v>
      </c>
      <c r="P130" s="294" t="s">
        <v>73</v>
      </c>
      <c r="Q130" s="295">
        <v>2000</v>
      </c>
      <c r="R130" s="296"/>
      <c r="S130" s="296"/>
      <c r="T130" s="296"/>
      <c r="U130" s="296"/>
      <c r="V130" s="296"/>
      <c r="W130" s="296"/>
      <c r="X130" s="293" t="str">
        <f t="shared" si="40"/>
        <v>T_VBBX400X160020001of410-65</v>
      </c>
      <c r="Y130" s="297">
        <v>1037012</v>
      </c>
      <c r="Z130" s="297"/>
      <c r="AA130" s="292"/>
      <c r="AB130" s="298"/>
      <c r="AG130" s="26" t="str">
        <f t="shared" si="30"/>
        <v>120</v>
      </c>
      <c r="AI130" s="318" t="str">
        <f t="shared" si="37"/>
        <v>VBB T-Power Modular    W: 400, 1of4 de 2000 A, 10-65 kA</v>
      </c>
    </row>
    <row r="131" spans="3:35" ht="20">
      <c r="C131" s="287" t="s">
        <v>174</v>
      </c>
      <c r="D131" s="288" t="str">
        <f t="shared" si="36"/>
        <v xml:space="preserve">Modular    </v>
      </c>
      <c r="E131" s="289" t="s">
        <v>189</v>
      </c>
      <c r="F131" s="311" t="s">
        <v>190</v>
      </c>
      <c r="G131" s="311" t="s">
        <v>190</v>
      </c>
      <c r="H131" s="289" t="str" cm="1">
        <f t="array" ref="H131">_xlfn.IFS(G131="Tierra ","T",G131="Neutro   ","N",G131="HBB ","BB",G131="VBB ","BB")</f>
        <v>BB</v>
      </c>
      <c r="I131" s="312">
        <v>400</v>
      </c>
      <c r="J131" s="312">
        <v>1800</v>
      </c>
      <c r="K131" s="312"/>
      <c r="L131" s="313" t="s">
        <v>191</v>
      </c>
      <c r="M131" s="313"/>
      <c r="N131" s="292" t="str">
        <f t="shared" si="38"/>
        <v>T_VBBX400X1800</v>
      </c>
      <c r="O131" s="293" t="str">
        <f t="shared" si="39"/>
        <v>T_VBBX400X180020001of4</v>
      </c>
      <c r="P131" s="294" t="s">
        <v>73</v>
      </c>
      <c r="Q131" s="295">
        <v>2000</v>
      </c>
      <c r="R131" s="296"/>
      <c r="S131" s="296"/>
      <c r="T131" s="296"/>
      <c r="U131" s="296"/>
      <c r="V131" s="296"/>
      <c r="W131" s="296"/>
      <c r="X131" s="293" t="str">
        <f t="shared" si="40"/>
        <v>T_VBBX400X180020001of410-65</v>
      </c>
      <c r="Y131" s="297">
        <v>1037012</v>
      </c>
      <c r="Z131" s="297"/>
      <c r="AA131" s="292"/>
      <c r="AB131" s="298"/>
      <c r="AG131" s="26" t="str">
        <f t="shared" si="30"/>
        <v>120</v>
      </c>
      <c r="AI131" s="318" t="str">
        <f t="shared" si="37"/>
        <v>VBB T-Power Modular    W: 400, 1of4 de 2000 A, 10-65 kA</v>
      </c>
    </row>
    <row r="132" spans="3:35" ht="20">
      <c r="C132" s="287" t="s">
        <v>174</v>
      </c>
      <c r="D132" s="288" t="str">
        <f t="shared" si="36"/>
        <v xml:space="preserve">Modular    </v>
      </c>
      <c r="E132" s="289" t="s">
        <v>189</v>
      </c>
      <c r="F132" s="311" t="s">
        <v>190</v>
      </c>
      <c r="G132" s="311" t="s">
        <v>190</v>
      </c>
      <c r="H132" s="289" t="str" cm="1">
        <f t="array" ref="H132">_xlfn.IFS(G132="Tierra ","T",G132="Neutro   ","N",G132="HBB ","BB",G132="VBB ","BB")</f>
        <v>BB</v>
      </c>
      <c r="I132" s="312">
        <v>400</v>
      </c>
      <c r="J132" s="312">
        <v>2000</v>
      </c>
      <c r="K132" s="312"/>
      <c r="L132" s="313" t="s">
        <v>191</v>
      </c>
      <c r="M132" s="313"/>
      <c r="N132" s="292" t="str">
        <f t="shared" si="38"/>
        <v>T_VBBX400X2000</v>
      </c>
      <c r="O132" s="293" t="str">
        <f t="shared" si="39"/>
        <v>T_VBBX400X200020001of4</v>
      </c>
      <c r="P132" s="294" t="s">
        <v>73</v>
      </c>
      <c r="Q132" s="295">
        <v>2000</v>
      </c>
      <c r="R132" s="296"/>
      <c r="S132" s="296"/>
      <c r="T132" s="296"/>
      <c r="U132" s="296"/>
      <c r="V132" s="296"/>
      <c r="W132" s="296"/>
      <c r="X132" s="293" t="str">
        <f t="shared" si="40"/>
        <v>T_VBBX400X200020001of410-65</v>
      </c>
      <c r="Y132" s="297">
        <v>1037012</v>
      </c>
      <c r="Z132" s="297"/>
      <c r="AA132" s="292"/>
      <c r="AB132" s="298"/>
      <c r="AG132" s="26" t="str">
        <f t="shared" si="30"/>
        <v>120</v>
      </c>
      <c r="AI132" s="318" t="str">
        <f t="shared" si="37"/>
        <v>VBB T-Power Modular    W: 400, 1of4 de 2000 A, 10-65 kA</v>
      </c>
    </row>
    <row r="133" spans="3:35" ht="20">
      <c r="C133" s="287" t="s">
        <v>174</v>
      </c>
      <c r="D133" s="288" t="str">
        <f t="shared" si="36"/>
        <v xml:space="preserve">Modular    </v>
      </c>
      <c r="E133" s="289" t="s">
        <v>189</v>
      </c>
      <c r="F133" s="311" t="s">
        <v>190</v>
      </c>
      <c r="G133" s="311" t="s">
        <v>190</v>
      </c>
      <c r="H133" s="289" t="str" cm="1">
        <f t="array" ref="H133">_xlfn.IFS(G133="Tierra ","T",G133="Neutro   ","N",G133="HBB ","BB",G133="VBB ","BB")</f>
        <v>BB</v>
      </c>
      <c r="I133" s="312">
        <v>400</v>
      </c>
      <c r="J133" s="312">
        <v>2200</v>
      </c>
      <c r="K133" s="312"/>
      <c r="L133" s="313" t="s">
        <v>191</v>
      </c>
      <c r="M133" s="313"/>
      <c r="N133" s="292" t="str">
        <f t="shared" si="38"/>
        <v>T_VBBX400X2200</v>
      </c>
      <c r="O133" s="293" t="str">
        <f t="shared" si="39"/>
        <v>T_VBBX400X220020001of4</v>
      </c>
      <c r="P133" s="294" t="s">
        <v>73</v>
      </c>
      <c r="Q133" s="295">
        <v>2000</v>
      </c>
      <c r="R133" s="296"/>
      <c r="S133" s="296"/>
      <c r="T133" s="296"/>
      <c r="U133" s="296"/>
      <c r="V133" s="296"/>
      <c r="W133" s="296"/>
      <c r="X133" s="293" t="str">
        <f t="shared" si="40"/>
        <v>T_VBBX400X220020001of410-65</v>
      </c>
      <c r="Y133" s="297">
        <v>1037012</v>
      </c>
      <c r="Z133" s="297"/>
      <c r="AA133" s="292"/>
      <c r="AB133" s="298"/>
      <c r="AG133" s="26" t="str">
        <f t="shared" si="30"/>
        <v>120</v>
      </c>
      <c r="AI133" s="318" t="str">
        <f t="shared" si="37"/>
        <v>VBB T-Power Modular    W: 400, 1of4 de 2000 A, 10-65 kA</v>
      </c>
    </row>
    <row r="134" spans="3:35" ht="20">
      <c r="C134" s="287" t="s">
        <v>174</v>
      </c>
      <c r="D134" s="288" t="str">
        <f t="shared" si="36"/>
        <v xml:space="preserve">Modular    </v>
      </c>
      <c r="E134" s="289" t="s">
        <v>189</v>
      </c>
      <c r="F134" s="311" t="s">
        <v>190</v>
      </c>
      <c r="G134" s="311" t="s">
        <v>190</v>
      </c>
      <c r="H134" s="289" t="str" cm="1">
        <f t="array" ref="H134">_xlfn.IFS(G134="Tierra ","T",G134="Neutro   ","N",G134="HBB ","BB",G134="VBB ","BB")</f>
        <v>BB</v>
      </c>
      <c r="I134" s="312">
        <v>400</v>
      </c>
      <c r="J134" s="312">
        <v>1600</v>
      </c>
      <c r="K134" s="312"/>
      <c r="L134" s="313" t="s">
        <v>191</v>
      </c>
      <c r="M134" s="313"/>
      <c r="N134" s="292" t="str">
        <f t="shared" si="38"/>
        <v>T_VBBX400X1600</v>
      </c>
      <c r="O134" s="293" t="str">
        <f t="shared" si="39"/>
        <v>T_VBBX400X160025001of4</v>
      </c>
      <c r="P134" s="294" t="s">
        <v>73</v>
      </c>
      <c r="Q134" s="295">
        <v>2500</v>
      </c>
      <c r="R134" s="296"/>
      <c r="S134" s="296"/>
      <c r="T134" s="296"/>
      <c r="U134" s="296"/>
      <c r="V134" s="296"/>
      <c r="W134" s="296"/>
      <c r="X134" s="293" t="str">
        <f t="shared" si="40"/>
        <v>T_VBBX400X160025001of410-65</v>
      </c>
      <c r="Y134" s="297">
        <v>1037016</v>
      </c>
      <c r="Z134" s="297"/>
      <c r="AA134" s="292"/>
      <c r="AB134" s="298"/>
      <c r="AG134" s="26" t="str">
        <f t="shared" si="30"/>
        <v>120</v>
      </c>
      <c r="AI134" s="318" t="str">
        <f t="shared" si="37"/>
        <v>VBB T-Power Modular    W: 400, 1of4 de 2500 A, 10-65 kA</v>
      </c>
    </row>
    <row r="135" spans="3:35" ht="20">
      <c r="C135" s="287" t="s">
        <v>174</v>
      </c>
      <c r="D135" s="288" t="str">
        <f t="shared" si="36"/>
        <v xml:space="preserve">Modular    </v>
      </c>
      <c r="E135" s="289" t="s">
        <v>189</v>
      </c>
      <c r="F135" s="311" t="s">
        <v>190</v>
      </c>
      <c r="G135" s="311" t="s">
        <v>190</v>
      </c>
      <c r="H135" s="289" t="str" cm="1">
        <f t="array" ref="H135">_xlfn.IFS(G135="Tierra ","T",G135="Neutro   ","N",G135="HBB ","BB",G135="VBB ","BB")</f>
        <v>BB</v>
      </c>
      <c r="I135" s="312">
        <v>400</v>
      </c>
      <c r="J135" s="312">
        <v>1800</v>
      </c>
      <c r="K135" s="312"/>
      <c r="L135" s="313" t="s">
        <v>191</v>
      </c>
      <c r="M135" s="313"/>
      <c r="N135" s="292" t="str">
        <f t="shared" si="38"/>
        <v>T_VBBX400X1800</v>
      </c>
      <c r="O135" s="293" t="str">
        <f t="shared" si="39"/>
        <v>T_VBBX400X180025001of4</v>
      </c>
      <c r="P135" s="294" t="s">
        <v>73</v>
      </c>
      <c r="Q135" s="295">
        <v>2500</v>
      </c>
      <c r="R135" s="296"/>
      <c r="S135" s="296"/>
      <c r="T135" s="296"/>
      <c r="U135" s="296"/>
      <c r="V135" s="296"/>
      <c r="W135" s="296"/>
      <c r="X135" s="293" t="str">
        <f t="shared" si="40"/>
        <v>T_VBBX400X180025001of410-65</v>
      </c>
      <c r="Y135" s="297">
        <v>1037016</v>
      </c>
      <c r="Z135" s="297"/>
      <c r="AA135" s="292"/>
      <c r="AB135" s="298"/>
      <c r="AG135" s="26" t="str">
        <f t="shared" si="30"/>
        <v>120</v>
      </c>
      <c r="AI135" s="318" t="str">
        <f t="shared" si="37"/>
        <v>VBB T-Power Modular    W: 400, 1of4 de 2500 A, 10-65 kA</v>
      </c>
    </row>
    <row r="136" spans="3:35" ht="20">
      <c r="C136" s="287" t="s">
        <v>174</v>
      </c>
      <c r="D136" s="288" t="str">
        <f t="shared" si="36"/>
        <v xml:space="preserve">Modular    </v>
      </c>
      <c r="E136" s="289" t="s">
        <v>189</v>
      </c>
      <c r="F136" s="311" t="s">
        <v>190</v>
      </c>
      <c r="G136" s="311" t="s">
        <v>190</v>
      </c>
      <c r="H136" s="289" t="str" cm="1">
        <f t="array" ref="H136">_xlfn.IFS(G136="Tierra ","T",G136="Neutro   ","N",G136="HBB ","BB",G136="VBB ","BB")</f>
        <v>BB</v>
      </c>
      <c r="I136" s="312">
        <v>400</v>
      </c>
      <c r="J136" s="312">
        <v>2000</v>
      </c>
      <c r="K136" s="312"/>
      <c r="L136" s="313" t="s">
        <v>191</v>
      </c>
      <c r="M136" s="313"/>
      <c r="N136" s="292" t="str">
        <f t="shared" si="38"/>
        <v>T_VBBX400X2000</v>
      </c>
      <c r="O136" s="293" t="str">
        <f t="shared" si="39"/>
        <v>T_VBBX400X200025001of4</v>
      </c>
      <c r="P136" s="294" t="s">
        <v>73</v>
      </c>
      <c r="Q136" s="295">
        <v>2500</v>
      </c>
      <c r="R136" s="296"/>
      <c r="S136" s="296"/>
      <c r="T136" s="296"/>
      <c r="U136" s="296"/>
      <c r="V136" s="296"/>
      <c r="W136" s="296"/>
      <c r="X136" s="293" t="str">
        <f t="shared" si="40"/>
        <v>T_VBBX400X200025001of410-65</v>
      </c>
      <c r="Y136" s="297">
        <v>1037016</v>
      </c>
      <c r="Z136" s="297"/>
      <c r="AA136" s="292"/>
      <c r="AB136" s="298"/>
      <c r="AG136" s="26" t="str">
        <f t="shared" si="30"/>
        <v>120</v>
      </c>
      <c r="AI136" s="318" t="str">
        <f t="shared" si="37"/>
        <v>VBB T-Power Modular    W: 400, 1of4 de 2500 A, 10-65 kA</v>
      </c>
    </row>
    <row r="137" spans="3:35" ht="20">
      <c r="C137" s="287" t="s">
        <v>174</v>
      </c>
      <c r="D137" s="288" t="str">
        <f t="shared" si="36"/>
        <v xml:space="preserve">Modular    </v>
      </c>
      <c r="E137" s="289" t="s">
        <v>189</v>
      </c>
      <c r="F137" s="311" t="s">
        <v>190</v>
      </c>
      <c r="G137" s="311" t="s">
        <v>190</v>
      </c>
      <c r="H137" s="289" t="str" cm="1">
        <f t="array" ref="H137">_xlfn.IFS(G137="Tierra ","T",G137="Neutro   ","N",G137="HBB ","BB",G137="VBB ","BB")</f>
        <v>BB</v>
      </c>
      <c r="I137" s="312">
        <v>400</v>
      </c>
      <c r="J137" s="312">
        <v>2200</v>
      </c>
      <c r="K137" s="312"/>
      <c r="L137" s="313" t="s">
        <v>191</v>
      </c>
      <c r="M137" s="313"/>
      <c r="N137" s="292" t="str">
        <f t="shared" si="38"/>
        <v>T_VBBX400X2200</v>
      </c>
      <c r="O137" s="293" t="str">
        <f t="shared" si="39"/>
        <v>T_VBBX400X220025001of4</v>
      </c>
      <c r="P137" s="294" t="s">
        <v>73</v>
      </c>
      <c r="Q137" s="295">
        <v>2500</v>
      </c>
      <c r="R137" s="296"/>
      <c r="S137" s="296"/>
      <c r="T137" s="296"/>
      <c r="U137" s="296"/>
      <c r="V137" s="296"/>
      <c r="W137" s="296"/>
      <c r="X137" s="293" t="str">
        <f t="shared" si="40"/>
        <v>T_VBBX400X220025001of410-65</v>
      </c>
      <c r="Y137" s="297">
        <v>1037016</v>
      </c>
      <c r="Z137" s="297"/>
      <c r="AA137" s="292"/>
      <c r="AB137" s="298"/>
      <c r="AG137" s="26" t="str">
        <f t="shared" si="30"/>
        <v>120</v>
      </c>
      <c r="AI137" s="318" t="str">
        <f t="shared" si="37"/>
        <v>VBB T-Power Modular    W: 400, 1of4 de 2500 A, 10-65 kA</v>
      </c>
    </row>
    <row r="138" spans="3:35" ht="20">
      <c r="C138" s="300" t="s">
        <v>174</v>
      </c>
      <c r="D138" s="301" t="str">
        <f t="shared" si="36"/>
        <v xml:space="preserve">Compacto </v>
      </c>
      <c r="E138" s="302" t="s">
        <v>189</v>
      </c>
      <c r="F138" s="302" t="s">
        <v>190</v>
      </c>
      <c r="G138" s="302" t="s">
        <v>190</v>
      </c>
      <c r="H138" s="302" t="str" cm="1">
        <f t="array" ref="H138">_xlfn.IFS(G138="Tierra ","T",G138="Neutro   ","N",G138="HBB ","BB",G138="VBB ","BB")</f>
        <v>BB</v>
      </c>
      <c r="I138" s="303">
        <v>200</v>
      </c>
      <c r="J138" s="303">
        <v>1600</v>
      </c>
      <c r="K138" s="303"/>
      <c r="L138" s="291" t="s">
        <v>192</v>
      </c>
      <c r="M138" s="291"/>
      <c r="N138" s="304" t="str">
        <f t="shared" si="38"/>
        <v>T_VBBX200X1600</v>
      </c>
      <c r="O138" s="305" t="str">
        <f t="shared" si="39"/>
        <v>T_VBBX200X16006301of2</v>
      </c>
      <c r="P138" s="306" t="s">
        <v>73</v>
      </c>
      <c r="Q138" s="307">
        <v>630</v>
      </c>
      <c r="R138" s="308"/>
      <c r="S138" s="308"/>
      <c r="T138" s="308"/>
      <c r="U138" s="308"/>
      <c r="V138" s="308"/>
      <c r="W138" s="308"/>
      <c r="X138" s="305" t="str">
        <f t="shared" si="40"/>
        <v>T_VBBX200X16006301of210-65</v>
      </c>
      <c r="Y138" s="309">
        <v>1037001</v>
      </c>
      <c r="Z138" s="309"/>
      <c r="AA138" s="307"/>
      <c r="AB138" s="310"/>
      <c r="AG138" s="26" t="str">
        <f t="shared" si="30"/>
        <v>85</v>
      </c>
      <c r="AI138" s="318" t="str">
        <f t="shared" si="37"/>
        <v>VBB T-Power Compacto W: 200, 1of2 de 630 A, 10-65 kA</v>
      </c>
    </row>
    <row r="139" spans="3:35" ht="20">
      <c r="C139" s="300" t="s">
        <v>174</v>
      </c>
      <c r="D139" s="301" t="str">
        <f t="shared" si="36"/>
        <v xml:space="preserve">Compacto </v>
      </c>
      <c r="E139" s="302" t="s">
        <v>189</v>
      </c>
      <c r="F139" s="302" t="s">
        <v>190</v>
      </c>
      <c r="G139" s="302" t="s">
        <v>190</v>
      </c>
      <c r="H139" s="302" t="str" cm="1">
        <f t="array" ref="H139">_xlfn.IFS(G139="Tierra ","T",G139="Neutro   ","N",G139="HBB ","BB",G139="VBB ","BB")</f>
        <v>BB</v>
      </c>
      <c r="I139" s="303">
        <v>200</v>
      </c>
      <c r="J139" s="303">
        <v>1800</v>
      </c>
      <c r="K139" s="303"/>
      <c r="L139" s="291" t="s">
        <v>192</v>
      </c>
      <c r="M139" s="291"/>
      <c r="N139" s="304" t="str">
        <f t="shared" si="38"/>
        <v>T_VBBX200X1800</v>
      </c>
      <c r="O139" s="305" t="str">
        <f t="shared" si="39"/>
        <v>T_VBBX200X18006301of2</v>
      </c>
      <c r="P139" s="306" t="s">
        <v>73</v>
      </c>
      <c r="Q139" s="307">
        <v>630</v>
      </c>
      <c r="R139" s="308"/>
      <c r="S139" s="308"/>
      <c r="T139" s="308"/>
      <c r="U139" s="308"/>
      <c r="V139" s="308"/>
      <c r="W139" s="308"/>
      <c r="X139" s="305" t="str">
        <f t="shared" si="40"/>
        <v>T_VBBX200X18006301of210-65</v>
      </c>
      <c r="Y139" s="309">
        <v>1037001</v>
      </c>
      <c r="Z139" s="309"/>
      <c r="AA139" s="307"/>
      <c r="AB139" s="310"/>
      <c r="AG139" s="26" t="str">
        <f t="shared" si="30"/>
        <v>85</v>
      </c>
      <c r="AI139" s="318" t="str">
        <f t="shared" si="37"/>
        <v>VBB T-Power Compacto W: 200, 1of2 de 630 A, 10-65 kA</v>
      </c>
    </row>
    <row r="140" spans="3:35" ht="20">
      <c r="C140" s="300" t="s">
        <v>174</v>
      </c>
      <c r="D140" s="301" t="str">
        <f t="shared" si="36"/>
        <v xml:space="preserve">Compacto </v>
      </c>
      <c r="E140" s="302" t="s">
        <v>189</v>
      </c>
      <c r="F140" s="302" t="s">
        <v>190</v>
      </c>
      <c r="G140" s="302" t="s">
        <v>190</v>
      </c>
      <c r="H140" s="302" t="str" cm="1">
        <f t="array" ref="H140">_xlfn.IFS(G140="Tierra ","T",G140="Neutro   ","N",G140="HBB ","BB",G140="VBB ","BB")</f>
        <v>BB</v>
      </c>
      <c r="I140" s="303">
        <v>200</v>
      </c>
      <c r="J140" s="303">
        <v>2000</v>
      </c>
      <c r="K140" s="303"/>
      <c r="L140" s="291" t="s">
        <v>192</v>
      </c>
      <c r="M140" s="291"/>
      <c r="N140" s="304" t="str">
        <f t="shared" si="38"/>
        <v>T_VBBX200X2000</v>
      </c>
      <c r="O140" s="305" t="str">
        <f t="shared" si="39"/>
        <v>T_VBBX200X20006301of2</v>
      </c>
      <c r="P140" s="306" t="s">
        <v>73</v>
      </c>
      <c r="Q140" s="307">
        <v>630</v>
      </c>
      <c r="R140" s="308"/>
      <c r="S140" s="308"/>
      <c r="T140" s="308"/>
      <c r="U140" s="308"/>
      <c r="V140" s="308"/>
      <c r="W140" s="308"/>
      <c r="X140" s="305" t="str">
        <f t="shared" si="40"/>
        <v>T_VBBX200X20006301of210-65</v>
      </c>
      <c r="Y140" s="309">
        <v>1037001</v>
      </c>
      <c r="Z140" s="309"/>
      <c r="AA140" s="307"/>
      <c r="AB140" s="310"/>
      <c r="AG140" s="26" t="str">
        <f t="shared" si="30"/>
        <v>85</v>
      </c>
      <c r="AI140" s="318" t="str">
        <f t="shared" si="37"/>
        <v>VBB T-Power Compacto W: 200, 1of2 de 630 A, 10-65 kA</v>
      </c>
    </row>
    <row r="141" spans="3:35" ht="20">
      <c r="C141" s="300" t="s">
        <v>174</v>
      </c>
      <c r="D141" s="301" t="str">
        <f t="shared" si="36"/>
        <v xml:space="preserve">Compacto </v>
      </c>
      <c r="E141" s="302" t="s">
        <v>189</v>
      </c>
      <c r="F141" s="302" t="s">
        <v>190</v>
      </c>
      <c r="G141" s="302" t="s">
        <v>190</v>
      </c>
      <c r="H141" s="302" t="str" cm="1">
        <f t="array" ref="H141">_xlfn.IFS(G141="Tierra ","T",G141="Neutro   ","N",G141="HBB ","BB",G141="VBB ","BB")</f>
        <v>BB</v>
      </c>
      <c r="I141" s="303">
        <v>200</v>
      </c>
      <c r="J141" s="303">
        <v>1600</v>
      </c>
      <c r="K141" s="303"/>
      <c r="L141" s="291" t="s">
        <v>192</v>
      </c>
      <c r="M141" s="291"/>
      <c r="N141" s="304" t="str">
        <f t="shared" si="38"/>
        <v>T_VBBX200X1600</v>
      </c>
      <c r="O141" s="305" t="str">
        <f t="shared" si="39"/>
        <v>T_VBBX200X160012501of2</v>
      </c>
      <c r="P141" s="306" t="s">
        <v>73</v>
      </c>
      <c r="Q141" s="307">
        <v>1250</v>
      </c>
      <c r="R141" s="308"/>
      <c r="S141" s="308"/>
      <c r="T141" s="308"/>
      <c r="U141" s="308"/>
      <c r="V141" s="308"/>
      <c r="W141" s="308"/>
      <c r="X141" s="305" t="str">
        <f t="shared" si="40"/>
        <v>T_VBBX200X160012501of210-65</v>
      </c>
      <c r="Y141" s="309">
        <v>1037005</v>
      </c>
      <c r="Z141" s="309"/>
      <c r="AA141" s="307"/>
      <c r="AB141" s="310"/>
      <c r="AG141" s="26" t="str">
        <f t="shared" si="30"/>
        <v>75</v>
      </c>
      <c r="AI141" s="318" t="str">
        <f t="shared" si="37"/>
        <v>VBB T-Power Compacto W: 200, 1of2 de 1250 A, 10-65 kA</v>
      </c>
    </row>
    <row r="142" spans="3:35" ht="20">
      <c r="C142" s="300" t="s">
        <v>174</v>
      </c>
      <c r="D142" s="301" t="str">
        <f t="shared" si="36"/>
        <v xml:space="preserve">Compacto </v>
      </c>
      <c r="E142" s="302" t="s">
        <v>189</v>
      </c>
      <c r="F142" s="302" t="s">
        <v>190</v>
      </c>
      <c r="G142" s="302" t="s">
        <v>190</v>
      </c>
      <c r="H142" s="302" t="str" cm="1">
        <f t="array" ref="H142">_xlfn.IFS(G142="Tierra ","T",G142="Neutro   ","N",G142="HBB ","BB",G142="VBB ","BB")</f>
        <v>BB</v>
      </c>
      <c r="I142" s="303">
        <v>200</v>
      </c>
      <c r="J142" s="303">
        <v>1800</v>
      </c>
      <c r="K142" s="303"/>
      <c r="L142" s="291" t="s">
        <v>192</v>
      </c>
      <c r="M142" s="291"/>
      <c r="N142" s="304" t="str">
        <f t="shared" si="38"/>
        <v>T_VBBX200X1800</v>
      </c>
      <c r="O142" s="305" t="str">
        <f t="shared" si="39"/>
        <v>T_VBBX200X180012501of2</v>
      </c>
      <c r="P142" s="306" t="s">
        <v>73</v>
      </c>
      <c r="Q142" s="307">
        <v>1250</v>
      </c>
      <c r="R142" s="308"/>
      <c r="S142" s="308"/>
      <c r="T142" s="308"/>
      <c r="U142" s="308"/>
      <c r="V142" s="308"/>
      <c r="W142" s="308"/>
      <c r="X142" s="305" t="str">
        <f t="shared" si="40"/>
        <v>T_VBBX200X180012501of210-65</v>
      </c>
      <c r="Y142" s="309">
        <v>1037005</v>
      </c>
      <c r="Z142" s="309"/>
      <c r="AA142" s="307"/>
      <c r="AB142" s="310"/>
      <c r="AG142" s="26" t="str">
        <f t="shared" si="30"/>
        <v>75</v>
      </c>
      <c r="AI142" s="318" t="str">
        <f t="shared" si="37"/>
        <v>VBB T-Power Compacto W: 200, 1of2 de 1250 A, 10-65 kA</v>
      </c>
    </row>
    <row r="143" spans="3:35" ht="20">
      <c r="C143" s="300" t="s">
        <v>174</v>
      </c>
      <c r="D143" s="301" t="str">
        <f t="shared" si="36"/>
        <v xml:space="preserve">Compacto </v>
      </c>
      <c r="E143" s="302" t="s">
        <v>189</v>
      </c>
      <c r="F143" s="302" t="s">
        <v>190</v>
      </c>
      <c r="G143" s="302" t="s">
        <v>190</v>
      </c>
      <c r="H143" s="302" t="str" cm="1">
        <f t="array" ref="H143">_xlfn.IFS(G143="Tierra ","T",G143="Neutro   ","N",G143="HBB ","BB",G143="VBB ","BB")</f>
        <v>BB</v>
      </c>
      <c r="I143" s="303">
        <v>200</v>
      </c>
      <c r="J143" s="303">
        <v>2000</v>
      </c>
      <c r="K143" s="303"/>
      <c r="L143" s="291" t="s">
        <v>192</v>
      </c>
      <c r="M143" s="291"/>
      <c r="N143" s="304" t="str">
        <f t="shared" si="38"/>
        <v>T_VBBX200X2000</v>
      </c>
      <c r="O143" s="305" t="str">
        <f t="shared" si="39"/>
        <v>T_VBBX200X200012501of2</v>
      </c>
      <c r="P143" s="306" t="s">
        <v>73</v>
      </c>
      <c r="Q143" s="307">
        <v>1250</v>
      </c>
      <c r="R143" s="308"/>
      <c r="S143" s="308"/>
      <c r="T143" s="308"/>
      <c r="U143" s="308"/>
      <c r="V143" s="308"/>
      <c r="W143" s="308"/>
      <c r="X143" s="305" t="str">
        <f t="shared" si="40"/>
        <v>T_VBBX200X200012501of210-65</v>
      </c>
      <c r="Y143" s="309">
        <v>1037005</v>
      </c>
      <c r="Z143" s="309"/>
      <c r="AA143" s="307"/>
      <c r="AB143" s="310"/>
      <c r="AG143" s="26" t="str">
        <f t="shared" si="30"/>
        <v>75</v>
      </c>
      <c r="AI143" s="318" t="str">
        <f t="shared" si="37"/>
        <v>VBB T-Power Compacto W: 200, 1of2 de 1250 A, 10-65 kA</v>
      </c>
    </row>
    <row r="144" spans="3:35" ht="20">
      <c r="C144" s="300" t="s">
        <v>174</v>
      </c>
      <c r="D144" s="301" t="str">
        <f t="shared" si="36"/>
        <v xml:space="preserve">Modular    </v>
      </c>
      <c r="E144" s="302" t="s">
        <v>189</v>
      </c>
      <c r="F144" s="302" t="s">
        <v>190</v>
      </c>
      <c r="G144" s="302" t="s">
        <v>190</v>
      </c>
      <c r="H144" s="302" t="str" cm="1">
        <f t="array" ref="H144">_xlfn.IFS(G144="Tierra ","T",G144="Neutro   ","N",G144="HBB ","BB",G144="VBB ","BB")</f>
        <v>BB</v>
      </c>
      <c r="I144" s="303">
        <v>400</v>
      </c>
      <c r="J144" s="303">
        <v>1600</v>
      </c>
      <c r="K144" s="303"/>
      <c r="L144" s="291" t="s">
        <v>192</v>
      </c>
      <c r="M144" s="291"/>
      <c r="N144" s="304" t="str">
        <f t="shared" si="38"/>
        <v>T_VBBX400X1600</v>
      </c>
      <c r="O144" s="305" t="str">
        <f t="shared" si="39"/>
        <v>T_VBBX400X160016001of2</v>
      </c>
      <c r="P144" s="306" t="s">
        <v>73</v>
      </c>
      <c r="Q144" s="307">
        <v>1600</v>
      </c>
      <c r="R144" s="308"/>
      <c r="S144" s="308"/>
      <c r="T144" s="308"/>
      <c r="U144" s="308"/>
      <c r="V144" s="308"/>
      <c r="W144" s="308"/>
      <c r="X144" s="305" t="str">
        <f t="shared" si="40"/>
        <v>T_VBBX400X160016001of210-65</v>
      </c>
      <c r="Y144" s="309">
        <v>1037009</v>
      </c>
      <c r="Z144" s="309"/>
      <c r="AA144" s="307"/>
      <c r="AB144" s="310"/>
      <c r="AG144" s="26" t="str">
        <f t="shared" si="30"/>
        <v>75</v>
      </c>
      <c r="AI144" s="318" t="str">
        <f t="shared" si="37"/>
        <v>VBB T-Power Modular    W: 400, 1of2 de 1600 A, 10-65 kA</v>
      </c>
    </row>
    <row r="145" spans="3:35" ht="20">
      <c r="C145" s="300" t="s">
        <v>174</v>
      </c>
      <c r="D145" s="301" t="str">
        <f t="shared" si="36"/>
        <v xml:space="preserve">Modular    </v>
      </c>
      <c r="E145" s="302" t="s">
        <v>189</v>
      </c>
      <c r="F145" s="302" t="s">
        <v>190</v>
      </c>
      <c r="G145" s="302" t="s">
        <v>190</v>
      </c>
      <c r="H145" s="302" t="str" cm="1">
        <f t="array" ref="H145">_xlfn.IFS(G145="Tierra ","T",G145="Neutro   ","N",G145="HBB ","BB",G145="VBB ","BB")</f>
        <v>BB</v>
      </c>
      <c r="I145" s="303">
        <v>400</v>
      </c>
      <c r="J145" s="303">
        <v>1800</v>
      </c>
      <c r="K145" s="303"/>
      <c r="L145" s="291" t="s">
        <v>192</v>
      </c>
      <c r="M145" s="291"/>
      <c r="N145" s="304" t="str">
        <f t="shared" si="38"/>
        <v>T_VBBX400X1800</v>
      </c>
      <c r="O145" s="305" t="str">
        <f t="shared" si="39"/>
        <v>T_VBBX400X180016001of2</v>
      </c>
      <c r="P145" s="306" t="s">
        <v>73</v>
      </c>
      <c r="Q145" s="307">
        <v>1600</v>
      </c>
      <c r="R145" s="308"/>
      <c r="S145" s="308"/>
      <c r="T145" s="308"/>
      <c r="U145" s="308"/>
      <c r="V145" s="308"/>
      <c r="W145" s="308"/>
      <c r="X145" s="305" t="str">
        <f t="shared" si="40"/>
        <v>T_VBBX400X180016001of210-65</v>
      </c>
      <c r="Y145" s="309">
        <v>1037009</v>
      </c>
      <c r="Z145" s="309"/>
      <c r="AA145" s="307"/>
      <c r="AB145" s="310"/>
      <c r="AG145" s="26" t="str">
        <f t="shared" si="30"/>
        <v>75</v>
      </c>
      <c r="AI145" s="318" t="str">
        <f t="shared" si="37"/>
        <v>VBB T-Power Modular    W: 400, 1of2 de 1600 A, 10-65 kA</v>
      </c>
    </row>
    <row r="146" spans="3:35" ht="20">
      <c r="C146" s="300" t="s">
        <v>174</v>
      </c>
      <c r="D146" s="301" t="str">
        <f t="shared" si="36"/>
        <v xml:space="preserve">Modular    </v>
      </c>
      <c r="E146" s="302" t="s">
        <v>189</v>
      </c>
      <c r="F146" s="302" t="s">
        <v>190</v>
      </c>
      <c r="G146" s="302" t="s">
        <v>190</v>
      </c>
      <c r="H146" s="302" t="str" cm="1">
        <f t="array" ref="H146">_xlfn.IFS(G146="Tierra ","T",G146="Neutro   ","N",G146="HBB ","BB",G146="VBB ","BB")</f>
        <v>BB</v>
      </c>
      <c r="I146" s="303">
        <v>400</v>
      </c>
      <c r="J146" s="303">
        <v>2000</v>
      </c>
      <c r="K146" s="303"/>
      <c r="L146" s="291" t="s">
        <v>192</v>
      </c>
      <c r="M146" s="291"/>
      <c r="N146" s="304" t="str">
        <f t="shared" si="38"/>
        <v>T_VBBX400X2000</v>
      </c>
      <c r="O146" s="305" t="str">
        <f t="shared" si="39"/>
        <v>T_VBBX400X200016001of2</v>
      </c>
      <c r="P146" s="306" t="s">
        <v>73</v>
      </c>
      <c r="Q146" s="307">
        <v>1600</v>
      </c>
      <c r="R146" s="308"/>
      <c r="S146" s="308"/>
      <c r="T146" s="308"/>
      <c r="U146" s="308"/>
      <c r="V146" s="308"/>
      <c r="W146" s="308"/>
      <c r="X146" s="305" t="str">
        <f t="shared" si="40"/>
        <v>T_VBBX400X200016001of210-65</v>
      </c>
      <c r="Y146" s="309">
        <v>1037009</v>
      </c>
      <c r="Z146" s="309"/>
      <c r="AA146" s="307"/>
      <c r="AB146" s="310"/>
      <c r="AG146" s="26" t="str">
        <f t="shared" si="30"/>
        <v>75</v>
      </c>
      <c r="AI146" s="318" t="str">
        <f t="shared" si="37"/>
        <v>VBB T-Power Modular    W: 400, 1of2 de 1600 A, 10-65 kA</v>
      </c>
    </row>
    <row r="147" spans="3:35" ht="20">
      <c r="C147" s="300" t="s">
        <v>174</v>
      </c>
      <c r="D147" s="301" t="str">
        <f t="shared" si="36"/>
        <v xml:space="preserve">Modular    </v>
      </c>
      <c r="E147" s="302" t="s">
        <v>189</v>
      </c>
      <c r="F147" s="302" t="s">
        <v>190</v>
      </c>
      <c r="G147" s="302" t="s">
        <v>190</v>
      </c>
      <c r="H147" s="302" t="str" cm="1">
        <f t="array" ref="H147">_xlfn.IFS(G147="Tierra ","T",G147="Neutro   ","N",G147="HBB ","BB",G147="VBB ","BB")</f>
        <v>BB</v>
      </c>
      <c r="I147" s="303">
        <v>400</v>
      </c>
      <c r="J147" s="303">
        <v>2200</v>
      </c>
      <c r="K147" s="303"/>
      <c r="L147" s="291" t="s">
        <v>192</v>
      </c>
      <c r="M147" s="291"/>
      <c r="N147" s="304" t="str">
        <f t="shared" si="38"/>
        <v>T_VBBX400X2200</v>
      </c>
      <c r="O147" s="305" t="str">
        <f t="shared" si="39"/>
        <v>T_VBBX400X220016001of2</v>
      </c>
      <c r="P147" s="306" t="s">
        <v>73</v>
      </c>
      <c r="Q147" s="307">
        <v>1600</v>
      </c>
      <c r="R147" s="308"/>
      <c r="S147" s="308"/>
      <c r="T147" s="308"/>
      <c r="U147" s="308"/>
      <c r="V147" s="308"/>
      <c r="W147" s="308"/>
      <c r="X147" s="305" t="str">
        <f t="shared" si="40"/>
        <v>T_VBBX400X220016001of210-65</v>
      </c>
      <c r="Y147" s="309">
        <v>1037009</v>
      </c>
      <c r="Z147" s="309"/>
      <c r="AA147" s="307"/>
      <c r="AB147" s="310"/>
      <c r="AG147" s="26" t="str">
        <f t="shared" si="30"/>
        <v>75</v>
      </c>
      <c r="AI147" s="318" t="str">
        <f t="shared" si="37"/>
        <v>VBB T-Power Modular    W: 400, 1of2 de 1600 A, 10-65 kA</v>
      </c>
    </row>
    <row r="148" spans="3:35" ht="20">
      <c r="C148" s="300" t="s">
        <v>174</v>
      </c>
      <c r="D148" s="301" t="str">
        <f t="shared" si="36"/>
        <v xml:space="preserve">Modular    </v>
      </c>
      <c r="E148" s="302" t="s">
        <v>189</v>
      </c>
      <c r="F148" s="302" t="s">
        <v>190</v>
      </c>
      <c r="G148" s="302" t="s">
        <v>190</v>
      </c>
      <c r="H148" s="302" t="str" cm="1">
        <f t="array" ref="H148">_xlfn.IFS(G148="Tierra ","T",G148="Neutro   ","N",G148="HBB ","BB",G148="VBB ","BB")</f>
        <v>BB</v>
      </c>
      <c r="I148" s="303">
        <v>400</v>
      </c>
      <c r="J148" s="303">
        <v>1600</v>
      </c>
      <c r="K148" s="303"/>
      <c r="L148" s="291" t="s">
        <v>192</v>
      </c>
      <c r="M148" s="291"/>
      <c r="N148" s="304" t="str">
        <f t="shared" si="38"/>
        <v>T_VBBX400X1600</v>
      </c>
      <c r="O148" s="305" t="str">
        <f t="shared" si="39"/>
        <v>T_VBBX400X160020001of2</v>
      </c>
      <c r="P148" s="306" t="s">
        <v>73</v>
      </c>
      <c r="Q148" s="307">
        <v>2000</v>
      </c>
      <c r="R148" s="308"/>
      <c r="S148" s="308"/>
      <c r="T148" s="308"/>
      <c r="U148" s="308"/>
      <c r="V148" s="308"/>
      <c r="W148" s="308"/>
      <c r="X148" s="305" t="str">
        <f t="shared" si="40"/>
        <v>T_VBBX400X160020001of210-65</v>
      </c>
      <c r="Y148" s="309">
        <v>1037013</v>
      </c>
      <c r="Z148" s="309"/>
      <c r="AA148" s="307"/>
      <c r="AB148" s="310"/>
      <c r="AG148" s="26" t="str">
        <f t="shared" si="30"/>
        <v>120</v>
      </c>
      <c r="AI148" s="318" t="str">
        <f t="shared" si="37"/>
        <v>VBB T-Power Modular    W: 400, 1of2 de 2000 A, 10-65 kA</v>
      </c>
    </row>
    <row r="149" spans="3:35" ht="20">
      <c r="C149" s="300" t="s">
        <v>174</v>
      </c>
      <c r="D149" s="301" t="str">
        <f t="shared" si="36"/>
        <v xml:space="preserve">Modular    </v>
      </c>
      <c r="E149" s="302" t="s">
        <v>189</v>
      </c>
      <c r="F149" s="302" t="s">
        <v>190</v>
      </c>
      <c r="G149" s="302" t="s">
        <v>190</v>
      </c>
      <c r="H149" s="302" t="str" cm="1">
        <f t="array" ref="H149">_xlfn.IFS(G149="Tierra ","T",G149="Neutro   ","N",G149="HBB ","BB",G149="VBB ","BB")</f>
        <v>BB</v>
      </c>
      <c r="I149" s="303">
        <v>400</v>
      </c>
      <c r="J149" s="303">
        <v>1800</v>
      </c>
      <c r="K149" s="303"/>
      <c r="L149" s="291" t="s">
        <v>192</v>
      </c>
      <c r="M149" s="291"/>
      <c r="N149" s="304" t="str">
        <f t="shared" si="38"/>
        <v>T_VBBX400X1800</v>
      </c>
      <c r="O149" s="305" t="str">
        <f t="shared" si="39"/>
        <v>T_VBBX400X180020001of2</v>
      </c>
      <c r="P149" s="306" t="s">
        <v>73</v>
      </c>
      <c r="Q149" s="307">
        <v>2000</v>
      </c>
      <c r="R149" s="308"/>
      <c r="S149" s="308"/>
      <c r="T149" s="308"/>
      <c r="U149" s="308"/>
      <c r="V149" s="308"/>
      <c r="W149" s="308"/>
      <c r="X149" s="305" t="str">
        <f t="shared" si="40"/>
        <v>T_VBBX400X180020001of210-65</v>
      </c>
      <c r="Y149" s="309">
        <v>1037013</v>
      </c>
      <c r="Z149" s="309"/>
      <c r="AA149" s="307"/>
      <c r="AB149" s="310"/>
      <c r="AG149" s="26" t="str">
        <f t="shared" si="30"/>
        <v>120</v>
      </c>
      <c r="AI149" s="318" t="str">
        <f t="shared" si="37"/>
        <v>VBB T-Power Modular    W: 400, 1of2 de 2000 A, 10-65 kA</v>
      </c>
    </row>
    <row r="150" spans="3:35" ht="20">
      <c r="C150" s="300" t="s">
        <v>174</v>
      </c>
      <c r="D150" s="301" t="str">
        <f t="shared" si="36"/>
        <v xml:space="preserve">Modular    </v>
      </c>
      <c r="E150" s="302" t="s">
        <v>189</v>
      </c>
      <c r="F150" s="302" t="s">
        <v>190</v>
      </c>
      <c r="G150" s="302" t="s">
        <v>190</v>
      </c>
      <c r="H150" s="302" t="str" cm="1">
        <f t="array" ref="H150">_xlfn.IFS(G150="Tierra ","T",G150="Neutro   ","N",G150="HBB ","BB",G150="VBB ","BB")</f>
        <v>BB</v>
      </c>
      <c r="I150" s="303">
        <v>400</v>
      </c>
      <c r="J150" s="303">
        <v>2000</v>
      </c>
      <c r="K150" s="303"/>
      <c r="L150" s="291" t="s">
        <v>192</v>
      </c>
      <c r="M150" s="291"/>
      <c r="N150" s="304" t="str">
        <f t="shared" si="38"/>
        <v>T_VBBX400X2000</v>
      </c>
      <c r="O150" s="305" t="str">
        <f t="shared" si="39"/>
        <v>T_VBBX400X200020001of2</v>
      </c>
      <c r="P150" s="306" t="s">
        <v>73</v>
      </c>
      <c r="Q150" s="307">
        <v>2000</v>
      </c>
      <c r="R150" s="308"/>
      <c r="S150" s="308"/>
      <c r="T150" s="308"/>
      <c r="U150" s="308"/>
      <c r="V150" s="308"/>
      <c r="W150" s="308"/>
      <c r="X150" s="305" t="str">
        <f t="shared" si="40"/>
        <v>T_VBBX400X200020001of210-65</v>
      </c>
      <c r="Y150" s="309">
        <v>1037013</v>
      </c>
      <c r="Z150" s="309"/>
      <c r="AA150" s="307"/>
      <c r="AB150" s="310"/>
      <c r="AG150" s="26" t="str">
        <f t="shared" si="30"/>
        <v>120</v>
      </c>
      <c r="AI150" s="318" t="str">
        <f t="shared" si="37"/>
        <v>VBB T-Power Modular    W: 400, 1of2 de 2000 A, 10-65 kA</v>
      </c>
    </row>
    <row r="151" spans="3:35" ht="20">
      <c r="C151" s="300" t="s">
        <v>174</v>
      </c>
      <c r="D151" s="301" t="str">
        <f t="shared" si="36"/>
        <v xml:space="preserve">Modular    </v>
      </c>
      <c r="E151" s="302" t="s">
        <v>189</v>
      </c>
      <c r="F151" s="302" t="s">
        <v>190</v>
      </c>
      <c r="G151" s="302" t="s">
        <v>190</v>
      </c>
      <c r="H151" s="302" t="str" cm="1">
        <f t="array" ref="H151">_xlfn.IFS(G151="Tierra ","T",G151="Neutro   ","N",G151="HBB ","BB",G151="VBB ","BB")</f>
        <v>BB</v>
      </c>
      <c r="I151" s="303">
        <v>400</v>
      </c>
      <c r="J151" s="303">
        <v>2200</v>
      </c>
      <c r="K151" s="303"/>
      <c r="L151" s="291" t="s">
        <v>192</v>
      </c>
      <c r="M151" s="291"/>
      <c r="N151" s="304" t="str">
        <f t="shared" si="38"/>
        <v>T_VBBX400X2200</v>
      </c>
      <c r="O151" s="305" t="str">
        <f t="shared" si="39"/>
        <v>T_VBBX400X220020001of2</v>
      </c>
      <c r="P151" s="306" t="s">
        <v>73</v>
      </c>
      <c r="Q151" s="307">
        <v>2000</v>
      </c>
      <c r="R151" s="308"/>
      <c r="S151" s="308"/>
      <c r="T151" s="308"/>
      <c r="U151" s="308"/>
      <c r="V151" s="308"/>
      <c r="W151" s="308"/>
      <c r="X151" s="305" t="str">
        <f t="shared" si="40"/>
        <v>T_VBBX400X220020001of210-65</v>
      </c>
      <c r="Y151" s="309">
        <v>1037013</v>
      </c>
      <c r="Z151" s="309"/>
      <c r="AA151" s="307"/>
      <c r="AB151" s="310"/>
      <c r="AG151" s="26" t="str">
        <f t="shared" si="30"/>
        <v>120</v>
      </c>
      <c r="AI151" s="318" t="str">
        <f t="shared" si="37"/>
        <v>VBB T-Power Modular    W: 400, 1of2 de 2000 A, 10-65 kA</v>
      </c>
    </row>
    <row r="152" spans="3:35" ht="20">
      <c r="C152" s="300" t="s">
        <v>174</v>
      </c>
      <c r="D152" s="301" t="str">
        <f t="shared" si="36"/>
        <v xml:space="preserve">Modular    </v>
      </c>
      <c r="E152" s="302" t="s">
        <v>189</v>
      </c>
      <c r="F152" s="302" t="s">
        <v>190</v>
      </c>
      <c r="G152" s="302" t="s">
        <v>190</v>
      </c>
      <c r="H152" s="302" t="str" cm="1">
        <f t="array" ref="H152">_xlfn.IFS(G152="Tierra ","T",G152="Neutro   ","N",G152="HBB ","BB",G152="VBB ","BB")</f>
        <v>BB</v>
      </c>
      <c r="I152" s="303">
        <v>400</v>
      </c>
      <c r="J152" s="303">
        <v>1600</v>
      </c>
      <c r="K152" s="303"/>
      <c r="L152" s="291" t="s">
        <v>192</v>
      </c>
      <c r="M152" s="291"/>
      <c r="N152" s="304" t="str">
        <f t="shared" si="38"/>
        <v>T_VBBX400X1600</v>
      </c>
      <c r="O152" s="305" t="str">
        <f t="shared" si="39"/>
        <v>T_VBBX400X160025001of2</v>
      </c>
      <c r="P152" s="306" t="s">
        <v>73</v>
      </c>
      <c r="Q152" s="307">
        <v>2500</v>
      </c>
      <c r="R152" s="308"/>
      <c r="S152" s="308"/>
      <c r="T152" s="308"/>
      <c r="U152" s="308"/>
      <c r="V152" s="308"/>
      <c r="W152" s="308"/>
      <c r="X152" s="305" t="str">
        <f t="shared" si="40"/>
        <v>T_VBBX400X160025001of210-65</v>
      </c>
      <c r="Y152" s="309">
        <v>1037017</v>
      </c>
      <c r="Z152" s="309"/>
      <c r="AA152" s="307"/>
      <c r="AB152" s="310"/>
      <c r="AG152" s="26" t="str">
        <f t="shared" si="30"/>
        <v>120</v>
      </c>
      <c r="AI152" s="318" t="str">
        <f t="shared" si="37"/>
        <v>VBB T-Power Modular    W: 400, 1of2 de 2500 A, 10-65 kA</v>
      </c>
    </row>
    <row r="153" spans="3:35" ht="20">
      <c r="C153" s="300" t="s">
        <v>174</v>
      </c>
      <c r="D153" s="301" t="str">
        <f t="shared" si="36"/>
        <v xml:space="preserve">Modular    </v>
      </c>
      <c r="E153" s="302" t="s">
        <v>189</v>
      </c>
      <c r="F153" s="302" t="s">
        <v>190</v>
      </c>
      <c r="G153" s="302" t="s">
        <v>190</v>
      </c>
      <c r="H153" s="302" t="str" cm="1">
        <f t="array" ref="H153">_xlfn.IFS(G153="Tierra ","T",G153="Neutro   ","N",G153="HBB ","BB",G153="VBB ","BB")</f>
        <v>BB</v>
      </c>
      <c r="I153" s="303">
        <v>400</v>
      </c>
      <c r="J153" s="303">
        <v>1800</v>
      </c>
      <c r="K153" s="303"/>
      <c r="L153" s="291" t="s">
        <v>192</v>
      </c>
      <c r="M153" s="291"/>
      <c r="N153" s="304" t="str">
        <f t="shared" si="38"/>
        <v>T_VBBX400X1800</v>
      </c>
      <c r="O153" s="305" t="str">
        <f t="shared" si="39"/>
        <v>T_VBBX400X180025001of2</v>
      </c>
      <c r="P153" s="306" t="s">
        <v>73</v>
      </c>
      <c r="Q153" s="307">
        <v>2500</v>
      </c>
      <c r="R153" s="308"/>
      <c r="S153" s="308"/>
      <c r="T153" s="308"/>
      <c r="U153" s="308"/>
      <c r="V153" s="308"/>
      <c r="W153" s="308"/>
      <c r="X153" s="305" t="str">
        <f t="shared" si="40"/>
        <v>T_VBBX400X180025001of210-65</v>
      </c>
      <c r="Y153" s="309">
        <v>1037017</v>
      </c>
      <c r="Z153" s="309"/>
      <c r="AA153" s="307"/>
      <c r="AB153" s="310"/>
      <c r="AG153" s="26" t="str">
        <f t="shared" si="30"/>
        <v>120</v>
      </c>
      <c r="AI153" s="318" t="str">
        <f t="shared" si="37"/>
        <v>VBB T-Power Modular    W: 400, 1of2 de 2500 A, 10-65 kA</v>
      </c>
    </row>
    <row r="154" spans="3:35" ht="20">
      <c r="C154" s="300" t="s">
        <v>174</v>
      </c>
      <c r="D154" s="301" t="str">
        <f t="shared" si="36"/>
        <v xml:space="preserve">Modular    </v>
      </c>
      <c r="E154" s="302" t="s">
        <v>189</v>
      </c>
      <c r="F154" s="302" t="s">
        <v>190</v>
      </c>
      <c r="G154" s="302" t="s">
        <v>190</v>
      </c>
      <c r="H154" s="302" t="str" cm="1">
        <f t="array" ref="H154">_xlfn.IFS(G154="Tierra ","T",G154="Neutro   ","N",G154="HBB ","BB",G154="VBB ","BB")</f>
        <v>BB</v>
      </c>
      <c r="I154" s="303">
        <v>400</v>
      </c>
      <c r="J154" s="303">
        <v>2000</v>
      </c>
      <c r="K154" s="303"/>
      <c r="L154" s="291" t="s">
        <v>192</v>
      </c>
      <c r="M154" s="291"/>
      <c r="N154" s="304" t="str">
        <f t="shared" si="38"/>
        <v>T_VBBX400X2000</v>
      </c>
      <c r="O154" s="305" t="str">
        <f t="shared" si="39"/>
        <v>T_VBBX400X200025001of2</v>
      </c>
      <c r="P154" s="306" t="s">
        <v>73</v>
      </c>
      <c r="Q154" s="307">
        <v>2500</v>
      </c>
      <c r="R154" s="308"/>
      <c r="S154" s="308"/>
      <c r="T154" s="308"/>
      <c r="U154" s="308"/>
      <c r="V154" s="308"/>
      <c r="W154" s="308"/>
      <c r="X154" s="305" t="str">
        <f t="shared" si="40"/>
        <v>T_VBBX400X200025001of210-65</v>
      </c>
      <c r="Y154" s="309">
        <v>1037017</v>
      </c>
      <c r="Z154" s="309"/>
      <c r="AA154" s="307"/>
      <c r="AB154" s="310"/>
      <c r="AG154" s="26" t="str">
        <f t="shared" si="30"/>
        <v>120</v>
      </c>
      <c r="AI154" s="318" t="str">
        <f t="shared" si="37"/>
        <v>VBB T-Power Modular    W: 400, 1of2 de 2500 A, 10-65 kA</v>
      </c>
    </row>
    <row r="155" spans="3:35" ht="20">
      <c r="C155" s="300" t="s">
        <v>174</v>
      </c>
      <c r="D155" s="301" t="str">
        <f t="shared" si="36"/>
        <v xml:space="preserve">Modular    </v>
      </c>
      <c r="E155" s="302" t="s">
        <v>189</v>
      </c>
      <c r="F155" s="302" t="s">
        <v>190</v>
      </c>
      <c r="G155" s="302" t="s">
        <v>190</v>
      </c>
      <c r="H155" s="302" t="str" cm="1">
        <f t="array" ref="H155">_xlfn.IFS(G155="Tierra ","T",G155="Neutro   ","N",G155="HBB ","BB",G155="VBB ","BB")</f>
        <v>BB</v>
      </c>
      <c r="I155" s="303">
        <v>400</v>
      </c>
      <c r="J155" s="303">
        <v>2200</v>
      </c>
      <c r="K155" s="303"/>
      <c r="L155" s="291" t="s">
        <v>192</v>
      </c>
      <c r="M155" s="291"/>
      <c r="N155" s="304" t="str">
        <f t="shared" si="38"/>
        <v>T_VBBX400X2200</v>
      </c>
      <c r="O155" s="305" t="str">
        <f t="shared" si="39"/>
        <v>T_VBBX400X220025001of2</v>
      </c>
      <c r="P155" s="306" t="s">
        <v>73</v>
      </c>
      <c r="Q155" s="307">
        <v>2500</v>
      </c>
      <c r="R155" s="308"/>
      <c r="S155" s="308"/>
      <c r="T155" s="308"/>
      <c r="U155" s="308"/>
      <c r="V155" s="308"/>
      <c r="W155" s="308"/>
      <c r="X155" s="305" t="str">
        <f t="shared" si="40"/>
        <v>T_VBBX400X220025001of210-65</v>
      </c>
      <c r="Y155" s="309">
        <v>1037017</v>
      </c>
      <c r="Z155" s="309"/>
      <c r="AA155" s="307"/>
      <c r="AB155" s="310"/>
      <c r="AG155" s="26" t="str">
        <f t="shared" si="30"/>
        <v>120</v>
      </c>
      <c r="AI155" s="318" t="str">
        <f t="shared" si="37"/>
        <v>VBB T-Power Modular    W: 400, 1of2 de 2500 A, 10-65 kA</v>
      </c>
    </row>
    <row r="156" spans="3:35" ht="20">
      <c r="C156" s="287" t="s">
        <v>174</v>
      </c>
      <c r="D156" s="288" t="str">
        <f t="shared" si="36"/>
        <v xml:space="preserve">Compacto </v>
      </c>
      <c r="E156" s="289" t="s">
        <v>189</v>
      </c>
      <c r="F156" s="311" t="s">
        <v>190</v>
      </c>
      <c r="G156" s="311" t="s">
        <v>190</v>
      </c>
      <c r="H156" s="289" t="str" cm="1">
        <f t="array" ref="H156">_xlfn.IFS(G156="Tierra ","T",G156="Neutro   ","N",G156="HBB ","BB",G156="VBB ","BB")</f>
        <v>BB</v>
      </c>
      <c r="I156" s="312">
        <v>200</v>
      </c>
      <c r="J156" s="312">
        <v>1600</v>
      </c>
      <c r="K156" s="312"/>
      <c r="L156" s="313" t="s">
        <v>193</v>
      </c>
      <c r="M156" s="313"/>
      <c r="N156" s="292" t="str">
        <f t="shared" si="38"/>
        <v>T_VBBX200X1600</v>
      </c>
      <c r="O156" s="293" t="str">
        <f t="shared" si="39"/>
        <v>T_VBBX200X16006303of4</v>
      </c>
      <c r="P156" s="294" t="s">
        <v>73</v>
      </c>
      <c r="Q156" s="295">
        <v>630</v>
      </c>
      <c r="R156" s="296"/>
      <c r="S156" s="296"/>
      <c r="T156" s="296"/>
      <c r="U156" s="296"/>
      <c r="V156" s="296"/>
      <c r="W156" s="296"/>
      <c r="X156" s="293" t="str">
        <f t="shared" si="40"/>
        <v>T_VBBX200X16006303of410-65</v>
      </c>
      <c r="Y156" s="297">
        <v>1037002</v>
      </c>
      <c r="Z156" s="297"/>
      <c r="AA156" s="292"/>
      <c r="AB156" s="298"/>
      <c r="AG156" s="26" t="str">
        <f t="shared" si="30"/>
        <v>85</v>
      </c>
      <c r="AI156" s="318" t="str">
        <f t="shared" si="37"/>
        <v>VBB T-Power Compacto W: 200, 3of4 de 630 A, 10-65 kA</v>
      </c>
    </row>
    <row r="157" spans="3:35" ht="20">
      <c r="C157" s="287" t="s">
        <v>174</v>
      </c>
      <c r="D157" s="288" t="str">
        <f t="shared" si="36"/>
        <v xml:space="preserve">Compacto </v>
      </c>
      <c r="E157" s="289" t="s">
        <v>189</v>
      </c>
      <c r="F157" s="311" t="s">
        <v>190</v>
      </c>
      <c r="G157" s="311" t="s">
        <v>190</v>
      </c>
      <c r="H157" s="289" t="str" cm="1">
        <f t="array" ref="H157">_xlfn.IFS(G157="Tierra ","T",G157="Neutro   ","N",G157="HBB ","BB",G157="VBB ","BB")</f>
        <v>BB</v>
      </c>
      <c r="I157" s="312">
        <v>200</v>
      </c>
      <c r="J157" s="312">
        <v>1800</v>
      </c>
      <c r="K157" s="312"/>
      <c r="L157" s="313" t="s">
        <v>193</v>
      </c>
      <c r="M157" s="313"/>
      <c r="N157" s="292" t="str">
        <f t="shared" si="38"/>
        <v>T_VBBX200X1800</v>
      </c>
      <c r="O157" s="293" t="str">
        <f t="shared" si="39"/>
        <v>T_VBBX200X18006303of4</v>
      </c>
      <c r="P157" s="294" t="s">
        <v>73</v>
      </c>
      <c r="Q157" s="295">
        <v>630</v>
      </c>
      <c r="R157" s="296"/>
      <c r="S157" s="296"/>
      <c r="T157" s="296"/>
      <c r="U157" s="296"/>
      <c r="V157" s="296"/>
      <c r="W157" s="296"/>
      <c r="X157" s="293" t="str">
        <f t="shared" si="40"/>
        <v>T_VBBX200X18006303of410-65</v>
      </c>
      <c r="Y157" s="297">
        <v>1037002</v>
      </c>
      <c r="Z157" s="297"/>
      <c r="AA157" s="292"/>
      <c r="AB157" s="298"/>
      <c r="AG157" s="26" t="str">
        <f t="shared" si="30"/>
        <v>85</v>
      </c>
      <c r="AI157" s="318" t="str">
        <f t="shared" si="37"/>
        <v>VBB T-Power Compacto W: 200, 3of4 de 630 A, 10-65 kA</v>
      </c>
    </row>
    <row r="158" spans="3:35" ht="20">
      <c r="C158" s="287" t="s">
        <v>174</v>
      </c>
      <c r="D158" s="288" t="str">
        <f t="shared" si="36"/>
        <v xml:space="preserve">Compacto </v>
      </c>
      <c r="E158" s="289" t="s">
        <v>189</v>
      </c>
      <c r="F158" s="311" t="s">
        <v>190</v>
      </c>
      <c r="G158" s="311" t="s">
        <v>190</v>
      </c>
      <c r="H158" s="289" t="str" cm="1">
        <f t="array" ref="H158">_xlfn.IFS(G158="Tierra ","T",G158="Neutro   ","N",G158="HBB ","BB",G158="VBB ","BB")</f>
        <v>BB</v>
      </c>
      <c r="I158" s="312">
        <v>200</v>
      </c>
      <c r="J158" s="312">
        <v>2000</v>
      </c>
      <c r="K158" s="312"/>
      <c r="L158" s="313" t="s">
        <v>193</v>
      </c>
      <c r="M158" s="313"/>
      <c r="N158" s="292" t="str">
        <f t="shared" si="38"/>
        <v>T_VBBX200X2000</v>
      </c>
      <c r="O158" s="293" t="str">
        <f t="shared" si="39"/>
        <v>T_VBBX200X20006303of4</v>
      </c>
      <c r="P158" s="294" t="s">
        <v>73</v>
      </c>
      <c r="Q158" s="295">
        <v>630</v>
      </c>
      <c r="R158" s="296"/>
      <c r="S158" s="296"/>
      <c r="T158" s="296"/>
      <c r="U158" s="296"/>
      <c r="V158" s="296"/>
      <c r="W158" s="296"/>
      <c r="X158" s="293" t="str">
        <f t="shared" si="40"/>
        <v>T_VBBX200X20006303of410-65</v>
      </c>
      <c r="Y158" s="297">
        <v>1037002</v>
      </c>
      <c r="Z158" s="297"/>
      <c r="AA158" s="292"/>
      <c r="AB158" s="298"/>
      <c r="AG158" s="26" t="str">
        <f t="shared" si="30"/>
        <v>85</v>
      </c>
      <c r="AI158" s="318" t="str">
        <f t="shared" si="37"/>
        <v>VBB T-Power Compacto W: 200, 3of4 de 630 A, 10-65 kA</v>
      </c>
    </row>
    <row r="159" spans="3:35" ht="20">
      <c r="C159" s="287" t="s">
        <v>174</v>
      </c>
      <c r="D159" s="288" t="str">
        <f t="shared" si="36"/>
        <v xml:space="preserve">Compacto </v>
      </c>
      <c r="E159" s="289" t="s">
        <v>189</v>
      </c>
      <c r="F159" s="311" t="s">
        <v>190</v>
      </c>
      <c r="G159" s="311" t="s">
        <v>190</v>
      </c>
      <c r="H159" s="289" t="str" cm="1">
        <f t="array" ref="H159">_xlfn.IFS(G159="Tierra ","T",G159="Neutro   ","N",G159="HBB ","BB",G159="VBB ","BB")</f>
        <v>BB</v>
      </c>
      <c r="I159" s="312">
        <v>200</v>
      </c>
      <c r="J159" s="312">
        <v>1600</v>
      </c>
      <c r="K159" s="312"/>
      <c r="L159" s="313" t="s">
        <v>193</v>
      </c>
      <c r="M159" s="313"/>
      <c r="N159" s="292" t="str">
        <f t="shared" si="38"/>
        <v>T_VBBX200X1600</v>
      </c>
      <c r="O159" s="293" t="str">
        <f t="shared" si="39"/>
        <v>T_VBBX200X160012503of4</v>
      </c>
      <c r="P159" s="294" t="s">
        <v>73</v>
      </c>
      <c r="Q159" s="295">
        <v>1250</v>
      </c>
      <c r="R159" s="296"/>
      <c r="S159" s="296"/>
      <c r="T159" s="296"/>
      <c r="U159" s="296"/>
      <c r="V159" s="296"/>
      <c r="W159" s="296"/>
      <c r="X159" s="293" t="str">
        <f t="shared" si="40"/>
        <v>T_VBBX200X160012503of410-65</v>
      </c>
      <c r="Y159" s="297">
        <v>1037006</v>
      </c>
      <c r="Z159" s="297"/>
      <c r="AA159" s="292"/>
      <c r="AB159" s="298"/>
      <c r="AG159" s="26" t="str">
        <f t="shared" si="30"/>
        <v>75</v>
      </c>
      <c r="AI159" s="318" t="str">
        <f t="shared" si="37"/>
        <v>VBB T-Power Compacto W: 200, 3of4 de 1250 A, 10-65 kA</v>
      </c>
    </row>
    <row r="160" spans="3:35" ht="20">
      <c r="C160" s="287" t="s">
        <v>174</v>
      </c>
      <c r="D160" s="288" t="str">
        <f t="shared" si="36"/>
        <v xml:space="preserve">Compacto </v>
      </c>
      <c r="E160" s="289" t="s">
        <v>189</v>
      </c>
      <c r="F160" s="311" t="s">
        <v>190</v>
      </c>
      <c r="G160" s="311" t="s">
        <v>190</v>
      </c>
      <c r="H160" s="289" t="str" cm="1">
        <f t="array" ref="H160">_xlfn.IFS(G160="Tierra ","T",G160="Neutro   ","N",G160="HBB ","BB",G160="VBB ","BB")</f>
        <v>BB</v>
      </c>
      <c r="I160" s="312">
        <v>200</v>
      </c>
      <c r="J160" s="312">
        <v>1800</v>
      </c>
      <c r="K160" s="312"/>
      <c r="L160" s="313" t="s">
        <v>193</v>
      </c>
      <c r="M160" s="313"/>
      <c r="N160" s="292" t="str">
        <f t="shared" si="38"/>
        <v>T_VBBX200X1800</v>
      </c>
      <c r="O160" s="293" t="str">
        <f t="shared" si="39"/>
        <v>T_VBBX200X180012503of4</v>
      </c>
      <c r="P160" s="294" t="s">
        <v>73</v>
      </c>
      <c r="Q160" s="295">
        <v>1250</v>
      </c>
      <c r="R160" s="296"/>
      <c r="S160" s="296"/>
      <c r="T160" s="296"/>
      <c r="U160" s="296"/>
      <c r="V160" s="296"/>
      <c r="W160" s="296"/>
      <c r="X160" s="293" t="str">
        <f t="shared" si="40"/>
        <v>T_VBBX200X180012503of410-65</v>
      </c>
      <c r="Y160" s="297">
        <v>1037006</v>
      </c>
      <c r="Z160" s="297"/>
      <c r="AA160" s="292"/>
      <c r="AB160" s="298"/>
      <c r="AG160" s="26" t="str">
        <f t="shared" si="30"/>
        <v>75</v>
      </c>
      <c r="AI160" s="318" t="str">
        <f t="shared" si="37"/>
        <v>VBB T-Power Compacto W: 200, 3of4 de 1250 A, 10-65 kA</v>
      </c>
    </row>
    <row r="161" spans="3:35" ht="20">
      <c r="C161" s="287" t="s">
        <v>174</v>
      </c>
      <c r="D161" s="288" t="str">
        <f t="shared" si="36"/>
        <v xml:space="preserve">Compacto </v>
      </c>
      <c r="E161" s="289" t="s">
        <v>189</v>
      </c>
      <c r="F161" s="311" t="s">
        <v>190</v>
      </c>
      <c r="G161" s="311" t="s">
        <v>190</v>
      </c>
      <c r="H161" s="289" t="str" cm="1">
        <f t="array" ref="H161">_xlfn.IFS(G161="Tierra ","T",G161="Neutro   ","N",G161="HBB ","BB",G161="VBB ","BB")</f>
        <v>BB</v>
      </c>
      <c r="I161" s="312">
        <v>200</v>
      </c>
      <c r="J161" s="312">
        <v>2000</v>
      </c>
      <c r="K161" s="312"/>
      <c r="L161" s="313" t="s">
        <v>193</v>
      </c>
      <c r="M161" s="313"/>
      <c r="N161" s="292" t="str">
        <f t="shared" si="38"/>
        <v>T_VBBX200X2000</v>
      </c>
      <c r="O161" s="293" t="str">
        <f t="shared" si="39"/>
        <v>T_VBBX200X200012503of4</v>
      </c>
      <c r="P161" s="294" t="s">
        <v>73</v>
      </c>
      <c r="Q161" s="295">
        <v>1250</v>
      </c>
      <c r="R161" s="296"/>
      <c r="S161" s="296"/>
      <c r="T161" s="296"/>
      <c r="U161" s="296"/>
      <c r="V161" s="296"/>
      <c r="W161" s="296"/>
      <c r="X161" s="293" t="str">
        <f t="shared" si="40"/>
        <v>T_VBBX200X200012503of410-65</v>
      </c>
      <c r="Y161" s="297">
        <v>1037006</v>
      </c>
      <c r="Z161" s="297"/>
      <c r="AA161" s="292"/>
      <c r="AB161" s="298"/>
      <c r="AG161" s="26" t="str">
        <f t="shared" si="30"/>
        <v>75</v>
      </c>
      <c r="AI161" s="318" t="str">
        <f t="shared" si="37"/>
        <v>VBB T-Power Compacto W: 200, 3of4 de 1250 A, 10-65 kA</v>
      </c>
    </row>
    <row r="162" spans="3:35" ht="20">
      <c r="C162" s="287" t="s">
        <v>174</v>
      </c>
      <c r="D162" s="288" t="str">
        <f t="shared" si="36"/>
        <v xml:space="preserve">Modular    </v>
      </c>
      <c r="E162" s="289" t="s">
        <v>189</v>
      </c>
      <c r="F162" s="311" t="s">
        <v>190</v>
      </c>
      <c r="G162" s="311" t="s">
        <v>190</v>
      </c>
      <c r="H162" s="289" t="str" cm="1">
        <f t="array" ref="H162">_xlfn.IFS(G162="Tierra ","T",G162="Neutro   ","N",G162="HBB ","BB",G162="VBB ","BB")</f>
        <v>BB</v>
      </c>
      <c r="I162" s="312">
        <v>400</v>
      </c>
      <c r="J162" s="312">
        <v>1600</v>
      </c>
      <c r="K162" s="312"/>
      <c r="L162" s="313" t="s">
        <v>193</v>
      </c>
      <c r="M162" s="313"/>
      <c r="N162" s="292" t="str">
        <f t="shared" si="38"/>
        <v>T_VBBX400X1600</v>
      </c>
      <c r="O162" s="293" t="str">
        <f t="shared" si="39"/>
        <v>T_VBBX400X160016003of4</v>
      </c>
      <c r="P162" s="294" t="s">
        <v>73</v>
      </c>
      <c r="Q162" s="295">
        <v>1600</v>
      </c>
      <c r="R162" s="296"/>
      <c r="S162" s="296"/>
      <c r="T162" s="296"/>
      <c r="U162" s="296"/>
      <c r="V162" s="296"/>
      <c r="W162" s="296"/>
      <c r="X162" s="293" t="str">
        <f t="shared" si="40"/>
        <v>T_VBBX400X160016003of410-65</v>
      </c>
      <c r="Y162" s="297">
        <v>1037010</v>
      </c>
      <c r="Z162" s="297"/>
      <c r="AA162" s="292"/>
      <c r="AB162" s="298"/>
      <c r="AG162" s="26" t="str">
        <f t="shared" si="30"/>
        <v>75</v>
      </c>
      <c r="AI162" s="318" t="str">
        <f t="shared" si="37"/>
        <v>VBB T-Power Modular    W: 400, 3of4 de 1600 A, 10-65 kA</v>
      </c>
    </row>
    <row r="163" spans="3:35" ht="20">
      <c r="C163" s="287" t="s">
        <v>174</v>
      </c>
      <c r="D163" s="288" t="str">
        <f t="shared" si="36"/>
        <v xml:space="preserve">Modular    </v>
      </c>
      <c r="E163" s="289" t="s">
        <v>189</v>
      </c>
      <c r="F163" s="311" t="s">
        <v>190</v>
      </c>
      <c r="G163" s="311" t="s">
        <v>190</v>
      </c>
      <c r="H163" s="289" t="str" cm="1">
        <f t="array" ref="H163">_xlfn.IFS(G163="Tierra ","T",G163="Neutro   ","N",G163="HBB ","BB",G163="VBB ","BB")</f>
        <v>BB</v>
      </c>
      <c r="I163" s="312">
        <v>400</v>
      </c>
      <c r="J163" s="312">
        <v>1800</v>
      </c>
      <c r="K163" s="312"/>
      <c r="L163" s="313" t="s">
        <v>193</v>
      </c>
      <c r="M163" s="313"/>
      <c r="N163" s="292" t="str">
        <f t="shared" si="38"/>
        <v>T_VBBX400X1800</v>
      </c>
      <c r="O163" s="293" t="str">
        <f t="shared" si="39"/>
        <v>T_VBBX400X180016003of4</v>
      </c>
      <c r="P163" s="294" t="s">
        <v>73</v>
      </c>
      <c r="Q163" s="295">
        <v>1600</v>
      </c>
      <c r="R163" s="296"/>
      <c r="S163" s="296"/>
      <c r="T163" s="296"/>
      <c r="U163" s="296"/>
      <c r="V163" s="296"/>
      <c r="W163" s="296"/>
      <c r="X163" s="293" t="str">
        <f t="shared" si="40"/>
        <v>T_VBBX400X180016003of410-65</v>
      </c>
      <c r="Y163" s="297">
        <v>1037010</v>
      </c>
      <c r="Z163" s="297"/>
      <c r="AA163" s="292"/>
      <c r="AB163" s="298"/>
      <c r="AG163" s="26" t="str">
        <f t="shared" si="30"/>
        <v>75</v>
      </c>
      <c r="AI163" s="318" t="str">
        <f t="shared" si="37"/>
        <v>VBB T-Power Modular    W: 400, 3of4 de 1600 A, 10-65 kA</v>
      </c>
    </row>
    <row r="164" spans="3:35" ht="20">
      <c r="C164" s="287" t="s">
        <v>174</v>
      </c>
      <c r="D164" s="288" t="str">
        <f t="shared" si="36"/>
        <v xml:space="preserve">Modular    </v>
      </c>
      <c r="E164" s="289" t="s">
        <v>189</v>
      </c>
      <c r="F164" s="311" t="s">
        <v>190</v>
      </c>
      <c r="G164" s="311" t="s">
        <v>190</v>
      </c>
      <c r="H164" s="289" t="str" cm="1">
        <f t="array" ref="H164">_xlfn.IFS(G164="Tierra ","T",G164="Neutro   ","N",G164="HBB ","BB",G164="VBB ","BB")</f>
        <v>BB</v>
      </c>
      <c r="I164" s="312">
        <v>400</v>
      </c>
      <c r="J164" s="312">
        <v>2000</v>
      </c>
      <c r="K164" s="312"/>
      <c r="L164" s="313" t="s">
        <v>193</v>
      </c>
      <c r="M164" s="313"/>
      <c r="N164" s="292" t="str">
        <f t="shared" si="38"/>
        <v>T_VBBX400X2000</v>
      </c>
      <c r="O164" s="293" t="str">
        <f t="shared" si="39"/>
        <v>T_VBBX400X200016003of4</v>
      </c>
      <c r="P164" s="294" t="s">
        <v>73</v>
      </c>
      <c r="Q164" s="295">
        <v>1600</v>
      </c>
      <c r="R164" s="296"/>
      <c r="S164" s="296"/>
      <c r="T164" s="296"/>
      <c r="U164" s="296"/>
      <c r="V164" s="296"/>
      <c r="W164" s="296"/>
      <c r="X164" s="293" t="str">
        <f t="shared" si="40"/>
        <v>T_VBBX400X200016003of410-65</v>
      </c>
      <c r="Y164" s="297">
        <v>1037010</v>
      </c>
      <c r="Z164" s="297"/>
      <c r="AA164" s="292"/>
      <c r="AB164" s="298"/>
      <c r="AG164" s="26" t="str">
        <f t="shared" si="30"/>
        <v>75</v>
      </c>
      <c r="AI164" s="318" t="str">
        <f t="shared" si="37"/>
        <v>VBB T-Power Modular    W: 400, 3of4 de 1600 A, 10-65 kA</v>
      </c>
    </row>
    <row r="165" spans="3:35" ht="20">
      <c r="C165" s="287" t="s">
        <v>174</v>
      </c>
      <c r="D165" s="288" t="str">
        <f t="shared" si="36"/>
        <v xml:space="preserve">Modular    </v>
      </c>
      <c r="E165" s="289" t="s">
        <v>189</v>
      </c>
      <c r="F165" s="311" t="s">
        <v>190</v>
      </c>
      <c r="G165" s="311" t="s">
        <v>190</v>
      </c>
      <c r="H165" s="289" t="str" cm="1">
        <f t="array" ref="H165">_xlfn.IFS(G165="Tierra ","T",G165="Neutro   ","N",G165="HBB ","BB",G165="VBB ","BB")</f>
        <v>BB</v>
      </c>
      <c r="I165" s="312">
        <v>400</v>
      </c>
      <c r="J165" s="312">
        <v>2200</v>
      </c>
      <c r="K165" s="312"/>
      <c r="L165" s="313" t="s">
        <v>193</v>
      </c>
      <c r="M165" s="313"/>
      <c r="N165" s="292" t="str">
        <f t="shared" si="38"/>
        <v>T_VBBX400X2200</v>
      </c>
      <c r="O165" s="293" t="str">
        <f t="shared" si="39"/>
        <v>T_VBBX400X220016003of4</v>
      </c>
      <c r="P165" s="294" t="s">
        <v>73</v>
      </c>
      <c r="Q165" s="295">
        <v>1600</v>
      </c>
      <c r="R165" s="296"/>
      <c r="S165" s="296"/>
      <c r="T165" s="296"/>
      <c r="U165" s="296"/>
      <c r="V165" s="296"/>
      <c r="W165" s="296"/>
      <c r="X165" s="293" t="str">
        <f t="shared" si="40"/>
        <v>T_VBBX400X220016003of410-65</v>
      </c>
      <c r="Y165" s="297">
        <v>1037010</v>
      </c>
      <c r="Z165" s="297"/>
      <c r="AA165" s="292"/>
      <c r="AB165" s="298"/>
      <c r="AG165" s="26" t="str">
        <f t="shared" si="30"/>
        <v>75</v>
      </c>
      <c r="AI165" s="318" t="str">
        <f t="shared" si="37"/>
        <v>VBB T-Power Modular    W: 400, 3of4 de 1600 A, 10-65 kA</v>
      </c>
    </row>
    <row r="166" spans="3:35" ht="20">
      <c r="C166" s="287" t="s">
        <v>174</v>
      </c>
      <c r="D166" s="288" t="str">
        <f t="shared" si="36"/>
        <v xml:space="preserve">Modular    </v>
      </c>
      <c r="E166" s="289" t="s">
        <v>189</v>
      </c>
      <c r="F166" s="311" t="s">
        <v>190</v>
      </c>
      <c r="G166" s="311" t="s">
        <v>190</v>
      </c>
      <c r="H166" s="289" t="str" cm="1">
        <f t="array" ref="H166">_xlfn.IFS(G166="Tierra ","T",G166="Neutro   ","N",G166="HBB ","BB",G166="VBB ","BB")</f>
        <v>BB</v>
      </c>
      <c r="I166" s="312">
        <v>400</v>
      </c>
      <c r="J166" s="312">
        <v>1600</v>
      </c>
      <c r="K166" s="312"/>
      <c r="L166" s="313" t="s">
        <v>193</v>
      </c>
      <c r="M166" s="313"/>
      <c r="N166" s="292" t="str">
        <f t="shared" si="38"/>
        <v>T_VBBX400X1600</v>
      </c>
      <c r="O166" s="293" t="str">
        <f t="shared" si="39"/>
        <v>T_VBBX400X160020003of4</v>
      </c>
      <c r="P166" s="294" t="s">
        <v>73</v>
      </c>
      <c r="Q166" s="295">
        <v>2000</v>
      </c>
      <c r="R166" s="296"/>
      <c r="S166" s="296"/>
      <c r="T166" s="296"/>
      <c r="U166" s="296"/>
      <c r="V166" s="296"/>
      <c r="W166" s="296"/>
      <c r="X166" s="293" t="str">
        <f t="shared" si="40"/>
        <v>T_VBBX400X160020003of410-65</v>
      </c>
      <c r="Y166" s="297">
        <v>1037014</v>
      </c>
      <c r="Z166" s="297"/>
      <c r="AA166" s="292"/>
      <c r="AB166" s="298"/>
      <c r="AG166" s="26" t="str">
        <f t="shared" si="30"/>
        <v>120</v>
      </c>
      <c r="AI166" s="318" t="str">
        <f t="shared" si="37"/>
        <v>VBB T-Power Modular    W: 400, 3of4 de 2000 A, 10-65 kA</v>
      </c>
    </row>
    <row r="167" spans="3:35" ht="20">
      <c r="C167" s="287" t="s">
        <v>174</v>
      </c>
      <c r="D167" s="288" t="str">
        <f t="shared" si="36"/>
        <v xml:space="preserve">Modular    </v>
      </c>
      <c r="E167" s="289" t="s">
        <v>189</v>
      </c>
      <c r="F167" s="311" t="s">
        <v>190</v>
      </c>
      <c r="G167" s="311" t="s">
        <v>190</v>
      </c>
      <c r="H167" s="289" t="str" cm="1">
        <f t="array" ref="H167">_xlfn.IFS(G167="Tierra ","T",G167="Neutro   ","N",G167="HBB ","BB",G167="VBB ","BB")</f>
        <v>BB</v>
      </c>
      <c r="I167" s="312">
        <v>400</v>
      </c>
      <c r="J167" s="312">
        <v>1800</v>
      </c>
      <c r="K167" s="312"/>
      <c r="L167" s="313" t="s">
        <v>193</v>
      </c>
      <c r="M167" s="313"/>
      <c r="N167" s="292" t="str">
        <f t="shared" si="38"/>
        <v>T_VBBX400X1800</v>
      </c>
      <c r="O167" s="293" t="str">
        <f t="shared" si="39"/>
        <v>T_VBBX400X180020003of4</v>
      </c>
      <c r="P167" s="294" t="s">
        <v>73</v>
      </c>
      <c r="Q167" s="295">
        <v>2000</v>
      </c>
      <c r="R167" s="296"/>
      <c r="S167" s="296"/>
      <c r="T167" s="296"/>
      <c r="U167" s="296"/>
      <c r="V167" s="296"/>
      <c r="W167" s="296"/>
      <c r="X167" s="293" t="str">
        <f t="shared" si="40"/>
        <v>T_VBBX400X180020003of410-65</v>
      </c>
      <c r="Y167" s="297">
        <v>1037014</v>
      </c>
      <c r="Z167" s="297"/>
      <c r="AA167" s="292"/>
      <c r="AB167" s="298"/>
      <c r="AG167" s="26" t="str">
        <f t="shared" si="30"/>
        <v>120</v>
      </c>
      <c r="AI167" s="318" t="str">
        <f t="shared" si="37"/>
        <v>VBB T-Power Modular    W: 400, 3of4 de 2000 A, 10-65 kA</v>
      </c>
    </row>
    <row r="168" spans="3:35" ht="20">
      <c r="C168" s="287" t="s">
        <v>174</v>
      </c>
      <c r="D168" s="288" t="str">
        <f t="shared" si="36"/>
        <v xml:space="preserve">Modular    </v>
      </c>
      <c r="E168" s="289" t="s">
        <v>189</v>
      </c>
      <c r="F168" s="311" t="s">
        <v>190</v>
      </c>
      <c r="G168" s="311" t="s">
        <v>190</v>
      </c>
      <c r="H168" s="289" t="str" cm="1">
        <f t="array" ref="H168">_xlfn.IFS(G168="Tierra ","T",G168="Neutro   ","N",G168="HBB ","BB",G168="VBB ","BB")</f>
        <v>BB</v>
      </c>
      <c r="I168" s="312">
        <v>400</v>
      </c>
      <c r="J168" s="312">
        <v>2000</v>
      </c>
      <c r="K168" s="312"/>
      <c r="L168" s="313" t="s">
        <v>193</v>
      </c>
      <c r="M168" s="313"/>
      <c r="N168" s="292" t="str">
        <f t="shared" si="38"/>
        <v>T_VBBX400X2000</v>
      </c>
      <c r="O168" s="293" t="str">
        <f t="shared" si="39"/>
        <v>T_VBBX400X200020003of4</v>
      </c>
      <c r="P168" s="294" t="s">
        <v>73</v>
      </c>
      <c r="Q168" s="295">
        <v>2000</v>
      </c>
      <c r="R168" s="296"/>
      <c r="S168" s="296"/>
      <c r="T168" s="296"/>
      <c r="U168" s="296"/>
      <c r="V168" s="296"/>
      <c r="W168" s="296"/>
      <c r="X168" s="293" t="str">
        <f t="shared" si="40"/>
        <v>T_VBBX400X200020003of410-65</v>
      </c>
      <c r="Y168" s="297">
        <v>1037014</v>
      </c>
      <c r="Z168" s="297"/>
      <c r="AA168" s="292"/>
      <c r="AB168" s="298"/>
      <c r="AG168" s="26" t="str">
        <f t="shared" si="30"/>
        <v>120</v>
      </c>
      <c r="AI168" s="318" t="str">
        <f t="shared" si="37"/>
        <v>VBB T-Power Modular    W: 400, 3of4 de 2000 A, 10-65 kA</v>
      </c>
    </row>
    <row r="169" spans="3:35" ht="20">
      <c r="C169" s="287" t="s">
        <v>174</v>
      </c>
      <c r="D169" s="288" t="str">
        <f t="shared" si="36"/>
        <v xml:space="preserve">Modular    </v>
      </c>
      <c r="E169" s="289" t="s">
        <v>189</v>
      </c>
      <c r="F169" s="311" t="s">
        <v>190</v>
      </c>
      <c r="G169" s="311" t="s">
        <v>190</v>
      </c>
      <c r="H169" s="289" t="str" cm="1">
        <f t="array" ref="H169">_xlfn.IFS(G169="Tierra ","T",G169="Neutro   ","N",G169="HBB ","BB",G169="VBB ","BB")</f>
        <v>BB</v>
      </c>
      <c r="I169" s="312">
        <v>400</v>
      </c>
      <c r="J169" s="312">
        <v>2200</v>
      </c>
      <c r="K169" s="312"/>
      <c r="L169" s="313" t="s">
        <v>193</v>
      </c>
      <c r="M169" s="313"/>
      <c r="N169" s="292" t="str">
        <f t="shared" si="38"/>
        <v>T_VBBX400X2200</v>
      </c>
      <c r="O169" s="293" t="str">
        <f t="shared" si="39"/>
        <v>T_VBBX400X220020003of4</v>
      </c>
      <c r="P169" s="294" t="s">
        <v>73</v>
      </c>
      <c r="Q169" s="295">
        <v>2000</v>
      </c>
      <c r="R169" s="296"/>
      <c r="S169" s="296"/>
      <c r="T169" s="296"/>
      <c r="U169" s="296"/>
      <c r="V169" s="296"/>
      <c r="W169" s="296"/>
      <c r="X169" s="293" t="str">
        <f t="shared" si="40"/>
        <v>T_VBBX400X220020003of410-65</v>
      </c>
      <c r="Y169" s="297">
        <v>1037014</v>
      </c>
      <c r="Z169" s="297"/>
      <c r="AA169" s="292"/>
      <c r="AB169" s="298"/>
      <c r="AG169" s="26" t="str">
        <f t="shared" si="30"/>
        <v>120</v>
      </c>
      <c r="AI169" s="318" t="str">
        <f t="shared" si="37"/>
        <v>VBB T-Power Modular    W: 400, 3of4 de 2000 A, 10-65 kA</v>
      </c>
    </row>
    <row r="170" spans="3:35" ht="20">
      <c r="C170" s="287" t="s">
        <v>174</v>
      </c>
      <c r="D170" s="288" t="str">
        <f t="shared" si="36"/>
        <v xml:space="preserve">Modular    </v>
      </c>
      <c r="E170" s="289" t="s">
        <v>189</v>
      </c>
      <c r="F170" s="311" t="s">
        <v>190</v>
      </c>
      <c r="G170" s="311" t="s">
        <v>190</v>
      </c>
      <c r="H170" s="289" t="str" cm="1">
        <f t="array" ref="H170">_xlfn.IFS(G170="Tierra ","T",G170="Neutro   ","N",G170="HBB ","BB",G170="VBB ","BB")</f>
        <v>BB</v>
      </c>
      <c r="I170" s="312">
        <v>400</v>
      </c>
      <c r="J170" s="312">
        <v>1600</v>
      </c>
      <c r="K170" s="312"/>
      <c r="L170" s="313" t="s">
        <v>193</v>
      </c>
      <c r="M170" s="313"/>
      <c r="N170" s="292" t="str">
        <f t="shared" si="38"/>
        <v>T_VBBX400X1600</v>
      </c>
      <c r="O170" s="293" t="str">
        <f t="shared" si="39"/>
        <v>T_VBBX400X160025003of4</v>
      </c>
      <c r="P170" s="294" t="s">
        <v>73</v>
      </c>
      <c r="Q170" s="295">
        <v>2500</v>
      </c>
      <c r="R170" s="296"/>
      <c r="S170" s="296"/>
      <c r="T170" s="296"/>
      <c r="U170" s="296"/>
      <c r="V170" s="296"/>
      <c r="W170" s="296"/>
      <c r="X170" s="293" t="str">
        <f t="shared" si="40"/>
        <v>T_VBBX400X160025003of410-65</v>
      </c>
      <c r="Y170" s="297">
        <v>1037018</v>
      </c>
      <c r="Z170" s="297"/>
      <c r="AA170" s="292"/>
      <c r="AB170" s="298"/>
      <c r="AG170" s="26" t="str">
        <f t="shared" si="30"/>
        <v>120</v>
      </c>
      <c r="AI170" s="318" t="str">
        <f t="shared" si="37"/>
        <v>VBB T-Power Modular    W: 400, 3of4 de 2500 A, 10-65 kA</v>
      </c>
    </row>
    <row r="171" spans="3:35" ht="20">
      <c r="C171" s="287" t="s">
        <v>174</v>
      </c>
      <c r="D171" s="288" t="str">
        <f t="shared" si="36"/>
        <v xml:space="preserve">Modular    </v>
      </c>
      <c r="E171" s="289" t="s">
        <v>189</v>
      </c>
      <c r="F171" s="311" t="s">
        <v>190</v>
      </c>
      <c r="G171" s="311" t="s">
        <v>190</v>
      </c>
      <c r="H171" s="289" t="str" cm="1">
        <f t="array" ref="H171">_xlfn.IFS(G171="Tierra ","T",G171="Neutro   ","N",G171="HBB ","BB",G171="VBB ","BB")</f>
        <v>BB</v>
      </c>
      <c r="I171" s="312">
        <v>400</v>
      </c>
      <c r="J171" s="312">
        <v>1800</v>
      </c>
      <c r="K171" s="312"/>
      <c r="L171" s="313" t="s">
        <v>193</v>
      </c>
      <c r="M171" s="313"/>
      <c r="N171" s="292" t="str">
        <f t="shared" si="38"/>
        <v>T_VBBX400X1800</v>
      </c>
      <c r="O171" s="293" t="str">
        <f t="shared" si="39"/>
        <v>T_VBBX400X180025003of4</v>
      </c>
      <c r="P171" s="294" t="s">
        <v>73</v>
      </c>
      <c r="Q171" s="295">
        <v>2500</v>
      </c>
      <c r="R171" s="296"/>
      <c r="S171" s="296"/>
      <c r="T171" s="296"/>
      <c r="U171" s="296"/>
      <c r="V171" s="296"/>
      <c r="W171" s="296"/>
      <c r="X171" s="293" t="str">
        <f t="shared" si="40"/>
        <v>T_VBBX400X180025003of410-65</v>
      </c>
      <c r="Y171" s="297">
        <v>1037018</v>
      </c>
      <c r="Z171" s="297"/>
      <c r="AA171" s="292"/>
      <c r="AB171" s="298"/>
      <c r="AG171" s="26" t="str">
        <f t="shared" si="30"/>
        <v>120</v>
      </c>
      <c r="AI171" s="318" t="str">
        <f t="shared" si="37"/>
        <v>VBB T-Power Modular    W: 400, 3of4 de 2500 A, 10-65 kA</v>
      </c>
    </row>
    <row r="172" spans="3:35" ht="20">
      <c r="C172" s="287" t="s">
        <v>174</v>
      </c>
      <c r="D172" s="288" t="str">
        <f t="shared" si="36"/>
        <v xml:space="preserve">Modular    </v>
      </c>
      <c r="E172" s="289" t="s">
        <v>189</v>
      </c>
      <c r="F172" s="311" t="s">
        <v>190</v>
      </c>
      <c r="G172" s="311" t="s">
        <v>190</v>
      </c>
      <c r="H172" s="289" t="str" cm="1">
        <f t="array" ref="H172">_xlfn.IFS(G172="Tierra ","T",G172="Neutro   ","N",G172="HBB ","BB",G172="VBB ","BB")</f>
        <v>BB</v>
      </c>
      <c r="I172" s="312">
        <v>400</v>
      </c>
      <c r="J172" s="312">
        <v>2000</v>
      </c>
      <c r="K172" s="312"/>
      <c r="L172" s="313" t="s">
        <v>193</v>
      </c>
      <c r="M172" s="313"/>
      <c r="N172" s="292" t="str">
        <f t="shared" si="38"/>
        <v>T_VBBX400X2000</v>
      </c>
      <c r="O172" s="293" t="str">
        <f t="shared" si="39"/>
        <v>T_VBBX400X200025003of4</v>
      </c>
      <c r="P172" s="294" t="s">
        <v>73</v>
      </c>
      <c r="Q172" s="295">
        <v>2500</v>
      </c>
      <c r="R172" s="296"/>
      <c r="S172" s="296"/>
      <c r="T172" s="296"/>
      <c r="U172" s="296"/>
      <c r="V172" s="296"/>
      <c r="W172" s="296"/>
      <c r="X172" s="293" t="str">
        <f t="shared" si="40"/>
        <v>T_VBBX400X200025003of410-65</v>
      </c>
      <c r="Y172" s="297">
        <v>1037018</v>
      </c>
      <c r="Z172" s="297"/>
      <c r="AA172" s="292"/>
      <c r="AB172" s="298"/>
      <c r="AG172" s="26" t="str">
        <f t="shared" si="30"/>
        <v>120</v>
      </c>
      <c r="AI172" s="318" t="str">
        <f t="shared" si="37"/>
        <v>VBB T-Power Modular    W: 400, 3of4 de 2500 A, 10-65 kA</v>
      </c>
    </row>
    <row r="173" spans="3:35" ht="20">
      <c r="C173" s="287" t="s">
        <v>174</v>
      </c>
      <c r="D173" s="288" t="str">
        <f t="shared" si="36"/>
        <v xml:space="preserve">Modular    </v>
      </c>
      <c r="E173" s="289" t="s">
        <v>189</v>
      </c>
      <c r="F173" s="311" t="s">
        <v>190</v>
      </c>
      <c r="G173" s="311" t="s">
        <v>190</v>
      </c>
      <c r="H173" s="289" t="str" cm="1">
        <f t="array" ref="H173">_xlfn.IFS(G173="Tierra ","T",G173="Neutro   ","N",G173="HBB ","BB",G173="VBB ","BB")</f>
        <v>BB</v>
      </c>
      <c r="I173" s="312">
        <v>400</v>
      </c>
      <c r="J173" s="312">
        <v>2200</v>
      </c>
      <c r="K173" s="312"/>
      <c r="L173" s="313" t="s">
        <v>193</v>
      </c>
      <c r="M173" s="313"/>
      <c r="N173" s="292" t="str">
        <f t="shared" si="38"/>
        <v>T_VBBX400X2200</v>
      </c>
      <c r="O173" s="293" t="str">
        <f t="shared" si="39"/>
        <v>T_VBBX400X220025003of4</v>
      </c>
      <c r="P173" s="294" t="s">
        <v>73</v>
      </c>
      <c r="Q173" s="295">
        <v>2500</v>
      </c>
      <c r="R173" s="296"/>
      <c r="S173" s="296"/>
      <c r="T173" s="296"/>
      <c r="U173" s="296"/>
      <c r="V173" s="296"/>
      <c r="W173" s="296"/>
      <c r="X173" s="293" t="str">
        <f t="shared" si="40"/>
        <v>T_VBBX400X220025003of410-65</v>
      </c>
      <c r="Y173" s="297">
        <v>1037018</v>
      </c>
      <c r="Z173" s="297"/>
      <c r="AA173" s="292"/>
      <c r="AB173" s="298"/>
      <c r="AG173" s="26" t="str">
        <f t="shared" si="30"/>
        <v>120</v>
      </c>
      <c r="AI173" s="318" t="str">
        <f t="shared" si="37"/>
        <v>VBB T-Power Modular    W: 400, 3of4 de 2500 A, 10-65 kA</v>
      </c>
    </row>
    <row r="174" spans="3:35" ht="20">
      <c r="C174" s="300" t="s">
        <v>174</v>
      </c>
      <c r="D174" s="301" t="str">
        <f t="shared" si="36"/>
        <v xml:space="preserve">Compacto </v>
      </c>
      <c r="E174" s="302" t="s">
        <v>189</v>
      </c>
      <c r="F174" s="302" t="s">
        <v>190</v>
      </c>
      <c r="G174" s="302" t="s">
        <v>190</v>
      </c>
      <c r="H174" s="302" t="str" cm="1">
        <f t="array" ref="H174">_xlfn.IFS(G174="Tierra ","T",G174="Neutro   ","N",G174="HBB ","BB",G174="VBB ","BB")</f>
        <v>BB</v>
      </c>
      <c r="I174" s="303">
        <v>200</v>
      </c>
      <c r="J174" s="303">
        <v>2000</v>
      </c>
      <c r="K174" s="303"/>
      <c r="L174" s="291">
        <v>1</v>
      </c>
      <c r="M174" s="291"/>
      <c r="N174" s="304" t="str">
        <f t="shared" si="38"/>
        <v>T_VBBX200X2000</v>
      </c>
      <c r="O174" s="305" t="str">
        <f t="shared" si="39"/>
        <v>T_VBBX200X20006301</v>
      </c>
      <c r="P174" s="306" t="s">
        <v>73</v>
      </c>
      <c r="Q174" s="307">
        <v>630</v>
      </c>
      <c r="R174" s="308"/>
      <c r="S174" s="308"/>
      <c r="T174" s="308"/>
      <c r="U174" s="308"/>
      <c r="V174" s="308"/>
      <c r="W174" s="308"/>
      <c r="X174" s="305" t="str">
        <f t="shared" si="40"/>
        <v>T_VBBX200X2000630110-65</v>
      </c>
      <c r="Y174" s="309">
        <v>1037003</v>
      </c>
      <c r="Z174" s="309"/>
      <c r="AA174" s="307"/>
      <c r="AB174" s="310"/>
      <c r="AG174" s="26" t="str">
        <f t="shared" si="30"/>
        <v>85</v>
      </c>
      <c r="AI174" s="318" t="str">
        <f t="shared" si="37"/>
        <v>VBB T-Power Compacto W: 200, 1 de 630 A, 10-65 kA</v>
      </c>
    </row>
    <row r="175" spans="3:35" ht="20">
      <c r="C175" s="300" t="s">
        <v>174</v>
      </c>
      <c r="D175" s="301" t="str">
        <f t="shared" si="36"/>
        <v xml:space="preserve">Compacto </v>
      </c>
      <c r="E175" s="302" t="s">
        <v>189</v>
      </c>
      <c r="F175" s="302" t="s">
        <v>190</v>
      </c>
      <c r="G175" s="302" t="s">
        <v>190</v>
      </c>
      <c r="H175" s="302" t="str" cm="1">
        <f t="array" ref="H175">_xlfn.IFS(G175="Tierra ","T",G175="Neutro   ","N",G175="HBB ","BB",G175="VBB ","BB")</f>
        <v>BB</v>
      </c>
      <c r="I175" s="303">
        <v>200</v>
      </c>
      <c r="J175" s="303">
        <v>2000</v>
      </c>
      <c r="K175" s="303"/>
      <c r="L175" s="291">
        <v>1</v>
      </c>
      <c r="M175" s="291"/>
      <c r="N175" s="304" t="str">
        <f t="shared" si="38"/>
        <v>T_VBBX200X2000</v>
      </c>
      <c r="O175" s="305" t="str">
        <f t="shared" si="39"/>
        <v>T_VBBX200X200012501</v>
      </c>
      <c r="P175" s="306" t="s">
        <v>73</v>
      </c>
      <c r="Q175" s="307">
        <v>1250</v>
      </c>
      <c r="R175" s="308"/>
      <c r="S175" s="308"/>
      <c r="T175" s="308"/>
      <c r="U175" s="308"/>
      <c r="V175" s="308"/>
      <c r="W175" s="308"/>
      <c r="X175" s="305" t="str">
        <f t="shared" si="40"/>
        <v>T_VBBX200X20001250110-65</v>
      </c>
      <c r="Y175" s="309">
        <v>1037007</v>
      </c>
      <c r="Z175" s="309"/>
      <c r="AA175" s="307"/>
      <c r="AB175" s="310"/>
      <c r="AG175" s="26" t="str">
        <f t="shared" si="30"/>
        <v>75</v>
      </c>
      <c r="AI175" s="318" t="str">
        <f t="shared" si="37"/>
        <v>VBB T-Power Compacto W: 200, 1 de 1250 A, 10-65 kA</v>
      </c>
    </row>
    <row r="176" spans="3:35" ht="20">
      <c r="C176" s="300" t="s">
        <v>174</v>
      </c>
      <c r="D176" s="301" t="str">
        <f t="shared" si="36"/>
        <v xml:space="preserve">Modular    </v>
      </c>
      <c r="E176" s="302" t="s">
        <v>189</v>
      </c>
      <c r="F176" s="302" t="s">
        <v>190</v>
      </c>
      <c r="G176" s="302" t="s">
        <v>190</v>
      </c>
      <c r="H176" s="302" t="str" cm="1">
        <f t="array" ref="H176">_xlfn.IFS(G176="Tierra ","T",G176="Neutro   ","N",G176="HBB ","BB",G176="VBB ","BB")</f>
        <v>BB</v>
      </c>
      <c r="I176" s="303">
        <v>400</v>
      </c>
      <c r="J176" s="303">
        <v>2000</v>
      </c>
      <c r="K176" s="303"/>
      <c r="L176" s="291">
        <v>1</v>
      </c>
      <c r="M176" s="291"/>
      <c r="N176" s="304" t="str">
        <f t="shared" si="38"/>
        <v>T_VBBX400X2000</v>
      </c>
      <c r="O176" s="305" t="str">
        <f t="shared" si="39"/>
        <v>T_VBBX400X200016001</v>
      </c>
      <c r="P176" s="306" t="s">
        <v>73</v>
      </c>
      <c r="Q176" s="307">
        <v>1600</v>
      </c>
      <c r="R176" s="308"/>
      <c r="S176" s="308"/>
      <c r="T176" s="308"/>
      <c r="U176" s="308"/>
      <c r="V176" s="308"/>
      <c r="W176" s="308"/>
      <c r="X176" s="305" t="str">
        <f t="shared" si="40"/>
        <v>T_VBBX400X20001600110-65</v>
      </c>
      <c r="Y176" s="309">
        <v>1037011</v>
      </c>
      <c r="Z176" s="309"/>
      <c r="AA176" s="307"/>
      <c r="AB176" s="310"/>
      <c r="AG176" s="26" t="str">
        <f t="shared" si="30"/>
        <v>75</v>
      </c>
      <c r="AI176" s="318" t="str">
        <f t="shared" si="37"/>
        <v>VBB T-Power Modular    W: 400, 1 de 1600 A, 10-65 kA</v>
      </c>
    </row>
    <row r="177" spans="3:36" ht="20">
      <c r="C177" s="300" t="s">
        <v>174</v>
      </c>
      <c r="D177" s="301" t="str">
        <f t="shared" si="36"/>
        <v xml:space="preserve">Modular    </v>
      </c>
      <c r="E177" s="302" t="s">
        <v>189</v>
      </c>
      <c r="F177" s="302" t="s">
        <v>190</v>
      </c>
      <c r="G177" s="302" t="s">
        <v>190</v>
      </c>
      <c r="H177" s="302" t="str" cm="1">
        <f t="array" ref="H177">_xlfn.IFS(G177="Tierra ","T",G177="Neutro   ","N",G177="HBB ","BB",G177="VBB ","BB")</f>
        <v>BB</v>
      </c>
      <c r="I177" s="303">
        <v>400</v>
      </c>
      <c r="J177" s="303">
        <v>2200</v>
      </c>
      <c r="K177" s="303"/>
      <c r="L177" s="291">
        <v>1</v>
      </c>
      <c r="M177" s="291"/>
      <c r="N177" s="304" t="str">
        <f t="shared" si="38"/>
        <v>T_VBBX400X2200</v>
      </c>
      <c r="O177" s="305" t="str">
        <f t="shared" si="39"/>
        <v>T_VBBX400X220016001</v>
      </c>
      <c r="P177" s="306" t="s">
        <v>73</v>
      </c>
      <c r="Q177" s="307">
        <v>1600</v>
      </c>
      <c r="R177" s="308"/>
      <c r="S177" s="308"/>
      <c r="T177" s="308"/>
      <c r="U177" s="308"/>
      <c r="V177" s="308"/>
      <c r="W177" s="308"/>
      <c r="X177" s="305" t="str">
        <f t="shared" si="40"/>
        <v>T_VBBX400X22001600110-65</v>
      </c>
      <c r="Y177" s="309">
        <v>1037011</v>
      </c>
      <c r="Z177" s="309"/>
      <c r="AA177" s="307"/>
      <c r="AB177" s="310"/>
      <c r="AG177" s="26" t="str">
        <f t="shared" si="30"/>
        <v>75</v>
      </c>
      <c r="AI177" s="318" t="str">
        <f t="shared" si="37"/>
        <v>VBB T-Power Modular    W: 400, 1 de 1600 A, 10-65 kA</v>
      </c>
    </row>
    <row r="178" spans="3:36" ht="20">
      <c r="C178" s="300" t="s">
        <v>174</v>
      </c>
      <c r="D178" s="301" t="str">
        <f t="shared" si="36"/>
        <v xml:space="preserve">Modular    </v>
      </c>
      <c r="E178" s="302" t="s">
        <v>189</v>
      </c>
      <c r="F178" s="302" t="s">
        <v>190</v>
      </c>
      <c r="G178" s="302" t="s">
        <v>190</v>
      </c>
      <c r="H178" s="302" t="str" cm="1">
        <f t="array" ref="H178">_xlfn.IFS(G178="Tierra ","T",G178="Neutro   ","N",G178="HBB ","BB",G178="VBB ","BB")</f>
        <v>BB</v>
      </c>
      <c r="I178" s="303">
        <v>400</v>
      </c>
      <c r="J178" s="303">
        <v>2000</v>
      </c>
      <c r="K178" s="303"/>
      <c r="L178" s="291">
        <v>1</v>
      </c>
      <c r="M178" s="291"/>
      <c r="N178" s="304" t="str">
        <f t="shared" si="38"/>
        <v>T_VBBX400X2000</v>
      </c>
      <c r="O178" s="305" t="str">
        <f t="shared" si="39"/>
        <v>T_VBBX400X200020001</v>
      </c>
      <c r="P178" s="306" t="s">
        <v>73</v>
      </c>
      <c r="Q178" s="307">
        <v>2000</v>
      </c>
      <c r="R178" s="308"/>
      <c r="S178" s="308"/>
      <c r="T178" s="308"/>
      <c r="U178" s="308"/>
      <c r="V178" s="308"/>
      <c r="W178" s="308"/>
      <c r="X178" s="305" t="str">
        <f t="shared" si="40"/>
        <v>T_VBBX400X20002000110-65</v>
      </c>
      <c r="Y178" s="309">
        <v>1037015</v>
      </c>
      <c r="Z178" s="309"/>
      <c r="AA178" s="307"/>
      <c r="AB178" s="310"/>
      <c r="AG178" s="26" t="str">
        <f t="shared" si="30"/>
        <v>120</v>
      </c>
      <c r="AI178" s="318" t="str">
        <f t="shared" si="37"/>
        <v>VBB T-Power Modular    W: 400, 1 de 2000 A, 10-65 kA</v>
      </c>
    </row>
    <row r="179" spans="3:36" ht="20">
      <c r="C179" s="300" t="s">
        <v>174</v>
      </c>
      <c r="D179" s="301" t="str">
        <f t="shared" si="36"/>
        <v xml:space="preserve">Modular    </v>
      </c>
      <c r="E179" s="302" t="s">
        <v>189</v>
      </c>
      <c r="F179" s="302" t="s">
        <v>190</v>
      </c>
      <c r="G179" s="302" t="s">
        <v>190</v>
      </c>
      <c r="H179" s="302" t="str" cm="1">
        <f t="array" ref="H179">_xlfn.IFS(G179="Tierra ","T",G179="Neutro   ","N",G179="HBB ","BB",G179="VBB ","BB")</f>
        <v>BB</v>
      </c>
      <c r="I179" s="303">
        <v>400</v>
      </c>
      <c r="J179" s="303">
        <v>2200</v>
      </c>
      <c r="K179" s="303"/>
      <c r="L179" s="291">
        <v>1</v>
      </c>
      <c r="M179" s="291"/>
      <c r="N179" s="304" t="str">
        <f t="shared" si="38"/>
        <v>T_VBBX400X2200</v>
      </c>
      <c r="O179" s="305" t="str">
        <f t="shared" si="39"/>
        <v>T_VBBX400X220020001</v>
      </c>
      <c r="P179" s="306" t="s">
        <v>73</v>
      </c>
      <c r="Q179" s="307">
        <v>2000</v>
      </c>
      <c r="R179" s="308"/>
      <c r="S179" s="308"/>
      <c r="T179" s="308"/>
      <c r="U179" s="308"/>
      <c r="V179" s="308"/>
      <c r="W179" s="308"/>
      <c r="X179" s="305" t="str">
        <f t="shared" si="40"/>
        <v>T_VBBX400X22002000110-65</v>
      </c>
      <c r="Y179" s="309">
        <v>1037015</v>
      </c>
      <c r="Z179" s="309"/>
      <c r="AA179" s="307"/>
      <c r="AB179" s="310"/>
      <c r="AG179" s="26" t="str">
        <f t="shared" si="30"/>
        <v>120</v>
      </c>
      <c r="AI179" s="318" t="str">
        <f t="shared" si="37"/>
        <v>VBB T-Power Modular    W: 400, 1 de 2000 A, 10-65 kA</v>
      </c>
    </row>
    <row r="180" spans="3:36" ht="20">
      <c r="C180" s="300" t="s">
        <v>174</v>
      </c>
      <c r="D180" s="301" t="str">
        <f t="shared" si="36"/>
        <v xml:space="preserve">Modular    </v>
      </c>
      <c r="E180" s="302" t="s">
        <v>189</v>
      </c>
      <c r="F180" s="302" t="s">
        <v>190</v>
      </c>
      <c r="G180" s="302" t="s">
        <v>190</v>
      </c>
      <c r="H180" s="302" t="str" cm="1">
        <f t="array" ref="H180">_xlfn.IFS(G180="Tierra ","T",G180="Neutro   ","N",G180="HBB ","BB",G180="VBB ","BB")</f>
        <v>BB</v>
      </c>
      <c r="I180" s="303">
        <v>400</v>
      </c>
      <c r="J180" s="303">
        <v>2000</v>
      </c>
      <c r="K180" s="303"/>
      <c r="L180" s="291">
        <v>1</v>
      </c>
      <c r="M180" s="291"/>
      <c r="N180" s="304" t="str">
        <f t="shared" si="38"/>
        <v>T_VBBX400X2000</v>
      </c>
      <c r="O180" s="305" t="str">
        <f t="shared" si="39"/>
        <v>T_VBBX400X200025001</v>
      </c>
      <c r="P180" s="306" t="s">
        <v>73</v>
      </c>
      <c r="Q180" s="307">
        <v>2500</v>
      </c>
      <c r="R180" s="308"/>
      <c r="S180" s="308"/>
      <c r="T180" s="308"/>
      <c r="U180" s="308"/>
      <c r="V180" s="308"/>
      <c r="W180" s="308"/>
      <c r="X180" s="305" t="str">
        <f t="shared" si="40"/>
        <v>T_VBBX400X20002500110-65</v>
      </c>
      <c r="Y180" s="309">
        <v>1037019</v>
      </c>
      <c r="Z180" s="309"/>
      <c r="AA180" s="307"/>
      <c r="AB180" s="310"/>
      <c r="AG180" s="26" t="str">
        <f t="shared" si="30"/>
        <v>120</v>
      </c>
      <c r="AI180" s="318" t="str">
        <f t="shared" si="37"/>
        <v>VBB T-Power Modular    W: 400, 1 de 2500 A, 10-65 kA</v>
      </c>
    </row>
    <row r="181" spans="3:36" ht="20">
      <c r="C181" s="300" t="s">
        <v>174</v>
      </c>
      <c r="D181" s="301" t="str">
        <f t="shared" si="36"/>
        <v xml:space="preserve">Modular    </v>
      </c>
      <c r="E181" s="302" t="s">
        <v>189</v>
      </c>
      <c r="F181" s="302" t="s">
        <v>190</v>
      </c>
      <c r="G181" s="302" t="s">
        <v>190</v>
      </c>
      <c r="H181" s="302" t="str" cm="1">
        <f t="array" ref="H181">_xlfn.IFS(G181="Tierra ","T",G181="Neutro   ","N",G181="HBB ","BB",G181="VBB ","BB")</f>
        <v>BB</v>
      </c>
      <c r="I181" s="303">
        <v>400</v>
      </c>
      <c r="J181" s="303">
        <v>2200</v>
      </c>
      <c r="K181" s="303"/>
      <c r="L181" s="291">
        <v>1</v>
      </c>
      <c r="M181" s="291"/>
      <c r="N181" s="304" t="str">
        <f t="shared" si="38"/>
        <v>T_VBBX400X2200</v>
      </c>
      <c r="O181" s="305" t="str">
        <f t="shared" si="39"/>
        <v>T_VBBX400X220025001</v>
      </c>
      <c r="P181" s="306" t="s">
        <v>73</v>
      </c>
      <c r="Q181" s="307">
        <v>2500</v>
      </c>
      <c r="R181" s="308"/>
      <c r="S181" s="308"/>
      <c r="T181" s="308"/>
      <c r="U181" s="308"/>
      <c r="V181" s="308"/>
      <c r="W181" s="308"/>
      <c r="X181" s="305" t="str">
        <f t="shared" si="40"/>
        <v>T_VBBX400X22002500110-65</v>
      </c>
      <c r="Y181" s="309">
        <v>1037019</v>
      </c>
      <c r="Z181" s="309"/>
      <c r="AA181" s="307"/>
      <c r="AB181" s="310"/>
      <c r="AG181" s="26" t="str">
        <f t="shared" si="30"/>
        <v>120</v>
      </c>
      <c r="AI181" s="318" t="str">
        <f t="shared" si="37"/>
        <v>VBB T-Power Modular    W: 400, 1 de 2500 A, 10-65 kA</v>
      </c>
    </row>
    <row r="182" spans="3:36" ht="20">
      <c r="C182" s="287" t="s">
        <v>184</v>
      </c>
      <c r="D182" s="288"/>
      <c r="E182" s="289" t="s">
        <v>194</v>
      </c>
      <c r="F182" s="311" t="s">
        <v>195</v>
      </c>
      <c r="G182" s="311" t="s">
        <v>196</v>
      </c>
      <c r="H182" s="289"/>
      <c r="I182" s="312">
        <v>720</v>
      </c>
      <c r="J182" s="312"/>
      <c r="K182" s="312"/>
      <c r="L182" s="313"/>
      <c r="M182" s="313" t="s">
        <v>197</v>
      </c>
      <c r="N182" s="292" t="str">
        <f t="shared" ref="N182:N187" si="41">MID(C182,1,1)&amp;"_"&amp;D182&amp;G182&amp;Q182&amp;"X"&amp;I182</f>
        <v>G_EZC100X720</v>
      </c>
      <c r="O182" s="293" t="str">
        <f>MID(C182,1,1)&amp;"_"&amp;D182&amp;G182&amp;Q182&amp;"X"&amp;I182&amp;F182&amp;MID(E182,1,1)&amp;H182&amp;MID(M182,1,1)</f>
        <v>G_EZC100X720MainVS</v>
      </c>
      <c r="P182" s="294"/>
      <c r="Q182" s="295">
        <v>100</v>
      </c>
      <c r="R182" s="296"/>
      <c r="S182" s="296" t="s">
        <v>198</v>
      </c>
      <c r="T182" s="296" t="str">
        <f>MID(S182,1,1)</f>
        <v>F</v>
      </c>
      <c r="U182" s="296" t="s">
        <v>199</v>
      </c>
      <c r="V182" s="296" t="str" cm="1">
        <f t="array" ref="V182">IFERROR(_xlfn.IFS(U182="Palanca ","T",U182="Motorizado","M",U182="Mando Prolongado","MP"),"")</f>
        <v>T</v>
      </c>
      <c r="W182" s="296"/>
      <c r="X182" s="293" t="str">
        <f>O182&amp;M182&amp;T182&amp;V182</f>
        <v>G_EZC100X720MainVSSupFT</v>
      </c>
      <c r="Y182" s="297">
        <v>1146152</v>
      </c>
      <c r="Z182" s="297"/>
      <c r="AA182" s="292"/>
      <c r="AB182" s="298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161</v>
      </c>
    </row>
    <row r="183" spans="3:36" ht="20">
      <c r="C183" s="287" t="s">
        <v>184</v>
      </c>
      <c r="D183" s="288"/>
      <c r="E183" s="289" t="s">
        <v>194</v>
      </c>
      <c r="F183" s="311" t="s">
        <v>195</v>
      </c>
      <c r="G183" s="311" t="s">
        <v>196</v>
      </c>
      <c r="H183" s="289"/>
      <c r="I183" s="312">
        <v>720</v>
      </c>
      <c r="J183" s="312"/>
      <c r="K183" s="312"/>
      <c r="L183" s="313"/>
      <c r="M183" s="313" t="s">
        <v>200</v>
      </c>
      <c r="N183" s="292" t="str">
        <f t="shared" si="41"/>
        <v>G_EZC100X720</v>
      </c>
      <c r="O183" s="293" t="str">
        <f t="shared" ref="O183:O195" si="42">MID(C183,1,1)&amp;"_"&amp;D183&amp;G183&amp;Q183&amp;"X"&amp;I183&amp;F183&amp;MID(E183,1,1)&amp;H183&amp;MID(M183,1,1)</f>
        <v>G_EZC100X720MainVI</v>
      </c>
      <c r="P183" s="294"/>
      <c r="Q183" s="295">
        <v>100</v>
      </c>
      <c r="R183" s="296"/>
      <c r="S183" s="296" t="s">
        <v>198</v>
      </c>
      <c r="T183" s="296" t="str">
        <f t="shared" ref="T183:T246" si="43">MID(S183,1,1)</f>
        <v>F</v>
      </c>
      <c r="U183" s="296" t="s">
        <v>199</v>
      </c>
      <c r="V183" s="296" t="str" cm="1">
        <f t="array" ref="V183">IFERROR(_xlfn.IFS(U183="Palanca ","T",U183="Motorizado","M",U183="Mando Prolongado","MP"),"")</f>
        <v>T</v>
      </c>
      <c r="W183" s="296"/>
      <c r="X183" s="293" t="str">
        <f t="shared" ref="X183:X246" si="44">O183&amp;M183&amp;T183&amp;V183</f>
        <v>G_EZC100X720MainVIInfFT</v>
      </c>
      <c r="Y183" s="297">
        <v>1146152</v>
      </c>
      <c r="Z183" s="297"/>
      <c r="AA183" s="292"/>
      <c r="AB183" s="298"/>
      <c r="AI183" s="26" t="str">
        <f t="shared" ref="AI183:AI246" si="45">F183&amp;" "&amp;E183&amp;" "&amp;G183&amp;Q183&amp;" "&amp;S183&amp;" "&amp;U183&amp;", "&amp;P183&amp;C183&amp;" "&amp;"W: "&amp;I183</f>
        <v>Main Vertical  EZC100 Fijo  Palanca , G-Flex  W: 720</v>
      </c>
      <c r="AJ183" s="26" t="s">
        <v>161</v>
      </c>
    </row>
    <row r="184" spans="3:36" ht="20">
      <c r="C184" s="287" t="s">
        <v>184</v>
      </c>
      <c r="D184" s="288"/>
      <c r="E184" s="289" t="s">
        <v>194</v>
      </c>
      <c r="F184" s="311" t="s">
        <v>195</v>
      </c>
      <c r="G184" s="311" t="s">
        <v>196</v>
      </c>
      <c r="H184" s="289"/>
      <c r="I184" s="312">
        <v>400</v>
      </c>
      <c r="J184" s="312"/>
      <c r="K184" s="312"/>
      <c r="L184" s="313"/>
      <c r="M184" s="313" t="s">
        <v>197</v>
      </c>
      <c r="N184" s="292" t="str">
        <f t="shared" si="41"/>
        <v>G_EZC250X400</v>
      </c>
      <c r="O184" s="293" t="str">
        <f t="shared" si="42"/>
        <v>G_EZC250X400MainVS</v>
      </c>
      <c r="P184" s="294"/>
      <c r="Q184" s="295">
        <v>250</v>
      </c>
      <c r="R184" s="296"/>
      <c r="S184" s="296" t="s">
        <v>198</v>
      </c>
      <c r="T184" s="296" t="str">
        <f t="shared" si="43"/>
        <v>F</v>
      </c>
      <c r="U184" s="296" t="s">
        <v>199</v>
      </c>
      <c r="V184" s="296" t="str" cm="1">
        <f t="array" ref="V184">IFERROR(_xlfn.IFS(U184="Palanca ","T",U184="Motorizado","M",U184="Mando Prolongado","MP"),"")</f>
        <v>T</v>
      </c>
      <c r="W184" s="296"/>
      <c r="X184" s="293" t="str">
        <f t="shared" si="44"/>
        <v>G_EZC250X400MainVSSupFT</v>
      </c>
      <c r="Y184" s="297">
        <v>1146153</v>
      </c>
      <c r="Z184" s="297"/>
      <c r="AA184" s="292"/>
      <c r="AB184" s="298"/>
      <c r="AI184" s="26" t="str">
        <f t="shared" si="45"/>
        <v>Main Vertical  EZC250 Fijo  Palanca , G-Flex  W: 400</v>
      </c>
      <c r="AJ184" s="26" t="s">
        <v>161</v>
      </c>
    </row>
    <row r="185" spans="3:36" ht="20">
      <c r="C185" s="287" t="s">
        <v>184</v>
      </c>
      <c r="D185" s="288"/>
      <c r="E185" s="289" t="s">
        <v>194</v>
      </c>
      <c r="F185" s="311" t="s">
        <v>195</v>
      </c>
      <c r="G185" s="311" t="s">
        <v>196</v>
      </c>
      <c r="H185" s="289"/>
      <c r="I185" s="312">
        <v>400</v>
      </c>
      <c r="J185" s="312"/>
      <c r="K185" s="312"/>
      <c r="L185" s="313"/>
      <c r="M185" s="313" t="s">
        <v>200</v>
      </c>
      <c r="N185" s="292" t="str">
        <f t="shared" si="41"/>
        <v>G_EZC250X400</v>
      </c>
      <c r="O185" s="319" t="str">
        <f t="shared" si="42"/>
        <v>G_EZC250X400MainVI</v>
      </c>
      <c r="P185" s="294"/>
      <c r="Q185" s="295">
        <v>250</v>
      </c>
      <c r="R185" s="296"/>
      <c r="S185" s="296" t="s">
        <v>198</v>
      </c>
      <c r="T185" s="296" t="str">
        <f t="shared" si="43"/>
        <v>F</v>
      </c>
      <c r="U185" s="296" t="s">
        <v>199</v>
      </c>
      <c r="V185" s="296" t="str" cm="1">
        <f t="array" ref="V185">IFERROR(_xlfn.IFS(U185="Palanca ","T",U185="Motorizado","M",U185="Mando Prolongado","MP"),"")</f>
        <v>T</v>
      </c>
      <c r="W185" s="296"/>
      <c r="X185" s="293" t="str">
        <f t="shared" si="44"/>
        <v>G_EZC250X400MainVIInfFT</v>
      </c>
      <c r="Y185" s="297">
        <v>1146153</v>
      </c>
      <c r="Z185" s="297"/>
      <c r="AA185" s="292"/>
      <c r="AB185" s="298"/>
      <c r="AI185" s="26" t="str">
        <f t="shared" si="45"/>
        <v>Main Vertical  EZC250 Fijo  Palanca , G-Flex  W: 400</v>
      </c>
      <c r="AJ185" s="26" t="s">
        <v>161</v>
      </c>
    </row>
    <row r="186" spans="3:36" ht="20">
      <c r="C186" s="287" t="s">
        <v>184</v>
      </c>
      <c r="D186" s="288"/>
      <c r="E186" s="289" t="s">
        <v>194</v>
      </c>
      <c r="F186" s="311" t="s">
        <v>195</v>
      </c>
      <c r="G186" s="311" t="s">
        <v>196</v>
      </c>
      <c r="H186" s="289"/>
      <c r="I186" s="312">
        <v>400</v>
      </c>
      <c r="J186" s="312"/>
      <c r="K186" s="312"/>
      <c r="L186" s="313"/>
      <c r="M186" s="313" t="s">
        <v>197</v>
      </c>
      <c r="N186" s="292" t="str">
        <f t="shared" si="41"/>
        <v>G_EZC400X400</v>
      </c>
      <c r="O186" s="293" t="str">
        <f t="shared" si="42"/>
        <v>G_EZC400X400MainVS</v>
      </c>
      <c r="P186" s="294"/>
      <c r="Q186" s="295">
        <v>400</v>
      </c>
      <c r="R186" s="296"/>
      <c r="S186" s="296" t="s">
        <v>198</v>
      </c>
      <c r="T186" s="296" t="str">
        <f t="shared" si="43"/>
        <v>F</v>
      </c>
      <c r="U186" s="296" t="s">
        <v>199</v>
      </c>
      <c r="V186" s="296" t="str" cm="1">
        <f t="array" ref="V186">IFERROR(_xlfn.IFS(U186="Palanca ","T",U186="Motorizado","M",U186="Mando Prolongado","MP"),"")</f>
        <v>T</v>
      </c>
      <c r="W186" s="296"/>
      <c r="X186" s="293" t="str">
        <f t="shared" si="44"/>
        <v>G_EZC400X400MainVSSupFT</v>
      </c>
      <c r="Y186" s="297">
        <v>1146155</v>
      </c>
      <c r="Z186" s="297"/>
      <c r="AA186" s="292"/>
      <c r="AB186" s="298"/>
      <c r="AI186" s="26" t="str">
        <f t="shared" si="45"/>
        <v>Main Vertical  EZC400 Fijo  Palanca , G-Flex  W: 400</v>
      </c>
      <c r="AJ186" s="26" t="s">
        <v>161</v>
      </c>
    </row>
    <row r="187" spans="3:36" ht="20">
      <c r="C187" s="287" t="s">
        <v>184</v>
      </c>
      <c r="D187" s="288"/>
      <c r="E187" s="289" t="s">
        <v>194</v>
      </c>
      <c r="F187" s="311" t="s">
        <v>195</v>
      </c>
      <c r="G187" s="311" t="s">
        <v>196</v>
      </c>
      <c r="H187" s="289"/>
      <c r="I187" s="312">
        <v>400</v>
      </c>
      <c r="J187" s="312"/>
      <c r="K187" s="312"/>
      <c r="L187" s="313"/>
      <c r="M187" s="313" t="s">
        <v>200</v>
      </c>
      <c r="N187" s="292" t="str">
        <f t="shared" si="41"/>
        <v>G_EZC400X400</v>
      </c>
      <c r="O187" s="319" t="str">
        <f t="shared" si="42"/>
        <v>G_EZC400X400MainVI</v>
      </c>
      <c r="P187" s="294"/>
      <c r="Q187" s="295">
        <v>400</v>
      </c>
      <c r="R187" s="296"/>
      <c r="S187" s="296" t="s">
        <v>198</v>
      </c>
      <c r="T187" s="296" t="str">
        <f t="shared" si="43"/>
        <v>F</v>
      </c>
      <c r="U187" s="296" t="s">
        <v>199</v>
      </c>
      <c r="V187" s="296" t="str" cm="1">
        <f t="array" ref="V187">IFERROR(_xlfn.IFS(U187="Palanca ","T",U187="Motorizado","M",U187="Mando Prolongado","MP"),"")</f>
        <v>T</v>
      </c>
      <c r="W187" s="296"/>
      <c r="X187" s="293" t="str">
        <f t="shared" si="44"/>
        <v>G_EZC400X400MainVIInfFT</v>
      </c>
      <c r="Y187" s="297">
        <v>1146156</v>
      </c>
      <c r="Z187" s="297"/>
      <c r="AA187" s="292"/>
      <c r="AB187" s="298"/>
      <c r="AI187" s="26" t="str">
        <f t="shared" si="45"/>
        <v>Main Vertical  EZC400 Fijo  Palanca , G-Flex  W: 400</v>
      </c>
      <c r="AJ187" s="26" t="s">
        <v>161</v>
      </c>
    </row>
    <row r="188" spans="3:36" ht="20">
      <c r="C188" s="287" t="s">
        <v>184</v>
      </c>
      <c r="D188" s="288"/>
      <c r="E188" s="289" t="s">
        <v>194</v>
      </c>
      <c r="F188" s="311" t="s">
        <v>195</v>
      </c>
      <c r="G188" s="311" t="s">
        <v>201</v>
      </c>
      <c r="H188" s="289"/>
      <c r="I188" s="312">
        <v>400</v>
      </c>
      <c r="J188" s="312"/>
      <c r="K188" s="312"/>
      <c r="L188" s="313"/>
      <c r="M188" s="313" t="s">
        <v>197</v>
      </c>
      <c r="N188" s="292" t="str">
        <f t="shared" ref="N188:N226" si="46">MID(C188,1,1)&amp;"_"&amp;D188&amp;G188&amp;Q188&amp;"X"&amp;I188</f>
        <v>G_CVS250X400</v>
      </c>
      <c r="O188" s="293" t="str">
        <f t="shared" si="42"/>
        <v>G_CVS250X400MainVS</v>
      </c>
      <c r="P188" s="294"/>
      <c r="Q188" s="295">
        <v>250</v>
      </c>
      <c r="R188" s="296"/>
      <c r="S188" s="296" t="s">
        <v>198</v>
      </c>
      <c r="T188" s="296" t="str">
        <f t="shared" si="43"/>
        <v>F</v>
      </c>
      <c r="U188" s="296" t="s">
        <v>199</v>
      </c>
      <c r="V188" s="296" t="str" cm="1">
        <f t="array" ref="V188">IFERROR(_xlfn.IFS(U188="Palanca ","T",U188="Motorizado","M",U188="Mando Prolongado","MP"),"")</f>
        <v>T</v>
      </c>
      <c r="W188" s="296"/>
      <c r="X188" s="293" t="str">
        <f t="shared" si="44"/>
        <v>G_CVS250X400MainVSSupFT</v>
      </c>
      <c r="Y188" s="297">
        <v>1146154</v>
      </c>
      <c r="Z188" s="297"/>
      <c r="AA188" s="292"/>
      <c r="AB188" s="298"/>
      <c r="AI188" s="26" t="str">
        <f t="shared" si="45"/>
        <v>Main Vertical  CVS250 Fijo  Palanca , G-Flex  W: 400</v>
      </c>
      <c r="AJ188" s="26" t="s">
        <v>161</v>
      </c>
    </row>
    <row r="189" spans="3:36" ht="20">
      <c r="C189" s="287" t="s">
        <v>184</v>
      </c>
      <c r="D189" s="288"/>
      <c r="E189" s="289" t="s">
        <v>194</v>
      </c>
      <c r="F189" s="311" t="s">
        <v>195</v>
      </c>
      <c r="G189" s="311" t="s">
        <v>201</v>
      </c>
      <c r="H189" s="289"/>
      <c r="I189" s="312">
        <v>400</v>
      </c>
      <c r="J189" s="312"/>
      <c r="K189" s="312"/>
      <c r="L189" s="313"/>
      <c r="M189" s="313" t="s">
        <v>200</v>
      </c>
      <c r="N189" s="292" t="str">
        <f t="shared" si="46"/>
        <v>G_CVS250X400</v>
      </c>
      <c r="O189" s="319" t="str">
        <f t="shared" si="42"/>
        <v>G_CVS250X400MainVI</v>
      </c>
      <c r="P189" s="294"/>
      <c r="Q189" s="295">
        <v>250</v>
      </c>
      <c r="R189" s="296"/>
      <c r="S189" s="296" t="s">
        <v>198</v>
      </c>
      <c r="T189" s="296" t="str">
        <f t="shared" si="43"/>
        <v>F</v>
      </c>
      <c r="U189" s="296" t="s">
        <v>199</v>
      </c>
      <c r="V189" s="296" t="str" cm="1">
        <f t="array" ref="V189">IFERROR(_xlfn.IFS(U189="Palanca ","T",U189="Motorizado","M",U189="Mando Prolongado","MP"),"")</f>
        <v>T</v>
      </c>
      <c r="W189" s="296"/>
      <c r="X189" s="293" t="str">
        <f t="shared" si="44"/>
        <v>G_CVS250X400MainVIInfFT</v>
      </c>
      <c r="Y189" s="297">
        <v>1146154</v>
      </c>
      <c r="Z189" s="297"/>
      <c r="AA189" s="292"/>
      <c r="AB189" s="298"/>
      <c r="AI189" s="26" t="str">
        <f t="shared" si="45"/>
        <v>Main Vertical  CVS250 Fijo  Palanca , G-Flex  W: 400</v>
      </c>
      <c r="AJ189" s="26" t="s">
        <v>161</v>
      </c>
    </row>
    <row r="190" spans="3:36" ht="20">
      <c r="C190" s="287" t="s">
        <v>184</v>
      </c>
      <c r="D190" s="288"/>
      <c r="E190" s="289" t="s">
        <v>194</v>
      </c>
      <c r="F190" s="311" t="s">
        <v>195</v>
      </c>
      <c r="G190" s="311" t="s">
        <v>201</v>
      </c>
      <c r="H190" s="289"/>
      <c r="I190" s="312">
        <v>400</v>
      </c>
      <c r="J190" s="312"/>
      <c r="K190" s="312"/>
      <c r="L190" s="313"/>
      <c r="M190" s="313" t="s">
        <v>197</v>
      </c>
      <c r="N190" s="292" t="str">
        <f t="shared" si="46"/>
        <v>G_CVS400X400</v>
      </c>
      <c r="O190" s="293" t="str">
        <f t="shared" si="42"/>
        <v>G_CVS400X400MainVS</v>
      </c>
      <c r="P190" s="294"/>
      <c r="Q190" s="295">
        <v>400</v>
      </c>
      <c r="R190" s="296"/>
      <c r="S190" s="296" t="s">
        <v>198</v>
      </c>
      <c r="T190" s="296" t="str">
        <f t="shared" si="43"/>
        <v>F</v>
      </c>
      <c r="U190" s="296" t="s">
        <v>199</v>
      </c>
      <c r="V190" s="296" t="str" cm="1">
        <f t="array" ref="V190">IFERROR(_xlfn.IFS(U190="Palanca ","T",U190="Motorizado","M",U190="Mando Prolongado","MP"),"")</f>
        <v>T</v>
      </c>
      <c r="W190" s="296"/>
      <c r="X190" s="293" t="str">
        <f t="shared" si="44"/>
        <v>G_CVS400X400MainVSSupFT</v>
      </c>
      <c r="Y190" s="297">
        <v>1146155</v>
      </c>
      <c r="Z190" s="297"/>
      <c r="AA190" s="292"/>
      <c r="AB190" s="298"/>
      <c r="AI190" s="26" t="str">
        <f t="shared" si="45"/>
        <v>Main Vertical  CVS400 Fijo  Palanca , G-Flex  W: 400</v>
      </c>
      <c r="AJ190" s="26" t="s">
        <v>161</v>
      </c>
    </row>
    <row r="191" spans="3:36" ht="20">
      <c r="C191" s="287" t="s">
        <v>184</v>
      </c>
      <c r="D191" s="288"/>
      <c r="E191" s="289" t="s">
        <v>194</v>
      </c>
      <c r="F191" s="311" t="s">
        <v>195</v>
      </c>
      <c r="G191" s="311" t="s">
        <v>201</v>
      </c>
      <c r="H191" s="289"/>
      <c r="I191" s="312">
        <v>400</v>
      </c>
      <c r="J191" s="312"/>
      <c r="K191" s="312"/>
      <c r="L191" s="313"/>
      <c r="M191" s="313" t="s">
        <v>200</v>
      </c>
      <c r="N191" s="292" t="str">
        <f t="shared" si="46"/>
        <v>G_CVS400X400</v>
      </c>
      <c r="O191" s="319" t="str">
        <f t="shared" si="42"/>
        <v>G_CVS400X400MainVI</v>
      </c>
      <c r="P191" s="294"/>
      <c r="Q191" s="295">
        <v>400</v>
      </c>
      <c r="R191" s="296"/>
      <c r="S191" s="296" t="s">
        <v>198</v>
      </c>
      <c r="T191" s="296" t="str">
        <f t="shared" si="43"/>
        <v>F</v>
      </c>
      <c r="U191" s="296" t="s">
        <v>199</v>
      </c>
      <c r="V191" s="296" t="str" cm="1">
        <f t="array" ref="V191">IFERROR(_xlfn.IFS(U191="Palanca ","T",U191="Motorizado","M",U191="Mando Prolongado","MP"),"")</f>
        <v>T</v>
      </c>
      <c r="W191" s="296"/>
      <c r="X191" s="293" t="str">
        <f t="shared" si="44"/>
        <v>G_CVS400X400MainVIInfFT</v>
      </c>
      <c r="Y191" s="297">
        <v>1146156</v>
      </c>
      <c r="Z191" s="297"/>
      <c r="AA191" s="292"/>
      <c r="AB191" s="298"/>
      <c r="AI191" s="26" t="str">
        <f t="shared" si="45"/>
        <v>Main Vertical  CVS400 Fijo  Palanca , G-Flex  W: 400</v>
      </c>
      <c r="AJ191" s="26" t="s">
        <v>161</v>
      </c>
    </row>
    <row r="192" spans="3:36" ht="20">
      <c r="C192" s="287" t="s">
        <v>184</v>
      </c>
      <c r="D192" s="288"/>
      <c r="E192" s="289" t="s">
        <v>194</v>
      </c>
      <c r="F192" s="311" t="s">
        <v>195</v>
      </c>
      <c r="G192" s="311" t="s">
        <v>202</v>
      </c>
      <c r="H192" s="289"/>
      <c r="I192" s="312">
        <v>400</v>
      </c>
      <c r="J192" s="312"/>
      <c r="K192" s="312"/>
      <c r="L192" s="313"/>
      <c r="M192" s="313" t="s">
        <v>197</v>
      </c>
      <c r="N192" s="292" t="str">
        <f t="shared" si="46"/>
        <v>G_NSX250X400</v>
      </c>
      <c r="O192" s="293" t="str">
        <f t="shared" si="42"/>
        <v>G_NSX250X400MainVS</v>
      </c>
      <c r="P192" s="294"/>
      <c r="Q192" s="295">
        <v>250</v>
      </c>
      <c r="R192" s="296"/>
      <c r="S192" s="296" t="s">
        <v>198</v>
      </c>
      <c r="T192" s="296" t="str">
        <f t="shared" si="43"/>
        <v>F</v>
      </c>
      <c r="U192" s="296" t="s">
        <v>199</v>
      </c>
      <c r="V192" s="296" t="str" cm="1">
        <f t="array" ref="V192">IFERROR(_xlfn.IFS(U192="Palanca ","T",U192="Motorizado","M",U192="Mando Prolongado","MP"),"")</f>
        <v>T</v>
      </c>
      <c r="W192" s="296"/>
      <c r="X192" s="293" t="str">
        <f t="shared" si="44"/>
        <v>G_NSX250X400MainVSSupFT</v>
      </c>
      <c r="Y192" s="297">
        <v>1146154</v>
      </c>
      <c r="Z192" s="297"/>
      <c r="AA192" s="292"/>
      <c r="AB192" s="298"/>
      <c r="AI192" s="26" t="str">
        <f t="shared" si="45"/>
        <v>Main Vertical  NSX250 Fijo  Palanca , G-Flex  W: 400</v>
      </c>
      <c r="AJ192" s="26" t="s">
        <v>161</v>
      </c>
    </row>
    <row r="193" spans="3:36" ht="20">
      <c r="C193" s="287" t="s">
        <v>184</v>
      </c>
      <c r="D193" s="288"/>
      <c r="E193" s="289" t="s">
        <v>194</v>
      </c>
      <c r="F193" s="311" t="s">
        <v>195</v>
      </c>
      <c r="G193" s="311" t="s">
        <v>202</v>
      </c>
      <c r="H193" s="289"/>
      <c r="I193" s="312">
        <v>400</v>
      </c>
      <c r="J193" s="312"/>
      <c r="K193" s="312"/>
      <c r="L193" s="313"/>
      <c r="M193" s="313" t="s">
        <v>200</v>
      </c>
      <c r="N193" s="292" t="str">
        <f t="shared" si="46"/>
        <v>G_NSX250X400</v>
      </c>
      <c r="O193" s="319" t="str">
        <f t="shared" si="42"/>
        <v>G_NSX250X400MainVI</v>
      </c>
      <c r="P193" s="294"/>
      <c r="Q193" s="295">
        <v>250</v>
      </c>
      <c r="R193" s="296"/>
      <c r="S193" s="296" t="s">
        <v>198</v>
      </c>
      <c r="T193" s="296" t="str">
        <f t="shared" si="43"/>
        <v>F</v>
      </c>
      <c r="U193" s="296" t="s">
        <v>199</v>
      </c>
      <c r="V193" s="296" t="str" cm="1">
        <f t="array" ref="V193">IFERROR(_xlfn.IFS(U193="Palanca ","T",U193="Motorizado","M",U193="Mando Prolongado","MP"),"")</f>
        <v>T</v>
      </c>
      <c r="W193" s="296"/>
      <c r="X193" s="293" t="str">
        <f t="shared" si="44"/>
        <v>G_NSX250X400MainVIInfFT</v>
      </c>
      <c r="Y193" s="297">
        <v>1146154</v>
      </c>
      <c r="Z193" s="297"/>
      <c r="AA193" s="292"/>
      <c r="AB193" s="298"/>
      <c r="AI193" s="26" t="str">
        <f t="shared" si="45"/>
        <v>Main Vertical  NSX250 Fijo  Palanca , G-Flex  W: 400</v>
      </c>
      <c r="AJ193" s="26" t="s">
        <v>161</v>
      </c>
    </row>
    <row r="194" spans="3:36" ht="20">
      <c r="C194" s="287" t="s">
        <v>184</v>
      </c>
      <c r="D194" s="288"/>
      <c r="E194" s="289" t="s">
        <v>194</v>
      </c>
      <c r="F194" s="311" t="s">
        <v>195</v>
      </c>
      <c r="G194" s="311" t="s">
        <v>202</v>
      </c>
      <c r="H194" s="289"/>
      <c r="I194" s="312">
        <v>400</v>
      </c>
      <c r="J194" s="312"/>
      <c r="K194" s="312"/>
      <c r="L194" s="313"/>
      <c r="M194" s="313" t="s">
        <v>197</v>
      </c>
      <c r="N194" s="292" t="str">
        <f t="shared" si="46"/>
        <v>G_NSX400X400</v>
      </c>
      <c r="O194" s="293" t="str">
        <f t="shared" si="42"/>
        <v>G_NSX400X400MainVS</v>
      </c>
      <c r="P194" s="294"/>
      <c r="Q194" s="295">
        <v>400</v>
      </c>
      <c r="R194" s="296"/>
      <c r="S194" s="296" t="s">
        <v>198</v>
      </c>
      <c r="T194" s="296" t="str">
        <f t="shared" si="43"/>
        <v>F</v>
      </c>
      <c r="U194" s="296" t="s">
        <v>199</v>
      </c>
      <c r="V194" s="296" t="str" cm="1">
        <f t="array" ref="V194">IFERROR(_xlfn.IFS(U194="Palanca ","T",U194="Motorizado","M",U194="Mando Prolongado","MP"),"")</f>
        <v>T</v>
      </c>
      <c r="W194" s="296"/>
      <c r="X194" s="293" t="str">
        <f t="shared" si="44"/>
        <v>G_NSX400X400MainVSSupFT</v>
      </c>
      <c r="Y194" s="297">
        <v>1146155</v>
      </c>
      <c r="Z194" s="297"/>
      <c r="AA194" s="292"/>
      <c r="AB194" s="298"/>
      <c r="AI194" s="26" t="str">
        <f t="shared" si="45"/>
        <v>Main Vertical  NSX400 Fijo  Palanca , G-Flex  W: 400</v>
      </c>
      <c r="AJ194" s="26" t="s">
        <v>161</v>
      </c>
    </row>
    <row r="195" spans="3:36" ht="20">
      <c r="C195" s="287" t="s">
        <v>184</v>
      </c>
      <c r="D195" s="288"/>
      <c r="E195" s="289" t="s">
        <v>194</v>
      </c>
      <c r="F195" s="311" t="s">
        <v>195</v>
      </c>
      <c r="G195" s="311" t="s">
        <v>202</v>
      </c>
      <c r="H195" s="289"/>
      <c r="I195" s="312">
        <v>400</v>
      </c>
      <c r="J195" s="312"/>
      <c r="K195" s="312"/>
      <c r="L195" s="313"/>
      <c r="M195" s="313" t="s">
        <v>200</v>
      </c>
      <c r="N195" s="292" t="str">
        <f t="shared" si="46"/>
        <v>G_NSX400X400</v>
      </c>
      <c r="O195" s="319" t="str">
        <f t="shared" si="42"/>
        <v>G_NSX400X400MainVI</v>
      </c>
      <c r="P195" s="294"/>
      <c r="Q195" s="295">
        <v>400</v>
      </c>
      <c r="R195" s="296"/>
      <c r="S195" s="296" t="s">
        <v>198</v>
      </c>
      <c r="T195" s="296" t="str">
        <f t="shared" si="43"/>
        <v>F</v>
      </c>
      <c r="U195" s="296" t="s">
        <v>199</v>
      </c>
      <c r="V195" s="296" t="str" cm="1">
        <f t="array" ref="V195">IFERROR(_xlfn.IFS(U195="Palanca ","T",U195="Motorizado","M",U195="Mando Prolongado","MP"),"")</f>
        <v>T</v>
      </c>
      <c r="W195" s="296"/>
      <c r="X195" s="293" t="str">
        <f t="shared" si="44"/>
        <v>G_NSX400X400MainVIInfFT</v>
      </c>
      <c r="Y195" s="297">
        <v>1146156</v>
      </c>
      <c r="Z195" s="297"/>
      <c r="AA195" s="292"/>
      <c r="AB195" s="298"/>
      <c r="AI195" s="26" t="str">
        <f t="shared" si="45"/>
        <v>Main Vertical  NSX400 Fijo  Palanca , G-Flex  W: 400</v>
      </c>
      <c r="AJ195" s="26" t="s">
        <v>161</v>
      </c>
    </row>
    <row r="196" spans="3:36" ht="20">
      <c r="C196" s="300" t="s">
        <v>184</v>
      </c>
      <c r="D196" s="301" t="s">
        <v>203</v>
      </c>
      <c r="E196" s="302" t="s">
        <v>204</v>
      </c>
      <c r="F196" s="302" t="s">
        <v>195</v>
      </c>
      <c r="G196" s="302" t="s">
        <v>196</v>
      </c>
      <c r="H196" s="302"/>
      <c r="I196" s="303">
        <v>720</v>
      </c>
      <c r="J196" s="303"/>
      <c r="K196" s="303"/>
      <c r="L196" s="291"/>
      <c r="M196" s="291" t="s">
        <v>205</v>
      </c>
      <c r="N196" s="304" t="str">
        <f t="shared" si="46"/>
        <v>G_UEZC100X720</v>
      </c>
      <c r="O196" s="305" t="str">
        <f>MID(C196,1,1)&amp;"_"&amp;D196&amp;G196&amp;Q196&amp;"X"&amp;I196&amp;F196&amp;MID(E196,1,1)&amp;H196&amp;MID(M196,1,1)</f>
        <v>G_UEZC100X720MainHI</v>
      </c>
      <c r="P196" s="306"/>
      <c r="Q196" s="307">
        <v>100</v>
      </c>
      <c r="R196" s="308"/>
      <c r="S196" s="308" t="s">
        <v>198</v>
      </c>
      <c r="T196" s="308" t="str">
        <f t="shared" si="43"/>
        <v>F</v>
      </c>
      <c r="U196" s="308" t="s">
        <v>199</v>
      </c>
      <c r="V196" s="308" t="str" cm="1">
        <f t="array" ref="V196">IFERROR(_xlfn.IFS(U196="Palanca ","T",U196="Motorizado","M",U196="Mando Prolongado","MP"),"")</f>
        <v>T</v>
      </c>
      <c r="W196" s="308"/>
      <c r="X196" s="305" t="str">
        <f t="shared" si="44"/>
        <v>G_UEZC100X720MainHIIzqFT</v>
      </c>
      <c r="Y196" s="309">
        <v>1146157</v>
      </c>
      <c r="Z196" s="309"/>
      <c r="AA196" s="307"/>
      <c r="AB196" s="310"/>
      <c r="AI196" s="26" t="str">
        <f t="shared" si="45"/>
        <v>Main Horizontal  EZC100 Fijo  Palanca , G-Flex  W: 720</v>
      </c>
      <c r="AJ196" s="26" t="s">
        <v>161</v>
      </c>
    </row>
    <row r="197" spans="3:36" ht="20">
      <c r="C197" s="300" t="s">
        <v>184</v>
      </c>
      <c r="D197" s="301" t="s">
        <v>203</v>
      </c>
      <c r="E197" s="302" t="s">
        <v>204</v>
      </c>
      <c r="F197" s="302" t="s">
        <v>195</v>
      </c>
      <c r="G197" s="302" t="s">
        <v>206</v>
      </c>
      <c r="H197" s="302"/>
      <c r="I197" s="303">
        <v>720</v>
      </c>
      <c r="J197" s="303"/>
      <c r="K197" s="303"/>
      <c r="L197" s="291"/>
      <c r="M197" s="291" t="s">
        <v>205</v>
      </c>
      <c r="N197" s="304" t="str">
        <f t="shared" si="46"/>
        <v>G_UGP100X720</v>
      </c>
      <c r="O197" s="305" t="str">
        <f t="shared" ref="O197:O260" si="47">MID(C197,1,1)&amp;"_"&amp;D197&amp;G197&amp;Q197&amp;"X"&amp;I197&amp;F197&amp;MID(E197,1,1)&amp;H197&amp;MID(M197,1,1)</f>
        <v>G_UGP100X720MainHI</v>
      </c>
      <c r="P197" s="306"/>
      <c r="Q197" s="307">
        <v>100</v>
      </c>
      <c r="R197" s="308"/>
      <c r="S197" s="308" t="s">
        <v>198</v>
      </c>
      <c r="T197" s="308" t="str">
        <f t="shared" si="43"/>
        <v>F</v>
      </c>
      <c r="U197" s="308" t="s">
        <v>199</v>
      </c>
      <c r="V197" s="308" t="str" cm="1">
        <f t="array" ref="V197">IFERROR(_xlfn.IFS(U197="Palanca ","T",U197="Motorizado","M",U197="Mando Prolongado","MP"),"")</f>
        <v>T</v>
      </c>
      <c r="W197" s="308"/>
      <c r="X197" s="305" t="str">
        <f t="shared" si="44"/>
        <v>G_UGP100X720MainHIIzqFT</v>
      </c>
      <c r="Y197" s="309" t="s">
        <v>180</v>
      </c>
      <c r="Z197" s="309"/>
      <c r="AA197" s="307"/>
      <c r="AB197" s="310"/>
      <c r="AI197" s="26" t="str">
        <f t="shared" si="45"/>
        <v>Main Horizontal  GP100 Fijo  Palanca , G-Flex  W: 720</v>
      </c>
      <c r="AJ197" s="26" t="s">
        <v>161</v>
      </c>
    </row>
    <row r="198" spans="3:36" ht="20">
      <c r="C198" s="300" t="s">
        <v>184</v>
      </c>
      <c r="D198" s="301" t="s">
        <v>203</v>
      </c>
      <c r="E198" s="302" t="s">
        <v>204</v>
      </c>
      <c r="F198" s="302" t="s">
        <v>195</v>
      </c>
      <c r="G198" s="302" t="s">
        <v>196</v>
      </c>
      <c r="H198" s="302"/>
      <c r="I198" s="303">
        <v>720</v>
      </c>
      <c r="J198" s="303"/>
      <c r="K198" s="303"/>
      <c r="L198" s="291"/>
      <c r="M198" s="291" t="s">
        <v>205</v>
      </c>
      <c r="N198" s="304" t="str">
        <f t="shared" si="46"/>
        <v>G_UEZC250X720</v>
      </c>
      <c r="O198" s="305" t="str">
        <f t="shared" si="47"/>
        <v>G_UEZC250X720MainHI</v>
      </c>
      <c r="P198" s="306"/>
      <c r="Q198" s="307">
        <v>250</v>
      </c>
      <c r="R198" s="308"/>
      <c r="S198" s="308" t="s">
        <v>198</v>
      </c>
      <c r="T198" s="308" t="str">
        <f t="shared" si="43"/>
        <v>F</v>
      </c>
      <c r="U198" s="308" t="s">
        <v>199</v>
      </c>
      <c r="V198" s="308" t="str" cm="1">
        <f t="array" ref="V198">IFERROR(_xlfn.IFS(U198="Palanca ","T",U198="Motorizado","M",U198="Mando Prolongado","MP"),"")</f>
        <v>T</v>
      </c>
      <c r="W198" s="308"/>
      <c r="X198" s="305" t="str">
        <f t="shared" si="44"/>
        <v>G_UEZC250X720MainHIIzqFT</v>
      </c>
      <c r="Y198" s="309">
        <v>1146158</v>
      </c>
      <c r="Z198" s="309"/>
      <c r="AA198" s="307"/>
      <c r="AB198" s="310"/>
      <c r="AI198" s="26" t="str">
        <f t="shared" si="45"/>
        <v>Main Horizontal  EZC250 Fijo  Palanca , G-Flex  W: 720</v>
      </c>
      <c r="AJ198" s="26" t="s">
        <v>161</v>
      </c>
    </row>
    <row r="199" spans="3:36" ht="20">
      <c r="C199" s="300" t="s">
        <v>184</v>
      </c>
      <c r="D199" s="301" t="s">
        <v>203</v>
      </c>
      <c r="E199" s="302" t="s">
        <v>204</v>
      </c>
      <c r="F199" s="302" t="s">
        <v>195</v>
      </c>
      <c r="G199" s="302" t="s">
        <v>201</v>
      </c>
      <c r="H199" s="302"/>
      <c r="I199" s="303">
        <v>720</v>
      </c>
      <c r="J199" s="303"/>
      <c r="K199" s="303"/>
      <c r="L199" s="291"/>
      <c r="M199" s="291" t="s">
        <v>205</v>
      </c>
      <c r="N199" s="304" t="str">
        <f t="shared" si="46"/>
        <v>G_UCVS250X720</v>
      </c>
      <c r="O199" s="305" t="str">
        <f t="shared" si="47"/>
        <v>G_UCVS250X720MainHI</v>
      </c>
      <c r="P199" s="306"/>
      <c r="Q199" s="307">
        <v>250</v>
      </c>
      <c r="R199" s="308"/>
      <c r="S199" s="308" t="s">
        <v>198</v>
      </c>
      <c r="T199" s="308" t="str">
        <f t="shared" si="43"/>
        <v>F</v>
      </c>
      <c r="U199" s="308" t="s">
        <v>199</v>
      </c>
      <c r="V199" s="308" t="str" cm="1">
        <f t="array" ref="V199">IFERROR(_xlfn.IFS(U199="Palanca ","T",U199="Motorizado","M",U199="Mando Prolongado","MP"),"")</f>
        <v>T</v>
      </c>
      <c r="W199" s="308"/>
      <c r="X199" s="305" t="str">
        <f t="shared" si="44"/>
        <v>G_UCVS250X720MainHIIzqFT</v>
      </c>
      <c r="Y199" s="309">
        <v>1146159</v>
      </c>
      <c r="Z199" s="309"/>
      <c r="AA199" s="307"/>
      <c r="AB199" s="310"/>
      <c r="AI199" s="26" t="str">
        <f t="shared" si="45"/>
        <v>Main Horizontal  CVS250 Fijo  Palanca , G-Flex  W: 720</v>
      </c>
      <c r="AJ199" s="26" t="s">
        <v>161</v>
      </c>
    </row>
    <row r="200" spans="3:36" ht="20">
      <c r="C200" s="300" t="s">
        <v>184</v>
      </c>
      <c r="D200" s="301" t="s">
        <v>203</v>
      </c>
      <c r="E200" s="302" t="s">
        <v>204</v>
      </c>
      <c r="F200" s="302" t="s">
        <v>195</v>
      </c>
      <c r="G200" s="302" t="s">
        <v>202</v>
      </c>
      <c r="H200" s="302"/>
      <c r="I200" s="303">
        <v>720</v>
      </c>
      <c r="J200" s="303"/>
      <c r="K200" s="303"/>
      <c r="L200" s="291"/>
      <c r="M200" s="291" t="s">
        <v>205</v>
      </c>
      <c r="N200" s="304" t="str">
        <f t="shared" si="46"/>
        <v>G_UNSX250X720</v>
      </c>
      <c r="O200" s="305" t="str">
        <f t="shared" si="47"/>
        <v>G_UNSX250X720MainHI</v>
      </c>
      <c r="P200" s="306"/>
      <c r="Q200" s="307">
        <v>250</v>
      </c>
      <c r="R200" s="308"/>
      <c r="S200" s="308" t="s">
        <v>198</v>
      </c>
      <c r="T200" s="308" t="str">
        <f t="shared" si="43"/>
        <v>F</v>
      </c>
      <c r="U200" s="308" t="s">
        <v>199</v>
      </c>
      <c r="V200" s="308" t="str" cm="1">
        <f t="array" ref="V200">IFERROR(_xlfn.IFS(U200="Palanca ","T",U200="Motorizado","M",U200="Mando Prolongado","MP"),"")</f>
        <v>T</v>
      </c>
      <c r="W200" s="308"/>
      <c r="X200" s="305" t="str">
        <f t="shared" si="44"/>
        <v>G_UNSX250X720MainHIIzqFT</v>
      </c>
      <c r="Y200" s="309">
        <v>1146159</v>
      </c>
      <c r="Z200" s="309"/>
      <c r="AA200" s="307"/>
      <c r="AB200" s="310"/>
      <c r="AI200" s="26" t="str">
        <f t="shared" si="45"/>
        <v>Main Horizontal  NSX250 Fijo  Palanca , G-Flex  W: 720</v>
      </c>
      <c r="AJ200" s="26" t="s">
        <v>161</v>
      </c>
    </row>
    <row r="201" spans="3:36" ht="20">
      <c r="C201" s="300" t="s">
        <v>184</v>
      </c>
      <c r="D201" s="301" t="s">
        <v>203</v>
      </c>
      <c r="E201" s="302" t="s">
        <v>204</v>
      </c>
      <c r="F201" s="302" t="s">
        <v>195</v>
      </c>
      <c r="G201" s="302" t="s">
        <v>206</v>
      </c>
      <c r="H201" s="302"/>
      <c r="I201" s="303">
        <v>720</v>
      </c>
      <c r="J201" s="303"/>
      <c r="K201" s="303"/>
      <c r="L201" s="291"/>
      <c r="M201" s="291" t="s">
        <v>205</v>
      </c>
      <c r="N201" s="304" t="str">
        <f t="shared" si="46"/>
        <v>G_UGP250X720</v>
      </c>
      <c r="O201" s="305" t="str">
        <f t="shared" si="47"/>
        <v>G_UGP250X720MainHI</v>
      </c>
      <c r="P201" s="306"/>
      <c r="Q201" s="307">
        <v>250</v>
      </c>
      <c r="R201" s="308"/>
      <c r="S201" s="308" t="s">
        <v>198</v>
      </c>
      <c r="T201" s="308" t="str">
        <f t="shared" si="43"/>
        <v>F</v>
      </c>
      <c r="U201" s="308" t="s">
        <v>199</v>
      </c>
      <c r="V201" s="308" t="str" cm="1">
        <f t="array" ref="V201">IFERROR(_xlfn.IFS(U201="Palanca ","T",U201="Motorizado","M",U201="Mando Prolongado","MP"),"")</f>
        <v>T</v>
      </c>
      <c r="W201" s="308"/>
      <c r="X201" s="305" t="str">
        <f t="shared" si="44"/>
        <v>G_UGP250X720MainHIIzqFT</v>
      </c>
      <c r="Y201" s="309" t="s">
        <v>180</v>
      </c>
      <c r="Z201" s="309"/>
      <c r="AA201" s="307"/>
      <c r="AB201" s="310"/>
      <c r="AI201" s="26" t="str">
        <f t="shared" si="45"/>
        <v>Main Horizontal  GP250 Fijo  Palanca , G-Flex  W: 720</v>
      </c>
      <c r="AJ201" s="26" t="s">
        <v>161</v>
      </c>
    </row>
    <row r="202" spans="3:36" ht="20">
      <c r="C202" s="300" t="s">
        <v>184</v>
      </c>
      <c r="D202" s="301" t="s">
        <v>203</v>
      </c>
      <c r="E202" s="302" t="s">
        <v>194</v>
      </c>
      <c r="F202" s="302" t="s">
        <v>195</v>
      </c>
      <c r="G202" s="302" t="s">
        <v>196</v>
      </c>
      <c r="H202" s="302" t="s">
        <v>6</v>
      </c>
      <c r="I202" s="303">
        <v>720</v>
      </c>
      <c r="J202" s="303"/>
      <c r="K202" s="303"/>
      <c r="L202" s="291"/>
      <c r="M202" s="291" t="s">
        <v>197</v>
      </c>
      <c r="N202" s="304" t="str">
        <f t="shared" si="46"/>
        <v>G_UEZC250X720</v>
      </c>
      <c r="O202" s="305" t="str">
        <f t="shared" si="47"/>
        <v>G_UEZC250X720MainVES</v>
      </c>
      <c r="P202" s="306"/>
      <c r="Q202" s="307">
        <v>250</v>
      </c>
      <c r="R202" s="308"/>
      <c r="S202" s="308" t="s">
        <v>198</v>
      </c>
      <c r="T202" s="308" t="str">
        <f t="shared" si="43"/>
        <v>F</v>
      </c>
      <c r="U202" s="308" t="s">
        <v>199</v>
      </c>
      <c r="V202" s="308" t="str" cm="1">
        <f t="array" ref="V202">IFERROR(_xlfn.IFS(U202="Palanca ","T",U202="Motorizado","M",U202="Mando Prolongado","MP"),"")</f>
        <v>T</v>
      </c>
      <c r="W202" s="308"/>
      <c r="X202" s="305" t="str">
        <f t="shared" si="44"/>
        <v>G_UEZC250X720MainVESSupFT</v>
      </c>
      <c r="Y202" s="309" t="s">
        <v>180</v>
      </c>
      <c r="Z202" s="309"/>
      <c r="AA202" s="307"/>
      <c r="AB202" s="310"/>
      <c r="AI202" s="26" t="str">
        <f t="shared" si="45"/>
        <v>Main Vertical  EZC250 Fijo  Palanca , G-Flex  W: 720</v>
      </c>
      <c r="AJ202" s="26" t="s">
        <v>161</v>
      </c>
    </row>
    <row r="203" spans="3:36" ht="20">
      <c r="C203" s="300" t="s">
        <v>184</v>
      </c>
      <c r="D203" s="301" t="s">
        <v>203</v>
      </c>
      <c r="E203" s="302" t="s">
        <v>194</v>
      </c>
      <c r="F203" s="302" t="s">
        <v>195</v>
      </c>
      <c r="G203" s="302" t="s">
        <v>201</v>
      </c>
      <c r="H203" s="302" t="s">
        <v>6</v>
      </c>
      <c r="I203" s="303">
        <v>720</v>
      </c>
      <c r="J203" s="303"/>
      <c r="K203" s="303"/>
      <c r="L203" s="291"/>
      <c r="M203" s="291" t="s">
        <v>197</v>
      </c>
      <c r="N203" s="304" t="str">
        <f t="shared" si="46"/>
        <v>G_UCVS250X720</v>
      </c>
      <c r="O203" s="305" t="str">
        <f t="shared" si="47"/>
        <v>G_UCVS250X720MainVES</v>
      </c>
      <c r="P203" s="306"/>
      <c r="Q203" s="307">
        <v>250</v>
      </c>
      <c r="R203" s="308"/>
      <c r="S203" s="308" t="s">
        <v>198</v>
      </c>
      <c r="T203" s="308" t="str">
        <f t="shared" si="43"/>
        <v>F</v>
      </c>
      <c r="U203" s="308" t="s">
        <v>199</v>
      </c>
      <c r="V203" s="308" t="str" cm="1">
        <f t="array" ref="V203">IFERROR(_xlfn.IFS(U203="Palanca ","T",U203="Motorizado","M",U203="Mando Prolongado","MP"),"")</f>
        <v>T</v>
      </c>
      <c r="W203" s="308"/>
      <c r="X203" s="305" t="str">
        <f t="shared" si="44"/>
        <v>G_UCVS250X720MainVESSupFT</v>
      </c>
      <c r="Y203" s="309" t="s">
        <v>180</v>
      </c>
      <c r="Z203" s="309"/>
      <c r="AA203" s="307"/>
      <c r="AB203" s="310"/>
      <c r="AI203" s="26" t="str">
        <f t="shared" si="45"/>
        <v>Main Vertical  CVS250 Fijo  Palanca , G-Flex  W: 720</v>
      </c>
      <c r="AJ203" s="26" t="s">
        <v>161</v>
      </c>
    </row>
    <row r="204" spans="3:36" ht="20">
      <c r="C204" s="300" t="s">
        <v>184</v>
      </c>
      <c r="D204" s="301" t="s">
        <v>203</v>
      </c>
      <c r="E204" s="302" t="s">
        <v>194</v>
      </c>
      <c r="F204" s="302" t="s">
        <v>195</v>
      </c>
      <c r="G204" s="302" t="s">
        <v>202</v>
      </c>
      <c r="H204" s="302" t="s">
        <v>6</v>
      </c>
      <c r="I204" s="303">
        <v>720</v>
      </c>
      <c r="J204" s="303"/>
      <c r="K204" s="303"/>
      <c r="L204" s="291"/>
      <c r="M204" s="291" t="s">
        <v>197</v>
      </c>
      <c r="N204" s="304" t="str">
        <f t="shared" si="46"/>
        <v>G_UNSX250X720</v>
      </c>
      <c r="O204" s="305" t="str">
        <f t="shared" si="47"/>
        <v>G_UNSX250X720MainVES</v>
      </c>
      <c r="P204" s="306"/>
      <c r="Q204" s="307">
        <v>250</v>
      </c>
      <c r="R204" s="308"/>
      <c r="S204" s="308" t="s">
        <v>198</v>
      </c>
      <c r="T204" s="308" t="str">
        <f t="shared" si="43"/>
        <v>F</v>
      </c>
      <c r="U204" s="308" t="s">
        <v>199</v>
      </c>
      <c r="V204" s="308" t="str" cm="1">
        <f t="array" ref="V204">IFERROR(_xlfn.IFS(U204="Palanca ","T",U204="Motorizado","M",U204="Mando Prolongado","MP"),"")</f>
        <v>T</v>
      </c>
      <c r="W204" s="308"/>
      <c r="X204" s="305" t="str">
        <f t="shared" si="44"/>
        <v>G_UNSX250X720MainVESSupFT</v>
      </c>
      <c r="Y204" s="309" t="s">
        <v>180</v>
      </c>
      <c r="Z204" s="309"/>
      <c r="AA204" s="307"/>
      <c r="AB204" s="310"/>
      <c r="AI204" s="26" t="str">
        <f t="shared" si="45"/>
        <v>Main Vertical  NSX250 Fijo  Palanca , G-Flex  W: 720</v>
      </c>
      <c r="AJ204" s="26" t="s">
        <v>161</v>
      </c>
    </row>
    <row r="205" spans="3:36" ht="20">
      <c r="C205" s="300" t="s">
        <v>184</v>
      </c>
      <c r="D205" s="301" t="s">
        <v>203</v>
      </c>
      <c r="E205" s="302" t="s">
        <v>204</v>
      </c>
      <c r="F205" s="302" t="s">
        <v>195</v>
      </c>
      <c r="G205" s="302" t="s">
        <v>196</v>
      </c>
      <c r="H205" s="302"/>
      <c r="I205" s="303">
        <v>720</v>
      </c>
      <c r="J205" s="303"/>
      <c r="K205" s="303"/>
      <c r="L205" s="291"/>
      <c r="M205" s="291" t="s">
        <v>205</v>
      </c>
      <c r="N205" s="304" t="str">
        <f t="shared" si="46"/>
        <v>G_UEZC400X720</v>
      </c>
      <c r="O205" s="305" t="str">
        <f t="shared" si="47"/>
        <v>G_UEZC400X720MainHI</v>
      </c>
      <c r="P205" s="306"/>
      <c r="Q205" s="307">
        <v>400</v>
      </c>
      <c r="R205" s="308"/>
      <c r="S205" s="308" t="s">
        <v>198</v>
      </c>
      <c r="T205" s="308" t="str">
        <f t="shared" si="43"/>
        <v>F</v>
      </c>
      <c r="U205" s="308" t="s">
        <v>199</v>
      </c>
      <c r="V205" s="308" t="str" cm="1">
        <f t="array" ref="V205">IFERROR(_xlfn.IFS(U205="Palanca ","T",U205="Motorizado","M",U205="Mando Prolongado","MP"),"")</f>
        <v>T</v>
      </c>
      <c r="W205" s="308"/>
      <c r="X205" s="305" t="str">
        <f t="shared" si="44"/>
        <v>G_UEZC400X720MainHIIzqFT</v>
      </c>
      <c r="Y205" s="309">
        <v>1146160</v>
      </c>
      <c r="Z205" s="309"/>
      <c r="AA205" s="307"/>
      <c r="AB205" s="310"/>
      <c r="AI205" s="26" t="str">
        <f t="shared" si="45"/>
        <v>Main Horizontal  EZC400 Fijo  Palanca , G-Flex  W: 720</v>
      </c>
      <c r="AJ205" s="26" t="s">
        <v>161</v>
      </c>
    </row>
    <row r="206" spans="3:36" ht="20">
      <c r="C206" s="300" t="s">
        <v>184</v>
      </c>
      <c r="D206" s="301" t="s">
        <v>203</v>
      </c>
      <c r="E206" s="302" t="s">
        <v>204</v>
      </c>
      <c r="F206" s="302" t="s">
        <v>195</v>
      </c>
      <c r="G206" s="302" t="s">
        <v>201</v>
      </c>
      <c r="H206" s="302"/>
      <c r="I206" s="303">
        <v>720</v>
      </c>
      <c r="J206" s="303"/>
      <c r="K206" s="303"/>
      <c r="L206" s="291"/>
      <c r="M206" s="291" t="s">
        <v>205</v>
      </c>
      <c r="N206" s="304" t="str">
        <f t="shared" si="46"/>
        <v>G_UCVS400X720</v>
      </c>
      <c r="O206" s="305" t="str">
        <f t="shared" si="47"/>
        <v>G_UCVS400X720MainHI</v>
      </c>
      <c r="P206" s="306"/>
      <c r="Q206" s="307">
        <v>400</v>
      </c>
      <c r="R206" s="308"/>
      <c r="S206" s="308" t="s">
        <v>198</v>
      </c>
      <c r="T206" s="308" t="str">
        <f t="shared" si="43"/>
        <v>F</v>
      </c>
      <c r="U206" s="308" t="s">
        <v>199</v>
      </c>
      <c r="V206" s="308" t="str" cm="1">
        <f t="array" ref="V206">IFERROR(_xlfn.IFS(U206="Palanca ","T",U206="Motorizado","M",U206="Mando Prolongado","MP"),"")</f>
        <v>T</v>
      </c>
      <c r="W206" s="308"/>
      <c r="X206" s="305" t="str">
        <f t="shared" si="44"/>
        <v>G_UCVS400X720MainHIIzqFT</v>
      </c>
      <c r="Y206" s="309">
        <v>1146160</v>
      </c>
      <c r="Z206" s="309"/>
      <c r="AA206" s="307"/>
      <c r="AB206" s="310"/>
      <c r="AI206" s="26" t="str">
        <f t="shared" si="45"/>
        <v>Main Horizontal  CVS400 Fijo  Palanca , G-Flex  W: 720</v>
      </c>
      <c r="AJ206" s="26" t="s">
        <v>161</v>
      </c>
    </row>
    <row r="207" spans="3:36" ht="20">
      <c r="C207" s="300" t="s">
        <v>184</v>
      </c>
      <c r="D207" s="301" t="s">
        <v>203</v>
      </c>
      <c r="E207" s="302" t="s">
        <v>204</v>
      </c>
      <c r="F207" s="302" t="s">
        <v>195</v>
      </c>
      <c r="G207" s="302" t="s">
        <v>202</v>
      </c>
      <c r="H207" s="302"/>
      <c r="I207" s="303">
        <v>720</v>
      </c>
      <c r="J207" s="303"/>
      <c r="K207" s="303"/>
      <c r="L207" s="291"/>
      <c r="M207" s="291" t="s">
        <v>205</v>
      </c>
      <c r="N207" s="304" t="str">
        <f t="shared" si="46"/>
        <v>G_UNSX400X720</v>
      </c>
      <c r="O207" s="305" t="str">
        <f t="shared" si="47"/>
        <v>G_UNSX400X720MainHI</v>
      </c>
      <c r="P207" s="306"/>
      <c r="Q207" s="307">
        <v>400</v>
      </c>
      <c r="R207" s="308"/>
      <c r="S207" s="308" t="s">
        <v>198</v>
      </c>
      <c r="T207" s="308" t="str">
        <f t="shared" si="43"/>
        <v>F</v>
      </c>
      <c r="U207" s="308" t="s">
        <v>199</v>
      </c>
      <c r="V207" s="308" t="str" cm="1">
        <f t="array" ref="V207">IFERROR(_xlfn.IFS(U207="Palanca ","T",U207="Motorizado","M",U207="Mando Prolongado","MP"),"")</f>
        <v>T</v>
      </c>
      <c r="W207" s="308"/>
      <c r="X207" s="305" t="str">
        <f t="shared" si="44"/>
        <v>G_UNSX400X720MainHIIzqFT</v>
      </c>
      <c r="Y207" s="309">
        <v>1146160</v>
      </c>
      <c r="Z207" s="309"/>
      <c r="AA207" s="307"/>
      <c r="AB207" s="310"/>
      <c r="AI207" s="26" t="str">
        <f t="shared" si="45"/>
        <v>Main Horizontal  NSX400 Fijo  Palanca , G-Flex  W: 720</v>
      </c>
      <c r="AJ207" s="26" t="s">
        <v>161</v>
      </c>
    </row>
    <row r="208" spans="3:36" ht="20">
      <c r="C208" s="300" t="s">
        <v>184</v>
      </c>
      <c r="D208" s="301" t="s">
        <v>203</v>
      </c>
      <c r="E208" s="302" t="s">
        <v>204</v>
      </c>
      <c r="F208" s="302" t="s">
        <v>195</v>
      </c>
      <c r="G208" s="302" t="s">
        <v>201</v>
      </c>
      <c r="H208" s="302"/>
      <c r="I208" s="303">
        <v>720</v>
      </c>
      <c r="J208" s="303"/>
      <c r="K208" s="303"/>
      <c r="L208" s="291"/>
      <c r="M208" s="291" t="s">
        <v>205</v>
      </c>
      <c r="N208" s="304" t="str">
        <f t="shared" si="46"/>
        <v>G_UCVS630X720</v>
      </c>
      <c r="O208" s="305" t="str">
        <f t="shared" si="47"/>
        <v>G_UCVS630X720MainHI</v>
      </c>
      <c r="P208" s="306"/>
      <c r="Q208" s="307">
        <v>630</v>
      </c>
      <c r="R208" s="308"/>
      <c r="S208" s="308" t="s">
        <v>198</v>
      </c>
      <c r="T208" s="308" t="str">
        <f t="shared" si="43"/>
        <v>F</v>
      </c>
      <c r="U208" s="308" t="s">
        <v>199</v>
      </c>
      <c r="V208" s="308" t="str" cm="1">
        <f t="array" ref="V208">IFERROR(_xlfn.IFS(U208="Palanca ","T",U208="Motorizado","M",U208="Mando Prolongado","MP"),"")</f>
        <v>T</v>
      </c>
      <c r="W208" s="308"/>
      <c r="X208" s="305" t="str">
        <f t="shared" si="44"/>
        <v>G_UCVS630X720MainHIIzqFT</v>
      </c>
      <c r="Y208" s="309">
        <v>1146161</v>
      </c>
      <c r="Z208" s="309"/>
      <c r="AA208" s="307"/>
      <c r="AB208" s="310"/>
      <c r="AI208" s="26" t="str">
        <f t="shared" si="45"/>
        <v>Main Horizontal  CVS630 Fijo  Palanca , G-Flex  W: 720</v>
      </c>
      <c r="AJ208" s="26" t="s">
        <v>161</v>
      </c>
    </row>
    <row r="209" spans="3:36" ht="20">
      <c r="C209" s="300" t="s">
        <v>184</v>
      </c>
      <c r="D209" s="301" t="s">
        <v>203</v>
      </c>
      <c r="E209" s="302" t="s">
        <v>204</v>
      </c>
      <c r="F209" s="302" t="s">
        <v>195</v>
      </c>
      <c r="G209" s="302" t="s">
        <v>202</v>
      </c>
      <c r="H209" s="302"/>
      <c r="I209" s="303">
        <v>720</v>
      </c>
      <c r="J209" s="303"/>
      <c r="K209" s="303"/>
      <c r="L209" s="291"/>
      <c r="M209" s="291" t="s">
        <v>205</v>
      </c>
      <c r="N209" s="304" t="str">
        <f t="shared" si="46"/>
        <v>G_UNSX630X720</v>
      </c>
      <c r="O209" s="305" t="str">
        <f t="shared" si="47"/>
        <v>G_UNSX630X720MainHI</v>
      </c>
      <c r="P209" s="306"/>
      <c r="Q209" s="307">
        <v>630</v>
      </c>
      <c r="R209" s="308"/>
      <c r="S209" s="308" t="s">
        <v>198</v>
      </c>
      <c r="T209" s="308" t="str">
        <f t="shared" si="43"/>
        <v>F</v>
      </c>
      <c r="U209" s="308" t="s">
        <v>199</v>
      </c>
      <c r="V209" s="308" t="str" cm="1">
        <f t="array" ref="V209">IFERROR(_xlfn.IFS(U209="Palanca ","T",U209="Motorizado","M",U209="Mando Prolongado","MP"),"")</f>
        <v>T</v>
      </c>
      <c r="W209" s="308"/>
      <c r="X209" s="305" t="str">
        <f t="shared" si="44"/>
        <v>G_UNSX630X720MainHIIzqFT</v>
      </c>
      <c r="Y209" s="309">
        <v>1146161</v>
      </c>
      <c r="Z209" s="309"/>
      <c r="AA209" s="307"/>
      <c r="AB209" s="310"/>
      <c r="AI209" s="26" t="str">
        <f t="shared" si="45"/>
        <v>Main Horizontal  NSX630 Fijo  Palanca , G-Flex  W: 720</v>
      </c>
      <c r="AJ209" s="26" t="s">
        <v>161</v>
      </c>
    </row>
    <row r="210" spans="3:36" ht="20">
      <c r="C210" s="287" t="s">
        <v>174</v>
      </c>
      <c r="D210" s="288" t="s">
        <v>203</v>
      </c>
      <c r="E210" s="289" t="s">
        <v>194</v>
      </c>
      <c r="F210" s="311" t="s">
        <v>195</v>
      </c>
      <c r="G210" s="311" t="s">
        <v>207</v>
      </c>
      <c r="H210" s="289" t="s">
        <v>6</v>
      </c>
      <c r="I210" s="312">
        <v>720</v>
      </c>
      <c r="J210" s="312"/>
      <c r="K210" s="312"/>
      <c r="L210" s="313"/>
      <c r="M210" s="313" t="s">
        <v>197</v>
      </c>
      <c r="N210" s="292" t="str">
        <f t="shared" si="46"/>
        <v>T_UMB63X720</v>
      </c>
      <c r="O210" s="293" t="str">
        <f t="shared" si="47"/>
        <v>T_UMB63X720MainVES</v>
      </c>
      <c r="P210" s="294"/>
      <c r="Q210" s="295">
        <v>63</v>
      </c>
      <c r="R210" s="296"/>
      <c r="S210" s="296" t="s">
        <v>198</v>
      </c>
      <c r="T210" s="296" t="str">
        <f t="shared" si="43"/>
        <v>F</v>
      </c>
      <c r="U210" s="296"/>
      <c r="V210" s="296" t="str" cm="1">
        <f t="array" ref="V210">IFERROR(_xlfn.IFS(U210="Palanca ","T",U210="Motorizado","M",U210="Mando Prolongado","MP"),"")</f>
        <v/>
      </c>
      <c r="W210" s="296"/>
      <c r="X210" s="293" t="str">
        <f t="shared" si="44"/>
        <v>T_UMB63X720MainVESSupF</v>
      </c>
      <c r="Y210" s="297" t="s">
        <v>180</v>
      </c>
      <c r="Z210" s="297"/>
      <c r="AA210" s="292"/>
      <c r="AB210" s="298"/>
      <c r="AI210" s="26" t="str">
        <f t="shared" si="45"/>
        <v>Main Vertical  MB63 Fijo  , T-Power  W: 720</v>
      </c>
      <c r="AJ210" s="26" t="s">
        <v>161</v>
      </c>
    </row>
    <row r="211" spans="3:36" ht="20">
      <c r="C211" s="300" t="s">
        <v>174</v>
      </c>
      <c r="D211" s="301" t="s">
        <v>203</v>
      </c>
      <c r="E211" s="302" t="s">
        <v>204</v>
      </c>
      <c r="F211" s="302" t="s">
        <v>195</v>
      </c>
      <c r="G211" s="302" t="s">
        <v>196</v>
      </c>
      <c r="H211" s="302"/>
      <c r="I211" s="303">
        <v>720</v>
      </c>
      <c r="J211" s="303"/>
      <c r="K211" s="303"/>
      <c r="L211" s="291"/>
      <c r="M211" s="291" t="s">
        <v>205</v>
      </c>
      <c r="N211" s="304" t="str">
        <f t="shared" si="46"/>
        <v>T_UEZC100X720</v>
      </c>
      <c r="O211" s="319" t="str">
        <f t="shared" si="47"/>
        <v>T_UEZC100X720MainHI</v>
      </c>
      <c r="P211" s="306"/>
      <c r="Q211" s="307">
        <v>100</v>
      </c>
      <c r="R211" s="308"/>
      <c r="S211" s="308" t="s">
        <v>198</v>
      </c>
      <c r="T211" s="308" t="str">
        <f t="shared" si="43"/>
        <v>F</v>
      </c>
      <c r="U211" s="308" t="s">
        <v>199</v>
      </c>
      <c r="V211" s="308" t="str" cm="1">
        <f t="array" ref="V211">IFERROR(_xlfn.IFS(U211="Palanca ","T",U211="Motorizado","M",U211="Mando Prolongado","MP"),"")</f>
        <v>T</v>
      </c>
      <c r="W211" s="308"/>
      <c r="X211" s="305" t="str">
        <f t="shared" si="44"/>
        <v>T_UEZC100X720MainHIIzqFT</v>
      </c>
      <c r="Y211" s="309" t="s">
        <v>180</v>
      </c>
      <c r="Z211" s="309"/>
      <c r="AA211" s="307"/>
      <c r="AB211" s="310"/>
      <c r="AI211" s="26" t="str">
        <f t="shared" si="45"/>
        <v>Main Horizontal  EZC100 Fijo  Palanca , T-Power  W: 720</v>
      </c>
      <c r="AJ211" s="26" t="s">
        <v>161</v>
      </c>
    </row>
    <row r="212" spans="3:36" ht="20">
      <c r="C212" s="300" t="s">
        <v>174</v>
      </c>
      <c r="D212" s="301" t="s">
        <v>203</v>
      </c>
      <c r="E212" s="302" t="s">
        <v>204</v>
      </c>
      <c r="F212" s="302" t="s">
        <v>195</v>
      </c>
      <c r="G212" s="302" t="s">
        <v>196</v>
      </c>
      <c r="H212" s="302"/>
      <c r="I212" s="303">
        <v>720</v>
      </c>
      <c r="J212" s="303"/>
      <c r="K212" s="303"/>
      <c r="L212" s="291"/>
      <c r="M212" s="291" t="s">
        <v>208</v>
      </c>
      <c r="N212" s="304" t="str">
        <f t="shared" si="46"/>
        <v>T_UEZC100X720</v>
      </c>
      <c r="O212" s="319" t="str">
        <f t="shared" si="47"/>
        <v>T_UEZC100X720MainHD</v>
      </c>
      <c r="P212" s="306"/>
      <c r="Q212" s="307">
        <v>100</v>
      </c>
      <c r="R212" s="308"/>
      <c r="S212" s="308" t="s">
        <v>198</v>
      </c>
      <c r="T212" s="308" t="str">
        <f t="shared" si="43"/>
        <v>F</v>
      </c>
      <c r="U212" s="308" t="s">
        <v>199</v>
      </c>
      <c r="V212" s="308" t="str" cm="1">
        <f t="array" ref="V212">IFERROR(_xlfn.IFS(U212="Palanca ","T",U212="Motorizado","M",U212="Mando Prolongado","MP"),"")</f>
        <v>T</v>
      </c>
      <c r="W212" s="308"/>
      <c r="X212" s="305" t="str">
        <f t="shared" si="44"/>
        <v>T_UEZC100X720MainHDDerFT</v>
      </c>
      <c r="Y212" s="309" t="s">
        <v>180</v>
      </c>
      <c r="Z212" s="309"/>
      <c r="AA212" s="307"/>
      <c r="AB212" s="310"/>
      <c r="AI212" s="26" t="str">
        <f t="shared" si="45"/>
        <v>Main Horizontal  EZC100 Fijo  Palanca , T-Power  W: 720</v>
      </c>
      <c r="AJ212" s="26" t="s">
        <v>161</v>
      </c>
    </row>
    <row r="213" spans="3:36" ht="20">
      <c r="C213" s="300" t="s">
        <v>174</v>
      </c>
      <c r="D213" s="301" t="s">
        <v>203</v>
      </c>
      <c r="E213" s="302" t="s">
        <v>204</v>
      </c>
      <c r="F213" s="302" t="s">
        <v>195</v>
      </c>
      <c r="G213" s="302" t="s">
        <v>196</v>
      </c>
      <c r="H213" s="302"/>
      <c r="I213" s="303">
        <v>720</v>
      </c>
      <c r="J213" s="303"/>
      <c r="K213" s="303"/>
      <c r="L213" s="291"/>
      <c r="M213" s="291" t="s">
        <v>205</v>
      </c>
      <c r="N213" s="304" t="str">
        <f t="shared" si="46"/>
        <v>T_UEZC250X720</v>
      </c>
      <c r="O213" s="305" t="str">
        <f t="shared" si="47"/>
        <v>T_UEZC250X720MainHI</v>
      </c>
      <c r="P213" s="306"/>
      <c r="Q213" s="307">
        <v>250</v>
      </c>
      <c r="R213" s="308"/>
      <c r="S213" s="308" t="s">
        <v>198</v>
      </c>
      <c r="T213" s="308" t="str">
        <f t="shared" si="43"/>
        <v>F</v>
      </c>
      <c r="U213" s="308" t="s">
        <v>199</v>
      </c>
      <c r="V213" s="308" t="str" cm="1">
        <f t="array" ref="V213">IFERROR(_xlfn.IFS(U213="Palanca ","T",U213="Motorizado","M",U213="Mando Prolongado","MP"),"")</f>
        <v>T</v>
      </c>
      <c r="W213" s="308"/>
      <c r="X213" s="305" t="str">
        <f t="shared" si="44"/>
        <v>T_UEZC250X720MainHIIzqFT</v>
      </c>
      <c r="Y213" s="309" t="s">
        <v>180</v>
      </c>
      <c r="Z213" s="309"/>
      <c r="AA213" s="307"/>
      <c r="AB213" s="310"/>
      <c r="AI213" s="26" t="str">
        <f t="shared" si="45"/>
        <v>Main Horizontal  EZC250 Fijo  Palanca , T-Power  W: 720</v>
      </c>
      <c r="AJ213" s="26" t="s">
        <v>161</v>
      </c>
    </row>
    <row r="214" spans="3:36" ht="20">
      <c r="C214" s="300" t="s">
        <v>174</v>
      </c>
      <c r="D214" s="301" t="s">
        <v>203</v>
      </c>
      <c r="E214" s="302" t="s">
        <v>204</v>
      </c>
      <c r="F214" s="302" t="s">
        <v>195</v>
      </c>
      <c r="G214" s="302" t="s">
        <v>196</v>
      </c>
      <c r="H214" s="302"/>
      <c r="I214" s="303">
        <v>720</v>
      </c>
      <c r="J214" s="303"/>
      <c r="K214" s="303"/>
      <c r="L214" s="291"/>
      <c r="M214" s="291" t="s">
        <v>208</v>
      </c>
      <c r="N214" s="304" t="str">
        <f t="shared" si="46"/>
        <v>T_UEZC250X720</v>
      </c>
      <c r="O214" s="305" t="str">
        <f t="shared" si="47"/>
        <v>T_UEZC250X720MainHD</v>
      </c>
      <c r="P214" s="306"/>
      <c r="Q214" s="307">
        <v>250</v>
      </c>
      <c r="R214" s="308"/>
      <c r="S214" s="308" t="s">
        <v>198</v>
      </c>
      <c r="T214" s="308" t="str">
        <f t="shared" si="43"/>
        <v>F</v>
      </c>
      <c r="U214" s="308" t="s">
        <v>199</v>
      </c>
      <c r="V214" s="308" t="str" cm="1">
        <f t="array" ref="V214">IFERROR(_xlfn.IFS(U214="Palanca ","T",U214="Motorizado","M",U214="Mando Prolongado","MP"),"")</f>
        <v>T</v>
      </c>
      <c r="W214" s="308"/>
      <c r="X214" s="305" t="str">
        <f t="shared" si="44"/>
        <v>T_UEZC250X720MainHDDerFT</v>
      </c>
      <c r="Y214" s="309" t="s">
        <v>180</v>
      </c>
      <c r="Z214" s="309"/>
      <c r="AA214" s="307"/>
      <c r="AB214" s="310"/>
      <c r="AI214" s="26" t="str">
        <f t="shared" si="45"/>
        <v>Main Horizontal  EZC250 Fijo  Palanca , T-Power  W: 720</v>
      </c>
      <c r="AJ214" s="26" t="s">
        <v>161</v>
      </c>
    </row>
    <row r="215" spans="3:36" ht="20">
      <c r="C215" s="300" t="s">
        <v>174</v>
      </c>
      <c r="D215" s="301" t="s">
        <v>203</v>
      </c>
      <c r="E215" s="302" t="s">
        <v>204</v>
      </c>
      <c r="F215" s="302" t="s">
        <v>195</v>
      </c>
      <c r="G215" s="302" t="s">
        <v>196</v>
      </c>
      <c r="H215" s="302"/>
      <c r="I215" s="303">
        <v>720</v>
      </c>
      <c r="J215" s="303"/>
      <c r="K215" s="303"/>
      <c r="L215" s="291"/>
      <c r="M215" s="291" t="s">
        <v>205</v>
      </c>
      <c r="N215" s="304" t="str">
        <f t="shared" si="46"/>
        <v>T_UEZC400X720</v>
      </c>
      <c r="O215" s="305" t="str">
        <f t="shared" si="47"/>
        <v>T_UEZC400X720MainHI</v>
      </c>
      <c r="P215" s="306"/>
      <c r="Q215" s="307">
        <v>400</v>
      </c>
      <c r="R215" s="308"/>
      <c r="S215" s="308" t="s">
        <v>198</v>
      </c>
      <c r="T215" s="308" t="str">
        <f t="shared" si="43"/>
        <v>F</v>
      </c>
      <c r="U215" s="308" t="s">
        <v>199</v>
      </c>
      <c r="V215" s="308" t="str" cm="1">
        <f t="array" ref="V215">IFERROR(_xlfn.IFS(U215="Palanca ","T",U215="Motorizado","M",U215="Mando Prolongado","MP"),"")</f>
        <v>T</v>
      </c>
      <c r="W215" s="308"/>
      <c r="X215" s="305" t="str">
        <f t="shared" si="44"/>
        <v>T_UEZC400X720MainHIIzqFT</v>
      </c>
      <c r="Y215" s="309" t="s">
        <v>180</v>
      </c>
      <c r="Z215" s="309"/>
      <c r="AA215" s="307"/>
      <c r="AB215" s="310"/>
      <c r="AI215" s="26" t="str">
        <f t="shared" si="45"/>
        <v>Main Horizontal  EZC400 Fijo  Palanca , T-Power  W: 720</v>
      </c>
      <c r="AJ215" s="26" t="s">
        <v>161</v>
      </c>
    </row>
    <row r="216" spans="3:36" ht="20">
      <c r="C216" s="300" t="s">
        <v>174</v>
      </c>
      <c r="D216" s="301" t="s">
        <v>203</v>
      </c>
      <c r="E216" s="302" t="s">
        <v>204</v>
      </c>
      <c r="F216" s="302" t="s">
        <v>195</v>
      </c>
      <c r="G216" s="302" t="s">
        <v>196</v>
      </c>
      <c r="H216" s="302"/>
      <c r="I216" s="303">
        <v>720</v>
      </c>
      <c r="J216" s="303"/>
      <c r="K216" s="303"/>
      <c r="L216" s="291"/>
      <c r="M216" s="291" t="s">
        <v>208</v>
      </c>
      <c r="N216" s="304" t="str">
        <f t="shared" si="46"/>
        <v>T_UEZC400X720</v>
      </c>
      <c r="O216" s="305" t="str">
        <f t="shared" si="47"/>
        <v>T_UEZC400X720MainHD</v>
      </c>
      <c r="P216" s="306"/>
      <c r="Q216" s="307">
        <v>400</v>
      </c>
      <c r="R216" s="308"/>
      <c r="S216" s="308" t="s">
        <v>198</v>
      </c>
      <c r="T216" s="308" t="str">
        <f t="shared" si="43"/>
        <v>F</v>
      </c>
      <c r="U216" s="308" t="s">
        <v>199</v>
      </c>
      <c r="V216" s="308" t="str" cm="1">
        <f t="array" ref="V216">IFERROR(_xlfn.IFS(U216="Palanca ","T",U216="Motorizado","M",U216="Mando Prolongado","MP"),"")</f>
        <v>T</v>
      </c>
      <c r="W216" s="308"/>
      <c r="X216" s="305" t="str">
        <f t="shared" si="44"/>
        <v>T_UEZC400X720MainHDDerFT</v>
      </c>
      <c r="Y216" s="309" t="s">
        <v>180</v>
      </c>
      <c r="Z216" s="309"/>
      <c r="AA216" s="307"/>
      <c r="AB216" s="310"/>
      <c r="AI216" s="26" t="str">
        <f t="shared" si="45"/>
        <v>Main Horizontal  EZC400 Fijo  Palanca , T-Power  W: 720</v>
      </c>
      <c r="AJ216" s="26" t="s">
        <v>161</v>
      </c>
    </row>
    <row r="217" spans="3:36" ht="20">
      <c r="C217" s="300" t="s">
        <v>174</v>
      </c>
      <c r="D217" s="301" t="s">
        <v>203</v>
      </c>
      <c r="E217" s="302" t="s">
        <v>204</v>
      </c>
      <c r="F217" s="302" t="s">
        <v>195</v>
      </c>
      <c r="G217" s="302" t="s">
        <v>196</v>
      </c>
      <c r="H217" s="302"/>
      <c r="I217" s="303">
        <v>720</v>
      </c>
      <c r="J217" s="303"/>
      <c r="K217" s="303"/>
      <c r="L217" s="291"/>
      <c r="M217" s="291" t="s">
        <v>205</v>
      </c>
      <c r="N217" s="304" t="str">
        <f t="shared" si="46"/>
        <v>T_UEZC630X720</v>
      </c>
      <c r="O217" s="305" t="str">
        <f t="shared" si="47"/>
        <v>T_UEZC630X720MainHI</v>
      </c>
      <c r="P217" s="306"/>
      <c r="Q217" s="307">
        <v>630</v>
      </c>
      <c r="R217" s="308"/>
      <c r="S217" s="308" t="s">
        <v>198</v>
      </c>
      <c r="T217" s="308" t="str">
        <f t="shared" si="43"/>
        <v>F</v>
      </c>
      <c r="U217" s="308" t="s">
        <v>199</v>
      </c>
      <c r="V217" s="308" t="str" cm="1">
        <f t="array" ref="V217">IFERROR(_xlfn.IFS(U217="Palanca ","T",U217="Motorizado","M",U217="Mando Prolongado","MP"),"")</f>
        <v>T</v>
      </c>
      <c r="W217" s="308"/>
      <c r="X217" s="305" t="str">
        <f t="shared" si="44"/>
        <v>T_UEZC630X720MainHIIzqFT</v>
      </c>
      <c r="Y217" s="309" t="s">
        <v>180</v>
      </c>
      <c r="Z217" s="309"/>
      <c r="AA217" s="307"/>
      <c r="AB217" s="310"/>
      <c r="AI217" s="26" t="str">
        <f t="shared" si="45"/>
        <v>Main Horizontal  EZC630 Fijo  Palanca , T-Power  W: 720</v>
      </c>
      <c r="AJ217" s="26" t="s">
        <v>161</v>
      </c>
    </row>
    <row r="218" spans="3:36" ht="20">
      <c r="C218" s="300" t="s">
        <v>174</v>
      </c>
      <c r="D218" s="301" t="s">
        <v>203</v>
      </c>
      <c r="E218" s="302" t="s">
        <v>204</v>
      </c>
      <c r="F218" s="302" t="s">
        <v>195</v>
      </c>
      <c r="G218" s="302" t="s">
        <v>196</v>
      </c>
      <c r="H218" s="302"/>
      <c r="I218" s="303">
        <v>720</v>
      </c>
      <c r="J218" s="303"/>
      <c r="K218" s="303"/>
      <c r="L218" s="291"/>
      <c r="M218" s="291" t="s">
        <v>208</v>
      </c>
      <c r="N218" s="304" t="str">
        <f t="shared" si="46"/>
        <v>T_UEZC630X720</v>
      </c>
      <c r="O218" s="305" t="str">
        <f t="shared" si="47"/>
        <v>T_UEZC630X720MainHD</v>
      </c>
      <c r="P218" s="306"/>
      <c r="Q218" s="307">
        <v>630</v>
      </c>
      <c r="R218" s="308"/>
      <c r="S218" s="308" t="s">
        <v>198</v>
      </c>
      <c r="T218" s="308" t="str">
        <f t="shared" si="43"/>
        <v>F</v>
      </c>
      <c r="U218" s="308" t="s">
        <v>199</v>
      </c>
      <c r="V218" s="308" t="str" cm="1">
        <f t="array" ref="V218">IFERROR(_xlfn.IFS(U218="Palanca ","T",U218="Motorizado","M",U218="Mando Prolongado","MP"),"")</f>
        <v>T</v>
      </c>
      <c r="W218" s="308"/>
      <c r="X218" s="305" t="str">
        <f t="shared" si="44"/>
        <v>T_UEZC630X720MainHDDerFT</v>
      </c>
      <c r="Y218" s="309" t="s">
        <v>180</v>
      </c>
      <c r="Z218" s="309"/>
      <c r="AA218" s="307"/>
      <c r="AB218" s="310"/>
      <c r="AI218" s="26" t="str">
        <f t="shared" si="45"/>
        <v>Main Horizontal  EZC630 Fijo  Palanca , T-Power  W: 720</v>
      </c>
      <c r="AJ218" s="26" t="s">
        <v>161</v>
      </c>
    </row>
    <row r="219" spans="3:36" ht="20">
      <c r="C219" s="287" t="s">
        <v>174</v>
      </c>
      <c r="D219" s="288" t="s">
        <v>203</v>
      </c>
      <c r="E219" s="289" t="s">
        <v>204</v>
      </c>
      <c r="F219" s="311" t="s">
        <v>195</v>
      </c>
      <c r="G219" s="311" t="s">
        <v>201</v>
      </c>
      <c r="H219" s="289"/>
      <c r="I219" s="312">
        <v>720</v>
      </c>
      <c r="J219" s="312"/>
      <c r="K219" s="312"/>
      <c r="L219" s="313"/>
      <c r="M219" s="313" t="s">
        <v>205</v>
      </c>
      <c r="N219" s="292" t="str">
        <f t="shared" si="46"/>
        <v>T_UCVS100X720</v>
      </c>
      <c r="O219" s="293" t="str">
        <f t="shared" si="47"/>
        <v>T_UCVS100X720MainHI</v>
      </c>
      <c r="P219" s="294"/>
      <c r="Q219" s="295">
        <v>100</v>
      </c>
      <c r="R219" s="296"/>
      <c r="S219" s="296" t="s">
        <v>198</v>
      </c>
      <c r="T219" s="296" t="str">
        <f t="shared" si="43"/>
        <v>F</v>
      </c>
      <c r="U219" s="296" t="s">
        <v>199</v>
      </c>
      <c r="V219" s="296" t="str" cm="1">
        <f t="array" ref="V219">IFERROR(_xlfn.IFS(U219="Palanca ","T",U219="Motorizado","M",U219="Mando Prolongado","MP"),"")</f>
        <v>T</v>
      </c>
      <c r="W219" s="296"/>
      <c r="X219" s="293" t="str">
        <f t="shared" si="44"/>
        <v>T_UCVS100X720MainHIIzqFT</v>
      </c>
      <c r="Y219" s="297" t="s">
        <v>180</v>
      </c>
      <c r="Z219" s="297"/>
      <c r="AA219" s="292"/>
      <c r="AB219" s="298"/>
      <c r="AI219" s="26" t="str">
        <f t="shared" si="45"/>
        <v>Main Horizontal  CVS100 Fijo  Palanca , T-Power  W: 720</v>
      </c>
      <c r="AJ219" s="26" t="s">
        <v>161</v>
      </c>
    </row>
    <row r="220" spans="3:36" ht="20">
      <c r="C220" s="287" t="s">
        <v>174</v>
      </c>
      <c r="D220" s="288" t="s">
        <v>203</v>
      </c>
      <c r="E220" s="289" t="s">
        <v>204</v>
      </c>
      <c r="F220" s="311" t="s">
        <v>209</v>
      </c>
      <c r="G220" s="311" t="s">
        <v>201</v>
      </c>
      <c r="H220" s="289"/>
      <c r="I220" s="312">
        <v>720</v>
      </c>
      <c r="J220" s="312"/>
      <c r="K220" s="312"/>
      <c r="L220" s="313"/>
      <c r="M220" s="313" t="s">
        <v>208</v>
      </c>
      <c r="N220" s="292" t="str">
        <f t="shared" si="46"/>
        <v>T_UCVS100X720</v>
      </c>
      <c r="O220" s="293" t="str">
        <f t="shared" si="47"/>
        <v>T_UCVS100X720Main HD</v>
      </c>
      <c r="P220" s="294"/>
      <c r="Q220" s="295">
        <v>100</v>
      </c>
      <c r="R220" s="296"/>
      <c r="S220" s="296" t="s">
        <v>198</v>
      </c>
      <c r="T220" s="296" t="str">
        <f t="shared" si="43"/>
        <v>F</v>
      </c>
      <c r="U220" s="296" t="s">
        <v>199</v>
      </c>
      <c r="V220" s="296" t="str" cm="1">
        <f t="array" ref="V220">IFERROR(_xlfn.IFS(U220="Palanca ","T",U220="Motorizado","M",U220="Mando Prolongado","MP"),"")</f>
        <v>T</v>
      </c>
      <c r="W220" s="296"/>
      <c r="X220" s="293" t="str">
        <f t="shared" si="44"/>
        <v>T_UCVS100X720Main HDDerFT</v>
      </c>
      <c r="Y220" s="297" t="s">
        <v>180</v>
      </c>
      <c r="Z220" s="297"/>
      <c r="AA220" s="292"/>
      <c r="AB220" s="298"/>
      <c r="AI220" s="26" t="str">
        <f t="shared" si="45"/>
        <v>Main  Horizontal  CVS100 Fijo  Palanca , T-Power  W: 720</v>
      </c>
      <c r="AJ220" s="26" t="s">
        <v>161</v>
      </c>
    </row>
    <row r="221" spans="3:36" ht="20">
      <c r="C221" s="287" t="s">
        <v>174</v>
      </c>
      <c r="D221" s="288" t="s">
        <v>203</v>
      </c>
      <c r="E221" s="289" t="s">
        <v>204</v>
      </c>
      <c r="F221" s="311" t="s">
        <v>209</v>
      </c>
      <c r="G221" s="311" t="s">
        <v>201</v>
      </c>
      <c r="H221" s="289"/>
      <c r="I221" s="312">
        <v>720</v>
      </c>
      <c r="J221" s="312"/>
      <c r="K221" s="312"/>
      <c r="L221" s="313"/>
      <c r="M221" s="313" t="s">
        <v>205</v>
      </c>
      <c r="N221" s="292" t="str">
        <f t="shared" si="46"/>
        <v>T_UCVS250X720</v>
      </c>
      <c r="O221" s="293" t="str">
        <f t="shared" si="47"/>
        <v>T_UCVS250X720Main HI</v>
      </c>
      <c r="P221" s="294"/>
      <c r="Q221" s="295">
        <v>250</v>
      </c>
      <c r="R221" s="296"/>
      <c r="S221" s="296" t="s">
        <v>198</v>
      </c>
      <c r="T221" s="296" t="str">
        <f t="shared" si="43"/>
        <v>F</v>
      </c>
      <c r="U221" s="296" t="s">
        <v>199</v>
      </c>
      <c r="V221" s="296" t="str" cm="1">
        <f t="array" ref="V221">IFERROR(_xlfn.IFS(U221="Palanca ","T",U221="Motorizado","M",U221="Mando Prolongado","MP"),"")</f>
        <v>T</v>
      </c>
      <c r="W221" s="296"/>
      <c r="X221" s="293" t="str">
        <f t="shared" si="44"/>
        <v>T_UCVS250X720Main HIIzqFT</v>
      </c>
      <c r="Y221" s="297" t="s">
        <v>180</v>
      </c>
      <c r="Z221" s="297"/>
      <c r="AA221" s="292"/>
      <c r="AB221" s="298"/>
      <c r="AI221" s="26" t="str">
        <f t="shared" si="45"/>
        <v>Main  Horizontal  CVS250 Fijo  Palanca , T-Power  W: 720</v>
      </c>
      <c r="AJ221" s="26" t="s">
        <v>161</v>
      </c>
    </row>
    <row r="222" spans="3:36" ht="20">
      <c r="C222" s="287" t="s">
        <v>174</v>
      </c>
      <c r="D222" s="288" t="s">
        <v>203</v>
      </c>
      <c r="E222" s="289" t="s">
        <v>204</v>
      </c>
      <c r="F222" s="311" t="s">
        <v>195</v>
      </c>
      <c r="G222" s="311" t="s">
        <v>201</v>
      </c>
      <c r="H222" s="289"/>
      <c r="I222" s="312">
        <v>720</v>
      </c>
      <c r="J222" s="312"/>
      <c r="K222" s="312"/>
      <c r="L222" s="313"/>
      <c r="M222" s="313" t="s">
        <v>208</v>
      </c>
      <c r="N222" s="292" t="str">
        <f t="shared" si="46"/>
        <v>T_UCVS250X720</v>
      </c>
      <c r="O222" s="293" t="str">
        <f t="shared" si="47"/>
        <v>T_UCVS250X720MainHD</v>
      </c>
      <c r="P222" s="294"/>
      <c r="Q222" s="295">
        <v>250</v>
      </c>
      <c r="R222" s="296"/>
      <c r="S222" s="296" t="s">
        <v>198</v>
      </c>
      <c r="T222" s="296" t="str">
        <f t="shared" si="43"/>
        <v>F</v>
      </c>
      <c r="U222" s="296" t="s">
        <v>199</v>
      </c>
      <c r="V222" s="296" t="str" cm="1">
        <f t="array" ref="V222">IFERROR(_xlfn.IFS(U222="Palanca ","T",U222="Motorizado","M",U222="Mando Prolongado","MP"),"")</f>
        <v>T</v>
      </c>
      <c r="W222" s="296"/>
      <c r="X222" s="293" t="str">
        <f t="shared" si="44"/>
        <v>T_UCVS250X720MainHDDerFT</v>
      </c>
      <c r="Y222" s="297" t="s">
        <v>180</v>
      </c>
      <c r="Z222" s="297"/>
      <c r="AA222" s="292"/>
      <c r="AB222" s="298"/>
      <c r="AI222" s="26" t="str">
        <f t="shared" si="45"/>
        <v>Main Horizontal  CVS250 Fijo  Palanca , T-Power  W: 720</v>
      </c>
      <c r="AJ222" s="26" t="s">
        <v>161</v>
      </c>
    </row>
    <row r="223" spans="3:36" ht="20">
      <c r="C223" s="287" t="s">
        <v>174</v>
      </c>
      <c r="D223" s="288" t="s">
        <v>203</v>
      </c>
      <c r="E223" s="289" t="s">
        <v>204</v>
      </c>
      <c r="F223" s="311" t="s">
        <v>209</v>
      </c>
      <c r="G223" s="311" t="s">
        <v>201</v>
      </c>
      <c r="H223" s="289"/>
      <c r="I223" s="312">
        <v>720</v>
      </c>
      <c r="J223" s="312"/>
      <c r="K223" s="312"/>
      <c r="L223" s="313"/>
      <c r="M223" s="313" t="s">
        <v>205</v>
      </c>
      <c r="N223" s="292" t="str">
        <f t="shared" si="46"/>
        <v>T_UCVS400X720</v>
      </c>
      <c r="O223" s="293" t="str">
        <f t="shared" si="47"/>
        <v>T_UCVS400X720Main HI</v>
      </c>
      <c r="P223" s="294"/>
      <c r="Q223" s="295">
        <v>400</v>
      </c>
      <c r="R223" s="296"/>
      <c r="S223" s="296" t="s">
        <v>198</v>
      </c>
      <c r="T223" s="296" t="str">
        <f t="shared" si="43"/>
        <v>F</v>
      </c>
      <c r="U223" s="296" t="s">
        <v>199</v>
      </c>
      <c r="V223" s="296" t="str" cm="1">
        <f t="array" ref="V223">IFERROR(_xlfn.IFS(U223="Palanca ","T",U223="Motorizado","M",U223="Mando Prolongado","MP"),"")</f>
        <v>T</v>
      </c>
      <c r="W223" s="296"/>
      <c r="X223" s="293" t="str">
        <f t="shared" si="44"/>
        <v>T_UCVS400X720Main HIIzqFT</v>
      </c>
      <c r="Y223" s="297" t="s">
        <v>180</v>
      </c>
      <c r="Z223" s="297"/>
      <c r="AA223" s="292"/>
      <c r="AB223" s="298"/>
      <c r="AI223" s="26" t="str">
        <f t="shared" si="45"/>
        <v>Main  Horizontal  CVS400 Fijo  Palanca , T-Power  W: 720</v>
      </c>
      <c r="AJ223" s="26" t="s">
        <v>161</v>
      </c>
    </row>
    <row r="224" spans="3:36" ht="20">
      <c r="C224" s="287" t="s">
        <v>174</v>
      </c>
      <c r="D224" s="288" t="s">
        <v>203</v>
      </c>
      <c r="E224" s="289" t="s">
        <v>204</v>
      </c>
      <c r="F224" s="311" t="s">
        <v>209</v>
      </c>
      <c r="G224" s="311" t="s">
        <v>201</v>
      </c>
      <c r="H224" s="289"/>
      <c r="I224" s="312">
        <v>720</v>
      </c>
      <c r="J224" s="312"/>
      <c r="K224" s="312"/>
      <c r="L224" s="313"/>
      <c r="M224" s="313" t="s">
        <v>208</v>
      </c>
      <c r="N224" s="292" t="str">
        <f t="shared" si="46"/>
        <v>T_UCVS400X720</v>
      </c>
      <c r="O224" s="293" t="str">
        <f t="shared" si="47"/>
        <v>T_UCVS400X720Main HD</v>
      </c>
      <c r="P224" s="294"/>
      <c r="Q224" s="295">
        <v>400</v>
      </c>
      <c r="R224" s="296"/>
      <c r="S224" s="296" t="s">
        <v>198</v>
      </c>
      <c r="T224" s="296" t="str">
        <f t="shared" si="43"/>
        <v>F</v>
      </c>
      <c r="U224" s="296" t="s">
        <v>199</v>
      </c>
      <c r="V224" s="296" t="str" cm="1">
        <f t="array" ref="V224">IFERROR(_xlfn.IFS(U224="Palanca ","T",U224="Motorizado","M",U224="Mando Prolongado","MP"),"")</f>
        <v>T</v>
      </c>
      <c r="W224" s="296"/>
      <c r="X224" s="293" t="str">
        <f t="shared" si="44"/>
        <v>T_UCVS400X720Main HDDerFT</v>
      </c>
      <c r="Y224" s="297" t="s">
        <v>180</v>
      </c>
      <c r="Z224" s="297"/>
      <c r="AA224" s="292"/>
      <c r="AB224" s="298"/>
      <c r="AI224" s="26" t="str">
        <f t="shared" si="45"/>
        <v>Main  Horizontal  CVS400 Fijo  Palanca , T-Power  W: 720</v>
      </c>
      <c r="AJ224" s="26" t="s">
        <v>161</v>
      </c>
    </row>
    <row r="225" spans="3:36" ht="20">
      <c r="C225" s="287" t="s">
        <v>174</v>
      </c>
      <c r="D225" s="288" t="s">
        <v>203</v>
      </c>
      <c r="E225" s="289" t="s">
        <v>204</v>
      </c>
      <c r="F225" s="311" t="s">
        <v>195</v>
      </c>
      <c r="G225" s="311" t="s">
        <v>201</v>
      </c>
      <c r="H225" s="289"/>
      <c r="I225" s="312">
        <v>720</v>
      </c>
      <c r="J225" s="312"/>
      <c r="K225" s="312"/>
      <c r="L225" s="313"/>
      <c r="M225" s="313" t="s">
        <v>205</v>
      </c>
      <c r="N225" s="292" t="str">
        <f t="shared" si="46"/>
        <v>T_UCVS630X720</v>
      </c>
      <c r="O225" s="293" t="str">
        <f t="shared" si="47"/>
        <v>T_UCVS630X720MainHI</v>
      </c>
      <c r="P225" s="294"/>
      <c r="Q225" s="295">
        <v>630</v>
      </c>
      <c r="R225" s="296"/>
      <c r="S225" s="296" t="s">
        <v>198</v>
      </c>
      <c r="T225" s="296" t="str">
        <f t="shared" si="43"/>
        <v>F</v>
      </c>
      <c r="U225" s="296" t="s">
        <v>199</v>
      </c>
      <c r="V225" s="296" t="str" cm="1">
        <f t="array" ref="V225">IFERROR(_xlfn.IFS(U225="Palanca ","T",U225="Motorizado","M",U225="Mando Prolongado","MP"),"")</f>
        <v>T</v>
      </c>
      <c r="W225" s="296"/>
      <c r="X225" s="293" t="str">
        <f t="shared" si="44"/>
        <v>T_UCVS630X720MainHIIzqFT</v>
      </c>
      <c r="Y225" s="297" t="s">
        <v>180</v>
      </c>
      <c r="Z225" s="297"/>
      <c r="AA225" s="292"/>
      <c r="AB225" s="298"/>
      <c r="AI225" s="26" t="str">
        <f t="shared" si="45"/>
        <v>Main Horizontal  CVS630 Fijo  Palanca , T-Power  W: 720</v>
      </c>
      <c r="AJ225" s="26" t="s">
        <v>161</v>
      </c>
    </row>
    <row r="226" spans="3:36" ht="20">
      <c r="C226" s="287" t="s">
        <v>174</v>
      </c>
      <c r="D226" s="288" t="s">
        <v>203</v>
      </c>
      <c r="E226" s="289" t="s">
        <v>204</v>
      </c>
      <c r="F226" s="311" t="s">
        <v>209</v>
      </c>
      <c r="G226" s="311" t="s">
        <v>201</v>
      </c>
      <c r="H226" s="289"/>
      <c r="I226" s="312">
        <v>720</v>
      </c>
      <c r="J226" s="312"/>
      <c r="K226" s="312"/>
      <c r="L226" s="313"/>
      <c r="M226" s="313" t="s">
        <v>208</v>
      </c>
      <c r="N226" s="292" t="str">
        <f t="shared" si="46"/>
        <v>T_UCVS630X720</v>
      </c>
      <c r="O226" s="293" t="str">
        <f t="shared" si="47"/>
        <v>T_UCVS630X720Main HD</v>
      </c>
      <c r="P226" s="294"/>
      <c r="Q226" s="295">
        <v>630</v>
      </c>
      <c r="R226" s="296"/>
      <c r="S226" s="296" t="s">
        <v>198</v>
      </c>
      <c r="T226" s="296" t="str">
        <f t="shared" si="43"/>
        <v>F</v>
      </c>
      <c r="U226" s="296" t="s">
        <v>199</v>
      </c>
      <c r="V226" s="296" t="str" cm="1">
        <f t="array" ref="V226">IFERROR(_xlfn.IFS(U226="Palanca ","T",U226="Motorizado","M",U226="Mando Prolongado","MP"),"")</f>
        <v>T</v>
      </c>
      <c r="W226" s="296"/>
      <c r="X226" s="293" t="str">
        <f t="shared" si="44"/>
        <v>T_UCVS630X720Main HDDerFT</v>
      </c>
      <c r="Y226" s="297" t="s">
        <v>180</v>
      </c>
      <c r="Z226" s="297"/>
      <c r="AA226" s="292"/>
      <c r="AB226" s="298"/>
      <c r="AI226" s="26" t="str">
        <f t="shared" si="45"/>
        <v>Main  Horizontal  CVS630 Fijo  Palanca , T-Power  W: 720</v>
      </c>
      <c r="AJ226" s="26" t="s">
        <v>161</v>
      </c>
    </row>
    <row r="227" spans="3:36" ht="20">
      <c r="C227" s="300" t="s">
        <v>174</v>
      </c>
      <c r="D227" s="301" t="s">
        <v>203</v>
      </c>
      <c r="E227" s="302" t="s">
        <v>204</v>
      </c>
      <c r="F227" s="302" t="s">
        <v>195</v>
      </c>
      <c r="G227" s="302" t="s">
        <v>202</v>
      </c>
      <c r="H227" s="302"/>
      <c r="I227" s="303">
        <v>720</v>
      </c>
      <c r="J227" s="303"/>
      <c r="K227" s="303"/>
      <c r="L227" s="291"/>
      <c r="M227" s="291" t="s">
        <v>205</v>
      </c>
      <c r="N227" s="304" t="str">
        <f>MID(C227,1,1)&amp;"_"&amp;D227&amp;G227&amp;Q227&amp;"X"&amp;I227</f>
        <v>T_UNSX100X720</v>
      </c>
      <c r="O227" s="305" t="str">
        <f t="shared" si="47"/>
        <v>T_UNSX100X720MainHI</v>
      </c>
      <c r="P227" s="306"/>
      <c r="Q227" s="307">
        <v>100</v>
      </c>
      <c r="R227" s="308"/>
      <c r="S227" s="308" t="s">
        <v>198</v>
      </c>
      <c r="T227" s="308" t="str">
        <f t="shared" si="43"/>
        <v>F</v>
      </c>
      <c r="U227" s="308" t="s">
        <v>199</v>
      </c>
      <c r="V227" s="308" t="str" cm="1">
        <f t="array" ref="V227">IFERROR(_xlfn.IFS(U227="Palanca ","T",U227="Motorizado","M",U227="Mando Prolongado","MP"),"")</f>
        <v>T</v>
      </c>
      <c r="W227" s="308"/>
      <c r="X227" s="305" t="str">
        <f t="shared" si="44"/>
        <v>T_UNSX100X720MainHIIzqFT</v>
      </c>
      <c r="Y227" s="309" t="s">
        <v>180</v>
      </c>
      <c r="Z227" s="309"/>
      <c r="AA227" s="307"/>
      <c r="AB227" s="310"/>
      <c r="AI227" s="26" t="str">
        <f t="shared" si="45"/>
        <v>Main Horizontal  NSX100 Fijo  Palanca , T-Power  W: 720</v>
      </c>
      <c r="AJ227" s="26" t="s">
        <v>161</v>
      </c>
    </row>
    <row r="228" spans="3:36" ht="20">
      <c r="C228" s="300" t="s">
        <v>174</v>
      </c>
      <c r="D228" s="301" t="s">
        <v>203</v>
      </c>
      <c r="E228" s="302" t="s">
        <v>204</v>
      </c>
      <c r="F228" s="302" t="s">
        <v>195</v>
      </c>
      <c r="G228" s="302" t="s">
        <v>202</v>
      </c>
      <c r="H228" s="302"/>
      <c r="I228" s="303">
        <v>720</v>
      </c>
      <c r="J228" s="303"/>
      <c r="K228" s="303"/>
      <c r="L228" s="291"/>
      <c r="M228" s="291" t="s">
        <v>208</v>
      </c>
      <c r="N228" s="304" t="str">
        <f>MID(C228,1,1)&amp;"_"&amp;D228&amp;G228&amp;Q228&amp;"X"&amp;I228</f>
        <v>T_UNSX100X720</v>
      </c>
      <c r="O228" s="305" t="str">
        <f t="shared" si="47"/>
        <v>T_UNSX100X720MainHD</v>
      </c>
      <c r="P228" s="306"/>
      <c r="Q228" s="307">
        <v>100</v>
      </c>
      <c r="R228" s="308"/>
      <c r="S228" s="308" t="s">
        <v>198</v>
      </c>
      <c r="T228" s="308" t="str">
        <f t="shared" si="43"/>
        <v>F</v>
      </c>
      <c r="U228" s="308" t="s">
        <v>199</v>
      </c>
      <c r="V228" s="308" t="str" cm="1">
        <f t="array" ref="V228">IFERROR(_xlfn.IFS(U228="Palanca ","T",U228="Motorizado","M",U228="Mando Prolongado","MP"),"")</f>
        <v>T</v>
      </c>
      <c r="W228" s="308"/>
      <c r="X228" s="305" t="str">
        <f t="shared" si="44"/>
        <v>T_UNSX100X720MainHDDerFT</v>
      </c>
      <c r="Y228" s="309" t="s">
        <v>180</v>
      </c>
      <c r="Z228" s="309"/>
      <c r="AA228" s="307"/>
      <c r="AB228" s="310"/>
      <c r="AI228" s="26" t="str">
        <f t="shared" si="45"/>
        <v>Main Horizontal  NSX100 Fijo  Palanca , T-Power  W: 720</v>
      </c>
      <c r="AJ228" s="26" t="s">
        <v>161</v>
      </c>
    </row>
    <row r="229" spans="3:36" ht="20">
      <c r="C229" s="300" t="s">
        <v>174</v>
      </c>
      <c r="D229" s="301" t="s">
        <v>203</v>
      </c>
      <c r="E229" s="302" t="s">
        <v>204</v>
      </c>
      <c r="F229" s="302" t="s">
        <v>195</v>
      </c>
      <c r="G229" s="302" t="s">
        <v>202</v>
      </c>
      <c r="H229" s="302"/>
      <c r="I229" s="303">
        <v>720</v>
      </c>
      <c r="J229" s="303"/>
      <c r="K229" s="303"/>
      <c r="L229" s="291"/>
      <c r="M229" s="291" t="s">
        <v>205</v>
      </c>
      <c r="N229" s="304" t="str">
        <f t="shared" ref="N229:N234" si="48">MID(C229,1,1)&amp;"_"&amp;D229&amp;G229&amp;Q229&amp;"X"&amp;I229</f>
        <v>T_UNSX250X720</v>
      </c>
      <c r="O229" s="305" t="str">
        <f t="shared" si="47"/>
        <v>T_UNSX250X720MainHI</v>
      </c>
      <c r="P229" s="306"/>
      <c r="Q229" s="307">
        <v>250</v>
      </c>
      <c r="R229" s="308"/>
      <c r="S229" s="308" t="s">
        <v>198</v>
      </c>
      <c r="T229" s="308" t="str">
        <f t="shared" si="43"/>
        <v>F</v>
      </c>
      <c r="U229" s="308" t="s">
        <v>199</v>
      </c>
      <c r="V229" s="308" t="str" cm="1">
        <f t="array" ref="V229">IFERROR(_xlfn.IFS(U229="Palanca ","T",U229="Motorizado","M",U229="Mando Prolongado","MP"),"")</f>
        <v>T</v>
      </c>
      <c r="W229" s="308"/>
      <c r="X229" s="305" t="str">
        <f t="shared" si="44"/>
        <v>T_UNSX250X720MainHIIzqFT</v>
      </c>
      <c r="Y229" s="309" t="s">
        <v>180</v>
      </c>
      <c r="Z229" s="309"/>
      <c r="AA229" s="307"/>
      <c r="AB229" s="310"/>
      <c r="AI229" s="26" t="str">
        <f t="shared" si="45"/>
        <v>Main Horizontal  NSX250 Fijo  Palanca , T-Power  W: 720</v>
      </c>
      <c r="AJ229" s="26" t="s">
        <v>161</v>
      </c>
    </row>
    <row r="230" spans="3:36" ht="20">
      <c r="C230" s="300" t="s">
        <v>174</v>
      </c>
      <c r="D230" s="301" t="s">
        <v>203</v>
      </c>
      <c r="E230" s="302" t="s">
        <v>204</v>
      </c>
      <c r="F230" s="302" t="s">
        <v>195</v>
      </c>
      <c r="G230" s="302" t="s">
        <v>202</v>
      </c>
      <c r="H230" s="302"/>
      <c r="I230" s="303">
        <v>720</v>
      </c>
      <c r="J230" s="303"/>
      <c r="K230" s="303"/>
      <c r="L230" s="291"/>
      <c r="M230" s="291" t="s">
        <v>208</v>
      </c>
      <c r="N230" s="304" t="str">
        <f t="shared" si="48"/>
        <v>T_UNSX250X720</v>
      </c>
      <c r="O230" s="305" t="str">
        <f t="shared" si="47"/>
        <v>T_UNSX250X720MainHD</v>
      </c>
      <c r="P230" s="306"/>
      <c r="Q230" s="307">
        <v>250</v>
      </c>
      <c r="R230" s="308"/>
      <c r="S230" s="308" t="s">
        <v>198</v>
      </c>
      <c r="T230" s="308" t="str">
        <f t="shared" si="43"/>
        <v>F</v>
      </c>
      <c r="U230" s="308" t="s">
        <v>199</v>
      </c>
      <c r="V230" s="308" t="str" cm="1">
        <f t="array" ref="V230">IFERROR(_xlfn.IFS(U230="Palanca ","T",U230="Motorizado","M",U230="Mando Prolongado","MP"),"")</f>
        <v>T</v>
      </c>
      <c r="W230" s="308"/>
      <c r="X230" s="305" t="str">
        <f t="shared" si="44"/>
        <v>T_UNSX250X720MainHDDerFT</v>
      </c>
      <c r="Y230" s="309" t="s">
        <v>180</v>
      </c>
      <c r="Z230" s="309"/>
      <c r="AA230" s="307"/>
      <c r="AB230" s="310"/>
      <c r="AI230" s="26" t="str">
        <f t="shared" si="45"/>
        <v>Main Horizontal  NSX250 Fijo  Palanca , T-Power  W: 720</v>
      </c>
      <c r="AJ230" s="26" t="s">
        <v>161</v>
      </c>
    </row>
    <row r="231" spans="3:36" ht="20">
      <c r="C231" s="300" t="s">
        <v>174</v>
      </c>
      <c r="D231" s="301" t="s">
        <v>203</v>
      </c>
      <c r="E231" s="302" t="s">
        <v>204</v>
      </c>
      <c r="F231" s="302" t="s">
        <v>195</v>
      </c>
      <c r="G231" s="302" t="s">
        <v>202</v>
      </c>
      <c r="H231" s="302"/>
      <c r="I231" s="303">
        <v>720</v>
      </c>
      <c r="J231" s="303"/>
      <c r="K231" s="303"/>
      <c r="L231" s="291"/>
      <c r="M231" s="291" t="s">
        <v>205</v>
      </c>
      <c r="N231" s="304" t="str">
        <f t="shared" si="48"/>
        <v>T_UNSX400X720</v>
      </c>
      <c r="O231" s="305" t="str">
        <f t="shared" si="47"/>
        <v>T_UNSX400X720MainHI</v>
      </c>
      <c r="P231" s="306"/>
      <c r="Q231" s="307">
        <v>400</v>
      </c>
      <c r="R231" s="308"/>
      <c r="S231" s="308" t="s">
        <v>198</v>
      </c>
      <c r="T231" s="308" t="str">
        <f t="shared" si="43"/>
        <v>F</v>
      </c>
      <c r="U231" s="308" t="s">
        <v>199</v>
      </c>
      <c r="V231" s="308" t="str" cm="1">
        <f t="array" ref="V231">IFERROR(_xlfn.IFS(U231="Palanca ","T",U231="Motorizado","M",U231="Mando Prolongado","MP"),"")</f>
        <v>T</v>
      </c>
      <c r="W231" s="308"/>
      <c r="X231" s="305" t="str">
        <f t="shared" si="44"/>
        <v>T_UNSX400X720MainHIIzqFT</v>
      </c>
      <c r="Y231" s="309" t="s">
        <v>180</v>
      </c>
      <c r="Z231" s="309"/>
      <c r="AA231" s="307"/>
      <c r="AB231" s="310"/>
      <c r="AI231" s="26" t="str">
        <f t="shared" si="45"/>
        <v>Main Horizontal  NSX400 Fijo  Palanca , T-Power  W: 720</v>
      </c>
      <c r="AJ231" s="26" t="s">
        <v>161</v>
      </c>
    </row>
    <row r="232" spans="3:36" ht="20">
      <c r="C232" s="300" t="s">
        <v>174</v>
      </c>
      <c r="D232" s="301" t="s">
        <v>203</v>
      </c>
      <c r="E232" s="302" t="s">
        <v>204</v>
      </c>
      <c r="F232" s="302" t="s">
        <v>195</v>
      </c>
      <c r="G232" s="302" t="s">
        <v>202</v>
      </c>
      <c r="H232" s="302"/>
      <c r="I232" s="303">
        <v>720</v>
      </c>
      <c r="J232" s="303"/>
      <c r="K232" s="303"/>
      <c r="L232" s="291"/>
      <c r="M232" s="291" t="s">
        <v>208</v>
      </c>
      <c r="N232" s="304" t="str">
        <f t="shared" si="48"/>
        <v>T_UNSX400X720</v>
      </c>
      <c r="O232" s="305" t="str">
        <f t="shared" si="47"/>
        <v>T_UNSX400X720MainHD</v>
      </c>
      <c r="P232" s="306"/>
      <c r="Q232" s="307">
        <v>400</v>
      </c>
      <c r="R232" s="308"/>
      <c r="S232" s="308" t="s">
        <v>198</v>
      </c>
      <c r="T232" s="308" t="str">
        <f t="shared" si="43"/>
        <v>F</v>
      </c>
      <c r="U232" s="308" t="s">
        <v>199</v>
      </c>
      <c r="V232" s="308" t="str" cm="1">
        <f t="array" ref="V232">IFERROR(_xlfn.IFS(U232="Palanca ","T",U232="Motorizado","M",U232="Mando Prolongado","MP"),"")</f>
        <v>T</v>
      </c>
      <c r="W232" s="308"/>
      <c r="X232" s="305" t="str">
        <f t="shared" si="44"/>
        <v>T_UNSX400X720MainHDDerFT</v>
      </c>
      <c r="Y232" s="309" t="s">
        <v>180</v>
      </c>
      <c r="Z232" s="309"/>
      <c r="AA232" s="307"/>
      <c r="AB232" s="310"/>
      <c r="AI232" s="26" t="str">
        <f t="shared" si="45"/>
        <v>Main Horizontal  NSX400 Fijo  Palanca , T-Power  W: 720</v>
      </c>
      <c r="AJ232" s="26" t="s">
        <v>161</v>
      </c>
    </row>
    <row r="233" spans="3:36" ht="20">
      <c r="C233" s="300" t="s">
        <v>174</v>
      </c>
      <c r="D233" s="301" t="s">
        <v>203</v>
      </c>
      <c r="E233" s="302" t="s">
        <v>204</v>
      </c>
      <c r="F233" s="302" t="s">
        <v>195</v>
      </c>
      <c r="G233" s="302" t="s">
        <v>202</v>
      </c>
      <c r="H233" s="302"/>
      <c r="I233" s="303">
        <v>720</v>
      </c>
      <c r="J233" s="303"/>
      <c r="K233" s="303"/>
      <c r="L233" s="291"/>
      <c r="M233" s="291" t="s">
        <v>205</v>
      </c>
      <c r="N233" s="304" t="str">
        <f t="shared" si="48"/>
        <v>T_UNSX630X720</v>
      </c>
      <c r="O233" s="305" t="str">
        <f t="shared" si="47"/>
        <v>T_UNSX630X720MainHI</v>
      </c>
      <c r="P233" s="306"/>
      <c r="Q233" s="307">
        <v>630</v>
      </c>
      <c r="R233" s="308"/>
      <c r="S233" s="308" t="s">
        <v>198</v>
      </c>
      <c r="T233" s="308" t="str">
        <f t="shared" si="43"/>
        <v>F</v>
      </c>
      <c r="U233" s="308" t="s">
        <v>199</v>
      </c>
      <c r="V233" s="308" t="str" cm="1">
        <f t="array" ref="V233">IFERROR(_xlfn.IFS(U233="Palanca ","T",U233="Motorizado","M",U233="Mando Prolongado","MP"),"")</f>
        <v>T</v>
      </c>
      <c r="W233" s="308"/>
      <c r="X233" s="305" t="str">
        <f t="shared" si="44"/>
        <v>T_UNSX630X720MainHIIzqFT</v>
      </c>
      <c r="Y233" s="309" t="s">
        <v>180</v>
      </c>
      <c r="Z233" s="309"/>
      <c r="AA233" s="307"/>
      <c r="AB233" s="310"/>
      <c r="AI233" s="26" t="str">
        <f t="shared" si="45"/>
        <v>Main Horizontal  NSX630 Fijo  Palanca , T-Power  W: 720</v>
      </c>
      <c r="AJ233" s="26" t="s">
        <v>161</v>
      </c>
    </row>
    <row r="234" spans="3:36" ht="20">
      <c r="C234" s="300" t="s">
        <v>174</v>
      </c>
      <c r="D234" s="301" t="s">
        <v>203</v>
      </c>
      <c r="E234" s="302" t="s">
        <v>204</v>
      </c>
      <c r="F234" s="302" t="s">
        <v>195</v>
      </c>
      <c r="G234" s="302" t="s">
        <v>202</v>
      </c>
      <c r="H234" s="302"/>
      <c r="I234" s="303">
        <v>720</v>
      </c>
      <c r="J234" s="303"/>
      <c r="K234" s="303"/>
      <c r="L234" s="291"/>
      <c r="M234" s="291" t="s">
        <v>208</v>
      </c>
      <c r="N234" s="304" t="str">
        <f t="shared" si="48"/>
        <v>T_UNSX630X720</v>
      </c>
      <c r="O234" s="305" t="str">
        <f t="shared" si="47"/>
        <v>T_UNSX630X720MainHD</v>
      </c>
      <c r="P234" s="306"/>
      <c r="Q234" s="307">
        <v>630</v>
      </c>
      <c r="R234" s="308"/>
      <c r="S234" s="308" t="s">
        <v>198</v>
      </c>
      <c r="T234" s="308" t="str">
        <f t="shared" si="43"/>
        <v>F</v>
      </c>
      <c r="U234" s="308" t="s">
        <v>199</v>
      </c>
      <c r="V234" s="308" t="str" cm="1">
        <f t="array" ref="V234">IFERROR(_xlfn.IFS(U234="Palanca ","T",U234="Motorizado","M",U234="Mando Prolongado","MP"),"")</f>
        <v>T</v>
      </c>
      <c r="W234" s="308"/>
      <c r="X234" s="305" t="str">
        <f t="shared" si="44"/>
        <v>T_UNSX630X720MainHDDerFT</v>
      </c>
      <c r="Y234" s="309" t="s">
        <v>180</v>
      </c>
      <c r="Z234" s="309"/>
      <c r="AA234" s="307"/>
      <c r="AB234" s="310"/>
      <c r="AI234" s="26" t="str">
        <f t="shared" si="45"/>
        <v>Main Horizontal  NSX630 Fijo  Palanca , T-Power  W: 720</v>
      </c>
      <c r="AJ234" s="26" t="s">
        <v>161</v>
      </c>
    </row>
    <row r="235" spans="3:36" ht="20">
      <c r="C235" s="287" t="s">
        <v>174</v>
      </c>
      <c r="D235" s="288" t="s">
        <v>203</v>
      </c>
      <c r="E235" s="289" t="s">
        <v>204</v>
      </c>
      <c r="F235" s="311" t="s">
        <v>195</v>
      </c>
      <c r="G235" s="311" t="s">
        <v>206</v>
      </c>
      <c r="H235" s="289"/>
      <c r="I235" s="312">
        <v>720</v>
      </c>
      <c r="J235" s="312"/>
      <c r="K235" s="312"/>
      <c r="L235" s="313"/>
      <c r="M235" s="313" t="s">
        <v>205</v>
      </c>
      <c r="N235" s="292" t="str">
        <f>MID(C235,1,1)&amp;"_"&amp;D235&amp;G235&amp;Q235&amp;"X"&amp;I235</f>
        <v>T_UGP100X720</v>
      </c>
      <c r="O235" s="319" t="str">
        <f t="shared" si="47"/>
        <v>T_UGP100X720MainHI</v>
      </c>
      <c r="P235" s="294"/>
      <c r="Q235" s="295">
        <v>100</v>
      </c>
      <c r="R235" s="296"/>
      <c r="S235" s="296" t="s">
        <v>198</v>
      </c>
      <c r="T235" s="296" t="str">
        <f t="shared" si="43"/>
        <v>F</v>
      </c>
      <c r="U235" s="296" t="s">
        <v>199</v>
      </c>
      <c r="V235" s="296" t="str" cm="1">
        <f t="array" ref="V235">IFERROR(_xlfn.IFS(U235="Palanca ","T",U235="Motorizado","M",U235="Mando Prolongado","MP"),"")</f>
        <v>T</v>
      </c>
      <c r="W235" s="296"/>
      <c r="X235" s="293" t="str">
        <f t="shared" si="44"/>
        <v>T_UGP100X720MainHIIzqFT</v>
      </c>
      <c r="Y235" s="297" t="s">
        <v>180</v>
      </c>
      <c r="Z235" s="297"/>
      <c r="AA235" s="292"/>
      <c r="AB235" s="298"/>
      <c r="AI235" s="26" t="str">
        <f t="shared" si="45"/>
        <v>Main Horizontal  GP100 Fijo  Palanca , T-Power  W: 720</v>
      </c>
      <c r="AJ235" s="26" t="s">
        <v>161</v>
      </c>
    </row>
    <row r="236" spans="3:36" ht="20">
      <c r="C236" s="287" t="s">
        <v>174</v>
      </c>
      <c r="D236" s="288" t="s">
        <v>203</v>
      </c>
      <c r="E236" s="289" t="s">
        <v>204</v>
      </c>
      <c r="F236" s="311" t="s">
        <v>195</v>
      </c>
      <c r="G236" s="311" t="s">
        <v>206</v>
      </c>
      <c r="H236" s="289"/>
      <c r="I236" s="312">
        <v>720</v>
      </c>
      <c r="J236" s="312"/>
      <c r="K236" s="312"/>
      <c r="L236" s="313"/>
      <c r="M236" s="313" t="s">
        <v>208</v>
      </c>
      <c r="N236" s="292" t="str">
        <f>MID(C236,1,1)&amp;"_"&amp;D236&amp;G236&amp;Q236&amp;"X"&amp;I236</f>
        <v>T_UGP100X720</v>
      </c>
      <c r="O236" s="293" t="str">
        <f t="shared" si="47"/>
        <v>T_UGP100X720MainHD</v>
      </c>
      <c r="P236" s="294"/>
      <c r="Q236" s="295">
        <v>100</v>
      </c>
      <c r="R236" s="296"/>
      <c r="S236" s="296" t="s">
        <v>198</v>
      </c>
      <c r="T236" s="296" t="str">
        <f t="shared" si="43"/>
        <v>F</v>
      </c>
      <c r="U236" s="296" t="s">
        <v>199</v>
      </c>
      <c r="V236" s="296" t="str" cm="1">
        <f t="array" ref="V236">IFERROR(_xlfn.IFS(U236="Palanca ","T",U236="Motorizado","M",U236="Mando Prolongado","MP"),"")</f>
        <v>T</v>
      </c>
      <c r="W236" s="296"/>
      <c r="X236" s="293" t="str">
        <f t="shared" si="44"/>
        <v>T_UGP100X720MainHDDerFT</v>
      </c>
      <c r="Y236" s="297" t="s">
        <v>180</v>
      </c>
      <c r="Z236" s="297"/>
      <c r="AA236" s="292"/>
      <c r="AB236" s="298"/>
      <c r="AI236" s="26" t="str">
        <f t="shared" si="45"/>
        <v>Main Horizontal  GP100 Fijo  Palanca , T-Power  W: 720</v>
      </c>
      <c r="AJ236" s="26" t="s">
        <v>161</v>
      </c>
    </row>
    <row r="237" spans="3:36" ht="20">
      <c r="C237" s="287" t="s">
        <v>174</v>
      </c>
      <c r="D237" s="288" t="s">
        <v>203</v>
      </c>
      <c r="E237" s="289" t="s">
        <v>204</v>
      </c>
      <c r="F237" s="311" t="s">
        <v>195</v>
      </c>
      <c r="G237" s="311" t="s">
        <v>206</v>
      </c>
      <c r="H237" s="289"/>
      <c r="I237" s="312">
        <v>720</v>
      </c>
      <c r="J237" s="312"/>
      <c r="K237" s="312"/>
      <c r="L237" s="313"/>
      <c r="M237" s="313" t="s">
        <v>205</v>
      </c>
      <c r="N237" s="292" t="str">
        <f t="shared" ref="N237:N265" si="49">MID(C237,1,1)&amp;"_"&amp;D237&amp;G237&amp;Q237&amp;"X"&amp;I237</f>
        <v>T_UGP250X720</v>
      </c>
      <c r="O237" s="293" t="str">
        <f t="shared" si="47"/>
        <v>T_UGP250X720MainHI</v>
      </c>
      <c r="P237" s="294"/>
      <c r="Q237" s="295">
        <v>250</v>
      </c>
      <c r="R237" s="296"/>
      <c r="S237" s="296" t="s">
        <v>198</v>
      </c>
      <c r="T237" s="296" t="str">
        <f t="shared" si="43"/>
        <v>F</v>
      </c>
      <c r="U237" s="296" t="s">
        <v>199</v>
      </c>
      <c r="V237" s="296" t="str" cm="1">
        <f t="array" ref="V237">IFERROR(_xlfn.IFS(U237="Palanca ","T",U237="Motorizado","M",U237="Mando Prolongado","MP"),"")</f>
        <v>T</v>
      </c>
      <c r="W237" s="296"/>
      <c r="X237" s="293" t="str">
        <f t="shared" si="44"/>
        <v>T_UGP250X720MainHIIzqFT</v>
      </c>
      <c r="Y237" s="297" t="s">
        <v>180</v>
      </c>
      <c r="Z237" s="297"/>
      <c r="AA237" s="292"/>
      <c r="AB237" s="298"/>
      <c r="AI237" s="26" t="str">
        <f t="shared" si="45"/>
        <v>Main Horizontal  GP250 Fijo  Palanca , T-Power  W: 720</v>
      </c>
      <c r="AJ237" s="26" t="s">
        <v>161</v>
      </c>
    </row>
    <row r="238" spans="3:36" ht="20">
      <c r="C238" s="287" t="s">
        <v>174</v>
      </c>
      <c r="D238" s="288" t="s">
        <v>203</v>
      </c>
      <c r="E238" s="289" t="s">
        <v>204</v>
      </c>
      <c r="F238" s="311" t="s">
        <v>195</v>
      </c>
      <c r="G238" s="311" t="s">
        <v>206</v>
      </c>
      <c r="H238" s="289"/>
      <c r="I238" s="312">
        <v>720</v>
      </c>
      <c r="J238" s="312"/>
      <c r="K238" s="312"/>
      <c r="L238" s="313"/>
      <c r="M238" s="313" t="s">
        <v>208</v>
      </c>
      <c r="N238" s="292" t="str">
        <f t="shared" si="49"/>
        <v>T_UGP250X720</v>
      </c>
      <c r="O238" s="293" t="str">
        <f t="shared" si="47"/>
        <v>T_UGP250X720MainHD</v>
      </c>
      <c r="P238" s="294"/>
      <c r="Q238" s="295">
        <v>250</v>
      </c>
      <c r="R238" s="296"/>
      <c r="S238" s="296" t="s">
        <v>198</v>
      </c>
      <c r="T238" s="296" t="str">
        <f t="shared" si="43"/>
        <v>F</v>
      </c>
      <c r="U238" s="296" t="s">
        <v>199</v>
      </c>
      <c r="V238" s="296" t="str" cm="1">
        <f t="array" ref="V238">IFERROR(_xlfn.IFS(U238="Palanca ","T",U238="Motorizado","M",U238="Mando Prolongado","MP"),"")</f>
        <v>T</v>
      </c>
      <c r="W238" s="296"/>
      <c r="X238" s="293" t="str">
        <f t="shared" si="44"/>
        <v>T_UGP250X720MainHDDerFT</v>
      </c>
      <c r="Y238" s="297" t="s">
        <v>180</v>
      </c>
      <c r="Z238" s="297"/>
      <c r="AA238" s="292"/>
      <c r="AB238" s="298"/>
      <c r="AI238" s="26" t="str">
        <f t="shared" si="45"/>
        <v>Main Horizontal  GP250 Fijo  Palanca , T-Power  W: 720</v>
      </c>
      <c r="AJ238" s="26" t="s">
        <v>161</v>
      </c>
    </row>
    <row r="239" spans="3:36" ht="20">
      <c r="C239" s="287" t="s">
        <v>174</v>
      </c>
      <c r="D239" s="288" t="s">
        <v>203</v>
      </c>
      <c r="E239" s="289" t="s">
        <v>204</v>
      </c>
      <c r="F239" s="311" t="s">
        <v>195</v>
      </c>
      <c r="G239" s="311" t="s">
        <v>206</v>
      </c>
      <c r="H239" s="289"/>
      <c r="I239" s="312">
        <v>720</v>
      </c>
      <c r="J239" s="312"/>
      <c r="K239" s="312"/>
      <c r="L239" s="313"/>
      <c r="M239" s="313" t="s">
        <v>205</v>
      </c>
      <c r="N239" s="292" t="str">
        <f t="shared" si="49"/>
        <v>T_UGP400X720</v>
      </c>
      <c r="O239" s="293" t="str">
        <f t="shared" si="47"/>
        <v>T_UGP400X720MainHI</v>
      </c>
      <c r="P239" s="294"/>
      <c r="Q239" s="295">
        <v>400</v>
      </c>
      <c r="R239" s="296"/>
      <c r="S239" s="296" t="s">
        <v>198</v>
      </c>
      <c r="T239" s="296" t="str">
        <f t="shared" si="43"/>
        <v>F</v>
      </c>
      <c r="U239" s="296" t="s">
        <v>199</v>
      </c>
      <c r="V239" s="296" t="str" cm="1">
        <f t="array" ref="V239">IFERROR(_xlfn.IFS(U239="Palanca ","T",U239="Motorizado","M",U239="Mando Prolongado","MP"),"")</f>
        <v>T</v>
      </c>
      <c r="W239" s="296"/>
      <c r="X239" s="293" t="str">
        <f t="shared" si="44"/>
        <v>T_UGP400X720MainHIIzqFT</v>
      </c>
      <c r="Y239" s="297" t="s">
        <v>180</v>
      </c>
      <c r="Z239" s="297"/>
      <c r="AA239" s="292"/>
      <c r="AB239" s="298"/>
      <c r="AI239" s="26" t="str">
        <f t="shared" si="45"/>
        <v>Main Horizontal  GP400 Fijo  Palanca , T-Power  W: 720</v>
      </c>
      <c r="AJ239" s="26" t="s">
        <v>161</v>
      </c>
    </row>
    <row r="240" spans="3:36" ht="20">
      <c r="C240" s="287" t="s">
        <v>174</v>
      </c>
      <c r="D240" s="288" t="s">
        <v>203</v>
      </c>
      <c r="E240" s="289" t="s">
        <v>204</v>
      </c>
      <c r="F240" s="311" t="s">
        <v>195</v>
      </c>
      <c r="G240" s="311" t="s">
        <v>206</v>
      </c>
      <c r="H240" s="289"/>
      <c r="I240" s="312">
        <v>720</v>
      </c>
      <c r="J240" s="312"/>
      <c r="K240" s="312"/>
      <c r="L240" s="313"/>
      <c r="M240" s="313" t="s">
        <v>208</v>
      </c>
      <c r="N240" s="292" t="str">
        <f t="shared" si="49"/>
        <v>T_UGP400X720</v>
      </c>
      <c r="O240" s="293" t="str">
        <f t="shared" si="47"/>
        <v>T_UGP400X720MainHD</v>
      </c>
      <c r="P240" s="294"/>
      <c r="Q240" s="295">
        <v>400</v>
      </c>
      <c r="R240" s="296"/>
      <c r="S240" s="296" t="s">
        <v>198</v>
      </c>
      <c r="T240" s="296" t="str">
        <f t="shared" si="43"/>
        <v>F</v>
      </c>
      <c r="U240" s="296" t="s">
        <v>199</v>
      </c>
      <c r="V240" s="296" t="str" cm="1">
        <f t="array" ref="V240">IFERROR(_xlfn.IFS(U240="Palanca ","T",U240="Motorizado","M",U240="Mando Prolongado","MP"),"")</f>
        <v>T</v>
      </c>
      <c r="W240" s="296"/>
      <c r="X240" s="293" t="str">
        <f t="shared" si="44"/>
        <v>T_UGP400X720MainHDDerFT</v>
      </c>
      <c r="Y240" s="297" t="s">
        <v>180</v>
      </c>
      <c r="Z240" s="297"/>
      <c r="AA240" s="292"/>
      <c r="AB240" s="298"/>
      <c r="AI240" s="26" t="str">
        <f t="shared" si="45"/>
        <v>Main Horizontal  GP400 Fijo  Palanca , T-Power  W: 720</v>
      </c>
      <c r="AJ240" s="26" t="s">
        <v>161</v>
      </c>
    </row>
    <row r="241" spans="3:36" ht="20">
      <c r="C241" s="287" t="s">
        <v>174</v>
      </c>
      <c r="D241" s="288" t="s">
        <v>203</v>
      </c>
      <c r="E241" s="289" t="s">
        <v>204</v>
      </c>
      <c r="F241" s="311" t="s">
        <v>195</v>
      </c>
      <c r="G241" s="311" t="s">
        <v>206</v>
      </c>
      <c r="H241" s="289"/>
      <c r="I241" s="312">
        <v>720</v>
      </c>
      <c r="J241" s="312"/>
      <c r="K241" s="312"/>
      <c r="L241" s="313"/>
      <c r="M241" s="313" t="s">
        <v>205</v>
      </c>
      <c r="N241" s="292" t="str">
        <f t="shared" si="49"/>
        <v>T_UGP630X720</v>
      </c>
      <c r="O241" s="293" t="str">
        <f t="shared" si="47"/>
        <v>T_UGP630X720MainHI</v>
      </c>
      <c r="P241" s="294"/>
      <c r="Q241" s="295">
        <v>630</v>
      </c>
      <c r="R241" s="296"/>
      <c r="S241" s="296" t="s">
        <v>198</v>
      </c>
      <c r="T241" s="296" t="str">
        <f t="shared" si="43"/>
        <v>F</v>
      </c>
      <c r="U241" s="296" t="s">
        <v>199</v>
      </c>
      <c r="V241" s="296" t="str" cm="1">
        <f t="array" ref="V241">IFERROR(_xlfn.IFS(U241="Palanca ","T",U241="Motorizado","M",U241="Mando Prolongado","MP"),"")</f>
        <v>T</v>
      </c>
      <c r="W241" s="296"/>
      <c r="X241" s="293" t="str">
        <f t="shared" si="44"/>
        <v>T_UGP630X720MainHIIzqFT</v>
      </c>
      <c r="Y241" s="297" t="s">
        <v>180</v>
      </c>
      <c r="Z241" s="297"/>
      <c r="AA241" s="292"/>
      <c r="AB241" s="298"/>
      <c r="AI241" s="26" t="str">
        <f t="shared" si="45"/>
        <v>Main Horizontal  GP630 Fijo  Palanca , T-Power  W: 720</v>
      </c>
      <c r="AJ241" s="26" t="s">
        <v>161</v>
      </c>
    </row>
    <row r="242" spans="3:36" ht="20">
      <c r="C242" s="287" t="s">
        <v>174</v>
      </c>
      <c r="D242" s="288" t="s">
        <v>203</v>
      </c>
      <c r="E242" s="289" t="s">
        <v>204</v>
      </c>
      <c r="F242" s="311" t="s">
        <v>195</v>
      </c>
      <c r="G242" s="311" t="s">
        <v>206</v>
      </c>
      <c r="H242" s="289"/>
      <c r="I242" s="312">
        <v>720</v>
      </c>
      <c r="J242" s="312"/>
      <c r="K242" s="312"/>
      <c r="L242" s="313"/>
      <c r="M242" s="313" t="s">
        <v>208</v>
      </c>
      <c r="N242" s="292" t="str">
        <f t="shared" si="49"/>
        <v>T_UGP630X720</v>
      </c>
      <c r="O242" s="293" t="str">
        <f t="shared" si="47"/>
        <v>T_UGP630X720MainHD</v>
      </c>
      <c r="P242" s="294"/>
      <c r="Q242" s="295">
        <v>630</v>
      </c>
      <c r="R242" s="296"/>
      <c r="S242" s="296" t="s">
        <v>198</v>
      </c>
      <c r="T242" s="296" t="str">
        <f t="shared" si="43"/>
        <v>F</v>
      </c>
      <c r="U242" s="296" t="s">
        <v>199</v>
      </c>
      <c r="V242" s="296" t="str" cm="1">
        <f t="array" ref="V242">IFERROR(_xlfn.IFS(U242="Palanca ","T",U242="Motorizado","M",U242="Mando Prolongado","MP"),"")</f>
        <v>T</v>
      </c>
      <c r="W242" s="296"/>
      <c r="X242" s="293" t="str">
        <f t="shared" si="44"/>
        <v>T_UGP630X720MainHDDerFT</v>
      </c>
      <c r="Y242" s="297" t="s">
        <v>180</v>
      </c>
      <c r="Z242" s="297"/>
      <c r="AA242" s="292"/>
      <c r="AB242" s="298"/>
      <c r="AI242" s="26" t="str">
        <f t="shared" si="45"/>
        <v>Main Horizontal  GP630 Fijo  Palanca , T-Power  W: 720</v>
      </c>
      <c r="AJ242" s="26" t="s">
        <v>161</v>
      </c>
    </row>
    <row r="243" spans="3:36" ht="20">
      <c r="C243" s="300" t="s">
        <v>174</v>
      </c>
      <c r="D243" s="301" t="s">
        <v>203</v>
      </c>
      <c r="E243" s="302" t="s">
        <v>204</v>
      </c>
      <c r="F243" s="302" t="s">
        <v>195</v>
      </c>
      <c r="G243" s="302" t="s">
        <v>210</v>
      </c>
      <c r="H243" s="302"/>
      <c r="I243" s="303">
        <v>720</v>
      </c>
      <c r="J243" s="303"/>
      <c r="K243" s="303"/>
      <c r="L243" s="291"/>
      <c r="M243" s="291" t="s">
        <v>205</v>
      </c>
      <c r="N243" s="304" t="str">
        <f t="shared" si="49"/>
        <v>T_UNS630X720</v>
      </c>
      <c r="O243" s="305" t="str">
        <f t="shared" si="47"/>
        <v>T_UNS630X720MainHI</v>
      </c>
      <c r="P243" s="306"/>
      <c r="Q243" s="307">
        <v>630</v>
      </c>
      <c r="R243" s="308"/>
      <c r="S243" s="308" t="s">
        <v>198</v>
      </c>
      <c r="T243" s="308" t="str">
        <f t="shared" si="43"/>
        <v>F</v>
      </c>
      <c r="U243" s="308" t="s">
        <v>199</v>
      </c>
      <c r="V243" s="308" t="str" cm="1">
        <f t="array" ref="V243">IFERROR(_xlfn.IFS(U243="Palanca ","T",U243="Motorizado","M",U243="Mando Prolongado","MP"),"")</f>
        <v>T</v>
      </c>
      <c r="W243" s="308"/>
      <c r="X243" s="305" t="str">
        <f t="shared" si="44"/>
        <v>T_UNS630X720MainHIIzqFT</v>
      </c>
      <c r="Y243" s="309" t="s">
        <v>180</v>
      </c>
      <c r="Z243" s="309"/>
      <c r="AA243" s="307"/>
      <c r="AB243" s="310"/>
      <c r="AI243" s="26" t="str">
        <f t="shared" si="45"/>
        <v>Main Horizontal  NS630 Fijo  Palanca , T-Power  W: 720</v>
      </c>
      <c r="AJ243" s="26" t="s">
        <v>161</v>
      </c>
    </row>
    <row r="244" spans="3:36" ht="20">
      <c r="C244" s="300" t="s">
        <v>174</v>
      </c>
      <c r="D244" s="301" t="s">
        <v>203</v>
      </c>
      <c r="E244" s="302" t="s">
        <v>204</v>
      </c>
      <c r="F244" s="302" t="s">
        <v>209</v>
      </c>
      <c r="G244" s="302" t="s">
        <v>210</v>
      </c>
      <c r="H244" s="302"/>
      <c r="I244" s="303">
        <v>720</v>
      </c>
      <c r="J244" s="303"/>
      <c r="K244" s="303"/>
      <c r="L244" s="291"/>
      <c r="M244" s="291" t="s">
        <v>208</v>
      </c>
      <c r="N244" s="304" t="str">
        <f t="shared" si="49"/>
        <v>T_UNS800X720</v>
      </c>
      <c r="O244" s="305" t="str">
        <f t="shared" si="47"/>
        <v>T_UNS800X720Main HD</v>
      </c>
      <c r="P244" s="306"/>
      <c r="Q244" s="307">
        <v>800</v>
      </c>
      <c r="R244" s="308"/>
      <c r="S244" s="308" t="s">
        <v>198</v>
      </c>
      <c r="T244" s="308" t="str">
        <f t="shared" si="43"/>
        <v>F</v>
      </c>
      <c r="U244" s="308" t="s">
        <v>199</v>
      </c>
      <c r="V244" s="308" t="str" cm="1">
        <f t="array" ref="V244">IFERROR(_xlfn.IFS(U244="Palanca ","T",U244="Motorizado","M",U244="Mando Prolongado","MP"),"")</f>
        <v>T</v>
      </c>
      <c r="W244" s="308"/>
      <c r="X244" s="305" t="str">
        <f t="shared" si="44"/>
        <v>T_UNS800X720Main HDDerFT</v>
      </c>
      <c r="Y244" s="309" t="s">
        <v>180</v>
      </c>
      <c r="Z244" s="309"/>
      <c r="AA244" s="307"/>
      <c r="AB244" s="310"/>
      <c r="AI244" s="26" t="str">
        <f t="shared" si="45"/>
        <v>Main  Horizontal  NS800 Fijo  Palanca , T-Power  W: 720</v>
      </c>
      <c r="AJ244" s="26" t="s">
        <v>161</v>
      </c>
    </row>
    <row r="245" spans="3:36" ht="20">
      <c r="C245" s="287" t="s">
        <v>174</v>
      </c>
      <c r="D245" s="288" t="s">
        <v>203</v>
      </c>
      <c r="E245" s="289" t="s">
        <v>194</v>
      </c>
      <c r="F245" s="311" t="s">
        <v>195</v>
      </c>
      <c r="G245" s="311" t="s">
        <v>196</v>
      </c>
      <c r="H245" s="289" t="s">
        <v>6</v>
      </c>
      <c r="I245" s="312">
        <v>720</v>
      </c>
      <c r="J245" s="312"/>
      <c r="K245" s="312"/>
      <c r="L245" s="313"/>
      <c r="M245" s="313" t="s">
        <v>197</v>
      </c>
      <c r="N245" s="292" t="str">
        <f t="shared" si="49"/>
        <v>T_UEZC250X720</v>
      </c>
      <c r="O245" s="293" t="str">
        <f t="shared" si="47"/>
        <v>T_UEZC250X720MainVES</v>
      </c>
      <c r="P245" s="294"/>
      <c r="Q245" s="295">
        <v>250</v>
      </c>
      <c r="R245" s="296"/>
      <c r="S245" s="296" t="s">
        <v>198</v>
      </c>
      <c r="T245" s="296" t="str">
        <f t="shared" si="43"/>
        <v>F</v>
      </c>
      <c r="U245" s="296" t="s">
        <v>199</v>
      </c>
      <c r="V245" s="296" t="str" cm="1">
        <f t="array" ref="V245">IFERROR(_xlfn.IFS(U245="Palanca ","T",U245="Motorizado","M",U245="Mando Prolongado","MP"),"")</f>
        <v>T</v>
      </c>
      <c r="W245" s="296"/>
      <c r="X245" s="293" t="str">
        <f t="shared" si="44"/>
        <v>T_UEZC250X720MainVESSupFT</v>
      </c>
      <c r="Y245" s="297" t="s">
        <v>180</v>
      </c>
      <c r="Z245" s="297"/>
      <c r="AA245" s="292"/>
      <c r="AB245" s="298"/>
      <c r="AI245" s="26" t="str">
        <f t="shared" si="45"/>
        <v>Main Vertical  EZC250 Fijo  Palanca , T-Power  W: 720</v>
      </c>
      <c r="AJ245" s="26" t="s">
        <v>161</v>
      </c>
    </row>
    <row r="246" spans="3:36" ht="20">
      <c r="C246" s="287" t="s">
        <v>174</v>
      </c>
      <c r="D246" s="288" t="s">
        <v>203</v>
      </c>
      <c r="E246" s="289" t="s">
        <v>194</v>
      </c>
      <c r="F246" s="311" t="s">
        <v>195</v>
      </c>
      <c r="G246" s="311" t="s">
        <v>196</v>
      </c>
      <c r="H246" s="289" t="s">
        <v>6</v>
      </c>
      <c r="I246" s="312">
        <v>720</v>
      </c>
      <c r="J246" s="312"/>
      <c r="K246" s="312"/>
      <c r="L246" s="313"/>
      <c r="M246" s="313" t="s">
        <v>197</v>
      </c>
      <c r="N246" s="292" t="str">
        <f t="shared" si="49"/>
        <v>T_UEZC400X720</v>
      </c>
      <c r="O246" s="293" t="str">
        <f t="shared" si="47"/>
        <v>T_UEZC400X720MainVES</v>
      </c>
      <c r="P246" s="294"/>
      <c r="Q246" s="295">
        <v>400</v>
      </c>
      <c r="R246" s="296"/>
      <c r="S246" s="296" t="s">
        <v>198</v>
      </c>
      <c r="T246" s="296" t="str">
        <f t="shared" si="43"/>
        <v>F</v>
      </c>
      <c r="U246" s="296" t="s">
        <v>199</v>
      </c>
      <c r="V246" s="296" t="str" cm="1">
        <f t="array" ref="V246">IFERROR(_xlfn.IFS(U246="Palanca ","T",U246="Motorizado","M",U246="Mando Prolongado","MP"),"")</f>
        <v>T</v>
      </c>
      <c r="W246" s="296"/>
      <c r="X246" s="293" t="str">
        <f t="shared" si="44"/>
        <v>T_UEZC400X720MainVESSupFT</v>
      </c>
      <c r="Y246" s="297" t="s">
        <v>180</v>
      </c>
      <c r="Z246" s="297"/>
      <c r="AA246" s="292"/>
      <c r="AB246" s="298"/>
      <c r="AI246" s="26" t="str">
        <f t="shared" si="45"/>
        <v>Main Vertical  EZC400 Fijo  Palanca , T-Power  W: 720</v>
      </c>
      <c r="AJ246" s="26" t="s">
        <v>161</v>
      </c>
    </row>
    <row r="247" spans="3:36" ht="20">
      <c r="C247" s="287" t="s">
        <v>174</v>
      </c>
      <c r="D247" s="288" t="s">
        <v>203</v>
      </c>
      <c r="E247" s="289" t="s">
        <v>194</v>
      </c>
      <c r="F247" s="311" t="s">
        <v>195</v>
      </c>
      <c r="G247" s="311" t="s">
        <v>196</v>
      </c>
      <c r="H247" s="289" t="s">
        <v>6</v>
      </c>
      <c r="I247" s="312">
        <v>720</v>
      </c>
      <c r="J247" s="312"/>
      <c r="K247" s="312"/>
      <c r="L247" s="313"/>
      <c r="M247" s="313" t="s">
        <v>197</v>
      </c>
      <c r="N247" s="292" t="str">
        <f t="shared" si="49"/>
        <v>T_UEZC630X720</v>
      </c>
      <c r="O247" s="293" t="str">
        <f t="shared" si="47"/>
        <v>T_UEZC630X720MainVES</v>
      </c>
      <c r="P247" s="294"/>
      <c r="Q247" s="295">
        <v>630</v>
      </c>
      <c r="R247" s="296"/>
      <c r="S247" s="296" t="s">
        <v>198</v>
      </c>
      <c r="T247" s="296" t="str">
        <f t="shared" ref="T247:T310" si="50">MID(S247,1,1)</f>
        <v>F</v>
      </c>
      <c r="U247" s="296" t="s">
        <v>199</v>
      </c>
      <c r="V247" s="296" t="str" cm="1">
        <f t="array" ref="V247">IFERROR(_xlfn.IFS(U247="Palanca ","T",U247="Motorizado","M",U247="Mando Prolongado","MP"),"")</f>
        <v>T</v>
      </c>
      <c r="W247" s="296"/>
      <c r="X247" s="293" t="str">
        <f t="shared" ref="X247:X310" si="51">O247&amp;M247&amp;T247&amp;V247</f>
        <v>T_UEZC630X720MainVESSupFT</v>
      </c>
      <c r="Y247" s="297" t="s">
        <v>180</v>
      </c>
      <c r="Z247" s="297"/>
      <c r="AA247" s="292"/>
      <c r="AB247" s="298"/>
      <c r="AI247" s="26" t="str">
        <f t="shared" ref="AI247:AI310" si="52">F247&amp;" "&amp;E247&amp;" "&amp;G247&amp;Q247&amp;" "&amp;S247&amp;" "&amp;U247&amp;", "&amp;P247&amp;C247&amp;" "&amp;"W: "&amp;I247</f>
        <v>Main Vertical  EZC630 Fijo  Palanca , T-Power  W: 720</v>
      </c>
      <c r="AJ247" s="26" t="s">
        <v>161</v>
      </c>
    </row>
    <row r="248" spans="3:36" ht="20">
      <c r="C248" s="300" t="s">
        <v>174</v>
      </c>
      <c r="D248" s="301" t="s">
        <v>203</v>
      </c>
      <c r="E248" s="302" t="s">
        <v>194</v>
      </c>
      <c r="F248" s="302" t="s">
        <v>195</v>
      </c>
      <c r="G248" s="302" t="s">
        <v>201</v>
      </c>
      <c r="H248" s="302" t="s">
        <v>6</v>
      </c>
      <c r="I248" s="303">
        <v>720</v>
      </c>
      <c r="J248" s="303"/>
      <c r="K248" s="303"/>
      <c r="L248" s="291"/>
      <c r="M248" s="291" t="s">
        <v>197</v>
      </c>
      <c r="N248" s="304" t="str">
        <f t="shared" si="49"/>
        <v>T_UCVS250X720</v>
      </c>
      <c r="O248" s="305" t="str">
        <f t="shared" si="47"/>
        <v>T_UCVS250X720MainVES</v>
      </c>
      <c r="P248" s="306"/>
      <c r="Q248" s="307">
        <v>250</v>
      </c>
      <c r="R248" s="308"/>
      <c r="S248" s="308" t="s">
        <v>198</v>
      </c>
      <c r="T248" s="308" t="str">
        <f t="shared" si="50"/>
        <v>F</v>
      </c>
      <c r="U248" s="308" t="s">
        <v>199</v>
      </c>
      <c r="V248" s="308" t="str" cm="1">
        <f t="array" ref="V248">IFERROR(_xlfn.IFS(U248="Palanca ","T",U248="Motorizado","M",U248="Mando Prolongado","MP"),"")</f>
        <v>T</v>
      </c>
      <c r="W248" s="308"/>
      <c r="X248" s="305" t="str">
        <f t="shared" si="51"/>
        <v>T_UCVS250X720MainVESSupFT</v>
      </c>
      <c r="Y248" s="309" t="s">
        <v>180</v>
      </c>
      <c r="Z248" s="309"/>
      <c r="AA248" s="307"/>
      <c r="AB248" s="310"/>
      <c r="AI248" s="26" t="str">
        <f t="shared" si="52"/>
        <v>Main Vertical  CVS250 Fijo  Palanca , T-Power  W: 720</v>
      </c>
      <c r="AJ248" s="26" t="s">
        <v>161</v>
      </c>
    </row>
    <row r="249" spans="3:36" ht="20">
      <c r="C249" s="300" t="s">
        <v>174</v>
      </c>
      <c r="D249" s="301" t="s">
        <v>203</v>
      </c>
      <c r="E249" s="302" t="s">
        <v>194</v>
      </c>
      <c r="F249" s="302" t="s">
        <v>195</v>
      </c>
      <c r="G249" s="302" t="s">
        <v>201</v>
      </c>
      <c r="H249" s="302" t="s">
        <v>6</v>
      </c>
      <c r="I249" s="303">
        <v>721</v>
      </c>
      <c r="J249" s="303"/>
      <c r="K249" s="303"/>
      <c r="L249" s="291"/>
      <c r="M249" s="291" t="s">
        <v>197</v>
      </c>
      <c r="N249" s="304" t="str">
        <f t="shared" si="49"/>
        <v>T_UCVS400X721</v>
      </c>
      <c r="O249" s="305" t="str">
        <f t="shared" si="47"/>
        <v>T_UCVS400X721MainVES</v>
      </c>
      <c r="P249" s="306"/>
      <c r="Q249" s="307">
        <v>400</v>
      </c>
      <c r="R249" s="308"/>
      <c r="S249" s="308" t="s">
        <v>198</v>
      </c>
      <c r="T249" s="308" t="str">
        <f t="shared" si="50"/>
        <v>F</v>
      </c>
      <c r="U249" s="308" t="s">
        <v>199</v>
      </c>
      <c r="V249" s="308" t="str" cm="1">
        <f t="array" ref="V249">IFERROR(_xlfn.IFS(U249="Palanca ","T",U249="Motorizado","M",U249="Mando Prolongado","MP"),"")</f>
        <v>T</v>
      </c>
      <c r="W249" s="308"/>
      <c r="X249" s="305" t="str">
        <f t="shared" si="51"/>
        <v>T_UCVS400X721MainVESSupFT</v>
      </c>
      <c r="Y249" s="309" t="s">
        <v>180</v>
      </c>
      <c r="Z249" s="309"/>
      <c r="AA249" s="307"/>
      <c r="AB249" s="310"/>
      <c r="AI249" s="26" t="str">
        <f t="shared" si="52"/>
        <v>Main Vertical  CVS400 Fijo  Palanca , T-Power  W: 721</v>
      </c>
      <c r="AJ249" s="26" t="s">
        <v>161</v>
      </c>
    </row>
    <row r="250" spans="3:36" ht="20">
      <c r="C250" s="300" t="s">
        <v>174</v>
      </c>
      <c r="D250" s="301" t="s">
        <v>203</v>
      </c>
      <c r="E250" s="302" t="s">
        <v>194</v>
      </c>
      <c r="F250" s="302" t="s">
        <v>195</v>
      </c>
      <c r="G250" s="302" t="s">
        <v>201</v>
      </c>
      <c r="H250" s="302" t="s">
        <v>6</v>
      </c>
      <c r="I250" s="303">
        <v>722</v>
      </c>
      <c r="J250" s="303"/>
      <c r="K250" s="303"/>
      <c r="L250" s="291"/>
      <c r="M250" s="291" t="s">
        <v>197</v>
      </c>
      <c r="N250" s="304" t="str">
        <f t="shared" si="49"/>
        <v>T_UCVS630X722</v>
      </c>
      <c r="O250" s="305" t="str">
        <f t="shared" si="47"/>
        <v>T_UCVS630X722MainVES</v>
      </c>
      <c r="P250" s="306"/>
      <c r="Q250" s="307">
        <v>630</v>
      </c>
      <c r="R250" s="308"/>
      <c r="S250" s="308" t="s">
        <v>198</v>
      </c>
      <c r="T250" s="308" t="str">
        <f t="shared" si="50"/>
        <v>F</v>
      </c>
      <c r="U250" s="308" t="s">
        <v>199</v>
      </c>
      <c r="V250" s="308" t="str" cm="1">
        <f t="array" ref="V250">IFERROR(_xlfn.IFS(U250="Palanca ","T",U250="Motorizado","M",U250="Mando Prolongado","MP"),"")</f>
        <v>T</v>
      </c>
      <c r="W250" s="308"/>
      <c r="X250" s="305" t="str">
        <f t="shared" si="51"/>
        <v>T_UCVS630X722MainVESSupFT</v>
      </c>
      <c r="Y250" s="309" t="s">
        <v>180</v>
      </c>
      <c r="Z250" s="309"/>
      <c r="AA250" s="307"/>
      <c r="AB250" s="310"/>
      <c r="AI250" s="26" t="str">
        <f t="shared" si="52"/>
        <v>Main Vertical  CVS630 Fijo  Palanca , T-Power  W: 722</v>
      </c>
      <c r="AJ250" s="26" t="s">
        <v>161</v>
      </c>
    </row>
    <row r="251" spans="3:36" ht="20">
      <c r="C251" s="287" t="s">
        <v>174</v>
      </c>
      <c r="D251" s="288" t="s">
        <v>203</v>
      </c>
      <c r="E251" s="289" t="s">
        <v>194</v>
      </c>
      <c r="F251" s="311" t="s">
        <v>195</v>
      </c>
      <c r="G251" s="311" t="s">
        <v>202</v>
      </c>
      <c r="H251" s="289" t="s">
        <v>6</v>
      </c>
      <c r="I251" s="312">
        <v>720</v>
      </c>
      <c r="J251" s="312"/>
      <c r="K251" s="312"/>
      <c r="L251" s="313"/>
      <c r="M251" s="313" t="s">
        <v>197</v>
      </c>
      <c r="N251" s="292" t="str">
        <f t="shared" si="49"/>
        <v>T_UNSX250X720</v>
      </c>
      <c r="O251" s="293" t="str">
        <f t="shared" si="47"/>
        <v>T_UNSX250X720MainVES</v>
      </c>
      <c r="P251" s="294"/>
      <c r="Q251" s="295">
        <v>250</v>
      </c>
      <c r="R251" s="296"/>
      <c r="S251" s="296" t="s">
        <v>198</v>
      </c>
      <c r="T251" s="296" t="str">
        <f t="shared" si="50"/>
        <v>F</v>
      </c>
      <c r="U251" s="296" t="s">
        <v>199</v>
      </c>
      <c r="V251" s="296" t="str" cm="1">
        <f t="array" ref="V251">IFERROR(_xlfn.IFS(U251="Palanca ","T",U251="Motorizado","M",U251="Mando Prolongado","MP"),"")</f>
        <v>T</v>
      </c>
      <c r="W251" s="296"/>
      <c r="X251" s="293" t="str">
        <f t="shared" si="51"/>
        <v>T_UNSX250X720MainVESSupFT</v>
      </c>
      <c r="Y251" s="297" t="s">
        <v>180</v>
      </c>
      <c r="Z251" s="297"/>
      <c r="AA251" s="292"/>
      <c r="AB251" s="298"/>
      <c r="AI251" s="26" t="str">
        <f t="shared" si="52"/>
        <v>Main Vertical  NSX250 Fijo  Palanca , T-Power  W: 720</v>
      </c>
      <c r="AJ251" s="26" t="s">
        <v>161</v>
      </c>
    </row>
    <row r="252" spans="3:36" ht="20">
      <c r="C252" s="287" t="s">
        <v>174</v>
      </c>
      <c r="D252" s="288" t="s">
        <v>203</v>
      </c>
      <c r="E252" s="289" t="s">
        <v>194</v>
      </c>
      <c r="F252" s="311" t="s">
        <v>195</v>
      </c>
      <c r="G252" s="311" t="s">
        <v>202</v>
      </c>
      <c r="H252" s="289" t="s">
        <v>6</v>
      </c>
      <c r="I252" s="312">
        <v>721</v>
      </c>
      <c r="J252" s="312"/>
      <c r="K252" s="312"/>
      <c r="L252" s="313"/>
      <c r="M252" s="313" t="s">
        <v>197</v>
      </c>
      <c r="N252" s="292" t="str">
        <f t="shared" si="49"/>
        <v>T_UNSX400X721</v>
      </c>
      <c r="O252" s="293" t="str">
        <f t="shared" si="47"/>
        <v>T_UNSX400X721MainVES</v>
      </c>
      <c r="P252" s="294"/>
      <c r="Q252" s="295">
        <v>400</v>
      </c>
      <c r="R252" s="296"/>
      <c r="S252" s="296" t="s">
        <v>198</v>
      </c>
      <c r="T252" s="296" t="str">
        <f t="shared" si="50"/>
        <v>F</v>
      </c>
      <c r="U252" s="296" t="s">
        <v>199</v>
      </c>
      <c r="V252" s="296" t="str" cm="1">
        <f t="array" ref="V252">IFERROR(_xlfn.IFS(U252="Palanca ","T",U252="Motorizado","M",U252="Mando Prolongado","MP"),"")</f>
        <v>T</v>
      </c>
      <c r="W252" s="296"/>
      <c r="X252" s="293" t="str">
        <f t="shared" si="51"/>
        <v>T_UNSX400X721MainVESSupFT</v>
      </c>
      <c r="Y252" s="297" t="s">
        <v>180</v>
      </c>
      <c r="Z252" s="297"/>
      <c r="AA252" s="292"/>
      <c r="AB252" s="298"/>
      <c r="AI252" s="26" t="str">
        <f t="shared" si="52"/>
        <v>Main Vertical  NSX400 Fijo  Palanca , T-Power  W: 721</v>
      </c>
      <c r="AJ252" s="26" t="s">
        <v>161</v>
      </c>
    </row>
    <row r="253" spans="3:36" ht="20">
      <c r="C253" s="287" t="s">
        <v>174</v>
      </c>
      <c r="D253" s="288" t="s">
        <v>203</v>
      </c>
      <c r="E253" s="289" t="s">
        <v>194</v>
      </c>
      <c r="F253" s="311" t="s">
        <v>195</v>
      </c>
      <c r="G253" s="311" t="s">
        <v>202</v>
      </c>
      <c r="H253" s="289" t="s">
        <v>6</v>
      </c>
      <c r="I253" s="312">
        <v>722</v>
      </c>
      <c r="J253" s="312"/>
      <c r="K253" s="312"/>
      <c r="L253" s="313"/>
      <c r="M253" s="313" t="s">
        <v>197</v>
      </c>
      <c r="N253" s="292" t="str">
        <f t="shared" si="49"/>
        <v>T_UNSX630X722</v>
      </c>
      <c r="O253" s="293" t="str">
        <f t="shared" si="47"/>
        <v>T_UNSX630X722MainVES</v>
      </c>
      <c r="P253" s="294"/>
      <c r="Q253" s="295">
        <v>630</v>
      </c>
      <c r="R253" s="296"/>
      <c r="S253" s="296" t="s">
        <v>198</v>
      </c>
      <c r="T253" s="296" t="str">
        <f t="shared" si="50"/>
        <v>F</v>
      </c>
      <c r="U253" s="296" t="s">
        <v>199</v>
      </c>
      <c r="V253" s="296" t="str" cm="1">
        <f t="array" ref="V253">IFERROR(_xlfn.IFS(U253="Palanca ","T",U253="Motorizado","M",U253="Mando Prolongado","MP"),"")</f>
        <v>T</v>
      </c>
      <c r="W253" s="296"/>
      <c r="X253" s="293" t="str">
        <f t="shared" si="51"/>
        <v>T_UNSX630X722MainVESSupFT</v>
      </c>
      <c r="Y253" s="297" t="s">
        <v>180</v>
      </c>
      <c r="Z253" s="297"/>
      <c r="AA253" s="292"/>
      <c r="AB253" s="298"/>
      <c r="AI253" s="26" t="str">
        <f t="shared" si="52"/>
        <v>Main Vertical  NSX630 Fijo  Palanca , T-Power  W: 722</v>
      </c>
      <c r="AJ253" s="26" t="s">
        <v>161</v>
      </c>
    </row>
    <row r="254" spans="3:36" ht="20">
      <c r="C254" s="300" t="s">
        <v>174</v>
      </c>
      <c r="D254" s="301" t="s">
        <v>203</v>
      </c>
      <c r="E254" s="302" t="s">
        <v>194</v>
      </c>
      <c r="F254" s="302" t="s">
        <v>195</v>
      </c>
      <c r="G254" s="302" t="s">
        <v>210</v>
      </c>
      <c r="H254" s="302" t="s">
        <v>6</v>
      </c>
      <c r="I254" s="303">
        <v>720</v>
      </c>
      <c r="J254" s="303"/>
      <c r="K254" s="303"/>
      <c r="L254" s="291"/>
      <c r="M254" s="291" t="s">
        <v>197</v>
      </c>
      <c r="N254" s="304" t="str">
        <f t="shared" si="49"/>
        <v>T_UNS630X720</v>
      </c>
      <c r="O254" s="305" t="str">
        <f t="shared" si="47"/>
        <v>T_UNS630X720MainVES</v>
      </c>
      <c r="P254" s="306"/>
      <c r="Q254" s="307">
        <v>630</v>
      </c>
      <c r="R254" s="308"/>
      <c r="S254" s="308" t="s">
        <v>198</v>
      </c>
      <c r="T254" s="308" t="str">
        <f t="shared" si="50"/>
        <v>F</v>
      </c>
      <c r="U254" s="308" t="s">
        <v>199</v>
      </c>
      <c r="V254" s="308" t="str" cm="1">
        <f t="array" ref="V254">IFERROR(_xlfn.IFS(U254="Palanca ","T",U254="Motorizado","M",U254="Mando Prolongado","MP"),"")</f>
        <v>T</v>
      </c>
      <c r="W254" s="308"/>
      <c r="X254" s="305" t="str">
        <f t="shared" si="51"/>
        <v>T_UNS630X720MainVESSupFT</v>
      </c>
      <c r="Y254" s="309" t="s">
        <v>180</v>
      </c>
      <c r="Z254" s="309"/>
      <c r="AA254" s="307"/>
      <c r="AB254" s="310"/>
      <c r="AI254" s="26" t="str">
        <f t="shared" si="52"/>
        <v>Main Vertical  NS630 Fijo  Palanca , T-Power  W: 720</v>
      </c>
      <c r="AJ254" s="26" t="s">
        <v>161</v>
      </c>
    </row>
    <row r="255" spans="3:36" ht="20">
      <c r="C255" s="300" t="s">
        <v>174</v>
      </c>
      <c r="D255" s="301" t="s">
        <v>203</v>
      </c>
      <c r="E255" s="302" t="s">
        <v>194</v>
      </c>
      <c r="F255" s="302" t="s">
        <v>195</v>
      </c>
      <c r="G255" s="302" t="s">
        <v>210</v>
      </c>
      <c r="H255" s="302" t="s">
        <v>6</v>
      </c>
      <c r="I255" s="303">
        <v>720</v>
      </c>
      <c r="J255" s="303"/>
      <c r="K255" s="303"/>
      <c r="L255" s="291"/>
      <c r="M255" s="291" t="s">
        <v>197</v>
      </c>
      <c r="N255" s="304" t="str">
        <f t="shared" si="49"/>
        <v>T_UNS800X720</v>
      </c>
      <c r="O255" s="305" t="str">
        <f t="shared" si="47"/>
        <v>T_UNS800X720MainVES</v>
      </c>
      <c r="P255" s="306"/>
      <c r="Q255" s="307">
        <v>800</v>
      </c>
      <c r="R255" s="308"/>
      <c r="S255" s="308" t="s">
        <v>198</v>
      </c>
      <c r="T255" s="308" t="str">
        <f t="shared" si="50"/>
        <v>F</v>
      </c>
      <c r="U255" s="308" t="s">
        <v>199</v>
      </c>
      <c r="V255" s="308" t="str" cm="1">
        <f t="array" ref="V255">IFERROR(_xlfn.IFS(U255="Palanca ","T",U255="Motorizado","M",U255="Mando Prolongado","MP"),"")</f>
        <v>T</v>
      </c>
      <c r="W255" s="308"/>
      <c r="X255" s="305" t="str">
        <f t="shared" si="51"/>
        <v>T_UNS800X720MainVESSupFT</v>
      </c>
      <c r="Y255" s="309" t="s">
        <v>180</v>
      </c>
      <c r="Z255" s="309"/>
      <c r="AA255" s="307"/>
      <c r="AB255" s="310"/>
      <c r="AI255" s="26" t="str">
        <f t="shared" si="52"/>
        <v>Main Vertical  NS800 Fijo  Palanca , T-Power  W: 720</v>
      </c>
      <c r="AJ255" s="26" t="s">
        <v>161</v>
      </c>
    </row>
    <row r="256" spans="3:36" ht="20">
      <c r="C256" s="300" t="s">
        <v>174</v>
      </c>
      <c r="D256" s="301" t="s">
        <v>203</v>
      </c>
      <c r="E256" s="302" t="s">
        <v>194</v>
      </c>
      <c r="F256" s="302" t="s">
        <v>195</v>
      </c>
      <c r="G256" s="302" t="s">
        <v>210</v>
      </c>
      <c r="H256" s="302" t="s">
        <v>6</v>
      </c>
      <c r="I256" s="303">
        <v>720</v>
      </c>
      <c r="J256" s="303"/>
      <c r="K256" s="303"/>
      <c r="L256" s="291"/>
      <c r="M256" s="291" t="s">
        <v>200</v>
      </c>
      <c r="N256" s="304" t="str">
        <f t="shared" si="49"/>
        <v>T_UNS630X720</v>
      </c>
      <c r="O256" s="305" t="str">
        <f t="shared" si="47"/>
        <v>T_UNS630X720MainVEI</v>
      </c>
      <c r="P256" s="306"/>
      <c r="Q256" s="307">
        <v>630</v>
      </c>
      <c r="R256" s="308"/>
      <c r="S256" s="308" t="s">
        <v>198</v>
      </c>
      <c r="T256" s="308" t="str">
        <f t="shared" si="50"/>
        <v>F</v>
      </c>
      <c r="U256" s="308" t="s">
        <v>199</v>
      </c>
      <c r="V256" s="308" t="str" cm="1">
        <f t="array" ref="V256">IFERROR(_xlfn.IFS(U256="Palanca ","T",U256="Motorizado","M",U256="Mando Prolongado","MP"),"")</f>
        <v>T</v>
      </c>
      <c r="W256" s="308"/>
      <c r="X256" s="305" t="str">
        <f t="shared" si="51"/>
        <v>T_UNS630X720MainVEIInfFT</v>
      </c>
      <c r="Y256" s="309" t="s">
        <v>180</v>
      </c>
      <c r="Z256" s="309"/>
      <c r="AA256" s="307"/>
      <c r="AB256" s="310"/>
      <c r="AI256" s="26" t="str">
        <f t="shared" si="52"/>
        <v>Main Vertical  NS630 Fijo  Palanca , T-Power  W: 720</v>
      </c>
      <c r="AJ256" s="26" t="s">
        <v>161</v>
      </c>
    </row>
    <row r="257" spans="3:36" ht="20">
      <c r="C257" s="300" t="s">
        <v>174</v>
      </c>
      <c r="D257" s="301" t="s">
        <v>203</v>
      </c>
      <c r="E257" s="302" t="s">
        <v>194</v>
      </c>
      <c r="F257" s="302" t="s">
        <v>195</v>
      </c>
      <c r="G257" s="302" t="s">
        <v>210</v>
      </c>
      <c r="H257" s="302" t="s">
        <v>6</v>
      </c>
      <c r="I257" s="303">
        <v>720</v>
      </c>
      <c r="J257" s="303"/>
      <c r="K257" s="303"/>
      <c r="L257" s="291"/>
      <c r="M257" s="291" t="s">
        <v>200</v>
      </c>
      <c r="N257" s="304" t="str">
        <f t="shared" si="49"/>
        <v>T_UNS800X720</v>
      </c>
      <c r="O257" s="305" t="str">
        <f t="shared" si="47"/>
        <v>T_UNS800X720MainVEI</v>
      </c>
      <c r="P257" s="306"/>
      <c r="Q257" s="307">
        <v>800</v>
      </c>
      <c r="R257" s="308"/>
      <c r="S257" s="308" t="s">
        <v>198</v>
      </c>
      <c r="T257" s="308" t="str">
        <f t="shared" si="50"/>
        <v>F</v>
      </c>
      <c r="U257" s="308" t="s">
        <v>199</v>
      </c>
      <c r="V257" s="308" t="str" cm="1">
        <f t="array" ref="V257">IFERROR(_xlfn.IFS(U257="Palanca ","T",U257="Motorizado","M",U257="Mando Prolongado","MP"),"")</f>
        <v>T</v>
      </c>
      <c r="W257" s="308"/>
      <c r="X257" s="305" t="str">
        <f t="shared" si="51"/>
        <v>T_UNS800X720MainVEIInfFT</v>
      </c>
      <c r="Y257" s="309" t="s">
        <v>180</v>
      </c>
      <c r="Z257" s="309"/>
      <c r="AA257" s="307"/>
      <c r="AB257" s="310"/>
      <c r="AI257" s="26" t="str">
        <f t="shared" si="52"/>
        <v>Main Vertical  NS800 Fijo  Palanca , T-Power  W: 720</v>
      </c>
      <c r="AJ257" s="26" t="s">
        <v>161</v>
      </c>
    </row>
    <row r="258" spans="3:36" ht="20">
      <c r="C258" s="287" t="s">
        <v>174</v>
      </c>
      <c r="D258" s="288" t="s">
        <v>203</v>
      </c>
      <c r="E258" s="289" t="s">
        <v>194</v>
      </c>
      <c r="F258" s="311" t="s">
        <v>195</v>
      </c>
      <c r="G258" s="311" t="s">
        <v>211</v>
      </c>
      <c r="H258" s="289" t="s">
        <v>6</v>
      </c>
      <c r="I258" s="312">
        <v>720</v>
      </c>
      <c r="J258" s="312"/>
      <c r="K258" s="312"/>
      <c r="L258" s="313"/>
      <c r="M258" s="313" t="s">
        <v>197</v>
      </c>
      <c r="N258" s="292" t="str">
        <f t="shared" si="49"/>
        <v>T_UNW630X720</v>
      </c>
      <c r="O258" s="293" t="str">
        <f t="shared" si="47"/>
        <v>T_UNW630X720MainVES</v>
      </c>
      <c r="P258" s="294"/>
      <c r="Q258" s="295">
        <v>630</v>
      </c>
      <c r="R258" s="296"/>
      <c r="S258" s="296" t="s">
        <v>198</v>
      </c>
      <c r="T258" s="296" t="str">
        <f t="shared" si="50"/>
        <v>F</v>
      </c>
      <c r="U258" s="296" t="s">
        <v>199</v>
      </c>
      <c r="V258" s="296" t="str" cm="1">
        <f t="array" ref="V258">IFERROR(_xlfn.IFS(U258="Palanca ","T",U258="Motorizado","M",U258="Mando Prolongado","MP"),"")</f>
        <v>T</v>
      </c>
      <c r="W258" s="296"/>
      <c r="X258" s="293" t="str">
        <f t="shared" si="51"/>
        <v>T_UNW630X720MainVESSupFT</v>
      </c>
      <c r="Y258" s="297" t="s">
        <v>180</v>
      </c>
      <c r="Z258" s="297"/>
      <c r="AA258" s="292"/>
      <c r="AB258" s="298"/>
      <c r="AI258" s="26" t="str">
        <f t="shared" si="52"/>
        <v>Main Vertical  NW630 Fijo  Palanca , T-Power  W: 720</v>
      </c>
      <c r="AJ258" s="26" t="s">
        <v>161</v>
      </c>
    </row>
    <row r="259" spans="3:36" ht="20">
      <c r="C259" s="287" t="s">
        <v>174</v>
      </c>
      <c r="D259" s="288" t="s">
        <v>203</v>
      </c>
      <c r="E259" s="289" t="s">
        <v>194</v>
      </c>
      <c r="F259" s="311" t="s">
        <v>195</v>
      </c>
      <c r="G259" s="311" t="s">
        <v>211</v>
      </c>
      <c r="H259" s="289" t="s">
        <v>6</v>
      </c>
      <c r="I259" s="312">
        <v>721</v>
      </c>
      <c r="J259" s="312"/>
      <c r="K259" s="312"/>
      <c r="L259" s="313"/>
      <c r="M259" s="313" t="s">
        <v>197</v>
      </c>
      <c r="N259" s="292" t="str">
        <f t="shared" si="49"/>
        <v>T_UNW800X721</v>
      </c>
      <c r="O259" s="293" t="str">
        <f t="shared" si="47"/>
        <v>T_UNW800X721MainVES</v>
      </c>
      <c r="P259" s="294"/>
      <c r="Q259" s="295">
        <v>800</v>
      </c>
      <c r="R259" s="296"/>
      <c r="S259" s="296" t="s">
        <v>198</v>
      </c>
      <c r="T259" s="296" t="str">
        <f t="shared" si="50"/>
        <v>F</v>
      </c>
      <c r="U259" s="296" t="s">
        <v>199</v>
      </c>
      <c r="V259" s="296" t="str" cm="1">
        <f t="array" ref="V259">IFERROR(_xlfn.IFS(U259="Palanca ","T",U259="Motorizado","M",U259="Mando Prolongado","MP"),"")</f>
        <v>T</v>
      </c>
      <c r="W259" s="296"/>
      <c r="X259" s="293" t="str">
        <f t="shared" si="51"/>
        <v>T_UNW800X721MainVESSupFT</v>
      </c>
      <c r="Y259" s="297" t="s">
        <v>180</v>
      </c>
      <c r="Z259" s="297"/>
      <c r="AA259" s="292"/>
      <c r="AB259" s="298"/>
      <c r="AI259" s="26" t="str">
        <f t="shared" si="52"/>
        <v>Main Vertical  NW800 Fijo  Palanca , T-Power  W: 721</v>
      </c>
      <c r="AJ259" s="26" t="s">
        <v>161</v>
      </c>
    </row>
    <row r="260" spans="3:36" ht="20">
      <c r="C260" s="287" t="s">
        <v>174</v>
      </c>
      <c r="D260" s="288" t="s">
        <v>203</v>
      </c>
      <c r="E260" s="289" t="s">
        <v>194</v>
      </c>
      <c r="F260" s="311" t="s">
        <v>195</v>
      </c>
      <c r="G260" s="311" t="s">
        <v>211</v>
      </c>
      <c r="H260" s="289" t="s">
        <v>6</v>
      </c>
      <c r="I260" s="312">
        <v>720</v>
      </c>
      <c r="J260" s="312"/>
      <c r="K260" s="312"/>
      <c r="L260" s="313"/>
      <c r="M260" s="313" t="s">
        <v>200</v>
      </c>
      <c r="N260" s="292" t="str">
        <f t="shared" si="49"/>
        <v>T_UNW630X720</v>
      </c>
      <c r="O260" s="293" t="str">
        <f t="shared" si="47"/>
        <v>T_UNW630X720MainVEI</v>
      </c>
      <c r="P260" s="294"/>
      <c r="Q260" s="295">
        <v>630</v>
      </c>
      <c r="R260" s="296"/>
      <c r="S260" s="296" t="s">
        <v>198</v>
      </c>
      <c r="T260" s="296" t="str">
        <f t="shared" si="50"/>
        <v>F</v>
      </c>
      <c r="U260" s="296" t="s">
        <v>199</v>
      </c>
      <c r="V260" s="296" t="str" cm="1">
        <f t="array" ref="V260">IFERROR(_xlfn.IFS(U260="Palanca ","T",U260="Motorizado","M",U260="Mando Prolongado","MP"),"")</f>
        <v>T</v>
      </c>
      <c r="W260" s="296"/>
      <c r="X260" s="293" t="str">
        <f t="shared" si="51"/>
        <v>T_UNW630X720MainVEIInfFT</v>
      </c>
      <c r="Y260" s="297" t="s">
        <v>180</v>
      </c>
      <c r="Z260" s="297"/>
      <c r="AA260" s="292"/>
      <c r="AB260" s="298"/>
      <c r="AI260" s="26" t="str">
        <f t="shared" si="52"/>
        <v>Main Vertical  NW630 Fijo  Palanca , T-Power  W: 720</v>
      </c>
      <c r="AJ260" s="26" t="s">
        <v>161</v>
      </c>
    </row>
    <row r="261" spans="3:36" ht="20">
      <c r="C261" s="287" t="s">
        <v>174</v>
      </c>
      <c r="D261" s="288" t="s">
        <v>203</v>
      </c>
      <c r="E261" s="289" t="s">
        <v>194</v>
      </c>
      <c r="F261" s="311" t="s">
        <v>195</v>
      </c>
      <c r="G261" s="311" t="s">
        <v>211</v>
      </c>
      <c r="H261" s="289" t="s">
        <v>6</v>
      </c>
      <c r="I261" s="312">
        <v>721</v>
      </c>
      <c r="J261" s="312"/>
      <c r="K261" s="312"/>
      <c r="L261" s="313"/>
      <c r="M261" s="313" t="s">
        <v>200</v>
      </c>
      <c r="N261" s="292" t="str">
        <f t="shared" si="49"/>
        <v>T_UNW800X721</v>
      </c>
      <c r="O261" s="293" t="str">
        <f t="shared" ref="O261:O324" si="53">MID(C261,1,1)&amp;"_"&amp;D261&amp;G261&amp;Q261&amp;"X"&amp;I261&amp;F261&amp;MID(E261,1,1)&amp;H261&amp;MID(M261,1,1)</f>
        <v>T_UNW800X721MainVEI</v>
      </c>
      <c r="P261" s="294"/>
      <c r="Q261" s="295">
        <v>800</v>
      </c>
      <c r="R261" s="296"/>
      <c r="S261" s="296" t="s">
        <v>198</v>
      </c>
      <c r="T261" s="296" t="str">
        <f t="shared" si="50"/>
        <v>F</v>
      </c>
      <c r="U261" s="296" t="s">
        <v>199</v>
      </c>
      <c r="V261" s="296" t="str" cm="1">
        <f t="array" ref="V261">IFERROR(_xlfn.IFS(U261="Palanca ","T",U261="Motorizado","M",U261="Mando Prolongado","MP"),"")</f>
        <v>T</v>
      </c>
      <c r="W261" s="296"/>
      <c r="X261" s="293" t="str">
        <f t="shared" si="51"/>
        <v>T_UNW800X721MainVEIInfFT</v>
      </c>
      <c r="Y261" s="297" t="s">
        <v>180</v>
      </c>
      <c r="Z261" s="297"/>
      <c r="AA261" s="292"/>
      <c r="AB261" s="298"/>
      <c r="AI261" s="26" t="str">
        <f t="shared" si="52"/>
        <v>Main Vertical  NW800 Fijo  Palanca , T-Power  W: 721</v>
      </c>
      <c r="AJ261" s="26" t="s">
        <v>161</v>
      </c>
    </row>
    <row r="262" spans="3:36" ht="20">
      <c r="C262" s="300" t="s">
        <v>174</v>
      </c>
      <c r="D262" s="301" t="s">
        <v>203</v>
      </c>
      <c r="E262" s="302" t="s">
        <v>194</v>
      </c>
      <c r="F262" s="302" t="s">
        <v>195</v>
      </c>
      <c r="G262" s="302" t="s">
        <v>212</v>
      </c>
      <c r="H262" s="302" t="s">
        <v>6</v>
      </c>
      <c r="I262" s="303">
        <v>720</v>
      </c>
      <c r="J262" s="303"/>
      <c r="K262" s="303"/>
      <c r="L262" s="291"/>
      <c r="M262" s="291" t="s">
        <v>197</v>
      </c>
      <c r="N262" s="304" t="str">
        <f t="shared" si="49"/>
        <v>T_UMTZ630X720</v>
      </c>
      <c r="O262" s="305" t="str">
        <f t="shared" si="53"/>
        <v>T_UMTZ630X720MainVES</v>
      </c>
      <c r="P262" s="306"/>
      <c r="Q262" s="307">
        <v>630</v>
      </c>
      <c r="R262" s="308"/>
      <c r="S262" s="308" t="s">
        <v>198</v>
      </c>
      <c r="T262" s="308" t="str">
        <f t="shared" si="50"/>
        <v>F</v>
      </c>
      <c r="U262" s="308" t="s">
        <v>199</v>
      </c>
      <c r="V262" s="308" t="str" cm="1">
        <f t="array" ref="V262">IFERROR(_xlfn.IFS(U262="Palanca ","T",U262="Motorizado","M",U262="Mando Prolongado","MP"),"")</f>
        <v>T</v>
      </c>
      <c r="W262" s="308"/>
      <c r="X262" s="305" t="str">
        <f t="shared" si="51"/>
        <v>T_UMTZ630X720MainVESSupFT</v>
      </c>
      <c r="Y262" s="309" t="s">
        <v>180</v>
      </c>
      <c r="Z262" s="309"/>
      <c r="AA262" s="307"/>
      <c r="AB262" s="310"/>
      <c r="AI262" s="26" t="str">
        <f t="shared" si="52"/>
        <v>Main Vertical  MTZ630 Fijo  Palanca , T-Power  W: 720</v>
      </c>
      <c r="AJ262" s="26" t="s">
        <v>161</v>
      </c>
    </row>
    <row r="263" spans="3:36" ht="20">
      <c r="C263" s="300" t="s">
        <v>174</v>
      </c>
      <c r="D263" s="301" t="s">
        <v>203</v>
      </c>
      <c r="E263" s="302" t="s">
        <v>194</v>
      </c>
      <c r="F263" s="302" t="s">
        <v>195</v>
      </c>
      <c r="G263" s="302" t="s">
        <v>212</v>
      </c>
      <c r="H263" s="302" t="s">
        <v>6</v>
      </c>
      <c r="I263" s="303">
        <v>721</v>
      </c>
      <c r="J263" s="303"/>
      <c r="K263" s="303"/>
      <c r="L263" s="291"/>
      <c r="M263" s="291" t="s">
        <v>197</v>
      </c>
      <c r="N263" s="304" t="str">
        <f t="shared" si="49"/>
        <v>T_UMTZ800X721</v>
      </c>
      <c r="O263" s="305" t="str">
        <f t="shared" si="53"/>
        <v>T_UMTZ800X721MainVES</v>
      </c>
      <c r="P263" s="306"/>
      <c r="Q263" s="307">
        <v>800</v>
      </c>
      <c r="R263" s="308"/>
      <c r="S263" s="308" t="s">
        <v>198</v>
      </c>
      <c r="T263" s="308" t="str">
        <f t="shared" si="50"/>
        <v>F</v>
      </c>
      <c r="U263" s="308" t="s">
        <v>199</v>
      </c>
      <c r="V263" s="308" t="str" cm="1">
        <f t="array" ref="V263">IFERROR(_xlfn.IFS(U263="Palanca ","T",U263="Motorizado","M",U263="Mando Prolongado","MP"),"")</f>
        <v>T</v>
      </c>
      <c r="W263" s="308"/>
      <c r="X263" s="305" t="str">
        <f t="shared" si="51"/>
        <v>T_UMTZ800X721MainVESSupFT</v>
      </c>
      <c r="Y263" s="309" t="s">
        <v>180</v>
      </c>
      <c r="Z263" s="309"/>
      <c r="AA263" s="307"/>
      <c r="AB263" s="310"/>
      <c r="AI263" s="26" t="str">
        <f t="shared" si="52"/>
        <v>Main Vertical  MTZ800 Fijo  Palanca , T-Power  W: 721</v>
      </c>
      <c r="AJ263" s="26" t="s">
        <v>161</v>
      </c>
    </row>
    <row r="264" spans="3:36" ht="20">
      <c r="C264" s="300" t="s">
        <v>174</v>
      </c>
      <c r="D264" s="301" t="s">
        <v>203</v>
      </c>
      <c r="E264" s="302" t="s">
        <v>194</v>
      </c>
      <c r="F264" s="302" t="s">
        <v>195</v>
      </c>
      <c r="G264" s="302" t="s">
        <v>212</v>
      </c>
      <c r="H264" s="302" t="s">
        <v>6</v>
      </c>
      <c r="I264" s="303">
        <v>720</v>
      </c>
      <c r="J264" s="303"/>
      <c r="K264" s="303"/>
      <c r="L264" s="291"/>
      <c r="M264" s="291" t="s">
        <v>200</v>
      </c>
      <c r="N264" s="304" t="str">
        <f t="shared" si="49"/>
        <v>T_UMTZ630X720</v>
      </c>
      <c r="O264" s="305" t="str">
        <f t="shared" si="53"/>
        <v>T_UMTZ630X720MainVEI</v>
      </c>
      <c r="P264" s="306"/>
      <c r="Q264" s="307">
        <v>630</v>
      </c>
      <c r="R264" s="308"/>
      <c r="S264" s="308" t="s">
        <v>198</v>
      </c>
      <c r="T264" s="308" t="str">
        <f t="shared" si="50"/>
        <v>F</v>
      </c>
      <c r="U264" s="308" t="s">
        <v>199</v>
      </c>
      <c r="V264" s="308" t="str" cm="1">
        <f t="array" ref="V264">IFERROR(_xlfn.IFS(U264="Palanca ","T",U264="Motorizado","M",U264="Mando Prolongado","MP"),"")</f>
        <v>T</v>
      </c>
      <c r="W264" s="308"/>
      <c r="X264" s="305" t="str">
        <f t="shared" si="51"/>
        <v>T_UMTZ630X720MainVEIInfFT</v>
      </c>
      <c r="Y264" s="309" t="s">
        <v>180</v>
      </c>
      <c r="Z264" s="309"/>
      <c r="AA264" s="307"/>
      <c r="AB264" s="310"/>
      <c r="AI264" s="26" t="str">
        <f t="shared" si="52"/>
        <v>Main Vertical  MTZ630 Fijo  Palanca , T-Power  W: 720</v>
      </c>
      <c r="AJ264" s="26" t="s">
        <v>161</v>
      </c>
    </row>
    <row r="265" spans="3:36" ht="20">
      <c r="C265" s="300" t="s">
        <v>174</v>
      </c>
      <c r="D265" s="301" t="s">
        <v>203</v>
      </c>
      <c r="E265" s="302" t="s">
        <v>194</v>
      </c>
      <c r="F265" s="302" t="s">
        <v>195</v>
      </c>
      <c r="G265" s="302" t="s">
        <v>212</v>
      </c>
      <c r="H265" s="302" t="s">
        <v>6</v>
      </c>
      <c r="I265" s="303">
        <v>721</v>
      </c>
      <c r="J265" s="303"/>
      <c r="K265" s="303"/>
      <c r="L265" s="291"/>
      <c r="M265" s="291" t="s">
        <v>200</v>
      </c>
      <c r="N265" s="304" t="str">
        <f t="shared" si="49"/>
        <v>T_UMTZ800X721</v>
      </c>
      <c r="O265" s="305" t="str">
        <f t="shared" si="53"/>
        <v>T_UMTZ800X721MainVEI</v>
      </c>
      <c r="P265" s="306"/>
      <c r="Q265" s="307">
        <v>800</v>
      </c>
      <c r="R265" s="308"/>
      <c r="S265" s="308" t="s">
        <v>198</v>
      </c>
      <c r="T265" s="308" t="str">
        <f t="shared" si="50"/>
        <v>F</v>
      </c>
      <c r="U265" s="308" t="s">
        <v>199</v>
      </c>
      <c r="V265" s="308" t="str" cm="1">
        <f t="array" ref="V265">IFERROR(_xlfn.IFS(U265="Palanca ","T",U265="Motorizado","M",U265="Mando Prolongado","MP"),"")</f>
        <v>T</v>
      </c>
      <c r="W265" s="308"/>
      <c r="X265" s="305" t="str">
        <f t="shared" si="51"/>
        <v>T_UMTZ800X721MainVEIInfFT</v>
      </c>
      <c r="Y265" s="309" t="s">
        <v>180</v>
      </c>
      <c r="Z265" s="309"/>
      <c r="AA265" s="307"/>
      <c r="AB265" s="310"/>
      <c r="AI265" s="26" t="str">
        <f t="shared" si="52"/>
        <v>Main Vertical  MTZ800 Fijo  Palanca , T-Power  W: 721</v>
      </c>
      <c r="AJ265" s="26" t="s">
        <v>161</v>
      </c>
    </row>
    <row r="266" spans="3:36">
      <c r="N266" s="63"/>
      <c r="O266" s="63" t="str">
        <f t="shared" si="53"/>
        <v>_X</v>
      </c>
      <c r="P266" s="63"/>
      <c r="Q266" s="63"/>
      <c r="R266" s="63"/>
      <c r="S266" s="63"/>
      <c r="T266" s="63" t="str">
        <f t="shared" si="50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1"/>
        <v>_X</v>
      </c>
      <c r="Y266" s="63"/>
      <c r="Z266" s="63"/>
      <c r="AA266" s="63"/>
      <c r="AB266" s="63"/>
      <c r="AI266" s="26" t="str">
        <f t="shared" si="52"/>
        <v xml:space="preserve">    ,  W: </v>
      </c>
      <c r="AJ266" s="26" t="s">
        <v>161</v>
      </c>
    </row>
    <row r="267" spans="3:36" ht="20">
      <c r="C267" s="287" t="s">
        <v>174</v>
      </c>
      <c r="D267" s="288" t="s">
        <v>203</v>
      </c>
      <c r="E267" s="289" t="s">
        <v>204</v>
      </c>
      <c r="F267" s="311" t="s">
        <v>195</v>
      </c>
      <c r="G267" s="311" t="s">
        <v>201</v>
      </c>
      <c r="H267" s="289"/>
      <c r="I267" s="312">
        <v>720</v>
      </c>
      <c r="J267" s="312"/>
      <c r="K267" s="312"/>
      <c r="L267" s="313"/>
      <c r="M267" s="313" t="s">
        <v>205</v>
      </c>
      <c r="N267" s="292" t="str">
        <f t="shared" ref="N267:N304" si="54">MID(C267,1,1)&amp;"_"&amp;D267&amp;G267&amp;Q267&amp;"X"&amp;I267</f>
        <v>T_UCVS250X720</v>
      </c>
      <c r="O267" s="293" t="str">
        <f t="shared" si="53"/>
        <v>T_UCVS250X720MainHI</v>
      </c>
      <c r="P267" s="294"/>
      <c r="Q267" s="295">
        <v>250</v>
      </c>
      <c r="R267" s="296"/>
      <c r="S267" s="296" t="s">
        <v>213</v>
      </c>
      <c r="T267" s="296" t="str">
        <f t="shared" si="50"/>
        <v>E</v>
      </c>
      <c r="U267" s="296"/>
      <c r="V267" s="296" t="str" cm="1">
        <f t="array" ref="V267">IFERROR(_xlfn.IFS(U267="Palanca ","T",U267="Motorizado","M",U267="Mando Prolongado","MP"),"")</f>
        <v/>
      </c>
      <c r="W267" s="296"/>
      <c r="X267" s="293" t="str">
        <f t="shared" si="51"/>
        <v>T_UCVS250X720MainHIIzqE</v>
      </c>
      <c r="Y267" s="297" t="s">
        <v>180</v>
      </c>
      <c r="Z267" s="297"/>
      <c r="AA267" s="292"/>
      <c r="AB267" s="298"/>
      <c r="AI267" s="26" t="str">
        <f t="shared" si="52"/>
        <v>Main Horizontal  CVS250 Extraible , T-Power  W: 720</v>
      </c>
      <c r="AJ267" s="26" t="s">
        <v>161</v>
      </c>
    </row>
    <row r="268" spans="3:36" ht="20">
      <c r="C268" s="287" t="s">
        <v>174</v>
      </c>
      <c r="D268" s="288" t="s">
        <v>203</v>
      </c>
      <c r="E268" s="289" t="s">
        <v>204</v>
      </c>
      <c r="F268" s="311" t="s">
        <v>195</v>
      </c>
      <c r="G268" s="311" t="s">
        <v>201</v>
      </c>
      <c r="H268" s="289"/>
      <c r="I268" s="312">
        <v>720</v>
      </c>
      <c r="J268" s="312"/>
      <c r="K268" s="312"/>
      <c r="L268" s="313"/>
      <c r="M268" s="313" t="s">
        <v>208</v>
      </c>
      <c r="N268" s="292" t="str">
        <f t="shared" si="54"/>
        <v>T_UCVS250X720</v>
      </c>
      <c r="O268" s="293" t="str">
        <f t="shared" si="53"/>
        <v>T_UCVS250X720MainHD</v>
      </c>
      <c r="P268" s="294"/>
      <c r="Q268" s="295">
        <v>250</v>
      </c>
      <c r="R268" s="296"/>
      <c r="S268" s="296" t="s">
        <v>213</v>
      </c>
      <c r="T268" s="296" t="str">
        <f t="shared" si="50"/>
        <v>E</v>
      </c>
      <c r="U268" s="296"/>
      <c r="V268" s="296" t="str" cm="1">
        <f t="array" ref="V268">IFERROR(_xlfn.IFS(U268="Palanca ","T",U268="Motorizado","M",U268="Mando Prolongado","MP"),"")</f>
        <v/>
      </c>
      <c r="W268" s="296"/>
      <c r="X268" s="293" t="str">
        <f t="shared" si="51"/>
        <v>T_UCVS250X720MainHDDerE</v>
      </c>
      <c r="Y268" s="297" t="s">
        <v>180</v>
      </c>
      <c r="Z268" s="297"/>
      <c r="AA268" s="292"/>
      <c r="AB268" s="298"/>
      <c r="AI268" s="26" t="str">
        <f t="shared" si="52"/>
        <v>Main Horizontal  CVS250 Extraible , T-Power  W: 720</v>
      </c>
      <c r="AJ268" s="26" t="s">
        <v>161</v>
      </c>
    </row>
    <row r="269" spans="3:36" ht="20">
      <c r="C269" s="287" t="s">
        <v>174</v>
      </c>
      <c r="D269" s="288" t="s">
        <v>203</v>
      </c>
      <c r="E269" s="289" t="s">
        <v>204</v>
      </c>
      <c r="F269" s="311" t="s">
        <v>195</v>
      </c>
      <c r="G269" s="311" t="s">
        <v>201</v>
      </c>
      <c r="H269" s="289"/>
      <c r="I269" s="312">
        <v>720</v>
      </c>
      <c r="J269" s="312"/>
      <c r="K269" s="312"/>
      <c r="L269" s="313"/>
      <c r="M269" s="313" t="s">
        <v>205</v>
      </c>
      <c r="N269" s="292" t="str">
        <f t="shared" si="54"/>
        <v>T_UCVS400X720</v>
      </c>
      <c r="O269" s="293" t="str">
        <f t="shared" si="53"/>
        <v>T_UCVS400X720MainHI</v>
      </c>
      <c r="P269" s="294"/>
      <c r="Q269" s="295">
        <v>400</v>
      </c>
      <c r="R269" s="296"/>
      <c r="S269" s="296" t="s">
        <v>213</v>
      </c>
      <c r="T269" s="296" t="str">
        <f t="shared" si="50"/>
        <v>E</v>
      </c>
      <c r="U269" s="296"/>
      <c r="V269" s="296" t="str" cm="1">
        <f t="array" ref="V269">IFERROR(_xlfn.IFS(U269="Palanca ","T",U269="Motorizado","M",U269="Mando Prolongado","MP"),"")</f>
        <v/>
      </c>
      <c r="W269" s="296"/>
      <c r="X269" s="293" t="str">
        <f t="shared" si="51"/>
        <v>T_UCVS400X720MainHIIzqE</v>
      </c>
      <c r="Y269" s="297" t="s">
        <v>180</v>
      </c>
      <c r="Z269" s="297"/>
      <c r="AA269" s="292"/>
      <c r="AB269" s="298"/>
      <c r="AI269" s="26" t="str">
        <f t="shared" si="52"/>
        <v>Main Horizontal  CVS400 Extraible , T-Power  W: 720</v>
      </c>
      <c r="AJ269" s="26" t="s">
        <v>161</v>
      </c>
    </row>
    <row r="270" spans="3:36" ht="20">
      <c r="C270" s="287" t="s">
        <v>174</v>
      </c>
      <c r="D270" s="288" t="s">
        <v>203</v>
      </c>
      <c r="E270" s="289" t="s">
        <v>204</v>
      </c>
      <c r="F270" s="311" t="s">
        <v>195</v>
      </c>
      <c r="G270" s="311" t="s">
        <v>201</v>
      </c>
      <c r="H270" s="289"/>
      <c r="I270" s="312">
        <v>720</v>
      </c>
      <c r="J270" s="312"/>
      <c r="K270" s="312"/>
      <c r="L270" s="313"/>
      <c r="M270" s="313" t="s">
        <v>208</v>
      </c>
      <c r="N270" s="292" t="str">
        <f t="shared" si="54"/>
        <v>T_UCVS400X720</v>
      </c>
      <c r="O270" s="293" t="str">
        <f t="shared" si="53"/>
        <v>T_UCVS400X720MainHD</v>
      </c>
      <c r="P270" s="294"/>
      <c r="Q270" s="295">
        <v>400</v>
      </c>
      <c r="R270" s="296"/>
      <c r="S270" s="296" t="s">
        <v>213</v>
      </c>
      <c r="T270" s="296" t="str">
        <f t="shared" si="50"/>
        <v>E</v>
      </c>
      <c r="U270" s="296"/>
      <c r="V270" s="296" t="str" cm="1">
        <f t="array" ref="V270">IFERROR(_xlfn.IFS(U270="Palanca ","T",U270="Motorizado","M",U270="Mando Prolongado","MP"),"")</f>
        <v/>
      </c>
      <c r="W270" s="296"/>
      <c r="X270" s="293" t="str">
        <f t="shared" si="51"/>
        <v>T_UCVS400X720MainHDDerE</v>
      </c>
      <c r="Y270" s="297" t="s">
        <v>180</v>
      </c>
      <c r="Z270" s="297"/>
      <c r="AA270" s="292"/>
      <c r="AB270" s="298"/>
      <c r="AI270" s="26" t="str">
        <f t="shared" si="52"/>
        <v>Main Horizontal  CVS400 Extraible , T-Power  W: 720</v>
      </c>
      <c r="AJ270" s="26" t="s">
        <v>161</v>
      </c>
    </row>
    <row r="271" spans="3:36" ht="20">
      <c r="C271" s="287" t="s">
        <v>174</v>
      </c>
      <c r="D271" s="288" t="s">
        <v>203</v>
      </c>
      <c r="E271" s="289" t="s">
        <v>204</v>
      </c>
      <c r="F271" s="311" t="s">
        <v>195</v>
      </c>
      <c r="G271" s="311" t="s">
        <v>201</v>
      </c>
      <c r="H271" s="289"/>
      <c r="I271" s="312">
        <v>720</v>
      </c>
      <c r="J271" s="312"/>
      <c r="K271" s="312"/>
      <c r="L271" s="313"/>
      <c r="M271" s="313" t="s">
        <v>205</v>
      </c>
      <c r="N271" s="292" t="str">
        <f t="shared" si="54"/>
        <v>T_UCVS630X720</v>
      </c>
      <c r="O271" s="293" t="str">
        <f t="shared" si="53"/>
        <v>T_UCVS630X720MainHI</v>
      </c>
      <c r="P271" s="294"/>
      <c r="Q271" s="295">
        <v>630</v>
      </c>
      <c r="R271" s="296"/>
      <c r="S271" s="296" t="s">
        <v>213</v>
      </c>
      <c r="T271" s="296" t="str">
        <f t="shared" si="50"/>
        <v>E</v>
      </c>
      <c r="U271" s="296"/>
      <c r="V271" s="296" t="str" cm="1">
        <f t="array" ref="V271">IFERROR(_xlfn.IFS(U271="Palanca ","T",U271="Motorizado","M",U271="Mando Prolongado","MP"),"")</f>
        <v/>
      </c>
      <c r="W271" s="296"/>
      <c r="X271" s="293" t="str">
        <f t="shared" si="51"/>
        <v>T_UCVS630X720MainHIIzqE</v>
      </c>
      <c r="Y271" s="297" t="s">
        <v>180</v>
      </c>
      <c r="Z271" s="297"/>
      <c r="AA271" s="292"/>
      <c r="AB271" s="298"/>
      <c r="AI271" s="26" t="str">
        <f t="shared" si="52"/>
        <v>Main Horizontal  CVS630 Extraible , T-Power  W: 720</v>
      </c>
      <c r="AJ271" s="26" t="s">
        <v>161</v>
      </c>
    </row>
    <row r="272" spans="3:36" ht="20">
      <c r="C272" s="287" t="s">
        <v>174</v>
      </c>
      <c r="D272" s="288" t="s">
        <v>203</v>
      </c>
      <c r="E272" s="289" t="s">
        <v>204</v>
      </c>
      <c r="F272" s="311" t="s">
        <v>195</v>
      </c>
      <c r="G272" s="311" t="s">
        <v>201</v>
      </c>
      <c r="H272" s="289"/>
      <c r="I272" s="312">
        <v>720</v>
      </c>
      <c r="J272" s="312"/>
      <c r="K272" s="312"/>
      <c r="L272" s="313"/>
      <c r="M272" s="313" t="s">
        <v>208</v>
      </c>
      <c r="N272" s="292" t="str">
        <f t="shared" si="54"/>
        <v>T_UCVS630X720</v>
      </c>
      <c r="O272" s="293" t="str">
        <f t="shared" si="53"/>
        <v>T_UCVS630X720MainHD</v>
      </c>
      <c r="P272" s="294"/>
      <c r="Q272" s="295">
        <v>630</v>
      </c>
      <c r="R272" s="296"/>
      <c r="S272" s="296" t="s">
        <v>213</v>
      </c>
      <c r="T272" s="296" t="str">
        <f t="shared" si="50"/>
        <v>E</v>
      </c>
      <c r="U272" s="296"/>
      <c r="V272" s="296" t="str" cm="1">
        <f t="array" ref="V272">IFERROR(_xlfn.IFS(U272="Palanca ","T",U272="Motorizado","M",U272="Mando Prolongado","MP"),"")</f>
        <v/>
      </c>
      <c r="W272" s="296"/>
      <c r="X272" s="293" t="str">
        <f t="shared" si="51"/>
        <v>T_UCVS630X720MainHDDerE</v>
      </c>
      <c r="Y272" s="297" t="s">
        <v>180</v>
      </c>
      <c r="Z272" s="297"/>
      <c r="AA272" s="292"/>
      <c r="AB272" s="298"/>
      <c r="AI272" s="26" t="str">
        <f t="shared" si="52"/>
        <v>Main Horizontal  CVS630 Extraible , T-Power  W: 720</v>
      </c>
      <c r="AJ272" s="26" t="s">
        <v>161</v>
      </c>
    </row>
    <row r="273" spans="3:36" ht="20">
      <c r="C273" s="300" t="s">
        <v>174</v>
      </c>
      <c r="D273" s="301" t="s">
        <v>203</v>
      </c>
      <c r="E273" s="302" t="s">
        <v>204</v>
      </c>
      <c r="F273" s="302" t="s">
        <v>195</v>
      </c>
      <c r="G273" s="302" t="s">
        <v>202</v>
      </c>
      <c r="H273" s="302"/>
      <c r="I273" s="303">
        <v>720</v>
      </c>
      <c r="J273" s="303"/>
      <c r="K273" s="303"/>
      <c r="L273" s="291"/>
      <c r="M273" s="291" t="s">
        <v>205</v>
      </c>
      <c r="N273" s="304" t="str">
        <f t="shared" si="54"/>
        <v>T_UNSX250X720</v>
      </c>
      <c r="O273" s="305" t="str">
        <f t="shared" si="53"/>
        <v>T_UNSX250X720MainHI</v>
      </c>
      <c r="P273" s="306"/>
      <c r="Q273" s="307">
        <v>250</v>
      </c>
      <c r="R273" s="308"/>
      <c r="S273" s="308" t="s">
        <v>213</v>
      </c>
      <c r="T273" s="308" t="str">
        <f t="shared" si="50"/>
        <v>E</v>
      </c>
      <c r="U273" s="308"/>
      <c r="V273" s="308" t="str" cm="1">
        <f t="array" ref="V273">IFERROR(_xlfn.IFS(U273="Palanca ","T",U273="Motorizado","M",U273="Mando Prolongado","MP"),"")</f>
        <v/>
      </c>
      <c r="W273" s="308"/>
      <c r="X273" s="305" t="str">
        <f t="shared" si="51"/>
        <v>T_UNSX250X720MainHIIzqE</v>
      </c>
      <c r="Y273" s="309" t="s">
        <v>180</v>
      </c>
      <c r="Z273" s="309"/>
      <c r="AA273" s="307"/>
      <c r="AB273" s="310"/>
      <c r="AI273" s="26" t="str">
        <f t="shared" si="52"/>
        <v>Main Horizontal  NSX250 Extraible , T-Power  W: 720</v>
      </c>
      <c r="AJ273" s="26" t="s">
        <v>161</v>
      </c>
    </row>
    <row r="274" spans="3:36" ht="20">
      <c r="C274" s="300" t="s">
        <v>174</v>
      </c>
      <c r="D274" s="301" t="s">
        <v>203</v>
      </c>
      <c r="E274" s="302" t="s">
        <v>204</v>
      </c>
      <c r="F274" s="302" t="s">
        <v>195</v>
      </c>
      <c r="G274" s="302" t="s">
        <v>202</v>
      </c>
      <c r="H274" s="302"/>
      <c r="I274" s="303">
        <v>720</v>
      </c>
      <c r="J274" s="303"/>
      <c r="K274" s="303"/>
      <c r="L274" s="291"/>
      <c r="M274" s="291" t="s">
        <v>208</v>
      </c>
      <c r="N274" s="304" t="str">
        <f t="shared" si="54"/>
        <v>T_UNSX250X720</v>
      </c>
      <c r="O274" s="305" t="str">
        <f t="shared" si="53"/>
        <v>T_UNSX250X720MainHD</v>
      </c>
      <c r="P274" s="306"/>
      <c r="Q274" s="307">
        <v>250</v>
      </c>
      <c r="R274" s="308"/>
      <c r="S274" s="308" t="s">
        <v>213</v>
      </c>
      <c r="T274" s="308" t="str">
        <f t="shared" si="50"/>
        <v>E</v>
      </c>
      <c r="U274" s="308"/>
      <c r="V274" s="308" t="str" cm="1">
        <f t="array" ref="V274">IFERROR(_xlfn.IFS(U274="Palanca ","T",U274="Motorizado","M",U274="Mando Prolongado","MP"),"")</f>
        <v/>
      </c>
      <c r="W274" s="308"/>
      <c r="X274" s="305" t="str">
        <f t="shared" si="51"/>
        <v>T_UNSX250X720MainHDDerE</v>
      </c>
      <c r="Y274" s="309" t="s">
        <v>180</v>
      </c>
      <c r="Z274" s="309"/>
      <c r="AA274" s="307"/>
      <c r="AB274" s="310"/>
      <c r="AI274" s="26" t="str">
        <f t="shared" si="52"/>
        <v>Main Horizontal  NSX250 Extraible , T-Power  W: 720</v>
      </c>
      <c r="AJ274" s="26" t="s">
        <v>161</v>
      </c>
    </row>
    <row r="275" spans="3:36" ht="20">
      <c r="C275" s="300" t="s">
        <v>174</v>
      </c>
      <c r="D275" s="301" t="s">
        <v>203</v>
      </c>
      <c r="E275" s="302" t="s">
        <v>204</v>
      </c>
      <c r="F275" s="302" t="s">
        <v>195</v>
      </c>
      <c r="G275" s="302" t="s">
        <v>202</v>
      </c>
      <c r="H275" s="302"/>
      <c r="I275" s="303">
        <v>720</v>
      </c>
      <c r="J275" s="303"/>
      <c r="K275" s="303"/>
      <c r="L275" s="291"/>
      <c r="M275" s="291" t="s">
        <v>205</v>
      </c>
      <c r="N275" s="304" t="str">
        <f t="shared" si="54"/>
        <v>T_UNSX400X720</v>
      </c>
      <c r="O275" s="305" t="str">
        <f t="shared" si="53"/>
        <v>T_UNSX400X720MainHI</v>
      </c>
      <c r="P275" s="306"/>
      <c r="Q275" s="307">
        <v>400</v>
      </c>
      <c r="R275" s="308"/>
      <c r="S275" s="308" t="s">
        <v>213</v>
      </c>
      <c r="T275" s="308" t="str">
        <f t="shared" si="50"/>
        <v>E</v>
      </c>
      <c r="U275" s="308"/>
      <c r="V275" s="308" t="str" cm="1">
        <f t="array" ref="V275">IFERROR(_xlfn.IFS(U275="Palanca ","T",U275="Motorizado","M",U275="Mando Prolongado","MP"),"")</f>
        <v/>
      </c>
      <c r="W275" s="308"/>
      <c r="X275" s="305" t="str">
        <f t="shared" si="51"/>
        <v>T_UNSX400X720MainHIIzqE</v>
      </c>
      <c r="Y275" s="309" t="s">
        <v>180</v>
      </c>
      <c r="Z275" s="309"/>
      <c r="AA275" s="307"/>
      <c r="AB275" s="310"/>
      <c r="AI275" s="26" t="str">
        <f t="shared" si="52"/>
        <v>Main Horizontal  NSX400 Extraible , T-Power  W: 720</v>
      </c>
      <c r="AJ275" s="26" t="s">
        <v>161</v>
      </c>
    </row>
    <row r="276" spans="3:36" ht="20">
      <c r="C276" s="300" t="s">
        <v>174</v>
      </c>
      <c r="D276" s="301" t="s">
        <v>203</v>
      </c>
      <c r="E276" s="302" t="s">
        <v>204</v>
      </c>
      <c r="F276" s="302" t="s">
        <v>195</v>
      </c>
      <c r="G276" s="302" t="s">
        <v>202</v>
      </c>
      <c r="H276" s="302"/>
      <c r="I276" s="303">
        <v>720</v>
      </c>
      <c r="J276" s="303"/>
      <c r="K276" s="303"/>
      <c r="L276" s="291"/>
      <c r="M276" s="291" t="s">
        <v>208</v>
      </c>
      <c r="N276" s="304" t="str">
        <f t="shared" si="54"/>
        <v>T_UNSX400X720</v>
      </c>
      <c r="O276" s="305" t="str">
        <f t="shared" si="53"/>
        <v>T_UNSX400X720MainHD</v>
      </c>
      <c r="P276" s="306"/>
      <c r="Q276" s="307">
        <v>400</v>
      </c>
      <c r="R276" s="308"/>
      <c r="S276" s="308" t="s">
        <v>213</v>
      </c>
      <c r="T276" s="308" t="str">
        <f t="shared" si="50"/>
        <v>E</v>
      </c>
      <c r="U276" s="308"/>
      <c r="V276" s="308" t="str" cm="1">
        <f t="array" ref="V276">IFERROR(_xlfn.IFS(U276="Palanca ","T",U276="Motorizado","M",U276="Mando Prolongado","MP"),"")</f>
        <v/>
      </c>
      <c r="W276" s="308"/>
      <c r="X276" s="305" t="str">
        <f t="shared" si="51"/>
        <v>T_UNSX400X720MainHDDerE</v>
      </c>
      <c r="Y276" s="309" t="s">
        <v>180</v>
      </c>
      <c r="Z276" s="309"/>
      <c r="AA276" s="307"/>
      <c r="AB276" s="310"/>
      <c r="AI276" s="26" t="str">
        <f t="shared" si="52"/>
        <v>Main Horizontal  NSX400 Extraible , T-Power  W: 720</v>
      </c>
      <c r="AJ276" s="26" t="s">
        <v>161</v>
      </c>
    </row>
    <row r="277" spans="3:36" ht="20">
      <c r="C277" s="300" t="s">
        <v>174</v>
      </c>
      <c r="D277" s="301" t="s">
        <v>203</v>
      </c>
      <c r="E277" s="302" t="s">
        <v>204</v>
      </c>
      <c r="F277" s="302" t="s">
        <v>195</v>
      </c>
      <c r="G277" s="302" t="s">
        <v>202</v>
      </c>
      <c r="H277" s="302"/>
      <c r="I277" s="303">
        <v>720</v>
      </c>
      <c r="J277" s="303"/>
      <c r="K277" s="303"/>
      <c r="L277" s="291"/>
      <c r="M277" s="291" t="s">
        <v>205</v>
      </c>
      <c r="N277" s="304" t="str">
        <f t="shared" si="54"/>
        <v>T_UNSX630X720</v>
      </c>
      <c r="O277" s="305" t="str">
        <f t="shared" si="53"/>
        <v>T_UNSX630X720MainHI</v>
      </c>
      <c r="P277" s="306"/>
      <c r="Q277" s="307">
        <v>630</v>
      </c>
      <c r="R277" s="308"/>
      <c r="S277" s="308" t="s">
        <v>213</v>
      </c>
      <c r="T277" s="308" t="str">
        <f t="shared" si="50"/>
        <v>E</v>
      </c>
      <c r="U277" s="308"/>
      <c r="V277" s="308" t="str" cm="1">
        <f t="array" ref="V277">IFERROR(_xlfn.IFS(U277="Palanca ","T",U277="Motorizado","M",U277="Mando Prolongado","MP"),"")</f>
        <v/>
      </c>
      <c r="W277" s="308"/>
      <c r="X277" s="305" t="str">
        <f t="shared" si="51"/>
        <v>T_UNSX630X720MainHIIzqE</v>
      </c>
      <c r="Y277" s="309" t="s">
        <v>180</v>
      </c>
      <c r="Z277" s="309"/>
      <c r="AA277" s="307"/>
      <c r="AB277" s="310"/>
      <c r="AI277" s="26" t="str">
        <f t="shared" si="52"/>
        <v>Main Horizontal  NSX630 Extraible , T-Power  W: 720</v>
      </c>
      <c r="AJ277" s="26" t="s">
        <v>161</v>
      </c>
    </row>
    <row r="278" spans="3:36" ht="20">
      <c r="C278" s="300" t="s">
        <v>174</v>
      </c>
      <c r="D278" s="301" t="s">
        <v>203</v>
      </c>
      <c r="E278" s="302" t="s">
        <v>204</v>
      </c>
      <c r="F278" s="302" t="s">
        <v>195</v>
      </c>
      <c r="G278" s="302" t="s">
        <v>202</v>
      </c>
      <c r="H278" s="302"/>
      <c r="I278" s="303">
        <v>720</v>
      </c>
      <c r="J278" s="303"/>
      <c r="K278" s="303"/>
      <c r="L278" s="291"/>
      <c r="M278" s="291" t="s">
        <v>208</v>
      </c>
      <c r="N278" s="304" t="str">
        <f t="shared" si="54"/>
        <v>T_UNSX630X720</v>
      </c>
      <c r="O278" s="305" t="str">
        <f t="shared" si="53"/>
        <v>T_UNSX630X720MainHD</v>
      </c>
      <c r="P278" s="306"/>
      <c r="Q278" s="307">
        <v>630</v>
      </c>
      <c r="R278" s="308"/>
      <c r="S278" s="308" t="s">
        <v>213</v>
      </c>
      <c r="T278" s="308" t="str">
        <f t="shared" si="50"/>
        <v>E</v>
      </c>
      <c r="U278" s="308"/>
      <c r="V278" s="308" t="str" cm="1">
        <f t="array" ref="V278">IFERROR(_xlfn.IFS(U278="Palanca ","T",U278="Motorizado","M",U278="Mando Prolongado","MP"),"")</f>
        <v/>
      </c>
      <c r="W278" s="308"/>
      <c r="X278" s="305" t="str">
        <f t="shared" si="51"/>
        <v>T_UNSX630X720MainHDDerE</v>
      </c>
      <c r="Y278" s="309" t="s">
        <v>180</v>
      </c>
      <c r="Z278" s="309"/>
      <c r="AA278" s="307"/>
      <c r="AB278" s="310"/>
      <c r="AI278" s="26" t="str">
        <f t="shared" si="52"/>
        <v>Main Horizontal  NSX630 Extraible , T-Power  W: 720</v>
      </c>
      <c r="AJ278" s="26" t="s">
        <v>161</v>
      </c>
    </row>
    <row r="279" spans="3:36" ht="20">
      <c r="C279" s="287" t="s">
        <v>174</v>
      </c>
      <c r="D279" s="288" t="s">
        <v>203</v>
      </c>
      <c r="E279" s="289" t="s">
        <v>204</v>
      </c>
      <c r="F279" s="311" t="s">
        <v>195</v>
      </c>
      <c r="G279" s="311" t="s">
        <v>206</v>
      </c>
      <c r="H279" s="289"/>
      <c r="I279" s="312">
        <v>720</v>
      </c>
      <c r="J279" s="312"/>
      <c r="K279" s="312"/>
      <c r="L279" s="313"/>
      <c r="M279" s="313" t="s">
        <v>205</v>
      </c>
      <c r="N279" s="292" t="str">
        <f t="shared" si="54"/>
        <v>T_UGP250X720</v>
      </c>
      <c r="O279" s="293" t="str">
        <f t="shared" si="53"/>
        <v>T_UGP250X720MainHI</v>
      </c>
      <c r="P279" s="294"/>
      <c r="Q279" s="295">
        <v>250</v>
      </c>
      <c r="R279" s="296"/>
      <c r="S279" s="296" t="s">
        <v>213</v>
      </c>
      <c r="T279" s="296" t="str">
        <f t="shared" si="50"/>
        <v>E</v>
      </c>
      <c r="U279" s="296"/>
      <c r="V279" s="296" t="str" cm="1">
        <f t="array" ref="V279">IFERROR(_xlfn.IFS(U279="Palanca ","T",U279="Motorizado","M",U279="Mando Prolongado","MP"),"")</f>
        <v/>
      </c>
      <c r="W279" s="296"/>
      <c r="X279" s="293" t="str">
        <f t="shared" si="51"/>
        <v>T_UGP250X720MainHIIzqE</v>
      </c>
      <c r="Y279" s="297" t="s">
        <v>180</v>
      </c>
      <c r="Z279" s="297"/>
      <c r="AA279" s="292"/>
      <c r="AB279" s="298"/>
      <c r="AI279" s="26" t="str">
        <f t="shared" si="52"/>
        <v>Main Horizontal  GP250 Extraible , T-Power  W: 720</v>
      </c>
      <c r="AJ279" s="26" t="s">
        <v>161</v>
      </c>
    </row>
    <row r="280" spans="3:36" ht="20">
      <c r="C280" s="287" t="s">
        <v>174</v>
      </c>
      <c r="D280" s="288" t="s">
        <v>203</v>
      </c>
      <c r="E280" s="289" t="s">
        <v>204</v>
      </c>
      <c r="F280" s="311" t="s">
        <v>195</v>
      </c>
      <c r="G280" s="311" t="s">
        <v>206</v>
      </c>
      <c r="H280" s="289"/>
      <c r="I280" s="312">
        <v>720</v>
      </c>
      <c r="J280" s="312"/>
      <c r="K280" s="312"/>
      <c r="L280" s="313"/>
      <c r="M280" s="313" t="s">
        <v>208</v>
      </c>
      <c r="N280" s="292" t="str">
        <f t="shared" si="54"/>
        <v>T_UGP250X720</v>
      </c>
      <c r="O280" s="293" t="str">
        <f t="shared" si="53"/>
        <v>T_UGP250X720MainHD</v>
      </c>
      <c r="P280" s="294"/>
      <c r="Q280" s="295">
        <v>250</v>
      </c>
      <c r="R280" s="296"/>
      <c r="S280" s="296" t="s">
        <v>213</v>
      </c>
      <c r="T280" s="296" t="str">
        <f t="shared" si="50"/>
        <v>E</v>
      </c>
      <c r="U280" s="296"/>
      <c r="V280" s="296" t="str" cm="1">
        <f t="array" ref="V280">IFERROR(_xlfn.IFS(U280="Palanca ","T",U280="Motorizado","M",U280="Mando Prolongado","MP"),"")</f>
        <v/>
      </c>
      <c r="W280" s="296"/>
      <c r="X280" s="293" t="str">
        <f t="shared" si="51"/>
        <v>T_UGP250X720MainHDDerE</v>
      </c>
      <c r="Y280" s="297" t="s">
        <v>180</v>
      </c>
      <c r="Z280" s="297"/>
      <c r="AA280" s="292"/>
      <c r="AB280" s="298"/>
      <c r="AI280" s="26" t="str">
        <f t="shared" si="52"/>
        <v>Main Horizontal  GP250 Extraible , T-Power  W: 720</v>
      </c>
      <c r="AJ280" s="26" t="s">
        <v>161</v>
      </c>
    </row>
    <row r="281" spans="3:36" ht="20">
      <c r="C281" s="287" t="s">
        <v>174</v>
      </c>
      <c r="D281" s="288" t="s">
        <v>203</v>
      </c>
      <c r="E281" s="289" t="s">
        <v>204</v>
      </c>
      <c r="F281" s="311" t="s">
        <v>195</v>
      </c>
      <c r="G281" s="311" t="s">
        <v>206</v>
      </c>
      <c r="H281" s="289"/>
      <c r="I281" s="312">
        <v>720</v>
      </c>
      <c r="J281" s="312"/>
      <c r="K281" s="312"/>
      <c r="L281" s="313"/>
      <c r="M281" s="313" t="s">
        <v>205</v>
      </c>
      <c r="N281" s="292" t="str">
        <f t="shared" si="54"/>
        <v>T_UGP400X720</v>
      </c>
      <c r="O281" s="293" t="str">
        <f t="shared" si="53"/>
        <v>T_UGP400X720MainHI</v>
      </c>
      <c r="P281" s="294"/>
      <c r="Q281" s="295">
        <v>400</v>
      </c>
      <c r="R281" s="296"/>
      <c r="S281" s="296" t="s">
        <v>213</v>
      </c>
      <c r="T281" s="296" t="str">
        <f t="shared" si="50"/>
        <v>E</v>
      </c>
      <c r="U281" s="296"/>
      <c r="V281" s="296" t="str" cm="1">
        <f t="array" ref="V281">IFERROR(_xlfn.IFS(U281="Palanca ","T",U281="Motorizado","M",U281="Mando Prolongado","MP"),"")</f>
        <v/>
      </c>
      <c r="W281" s="296"/>
      <c r="X281" s="293" t="str">
        <f t="shared" si="51"/>
        <v>T_UGP400X720MainHIIzqE</v>
      </c>
      <c r="Y281" s="297" t="s">
        <v>180</v>
      </c>
      <c r="Z281" s="297"/>
      <c r="AA281" s="292"/>
      <c r="AB281" s="298"/>
      <c r="AI281" s="26" t="str">
        <f t="shared" si="52"/>
        <v>Main Horizontal  GP400 Extraible , T-Power  W: 720</v>
      </c>
      <c r="AJ281" s="26" t="s">
        <v>161</v>
      </c>
    </row>
    <row r="282" spans="3:36" ht="20">
      <c r="C282" s="287" t="s">
        <v>174</v>
      </c>
      <c r="D282" s="288" t="s">
        <v>203</v>
      </c>
      <c r="E282" s="289" t="s">
        <v>204</v>
      </c>
      <c r="F282" s="311" t="s">
        <v>195</v>
      </c>
      <c r="G282" s="311" t="s">
        <v>206</v>
      </c>
      <c r="H282" s="289"/>
      <c r="I282" s="312">
        <v>720</v>
      </c>
      <c r="J282" s="312"/>
      <c r="K282" s="312"/>
      <c r="L282" s="313"/>
      <c r="M282" s="313" t="s">
        <v>208</v>
      </c>
      <c r="N282" s="292" t="str">
        <f t="shared" si="54"/>
        <v>T_UGP400X720</v>
      </c>
      <c r="O282" s="293" t="str">
        <f t="shared" si="53"/>
        <v>T_UGP400X720MainHD</v>
      </c>
      <c r="P282" s="294"/>
      <c r="Q282" s="295">
        <v>400</v>
      </c>
      <c r="R282" s="296"/>
      <c r="S282" s="296" t="s">
        <v>213</v>
      </c>
      <c r="T282" s="296" t="str">
        <f t="shared" si="50"/>
        <v>E</v>
      </c>
      <c r="U282" s="296"/>
      <c r="V282" s="296" t="str" cm="1">
        <f t="array" ref="V282">IFERROR(_xlfn.IFS(U282="Palanca ","T",U282="Motorizado","M",U282="Mando Prolongado","MP"),"")</f>
        <v/>
      </c>
      <c r="W282" s="296"/>
      <c r="X282" s="293" t="str">
        <f t="shared" si="51"/>
        <v>T_UGP400X720MainHDDerE</v>
      </c>
      <c r="Y282" s="297" t="s">
        <v>180</v>
      </c>
      <c r="Z282" s="297"/>
      <c r="AA282" s="292"/>
      <c r="AB282" s="298"/>
      <c r="AI282" s="26" t="str">
        <f t="shared" si="52"/>
        <v>Main Horizontal  GP400 Extraible , T-Power  W: 720</v>
      </c>
      <c r="AJ282" s="26" t="s">
        <v>161</v>
      </c>
    </row>
    <row r="283" spans="3:36" ht="20">
      <c r="C283" s="287" t="s">
        <v>174</v>
      </c>
      <c r="D283" s="288" t="s">
        <v>203</v>
      </c>
      <c r="E283" s="289" t="s">
        <v>204</v>
      </c>
      <c r="F283" s="311" t="s">
        <v>195</v>
      </c>
      <c r="G283" s="311" t="s">
        <v>206</v>
      </c>
      <c r="H283" s="289"/>
      <c r="I283" s="312">
        <v>720</v>
      </c>
      <c r="J283" s="312"/>
      <c r="K283" s="312"/>
      <c r="L283" s="313"/>
      <c r="M283" s="313" t="s">
        <v>205</v>
      </c>
      <c r="N283" s="292" t="str">
        <f t="shared" si="54"/>
        <v>T_UGP630X720</v>
      </c>
      <c r="O283" s="293" t="str">
        <f t="shared" si="53"/>
        <v>T_UGP630X720MainHI</v>
      </c>
      <c r="P283" s="294"/>
      <c r="Q283" s="295">
        <v>630</v>
      </c>
      <c r="R283" s="296"/>
      <c r="S283" s="296" t="s">
        <v>213</v>
      </c>
      <c r="T283" s="296" t="str">
        <f t="shared" si="50"/>
        <v>E</v>
      </c>
      <c r="U283" s="296"/>
      <c r="V283" s="296" t="str" cm="1">
        <f t="array" ref="V283">IFERROR(_xlfn.IFS(U283="Palanca ","T",U283="Motorizado","M",U283="Mando Prolongado","MP"),"")</f>
        <v/>
      </c>
      <c r="W283" s="296"/>
      <c r="X283" s="293" t="str">
        <f t="shared" si="51"/>
        <v>T_UGP630X720MainHIIzqE</v>
      </c>
      <c r="Y283" s="297" t="s">
        <v>180</v>
      </c>
      <c r="Z283" s="297"/>
      <c r="AA283" s="292"/>
      <c r="AB283" s="298"/>
      <c r="AI283" s="26" t="str">
        <f t="shared" si="52"/>
        <v>Main Horizontal  GP630 Extraible , T-Power  W: 720</v>
      </c>
      <c r="AJ283" s="26" t="s">
        <v>161</v>
      </c>
    </row>
    <row r="284" spans="3:36" ht="20">
      <c r="C284" s="287" t="s">
        <v>174</v>
      </c>
      <c r="D284" s="288" t="s">
        <v>203</v>
      </c>
      <c r="E284" s="289" t="s">
        <v>204</v>
      </c>
      <c r="F284" s="311" t="s">
        <v>195</v>
      </c>
      <c r="G284" s="311" t="s">
        <v>206</v>
      </c>
      <c r="H284" s="289"/>
      <c r="I284" s="312">
        <v>720</v>
      </c>
      <c r="J284" s="312"/>
      <c r="K284" s="312"/>
      <c r="L284" s="313"/>
      <c r="M284" s="313" t="s">
        <v>208</v>
      </c>
      <c r="N284" s="292" t="str">
        <f t="shared" si="54"/>
        <v>T_UGP630X720</v>
      </c>
      <c r="O284" s="293" t="str">
        <f t="shared" si="53"/>
        <v>T_UGP630X720MainHD</v>
      </c>
      <c r="P284" s="294"/>
      <c r="Q284" s="295">
        <v>630</v>
      </c>
      <c r="R284" s="296"/>
      <c r="S284" s="296" t="s">
        <v>213</v>
      </c>
      <c r="T284" s="296" t="str">
        <f t="shared" si="50"/>
        <v>E</v>
      </c>
      <c r="U284" s="296"/>
      <c r="V284" s="296" t="str" cm="1">
        <f t="array" ref="V284">IFERROR(_xlfn.IFS(U284="Palanca ","T",U284="Motorizado","M",U284="Mando Prolongado","MP"),"")</f>
        <v/>
      </c>
      <c r="W284" s="296"/>
      <c r="X284" s="293" t="str">
        <f t="shared" si="51"/>
        <v>T_UGP630X720MainHDDerE</v>
      </c>
      <c r="Y284" s="297" t="s">
        <v>180</v>
      </c>
      <c r="Z284" s="297"/>
      <c r="AA284" s="292"/>
      <c r="AB284" s="298"/>
      <c r="AI284" s="26" t="str">
        <f t="shared" si="52"/>
        <v>Main Horizontal  GP630 Extraible , T-Power  W: 720</v>
      </c>
      <c r="AJ284" s="26" t="s">
        <v>161</v>
      </c>
    </row>
    <row r="285" spans="3:36" ht="20">
      <c r="C285" s="300" t="s">
        <v>174</v>
      </c>
      <c r="D285" s="301" t="s">
        <v>203</v>
      </c>
      <c r="E285" s="302" t="s">
        <v>204</v>
      </c>
      <c r="F285" s="302" t="s">
        <v>195</v>
      </c>
      <c r="G285" s="302" t="s">
        <v>210</v>
      </c>
      <c r="H285" s="302"/>
      <c r="I285" s="303">
        <v>720</v>
      </c>
      <c r="J285" s="303"/>
      <c r="K285" s="303"/>
      <c r="L285" s="291"/>
      <c r="M285" s="291" t="s">
        <v>205</v>
      </c>
      <c r="N285" s="304" t="str">
        <f t="shared" si="54"/>
        <v>T_UNS630X720</v>
      </c>
      <c r="O285" s="305" t="str">
        <f t="shared" si="53"/>
        <v>T_UNS630X720MainHI</v>
      </c>
      <c r="P285" s="306"/>
      <c r="Q285" s="307">
        <v>630</v>
      </c>
      <c r="R285" s="308"/>
      <c r="S285" s="308" t="s">
        <v>213</v>
      </c>
      <c r="T285" s="308" t="str">
        <f t="shared" si="50"/>
        <v>E</v>
      </c>
      <c r="U285" s="308"/>
      <c r="V285" s="308" t="str" cm="1">
        <f t="array" ref="V285">IFERROR(_xlfn.IFS(U285="Palanca ","T",U285="Motorizado","M",U285="Mando Prolongado","MP"),"")</f>
        <v/>
      </c>
      <c r="W285" s="308"/>
      <c r="X285" s="305" t="str">
        <f t="shared" si="51"/>
        <v>T_UNS630X720MainHIIzqE</v>
      </c>
      <c r="Y285" s="309" t="s">
        <v>180</v>
      </c>
      <c r="Z285" s="309"/>
      <c r="AA285" s="307"/>
      <c r="AB285" s="310"/>
      <c r="AI285" s="26" t="str">
        <f t="shared" si="52"/>
        <v>Main Horizontal  NS630 Extraible , T-Power  W: 720</v>
      </c>
      <c r="AJ285" s="26" t="s">
        <v>161</v>
      </c>
    </row>
    <row r="286" spans="3:36" ht="20">
      <c r="C286" s="300" t="s">
        <v>174</v>
      </c>
      <c r="D286" s="301" t="s">
        <v>203</v>
      </c>
      <c r="E286" s="302" t="s">
        <v>204</v>
      </c>
      <c r="F286" s="302" t="s">
        <v>195</v>
      </c>
      <c r="G286" s="302" t="s">
        <v>210</v>
      </c>
      <c r="H286" s="302"/>
      <c r="I286" s="303">
        <v>720</v>
      </c>
      <c r="J286" s="303"/>
      <c r="K286" s="303"/>
      <c r="L286" s="291"/>
      <c r="M286" s="291" t="s">
        <v>208</v>
      </c>
      <c r="N286" s="304" t="str">
        <f t="shared" si="54"/>
        <v>T_UNS800X720</v>
      </c>
      <c r="O286" s="305" t="str">
        <f t="shared" si="53"/>
        <v>T_UNS800X720MainHD</v>
      </c>
      <c r="P286" s="306"/>
      <c r="Q286" s="307">
        <v>800</v>
      </c>
      <c r="R286" s="308"/>
      <c r="S286" s="308" t="s">
        <v>213</v>
      </c>
      <c r="T286" s="308" t="str">
        <f t="shared" si="50"/>
        <v>E</v>
      </c>
      <c r="U286" s="308"/>
      <c r="V286" s="308" t="str" cm="1">
        <f t="array" ref="V286">IFERROR(_xlfn.IFS(U286="Palanca ","T",U286="Motorizado","M",U286="Mando Prolongado","MP"),"")</f>
        <v/>
      </c>
      <c r="W286" s="308"/>
      <c r="X286" s="305" t="str">
        <f t="shared" si="51"/>
        <v>T_UNS800X720MainHDDerE</v>
      </c>
      <c r="Y286" s="309" t="s">
        <v>180</v>
      </c>
      <c r="Z286" s="309"/>
      <c r="AA286" s="307"/>
      <c r="AB286" s="310"/>
      <c r="AI286" s="26" t="str">
        <f t="shared" si="52"/>
        <v>Main Horizontal  NS800 Extraible , T-Power  W: 720</v>
      </c>
      <c r="AJ286" s="26" t="s">
        <v>161</v>
      </c>
    </row>
    <row r="287" spans="3:36" ht="20">
      <c r="C287" s="300" t="s">
        <v>174</v>
      </c>
      <c r="D287" s="301" t="s">
        <v>203</v>
      </c>
      <c r="E287" s="302" t="s">
        <v>194</v>
      </c>
      <c r="F287" s="302" t="s">
        <v>195</v>
      </c>
      <c r="G287" s="302" t="s">
        <v>201</v>
      </c>
      <c r="H287" s="302" t="s">
        <v>6</v>
      </c>
      <c r="I287" s="303">
        <v>720</v>
      </c>
      <c r="J287" s="303"/>
      <c r="K287" s="303"/>
      <c r="L287" s="291"/>
      <c r="M287" s="291" t="s">
        <v>197</v>
      </c>
      <c r="N287" s="304" t="str">
        <f t="shared" si="54"/>
        <v>T_UCVS250X720</v>
      </c>
      <c r="O287" s="305" t="str">
        <f t="shared" si="53"/>
        <v>T_UCVS250X720MainVES</v>
      </c>
      <c r="P287" s="306"/>
      <c r="Q287" s="307">
        <v>250</v>
      </c>
      <c r="R287" s="308"/>
      <c r="S287" s="308" t="s">
        <v>213</v>
      </c>
      <c r="T287" s="308" t="str">
        <f t="shared" si="50"/>
        <v>E</v>
      </c>
      <c r="U287" s="308"/>
      <c r="V287" s="308" t="str" cm="1">
        <f t="array" ref="V287">IFERROR(_xlfn.IFS(U287="Palanca ","T",U287="Motorizado","M",U287="Mando Prolongado","MP"),"")</f>
        <v/>
      </c>
      <c r="W287" s="308"/>
      <c r="X287" s="305" t="str">
        <f t="shared" si="51"/>
        <v>T_UCVS250X720MainVESSupE</v>
      </c>
      <c r="Y287" s="309" t="s">
        <v>180</v>
      </c>
      <c r="Z287" s="309"/>
      <c r="AA287" s="307"/>
      <c r="AB287" s="310"/>
      <c r="AI287" s="26" t="str">
        <f t="shared" si="52"/>
        <v>Main Vertical  CVS250 Extraible , T-Power  W: 720</v>
      </c>
      <c r="AJ287" s="26" t="s">
        <v>161</v>
      </c>
    </row>
    <row r="288" spans="3:36" ht="20">
      <c r="C288" s="300" t="s">
        <v>174</v>
      </c>
      <c r="D288" s="301" t="s">
        <v>203</v>
      </c>
      <c r="E288" s="302" t="s">
        <v>194</v>
      </c>
      <c r="F288" s="302" t="s">
        <v>195</v>
      </c>
      <c r="G288" s="302" t="s">
        <v>201</v>
      </c>
      <c r="H288" s="302" t="s">
        <v>6</v>
      </c>
      <c r="I288" s="303">
        <v>721</v>
      </c>
      <c r="J288" s="303"/>
      <c r="K288" s="303"/>
      <c r="L288" s="291"/>
      <c r="M288" s="291" t="s">
        <v>197</v>
      </c>
      <c r="N288" s="304" t="str">
        <f t="shared" si="54"/>
        <v>T_UCVS400X721</v>
      </c>
      <c r="O288" s="305" t="str">
        <f t="shared" si="53"/>
        <v>T_UCVS400X721MainVES</v>
      </c>
      <c r="P288" s="306"/>
      <c r="Q288" s="307">
        <v>400</v>
      </c>
      <c r="R288" s="308"/>
      <c r="S288" s="308" t="s">
        <v>213</v>
      </c>
      <c r="T288" s="308" t="str">
        <f t="shared" si="50"/>
        <v>E</v>
      </c>
      <c r="U288" s="308"/>
      <c r="V288" s="308" t="str" cm="1">
        <f t="array" ref="V288">IFERROR(_xlfn.IFS(U288="Palanca ","T",U288="Motorizado","M",U288="Mando Prolongado","MP"),"")</f>
        <v/>
      </c>
      <c r="W288" s="308"/>
      <c r="X288" s="305" t="str">
        <f t="shared" si="51"/>
        <v>T_UCVS400X721MainVESSupE</v>
      </c>
      <c r="Y288" s="309" t="s">
        <v>180</v>
      </c>
      <c r="Z288" s="309"/>
      <c r="AA288" s="307"/>
      <c r="AB288" s="310"/>
      <c r="AI288" s="26" t="str">
        <f t="shared" si="52"/>
        <v>Main Vertical  CVS400 Extraible , T-Power  W: 721</v>
      </c>
      <c r="AJ288" s="26" t="s">
        <v>161</v>
      </c>
    </row>
    <row r="289" spans="3:36" ht="20">
      <c r="C289" s="300" t="s">
        <v>174</v>
      </c>
      <c r="D289" s="301" t="s">
        <v>203</v>
      </c>
      <c r="E289" s="302" t="s">
        <v>194</v>
      </c>
      <c r="F289" s="302" t="s">
        <v>195</v>
      </c>
      <c r="G289" s="302" t="s">
        <v>201</v>
      </c>
      <c r="H289" s="302" t="s">
        <v>6</v>
      </c>
      <c r="I289" s="303">
        <v>722</v>
      </c>
      <c r="J289" s="303"/>
      <c r="K289" s="303"/>
      <c r="L289" s="291"/>
      <c r="M289" s="291" t="s">
        <v>197</v>
      </c>
      <c r="N289" s="304" t="str">
        <f t="shared" si="54"/>
        <v>T_UCVS630X722</v>
      </c>
      <c r="O289" s="305" t="str">
        <f t="shared" si="53"/>
        <v>T_UCVS630X722MainVES</v>
      </c>
      <c r="P289" s="306"/>
      <c r="Q289" s="307">
        <v>630</v>
      </c>
      <c r="R289" s="308"/>
      <c r="S289" s="308" t="s">
        <v>213</v>
      </c>
      <c r="T289" s="308" t="str">
        <f t="shared" si="50"/>
        <v>E</v>
      </c>
      <c r="U289" s="308"/>
      <c r="V289" s="308" t="str" cm="1">
        <f t="array" ref="V289">IFERROR(_xlfn.IFS(U289="Palanca ","T",U289="Motorizado","M",U289="Mando Prolongado","MP"),"")</f>
        <v/>
      </c>
      <c r="W289" s="308"/>
      <c r="X289" s="305" t="str">
        <f t="shared" si="51"/>
        <v>T_UCVS630X722MainVESSupE</v>
      </c>
      <c r="Y289" s="309" t="s">
        <v>180</v>
      </c>
      <c r="Z289" s="309"/>
      <c r="AA289" s="307"/>
      <c r="AB289" s="310"/>
      <c r="AI289" s="26" t="str">
        <f t="shared" si="52"/>
        <v>Main Vertical  CVS630 Extraible , T-Power  W: 722</v>
      </c>
      <c r="AJ289" s="26" t="s">
        <v>161</v>
      </c>
    </row>
    <row r="290" spans="3:36" ht="20">
      <c r="C290" s="287" t="s">
        <v>174</v>
      </c>
      <c r="D290" s="288" t="s">
        <v>203</v>
      </c>
      <c r="E290" s="289" t="s">
        <v>194</v>
      </c>
      <c r="F290" s="311" t="s">
        <v>195</v>
      </c>
      <c r="G290" s="311" t="s">
        <v>202</v>
      </c>
      <c r="H290" s="289" t="s">
        <v>6</v>
      </c>
      <c r="I290" s="312">
        <v>720</v>
      </c>
      <c r="J290" s="312"/>
      <c r="K290" s="312"/>
      <c r="L290" s="313"/>
      <c r="M290" s="313" t="s">
        <v>197</v>
      </c>
      <c r="N290" s="292" t="str">
        <f t="shared" si="54"/>
        <v>T_UNSX250X720</v>
      </c>
      <c r="O290" s="293" t="str">
        <f t="shared" si="53"/>
        <v>T_UNSX250X720MainVES</v>
      </c>
      <c r="P290" s="294"/>
      <c r="Q290" s="295">
        <v>250</v>
      </c>
      <c r="R290" s="296"/>
      <c r="S290" s="296" t="s">
        <v>213</v>
      </c>
      <c r="T290" s="296" t="str">
        <f t="shared" si="50"/>
        <v>E</v>
      </c>
      <c r="U290" s="296"/>
      <c r="V290" s="296" t="str" cm="1">
        <f t="array" ref="V290">IFERROR(_xlfn.IFS(U290="Palanca ","T",U290="Motorizado","M",U290="Mando Prolongado","MP"),"")</f>
        <v/>
      </c>
      <c r="W290" s="296"/>
      <c r="X290" s="293" t="str">
        <f t="shared" si="51"/>
        <v>T_UNSX250X720MainVESSupE</v>
      </c>
      <c r="Y290" s="297" t="s">
        <v>180</v>
      </c>
      <c r="Z290" s="297"/>
      <c r="AA290" s="292"/>
      <c r="AB290" s="298"/>
      <c r="AI290" s="26" t="str">
        <f t="shared" si="52"/>
        <v>Main Vertical  NSX250 Extraible , T-Power  W: 720</v>
      </c>
      <c r="AJ290" s="26" t="s">
        <v>161</v>
      </c>
    </row>
    <row r="291" spans="3:36" ht="20">
      <c r="C291" s="287" t="s">
        <v>174</v>
      </c>
      <c r="D291" s="288" t="s">
        <v>203</v>
      </c>
      <c r="E291" s="289" t="s">
        <v>194</v>
      </c>
      <c r="F291" s="311" t="s">
        <v>195</v>
      </c>
      <c r="G291" s="311" t="s">
        <v>202</v>
      </c>
      <c r="H291" s="289" t="s">
        <v>6</v>
      </c>
      <c r="I291" s="312">
        <v>721</v>
      </c>
      <c r="J291" s="312"/>
      <c r="K291" s="312"/>
      <c r="L291" s="313"/>
      <c r="M291" s="313" t="s">
        <v>197</v>
      </c>
      <c r="N291" s="292" t="str">
        <f t="shared" si="54"/>
        <v>T_UNSX400X721</v>
      </c>
      <c r="O291" s="293" t="str">
        <f t="shared" si="53"/>
        <v>T_UNSX400X721MainVES</v>
      </c>
      <c r="P291" s="294"/>
      <c r="Q291" s="295">
        <v>400</v>
      </c>
      <c r="R291" s="296"/>
      <c r="S291" s="296" t="s">
        <v>213</v>
      </c>
      <c r="T291" s="296" t="str">
        <f t="shared" si="50"/>
        <v>E</v>
      </c>
      <c r="U291" s="296"/>
      <c r="V291" s="296" t="str" cm="1">
        <f t="array" ref="V291">IFERROR(_xlfn.IFS(U291="Palanca ","T",U291="Motorizado","M",U291="Mando Prolongado","MP"),"")</f>
        <v/>
      </c>
      <c r="W291" s="296"/>
      <c r="X291" s="293" t="str">
        <f t="shared" si="51"/>
        <v>T_UNSX400X721MainVESSupE</v>
      </c>
      <c r="Y291" s="297" t="s">
        <v>180</v>
      </c>
      <c r="Z291" s="297"/>
      <c r="AA291" s="292"/>
      <c r="AB291" s="298"/>
      <c r="AI291" s="26" t="str">
        <f t="shared" si="52"/>
        <v>Main Vertical  NSX400 Extraible , T-Power  W: 721</v>
      </c>
      <c r="AJ291" s="26" t="s">
        <v>161</v>
      </c>
    </row>
    <row r="292" spans="3:36" ht="20">
      <c r="C292" s="287" t="s">
        <v>174</v>
      </c>
      <c r="D292" s="288" t="s">
        <v>203</v>
      </c>
      <c r="E292" s="289" t="s">
        <v>194</v>
      </c>
      <c r="F292" s="311" t="s">
        <v>195</v>
      </c>
      <c r="G292" s="311" t="s">
        <v>202</v>
      </c>
      <c r="H292" s="289" t="s">
        <v>6</v>
      </c>
      <c r="I292" s="312">
        <v>722</v>
      </c>
      <c r="J292" s="312"/>
      <c r="K292" s="312"/>
      <c r="L292" s="313"/>
      <c r="M292" s="313" t="s">
        <v>197</v>
      </c>
      <c r="N292" s="292" t="str">
        <f t="shared" si="54"/>
        <v>T_UNSX630X722</v>
      </c>
      <c r="O292" s="293" t="str">
        <f t="shared" si="53"/>
        <v>T_UNSX630X722MainVES</v>
      </c>
      <c r="P292" s="294"/>
      <c r="Q292" s="295">
        <v>630</v>
      </c>
      <c r="R292" s="296"/>
      <c r="S292" s="296" t="s">
        <v>213</v>
      </c>
      <c r="T292" s="296" t="str">
        <f t="shared" si="50"/>
        <v>E</v>
      </c>
      <c r="U292" s="296"/>
      <c r="V292" s="296" t="str" cm="1">
        <f t="array" ref="V292">IFERROR(_xlfn.IFS(U292="Palanca ","T",U292="Motorizado","M",U292="Mando Prolongado","MP"),"")</f>
        <v/>
      </c>
      <c r="W292" s="296"/>
      <c r="X292" s="293" t="str">
        <f t="shared" si="51"/>
        <v>T_UNSX630X722MainVESSupE</v>
      </c>
      <c r="Y292" s="297" t="s">
        <v>180</v>
      </c>
      <c r="Z292" s="297"/>
      <c r="AA292" s="292"/>
      <c r="AB292" s="298"/>
      <c r="AI292" s="26" t="str">
        <f t="shared" si="52"/>
        <v>Main Vertical  NSX630 Extraible , T-Power  W: 722</v>
      </c>
      <c r="AJ292" s="26" t="s">
        <v>161</v>
      </c>
    </row>
    <row r="293" spans="3:36" ht="20">
      <c r="C293" s="300" t="s">
        <v>174</v>
      </c>
      <c r="D293" s="301" t="s">
        <v>203</v>
      </c>
      <c r="E293" s="302" t="s">
        <v>194</v>
      </c>
      <c r="F293" s="302" t="s">
        <v>195</v>
      </c>
      <c r="G293" s="302" t="s">
        <v>210</v>
      </c>
      <c r="H293" s="302" t="s">
        <v>6</v>
      </c>
      <c r="I293" s="303">
        <v>720</v>
      </c>
      <c r="J293" s="303"/>
      <c r="K293" s="303"/>
      <c r="L293" s="291"/>
      <c r="M293" s="291" t="s">
        <v>197</v>
      </c>
      <c r="N293" s="304" t="str">
        <f t="shared" si="54"/>
        <v>T_UNS630X720</v>
      </c>
      <c r="O293" s="305" t="str">
        <f t="shared" si="53"/>
        <v>T_UNS630X720MainVES</v>
      </c>
      <c r="P293" s="306"/>
      <c r="Q293" s="307">
        <v>630</v>
      </c>
      <c r="R293" s="308"/>
      <c r="S293" s="308" t="s">
        <v>213</v>
      </c>
      <c r="T293" s="308" t="str">
        <f t="shared" si="50"/>
        <v>E</v>
      </c>
      <c r="U293" s="308"/>
      <c r="V293" s="308" t="str" cm="1">
        <f t="array" ref="V293">IFERROR(_xlfn.IFS(U293="Palanca ","T",U293="Motorizado","M",U293="Mando Prolongado","MP"),"")</f>
        <v/>
      </c>
      <c r="W293" s="308"/>
      <c r="X293" s="305" t="str">
        <f t="shared" si="51"/>
        <v>T_UNS630X720MainVESSupE</v>
      </c>
      <c r="Y293" s="309" t="s">
        <v>180</v>
      </c>
      <c r="Z293" s="309"/>
      <c r="AA293" s="307"/>
      <c r="AB293" s="310"/>
      <c r="AI293" s="26" t="str">
        <f t="shared" si="52"/>
        <v>Main Vertical  NS630 Extraible , T-Power  W: 720</v>
      </c>
      <c r="AJ293" s="26" t="s">
        <v>161</v>
      </c>
    </row>
    <row r="294" spans="3:36" ht="20">
      <c r="C294" s="300" t="s">
        <v>174</v>
      </c>
      <c r="D294" s="301" t="s">
        <v>203</v>
      </c>
      <c r="E294" s="302" t="s">
        <v>194</v>
      </c>
      <c r="F294" s="302" t="s">
        <v>195</v>
      </c>
      <c r="G294" s="302" t="s">
        <v>210</v>
      </c>
      <c r="H294" s="302" t="s">
        <v>6</v>
      </c>
      <c r="I294" s="303">
        <v>720</v>
      </c>
      <c r="J294" s="303"/>
      <c r="K294" s="303"/>
      <c r="L294" s="291"/>
      <c r="M294" s="291" t="s">
        <v>197</v>
      </c>
      <c r="N294" s="304" t="str">
        <f t="shared" si="54"/>
        <v>T_UNS800X720</v>
      </c>
      <c r="O294" s="305" t="str">
        <f t="shared" si="53"/>
        <v>T_UNS800X720MainVES</v>
      </c>
      <c r="P294" s="306"/>
      <c r="Q294" s="307">
        <v>800</v>
      </c>
      <c r="R294" s="308"/>
      <c r="S294" s="308" t="s">
        <v>213</v>
      </c>
      <c r="T294" s="308" t="str">
        <f t="shared" si="50"/>
        <v>E</v>
      </c>
      <c r="U294" s="308"/>
      <c r="V294" s="308" t="str" cm="1">
        <f t="array" ref="V294">IFERROR(_xlfn.IFS(U294="Palanca ","T",U294="Motorizado","M",U294="Mando Prolongado","MP"),"")</f>
        <v/>
      </c>
      <c r="W294" s="308"/>
      <c r="X294" s="305" t="str">
        <f t="shared" si="51"/>
        <v>T_UNS800X720MainVESSupE</v>
      </c>
      <c r="Y294" s="309" t="s">
        <v>180</v>
      </c>
      <c r="Z294" s="309"/>
      <c r="AA294" s="307"/>
      <c r="AB294" s="310"/>
      <c r="AI294" s="26" t="str">
        <f t="shared" si="52"/>
        <v>Main Vertical  NS800 Extraible , T-Power  W: 720</v>
      </c>
      <c r="AJ294" s="26" t="s">
        <v>161</v>
      </c>
    </row>
    <row r="295" spans="3:36" ht="20">
      <c r="C295" s="300" t="s">
        <v>174</v>
      </c>
      <c r="D295" s="301" t="s">
        <v>203</v>
      </c>
      <c r="E295" s="302" t="s">
        <v>194</v>
      </c>
      <c r="F295" s="302" t="s">
        <v>195</v>
      </c>
      <c r="G295" s="302" t="s">
        <v>210</v>
      </c>
      <c r="H295" s="302" t="s">
        <v>6</v>
      </c>
      <c r="I295" s="303">
        <v>720</v>
      </c>
      <c r="J295" s="303"/>
      <c r="K295" s="303"/>
      <c r="L295" s="291"/>
      <c r="M295" s="291" t="s">
        <v>200</v>
      </c>
      <c r="N295" s="304" t="str">
        <f t="shared" si="54"/>
        <v>T_UNS630X720</v>
      </c>
      <c r="O295" s="305" t="str">
        <f t="shared" si="53"/>
        <v>T_UNS630X720MainVEI</v>
      </c>
      <c r="P295" s="306"/>
      <c r="Q295" s="307">
        <v>630</v>
      </c>
      <c r="R295" s="308"/>
      <c r="S295" s="308" t="s">
        <v>213</v>
      </c>
      <c r="T295" s="308" t="str">
        <f t="shared" si="50"/>
        <v>E</v>
      </c>
      <c r="U295" s="308"/>
      <c r="V295" s="308" t="str" cm="1">
        <f t="array" ref="V295">IFERROR(_xlfn.IFS(U295="Palanca ","T",U295="Motorizado","M",U295="Mando Prolongado","MP"),"")</f>
        <v/>
      </c>
      <c r="W295" s="308"/>
      <c r="X295" s="305" t="str">
        <f t="shared" si="51"/>
        <v>T_UNS630X720MainVEIInfE</v>
      </c>
      <c r="Y295" s="309" t="s">
        <v>180</v>
      </c>
      <c r="Z295" s="309"/>
      <c r="AA295" s="307"/>
      <c r="AB295" s="310"/>
      <c r="AI295" s="26" t="str">
        <f t="shared" si="52"/>
        <v>Main Vertical  NS630 Extraible , T-Power  W: 720</v>
      </c>
      <c r="AJ295" s="26" t="s">
        <v>161</v>
      </c>
    </row>
    <row r="296" spans="3:36" ht="20">
      <c r="C296" s="300" t="s">
        <v>174</v>
      </c>
      <c r="D296" s="301" t="s">
        <v>203</v>
      </c>
      <c r="E296" s="302" t="s">
        <v>194</v>
      </c>
      <c r="F296" s="302" t="s">
        <v>195</v>
      </c>
      <c r="G296" s="302" t="s">
        <v>210</v>
      </c>
      <c r="H296" s="302" t="s">
        <v>6</v>
      </c>
      <c r="I296" s="303">
        <v>720</v>
      </c>
      <c r="J296" s="303"/>
      <c r="K296" s="303"/>
      <c r="L296" s="291"/>
      <c r="M296" s="291" t="s">
        <v>200</v>
      </c>
      <c r="N296" s="304" t="str">
        <f t="shared" si="54"/>
        <v>T_UNS800X720</v>
      </c>
      <c r="O296" s="305" t="str">
        <f t="shared" si="53"/>
        <v>T_UNS800X720MainVEI</v>
      </c>
      <c r="P296" s="306"/>
      <c r="Q296" s="307">
        <v>800</v>
      </c>
      <c r="R296" s="308"/>
      <c r="S296" s="308" t="s">
        <v>213</v>
      </c>
      <c r="T296" s="308" t="str">
        <f t="shared" si="50"/>
        <v>E</v>
      </c>
      <c r="U296" s="308"/>
      <c r="V296" s="308" t="str" cm="1">
        <f t="array" ref="V296">IFERROR(_xlfn.IFS(U296="Palanca ","T",U296="Motorizado","M",U296="Mando Prolongado","MP"),"")</f>
        <v/>
      </c>
      <c r="W296" s="308"/>
      <c r="X296" s="305" t="str">
        <f t="shared" si="51"/>
        <v>T_UNS800X720MainVEIInfE</v>
      </c>
      <c r="Y296" s="309" t="s">
        <v>180</v>
      </c>
      <c r="Z296" s="309"/>
      <c r="AA296" s="307"/>
      <c r="AB296" s="310"/>
      <c r="AI296" s="26" t="str">
        <f t="shared" si="52"/>
        <v>Main Vertical  NS800 Extraible , T-Power  W: 720</v>
      </c>
      <c r="AJ296" s="26" t="s">
        <v>161</v>
      </c>
    </row>
    <row r="297" spans="3:36" ht="20">
      <c r="C297" s="287" t="s">
        <v>174</v>
      </c>
      <c r="D297" s="288" t="s">
        <v>203</v>
      </c>
      <c r="E297" s="289" t="s">
        <v>194</v>
      </c>
      <c r="F297" s="311" t="s">
        <v>195</v>
      </c>
      <c r="G297" s="311" t="s">
        <v>211</v>
      </c>
      <c r="H297" s="289" t="s">
        <v>6</v>
      </c>
      <c r="I297" s="312">
        <v>720</v>
      </c>
      <c r="J297" s="312"/>
      <c r="K297" s="312"/>
      <c r="L297" s="313"/>
      <c r="M297" s="313" t="s">
        <v>197</v>
      </c>
      <c r="N297" s="292" t="str">
        <f t="shared" si="54"/>
        <v>T_UNW630X720</v>
      </c>
      <c r="O297" s="293" t="str">
        <f t="shared" si="53"/>
        <v>T_UNW630X720MainVES</v>
      </c>
      <c r="P297" s="294"/>
      <c r="Q297" s="295">
        <v>630</v>
      </c>
      <c r="R297" s="296"/>
      <c r="S297" s="296" t="s">
        <v>213</v>
      </c>
      <c r="T297" s="296" t="str">
        <f t="shared" si="50"/>
        <v>E</v>
      </c>
      <c r="U297" s="296"/>
      <c r="V297" s="296" t="str" cm="1">
        <f t="array" ref="V297">IFERROR(_xlfn.IFS(U297="Palanca ","T",U297="Motorizado","M",U297="Mando Prolongado","MP"),"")</f>
        <v/>
      </c>
      <c r="W297" s="296"/>
      <c r="X297" s="293" t="str">
        <f t="shared" si="51"/>
        <v>T_UNW630X720MainVESSupE</v>
      </c>
      <c r="Y297" s="297" t="s">
        <v>180</v>
      </c>
      <c r="Z297" s="297"/>
      <c r="AA297" s="292"/>
      <c r="AB297" s="298"/>
      <c r="AI297" s="26" t="str">
        <f t="shared" si="52"/>
        <v>Main Vertical  NW630 Extraible , T-Power  W: 720</v>
      </c>
      <c r="AJ297" s="26" t="s">
        <v>161</v>
      </c>
    </row>
    <row r="298" spans="3:36" ht="20">
      <c r="C298" s="287" t="s">
        <v>174</v>
      </c>
      <c r="D298" s="288" t="s">
        <v>203</v>
      </c>
      <c r="E298" s="289" t="s">
        <v>194</v>
      </c>
      <c r="F298" s="311" t="s">
        <v>195</v>
      </c>
      <c r="G298" s="311" t="s">
        <v>211</v>
      </c>
      <c r="H298" s="289" t="s">
        <v>6</v>
      </c>
      <c r="I298" s="312">
        <v>721</v>
      </c>
      <c r="J298" s="312"/>
      <c r="K298" s="312"/>
      <c r="L298" s="313"/>
      <c r="M298" s="313" t="s">
        <v>197</v>
      </c>
      <c r="N298" s="292" t="str">
        <f t="shared" si="54"/>
        <v>T_UNW800X721</v>
      </c>
      <c r="O298" s="293" t="str">
        <f t="shared" si="53"/>
        <v>T_UNW800X721MainVES</v>
      </c>
      <c r="P298" s="294"/>
      <c r="Q298" s="295">
        <v>800</v>
      </c>
      <c r="R298" s="296"/>
      <c r="S298" s="296" t="s">
        <v>213</v>
      </c>
      <c r="T298" s="296" t="str">
        <f t="shared" si="50"/>
        <v>E</v>
      </c>
      <c r="U298" s="296"/>
      <c r="V298" s="296" t="str" cm="1">
        <f t="array" ref="V298">IFERROR(_xlfn.IFS(U298="Palanca ","T",U298="Motorizado","M",U298="Mando Prolongado","MP"),"")</f>
        <v/>
      </c>
      <c r="W298" s="296"/>
      <c r="X298" s="293" t="str">
        <f t="shared" si="51"/>
        <v>T_UNW800X721MainVESSupE</v>
      </c>
      <c r="Y298" s="297" t="s">
        <v>180</v>
      </c>
      <c r="Z298" s="297"/>
      <c r="AA298" s="292"/>
      <c r="AB298" s="298"/>
      <c r="AI298" s="26" t="str">
        <f t="shared" si="52"/>
        <v>Main Vertical  NW800 Extraible , T-Power  W: 721</v>
      </c>
      <c r="AJ298" s="26" t="s">
        <v>161</v>
      </c>
    </row>
    <row r="299" spans="3:36" ht="20">
      <c r="C299" s="287" t="s">
        <v>174</v>
      </c>
      <c r="D299" s="288" t="s">
        <v>203</v>
      </c>
      <c r="E299" s="289" t="s">
        <v>194</v>
      </c>
      <c r="F299" s="311" t="s">
        <v>195</v>
      </c>
      <c r="G299" s="311" t="s">
        <v>211</v>
      </c>
      <c r="H299" s="289" t="s">
        <v>6</v>
      </c>
      <c r="I299" s="312">
        <v>720</v>
      </c>
      <c r="J299" s="312"/>
      <c r="K299" s="312"/>
      <c r="L299" s="313"/>
      <c r="M299" s="313" t="s">
        <v>200</v>
      </c>
      <c r="N299" s="292" t="str">
        <f t="shared" si="54"/>
        <v>T_UNW630X720</v>
      </c>
      <c r="O299" s="293" t="str">
        <f t="shared" si="53"/>
        <v>T_UNW630X720MainVEI</v>
      </c>
      <c r="P299" s="294"/>
      <c r="Q299" s="295">
        <v>630</v>
      </c>
      <c r="R299" s="296"/>
      <c r="S299" s="296" t="s">
        <v>213</v>
      </c>
      <c r="T299" s="296" t="str">
        <f t="shared" si="50"/>
        <v>E</v>
      </c>
      <c r="U299" s="296"/>
      <c r="V299" s="296" t="str" cm="1">
        <f t="array" ref="V299">IFERROR(_xlfn.IFS(U299="Palanca ","T",U299="Motorizado","M",U299="Mando Prolongado","MP"),"")</f>
        <v/>
      </c>
      <c r="W299" s="296"/>
      <c r="X299" s="293" t="str">
        <f t="shared" si="51"/>
        <v>T_UNW630X720MainVEIInfE</v>
      </c>
      <c r="Y299" s="297" t="s">
        <v>180</v>
      </c>
      <c r="Z299" s="297"/>
      <c r="AA299" s="292"/>
      <c r="AB299" s="298"/>
      <c r="AI299" s="26" t="str">
        <f t="shared" si="52"/>
        <v>Main Vertical  NW630 Extraible , T-Power  W: 720</v>
      </c>
      <c r="AJ299" s="26" t="s">
        <v>161</v>
      </c>
    </row>
    <row r="300" spans="3:36" ht="20">
      <c r="C300" s="287" t="s">
        <v>174</v>
      </c>
      <c r="D300" s="288" t="s">
        <v>203</v>
      </c>
      <c r="E300" s="289" t="s">
        <v>194</v>
      </c>
      <c r="F300" s="311" t="s">
        <v>195</v>
      </c>
      <c r="G300" s="311" t="s">
        <v>211</v>
      </c>
      <c r="H300" s="289" t="s">
        <v>6</v>
      </c>
      <c r="I300" s="312">
        <v>721</v>
      </c>
      <c r="J300" s="312"/>
      <c r="K300" s="312"/>
      <c r="L300" s="313"/>
      <c r="M300" s="313" t="s">
        <v>200</v>
      </c>
      <c r="N300" s="292" t="str">
        <f t="shared" si="54"/>
        <v>T_UNW800X721</v>
      </c>
      <c r="O300" s="293" t="str">
        <f t="shared" si="53"/>
        <v>T_UNW800X721MainVEI</v>
      </c>
      <c r="P300" s="294"/>
      <c r="Q300" s="295">
        <v>800</v>
      </c>
      <c r="R300" s="296"/>
      <c r="S300" s="296" t="s">
        <v>213</v>
      </c>
      <c r="T300" s="296" t="str">
        <f t="shared" si="50"/>
        <v>E</v>
      </c>
      <c r="U300" s="296"/>
      <c r="V300" s="296" t="str" cm="1">
        <f t="array" ref="V300">IFERROR(_xlfn.IFS(U300="Palanca ","T",U300="Motorizado","M",U300="Mando Prolongado","MP"),"")</f>
        <v/>
      </c>
      <c r="W300" s="296"/>
      <c r="X300" s="293" t="str">
        <f t="shared" si="51"/>
        <v>T_UNW800X721MainVEIInfE</v>
      </c>
      <c r="Y300" s="297" t="s">
        <v>180</v>
      </c>
      <c r="Z300" s="297"/>
      <c r="AA300" s="292"/>
      <c r="AB300" s="298"/>
      <c r="AI300" s="26" t="str">
        <f t="shared" si="52"/>
        <v>Main Vertical  NW800 Extraible , T-Power  W: 721</v>
      </c>
      <c r="AJ300" s="26" t="s">
        <v>161</v>
      </c>
    </row>
    <row r="301" spans="3:36" ht="20">
      <c r="C301" s="300" t="s">
        <v>174</v>
      </c>
      <c r="D301" s="301" t="s">
        <v>203</v>
      </c>
      <c r="E301" s="302" t="s">
        <v>194</v>
      </c>
      <c r="F301" s="302" t="s">
        <v>195</v>
      </c>
      <c r="G301" s="302" t="s">
        <v>212</v>
      </c>
      <c r="H301" s="302" t="s">
        <v>6</v>
      </c>
      <c r="I301" s="303">
        <v>720</v>
      </c>
      <c r="J301" s="303"/>
      <c r="K301" s="303"/>
      <c r="L301" s="291"/>
      <c r="M301" s="291" t="s">
        <v>197</v>
      </c>
      <c r="N301" s="304" t="str">
        <f t="shared" si="54"/>
        <v>T_UMTZ630X720</v>
      </c>
      <c r="O301" s="305" t="str">
        <f t="shared" si="53"/>
        <v>T_UMTZ630X720MainVES</v>
      </c>
      <c r="P301" s="306"/>
      <c r="Q301" s="307">
        <v>630</v>
      </c>
      <c r="R301" s="308"/>
      <c r="S301" s="308" t="s">
        <v>213</v>
      </c>
      <c r="T301" s="308" t="str">
        <f t="shared" si="50"/>
        <v>E</v>
      </c>
      <c r="U301" s="308"/>
      <c r="V301" s="308" t="str" cm="1">
        <f t="array" ref="V301">IFERROR(_xlfn.IFS(U301="Palanca ","T",U301="Motorizado","M",U301="Mando Prolongado","MP"),"")</f>
        <v/>
      </c>
      <c r="W301" s="308"/>
      <c r="X301" s="305" t="str">
        <f t="shared" si="51"/>
        <v>T_UMTZ630X720MainVESSupE</v>
      </c>
      <c r="Y301" s="309" t="s">
        <v>180</v>
      </c>
      <c r="Z301" s="309"/>
      <c r="AA301" s="307"/>
      <c r="AB301" s="310"/>
      <c r="AI301" s="26" t="str">
        <f t="shared" si="52"/>
        <v>Main Vertical  MTZ630 Extraible , T-Power  W: 720</v>
      </c>
      <c r="AJ301" s="26" t="s">
        <v>161</v>
      </c>
    </row>
    <row r="302" spans="3:36" ht="20">
      <c r="C302" s="300" t="s">
        <v>174</v>
      </c>
      <c r="D302" s="301" t="s">
        <v>203</v>
      </c>
      <c r="E302" s="302" t="s">
        <v>194</v>
      </c>
      <c r="F302" s="302" t="s">
        <v>195</v>
      </c>
      <c r="G302" s="302" t="s">
        <v>212</v>
      </c>
      <c r="H302" s="302" t="s">
        <v>6</v>
      </c>
      <c r="I302" s="303">
        <v>721</v>
      </c>
      <c r="J302" s="303"/>
      <c r="K302" s="303"/>
      <c r="L302" s="291"/>
      <c r="M302" s="291" t="s">
        <v>197</v>
      </c>
      <c r="N302" s="304" t="str">
        <f t="shared" si="54"/>
        <v>T_UMTZ800X721</v>
      </c>
      <c r="O302" s="305" t="str">
        <f t="shared" si="53"/>
        <v>T_UMTZ800X721MainVES</v>
      </c>
      <c r="P302" s="306"/>
      <c r="Q302" s="307">
        <v>800</v>
      </c>
      <c r="R302" s="308"/>
      <c r="S302" s="308" t="s">
        <v>213</v>
      </c>
      <c r="T302" s="308" t="str">
        <f t="shared" si="50"/>
        <v>E</v>
      </c>
      <c r="U302" s="308"/>
      <c r="V302" s="308" t="str" cm="1">
        <f t="array" ref="V302">IFERROR(_xlfn.IFS(U302="Palanca ","T",U302="Motorizado","M",U302="Mando Prolongado","MP"),"")</f>
        <v/>
      </c>
      <c r="W302" s="308"/>
      <c r="X302" s="305" t="str">
        <f t="shared" si="51"/>
        <v>T_UMTZ800X721MainVESSupE</v>
      </c>
      <c r="Y302" s="309" t="s">
        <v>180</v>
      </c>
      <c r="Z302" s="309"/>
      <c r="AA302" s="307"/>
      <c r="AB302" s="310"/>
      <c r="AI302" s="26" t="str">
        <f t="shared" si="52"/>
        <v>Main Vertical  MTZ800 Extraible , T-Power  W: 721</v>
      </c>
      <c r="AJ302" s="26" t="s">
        <v>161</v>
      </c>
    </row>
    <row r="303" spans="3:36" ht="20">
      <c r="C303" s="300" t="s">
        <v>174</v>
      </c>
      <c r="D303" s="301" t="s">
        <v>203</v>
      </c>
      <c r="E303" s="302" t="s">
        <v>194</v>
      </c>
      <c r="F303" s="302" t="s">
        <v>195</v>
      </c>
      <c r="G303" s="302" t="s">
        <v>212</v>
      </c>
      <c r="H303" s="302" t="s">
        <v>6</v>
      </c>
      <c r="I303" s="303">
        <v>720</v>
      </c>
      <c r="J303" s="303"/>
      <c r="K303" s="303"/>
      <c r="L303" s="291"/>
      <c r="M303" s="291" t="s">
        <v>200</v>
      </c>
      <c r="N303" s="304" t="str">
        <f t="shared" si="54"/>
        <v>T_UMTZ630X720</v>
      </c>
      <c r="O303" s="305" t="str">
        <f t="shared" si="53"/>
        <v>T_UMTZ630X720MainVEI</v>
      </c>
      <c r="P303" s="306"/>
      <c r="Q303" s="307">
        <v>630</v>
      </c>
      <c r="R303" s="308"/>
      <c r="S303" s="308" t="s">
        <v>213</v>
      </c>
      <c r="T303" s="308" t="str">
        <f t="shared" si="50"/>
        <v>E</v>
      </c>
      <c r="U303" s="308"/>
      <c r="V303" s="308" t="str" cm="1">
        <f t="array" ref="V303">IFERROR(_xlfn.IFS(U303="Palanca ","T",U303="Motorizado","M",U303="Mando Prolongado","MP"),"")</f>
        <v/>
      </c>
      <c r="W303" s="308"/>
      <c r="X303" s="305" t="str">
        <f t="shared" si="51"/>
        <v>T_UMTZ630X720MainVEIInfE</v>
      </c>
      <c r="Y303" s="309" t="s">
        <v>180</v>
      </c>
      <c r="Z303" s="309"/>
      <c r="AA303" s="307"/>
      <c r="AB303" s="310"/>
      <c r="AI303" s="26" t="str">
        <f t="shared" si="52"/>
        <v>Main Vertical  MTZ630 Extraible , T-Power  W: 720</v>
      </c>
      <c r="AJ303" s="26" t="s">
        <v>161</v>
      </c>
    </row>
    <row r="304" spans="3:36" ht="20">
      <c r="C304" s="300" t="s">
        <v>174</v>
      </c>
      <c r="D304" s="301" t="s">
        <v>203</v>
      </c>
      <c r="E304" s="302" t="s">
        <v>194</v>
      </c>
      <c r="F304" s="302" t="s">
        <v>195</v>
      </c>
      <c r="G304" s="302" t="s">
        <v>212</v>
      </c>
      <c r="H304" s="302" t="s">
        <v>6</v>
      </c>
      <c r="I304" s="303">
        <v>721</v>
      </c>
      <c r="J304" s="303"/>
      <c r="K304" s="303"/>
      <c r="L304" s="291"/>
      <c r="M304" s="291" t="s">
        <v>200</v>
      </c>
      <c r="N304" s="304" t="str">
        <f t="shared" si="54"/>
        <v>T_UMTZ800X721</v>
      </c>
      <c r="O304" s="305" t="str">
        <f t="shared" si="53"/>
        <v>T_UMTZ800X721MainVEI</v>
      </c>
      <c r="P304" s="306"/>
      <c r="Q304" s="307">
        <v>800</v>
      </c>
      <c r="R304" s="308"/>
      <c r="S304" s="308" t="s">
        <v>213</v>
      </c>
      <c r="T304" s="308" t="str">
        <f t="shared" si="50"/>
        <v>E</v>
      </c>
      <c r="U304" s="308"/>
      <c r="V304" s="308" t="str" cm="1">
        <f t="array" ref="V304">IFERROR(_xlfn.IFS(U304="Palanca ","T",U304="Motorizado","M",U304="Mando Prolongado","MP"),"")</f>
        <v/>
      </c>
      <c r="W304" s="308"/>
      <c r="X304" s="305" t="str">
        <f t="shared" si="51"/>
        <v>T_UMTZ800X721MainVEIInfE</v>
      </c>
      <c r="Y304" s="309" t="s">
        <v>180</v>
      </c>
      <c r="Z304" s="309"/>
      <c r="AA304" s="307"/>
      <c r="AB304" s="310"/>
      <c r="AI304" s="26" t="str">
        <f t="shared" si="52"/>
        <v>Main Vertical  MTZ800 Extraible , T-Power  W: 721</v>
      </c>
      <c r="AJ304" s="26" t="s">
        <v>161</v>
      </c>
    </row>
    <row r="305" spans="3:36">
      <c r="O305" s="26" t="str">
        <f t="shared" si="53"/>
        <v>_X</v>
      </c>
      <c r="T305" s="26" t="str">
        <f t="shared" si="50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1"/>
        <v>_X</v>
      </c>
      <c r="AI305" s="26" t="str">
        <f t="shared" si="52"/>
        <v xml:space="preserve">    ,  W: </v>
      </c>
      <c r="AJ305" s="26" t="s">
        <v>161</v>
      </c>
    </row>
    <row r="306" spans="3:36" ht="20">
      <c r="C306" s="300" t="s">
        <v>174</v>
      </c>
      <c r="D306" s="301" t="s">
        <v>203</v>
      </c>
      <c r="E306" s="302" t="s">
        <v>204</v>
      </c>
      <c r="F306" s="302" t="s">
        <v>195</v>
      </c>
      <c r="G306" s="302" t="s">
        <v>196</v>
      </c>
      <c r="H306" s="302"/>
      <c r="I306" s="303">
        <v>720</v>
      </c>
      <c r="J306" s="303"/>
      <c r="K306" s="303"/>
      <c r="L306" s="291"/>
      <c r="M306" s="291" t="s">
        <v>205</v>
      </c>
      <c r="N306" s="304" t="str">
        <f t="shared" ref="N306:N352" si="55">MID(C306,1,1)&amp;"_"&amp;D306&amp;G306&amp;Q306&amp;"X"&amp;I306</f>
        <v>T_UEZC250X720</v>
      </c>
      <c r="O306" s="305" t="str">
        <f t="shared" si="53"/>
        <v>T_UEZC250X720MainHI</v>
      </c>
      <c r="P306" s="306"/>
      <c r="Q306" s="307">
        <v>250</v>
      </c>
      <c r="R306" s="308"/>
      <c r="S306" s="308" t="s">
        <v>198</v>
      </c>
      <c r="T306" s="308" t="str">
        <f t="shared" si="50"/>
        <v>F</v>
      </c>
      <c r="U306" s="308" t="s">
        <v>214</v>
      </c>
      <c r="V306" s="308" t="str" cm="1">
        <f t="array" ref="V306">IFERROR(_xlfn.IFS(U306="Palanca ","T",U306="Motorizado","M",U306="Mando Prolongado","MP"),"")</f>
        <v>M</v>
      </c>
      <c r="W306" s="308"/>
      <c r="X306" s="305" t="str">
        <f t="shared" si="51"/>
        <v>T_UEZC250X720MainHIIzqFM</v>
      </c>
      <c r="Y306" s="309" t="s">
        <v>180</v>
      </c>
      <c r="Z306" s="309"/>
      <c r="AA306" s="307"/>
      <c r="AB306" s="310"/>
      <c r="AI306" s="26" t="str">
        <f t="shared" si="52"/>
        <v>Main Horizontal  EZC250 Fijo  Motorizado, T-Power  W: 720</v>
      </c>
      <c r="AJ306" s="26" t="s">
        <v>161</v>
      </c>
    </row>
    <row r="307" spans="3:36" ht="20">
      <c r="C307" s="300" t="s">
        <v>174</v>
      </c>
      <c r="D307" s="301" t="s">
        <v>203</v>
      </c>
      <c r="E307" s="302" t="s">
        <v>204</v>
      </c>
      <c r="F307" s="302" t="s">
        <v>195</v>
      </c>
      <c r="G307" s="302" t="s">
        <v>196</v>
      </c>
      <c r="H307" s="302"/>
      <c r="I307" s="303">
        <v>720</v>
      </c>
      <c r="J307" s="303"/>
      <c r="K307" s="303"/>
      <c r="L307" s="291"/>
      <c r="M307" s="291" t="s">
        <v>208</v>
      </c>
      <c r="N307" s="304" t="str">
        <f t="shared" si="55"/>
        <v>T_UEZC250X720</v>
      </c>
      <c r="O307" s="305" t="str">
        <f t="shared" si="53"/>
        <v>T_UEZC250X720MainHD</v>
      </c>
      <c r="P307" s="306"/>
      <c r="Q307" s="307">
        <v>250</v>
      </c>
      <c r="R307" s="308"/>
      <c r="S307" s="308" t="s">
        <v>198</v>
      </c>
      <c r="T307" s="308" t="str">
        <f t="shared" si="50"/>
        <v>F</v>
      </c>
      <c r="U307" s="308" t="s">
        <v>214</v>
      </c>
      <c r="V307" s="308" t="str" cm="1">
        <f t="array" ref="V307">IFERROR(_xlfn.IFS(U307="Palanca ","T",U307="Motorizado","M",U307="Mando Prolongado","MP"),"")</f>
        <v>M</v>
      </c>
      <c r="W307" s="308"/>
      <c r="X307" s="305" t="str">
        <f t="shared" si="51"/>
        <v>T_UEZC250X720MainHDDerFM</v>
      </c>
      <c r="Y307" s="309" t="s">
        <v>180</v>
      </c>
      <c r="Z307" s="309"/>
      <c r="AA307" s="307"/>
      <c r="AB307" s="310"/>
      <c r="AI307" s="26" t="str">
        <f t="shared" si="52"/>
        <v>Main Horizontal  EZC250 Fijo  Motorizado, T-Power  W: 720</v>
      </c>
      <c r="AJ307" s="26" t="s">
        <v>161</v>
      </c>
    </row>
    <row r="308" spans="3:36" ht="20">
      <c r="C308" s="300" t="s">
        <v>174</v>
      </c>
      <c r="D308" s="301" t="s">
        <v>203</v>
      </c>
      <c r="E308" s="302" t="s">
        <v>204</v>
      </c>
      <c r="F308" s="302" t="s">
        <v>195</v>
      </c>
      <c r="G308" s="302" t="s">
        <v>196</v>
      </c>
      <c r="H308" s="302"/>
      <c r="I308" s="303">
        <v>720</v>
      </c>
      <c r="J308" s="303"/>
      <c r="K308" s="303"/>
      <c r="L308" s="291"/>
      <c r="M308" s="291" t="s">
        <v>205</v>
      </c>
      <c r="N308" s="304" t="str">
        <f t="shared" si="55"/>
        <v>T_UEZC400X720</v>
      </c>
      <c r="O308" s="305" t="str">
        <f t="shared" si="53"/>
        <v>T_UEZC400X720MainHI</v>
      </c>
      <c r="P308" s="306"/>
      <c r="Q308" s="307">
        <v>400</v>
      </c>
      <c r="R308" s="308"/>
      <c r="S308" s="308" t="s">
        <v>198</v>
      </c>
      <c r="T308" s="308" t="str">
        <f t="shared" si="50"/>
        <v>F</v>
      </c>
      <c r="U308" s="308" t="s">
        <v>214</v>
      </c>
      <c r="V308" s="308" t="str" cm="1">
        <f t="array" ref="V308">IFERROR(_xlfn.IFS(U308="Palanca ","T",U308="Motorizado","M",U308="Mando Prolongado","MP"),"")</f>
        <v>M</v>
      </c>
      <c r="W308" s="308"/>
      <c r="X308" s="305" t="str">
        <f t="shared" si="51"/>
        <v>T_UEZC400X720MainHIIzqFM</v>
      </c>
      <c r="Y308" s="309" t="s">
        <v>180</v>
      </c>
      <c r="Z308" s="309"/>
      <c r="AA308" s="307"/>
      <c r="AB308" s="310"/>
      <c r="AI308" s="26" t="str">
        <f t="shared" si="52"/>
        <v>Main Horizontal  EZC400 Fijo  Motorizado, T-Power  W: 720</v>
      </c>
      <c r="AJ308" s="26" t="s">
        <v>161</v>
      </c>
    </row>
    <row r="309" spans="3:36" ht="20">
      <c r="C309" s="300" t="s">
        <v>174</v>
      </c>
      <c r="D309" s="301" t="s">
        <v>203</v>
      </c>
      <c r="E309" s="302" t="s">
        <v>204</v>
      </c>
      <c r="F309" s="302" t="s">
        <v>195</v>
      </c>
      <c r="G309" s="302" t="s">
        <v>196</v>
      </c>
      <c r="H309" s="302"/>
      <c r="I309" s="303">
        <v>720</v>
      </c>
      <c r="J309" s="303"/>
      <c r="K309" s="303"/>
      <c r="L309" s="291"/>
      <c r="M309" s="291" t="s">
        <v>208</v>
      </c>
      <c r="N309" s="304" t="str">
        <f t="shared" si="55"/>
        <v>T_UEZC400X720</v>
      </c>
      <c r="O309" s="305" t="str">
        <f t="shared" si="53"/>
        <v>T_UEZC400X720MainHD</v>
      </c>
      <c r="P309" s="306"/>
      <c r="Q309" s="307">
        <v>400</v>
      </c>
      <c r="R309" s="308"/>
      <c r="S309" s="308" t="s">
        <v>198</v>
      </c>
      <c r="T309" s="308" t="str">
        <f t="shared" si="50"/>
        <v>F</v>
      </c>
      <c r="U309" s="308" t="s">
        <v>214</v>
      </c>
      <c r="V309" s="308" t="str" cm="1">
        <f t="array" ref="V309">IFERROR(_xlfn.IFS(U309="Palanca ","T",U309="Motorizado","M",U309="Mando Prolongado","MP"),"")</f>
        <v>M</v>
      </c>
      <c r="W309" s="308"/>
      <c r="X309" s="305" t="str">
        <f t="shared" si="51"/>
        <v>T_UEZC400X720MainHDDerFM</v>
      </c>
      <c r="Y309" s="309" t="s">
        <v>180</v>
      </c>
      <c r="Z309" s="309"/>
      <c r="AA309" s="307"/>
      <c r="AB309" s="310"/>
      <c r="AI309" s="26" t="str">
        <f t="shared" si="52"/>
        <v>Main Horizontal  EZC400 Fijo  Motorizado, T-Power  W: 720</v>
      </c>
      <c r="AJ309" s="26" t="s">
        <v>161</v>
      </c>
    </row>
    <row r="310" spans="3:36" ht="20">
      <c r="C310" s="300" t="s">
        <v>174</v>
      </c>
      <c r="D310" s="301" t="s">
        <v>203</v>
      </c>
      <c r="E310" s="302" t="s">
        <v>204</v>
      </c>
      <c r="F310" s="302" t="s">
        <v>195</v>
      </c>
      <c r="G310" s="302" t="s">
        <v>196</v>
      </c>
      <c r="H310" s="302"/>
      <c r="I310" s="303">
        <v>720</v>
      </c>
      <c r="J310" s="303"/>
      <c r="K310" s="303"/>
      <c r="L310" s="291"/>
      <c r="M310" s="291" t="s">
        <v>205</v>
      </c>
      <c r="N310" s="304" t="str">
        <f t="shared" si="55"/>
        <v>T_UEZC630X720</v>
      </c>
      <c r="O310" s="305" t="str">
        <f t="shared" si="53"/>
        <v>T_UEZC630X720MainHI</v>
      </c>
      <c r="P310" s="306"/>
      <c r="Q310" s="307">
        <v>630</v>
      </c>
      <c r="R310" s="308"/>
      <c r="S310" s="308" t="s">
        <v>198</v>
      </c>
      <c r="T310" s="308" t="str">
        <f t="shared" si="50"/>
        <v>F</v>
      </c>
      <c r="U310" s="308" t="s">
        <v>214</v>
      </c>
      <c r="V310" s="308" t="str" cm="1">
        <f t="array" ref="V310">IFERROR(_xlfn.IFS(U310="Palanca ","T",U310="Motorizado","M",U310="Mando Prolongado","MP"),"")</f>
        <v>M</v>
      </c>
      <c r="W310" s="308"/>
      <c r="X310" s="305" t="str">
        <f t="shared" si="51"/>
        <v>T_UEZC630X720MainHIIzqFM</v>
      </c>
      <c r="Y310" s="309" t="s">
        <v>180</v>
      </c>
      <c r="Z310" s="309"/>
      <c r="AA310" s="307"/>
      <c r="AB310" s="310"/>
      <c r="AI310" s="26" t="str">
        <f t="shared" si="52"/>
        <v>Main Horizontal  EZC630 Fijo  Motorizado, T-Power  W: 720</v>
      </c>
      <c r="AJ310" s="26" t="s">
        <v>161</v>
      </c>
    </row>
    <row r="311" spans="3:36" ht="20">
      <c r="C311" s="300" t="s">
        <v>174</v>
      </c>
      <c r="D311" s="301" t="s">
        <v>203</v>
      </c>
      <c r="E311" s="302" t="s">
        <v>204</v>
      </c>
      <c r="F311" s="302" t="s">
        <v>195</v>
      </c>
      <c r="G311" s="302" t="s">
        <v>196</v>
      </c>
      <c r="H311" s="302"/>
      <c r="I311" s="303">
        <v>720</v>
      </c>
      <c r="J311" s="303"/>
      <c r="K311" s="303"/>
      <c r="L311" s="291"/>
      <c r="M311" s="291" t="s">
        <v>208</v>
      </c>
      <c r="N311" s="304" t="str">
        <f t="shared" si="55"/>
        <v>T_UEZC630X720</v>
      </c>
      <c r="O311" s="305" t="str">
        <f t="shared" si="53"/>
        <v>T_UEZC630X720MainHD</v>
      </c>
      <c r="P311" s="306"/>
      <c r="Q311" s="307">
        <v>630</v>
      </c>
      <c r="R311" s="308"/>
      <c r="S311" s="308" t="s">
        <v>198</v>
      </c>
      <c r="T311" s="308" t="str">
        <f t="shared" ref="T311:T374" si="56">MID(S311,1,1)</f>
        <v>F</v>
      </c>
      <c r="U311" s="308" t="s">
        <v>214</v>
      </c>
      <c r="V311" s="308" t="str" cm="1">
        <f t="array" ref="V311">IFERROR(_xlfn.IFS(U311="Palanca ","T",U311="Motorizado","M",U311="Mando Prolongado","MP"),"")</f>
        <v>M</v>
      </c>
      <c r="W311" s="308"/>
      <c r="X311" s="305" t="str">
        <f t="shared" ref="X311:X374" si="57">O311&amp;M311&amp;T311&amp;V311</f>
        <v>T_UEZC630X720MainHDDerFM</v>
      </c>
      <c r="Y311" s="309" t="s">
        <v>180</v>
      </c>
      <c r="Z311" s="309"/>
      <c r="AA311" s="307"/>
      <c r="AB311" s="310"/>
      <c r="AI311" s="26" t="str">
        <f t="shared" ref="AI311:AI374" si="58">F311&amp;" "&amp;E311&amp;" "&amp;G311&amp;Q311&amp;" "&amp;S311&amp;" "&amp;U311&amp;", "&amp;P311&amp;C311&amp;" "&amp;"W: "&amp;I311</f>
        <v>Main Horizontal  EZC630 Fijo  Motorizado, T-Power  W: 720</v>
      </c>
      <c r="AJ311" s="26" t="s">
        <v>161</v>
      </c>
    </row>
    <row r="312" spans="3:36" ht="20">
      <c r="C312" s="287" t="s">
        <v>174</v>
      </c>
      <c r="D312" s="288" t="s">
        <v>203</v>
      </c>
      <c r="E312" s="289" t="s">
        <v>204</v>
      </c>
      <c r="F312" s="311" t="s">
        <v>209</v>
      </c>
      <c r="G312" s="311" t="s">
        <v>201</v>
      </c>
      <c r="H312" s="289"/>
      <c r="I312" s="312">
        <v>720</v>
      </c>
      <c r="J312" s="312"/>
      <c r="K312" s="312"/>
      <c r="L312" s="313"/>
      <c r="M312" s="313" t="s">
        <v>205</v>
      </c>
      <c r="N312" s="292" t="str">
        <f t="shared" si="55"/>
        <v>T_UCVS250X720</v>
      </c>
      <c r="O312" s="293" t="str">
        <f t="shared" si="53"/>
        <v>T_UCVS250X720Main HI</v>
      </c>
      <c r="P312" s="294"/>
      <c r="Q312" s="295">
        <v>250</v>
      </c>
      <c r="R312" s="296"/>
      <c r="S312" s="296" t="s">
        <v>198</v>
      </c>
      <c r="T312" s="296" t="str">
        <f t="shared" si="56"/>
        <v>F</v>
      </c>
      <c r="U312" s="296" t="s">
        <v>214</v>
      </c>
      <c r="V312" s="296" t="str" cm="1">
        <f t="array" ref="V312">IFERROR(_xlfn.IFS(U312="Palanca ","T",U312="Motorizado","M",U312="Mando Prolongado","MP"),"")</f>
        <v>M</v>
      </c>
      <c r="W312" s="296"/>
      <c r="X312" s="293" t="str">
        <f t="shared" si="57"/>
        <v>T_UCVS250X720Main HIIzqFM</v>
      </c>
      <c r="Y312" s="297" t="s">
        <v>180</v>
      </c>
      <c r="Z312" s="297"/>
      <c r="AA312" s="292"/>
      <c r="AB312" s="298"/>
      <c r="AI312" s="26" t="str">
        <f t="shared" si="58"/>
        <v>Main  Horizontal  CVS250 Fijo  Motorizado, T-Power  W: 720</v>
      </c>
      <c r="AJ312" s="26" t="s">
        <v>161</v>
      </c>
    </row>
    <row r="313" spans="3:36" ht="20">
      <c r="C313" s="287" t="s">
        <v>174</v>
      </c>
      <c r="D313" s="288" t="s">
        <v>203</v>
      </c>
      <c r="E313" s="289" t="s">
        <v>204</v>
      </c>
      <c r="F313" s="311" t="s">
        <v>195</v>
      </c>
      <c r="G313" s="311" t="s">
        <v>201</v>
      </c>
      <c r="H313" s="289"/>
      <c r="I313" s="312">
        <v>720</v>
      </c>
      <c r="J313" s="312"/>
      <c r="K313" s="312"/>
      <c r="L313" s="313"/>
      <c r="M313" s="313" t="s">
        <v>208</v>
      </c>
      <c r="N313" s="292" t="str">
        <f t="shared" si="55"/>
        <v>T_UCVS250X720</v>
      </c>
      <c r="O313" s="293" t="str">
        <f t="shared" si="53"/>
        <v>T_UCVS250X720MainHD</v>
      </c>
      <c r="P313" s="294"/>
      <c r="Q313" s="295">
        <v>250</v>
      </c>
      <c r="R313" s="296"/>
      <c r="S313" s="296" t="s">
        <v>198</v>
      </c>
      <c r="T313" s="296" t="str">
        <f t="shared" si="56"/>
        <v>F</v>
      </c>
      <c r="U313" s="296" t="s">
        <v>214</v>
      </c>
      <c r="V313" s="296" t="str" cm="1">
        <f t="array" ref="V313">IFERROR(_xlfn.IFS(U313="Palanca ","T",U313="Motorizado","M",U313="Mando Prolongado","MP"),"")</f>
        <v>M</v>
      </c>
      <c r="W313" s="296"/>
      <c r="X313" s="293" t="str">
        <f t="shared" si="57"/>
        <v>T_UCVS250X720MainHDDerFM</v>
      </c>
      <c r="Y313" s="297" t="s">
        <v>180</v>
      </c>
      <c r="Z313" s="297"/>
      <c r="AA313" s="292"/>
      <c r="AB313" s="298"/>
      <c r="AI313" s="26" t="str">
        <f t="shared" si="58"/>
        <v>Main Horizontal  CVS250 Fijo  Motorizado, T-Power  W: 720</v>
      </c>
      <c r="AJ313" s="26" t="s">
        <v>161</v>
      </c>
    </row>
    <row r="314" spans="3:36" ht="20">
      <c r="C314" s="287" t="s">
        <v>174</v>
      </c>
      <c r="D314" s="288" t="s">
        <v>203</v>
      </c>
      <c r="E314" s="289" t="s">
        <v>204</v>
      </c>
      <c r="F314" s="311" t="s">
        <v>209</v>
      </c>
      <c r="G314" s="311" t="s">
        <v>201</v>
      </c>
      <c r="H314" s="289"/>
      <c r="I314" s="312">
        <v>720</v>
      </c>
      <c r="J314" s="312"/>
      <c r="K314" s="312"/>
      <c r="L314" s="313"/>
      <c r="M314" s="313" t="s">
        <v>205</v>
      </c>
      <c r="N314" s="292" t="str">
        <f t="shared" si="55"/>
        <v>T_UCVS400X720</v>
      </c>
      <c r="O314" s="293" t="str">
        <f t="shared" si="53"/>
        <v>T_UCVS400X720Main HI</v>
      </c>
      <c r="P314" s="294"/>
      <c r="Q314" s="295">
        <v>400</v>
      </c>
      <c r="R314" s="296"/>
      <c r="S314" s="296" t="s">
        <v>198</v>
      </c>
      <c r="T314" s="296" t="str">
        <f t="shared" si="56"/>
        <v>F</v>
      </c>
      <c r="U314" s="296" t="s">
        <v>214</v>
      </c>
      <c r="V314" s="296" t="str" cm="1">
        <f t="array" ref="V314">IFERROR(_xlfn.IFS(U314="Palanca ","T",U314="Motorizado","M",U314="Mando Prolongado","MP"),"")</f>
        <v>M</v>
      </c>
      <c r="W314" s="296"/>
      <c r="X314" s="293" t="str">
        <f t="shared" si="57"/>
        <v>T_UCVS400X720Main HIIzqFM</v>
      </c>
      <c r="Y314" s="297" t="s">
        <v>180</v>
      </c>
      <c r="Z314" s="297"/>
      <c r="AA314" s="292"/>
      <c r="AB314" s="298"/>
      <c r="AI314" s="26" t="str">
        <f t="shared" si="58"/>
        <v>Main  Horizontal  CVS400 Fijo  Motorizado, T-Power  W: 720</v>
      </c>
      <c r="AJ314" s="26" t="s">
        <v>161</v>
      </c>
    </row>
    <row r="315" spans="3:36" ht="20">
      <c r="C315" s="287" t="s">
        <v>174</v>
      </c>
      <c r="D315" s="288" t="s">
        <v>203</v>
      </c>
      <c r="E315" s="289" t="s">
        <v>204</v>
      </c>
      <c r="F315" s="311" t="s">
        <v>209</v>
      </c>
      <c r="G315" s="311" t="s">
        <v>201</v>
      </c>
      <c r="H315" s="289"/>
      <c r="I315" s="312">
        <v>720</v>
      </c>
      <c r="J315" s="312"/>
      <c r="K315" s="312"/>
      <c r="L315" s="313"/>
      <c r="M315" s="313" t="s">
        <v>208</v>
      </c>
      <c r="N315" s="292" t="str">
        <f t="shared" si="55"/>
        <v>T_UCVS400X720</v>
      </c>
      <c r="O315" s="293" t="str">
        <f t="shared" si="53"/>
        <v>T_UCVS400X720Main HD</v>
      </c>
      <c r="P315" s="294"/>
      <c r="Q315" s="295">
        <v>400</v>
      </c>
      <c r="R315" s="296"/>
      <c r="S315" s="296" t="s">
        <v>198</v>
      </c>
      <c r="T315" s="296" t="str">
        <f t="shared" si="56"/>
        <v>F</v>
      </c>
      <c r="U315" s="296" t="s">
        <v>214</v>
      </c>
      <c r="V315" s="296" t="str" cm="1">
        <f t="array" ref="V315">IFERROR(_xlfn.IFS(U315="Palanca ","T",U315="Motorizado","M",U315="Mando Prolongado","MP"),"")</f>
        <v>M</v>
      </c>
      <c r="W315" s="296"/>
      <c r="X315" s="293" t="str">
        <f t="shared" si="57"/>
        <v>T_UCVS400X720Main HDDerFM</v>
      </c>
      <c r="Y315" s="297" t="s">
        <v>180</v>
      </c>
      <c r="Z315" s="297"/>
      <c r="AA315" s="292"/>
      <c r="AB315" s="298"/>
      <c r="AI315" s="26" t="str">
        <f t="shared" si="58"/>
        <v>Main  Horizontal  CVS400 Fijo  Motorizado, T-Power  W: 720</v>
      </c>
      <c r="AJ315" s="26" t="s">
        <v>161</v>
      </c>
    </row>
    <row r="316" spans="3:36" ht="20">
      <c r="C316" s="287" t="s">
        <v>174</v>
      </c>
      <c r="D316" s="288" t="s">
        <v>203</v>
      </c>
      <c r="E316" s="289" t="s">
        <v>204</v>
      </c>
      <c r="F316" s="311" t="s">
        <v>195</v>
      </c>
      <c r="G316" s="311" t="s">
        <v>201</v>
      </c>
      <c r="H316" s="289"/>
      <c r="I316" s="312">
        <v>720</v>
      </c>
      <c r="J316" s="312"/>
      <c r="K316" s="312"/>
      <c r="L316" s="313"/>
      <c r="M316" s="313" t="s">
        <v>205</v>
      </c>
      <c r="N316" s="292" t="str">
        <f t="shared" si="55"/>
        <v>T_UCVS630X720</v>
      </c>
      <c r="O316" s="293" t="str">
        <f t="shared" si="53"/>
        <v>T_UCVS630X720MainHI</v>
      </c>
      <c r="P316" s="294"/>
      <c r="Q316" s="295">
        <v>630</v>
      </c>
      <c r="R316" s="296"/>
      <c r="S316" s="296" t="s">
        <v>198</v>
      </c>
      <c r="T316" s="296" t="str">
        <f t="shared" si="56"/>
        <v>F</v>
      </c>
      <c r="U316" s="296" t="s">
        <v>214</v>
      </c>
      <c r="V316" s="296" t="str" cm="1">
        <f t="array" ref="V316">IFERROR(_xlfn.IFS(U316="Palanca ","T",U316="Motorizado","M",U316="Mando Prolongado","MP"),"")</f>
        <v>M</v>
      </c>
      <c r="W316" s="296"/>
      <c r="X316" s="293" t="str">
        <f t="shared" si="57"/>
        <v>T_UCVS630X720MainHIIzqFM</v>
      </c>
      <c r="Y316" s="297" t="s">
        <v>180</v>
      </c>
      <c r="Z316" s="297"/>
      <c r="AA316" s="292"/>
      <c r="AB316" s="298"/>
      <c r="AI316" s="26" t="str">
        <f t="shared" si="58"/>
        <v>Main Horizontal  CVS630 Fijo  Motorizado, T-Power  W: 720</v>
      </c>
      <c r="AJ316" s="26" t="s">
        <v>161</v>
      </c>
    </row>
    <row r="317" spans="3:36" ht="20">
      <c r="C317" s="287" t="s">
        <v>174</v>
      </c>
      <c r="D317" s="288" t="s">
        <v>203</v>
      </c>
      <c r="E317" s="289" t="s">
        <v>204</v>
      </c>
      <c r="F317" s="311" t="s">
        <v>195</v>
      </c>
      <c r="G317" s="311" t="s">
        <v>201</v>
      </c>
      <c r="H317" s="289"/>
      <c r="I317" s="312">
        <v>720</v>
      </c>
      <c r="J317" s="312"/>
      <c r="K317" s="312"/>
      <c r="L317" s="313"/>
      <c r="M317" s="313" t="s">
        <v>208</v>
      </c>
      <c r="N317" s="292" t="str">
        <f t="shared" si="55"/>
        <v>T_UCVS630X720</v>
      </c>
      <c r="O317" s="293" t="str">
        <f t="shared" si="53"/>
        <v>T_UCVS630X720MainHD</v>
      </c>
      <c r="P317" s="294"/>
      <c r="Q317" s="295">
        <v>630</v>
      </c>
      <c r="R317" s="296"/>
      <c r="S317" s="296" t="s">
        <v>198</v>
      </c>
      <c r="T317" s="296" t="str">
        <f t="shared" si="56"/>
        <v>F</v>
      </c>
      <c r="U317" s="296" t="s">
        <v>214</v>
      </c>
      <c r="V317" s="296" t="str" cm="1">
        <f t="array" ref="V317">IFERROR(_xlfn.IFS(U317="Palanca ","T",U317="Motorizado","M",U317="Mando Prolongado","MP"),"")</f>
        <v>M</v>
      </c>
      <c r="W317" s="296"/>
      <c r="X317" s="293" t="str">
        <f t="shared" si="57"/>
        <v>T_UCVS630X720MainHDDerFM</v>
      </c>
      <c r="Y317" s="297" t="s">
        <v>180</v>
      </c>
      <c r="Z317" s="297"/>
      <c r="AA317" s="292"/>
      <c r="AB317" s="298"/>
      <c r="AI317" s="26" t="str">
        <f t="shared" si="58"/>
        <v>Main Horizontal  CVS630 Fijo  Motorizado, T-Power  W: 720</v>
      </c>
      <c r="AJ317" s="26" t="s">
        <v>161</v>
      </c>
    </row>
    <row r="318" spans="3:36" ht="20">
      <c r="C318" s="300" t="s">
        <v>174</v>
      </c>
      <c r="D318" s="301" t="s">
        <v>203</v>
      </c>
      <c r="E318" s="302" t="s">
        <v>204</v>
      </c>
      <c r="F318" s="302" t="s">
        <v>195</v>
      </c>
      <c r="G318" s="302" t="s">
        <v>202</v>
      </c>
      <c r="H318" s="302"/>
      <c r="I318" s="303">
        <v>720</v>
      </c>
      <c r="J318" s="303"/>
      <c r="K318" s="303"/>
      <c r="L318" s="291"/>
      <c r="M318" s="291" t="s">
        <v>205</v>
      </c>
      <c r="N318" s="304" t="str">
        <f t="shared" si="55"/>
        <v>T_UNSX250X720</v>
      </c>
      <c r="O318" s="305" t="str">
        <f t="shared" si="53"/>
        <v>T_UNSX250X720MainHI</v>
      </c>
      <c r="P318" s="306"/>
      <c r="Q318" s="307">
        <v>250</v>
      </c>
      <c r="R318" s="308"/>
      <c r="S318" s="308" t="s">
        <v>198</v>
      </c>
      <c r="T318" s="308" t="str">
        <f t="shared" si="56"/>
        <v>F</v>
      </c>
      <c r="U318" s="308" t="s">
        <v>214</v>
      </c>
      <c r="V318" s="308" t="str" cm="1">
        <f t="array" ref="V318">IFERROR(_xlfn.IFS(U318="Palanca ","T",U318="Motorizado","M",U318="Mando Prolongado","MP"),"")</f>
        <v>M</v>
      </c>
      <c r="W318" s="308"/>
      <c r="X318" s="305" t="str">
        <f t="shared" si="57"/>
        <v>T_UNSX250X720MainHIIzqFM</v>
      </c>
      <c r="Y318" s="309" t="s">
        <v>180</v>
      </c>
      <c r="Z318" s="309"/>
      <c r="AA318" s="307"/>
      <c r="AB318" s="310"/>
      <c r="AI318" s="26" t="str">
        <f t="shared" si="58"/>
        <v>Main Horizontal  NSX250 Fijo  Motorizado, T-Power  W: 720</v>
      </c>
      <c r="AJ318" s="26" t="s">
        <v>161</v>
      </c>
    </row>
    <row r="319" spans="3:36" ht="20">
      <c r="C319" s="300" t="s">
        <v>174</v>
      </c>
      <c r="D319" s="301" t="s">
        <v>203</v>
      </c>
      <c r="E319" s="302" t="s">
        <v>204</v>
      </c>
      <c r="F319" s="302" t="s">
        <v>195</v>
      </c>
      <c r="G319" s="302" t="s">
        <v>202</v>
      </c>
      <c r="H319" s="302"/>
      <c r="I319" s="303">
        <v>720</v>
      </c>
      <c r="J319" s="303"/>
      <c r="K319" s="303"/>
      <c r="L319" s="291"/>
      <c r="M319" s="291" t="s">
        <v>208</v>
      </c>
      <c r="N319" s="304" t="str">
        <f t="shared" si="55"/>
        <v>T_UNSX250X720</v>
      </c>
      <c r="O319" s="305" t="str">
        <f t="shared" si="53"/>
        <v>T_UNSX250X720MainHD</v>
      </c>
      <c r="P319" s="306"/>
      <c r="Q319" s="307">
        <v>250</v>
      </c>
      <c r="R319" s="308"/>
      <c r="S319" s="308" t="s">
        <v>198</v>
      </c>
      <c r="T319" s="308" t="str">
        <f t="shared" si="56"/>
        <v>F</v>
      </c>
      <c r="U319" s="308" t="s">
        <v>214</v>
      </c>
      <c r="V319" s="308" t="str" cm="1">
        <f t="array" ref="V319">IFERROR(_xlfn.IFS(U319="Palanca ","T",U319="Motorizado","M",U319="Mando Prolongado","MP"),"")</f>
        <v>M</v>
      </c>
      <c r="W319" s="308"/>
      <c r="X319" s="305" t="str">
        <f t="shared" si="57"/>
        <v>T_UNSX250X720MainHDDerFM</v>
      </c>
      <c r="Y319" s="309" t="s">
        <v>180</v>
      </c>
      <c r="Z319" s="309"/>
      <c r="AA319" s="307"/>
      <c r="AB319" s="310"/>
      <c r="AI319" s="26" t="str">
        <f t="shared" si="58"/>
        <v>Main Horizontal  NSX250 Fijo  Motorizado, T-Power  W: 720</v>
      </c>
      <c r="AJ319" s="26" t="s">
        <v>161</v>
      </c>
    </row>
    <row r="320" spans="3:36" ht="20">
      <c r="C320" s="300" t="s">
        <v>174</v>
      </c>
      <c r="D320" s="301" t="s">
        <v>203</v>
      </c>
      <c r="E320" s="302" t="s">
        <v>204</v>
      </c>
      <c r="F320" s="302" t="s">
        <v>195</v>
      </c>
      <c r="G320" s="302" t="s">
        <v>202</v>
      </c>
      <c r="H320" s="302"/>
      <c r="I320" s="303">
        <v>720</v>
      </c>
      <c r="J320" s="303"/>
      <c r="K320" s="303"/>
      <c r="L320" s="291"/>
      <c r="M320" s="291" t="s">
        <v>205</v>
      </c>
      <c r="N320" s="304" t="str">
        <f t="shared" si="55"/>
        <v>T_UNSX400X720</v>
      </c>
      <c r="O320" s="305" t="str">
        <f t="shared" si="53"/>
        <v>T_UNSX400X720MainHI</v>
      </c>
      <c r="P320" s="306"/>
      <c r="Q320" s="307">
        <v>400</v>
      </c>
      <c r="R320" s="308"/>
      <c r="S320" s="308" t="s">
        <v>198</v>
      </c>
      <c r="T320" s="308" t="str">
        <f t="shared" si="56"/>
        <v>F</v>
      </c>
      <c r="U320" s="308" t="s">
        <v>214</v>
      </c>
      <c r="V320" s="308" t="str" cm="1">
        <f t="array" ref="V320">IFERROR(_xlfn.IFS(U320="Palanca ","T",U320="Motorizado","M",U320="Mando Prolongado","MP"),"")</f>
        <v>M</v>
      </c>
      <c r="W320" s="308"/>
      <c r="X320" s="305" t="str">
        <f t="shared" si="57"/>
        <v>T_UNSX400X720MainHIIzqFM</v>
      </c>
      <c r="Y320" s="309" t="s">
        <v>180</v>
      </c>
      <c r="Z320" s="309"/>
      <c r="AA320" s="307"/>
      <c r="AB320" s="310"/>
      <c r="AI320" s="26" t="str">
        <f t="shared" si="58"/>
        <v>Main Horizontal  NSX400 Fijo  Motorizado, T-Power  W: 720</v>
      </c>
      <c r="AJ320" s="26" t="s">
        <v>161</v>
      </c>
    </row>
    <row r="321" spans="3:36" ht="20">
      <c r="C321" s="300" t="s">
        <v>174</v>
      </c>
      <c r="D321" s="301" t="s">
        <v>203</v>
      </c>
      <c r="E321" s="302" t="s">
        <v>204</v>
      </c>
      <c r="F321" s="302" t="s">
        <v>195</v>
      </c>
      <c r="G321" s="302" t="s">
        <v>202</v>
      </c>
      <c r="H321" s="302"/>
      <c r="I321" s="303">
        <v>720</v>
      </c>
      <c r="J321" s="303"/>
      <c r="K321" s="303"/>
      <c r="L321" s="291"/>
      <c r="M321" s="291" t="s">
        <v>208</v>
      </c>
      <c r="N321" s="304" t="str">
        <f t="shared" si="55"/>
        <v>T_UNSX400X720</v>
      </c>
      <c r="O321" s="305" t="str">
        <f t="shared" si="53"/>
        <v>T_UNSX400X720MainHD</v>
      </c>
      <c r="P321" s="306"/>
      <c r="Q321" s="307">
        <v>400</v>
      </c>
      <c r="R321" s="308"/>
      <c r="S321" s="308" t="s">
        <v>198</v>
      </c>
      <c r="T321" s="308" t="str">
        <f t="shared" si="56"/>
        <v>F</v>
      </c>
      <c r="U321" s="308" t="s">
        <v>214</v>
      </c>
      <c r="V321" s="308" t="str" cm="1">
        <f t="array" ref="V321">IFERROR(_xlfn.IFS(U321="Palanca ","T",U321="Motorizado","M",U321="Mando Prolongado","MP"),"")</f>
        <v>M</v>
      </c>
      <c r="W321" s="308"/>
      <c r="X321" s="305" t="str">
        <f t="shared" si="57"/>
        <v>T_UNSX400X720MainHDDerFM</v>
      </c>
      <c r="Y321" s="309" t="s">
        <v>180</v>
      </c>
      <c r="Z321" s="309"/>
      <c r="AA321" s="307"/>
      <c r="AB321" s="310"/>
      <c r="AI321" s="26" t="str">
        <f t="shared" si="58"/>
        <v>Main Horizontal  NSX400 Fijo  Motorizado, T-Power  W: 720</v>
      </c>
      <c r="AJ321" s="26" t="s">
        <v>161</v>
      </c>
    </row>
    <row r="322" spans="3:36" ht="20">
      <c r="C322" s="300" t="s">
        <v>174</v>
      </c>
      <c r="D322" s="301" t="s">
        <v>203</v>
      </c>
      <c r="E322" s="302" t="s">
        <v>204</v>
      </c>
      <c r="F322" s="302" t="s">
        <v>195</v>
      </c>
      <c r="G322" s="302" t="s">
        <v>202</v>
      </c>
      <c r="H322" s="302"/>
      <c r="I322" s="303">
        <v>720</v>
      </c>
      <c r="J322" s="303"/>
      <c r="K322" s="303"/>
      <c r="L322" s="291"/>
      <c r="M322" s="291" t="s">
        <v>205</v>
      </c>
      <c r="N322" s="304" t="str">
        <f t="shared" si="55"/>
        <v>T_UNSX630X720</v>
      </c>
      <c r="O322" s="305" t="str">
        <f t="shared" si="53"/>
        <v>T_UNSX630X720MainHI</v>
      </c>
      <c r="P322" s="306"/>
      <c r="Q322" s="307">
        <v>630</v>
      </c>
      <c r="R322" s="308"/>
      <c r="S322" s="308" t="s">
        <v>198</v>
      </c>
      <c r="T322" s="308" t="str">
        <f t="shared" si="56"/>
        <v>F</v>
      </c>
      <c r="U322" s="308" t="s">
        <v>214</v>
      </c>
      <c r="V322" s="308" t="str" cm="1">
        <f t="array" ref="V322">IFERROR(_xlfn.IFS(U322="Palanca ","T",U322="Motorizado","M",U322="Mando Prolongado","MP"),"")</f>
        <v>M</v>
      </c>
      <c r="W322" s="308"/>
      <c r="X322" s="305" t="str">
        <f t="shared" si="57"/>
        <v>T_UNSX630X720MainHIIzqFM</v>
      </c>
      <c r="Y322" s="309" t="s">
        <v>180</v>
      </c>
      <c r="Z322" s="309"/>
      <c r="AA322" s="307"/>
      <c r="AB322" s="310"/>
      <c r="AI322" s="26" t="str">
        <f t="shared" si="58"/>
        <v>Main Horizontal  NSX630 Fijo  Motorizado, T-Power  W: 720</v>
      </c>
      <c r="AJ322" s="26" t="s">
        <v>161</v>
      </c>
    </row>
    <row r="323" spans="3:36" ht="20">
      <c r="C323" s="300" t="s">
        <v>174</v>
      </c>
      <c r="D323" s="301" t="s">
        <v>203</v>
      </c>
      <c r="E323" s="302" t="s">
        <v>204</v>
      </c>
      <c r="F323" s="302" t="s">
        <v>195</v>
      </c>
      <c r="G323" s="302" t="s">
        <v>202</v>
      </c>
      <c r="H323" s="302"/>
      <c r="I323" s="303">
        <v>720</v>
      </c>
      <c r="J323" s="303"/>
      <c r="K323" s="303"/>
      <c r="L323" s="291"/>
      <c r="M323" s="291" t="s">
        <v>208</v>
      </c>
      <c r="N323" s="304" t="str">
        <f t="shared" si="55"/>
        <v>T_UNSX630X720</v>
      </c>
      <c r="O323" s="305" t="str">
        <f t="shared" si="53"/>
        <v>T_UNSX630X720MainHD</v>
      </c>
      <c r="P323" s="306"/>
      <c r="Q323" s="307">
        <v>630</v>
      </c>
      <c r="R323" s="308"/>
      <c r="S323" s="308" t="s">
        <v>198</v>
      </c>
      <c r="T323" s="308" t="str">
        <f t="shared" si="56"/>
        <v>F</v>
      </c>
      <c r="U323" s="308" t="s">
        <v>214</v>
      </c>
      <c r="V323" s="308" t="str" cm="1">
        <f t="array" ref="V323">IFERROR(_xlfn.IFS(U323="Palanca ","T",U323="Motorizado","M",U323="Mando Prolongado","MP"),"")</f>
        <v>M</v>
      </c>
      <c r="W323" s="308"/>
      <c r="X323" s="305" t="str">
        <f t="shared" si="57"/>
        <v>T_UNSX630X720MainHDDerFM</v>
      </c>
      <c r="Y323" s="309" t="s">
        <v>180</v>
      </c>
      <c r="Z323" s="309"/>
      <c r="AA323" s="307"/>
      <c r="AB323" s="310"/>
      <c r="AI323" s="26" t="str">
        <f t="shared" si="58"/>
        <v>Main Horizontal  NSX630 Fijo  Motorizado, T-Power  W: 720</v>
      </c>
      <c r="AJ323" s="26" t="s">
        <v>161</v>
      </c>
    </row>
    <row r="324" spans="3:36" ht="20">
      <c r="C324" s="287" t="s">
        <v>174</v>
      </c>
      <c r="D324" s="288" t="s">
        <v>203</v>
      </c>
      <c r="E324" s="289" t="s">
        <v>204</v>
      </c>
      <c r="F324" s="311" t="s">
        <v>195</v>
      </c>
      <c r="G324" s="311" t="s">
        <v>206</v>
      </c>
      <c r="H324" s="289"/>
      <c r="I324" s="312">
        <v>720</v>
      </c>
      <c r="J324" s="312"/>
      <c r="K324" s="312"/>
      <c r="L324" s="313"/>
      <c r="M324" s="313" t="s">
        <v>205</v>
      </c>
      <c r="N324" s="292" t="str">
        <f t="shared" si="55"/>
        <v>T_UGP250X720</v>
      </c>
      <c r="O324" s="293" t="str">
        <f t="shared" si="53"/>
        <v>T_UGP250X720MainHI</v>
      </c>
      <c r="P324" s="294"/>
      <c r="Q324" s="295">
        <v>250</v>
      </c>
      <c r="R324" s="296"/>
      <c r="S324" s="296" t="s">
        <v>198</v>
      </c>
      <c r="T324" s="296" t="str">
        <f t="shared" si="56"/>
        <v>F</v>
      </c>
      <c r="U324" s="296" t="s">
        <v>214</v>
      </c>
      <c r="V324" s="296" t="str" cm="1">
        <f t="array" ref="V324">IFERROR(_xlfn.IFS(U324="Palanca ","T",U324="Motorizado","M",U324="Mando Prolongado","MP"),"")</f>
        <v>M</v>
      </c>
      <c r="W324" s="296"/>
      <c r="X324" s="293" t="str">
        <f t="shared" si="57"/>
        <v>T_UGP250X720MainHIIzqFM</v>
      </c>
      <c r="Y324" s="297" t="s">
        <v>180</v>
      </c>
      <c r="Z324" s="297"/>
      <c r="AA324" s="292"/>
      <c r="AB324" s="298"/>
      <c r="AI324" s="26" t="str">
        <f t="shared" si="58"/>
        <v>Main Horizontal  GP250 Fijo  Motorizado, T-Power  W: 720</v>
      </c>
      <c r="AJ324" s="26" t="s">
        <v>161</v>
      </c>
    </row>
    <row r="325" spans="3:36" ht="20">
      <c r="C325" s="287" t="s">
        <v>174</v>
      </c>
      <c r="D325" s="288" t="s">
        <v>203</v>
      </c>
      <c r="E325" s="289" t="s">
        <v>204</v>
      </c>
      <c r="F325" s="311" t="s">
        <v>195</v>
      </c>
      <c r="G325" s="311" t="s">
        <v>206</v>
      </c>
      <c r="H325" s="289"/>
      <c r="I325" s="312">
        <v>720</v>
      </c>
      <c r="J325" s="312"/>
      <c r="K325" s="312"/>
      <c r="L325" s="313"/>
      <c r="M325" s="313" t="s">
        <v>208</v>
      </c>
      <c r="N325" s="292" t="str">
        <f t="shared" si="55"/>
        <v>T_UGP250X720</v>
      </c>
      <c r="O325" s="293" t="str">
        <f t="shared" ref="O325:O388" si="59">MID(C325,1,1)&amp;"_"&amp;D325&amp;G325&amp;Q325&amp;"X"&amp;I325&amp;F325&amp;MID(E325,1,1)&amp;H325&amp;MID(M325,1,1)</f>
        <v>T_UGP250X720MainHD</v>
      </c>
      <c r="P325" s="294"/>
      <c r="Q325" s="295">
        <v>250</v>
      </c>
      <c r="R325" s="296"/>
      <c r="S325" s="296" t="s">
        <v>198</v>
      </c>
      <c r="T325" s="296" t="str">
        <f t="shared" si="56"/>
        <v>F</v>
      </c>
      <c r="U325" s="296" t="s">
        <v>214</v>
      </c>
      <c r="V325" s="296" t="str" cm="1">
        <f t="array" ref="V325">IFERROR(_xlfn.IFS(U325="Palanca ","T",U325="Motorizado","M",U325="Mando Prolongado","MP"),"")</f>
        <v>M</v>
      </c>
      <c r="W325" s="296"/>
      <c r="X325" s="293" t="str">
        <f t="shared" si="57"/>
        <v>T_UGP250X720MainHDDerFM</v>
      </c>
      <c r="Y325" s="297" t="s">
        <v>180</v>
      </c>
      <c r="Z325" s="297"/>
      <c r="AA325" s="292"/>
      <c r="AB325" s="298"/>
      <c r="AI325" s="26" t="str">
        <f t="shared" si="58"/>
        <v>Main Horizontal  GP250 Fijo  Motorizado, T-Power  W: 720</v>
      </c>
      <c r="AJ325" s="26" t="s">
        <v>161</v>
      </c>
    </row>
    <row r="326" spans="3:36" ht="20">
      <c r="C326" s="287" t="s">
        <v>174</v>
      </c>
      <c r="D326" s="288" t="s">
        <v>203</v>
      </c>
      <c r="E326" s="289" t="s">
        <v>204</v>
      </c>
      <c r="F326" s="311" t="s">
        <v>195</v>
      </c>
      <c r="G326" s="311" t="s">
        <v>206</v>
      </c>
      <c r="H326" s="289"/>
      <c r="I326" s="312">
        <v>720</v>
      </c>
      <c r="J326" s="312"/>
      <c r="K326" s="312"/>
      <c r="L326" s="313"/>
      <c r="M326" s="313" t="s">
        <v>205</v>
      </c>
      <c r="N326" s="292" t="str">
        <f t="shared" si="55"/>
        <v>T_UGP400X720</v>
      </c>
      <c r="O326" s="293" t="str">
        <f t="shared" si="59"/>
        <v>T_UGP400X720MainHI</v>
      </c>
      <c r="P326" s="294"/>
      <c r="Q326" s="295">
        <v>400</v>
      </c>
      <c r="R326" s="296"/>
      <c r="S326" s="296" t="s">
        <v>198</v>
      </c>
      <c r="T326" s="296" t="str">
        <f t="shared" si="56"/>
        <v>F</v>
      </c>
      <c r="U326" s="296" t="s">
        <v>214</v>
      </c>
      <c r="V326" s="296" t="str" cm="1">
        <f t="array" ref="V326">IFERROR(_xlfn.IFS(U326="Palanca ","T",U326="Motorizado","M",U326="Mando Prolongado","MP"),"")</f>
        <v>M</v>
      </c>
      <c r="W326" s="296"/>
      <c r="X326" s="293" t="str">
        <f t="shared" si="57"/>
        <v>T_UGP400X720MainHIIzqFM</v>
      </c>
      <c r="Y326" s="297" t="s">
        <v>180</v>
      </c>
      <c r="Z326" s="297"/>
      <c r="AA326" s="292"/>
      <c r="AB326" s="298"/>
      <c r="AI326" s="26" t="str">
        <f t="shared" si="58"/>
        <v>Main Horizontal  GP400 Fijo  Motorizado, T-Power  W: 720</v>
      </c>
      <c r="AJ326" s="26" t="s">
        <v>161</v>
      </c>
    </row>
    <row r="327" spans="3:36" ht="20">
      <c r="C327" s="287" t="s">
        <v>174</v>
      </c>
      <c r="D327" s="288" t="s">
        <v>203</v>
      </c>
      <c r="E327" s="289" t="s">
        <v>204</v>
      </c>
      <c r="F327" s="311" t="s">
        <v>195</v>
      </c>
      <c r="G327" s="311" t="s">
        <v>206</v>
      </c>
      <c r="H327" s="289"/>
      <c r="I327" s="312">
        <v>720</v>
      </c>
      <c r="J327" s="312"/>
      <c r="K327" s="312"/>
      <c r="L327" s="313"/>
      <c r="M327" s="313" t="s">
        <v>208</v>
      </c>
      <c r="N327" s="292" t="str">
        <f t="shared" si="55"/>
        <v>T_UGP400X720</v>
      </c>
      <c r="O327" s="293" t="str">
        <f t="shared" si="59"/>
        <v>T_UGP400X720MainHD</v>
      </c>
      <c r="P327" s="294"/>
      <c r="Q327" s="295">
        <v>400</v>
      </c>
      <c r="R327" s="296"/>
      <c r="S327" s="296" t="s">
        <v>198</v>
      </c>
      <c r="T327" s="296" t="str">
        <f t="shared" si="56"/>
        <v>F</v>
      </c>
      <c r="U327" s="296" t="s">
        <v>214</v>
      </c>
      <c r="V327" s="296" t="str" cm="1">
        <f t="array" ref="V327">IFERROR(_xlfn.IFS(U327="Palanca ","T",U327="Motorizado","M",U327="Mando Prolongado","MP"),"")</f>
        <v>M</v>
      </c>
      <c r="W327" s="296"/>
      <c r="X327" s="293" t="str">
        <f t="shared" si="57"/>
        <v>T_UGP400X720MainHDDerFM</v>
      </c>
      <c r="Y327" s="297" t="s">
        <v>180</v>
      </c>
      <c r="Z327" s="297"/>
      <c r="AA327" s="292"/>
      <c r="AB327" s="298"/>
      <c r="AI327" s="26" t="str">
        <f t="shared" si="58"/>
        <v>Main Horizontal  GP400 Fijo  Motorizado, T-Power  W: 720</v>
      </c>
      <c r="AJ327" s="26" t="s">
        <v>161</v>
      </c>
    </row>
    <row r="328" spans="3:36" ht="20">
      <c r="C328" s="287" t="s">
        <v>174</v>
      </c>
      <c r="D328" s="288" t="s">
        <v>203</v>
      </c>
      <c r="E328" s="289" t="s">
        <v>204</v>
      </c>
      <c r="F328" s="311" t="s">
        <v>195</v>
      </c>
      <c r="G328" s="311" t="s">
        <v>206</v>
      </c>
      <c r="H328" s="289"/>
      <c r="I328" s="312">
        <v>720</v>
      </c>
      <c r="J328" s="312"/>
      <c r="K328" s="312"/>
      <c r="L328" s="313"/>
      <c r="M328" s="313" t="s">
        <v>205</v>
      </c>
      <c r="N328" s="292" t="str">
        <f t="shared" si="55"/>
        <v>T_UGP630X720</v>
      </c>
      <c r="O328" s="293" t="str">
        <f t="shared" si="59"/>
        <v>T_UGP630X720MainHI</v>
      </c>
      <c r="P328" s="294"/>
      <c r="Q328" s="295">
        <v>630</v>
      </c>
      <c r="R328" s="296"/>
      <c r="S328" s="296" t="s">
        <v>198</v>
      </c>
      <c r="T328" s="296" t="str">
        <f t="shared" si="56"/>
        <v>F</v>
      </c>
      <c r="U328" s="296" t="s">
        <v>214</v>
      </c>
      <c r="V328" s="296" t="str" cm="1">
        <f t="array" ref="V328">IFERROR(_xlfn.IFS(U328="Palanca ","T",U328="Motorizado","M",U328="Mando Prolongado","MP"),"")</f>
        <v>M</v>
      </c>
      <c r="W328" s="296"/>
      <c r="X328" s="293" t="str">
        <f t="shared" si="57"/>
        <v>T_UGP630X720MainHIIzqFM</v>
      </c>
      <c r="Y328" s="297" t="s">
        <v>180</v>
      </c>
      <c r="Z328" s="297"/>
      <c r="AA328" s="292"/>
      <c r="AB328" s="298"/>
      <c r="AI328" s="26" t="str">
        <f t="shared" si="58"/>
        <v>Main Horizontal  GP630 Fijo  Motorizado, T-Power  W: 720</v>
      </c>
      <c r="AJ328" s="26" t="s">
        <v>161</v>
      </c>
    </row>
    <row r="329" spans="3:36" ht="20">
      <c r="C329" s="287" t="s">
        <v>174</v>
      </c>
      <c r="D329" s="288" t="s">
        <v>203</v>
      </c>
      <c r="E329" s="289" t="s">
        <v>204</v>
      </c>
      <c r="F329" s="311" t="s">
        <v>195</v>
      </c>
      <c r="G329" s="311" t="s">
        <v>206</v>
      </c>
      <c r="H329" s="289"/>
      <c r="I329" s="312">
        <v>720</v>
      </c>
      <c r="J329" s="312"/>
      <c r="K329" s="312"/>
      <c r="L329" s="313"/>
      <c r="M329" s="313" t="s">
        <v>208</v>
      </c>
      <c r="N329" s="292" t="str">
        <f t="shared" si="55"/>
        <v>T_UGP630X720</v>
      </c>
      <c r="O329" s="293" t="str">
        <f t="shared" si="59"/>
        <v>T_UGP630X720MainHD</v>
      </c>
      <c r="P329" s="294"/>
      <c r="Q329" s="295">
        <v>630</v>
      </c>
      <c r="R329" s="296"/>
      <c r="S329" s="296" t="s">
        <v>198</v>
      </c>
      <c r="T329" s="296" t="str">
        <f t="shared" si="56"/>
        <v>F</v>
      </c>
      <c r="U329" s="296" t="s">
        <v>214</v>
      </c>
      <c r="V329" s="296" t="str" cm="1">
        <f t="array" ref="V329">IFERROR(_xlfn.IFS(U329="Palanca ","T",U329="Motorizado","M",U329="Mando Prolongado","MP"),"")</f>
        <v>M</v>
      </c>
      <c r="W329" s="296"/>
      <c r="X329" s="293" t="str">
        <f t="shared" si="57"/>
        <v>T_UGP630X720MainHDDerFM</v>
      </c>
      <c r="Y329" s="297" t="s">
        <v>180</v>
      </c>
      <c r="Z329" s="297"/>
      <c r="AA329" s="292"/>
      <c r="AB329" s="298"/>
      <c r="AI329" s="26" t="str">
        <f t="shared" si="58"/>
        <v>Main Horizontal  GP630 Fijo  Motorizado, T-Power  W: 720</v>
      </c>
      <c r="AJ329" s="26" t="s">
        <v>161</v>
      </c>
    </row>
    <row r="330" spans="3:36" ht="20">
      <c r="C330" s="300" t="s">
        <v>174</v>
      </c>
      <c r="D330" s="301" t="s">
        <v>203</v>
      </c>
      <c r="E330" s="302" t="s">
        <v>204</v>
      </c>
      <c r="F330" s="302" t="s">
        <v>195</v>
      </c>
      <c r="G330" s="302" t="s">
        <v>210</v>
      </c>
      <c r="H330" s="302"/>
      <c r="I330" s="303">
        <v>720</v>
      </c>
      <c r="J330" s="303"/>
      <c r="K330" s="303"/>
      <c r="L330" s="291"/>
      <c r="M330" s="291" t="s">
        <v>205</v>
      </c>
      <c r="N330" s="304" t="str">
        <f t="shared" si="55"/>
        <v>T_UNS630X720</v>
      </c>
      <c r="O330" s="305" t="str">
        <f t="shared" si="59"/>
        <v>T_UNS630X720MainHI</v>
      </c>
      <c r="P330" s="306"/>
      <c r="Q330" s="307">
        <v>630</v>
      </c>
      <c r="R330" s="308"/>
      <c r="S330" s="308" t="s">
        <v>198</v>
      </c>
      <c r="T330" s="308" t="str">
        <f t="shared" si="56"/>
        <v>F</v>
      </c>
      <c r="U330" s="308" t="s">
        <v>214</v>
      </c>
      <c r="V330" s="308" t="str" cm="1">
        <f t="array" ref="V330">IFERROR(_xlfn.IFS(U330="Palanca ","T",U330="Motorizado","M",U330="Mando Prolongado","MP"),"")</f>
        <v>M</v>
      </c>
      <c r="W330" s="308"/>
      <c r="X330" s="305" t="str">
        <f t="shared" si="57"/>
        <v>T_UNS630X720MainHIIzqFM</v>
      </c>
      <c r="Y330" s="309" t="s">
        <v>180</v>
      </c>
      <c r="Z330" s="309"/>
      <c r="AA330" s="307"/>
      <c r="AB330" s="310"/>
      <c r="AI330" s="26" t="str">
        <f t="shared" si="58"/>
        <v>Main Horizontal  NS630 Fijo  Motorizado, T-Power  W: 720</v>
      </c>
      <c r="AJ330" s="26" t="s">
        <v>161</v>
      </c>
    </row>
    <row r="331" spans="3:36" ht="20">
      <c r="C331" s="300" t="s">
        <v>174</v>
      </c>
      <c r="D331" s="301" t="s">
        <v>203</v>
      </c>
      <c r="E331" s="302" t="s">
        <v>204</v>
      </c>
      <c r="F331" s="302" t="s">
        <v>195</v>
      </c>
      <c r="G331" s="302" t="s">
        <v>210</v>
      </c>
      <c r="H331" s="302"/>
      <c r="I331" s="303">
        <v>720</v>
      </c>
      <c r="J331" s="303"/>
      <c r="K331" s="303"/>
      <c r="L331" s="291"/>
      <c r="M331" s="291" t="s">
        <v>208</v>
      </c>
      <c r="N331" s="304" t="str">
        <f t="shared" si="55"/>
        <v>T_UNS800X720</v>
      </c>
      <c r="O331" s="305" t="str">
        <f t="shared" si="59"/>
        <v>T_UNS800X720MainHD</v>
      </c>
      <c r="P331" s="306"/>
      <c r="Q331" s="307">
        <v>800</v>
      </c>
      <c r="R331" s="308"/>
      <c r="S331" s="308" t="s">
        <v>198</v>
      </c>
      <c r="T331" s="308" t="str">
        <f t="shared" si="56"/>
        <v>F</v>
      </c>
      <c r="U331" s="308" t="s">
        <v>214</v>
      </c>
      <c r="V331" s="308" t="str" cm="1">
        <f t="array" ref="V331">IFERROR(_xlfn.IFS(U331="Palanca ","T",U331="Motorizado","M",U331="Mando Prolongado","MP"),"")</f>
        <v>M</v>
      </c>
      <c r="W331" s="308"/>
      <c r="X331" s="305" t="str">
        <f t="shared" si="57"/>
        <v>T_UNS800X720MainHDDerFM</v>
      </c>
      <c r="Y331" s="309" t="s">
        <v>180</v>
      </c>
      <c r="Z331" s="309"/>
      <c r="AA331" s="307"/>
      <c r="AB331" s="310"/>
      <c r="AI331" s="26" t="str">
        <f t="shared" si="58"/>
        <v>Main Horizontal  NS800 Fijo  Motorizado, T-Power  W: 720</v>
      </c>
      <c r="AJ331" s="26" t="s">
        <v>161</v>
      </c>
    </row>
    <row r="332" spans="3:36" ht="20">
      <c r="C332" s="287" t="s">
        <v>174</v>
      </c>
      <c r="D332" s="288" t="s">
        <v>203</v>
      </c>
      <c r="E332" s="289" t="s">
        <v>194</v>
      </c>
      <c r="F332" s="311" t="s">
        <v>195</v>
      </c>
      <c r="G332" s="311" t="s">
        <v>196</v>
      </c>
      <c r="H332" s="289" t="s">
        <v>6</v>
      </c>
      <c r="I332" s="312">
        <v>720</v>
      </c>
      <c r="J332" s="312"/>
      <c r="K332" s="312"/>
      <c r="L332" s="313"/>
      <c r="M332" s="313" t="s">
        <v>197</v>
      </c>
      <c r="N332" s="292" t="str">
        <f t="shared" si="55"/>
        <v>T_UEZC250X720</v>
      </c>
      <c r="O332" s="293" t="str">
        <f t="shared" si="59"/>
        <v>T_UEZC250X720MainVES</v>
      </c>
      <c r="P332" s="294"/>
      <c r="Q332" s="295">
        <v>250</v>
      </c>
      <c r="R332" s="296"/>
      <c r="S332" s="296" t="s">
        <v>198</v>
      </c>
      <c r="T332" s="296" t="str">
        <f t="shared" si="56"/>
        <v>F</v>
      </c>
      <c r="U332" s="296" t="s">
        <v>214</v>
      </c>
      <c r="V332" s="296" t="str" cm="1">
        <f t="array" ref="V332">IFERROR(_xlfn.IFS(U332="Palanca ","T",U332="Motorizado","M",U332="Mando Prolongado","MP"),"")</f>
        <v>M</v>
      </c>
      <c r="W332" s="296"/>
      <c r="X332" s="293" t="str">
        <f t="shared" si="57"/>
        <v>T_UEZC250X720MainVESSupFM</v>
      </c>
      <c r="Y332" s="297" t="s">
        <v>180</v>
      </c>
      <c r="Z332" s="297"/>
      <c r="AA332" s="292"/>
      <c r="AB332" s="298"/>
      <c r="AI332" s="26" t="str">
        <f t="shared" si="58"/>
        <v>Main Vertical  EZC250 Fijo  Motorizado, T-Power  W: 720</v>
      </c>
      <c r="AJ332" s="26" t="s">
        <v>161</v>
      </c>
    </row>
    <row r="333" spans="3:36" ht="20">
      <c r="C333" s="287" t="s">
        <v>174</v>
      </c>
      <c r="D333" s="288" t="s">
        <v>203</v>
      </c>
      <c r="E333" s="289" t="s">
        <v>194</v>
      </c>
      <c r="F333" s="311" t="s">
        <v>195</v>
      </c>
      <c r="G333" s="311" t="s">
        <v>196</v>
      </c>
      <c r="H333" s="289" t="s">
        <v>6</v>
      </c>
      <c r="I333" s="312">
        <v>720</v>
      </c>
      <c r="J333" s="312"/>
      <c r="K333" s="312"/>
      <c r="L333" s="313"/>
      <c r="M333" s="313" t="s">
        <v>197</v>
      </c>
      <c r="N333" s="292" t="str">
        <f t="shared" si="55"/>
        <v>T_UEZC400X720</v>
      </c>
      <c r="O333" s="293" t="str">
        <f t="shared" si="59"/>
        <v>T_UEZC400X720MainVES</v>
      </c>
      <c r="P333" s="294"/>
      <c r="Q333" s="295">
        <v>400</v>
      </c>
      <c r="R333" s="296"/>
      <c r="S333" s="296" t="s">
        <v>198</v>
      </c>
      <c r="T333" s="296" t="str">
        <f t="shared" si="56"/>
        <v>F</v>
      </c>
      <c r="U333" s="296" t="s">
        <v>214</v>
      </c>
      <c r="V333" s="296" t="str" cm="1">
        <f t="array" ref="V333">IFERROR(_xlfn.IFS(U333="Palanca ","T",U333="Motorizado","M",U333="Mando Prolongado","MP"),"")</f>
        <v>M</v>
      </c>
      <c r="W333" s="296"/>
      <c r="X333" s="293" t="str">
        <f t="shared" si="57"/>
        <v>T_UEZC400X720MainVESSupFM</v>
      </c>
      <c r="Y333" s="297" t="s">
        <v>180</v>
      </c>
      <c r="Z333" s="297"/>
      <c r="AA333" s="292"/>
      <c r="AB333" s="298"/>
      <c r="AI333" s="26" t="str">
        <f t="shared" si="58"/>
        <v>Main Vertical  EZC400 Fijo  Motorizado, T-Power  W: 720</v>
      </c>
      <c r="AJ333" s="26" t="s">
        <v>161</v>
      </c>
    </row>
    <row r="334" spans="3:36" ht="20">
      <c r="C334" s="287" t="s">
        <v>174</v>
      </c>
      <c r="D334" s="288" t="s">
        <v>203</v>
      </c>
      <c r="E334" s="289" t="s">
        <v>194</v>
      </c>
      <c r="F334" s="311" t="s">
        <v>195</v>
      </c>
      <c r="G334" s="311" t="s">
        <v>196</v>
      </c>
      <c r="H334" s="289" t="s">
        <v>6</v>
      </c>
      <c r="I334" s="312">
        <v>720</v>
      </c>
      <c r="J334" s="312"/>
      <c r="K334" s="312"/>
      <c r="L334" s="313"/>
      <c r="M334" s="313" t="s">
        <v>197</v>
      </c>
      <c r="N334" s="292" t="str">
        <f t="shared" si="55"/>
        <v>T_UEZC630X720</v>
      </c>
      <c r="O334" s="293" t="str">
        <f t="shared" si="59"/>
        <v>T_UEZC630X720MainVES</v>
      </c>
      <c r="P334" s="294"/>
      <c r="Q334" s="295">
        <v>630</v>
      </c>
      <c r="R334" s="296"/>
      <c r="S334" s="296" t="s">
        <v>198</v>
      </c>
      <c r="T334" s="296" t="str">
        <f t="shared" si="56"/>
        <v>F</v>
      </c>
      <c r="U334" s="296" t="s">
        <v>214</v>
      </c>
      <c r="V334" s="296" t="str" cm="1">
        <f t="array" ref="V334">IFERROR(_xlfn.IFS(U334="Palanca ","T",U334="Motorizado","M",U334="Mando Prolongado","MP"),"")</f>
        <v>M</v>
      </c>
      <c r="W334" s="296"/>
      <c r="X334" s="293" t="str">
        <f t="shared" si="57"/>
        <v>T_UEZC630X720MainVESSupFM</v>
      </c>
      <c r="Y334" s="297" t="s">
        <v>180</v>
      </c>
      <c r="Z334" s="297"/>
      <c r="AA334" s="292"/>
      <c r="AB334" s="298"/>
      <c r="AI334" s="26" t="str">
        <f t="shared" si="58"/>
        <v>Main Vertical  EZC630 Fijo  Motorizado, T-Power  W: 720</v>
      </c>
      <c r="AJ334" s="26" t="s">
        <v>161</v>
      </c>
    </row>
    <row r="335" spans="3:36" ht="20">
      <c r="C335" s="300" t="s">
        <v>174</v>
      </c>
      <c r="D335" s="301" t="s">
        <v>203</v>
      </c>
      <c r="E335" s="302" t="s">
        <v>194</v>
      </c>
      <c r="F335" s="302" t="s">
        <v>195</v>
      </c>
      <c r="G335" s="302" t="s">
        <v>201</v>
      </c>
      <c r="H335" s="302" t="s">
        <v>6</v>
      </c>
      <c r="I335" s="303">
        <v>720</v>
      </c>
      <c r="J335" s="303"/>
      <c r="K335" s="303"/>
      <c r="L335" s="291"/>
      <c r="M335" s="291" t="s">
        <v>197</v>
      </c>
      <c r="N335" s="304" t="str">
        <f t="shared" si="55"/>
        <v>T_UCVS250X720</v>
      </c>
      <c r="O335" s="305" t="str">
        <f t="shared" si="59"/>
        <v>T_UCVS250X720MainVES</v>
      </c>
      <c r="P335" s="306"/>
      <c r="Q335" s="307">
        <v>250</v>
      </c>
      <c r="R335" s="308"/>
      <c r="S335" s="308" t="s">
        <v>198</v>
      </c>
      <c r="T335" s="308" t="str">
        <f t="shared" si="56"/>
        <v>F</v>
      </c>
      <c r="U335" s="308" t="s">
        <v>214</v>
      </c>
      <c r="V335" s="308" t="str" cm="1">
        <f t="array" ref="V335">IFERROR(_xlfn.IFS(U335="Palanca ","T",U335="Motorizado","M",U335="Mando Prolongado","MP"),"")</f>
        <v>M</v>
      </c>
      <c r="W335" s="308"/>
      <c r="X335" s="305" t="str">
        <f t="shared" si="57"/>
        <v>T_UCVS250X720MainVESSupFM</v>
      </c>
      <c r="Y335" s="309" t="s">
        <v>180</v>
      </c>
      <c r="Z335" s="309"/>
      <c r="AA335" s="307"/>
      <c r="AB335" s="310"/>
      <c r="AI335" s="26" t="str">
        <f t="shared" si="58"/>
        <v>Main Vertical  CVS250 Fijo  Motorizado, T-Power  W: 720</v>
      </c>
      <c r="AJ335" s="26" t="s">
        <v>161</v>
      </c>
    </row>
    <row r="336" spans="3:36" ht="20">
      <c r="C336" s="300" t="s">
        <v>174</v>
      </c>
      <c r="D336" s="301" t="s">
        <v>203</v>
      </c>
      <c r="E336" s="302" t="s">
        <v>194</v>
      </c>
      <c r="F336" s="302" t="s">
        <v>195</v>
      </c>
      <c r="G336" s="302" t="s">
        <v>201</v>
      </c>
      <c r="H336" s="302" t="s">
        <v>6</v>
      </c>
      <c r="I336" s="303">
        <v>721</v>
      </c>
      <c r="J336" s="303"/>
      <c r="K336" s="303"/>
      <c r="L336" s="291"/>
      <c r="M336" s="291" t="s">
        <v>197</v>
      </c>
      <c r="N336" s="304" t="str">
        <f t="shared" si="55"/>
        <v>T_UCVS400X721</v>
      </c>
      <c r="O336" s="305" t="str">
        <f t="shared" si="59"/>
        <v>T_UCVS400X721MainVES</v>
      </c>
      <c r="P336" s="306"/>
      <c r="Q336" s="307">
        <v>400</v>
      </c>
      <c r="R336" s="308"/>
      <c r="S336" s="308" t="s">
        <v>198</v>
      </c>
      <c r="T336" s="308" t="str">
        <f t="shared" si="56"/>
        <v>F</v>
      </c>
      <c r="U336" s="308" t="s">
        <v>214</v>
      </c>
      <c r="V336" s="308" t="str" cm="1">
        <f t="array" ref="V336">IFERROR(_xlfn.IFS(U336="Palanca ","T",U336="Motorizado","M",U336="Mando Prolongado","MP"),"")</f>
        <v>M</v>
      </c>
      <c r="W336" s="308"/>
      <c r="X336" s="305" t="str">
        <f t="shared" si="57"/>
        <v>T_UCVS400X721MainVESSupFM</v>
      </c>
      <c r="Y336" s="309" t="s">
        <v>180</v>
      </c>
      <c r="Z336" s="309"/>
      <c r="AA336" s="307"/>
      <c r="AB336" s="310"/>
      <c r="AI336" s="26" t="str">
        <f t="shared" si="58"/>
        <v>Main Vertical  CVS400 Fijo  Motorizado, T-Power  W: 721</v>
      </c>
      <c r="AJ336" s="26" t="s">
        <v>161</v>
      </c>
    </row>
    <row r="337" spans="3:36" ht="20">
      <c r="C337" s="300" t="s">
        <v>174</v>
      </c>
      <c r="D337" s="301" t="s">
        <v>203</v>
      </c>
      <c r="E337" s="302" t="s">
        <v>194</v>
      </c>
      <c r="F337" s="302" t="s">
        <v>195</v>
      </c>
      <c r="G337" s="302" t="s">
        <v>201</v>
      </c>
      <c r="H337" s="302" t="s">
        <v>6</v>
      </c>
      <c r="I337" s="303">
        <v>722</v>
      </c>
      <c r="J337" s="303"/>
      <c r="K337" s="303"/>
      <c r="L337" s="291"/>
      <c r="M337" s="291" t="s">
        <v>197</v>
      </c>
      <c r="N337" s="304" t="str">
        <f t="shared" si="55"/>
        <v>T_UCVS630X722</v>
      </c>
      <c r="O337" s="305" t="str">
        <f t="shared" si="59"/>
        <v>T_UCVS630X722MainVES</v>
      </c>
      <c r="P337" s="306"/>
      <c r="Q337" s="307">
        <v>630</v>
      </c>
      <c r="R337" s="308"/>
      <c r="S337" s="308" t="s">
        <v>198</v>
      </c>
      <c r="T337" s="308" t="str">
        <f t="shared" si="56"/>
        <v>F</v>
      </c>
      <c r="U337" s="308" t="s">
        <v>214</v>
      </c>
      <c r="V337" s="308" t="str" cm="1">
        <f t="array" ref="V337">IFERROR(_xlfn.IFS(U337="Palanca ","T",U337="Motorizado","M",U337="Mando Prolongado","MP"),"")</f>
        <v>M</v>
      </c>
      <c r="W337" s="308"/>
      <c r="X337" s="305" t="str">
        <f t="shared" si="57"/>
        <v>T_UCVS630X722MainVESSupFM</v>
      </c>
      <c r="Y337" s="309" t="s">
        <v>180</v>
      </c>
      <c r="Z337" s="309"/>
      <c r="AA337" s="307"/>
      <c r="AB337" s="310"/>
      <c r="AI337" s="26" t="str">
        <f t="shared" si="58"/>
        <v>Main Vertical  CVS630 Fijo  Motorizado, T-Power  W: 722</v>
      </c>
      <c r="AJ337" s="26" t="s">
        <v>161</v>
      </c>
    </row>
    <row r="338" spans="3:36" ht="20">
      <c r="C338" s="287" t="s">
        <v>174</v>
      </c>
      <c r="D338" s="288" t="s">
        <v>203</v>
      </c>
      <c r="E338" s="289" t="s">
        <v>194</v>
      </c>
      <c r="F338" s="311" t="s">
        <v>195</v>
      </c>
      <c r="G338" s="311" t="s">
        <v>202</v>
      </c>
      <c r="H338" s="289" t="s">
        <v>6</v>
      </c>
      <c r="I338" s="312">
        <v>720</v>
      </c>
      <c r="J338" s="312"/>
      <c r="K338" s="312"/>
      <c r="L338" s="313"/>
      <c r="M338" s="313" t="s">
        <v>197</v>
      </c>
      <c r="N338" s="292" t="str">
        <f t="shared" si="55"/>
        <v>T_UNSX250X720</v>
      </c>
      <c r="O338" s="293" t="str">
        <f t="shared" si="59"/>
        <v>T_UNSX250X720MainVES</v>
      </c>
      <c r="P338" s="294"/>
      <c r="Q338" s="295">
        <v>250</v>
      </c>
      <c r="R338" s="296"/>
      <c r="S338" s="296" t="s">
        <v>198</v>
      </c>
      <c r="T338" s="296" t="str">
        <f t="shared" si="56"/>
        <v>F</v>
      </c>
      <c r="U338" s="296" t="s">
        <v>214</v>
      </c>
      <c r="V338" s="296" t="str" cm="1">
        <f t="array" ref="V338">IFERROR(_xlfn.IFS(U338="Palanca ","T",U338="Motorizado","M",U338="Mando Prolongado","MP"),"")</f>
        <v>M</v>
      </c>
      <c r="W338" s="296"/>
      <c r="X338" s="293" t="str">
        <f t="shared" si="57"/>
        <v>T_UNSX250X720MainVESSupFM</v>
      </c>
      <c r="Y338" s="297" t="s">
        <v>180</v>
      </c>
      <c r="Z338" s="297"/>
      <c r="AA338" s="292"/>
      <c r="AB338" s="298"/>
      <c r="AI338" s="26" t="str">
        <f t="shared" si="58"/>
        <v>Main Vertical  NSX250 Fijo  Motorizado, T-Power  W: 720</v>
      </c>
      <c r="AJ338" s="26" t="s">
        <v>161</v>
      </c>
    </row>
    <row r="339" spans="3:36" ht="20">
      <c r="C339" s="287" t="s">
        <v>174</v>
      </c>
      <c r="D339" s="288" t="s">
        <v>203</v>
      </c>
      <c r="E339" s="289" t="s">
        <v>194</v>
      </c>
      <c r="F339" s="311" t="s">
        <v>195</v>
      </c>
      <c r="G339" s="311" t="s">
        <v>202</v>
      </c>
      <c r="H339" s="289" t="s">
        <v>6</v>
      </c>
      <c r="I339" s="312">
        <v>721</v>
      </c>
      <c r="J339" s="312"/>
      <c r="K339" s="312"/>
      <c r="L339" s="313"/>
      <c r="M339" s="313" t="s">
        <v>197</v>
      </c>
      <c r="N339" s="292" t="str">
        <f t="shared" si="55"/>
        <v>T_UNSX400X721</v>
      </c>
      <c r="O339" s="293" t="str">
        <f t="shared" si="59"/>
        <v>T_UNSX400X721MainVES</v>
      </c>
      <c r="P339" s="294"/>
      <c r="Q339" s="295">
        <v>400</v>
      </c>
      <c r="R339" s="296"/>
      <c r="S339" s="296" t="s">
        <v>198</v>
      </c>
      <c r="T339" s="296" t="str">
        <f t="shared" si="56"/>
        <v>F</v>
      </c>
      <c r="U339" s="296" t="s">
        <v>214</v>
      </c>
      <c r="V339" s="296" t="str" cm="1">
        <f t="array" ref="V339">IFERROR(_xlfn.IFS(U339="Palanca ","T",U339="Motorizado","M",U339="Mando Prolongado","MP"),"")</f>
        <v>M</v>
      </c>
      <c r="W339" s="296"/>
      <c r="X339" s="293" t="str">
        <f t="shared" si="57"/>
        <v>T_UNSX400X721MainVESSupFM</v>
      </c>
      <c r="Y339" s="297" t="s">
        <v>180</v>
      </c>
      <c r="Z339" s="297"/>
      <c r="AA339" s="292"/>
      <c r="AB339" s="298"/>
      <c r="AI339" s="26" t="str">
        <f t="shared" si="58"/>
        <v>Main Vertical  NSX400 Fijo  Motorizado, T-Power  W: 721</v>
      </c>
      <c r="AJ339" s="26" t="s">
        <v>161</v>
      </c>
    </row>
    <row r="340" spans="3:36" ht="20">
      <c r="C340" s="287" t="s">
        <v>174</v>
      </c>
      <c r="D340" s="288" t="s">
        <v>203</v>
      </c>
      <c r="E340" s="289" t="s">
        <v>194</v>
      </c>
      <c r="F340" s="311" t="s">
        <v>195</v>
      </c>
      <c r="G340" s="311" t="s">
        <v>202</v>
      </c>
      <c r="H340" s="289" t="s">
        <v>6</v>
      </c>
      <c r="I340" s="312">
        <v>722</v>
      </c>
      <c r="J340" s="312"/>
      <c r="K340" s="312"/>
      <c r="L340" s="313"/>
      <c r="M340" s="313" t="s">
        <v>197</v>
      </c>
      <c r="N340" s="292" t="str">
        <f t="shared" si="55"/>
        <v>T_UNSX630X722</v>
      </c>
      <c r="O340" s="293" t="str">
        <f t="shared" si="59"/>
        <v>T_UNSX630X722MainVES</v>
      </c>
      <c r="P340" s="294"/>
      <c r="Q340" s="295">
        <v>630</v>
      </c>
      <c r="R340" s="296"/>
      <c r="S340" s="296" t="s">
        <v>198</v>
      </c>
      <c r="T340" s="296" t="str">
        <f t="shared" si="56"/>
        <v>F</v>
      </c>
      <c r="U340" s="296" t="s">
        <v>214</v>
      </c>
      <c r="V340" s="296" t="str" cm="1">
        <f t="array" ref="V340">IFERROR(_xlfn.IFS(U340="Palanca ","T",U340="Motorizado","M",U340="Mando Prolongado","MP"),"")</f>
        <v>M</v>
      </c>
      <c r="W340" s="296"/>
      <c r="X340" s="293" t="str">
        <f t="shared" si="57"/>
        <v>T_UNSX630X722MainVESSupFM</v>
      </c>
      <c r="Y340" s="297" t="s">
        <v>180</v>
      </c>
      <c r="Z340" s="297"/>
      <c r="AA340" s="292"/>
      <c r="AB340" s="298"/>
      <c r="AI340" s="26" t="str">
        <f t="shared" si="58"/>
        <v>Main Vertical  NSX630 Fijo  Motorizado, T-Power  W: 722</v>
      </c>
      <c r="AJ340" s="26" t="s">
        <v>161</v>
      </c>
    </row>
    <row r="341" spans="3:36" ht="20">
      <c r="C341" s="300" t="s">
        <v>174</v>
      </c>
      <c r="D341" s="301" t="s">
        <v>203</v>
      </c>
      <c r="E341" s="302" t="s">
        <v>194</v>
      </c>
      <c r="F341" s="302" t="s">
        <v>195</v>
      </c>
      <c r="G341" s="302" t="s">
        <v>210</v>
      </c>
      <c r="H341" s="302" t="s">
        <v>6</v>
      </c>
      <c r="I341" s="303">
        <v>720</v>
      </c>
      <c r="J341" s="303"/>
      <c r="K341" s="303"/>
      <c r="L341" s="291"/>
      <c r="M341" s="291" t="s">
        <v>197</v>
      </c>
      <c r="N341" s="304" t="str">
        <f t="shared" si="55"/>
        <v>T_UNS630X720</v>
      </c>
      <c r="O341" s="305" t="str">
        <f t="shared" si="59"/>
        <v>T_UNS630X720MainVES</v>
      </c>
      <c r="P341" s="306"/>
      <c r="Q341" s="307">
        <v>630</v>
      </c>
      <c r="R341" s="308"/>
      <c r="S341" s="308" t="s">
        <v>198</v>
      </c>
      <c r="T341" s="308" t="str">
        <f t="shared" si="56"/>
        <v>F</v>
      </c>
      <c r="U341" s="308" t="s">
        <v>214</v>
      </c>
      <c r="V341" s="308" t="str" cm="1">
        <f t="array" ref="V341">IFERROR(_xlfn.IFS(U341="Palanca ","T",U341="Motorizado","M",U341="Mando Prolongado","MP"),"")</f>
        <v>M</v>
      </c>
      <c r="W341" s="308"/>
      <c r="X341" s="305" t="str">
        <f t="shared" si="57"/>
        <v>T_UNS630X720MainVESSupFM</v>
      </c>
      <c r="Y341" s="309" t="s">
        <v>180</v>
      </c>
      <c r="Z341" s="309"/>
      <c r="AA341" s="307"/>
      <c r="AB341" s="310"/>
      <c r="AI341" s="26" t="str">
        <f t="shared" si="58"/>
        <v>Main Vertical  NS630 Fijo  Motorizado, T-Power  W: 720</v>
      </c>
      <c r="AJ341" s="26" t="s">
        <v>161</v>
      </c>
    </row>
    <row r="342" spans="3:36" ht="20">
      <c r="C342" s="300" t="s">
        <v>174</v>
      </c>
      <c r="D342" s="301" t="s">
        <v>203</v>
      </c>
      <c r="E342" s="302" t="s">
        <v>194</v>
      </c>
      <c r="F342" s="302" t="s">
        <v>195</v>
      </c>
      <c r="G342" s="302" t="s">
        <v>210</v>
      </c>
      <c r="H342" s="302" t="s">
        <v>6</v>
      </c>
      <c r="I342" s="303">
        <v>720</v>
      </c>
      <c r="J342" s="303"/>
      <c r="K342" s="303"/>
      <c r="L342" s="291"/>
      <c r="M342" s="291" t="s">
        <v>197</v>
      </c>
      <c r="N342" s="304" t="str">
        <f t="shared" si="55"/>
        <v>T_UNS800X720</v>
      </c>
      <c r="O342" s="305" t="str">
        <f t="shared" si="59"/>
        <v>T_UNS800X720MainVES</v>
      </c>
      <c r="P342" s="306"/>
      <c r="Q342" s="307">
        <v>800</v>
      </c>
      <c r="R342" s="308"/>
      <c r="S342" s="308" t="s">
        <v>198</v>
      </c>
      <c r="T342" s="308" t="str">
        <f t="shared" si="56"/>
        <v>F</v>
      </c>
      <c r="U342" s="308" t="s">
        <v>214</v>
      </c>
      <c r="V342" s="308" t="str" cm="1">
        <f t="array" ref="V342">IFERROR(_xlfn.IFS(U342="Palanca ","T",U342="Motorizado","M",U342="Mando Prolongado","MP"),"")</f>
        <v>M</v>
      </c>
      <c r="W342" s="308"/>
      <c r="X342" s="305" t="str">
        <f t="shared" si="57"/>
        <v>T_UNS800X720MainVESSupFM</v>
      </c>
      <c r="Y342" s="309" t="s">
        <v>180</v>
      </c>
      <c r="Z342" s="309"/>
      <c r="AA342" s="307"/>
      <c r="AB342" s="310"/>
      <c r="AI342" s="26" t="str">
        <f t="shared" si="58"/>
        <v>Main Vertical  NS800 Fijo  Motorizado, T-Power  W: 720</v>
      </c>
      <c r="AJ342" s="26" t="s">
        <v>161</v>
      </c>
    </row>
    <row r="343" spans="3:36" ht="20">
      <c r="C343" s="300" t="s">
        <v>174</v>
      </c>
      <c r="D343" s="301" t="s">
        <v>203</v>
      </c>
      <c r="E343" s="302" t="s">
        <v>194</v>
      </c>
      <c r="F343" s="302" t="s">
        <v>195</v>
      </c>
      <c r="G343" s="302" t="s">
        <v>210</v>
      </c>
      <c r="H343" s="302" t="s">
        <v>6</v>
      </c>
      <c r="I343" s="303">
        <v>720</v>
      </c>
      <c r="J343" s="303"/>
      <c r="K343" s="303"/>
      <c r="L343" s="291"/>
      <c r="M343" s="291" t="s">
        <v>200</v>
      </c>
      <c r="N343" s="304" t="str">
        <f t="shared" si="55"/>
        <v>T_UNS630X720</v>
      </c>
      <c r="O343" s="305" t="str">
        <f t="shared" si="59"/>
        <v>T_UNS630X720MainVEI</v>
      </c>
      <c r="P343" s="306"/>
      <c r="Q343" s="307">
        <v>630</v>
      </c>
      <c r="R343" s="308"/>
      <c r="S343" s="308" t="s">
        <v>198</v>
      </c>
      <c r="T343" s="308" t="str">
        <f t="shared" si="56"/>
        <v>F</v>
      </c>
      <c r="U343" s="308" t="s">
        <v>214</v>
      </c>
      <c r="V343" s="308" t="str" cm="1">
        <f t="array" ref="V343">IFERROR(_xlfn.IFS(U343="Palanca ","T",U343="Motorizado","M",U343="Mando Prolongado","MP"),"")</f>
        <v>M</v>
      </c>
      <c r="W343" s="308"/>
      <c r="X343" s="305" t="str">
        <f t="shared" si="57"/>
        <v>T_UNS630X720MainVEIInfFM</v>
      </c>
      <c r="Y343" s="309" t="s">
        <v>180</v>
      </c>
      <c r="Z343" s="309"/>
      <c r="AA343" s="307"/>
      <c r="AB343" s="310"/>
      <c r="AI343" s="26" t="str">
        <f t="shared" si="58"/>
        <v>Main Vertical  NS630 Fijo  Motorizado, T-Power  W: 720</v>
      </c>
      <c r="AJ343" s="26" t="s">
        <v>161</v>
      </c>
    </row>
    <row r="344" spans="3:36" ht="20">
      <c r="C344" s="300" t="s">
        <v>174</v>
      </c>
      <c r="D344" s="301" t="s">
        <v>203</v>
      </c>
      <c r="E344" s="302" t="s">
        <v>194</v>
      </c>
      <c r="F344" s="302" t="s">
        <v>195</v>
      </c>
      <c r="G344" s="302" t="s">
        <v>210</v>
      </c>
      <c r="H344" s="302" t="s">
        <v>6</v>
      </c>
      <c r="I344" s="303">
        <v>720</v>
      </c>
      <c r="J344" s="303"/>
      <c r="K344" s="303"/>
      <c r="L344" s="291"/>
      <c r="M344" s="291" t="s">
        <v>200</v>
      </c>
      <c r="N344" s="304" t="str">
        <f t="shared" si="55"/>
        <v>T_UNS800X720</v>
      </c>
      <c r="O344" s="305" t="str">
        <f t="shared" si="59"/>
        <v>T_UNS800X720MainVEI</v>
      </c>
      <c r="P344" s="306"/>
      <c r="Q344" s="307">
        <v>800</v>
      </c>
      <c r="R344" s="308"/>
      <c r="S344" s="308" t="s">
        <v>198</v>
      </c>
      <c r="T344" s="308" t="str">
        <f t="shared" si="56"/>
        <v>F</v>
      </c>
      <c r="U344" s="308" t="s">
        <v>214</v>
      </c>
      <c r="V344" s="308" t="str" cm="1">
        <f t="array" ref="V344">IFERROR(_xlfn.IFS(U344="Palanca ","T",U344="Motorizado","M",U344="Mando Prolongado","MP"),"")</f>
        <v>M</v>
      </c>
      <c r="W344" s="308"/>
      <c r="X344" s="305" t="str">
        <f t="shared" si="57"/>
        <v>T_UNS800X720MainVEIInfFM</v>
      </c>
      <c r="Y344" s="309" t="s">
        <v>180</v>
      </c>
      <c r="Z344" s="309"/>
      <c r="AA344" s="307"/>
      <c r="AB344" s="310"/>
      <c r="AI344" s="26" t="str">
        <f t="shared" si="58"/>
        <v>Main Vertical  NS800 Fijo  Motorizado, T-Power  W: 720</v>
      </c>
      <c r="AJ344" s="26" t="s">
        <v>161</v>
      </c>
    </row>
    <row r="345" spans="3:36" ht="20">
      <c r="C345" s="287" t="s">
        <v>174</v>
      </c>
      <c r="D345" s="288" t="s">
        <v>203</v>
      </c>
      <c r="E345" s="289" t="s">
        <v>194</v>
      </c>
      <c r="F345" s="311" t="s">
        <v>195</v>
      </c>
      <c r="G345" s="311" t="s">
        <v>211</v>
      </c>
      <c r="H345" s="289" t="s">
        <v>6</v>
      </c>
      <c r="I345" s="312">
        <v>720</v>
      </c>
      <c r="J345" s="312"/>
      <c r="K345" s="312"/>
      <c r="L345" s="313"/>
      <c r="M345" s="313" t="s">
        <v>197</v>
      </c>
      <c r="N345" s="292" t="str">
        <f t="shared" si="55"/>
        <v>T_UNW630X720</v>
      </c>
      <c r="O345" s="293" t="str">
        <f t="shared" si="59"/>
        <v>T_UNW630X720MainVES</v>
      </c>
      <c r="P345" s="294"/>
      <c r="Q345" s="295">
        <v>630</v>
      </c>
      <c r="R345" s="296"/>
      <c r="S345" s="296" t="s">
        <v>198</v>
      </c>
      <c r="T345" s="296" t="str">
        <f t="shared" si="56"/>
        <v>F</v>
      </c>
      <c r="U345" s="296" t="s">
        <v>214</v>
      </c>
      <c r="V345" s="296" t="str" cm="1">
        <f t="array" ref="V345">IFERROR(_xlfn.IFS(U345="Palanca ","T",U345="Motorizado","M",U345="Mando Prolongado","MP"),"")</f>
        <v>M</v>
      </c>
      <c r="W345" s="296"/>
      <c r="X345" s="293" t="str">
        <f t="shared" si="57"/>
        <v>T_UNW630X720MainVESSupFM</v>
      </c>
      <c r="Y345" s="297" t="s">
        <v>180</v>
      </c>
      <c r="Z345" s="297"/>
      <c r="AA345" s="292"/>
      <c r="AB345" s="298"/>
      <c r="AI345" s="26" t="str">
        <f t="shared" si="58"/>
        <v>Main Vertical  NW630 Fijo  Motorizado, T-Power  W: 720</v>
      </c>
      <c r="AJ345" s="26" t="s">
        <v>161</v>
      </c>
    </row>
    <row r="346" spans="3:36" ht="20">
      <c r="C346" s="287" t="s">
        <v>174</v>
      </c>
      <c r="D346" s="288" t="s">
        <v>203</v>
      </c>
      <c r="E346" s="289" t="s">
        <v>194</v>
      </c>
      <c r="F346" s="311" t="s">
        <v>195</v>
      </c>
      <c r="G346" s="311" t="s">
        <v>211</v>
      </c>
      <c r="H346" s="289" t="s">
        <v>6</v>
      </c>
      <c r="I346" s="312">
        <v>721</v>
      </c>
      <c r="J346" s="312"/>
      <c r="K346" s="312"/>
      <c r="L346" s="313"/>
      <c r="M346" s="313" t="s">
        <v>197</v>
      </c>
      <c r="N346" s="292" t="str">
        <f t="shared" si="55"/>
        <v>T_UNW800X721</v>
      </c>
      <c r="O346" s="293" t="str">
        <f t="shared" si="59"/>
        <v>T_UNW800X721MainVES</v>
      </c>
      <c r="P346" s="294"/>
      <c r="Q346" s="295">
        <v>800</v>
      </c>
      <c r="R346" s="296"/>
      <c r="S346" s="296" t="s">
        <v>198</v>
      </c>
      <c r="T346" s="296" t="str">
        <f t="shared" si="56"/>
        <v>F</v>
      </c>
      <c r="U346" s="296" t="s">
        <v>214</v>
      </c>
      <c r="V346" s="296" t="str" cm="1">
        <f t="array" ref="V346">IFERROR(_xlfn.IFS(U346="Palanca ","T",U346="Motorizado","M",U346="Mando Prolongado","MP"),"")</f>
        <v>M</v>
      </c>
      <c r="W346" s="296"/>
      <c r="X346" s="293" t="str">
        <f t="shared" si="57"/>
        <v>T_UNW800X721MainVESSupFM</v>
      </c>
      <c r="Y346" s="297" t="s">
        <v>180</v>
      </c>
      <c r="Z346" s="297"/>
      <c r="AA346" s="292"/>
      <c r="AB346" s="298"/>
      <c r="AI346" s="26" t="str">
        <f t="shared" si="58"/>
        <v>Main Vertical  NW800 Fijo  Motorizado, T-Power  W: 721</v>
      </c>
      <c r="AJ346" s="26" t="s">
        <v>161</v>
      </c>
    </row>
    <row r="347" spans="3:36" ht="20">
      <c r="C347" s="287" t="s">
        <v>174</v>
      </c>
      <c r="D347" s="288" t="s">
        <v>203</v>
      </c>
      <c r="E347" s="289" t="s">
        <v>194</v>
      </c>
      <c r="F347" s="311" t="s">
        <v>195</v>
      </c>
      <c r="G347" s="311" t="s">
        <v>211</v>
      </c>
      <c r="H347" s="289" t="s">
        <v>6</v>
      </c>
      <c r="I347" s="312">
        <v>720</v>
      </c>
      <c r="J347" s="312"/>
      <c r="K347" s="312"/>
      <c r="L347" s="313"/>
      <c r="M347" s="313" t="s">
        <v>200</v>
      </c>
      <c r="N347" s="292" t="str">
        <f t="shared" si="55"/>
        <v>T_UNW630X720</v>
      </c>
      <c r="O347" s="293" t="str">
        <f t="shared" si="59"/>
        <v>T_UNW630X720MainVEI</v>
      </c>
      <c r="P347" s="294"/>
      <c r="Q347" s="295">
        <v>630</v>
      </c>
      <c r="R347" s="296"/>
      <c r="S347" s="296" t="s">
        <v>198</v>
      </c>
      <c r="T347" s="296" t="str">
        <f t="shared" si="56"/>
        <v>F</v>
      </c>
      <c r="U347" s="296" t="s">
        <v>214</v>
      </c>
      <c r="V347" s="296" t="str" cm="1">
        <f t="array" ref="V347">IFERROR(_xlfn.IFS(U347="Palanca ","T",U347="Motorizado","M",U347="Mando Prolongado","MP"),"")</f>
        <v>M</v>
      </c>
      <c r="W347" s="296"/>
      <c r="X347" s="293" t="str">
        <f t="shared" si="57"/>
        <v>T_UNW630X720MainVEIInfFM</v>
      </c>
      <c r="Y347" s="297" t="s">
        <v>180</v>
      </c>
      <c r="Z347" s="297"/>
      <c r="AA347" s="292"/>
      <c r="AB347" s="298"/>
      <c r="AI347" s="26" t="str">
        <f t="shared" si="58"/>
        <v>Main Vertical  NW630 Fijo  Motorizado, T-Power  W: 720</v>
      </c>
      <c r="AJ347" s="26" t="s">
        <v>161</v>
      </c>
    </row>
    <row r="348" spans="3:36" ht="20">
      <c r="C348" s="287" t="s">
        <v>174</v>
      </c>
      <c r="D348" s="288" t="s">
        <v>203</v>
      </c>
      <c r="E348" s="289" t="s">
        <v>194</v>
      </c>
      <c r="F348" s="311" t="s">
        <v>195</v>
      </c>
      <c r="G348" s="311" t="s">
        <v>211</v>
      </c>
      <c r="H348" s="289" t="s">
        <v>6</v>
      </c>
      <c r="I348" s="312">
        <v>721</v>
      </c>
      <c r="J348" s="312"/>
      <c r="K348" s="312"/>
      <c r="L348" s="313"/>
      <c r="M348" s="313" t="s">
        <v>200</v>
      </c>
      <c r="N348" s="292" t="str">
        <f t="shared" si="55"/>
        <v>T_UNW800X721</v>
      </c>
      <c r="O348" s="293" t="str">
        <f t="shared" si="59"/>
        <v>T_UNW800X721MainVEI</v>
      </c>
      <c r="P348" s="294"/>
      <c r="Q348" s="295">
        <v>800</v>
      </c>
      <c r="R348" s="296"/>
      <c r="S348" s="296" t="s">
        <v>198</v>
      </c>
      <c r="T348" s="296" t="str">
        <f t="shared" si="56"/>
        <v>F</v>
      </c>
      <c r="U348" s="296" t="s">
        <v>214</v>
      </c>
      <c r="V348" s="296" t="str" cm="1">
        <f t="array" ref="V348">IFERROR(_xlfn.IFS(U348="Palanca ","T",U348="Motorizado","M",U348="Mando Prolongado","MP"),"")</f>
        <v>M</v>
      </c>
      <c r="W348" s="296"/>
      <c r="X348" s="293" t="str">
        <f t="shared" si="57"/>
        <v>T_UNW800X721MainVEIInfFM</v>
      </c>
      <c r="Y348" s="297" t="s">
        <v>180</v>
      </c>
      <c r="Z348" s="297"/>
      <c r="AA348" s="292"/>
      <c r="AB348" s="298"/>
      <c r="AI348" s="26" t="str">
        <f t="shared" si="58"/>
        <v>Main Vertical  NW800 Fijo  Motorizado, T-Power  W: 721</v>
      </c>
      <c r="AJ348" s="26" t="s">
        <v>161</v>
      </c>
    </row>
    <row r="349" spans="3:36" ht="20">
      <c r="C349" s="300" t="s">
        <v>174</v>
      </c>
      <c r="D349" s="301" t="s">
        <v>203</v>
      </c>
      <c r="E349" s="302" t="s">
        <v>194</v>
      </c>
      <c r="F349" s="302" t="s">
        <v>195</v>
      </c>
      <c r="G349" s="302" t="s">
        <v>212</v>
      </c>
      <c r="H349" s="302" t="s">
        <v>6</v>
      </c>
      <c r="I349" s="303">
        <v>720</v>
      </c>
      <c r="J349" s="303"/>
      <c r="K349" s="303"/>
      <c r="L349" s="291"/>
      <c r="M349" s="291" t="s">
        <v>197</v>
      </c>
      <c r="N349" s="304" t="str">
        <f t="shared" si="55"/>
        <v>T_UMTZ630X720</v>
      </c>
      <c r="O349" s="305" t="str">
        <f t="shared" si="59"/>
        <v>T_UMTZ630X720MainVES</v>
      </c>
      <c r="P349" s="306"/>
      <c r="Q349" s="307">
        <v>630</v>
      </c>
      <c r="R349" s="308"/>
      <c r="S349" s="308" t="s">
        <v>198</v>
      </c>
      <c r="T349" s="308" t="str">
        <f t="shared" si="56"/>
        <v>F</v>
      </c>
      <c r="U349" s="308" t="s">
        <v>214</v>
      </c>
      <c r="V349" s="308" t="str" cm="1">
        <f t="array" ref="V349">IFERROR(_xlfn.IFS(U349="Palanca ","T",U349="Motorizado","M",U349="Mando Prolongado","MP"),"")</f>
        <v>M</v>
      </c>
      <c r="W349" s="308"/>
      <c r="X349" s="305" t="str">
        <f t="shared" si="57"/>
        <v>T_UMTZ630X720MainVESSupFM</v>
      </c>
      <c r="Y349" s="309" t="s">
        <v>180</v>
      </c>
      <c r="Z349" s="309"/>
      <c r="AA349" s="307"/>
      <c r="AB349" s="310"/>
      <c r="AI349" s="26" t="str">
        <f t="shared" si="58"/>
        <v>Main Vertical  MTZ630 Fijo  Motorizado, T-Power  W: 720</v>
      </c>
      <c r="AJ349" s="26" t="s">
        <v>161</v>
      </c>
    </row>
    <row r="350" spans="3:36" ht="20">
      <c r="C350" s="300" t="s">
        <v>174</v>
      </c>
      <c r="D350" s="301" t="s">
        <v>203</v>
      </c>
      <c r="E350" s="302" t="s">
        <v>194</v>
      </c>
      <c r="F350" s="302" t="s">
        <v>195</v>
      </c>
      <c r="G350" s="302" t="s">
        <v>212</v>
      </c>
      <c r="H350" s="302" t="s">
        <v>6</v>
      </c>
      <c r="I350" s="303">
        <v>721</v>
      </c>
      <c r="J350" s="303"/>
      <c r="K350" s="303"/>
      <c r="L350" s="291"/>
      <c r="M350" s="291" t="s">
        <v>197</v>
      </c>
      <c r="N350" s="304" t="str">
        <f t="shared" si="55"/>
        <v>T_UMTZ800X721</v>
      </c>
      <c r="O350" s="305" t="str">
        <f t="shared" si="59"/>
        <v>T_UMTZ800X721MainVES</v>
      </c>
      <c r="P350" s="306"/>
      <c r="Q350" s="307">
        <v>800</v>
      </c>
      <c r="R350" s="308"/>
      <c r="S350" s="308" t="s">
        <v>198</v>
      </c>
      <c r="T350" s="308" t="str">
        <f t="shared" si="56"/>
        <v>F</v>
      </c>
      <c r="U350" s="308" t="s">
        <v>214</v>
      </c>
      <c r="V350" s="308" t="str" cm="1">
        <f t="array" ref="V350">IFERROR(_xlfn.IFS(U350="Palanca ","T",U350="Motorizado","M",U350="Mando Prolongado","MP"),"")</f>
        <v>M</v>
      </c>
      <c r="W350" s="308"/>
      <c r="X350" s="305" t="str">
        <f t="shared" si="57"/>
        <v>T_UMTZ800X721MainVESSupFM</v>
      </c>
      <c r="Y350" s="309" t="s">
        <v>180</v>
      </c>
      <c r="Z350" s="309"/>
      <c r="AA350" s="307"/>
      <c r="AB350" s="310"/>
      <c r="AI350" s="26" t="str">
        <f t="shared" si="58"/>
        <v>Main Vertical  MTZ800 Fijo  Motorizado, T-Power  W: 721</v>
      </c>
      <c r="AJ350" s="26" t="s">
        <v>161</v>
      </c>
    </row>
    <row r="351" spans="3:36" ht="20">
      <c r="C351" s="300" t="s">
        <v>174</v>
      </c>
      <c r="D351" s="301" t="s">
        <v>203</v>
      </c>
      <c r="E351" s="302" t="s">
        <v>194</v>
      </c>
      <c r="F351" s="302" t="s">
        <v>195</v>
      </c>
      <c r="G351" s="302" t="s">
        <v>212</v>
      </c>
      <c r="H351" s="302" t="s">
        <v>6</v>
      </c>
      <c r="I351" s="303">
        <v>720</v>
      </c>
      <c r="J351" s="303"/>
      <c r="K351" s="303"/>
      <c r="L351" s="291"/>
      <c r="M351" s="291" t="s">
        <v>200</v>
      </c>
      <c r="N351" s="304" t="str">
        <f t="shared" si="55"/>
        <v>T_UMTZ630X720</v>
      </c>
      <c r="O351" s="305" t="str">
        <f t="shared" si="59"/>
        <v>T_UMTZ630X720MainVEI</v>
      </c>
      <c r="P351" s="306"/>
      <c r="Q351" s="307">
        <v>630</v>
      </c>
      <c r="R351" s="308"/>
      <c r="S351" s="308" t="s">
        <v>198</v>
      </c>
      <c r="T351" s="308" t="str">
        <f t="shared" si="56"/>
        <v>F</v>
      </c>
      <c r="U351" s="308" t="s">
        <v>214</v>
      </c>
      <c r="V351" s="308" t="str" cm="1">
        <f t="array" ref="V351">IFERROR(_xlfn.IFS(U351="Palanca ","T",U351="Motorizado","M",U351="Mando Prolongado","MP"),"")</f>
        <v>M</v>
      </c>
      <c r="W351" s="308"/>
      <c r="X351" s="305" t="str">
        <f t="shared" si="57"/>
        <v>T_UMTZ630X720MainVEIInfFM</v>
      </c>
      <c r="Y351" s="309" t="s">
        <v>180</v>
      </c>
      <c r="Z351" s="309"/>
      <c r="AA351" s="307"/>
      <c r="AB351" s="310"/>
      <c r="AI351" s="26" t="str">
        <f t="shared" si="58"/>
        <v>Main Vertical  MTZ630 Fijo  Motorizado, T-Power  W: 720</v>
      </c>
      <c r="AJ351" s="26" t="s">
        <v>161</v>
      </c>
    </row>
    <row r="352" spans="3:36" ht="20">
      <c r="C352" s="300" t="s">
        <v>174</v>
      </c>
      <c r="D352" s="301" t="s">
        <v>203</v>
      </c>
      <c r="E352" s="302" t="s">
        <v>194</v>
      </c>
      <c r="F352" s="302" t="s">
        <v>195</v>
      </c>
      <c r="G352" s="302" t="s">
        <v>212</v>
      </c>
      <c r="H352" s="302" t="s">
        <v>6</v>
      </c>
      <c r="I352" s="303">
        <v>721</v>
      </c>
      <c r="J352" s="303"/>
      <c r="K352" s="303"/>
      <c r="L352" s="291"/>
      <c r="M352" s="291" t="s">
        <v>200</v>
      </c>
      <c r="N352" s="304" t="str">
        <f t="shared" si="55"/>
        <v>T_UMTZ800X721</v>
      </c>
      <c r="O352" s="305" t="str">
        <f t="shared" si="59"/>
        <v>T_UMTZ800X721MainVEI</v>
      </c>
      <c r="P352" s="306"/>
      <c r="Q352" s="307">
        <v>800</v>
      </c>
      <c r="R352" s="308"/>
      <c r="S352" s="308" t="s">
        <v>198</v>
      </c>
      <c r="T352" s="308" t="str">
        <f t="shared" si="56"/>
        <v>F</v>
      </c>
      <c r="U352" s="308" t="s">
        <v>214</v>
      </c>
      <c r="V352" s="308" t="str" cm="1">
        <f t="array" ref="V352">IFERROR(_xlfn.IFS(U352="Palanca ","T",U352="Motorizado","M",U352="Mando Prolongado","MP"),"")</f>
        <v>M</v>
      </c>
      <c r="W352" s="308"/>
      <c r="X352" s="305" t="str">
        <f t="shared" si="57"/>
        <v>T_UMTZ800X721MainVEIInfFM</v>
      </c>
      <c r="Y352" s="309" t="s">
        <v>180</v>
      </c>
      <c r="Z352" s="309"/>
      <c r="AA352" s="307"/>
      <c r="AB352" s="310"/>
      <c r="AI352" s="26" t="str">
        <f t="shared" si="58"/>
        <v>Main Vertical  MTZ800 Fijo  Motorizado, T-Power  W: 721</v>
      </c>
      <c r="AJ352" s="26" t="s">
        <v>161</v>
      </c>
    </row>
    <row r="353" spans="3:38">
      <c r="O353" s="26" t="str">
        <f t="shared" si="59"/>
        <v>_X</v>
      </c>
      <c r="T353" s="26" t="str">
        <f t="shared" si="56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57"/>
        <v>_X</v>
      </c>
      <c r="AI353" s="26" t="str">
        <f t="shared" si="58"/>
        <v xml:space="preserve">    ,  W: </v>
      </c>
      <c r="AJ353" s="26" t="s">
        <v>161</v>
      </c>
    </row>
    <row r="354" spans="3:38" ht="20">
      <c r="C354" s="300" t="s">
        <v>174</v>
      </c>
      <c r="D354" s="301" t="s">
        <v>203</v>
      </c>
      <c r="E354" s="302" t="s">
        <v>204</v>
      </c>
      <c r="F354" s="302" t="s">
        <v>195</v>
      </c>
      <c r="G354" s="302" t="s">
        <v>196</v>
      </c>
      <c r="H354" s="302"/>
      <c r="I354" s="303">
        <v>720</v>
      </c>
      <c r="J354" s="303"/>
      <c r="K354" s="303"/>
      <c r="L354" s="291"/>
      <c r="M354" s="291" t="s">
        <v>205</v>
      </c>
      <c r="N354" s="304" t="str">
        <f t="shared" ref="N354:N400" si="60">MID(C354,1,1)&amp;"_"&amp;D354&amp;G354&amp;Q354&amp;"X"&amp;I354</f>
        <v>T_UEZC250X720</v>
      </c>
      <c r="O354" s="305" t="str">
        <f t="shared" si="59"/>
        <v>T_UEZC250X720MainHI</v>
      </c>
      <c r="P354" s="306"/>
      <c r="Q354" s="307">
        <v>250</v>
      </c>
      <c r="R354" s="308"/>
      <c r="S354" s="308" t="s">
        <v>198</v>
      </c>
      <c r="T354" s="308" t="str">
        <f t="shared" si="56"/>
        <v>F</v>
      </c>
      <c r="U354" s="308" t="s">
        <v>215</v>
      </c>
      <c r="V354" s="308" t="str" cm="1">
        <f t="array" ref="V354">IFERROR(_xlfn.IFS(U354="Palanca ","T",U354="Motorizado","M",U354="Mando Prolongado","MP"),"")</f>
        <v>MP</v>
      </c>
      <c r="W354" s="308"/>
      <c r="X354" s="305" t="str">
        <f t="shared" si="57"/>
        <v>T_UEZC250X720MainHIIzqFMP</v>
      </c>
      <c r="Y354" s="309" t="s">
        <v>180</v>
      </c>
      <c r="Z354" s="309"/>
      <c r="AA354" s="307"/>
      <c r="AB354" s="310"/>
      <c r="AI354" s="26" t="str">
        <f t="shared" si="58"/>
        <v>Main Horizontal  EZC250 Fijo  Mando Prolongado, T-Power  W: 720</v>
      </c>
      <c r="AJ354" s="26" t="s">
        <v>161</v>
      </c>
    </row>
    <row r="355" spans="3:38" ht="20">
      <c r="C355" s="300" t="s">
        <v>174</v>
      </c>
      <c r="D355" s="301" t="s">
        <v>203</v>
      </c>
      <c r="E355" s="302" t="s">
        <v>204</v>
      </c>
      <c r="F355" s="302" t="s">
        <v>195</v>
      </c>
      <c r="G355" s="302" t="s">
        <v>196</v>
      </c>
      <c r="H355" s="302"/>
      <c r="I355" s="303">
        <v>720</v>
      </c>
      <c r="J355" s="303"/>
      <c r="K355" s="303"/>
      <c r="L355" s="291"/>
      <c r="M355" s="291" t="s">
        <v>208</v>
      </c>
      <c r="N355" s="304" t="str">
        <f t="shared" si="60"/>
        <v>T_UEZC250X720</v>
      </c>
      <c r="O355" s="305" t="str">
        <f t="shared" si="59"/>
        <v>T_UEZC250X720MainHD</v>
      </c>
      <c r="P355" s="306"/>
      <c r="Q355" s="307">
        <v>250</v>
      </c>
      <c r="R355" s="308"/>
      <c r="S355" s="308" t="s">
        <v>198</v>
      </c>
      <c r="T355" s="308" t="str">
        <f t="shared" si="56"/>
        <v>F</v>
      </c>
      <c r="U355" s="308" t="s">
        <v>215</v>
      </c>
      <c r="V355" s="308" t="str" cm="1">
        <f t="array" ref="V355">IFERROR(_xlfn.IFS(U355="Palanca ","T",U355="Motorizado","M",U355="Mando Prolongado","MP"),"")</f>
        <v>MP</v>
      </c>
      <c r="W355" s="308"/>
      <c r="X355" s="305" t="str">
        <f t="shared" si="57"/>
        <v>T_UEZC250X720MainHDDerFMP</v>
      </c>
      <c r="Y355" s="309" t="s">
        <v>180</v>
      </c>
      <c r="Z355" s="309"/>
      <c r="AA355" s="307"/>
      <c r="AB355" s="310"/>
      <c r="AI355" s="26" t="str">
        <f t="shared" si="58"/>
        <v>Main Horizontal  EZC250 Fijo  Mando Prolongado, T-Power  W: 720</v>
      </c>
      <c r="AJ355" s="26" t="s">
        <v>161</v>
      </c>
    </row>
    <row r="356" spans="3:38" ht="20">
      <c r="C356" s="300" t="s">
        <v>174</v>
      </c>
      <c r="D356" s="301" t="s">
        <v>203</v>
      </c>
      <c r="E356" s="302" t="s">
        <v>204</v>
      </c>
      <c r="F356" s="302" t="s">
        <v>195</v>
      </c>
      <c r="G356" s="302" t="s">
        <v>196</v>
      </c>
      <c r="H356" s="302"/>
      <c r="I356" s="303">
        <v>720</v>
      </c>
      <c r="J356" s="303"/>
      <c r="K356" s="303"/>
      <c r="L356" s="291"/>
      <c r="M356" s="291" t="s">
        <v>205</v>
      </c>
      <c r="N356" s="304" t="str">
        <f t="shared" si="60"/>
        <v>T_UEZC400X720</v>
      </c>
      <c r="O356" s="305" t="str">
        <f t="shared" si="59"/>
        <v>T_UEZC400X720MainHI</v>
      </c>
      <c r="P356" s="306"/>
      <c r="Q356" s="307">
        <v>400</v>
      </c>
      <c r="R356" s="308"/>
      <c r="S356" s="308" t="s">
        <v>198</v>
      </c>
      <c r="T356" s="308" t="str">
        <f t="shared" si="56"/>
        <v>F</v>
      </c>
      <c r="U356" s="308" t="s">
        <v>215</v>
      </c>
      <c r="V356" s="308" t="str" cm="1">
        <f t="array" ref="V356">IFERROR(_xlfn.IFS(U356="Palanca ","T",U356="Motorizado","M",U356="Mando Prolongado","MP"),"")</f>
        <v>MP</v>
      </c>
      <c r="W356" s="308"/>
      <c r="X356" s="305" t="str">
        <f t="shared" si="57"/>
        <v>T_UEZC400X720MainHIIzqFMP</v>
      </c>
      <c r="Y356" s="309" t="s">
        <v>180</v>
      </c>
      <c r="Z356" s="309"/>
      <c r="AA356" s="307"/>
      <c r="AB356" s="310"/>
      <c r="AI356" s="26" t="str">
        <f t="shared" si="58"/>
        <v>Main Horizontal  EZC400 Fijo  Mando Prolongado, T-Power  W: 720</v>
      </c>
      <c r="AJ356" s="26" t="s">
        <v>161</v>
      </c>
    </row>
    <row r="357" spans="3:38" ht="20">
      <c r="C357" s="300" t="s">
        <v>174</v>
      </c>
      <c r="D357" s="301" t="s">
        <v>203</v>
      </c>
      <c r="E357" s="302" t="s">
        <v>204</v>
      </c>
      <c r="F357" s="302" t="s">
        <v>195</v>
      </c>
      <c r="G357" s="302" t="s">
        <v>196</v>
      </c>
      <c r="H357" s="302"/>
      <c r="I357" s="303">
        <v>720</v>
      </c>
      <c r="J357" s="303"/>
      <c r="K357" s="303"/>
      <c r="L357" s="291"/>
      <c r="M357" s="291" t="s">
        <v>208</v>
      </c>
      <c r="N357" s="304" t="str">
        <f t="shared" si="60"/>
        <v>T_UEZC400X720</v>
      </c>
      <c r="O357" s="305" t="str">
        <f t="shared" si="59"/>
        <v>T_UEZC400X720MainHD</v>
      </c>
      <c r="P357" s="306"/>
      <c r="Q357" s="307">
        <v>400</v>
      </c>
      <c r="R357" s="308"/>
      <c r="S357" s="308" t="s">
        <v>198</v>
      </c>
      <c r="T357" s="308" t="str">
        <f t="shared" si="56"/>
        <v>F</v>
      </c>
      <c r="U357" s="308" t="s">
        <v>215</v>
      </c>
      <c r="V357" s="308" t="str" cm="1">
        <f t="array" ref="V357">IFERROR(_xlfn.IFS(U357="Palanca ","T",U357="Motorizado","M",U357="Mando Prolongado","MP"),"")</f>
        <v>MP</v>
      </c>
      <c r="W357" s="308"/>
      <c r="X357" s="305" t="str">
        <f t="shared" si="57"/>
        <v>T_UEZC400X720MainHDDerFMP</v>
      </c>
      <c r="Y357" s="309" t="s">
        <v>180</v>
      </c>
      <c r="Z357" s="309"/>
      <c r="AA357" s="307"/>
      <c r="AB357" s="310"/>
      <c r="AI357" s="26" t="str">
        <f t="shared" si="58"/>
        <v>Main Horizontal  EZC400 Fijo  Mando Prolongado, T-Power  W: 720</v>
      </c>
      <c r="AJ357" s="26" t="s">
        <v>161</v>
      </c>
    </row>
    <row r="358" spans="3:38" ht="20">
      <c r="C358" s="300" t="s">
        <v>174</v>
      </c>
      <c r="D358" s="301" t="s">
        <v>203</v>
      </c>
      <c r="E358" s="302" t="s">
        <v>204</v>
      </c>
      <c r="F358" s="302" t="s">
        <v>195</v>
      </c>
      <c r="G358" s="302" t="s">
        <v>196</v>
      </c>
      <c r="H358" s="302"/>
      <c r="I358" s="303">
        <v>720</v>
      </c>
      <c r="J358" s="303"/>
      <c r="K358" s="303"/>
      <c r="L358" s="291"/>
      <c r="M358" s="291" t="s">
        <v>205</v>
      </c>
      <c r="N358" s="304" t="str">
        <f t="shared" si="60"/>
        <v>T_UEZC630X720</v>
      </c>
      <c r="O358" s="305" t="str">
        <f t="shared" si="59"/>
        <v>T_UEZC630X720MainHI</v>
      </c>
      <c r="P358" s="306"/>
      <c r="Q358" s="307">
        <v>630</v>
      </c>
      <c r="R358" s="308"/>
      <c r="S358" s="308" t="s">
        <v>198</v>
      </c>
      <c r="T358" s="308" t="str">
        <f t="shared" si="56"/>
        <v>F</v>
      </c>
      <c r="U358" s="308" t="s">
        <v>215</v>
      </c>
      <c r="V358" s="308" t="str" cm="1">
        <f t="array" ref="V358">IFERROR(_xlfn.IFS(U358="Palanca ","T",U358="Motorizado","M",U358="Mando Prolongado","MP"),"")</f>
        <v>MP</v>
      </c>
      <c r="W358" s="308"/>
      <c r="X358" s="305" t="str">
        <f t="shared" si="57"/>
        <v>T_UEZC630X720MainHIIzqFMP</v>
      </c>
      <c r="Y358" s="309" t="s">
        <v>180</v>
      </c>
      <c r="Z358" s="309"/>
      <c r="AA358" s="307"/>
      <c r="AB358" s="310"/>
      <c r="AI358" s="26" t="str">
        <f t="shared" si="58"/>
        <v>Main Horizontal  EZC630 Fijo  Mando Prolongado, T-Power  W: 720</v>
      </c>
      <c r="AJ358" s="26" t="s">
        <v>161</v>
      </c>
    </row>
    <row r="359" spans="3:38" ht="20">
      <c r="C359" s="300" t="s">
        <v>174</v>
      </c>
      <c r="D359" s="301" t="s">
        <v>203</v>
      </c>
      <c r="E359" s="302" t="s">
        <v>204</v>
      </c>
      <c r="F359" s="302" t="s">
        <v>195</v>
      </c>
      <c r="G359" s="302" t="s">
        <v>196</v>
      </c>
      <c r="H359" s="302"/>
      <c r="I359" s="303">
        <v>720</v>
      </c>
      <c r="J359" s="303"/>
      <c r="K359" s="303"/>
      <c r="L359" s="291"/>
      <c r="M359" s="291" t="s">
        <v>208</v>
      </c>
      <c r="N359" s="304" t="str">
        <f t="shared" si="60"/>
        <v>T_UEZC630X720</v>
      </c>
      <c r="O359" s="305" t="str">
        <f t="shared" si="59"/>
        <v>T_UEZC630X720MainHD</v>
      </c>
      <c r="P359" s="306"/>
      <c r="Q359" s="307">
        <v>630</v>
      </c>
      <c r="R359" s="308"/>
      <c r="S359" s="308" t="s">
        <v>198</v>
      </c>
      <c r="T359" s="308" t="str">
        <f t="shared" si="56"/>
        <v>F</v>
      </c>
      <c r="U359" s="308" t="s">
        <v>215</v>
      </c>
      <c r="V359" s="308" t="str" cm="1">
        <f t="array" ref="V359">IFERROR(_xlfn.IFS(U359="Palanca ","T",U359="Motorizado","M",U359="Mando Prolongado","MP"),"")</f>
        <v>MP</v>
      </c>
      <c r="W359" s="308"/>
      <c r="X359" s="305" t="str">
        <f t="shared" si="57"/>
        <v>T_UEZC630X720MainHDDerFMP</v>
      </c>
      <c r="Y359" s="309" t="s">
        <v>180</v>
      </c>
      <c r="Z359" s="309"/>
      <c r="AA359" s="307"/>
      <c r="AB359" s="310"/>
      <c r="AI359" s="26" t="str">
        <f t="shared" si="58"/>
        <v>Main Horizontal  EZC630 Fijo  Mando Prolongado, T-Power  W: 720</v>
      </c>
      <c r="AJ359" s="26" t="s">
        <v>161</v>
      </c>
    </row>
    <row r="360" spans="3:38" ht="20">
      <c r="C360" s="287" t="s">
        <v>174</v>
      </c>
      <c r="D360" s="288" t="s">
        <v>203</v>
      </c>
      <c r="E360" s="289" t="s">
        <v>204</v>
      </c>
      <c r="F360" s="311" t="s">
        <v>195</v>
      </c>
      <c r="G360" s="311" t="s">
        <v>201</v>
      </c>
      <c r="H360" s="289"/>
      <c r="I360" s="312">
        <v>720</v>
      </c>
      <c r="J360" s="312"/>
      <c r="K360" s="312"/>
      <c r="L360" s="313"/>
      <c r="M360" s="313" t="s">
        <v>205</v>
      </c>
      <c r="N360" s="292" t="str">
        <f t="shared" si="60"/>
        <v>T_UCVS250X720</v>
      </c>
      <c r="O360" s="293" t="str">
        <f t="shared" si="59"/>
        <v>T_UCVS250X720MainHI</v>
      </c>
      <c r="P360" s="294"/>
      <c r="Q360" s="295">
        <v>250</v>
      </c>
      <c r="R360" s="296"/>
      <c r="S360" s="296" t="s">
        <v>198</v>
      </c>
      <c r="T360" s="296" t="str">
        <f t="shared" si="56"/>
        <v>F</v>
      </c>
      <c r="U360" s="296" t="s">
        <v>215</v>
      </c>
      <c r="V360" s="296" t="str" cm="1">
        <f t="array" ref="V360">IFERROR(_xlfn.IFS(U360="Palanca ","T",U360="Motorizado","M",U360="Mando Prolongado","MP"),"")</f>
        <v>MP</v>
      </c>
      <c r="W360" s="296"/>
      <c r="X360" s="293" t="str">
        <f t="shared" si="57"/>
        <v>T_UCVS250X720MainHIIzqFMP</v>
      </c>
      <c r="Y360" s="297" t="s">
        <v>180</v>
      </c>
      <c r="Z360" s="320" t="s">
        <v>216</v>
      </c>
      <c r="AA360" s="319"/>
      <c r="AB360" s="321"/>
      <c r="AI360" s="26" t="str">
        <f t="shared" si="58"/>
        <v>Main Horizontal  CVS250 Fijo  Mando Prolongado, T-Power  W: 720</v>
      </c>
      <c r="AJ360" s="26" t="s">
        <v>161</v>
      </c>
      <c r="AL360" s="320" t="s">
        <v>216</v>
      </c>
    </row>
    <row r="361" spans="3:38" ht="20">
      <c r="C361" s="287" t="s">
        <v>174</v>
      </c>
      <c r="D361" s="288" t="s">
        <v>203</v>
      </c>
      <c r="E361" s="289" t="s">
        <v>204</v>
      </c>
      <c r="F361" s="311" t="s">
        <v>195</v>
      </c>
      <c r="G361" s="311" t="s">
        <v>201</v>
      </c>
      <c r="H361" s="289"/>
      <c r="I361" s="312">
        <v>720</v>
      </c>
      <c r="J361" s="312"/>
      <c r="K361" s="312"/>
      <c r="L361" s="313"/>
      <c r="M361" s="313" t="s">
        <v>208</v>
      </c>
      <c r="N361" s="292" t="str">
        <f t="shared" si="60"/>
        <v>T_UCVS250X720</v>
      </c>
      <c r="O361" s="293" t="str">
        <f t="shared" si="59"/>
        <v>T_UCVS250X720MainHD</v>
      </c>
      <c r="P361" s="294"/>
      <c r="Q361" s="295">
        <v>250</v>
      </c>
      <c r="R361" s="296"/>
      <c r="S361" s="296" t="s">
        <v>198</v>
      </c>
      <c r="T361" s="296" t="str">
        <f t="shared" si="56"/>
        <v>F</v>
      </c>
      <c r="U361" s="296" t="s">
        <v>215</v>
      </c>
      <c r="V361" s="296" t="str" cm="1">
        <f t="array" ref="V361">IFERROR(_xlfn.IFS(U361="Palanca ","T",U361="Motorizado","M",U361="Mando Prolongado","MP"),"")</f>
        <v>MP</v>
      </c>
      <c r="W361" s="296"/>
      <c r="X361" s="293" t="str">
        <f t="shared" si="57"/>
        <v>T_UCVS250X720MainHDDerFMP</v>
      </c>
      <c r="Y361" s="297" t="s">
        <v>180</v>
      </c>
      <c r="Z361" s="297"/>
      <c r="AA361" s="292"/>
      <c r="AB361" s="298"/>
      <c r="AI361" s="26" t="str">
        <f t="shared" si="58"/>
        <v>Main Horizontal  CVS250 Fijo  Mando Prolongado, T-Power  W: 720</v>
      </c>
      <c r="AJ361" s="26" t="s">
        <v>161</v>
      </c>
    </row>
    <row r="362" spans="3:38" ht="20">
      <c r="C362" s="287" t="s">
        <v>174</v>
      </c>
      <c r="D362" s="288" t="s">
        <v>203</v>
      </c>
      <c r="E362" s="289" t="s">
        <v>204</v>
      </c>
      <c r="F362" s="311" t="s">
        <v>195</v>
      </c>
      <c r="G362" s="311" t="s">
        <v>201</v>
      </c>
      <c r="H362" s="289"/>
      <c r="I362" s="312">
        <v>720</v>
      </c>
      <c r="J362" s="312"/>
      <c r="K362" s="312"/>
      <c r="L362" s="313"/>
      <c r="M362" s="313" t="s">
        <v>205</v>
      </c>
      <c r="N362" s="292" t="str">
        <f t="shared" si="60"/>
        <v>T_UCVS400X720</v>
      </c>
      <c r="O362" s="293" t="str">
        <f t="shared" si="59"/>
        <v>T_UCVS400X720MainHI</v>
      </c>
      <c r="P362" s="294"/>
      <c r="Q362" s="295">
        <v>400</v>
      </c>
      <c r="R362" s="296"/>
      <c r="S362" s="296" t="s">
        <v>198</v>
      </c>
      <c r="T362" s="296" t="str">
        <f t="shared" si="56"/>
        <v>F</v>
      </c>
      <c r="U362" s="296" t="s">
        <v>215</v>
      </c>
      <c r="V362" s="296" t="str" cm="1">
        <f t="array" ref="V362">IFERROR(_xlfn.IFS(U362="Palanca ","T",U362="Motorizado","M",U362="Mando Prolongado","MP"),"")</f>
        <v>MP</v>
      </c>
      <c r="W362" s="296"/>
      <c r="X362" s="293" t="str">
        <f t="shared" si="57"/>
        <v>T_UCVS400X720MainHIIzqFMP</v>
      </c>
      <c r="Y362" s="297" t="s">
        <v>180</v>
      </c>
      <c r="Z362" s="297"/>
      <c r="AA362" s="292"/>
      <c r="AB362" s="298"/>
      <c r="AI362" s="26" t="str">
        <f t="shared" si="58"/>
        <v>Main Horizontal  CVS400 Fijo  Mando Prolongado, T-Power  W: 720</v>
      </c>
      <c r="AJ362" s="26" t="s">
        <v>161</v>
      </c>
    </row>
    <row r="363" spans="3:38" ht="20">
      <c r="C363" s="287" t="s">
        <v>174</v>
      </c>
      <c r="D363" s="288" t="s">
        <v>203</v>
      </c>
      <c r="E363" s="289" t="s">
        <v>204</v>
      </c>
      <c r="F363" s="311" t="s">
        <v>195</v>
      </c>
      <c r="G363" s="311" t="s">
        <v>201</v>
      </c>
      <c r="H363" s="289"/>
      <c r="I363" s="312">
        <v>720</v>
      </c>
      <c r="J363" s="312"/>
      <c r="K363" s="312"/>
      <c r="L363" s="313"/>
      <c r="M363" s="313" t="s">
        <v>208</v>
      </c>
      <c r="N363" s="292" t="str">
        <f t="shared" si="60"/>
        <v>T_UCVS400X720</v>
      </c>
      <c r="O363" s="293" t="str">
        <f t="shared" si="59"/>
        <v>T_UCVS400X720MainHD</v>
      </c>
      <c r="P363" s="294"/>
      <c r="Q363" s="295">
        <v>400</v>
      </c>
      <c r="R363" s="296"/>
      <c r="S363" s="296" t="s">
        <v>198</v>
      </c>
      <c r="T363" s="296" t="str">
        <f t="shared" si="56"/>
        <v>F</v>
      </c>
      <c r="U363" s="296" t="s">
        <v>215</v>
      </c>
      <c r="V363" s="296" t="str" cm="1">
        <f t="array" ref="V363">IFERROR(_xlfn.IFS(U363="Palanca ","T",U363="Motorizado","M",U363="Mando Prolongado","MP"),"")</f>
        <v>MP</v>
      </c>
      <c r="W363" s="296"/>
      <c r="X363" s="293" t="str">
        <f t="shared" si="57"/>
        <v>T_UCVS400X720MainHDDerFMP</v>
      </c>
      <c r="Y363" s="297" t="s">
        <v>180</v>
      </c>
      <c r="Z363" s="297"/>
      <c r="AA363" s="292"/>
      <c r="AB363" s="298"/>
      <c r="AI363" s="26" t="str">
        <f t="shared" si="58"/>
        <v>Main Horizontal  CVS400 Fijo  Mando Prolongado, T-Power  W: 720</v>
      </c>
      <c r="AJ363" s="26" t="s">
        <v>161</v>
      </c>
    </row>
    <row r="364" spans="3:38" ht="20">
      <c r="C364" s="287" t="s">
        <v>174</v>
      </c>
      <c r="D364" s="288" t="s">
        <v>203</v>
      </c>
      <c r="E364" s="289" t="s">
        <v>204</v>
      </c>
      <c r="F364" s="311" t="s">
        <v>195</v>
      </c>
      <c r="G364" s="311" t="s">
        <v>201</v>
      </c>
      <c r="H364" s="289"/>
      <c r="I364" s="312">
        <v>720</v>
      </c>
      <c r="J364" s="312"/>
      <c r="K364" s="312"/>
      <c r="L364" s="313"/>
      <c r="M364" s="313" t="s">
        <v>205</v>
      </c>
      <c r="N364" s="292" t="str">
        <f t="shared" si="60"/>
        <v>T_UCVS630X720</v>
      </c>
      <c r="O364" s="293" t="str">
        <f t="shared" si="59"/>
        <v>T_UCVS630X720MainHI</v>
      </c>
      <c r="P364" s="294"/>
      <c r="Q364" s="295">
        <v>630</v>
      </c>
      <c r="R364" s="296"/>
      <c r="S364" s="296" t="s">
        <v>198</v>
      </c>
      <c r="T364" s="296" t="str">
        <f t="shared" si="56"/>
        <v>F</v>
      </c>
      <c r="U364" s="296" t="s">
        <v>215</v>
      </c>
      <c r="V364" s="296" t="str" cm="1">
        <f t="array" ref="V364">IFERROR(_xlfn.IFS(U364="Palanca ","T",U364="Motorizado","M",U364="Mando Prolongado","MP"),"")</f>
        <v>MP</v>
      </c>
      <c r="W364" s="296"/>
      <c r="X364" s="293" t="str">
        <f t="shared" si="57"/>
        <v>T_UCVS630X720MainHIIzqFMP</v>
      </c>
      <c r="Y364" s="297" t="s">
        <v>180</v>
      </c>
      <c r="Z364" s="297"/>
      <c r="AA364" s="292"/>
      <c r="AB364" s="298"/>
      <c r="AI364" s="26" t="str">
        <f t="shared" si="58"/>
        <v>Main Horizontal  CVS630 Fijo  Mando Prolongado, T-Power  W: 720</v>
      </c>
      <c r="AJ364" s="26" t="s">
        <v>161</v>
      </c>
    </row>
    <row r="365" spans="3:38" ht="20">
      <c r="C365" s="287" t="s">
        <v>174</v>
      </c>
      <c r="D365" s="288" t="s">
        <v>203</v>
      </c>
      <c r="E365" s="289" t="s">
        <v>204</v>
      </c>
      <c r="F365" s="311" t="s">
        <v>195</v>
      </c>
      <c r="G365" s="311" t="s">
        <v>201</v>
      </c>
      <c r="H365" s="289"/>
      <c r="I365" s="312">
        <v>720</v>
      </c>
      <c r="J365" s="312"/>
      <c r="K365" s="312"/>
      <c r="L365" s="313"/>
      <c r="M365" s="313" t="s">
        <v>208</v>
      </c>
      <c r="N365" s="292" t="str">
        <f t="shared" si="60"/>
        <v>T_UCVS630X720</v>
      </c>
      <c r="O365" s="293" t="str">
        <f t="shared" si="59"/>
        <v>T_UCVS630X720MainHD</v>
      </c>
      <c r="P365" s="294"/>
      <c r="Q365" s="295">
        <v>630</v>
      </c>
      <c r="R365" s="296"/>
      <c r="S365" s="296" t="s">
        <v>198</v>
      </c>
      <c r="T365" s="296" t="str">
        <f t="shared" si="56"/>
        <v>F</v>
      </c>
      <c r="U365" s="296" t="s">
        <v>215</v>
      </c>
      <c r="V365" s="296" t="str" cm="1">
        <f t="array" ref="V365">IFERROR(_xlfn.IFS(U365="Palanca ","T",U365="Motorizado","M",U365="Mando Prolongado","MP"),"")</f>
        <v>MP</v>
      </c>
      <c r="W365" s="296"/>
      <c r="X365" s="293" t="str">
        <f t="shared" si="57"/>
        <v>T_UCVS630X720MainHDDerFMP</v>
      </c>
      <c r="Y365" s="297" t="s">
        <v>180</v>
      </c>
      <c r="Z365" s="297"/>
      <c r="AA365" s="292"/>
      <c r="AB365" s="298"/>
      <c r="AI365" s="26" t="str">
        <f t="shared" si="58"/>
        <v>Main Horizontal  CVS630 Fijo  Mando Prolongado, T-Power  W: 720</v>
      </c>
      <c r="AJ365" s="26" t="s">
        <v>161</v>
      </c>
    </row>
    <row r="366" spans="3:38" ht="20">
      <c r="C366" s="300" t="s">
        <v>174</v>
      </c>
      <c r="D366" s="301" t="s">
        <v>203</v>
      </c>
      <c r="E366" s="302" t="s">
        <v>204</v>
      </c>
      <c r="F366" s="302" t="s">
        <v>195</v>
      </c>
      <c r="G366" s="302" t="s">
        <v>202</v>
      </c>
      <c r="H366" s="302"/>
      <c r="I366" s="303">
        <v>720</v>
      </c>
      <c r="J366" s="303"/>
      <c r="K366" s="303"/>
      <c r="L366" s="291"/>
      <c r="M366" s="291" t="s">
        <v>205</v>
      </c>
      <c r="N366" s="304" t="str">
        <f t="shared" si="60"/>
        <v>T_UNSX250X720</v>
      </c>
      <c r="O366" s="305" t="str">
        <f t="shared" si="59"/>
        <v>T_UNSX250X720MainHI</v>
      </c>
      <c r="P366" s="306"/>
      <c r="Q366" s="307">
        <v>250</v>
      </c>
      <c r="R366" s="308"/>
      <c r="S366" s="308" t="s">
        <v>198</v>
      </c>
      <c r="T366" s="308" t="str">
        <f t="shared" si="56"/>
        <v>F</v>
      </c>
      <c r="U366" s="308" t="s">
        <v>215</v>
      </c>
      <c r="V366" s="308" t="str" cm="1">
        <f t="array" ref="V366">IFERROR(_xlfn.IFS(U366="Palanca ","T",U366="Motorizado","M",U366="Mando Prolongado","MP"),"")</f>
        <v>MP</v>
      </c>
      <c r="W366" s="308"/>
      <c r="X366" s="305" t="str">
        <f t="shared" si="57"/>
        <v>T_UNSX250X720MainHIIzqFMP</v>
      </c>
      <c r="Y366" s="309" t="s">
        <v>180</v>
      </c>
      <c r="Z366" s="309"/>
      <c r="AA366" s="307"/>
      <c r="AB366" s="310"/>
      <c r="AI366" s="26" t="str">
        <f t="shared" si="58"/>
        <v>Main Horizontal  NSX250 Fijo  Mando Prolongado, T-Power  W: 720</v>
      </c>
      <c r="AJ366" s="26" t="s">
        <v>161</v>
      </c>
    </row>
    <row r="367" spans="3:38" ht="20">
      <c r="C367" s="300" t="s">
        <v>174</v>
      </c>
      <c r="D367" s="301" t="s">
        <v>203</v>
      </c>
      <c r="E367" s="302" t="s">
        <v>204</v>
      </c>
      <c r="F367" s="302" t="s">
        <v>195</v>
      </c>
      <c r="G367" s="302" t="s">
        <v>202</v>
      </c>
      <c r="H367" s="302"/>
      <c r="I367" s="303">
        <v>720</v>
      </c>
      <c r="J367" s="303"/>
      <c r="K367" s="303"/>
      <c r="L367" s="291"/>
      <c r="M367" s="291" t="s">
        <v>208</v>
      </c>
      <c r="N367" s="304" t="str">
        <f t="shared" si="60"/>
        <v>T_UNSX250X720</v>
      </c>
      <c r="O367" s="305" t="str">
        <f t="shared" si="59"/>
        <v>T_UNSX250X720MainHD</v>
      </c>
      <c r="P367" s="306"/>
      <c r="Q367" s="307">
        <v>250</v>
      </c>
      <c r="R367" s="308"/>
      <c r="S367" s="308" t="s">
        <v>198</v>
      </c>
      <c r="T367" s="308" t="str">
        <f t="shared" si="56"/>
        <v>F</v>
      </c>
      <c r="U367" s="308" t="s">
        <v>215</v>
      </c>
      <c r="V367" s="308" t="str" cm="1">
        <f t="array" ref="V367">IFERROR(_xlfn.IFS(U367="Palanca ","T",U367="Motorizado","M",U367="Mando Prolongado","MP"),"")</f>
        <v>MP</v>
      </c>
      <c r="W367" s="308"/>
      <c r="X367" s="305" t="str">
        <f t="shared" si="57"/>
        <v>T_UNSX250X720MainHDDerFMP</v>
      </c>
      <c r="Y367" s="309" t="s">
        <v>180</v>
      </c>
      <c r="Z367" s="309"/>
      <c r="AA367" s="307"/>
      <c r="AB367" s="310"/>
      <c r="AI367" s="26" t="str">
        <f t="shared" si="58"/>
        <v>Main Horizontal  NSX250 Fijo  Mando Prolongado, T-Power  W: 720</v>
      </c>
      <c r="AJ367" s="26" t="s">
        <v>161</v>
      </c>
    </row>
    <row r="368" spans="3:38" ht="20">
      <c r="C368" s="300" t="s">
        <v>174</v>
      </c>
      <c r="D368" s="301" t="s">
        <v>203</v>
      </c>
      <c r="E368" s="302" t="s">
        <v>204</v>
      </c>
      <c r="F368" s="302" t="s">
        <v>195</v>
      </c>
      <c r="G368" s="302" t="s">
        <v>202</v>
      </c>
      <c r="H368" s="302"/>
      <c r="I368" s="303">
        <v>720</v>
      </c>
      <c r="J368" s="303"/>
      <c r="K368" s="303"/>
      <c r="L368" s="291"/>
      <c r="M368" s="291" t="s">
        <v>205</v>
      </c>
      <c r="N368" s="304" t="str">
        <f t="shared" si="60"/>
        <v>T_UNSX400X720</v>
      </c>
      <c r="O368" s="305" t="str">
        <f t="shared" si="59"/>
        <v>T_UNSX400X720MainHI</v>
      </c>
      <c r="P368" s="306"/>
      <c r="Q368" s="307">
        <v>400</v>
      </c>
      <c r="R368" s="308"/>
      <c r="S368" s="308" t="s">
        <v>198</v>
      </c>
      <c r="T368" s="308" t="str">
        <f t="shared" si="56"/>
        <v>F</v>
      </c>
      <c r="U368" s="308" t="s">
        <v>215</v>
      </c>
      <c r="V368" s="308" t="str" cm="1">
        <f t="array" ref="V368">IFERROR(_xlfn.IFS(U368="Palanca ","T",U368="Motorizado","M",U368="Mando Prolongado","MP"),"")</f>
        <v>MP</v>
      </c>
      <c r="W368" s="308"/>
      <c r="X368" s="305" t="str">
        <f t="shared" si="57"/>
        <v>T_UNSX400X720MainHIIzqFMP</v>
      </c>
      <c r="Y368" s="309" t="s">
        <v>180</v>
      </c>
      <c r="Z368" s="309"/>
      <c r="AA368" s="307"/>
      <c r="AB368" s="310"/>
      <c r="AI368" s="26" t="str">
        <f t="shared" si="58"/>
        <v>Main Horizontal  NSX400 Fijo  Mando Prolongado, T-Power  W: 720</v>
      </c>
      <c r="AJ368" s="26" t="s">
        <v>161</v>
      </c>
    </row>
    <row r="369" spans="3:38" ht="20">
      <c r="C369" s="300" t="s">
        <v>174</v>
      </c>
      <c r="D369" s="301" t="s">
        <v>203</v>
      </c>
      <c r="E369" s="302" t="s">
        <v>204</v>
      </c>
      <c r="F369" s="302" t="s">
        <v>195</v>
      </c>
      <c r="G369" s="302" t="s">
        <v>202</v>
      </c>
      <c r="H369" s="302"/>
      <c r="I369" s="303">
        <v>720</v>
      </c>
      <c r="J369" s="303"/>
      <c r="K369" s="303"/>
      <c r="L369" s="291"/>
      <c r="M369" s="291" t="s">
        <v>208</v>
      </c>
      <c r="N369" s="304" t="str">
        <f t="shared" si="60"/>
        <v>T_UNSX400X720</v>
      </c>
      <c r="O369" s="305" t="str">
        <f t="shared" si="59"/>
        <v>T_UNSX400X720MainHD</v>
      </c>
      <c r="P369" s="306"/>
      <c r="Q369" s="307">
        <v>400</v>
      </c>
      <c r="R369" s="308"/>
      <c r="S369" s="308" t="s">
        <v>198</v>
      </c>
      <c r="T369" s="308" t="str">
        <f t="shared" si="56"/>
        <v>F</v>
      </c>
      <c r="U369" s="308" t="s">
        <v>215</v>
      </c>
      <c r="V369" s="308" t="str" cm="1">
        <f t="array" ref="V369">IFERROR(_xlfn.IFS(U369="Palanca ","T",U369="Motorizado","M",U369="Mando Prolongado","MP"),"")</f>
        <v>MP</v>
      </c>
      <c r="W369" s="308"/>
      <c r="X369" s="305" t="str">
        <f t="shared" si="57"/>
        <v>T_UNSX400X720MainHDDerFMP</v>
      </c>
      <c r="Y369" s="309" t="s">
        <v>180</v>
      </c>
      <c r="Z369" s="309"/>
      <c r="AA369" s="307"/>
      <c r="AB369" s="310"/>
      <c r="AI369" s="26" t="str">
        <f t="shared" si="58"/>
        <v>Main Horizontal  NSX400 Fijo  Mando Prolongado, T-Power  W: 720</v>
      </c>
      <c r="AJ369" s="26" t="s">
        <v>161</v>
      </c>
    </row>
    <row r="370" spans="3:38" ht="20">
      <c r="C370" s="300" t="s">
        <v>174</v>
      </c>
      <c r="D370" s="301" t="s">
        <v>203</v>
      </c>
      <c r="E370" s="302" t="s">
        <v>204</v>
      </c>
      <c r="F370" s="302" t="s">
        <v>195</v>
      </c>
      <c r="G370" s="302" t="s">
        <v>202</v>
      </c>
      <c r="H370" s="302"/>
      <c r="I370" s="303">
        <v>720</v>
      </c>
      <c r="J370" s="303"/>
      <c r="K370" s="303"/>
      <c r="L370" s="291"/>
      <c r="M370" s="291" t="s">
        <v>205</v>
      </c>
      <c r="N370" s="304" t="str">
        <f t="shared" si="60"/>
        <v>T_UNSX630X720</v>
      </c>
      <c r="O370" s="305" t="str">
        <f t="shared" si="59"/>
        <v>T_UNSX630X720MainHI</v>
      </c>
      <c r="P370" s="306"/>
      <c r="Q370" s="307">
        <v>630</v>
      </c>
      <c r="R370" s="308"/>
      <c r="S370" s="308" t="s">
        <v>198</v>
      </c>
      <c r="T370" s="308" t="str">
        <f t="shared" si="56"/>
        <v>F</v>
      </c>
      <c r="U370" s="308" t="s">
        <v>215</v>
      </c>
      <c r="V370" s="308" t="str" cm="1">
        <f t="array" ref="V370">IFERROR(_xlfn.IFS(U370="Palanca ","T",U370="Motorizado","M",U370="Mando Prolongado","MP"),"")</f>
        <v>MP</v>
      </c>
      <c r="W370" s="308"/>
      <c r="X370" s="305" t="str">
        <f t="shared" si="57"/>
        <v>T_UNSX630X720MainHIIzqFMP</v>
      </c>
      <c r="Y370" s="309" t="s">
        <v>180</v>
      </c>
      <c r="Z370" s="320" t="s">
        <v>217</v>
      </c>
      <c r="AA370" s="319"/>
      <c r="AB370" s="321"/>
      <c r="AI370" s="26" t="str">
        <f t="shared" si="58"/>
        <v>Main Horizontal  NSX630 Fijo  Mando Prolongado, T-Power  W: 720</v>
      </c>
      <c r="AJ370" s="26" t="s">
        <v>161</v>
      </c>
      <c r="AL370" s="320" t="s">
        <v>217</v>
      </c>
    </row>
    <row r="371" spans="3:38" ht="20">
      <c r="C371" s="300" t="s">
        <v>174</v>
      </c>
      <c r="D371" s="301" t="s">
        <v>203</v>
      </c>
      <c r="E371" s="302" t="s">
        <v>204</v>
      </c>
      <c r="F371" s="302" t="s">
        <v>195</v>
      </c>
      <c r="G371" s="302" t="s">
        <v>202</v>
      </c>
      <c r="H371" s="302"/>
      <c r="I371" s="303">
        <v>720</v>
      </c>
      <c r="J371" s="303"/>
      <c r="K371" s="303"/>
      <c r="L371" s="291"/>
      <c r="M371" s="291" t="s">
        <v>208</v>
      </c>
      <c r="N371" s="304" t="str">
        <f t="shared" si="60"/>
        <v>T_UNSX630X720</v>
      </c>
      <c r="O371" s="305" t="str">
        <f t="shared" si="59"/>
        <v>T_UNSX630X720MainHD</v>
      </c>
      <c r="P371" s="306"/>
      <c r="Q371" s="307">
        <v>630</v>
      </c>
      <c r="R371" s="308"/>
      <c r="S371" s="308" t="s">
        <v>198</v>
      </c>
      <c r="T371" s="308" t="str">
        <f t="shared" si="56"/>
        <v>F</v>
      </c>
      <c r="U371" s="308" t="s">
        <v>215</v>
      </c>
      <c r="V371" s="308" t="str" cm="1">
        <f t="array" ref="V371">IFERROR(_xlfn.IFS(U371="Palanca ","T",U371="Motorizado","M",U371="Mando Prolongado","MP"),"")</f>
        <v>MP</v>
      </c>
      <c r="W371" s="308"/>
      <c r="X371" s="305" t="str">
        <f t="shared" si="57"/>
        <v>T_UNSX630X720MainHDDerFMP</v>
      </c>
      <c r="Y371" s="309" t="s">
        <v>180</v>
      </c>
      <c r="Z371" s="309"/>
      <c r="AA371" s="307"/>
      <c r="AB371" s="310"/>
      <c r="AI371" s="26" t="str">
        <f t="shared" si="58"/>
        <v>Main Horizontal  NSX630 Fijo  Mando Prolongado, T-Power  W: 720</v>
      </c>
      <c r="AJ371" s="26" t="s">
        <v>161</v>
      </c>
    </row>
    <row r="372" spans="3:38" ht="20">
      <c r="C372" s="287" t="s">
        <v>174</v>
      </c>
      <c r="D372" s="288" t="s">
        <v>203</v>
      </c>
      <c r="E372" s="289" t="s">
        <v>204</v>
      </c>
      <c r="F372" s="311" t="s">
        <v>195</v>
      </c>
      <c r="G372" s="311" t="s">
        <v>206</v>
      </c>
      <c r="H372" s="289"/>
      <c r="I372" s="312">
        <v>720</v>
      </c>
      <c r="J372" s="312"/>
      <c r="K372" s="312"/>
      <c r="L372" s="313"/>
      <c r="M372" s="313" t="s">
        <v>205</v>
      </c>
      <c r="N372" s="292" t="str">
        <f t="shared" si="60"/>
        <v>T_UGP250X720</v>
      </c>
      <c r="O372" s="293" t="str">
        <f t="shared" si="59"/>
        <v>T_UGP250X720MainHI</v>
      </c>
      <c r="P372" s="294"/>
      <c r="Q372" s="295">
        <v>250</v>
      </c>
      <c r="R372" s="296"/>
      <c r="S372" s="296" t="s">
        <v>198</v>
      </c>
      <c r="T372" s="296" t="str">
        <f t="shared" si="56"/>
        <v>F</v>
      </c>
      <c r="U372" s="296" t="s">
        <v>215</v>
      </c>
      <c r="V372" s="296" t="str" cm="1">
        <f t="array" ref="V372">IFERROR(_xlfn.IFS(U372="Palanca ","T",U372="Motorizado","M",U372="Mando Prolongado","MP"),"")</f>
        <v>MP</v>
      </c>
      <c r="W372" s="296"/>
      <c r="X372" s="293" t="str">
        <f t="shared" si="57"/>
        <v>T_UGP250X720MainHIIzqFMP</v>
      </c>
      <c r="Y372" s="297" t="s">
        <v>180</v>
      </c>
      <c r="Z372" s="297"/>
      <c r="AA372" s="292"/>
      <c r="AB372" s="298"/>
      <c r="AI372" s="26" t="str">
        <f t="shared" si="58"/>
        <v>Main Horizontal  GP250 Fijo  Mando Prolongado, T-Power  W: 720</v>
      </c>
      <c r="AJ372" s="26" t="s">
        <v>161</v>
      </c>
    </row>
    <row r="373" spans="3:38" ht="20">
      <c r="C373" s="287" t="s">
        <v>174</v>
      </c>
      <c r="D373" s="288" t="s">
        <v>203</v>
      </c>
      <c r="E373" s="289" t="s">
        <v>204</v>
      </c>
      <c r="F373" s="311" t="s">
        <v>195</v>
      </c>
      <c r="G373" s="311" t="s">
        <v>206</v>
      </c>
      <c r="H373" s="289"/>
      <c r="I373" s="312">
        <v>720</v>
      </c>
      <c r="J373" s="312"/>
      <c r="K373" s="312"/>
      <c r="L373" s="313"/>
      <c r="M373" s="313" t="s">
        <v>208</v>
      </c>
      <c r="N373" s="292" t="str">
        <f t="shared" si="60"/>
        <v>T_UGP250X720</v>
      </c>
      <c r="O373" s="293" t="str">
        <f t="shared" si="59"/>
        <v>T_UGP250X720MainHD</v>
      </c>
      <c r="P373" s="294"/>
      <c r="Q373" s="295">
        <v>250</v>
      </c>
      <c r="R373" s="296"/>
      <c r="S373" s="296" t="s">
        <v>198</v>
      </c>
      <c r="T373" s="296" t="str">
        <f t="shared" si="56"/>
        <v>F</v>
      </c>
      <c r="U373" s="296" t="s">
        <v>215</v>
      </c>
      <c r="V373" s="296" t="str" cm="1">
        <f t="array" ref="V373">IFERROR(_xlfn.IFS(U373="Palanca ","T",U373="Motorizado","M",U373="Mando Prolongado","MP"),"")</f>
        <v>MP</v>
      </c>
      <c r="W373" s="296"/>
      <c r="X373" s="293" t="str">
        <f t="shared" si="57"/>
        <v>T_UGP250X720MainHDDerFMP</v>
      </c>
      <c r="Y373" s="297" t="s">
        <v>180</v>
      </c>
      <c r="Z373" s="297"/>
      <c r="AA373" s="292"/>
      <c r="AB373" s="298"/>
      <c r="AI373" s="26" t="str">
        <f t="shared" si="58"/>
        <v>Main Horizontal  GP250 Fijo  Mando Prolongado, T-Power  W: 720</v>
      </c>
      <c r="AJ373" s="26" t="s">
        <v>161</v>
      </c>
    </row>
    <row r="374" spans="3:38" ht="20">
      <c r="C374" s="287" t="s">
        <v>174</v>
      </c>
      <c r="D374" s="288" t="s">
        <v>203</v>
      </c>
      <c r="E374" s="289" t="s">
        <v>204</v>
      </c>
      <c r="F374" s="311" t="s">
        <v>195</v>
      </c>
      <c r="G374" s="311" t="s">
        <v>206</v>
      </c>
      <c r="H374" s="289"/>
      <c r="I374" s="312">
        <v>720</v>
      </c>
      <c r="J374" s="312"/>
      <c r="K374" s="312"/>
      <c r="L374" s="313"/>
      <c r="M374" s="313" t="s">
        <v>205</v>
      </c>
      <c r="N374" s="292" t="str">
        <f t="shared" si="60"/>
        <v>T_UGP400X720</v>
      </c>
      <c r="O374" s="293" t="str">
        <f t="shared" si="59"/>
        <v>T_UGP400X720MainHI</v>
      </c>
      <c r="P374" s="294"/>
      <c r="Q374" s="295">
        <v>400</v>
      </c>
      <c r="R374" s="296"/>
      <c r="S374" s="296" t="s">
        <v>198</v>
      </c>
      <c r="T374" s="296" t="str">
        <f t="shared" si="56"/>
        <v>F</v>
      </c>
      <c r="U374" s="296" t="s">
        <v>215</v>
      </c>
      <c r="V374" s="296" t="str" cm="1">
        <f t="array" ref="V374">IFERROR(_xlfn.IFS(U374="Palanca ","T",U374="Motorizado","M",U374="Mando Prolongado","MP"),"")</f>
        <v>MP</v>
      </c>
      <c r="W374" s="296"/>
      <c r="X374" s="293" t="str">
        <f t="shared" si="57"/>
        <v>T_UGP400X720MainHIIzqFMP</v>
      </c>
      <c r="Y374" s="297" t="s">
        <v>180</v>
      </c>
      <c r="Z374" s="297"/>
      <c r="AA374" s="292"/>
      <c r="AB374" s="298"/>
      <c r="AI374" s="26" t="str">
        <f t="shared" si="58"/>
        <v>Main Horizontal  GP400 Fijo  Mando Prolongado, T-Power  W: 720</v>
      </c>
      <c r="AJ374" s="26" t="s">
        <v>161</v>
      </c>
    </row>
    <row r="375" spans="3:38" ht="20">
      <c r="C375" s="287" t="s">
        <v>174</v>
      </c>
      <c r="D375" s="288" t="s">
        <v>203</v>
      </c>
      <c r="E375" s="289" t="s">
        <v>204</v>
      </c>
      <c r="F375" s="311" t="s">
        <v>195</v>
      </c>
      <c r="G375" s="311" t="s">
        <v>206</v>
      </c>
      <c r="H375" s="289"/>
      <c r="I375" s="312">
        <v>720</v>
      </c>
      <c r="J375" s="312"/>
      <c r="K375" s="312"/>
      <c r="L375" s="313"/>
      <c r="M375" s="313" t="s">
        <v>208</v>
      </c>
      <c r="N375" s="292" t="str">
        <f t="shared" si="60"/>
        <v>T_UGP400X720</v>
      </c>
      <c r="O375" s="293" t="str">
        <f t="shared" si="59"/>
        <v>T_UGP400X720MainHD</v>
      </c>
      <c r="P375" s="294"/>
      <c r="Q375" s="295">
        <v>400</v>
      </c>
      <c r="R375" s="296"/>
      <c r="S375" s="296" t="s">
        <v>198</v>
      </c>
      <c r="T375" s="296" t="str">
        <f t="shared" ref="T375:T400" si="61">MID(S375,1,1)</f>
        <v>F</v>
      </c>
      <c r="U375" s="296" t="s">
        <v>215</v>
      </c>
      <c r="V375" s="296" t="str" cm="1">
        <f t="array" ref="V375">IFERROR(_xlfn.IFS(U375="Palanca ","T",U375="Motorizado","M",U375="Mando Prolongado","MP"),"")</f>
        <v>MP</v>
      </c>
      <c r="W375" s="296"/>
      <c r="X375" s="293" t="str">
        <f t="shared" ref="X375:X400" si="62">O375&amp;M375&amp;T375&amp;V375</f>
        <v>T_UGP400X720MainHDDerFMP</v>
      </c>
      <c r="Y375" s="297" t="s">
        <v>180</v>
      </c>
      <c r="Z375" s="297"/>
      <c r="AA375" s="292"/>
      <c r="AB375" s="298"/>
      <c r="AI375" s="26" t="str">
        <f t="shared" ref="AI375:AI438" si="63">F375&amp;" "&amp;E375&amp;" "&amp;G375&amp;Q375&amp;" "&amp;S375&amp;" "&amp;U375&amp;", "&amp;P375&amp;C375&amp;" "&amp;"W: "&amp;I375</f>
        <v>Main Horizontal  GP400 Fijo  Mando Prolongado, T-Power  W: 720</v>
      </c>
      <c r="AJ375" s="26" t="s">
        <v>161</v>
      </c>
    </row>
    <row r="376" spans="3:38" ht="20">
      <c r="C376" s="287" t="s">
        <v>174</v>
      </c>
      <c r="D376" s="288" t="s">
        <v>203</v>
      </c>
      <c r="E376" s="289" t="s">
        <v>204</v>
      </c>
      <c r="F376" s="311" t="s">
        <v>195</v>
      </c>
      <c r="G376" s="311" t="s">
        <v>206</v>
      </c>
      <c r="H376" s="289"/>
      <c r="I376" s="312">
        <v>720</v>
      </c>
      <c r="J376" s="312"/>
      <c r="K376" s="312"/>
      <c r="L376" s="313"/>
      <c r="M376" s="313" t="s">
        <v>205</v>
      </c>
      <c r="N376" s="292" t="str">
        <f t="shared" si="60"/>
        <v>T_UGP630X720</v>
      </c>
      <c r="O376" s="293" t="str">
        <f t="shared" si="59"/>
        <v>T_UGP630X720MainHI</v>
      </c>
      <c r="P376" s="294"/>
      <c r="Q376" s="295">
        <v>630</v>
      </c>
      <c r="R376" s="296"/>
      <c r="S376" s="296" t="s">
        <v>198</v>
      </c>
      <c r="T376" s="296" t="str">
        <f t="shared" si="61"/>
        <v>F</v>
      </c>
      <c r="U376" s="296" t="s">
        <v>215</v>
      </c>
      <c r="V376" s="296" t="str" cm="1">
        <f t="array" ref="V376">IFERROR(_xlfn.IFS(U376="Palanca ","T",U376="Motorizado","M",U376="Mando Prolongado","MP"),"")</f>
        <v>MP</v>
      </c>
      <c r="W376" s="296"/>
      <c r="X376" s="293" t="str">
        <f t="shared" si="62"/>
        <v>T_UGP630X720MainHIIzqFMP</v>
      </c>
      <c r="Y376" s="297" t="s">
        <v>180</v>
      </c>
      <c r="Z376" s="297"/>
      <c r="AA376" s="292"/>
      <c r="AB376" s="298"/>
      <c r="AI376" s="26" t="str">
        <f t="shared" si="63"/>
        <v>Main Horizontal  GP630 Fijo  Mando Prolongado, T-Power  W: 720</v>
      </c>
      <c r="AJ376" s="26" t="s">
        <v>161</v>
      </c>
    </row>
    <row r="377" spans="3:38" ht="20">
      <c r="C377" s="287" t="s">
        <v>174</v>
      </c>
      <c r="D377" s="288" t="s">
        <v>203</v>
      </c>
      <c r="E377" s="289" t="s">
        <v>204</v>
      </c>
      <c r="F377" s="311" t="s">
        <v>195</v>
      </c>
      <c r="G377" s="311" t="s">
        <v>206</v>
      </c>
      <c r="H377" s="289"/>
      <c r="I377" s="312">
        <v>720</v>
      </c>
      <c r="J377" s="312"/>
      <c r="K377" s="312"/>
      <c r="L377" s="313"/>
      <c r="M377" s="313" t="s">
        <v>208</v>
      </c>
      <c r="N377" s="292" t="str">
        <f t="shared" si="60"/>
        <v>T_UGP630X720</v>
      </c>
      <c r="O377" s="293" t="str">
        <f t="shared" si="59"/>
        <v>T_UGP630X720MainHD</v>
      </c>
      <c r="P377" s="294"/>
      <c r="Q377" s="295">
        <v>630</v>
      </c>
      <c r="R377" s="296"/>
      <c r="S377" s="296" t="s">
        <v>198</v>
      </c>
      <c r="T377" s="296" t="str">
        <f t="shared" si="61"/>
        <v>F</v>
      </c>
      <c r="U377" s="296" t="s">
        <v>215</v>
      </c>
      <c r="V377" s="296" t="str" cm="1">
        <f t="array" ref="V377">IFERROR(_xlfn.IFS(U377="Palanca ","T",U377="Motorizado","M",U377="Mando Prolongado","MP"),"")</f>
        <v>MP</v>
      </c>
      <c r="W377" s="296"/>
      <c r="X377" s="293" t="str">
        <f t="shared" si="62"/>
        <v>T_UGP630X720MainHDDerFMP</v>
      </c>
      <c r="Y377" s="297" t="s">
        <v>180</v>
      </c>
      <c r="Z377" s="297"/>
      <c r="AA377" s="292"/>
      <c r="AB377" s="298"/>
      <c r="AI377" s="26" t="str">
        <f t="shared" si="63"/>
        <v>Main Horizontal  GP630 Fijo  Mando Prolongado, T-Power  W: 720</v>
      </c>
      <c r="AJ377" s="26" t="s">
        <v>161</v>
      </c>
    </row>
    <row r="378" spans="3:38" ht="20">
      <c r="C378" s="300" t="s">
        <v>174</v>
      </c>
      <c r="D378" s="301" t="s">
        <v>203</v>
      </c>
      <c r="E378" s="302" t="s">
        <v>204</v>
      </c>
      <c r="F378" s="302" t="s">
        <v>195</v>
      </c>
      <c r="G378" s="302" t="s">
        <v>210</v>
      </c>
      <c r="H378" s="302"/>
      <c r="I378" s="303">
        <v>720</v>
      </c>
      <c r="J378" s="303"/>
      <c r="K378" s="303"/>
      <c r="L378" s="291"/>
      <c r="M378" s="291" t="s">
        <v>205</v>
      </c>
      <c r="N378" s="304" t="str">
        <f t="shared" si="60"/>
        <v>T_UNS630X720</v>
      </c>
      <c r="O378" s="305" t="str">
        <f t="shared" si="59"/>
        <v>T_UNS630X720MainHI</v>
      </c>
      <c r="P378" s="306"/>
      <c r="Q378" s="307">
        <v>630</v>
      </c>
      <c r="R378" s="308"/>
      <c r="S378" s="308" t="s">
        <v>198</v>
      </c>
      <c r="T378" s="308" t="str">
        <f t="shared" si="61"/>
        <v>F</v>
      </c>
      <c r="U378" s="308" t="s">
        <v>215</v>
      </c>
      <c r="V378" s="308" t="str" cm="1">
        <f t="array" ref="V378">IFERROR(_xlfn.IFS(U378="Palanca ","T",U378="Motorizado","M",U378="Mando Prolongado","MP"),"")</f>
        <v>MP</v>
      </c>
      <c r="W378" s="308"/>
      <c r="X378" s="305" t="str">
        <f t="shared" si="62"/>
        <v>T_UNS630X720MainHIIzqFMP</v>
      </c>
      <c r="Y378" s="309" t="s">
        <v>180</v>
      </c>
      <c r="Z378" s="309"/>
      <c r="AA378" s="307"/>
      <c r="AB378" s="310"/>
      <c r="AI378" s="26" t="str">
        <f t="shared" si="63"/>
        <v>Main Horizontal  NS630 Fijo  Mando Prolongado, T-Power  W: 720</v>
      </c>
      <c r="AJ378" s="26" t="s">
        <v>161</v>
      </c>
    </row>
    <row r="379" spans="3:38" ht="20">
      <c r="C379" s="300" t="s">
        <v>174</v>
      </c>
      <c r="D379" s="301" t="s">
        <v>203</v>
      </c>
      <c r="E379" s="302" t="s">
        <v>204</v>
      </c>
      <c r="F379" s="302" t="s">
        <v>195</v>
      </c>
      <c r="G379" s="302" t="s">
        <v>210</v>
      </c>
      <c r="H379" s="302"/>
      <c r="I379" s="303">
        <v>720</v>
      </c>
      <c r="J379" s="303"/>
      <c r="K379" s="303"/>
      <c r="L379" s="291"/>
      <c r="M379" s="291" t="s">
        <v>208</v>
      </c>
      <c r="N379" s="304" t="str">
        <f t="shared" si="60"/>
        <v>T_UNS800X720</v>
      </c>
      <c r="O379" s="305" t="str">
        <f t="shared" si="59"/>
        <v>T_UNS800X720MainHD</v>
      </c>
      <c r="P379" s="306"/>
      <c r="Q379" s="307">
        <v>800</v>
      </c>
      <c r="R379" s="308"/>
      <c r="S379" s="308" t="s">
        <v>198</v>
      </c>
      <c r="T379" s="308" t="str">
        <f t="shared" si="61"/>
        <v>F</v>
      </c>
      <c r="U379" s="308" t="s">
        <v>215</v>
      </c>
      <c r="V379" s="308" t="str" cm="1">
        <f t="array" ref="V379">IFERROR(_xlfn.IFS(U379="Palanca ","T",U379="Motorizado","M",U379="Mando Prolongado","MP"),"")</f>
        <v>MP</v>
      </c>
      <c r="W379" s="308"/>
      <c r="X379" s="305" t="str">
        <f t="shared" si="62"/>
        <v>T_UNS800X720MainHDDerFMP</v>
      </c>
      <c r="Y379" s="309" t="s">
        <v>180</v>
      </c>
      <c r="Z379" s="309"/>
      <c r="AA379" s="307"/>
      <c r="AB379" s="310"/>
      <c r="AI379" s="26" t="str">
        <f t="shared" si="63"/>
        <v>Main Horizontal  NS800 Fijo  Mando Prolongado, T-Power  W: 720</v>
      </c>
      <c r="AJ379" s="26" t="s">
        <v>161</v>
      </c>
    </row>
    <row r="380" spans="3:38" ht="20">
      <c r="C380" s="287" t="s">
        <v>174</v>
      </c>
      <c r="D380" s="288" t="s">
        <v>203</v>
      </c>
      <c r="E380" s="289" t="s">
        <v>194</v>
      </c>
      <c r="F380" s="311" t="s">
        <v>195</v>
      </c>
      <c r="G380" s="311" t="s">
        <v>196</v>
      </c>
      <c r="H380" s="289" t="s">
        <v>6</v>
      </c>
      <c r="I380" s="312">
        <v>720</v>
      </c>
      <c r="J380" s="312"/>
      <c r="K380" s="312"/>
      <c r="L380" s="313"/>
      <c r="M380" s="313" t="s">
        <v>197</v>
      </c>
      <c r="N380" s="292" t="str">
        <f t="shared" si="60"/>
        <v>T_UEZC250X720</v>
      </c>
      <c r="O380" s="293" t="str">
        <f t="shared" si="59"/>
        <v>T_UEZC250X720MainVES</v>
      </c>
      <c r="P380" s="294"/>
      <c r="Q380" s="295">
        <v>250</v>
      </c>
      <c r="R380" s="296"/>
      <c r="S380" s="296" t="s">
        <v>198</v>
      </c>
      <c r="T380" s="296" t="str">
        <f t="shared" si="61"/>
        <v>F</v>
      </c>
      <c r="U380" s="296" t="s">
        <v>215</v>
      </c>
      <c r="V380" s="296" t="str" cm="1">
        <f t="array" ref="V380">IFERROR(_xlfn.IFS(U380="Palanca ","T",U380="Motorizado","M",U380="Mando Prolongado","MP"),"")</f>
        <v>MP</v>
      </c>
      <c r="W380" s="296"/>
      <c r="X380" s="293" t="str">
        <f t="shared" si="62"/>
        <v>T_UEZC250X720MainVESSupFMP</v>
      </c>
      <c r="Y380" s="297" t="s">
        <v>180</v>
      </c>
      <c r="Z380" s="297"/>
      <c r="AA380" s="292"/>
      <c r="AB380" s="298"/>
      <c r="AI380" s="26" t="str">
        <f t="shared" si="63"/>
        <v>Main Vertical  EZC250 Fijo  Mando Prolongado, T-Power  W: 720</v>
      </c>
      <c r="AJ380" s="26" t="s">
        <v>161</v>
      </c>
    </row>
    <row r="381" spans="3:38" ht="20">
      <c r="C381" s="287" t="s">
        <v>174</v>
      </c>
      <c r="D381" s="288" t="s">
        <v>203</v>
      </c>
      <c r="E381" s="289" t="s">
        <v>194</v>
      </c>
      <c r="F381" s="311" t="s">
        <v>195</v>
      </c>
      <c r="G381" s="311" t="s">
        <v>196</v>
      </c>
      <c r="H381" s="289" t="s">
        <v>6</v>
      </c>
      <c r="I381" s="312">
        <v>720</v>
      </c>
      <c r="J381" s="312"/>
      <c r="K381" s="312"/>
      <c r="L381" s="313"/>
      <c r="M381" s="313" t="s">
        <v>197</v>
      </c>
      <c r="N381" s="292" t="str">
        <f t="shared" si="60"/>
        <v>T_UEZC400X720</v>
      </c>
      <c r="O381" s="293" t="str">
        <f t="shared" si="59"/>
        <v>T_UEZC400X720MainVES</v>
      </c>
      <c r="P381" s="294"/>
      <c r="Q381" s="295">
        <v>400</v>
      </c>
      <c r="R381" s="296"/>
      <c r="S381" s="296" t="s">
        <v>198</v>
      </c>
      <c r="T381" s="296" t="str">
        <f t="shared" si="61"/>
        <v>F</v>
      </c>
      <c r="U381" s="296" t="s">
        <v>215</v>
      </c>
      <c r="V381" s="296" t="str" cm="1">
        <f t="array" ref="V381">IFERROR(_xlfn.IFS(U381="Palanca ","T",U381="Motorizado","M",U381="Mando Prolongado","MP"),"")</f>
        <v>MP</v>
      </c>
      <c r="W381" s="296"/>
      <c r="X381" s="293" t="str">
        <f t="shared" si="62"/>
        <v>T_UEZC400X720MainVESSupFMP</v>
      </c>
      <c r="Y381" s="297" t="s">
        <v>180</v>
      </c>
      <c r="Z381" s="297"/>
      <c r="AA381" s="292"/>
      <c r="AB381" s="298"/>
      <c r="AI381" s="26" t="str">
        <f t="shared" si="63"/>
        <v>Main Vertical  EZC400 Fijo  Mando Prolongado, T-Power  W: 720</v>
      </c>
      <c r="AJ381" s="26" t="s">
        <v>161</v>
      </c>
    </row>
    <row r="382" spans="3:38" ht="20">
      <c r="C382" s="287" t="s">
        <v>174</v>
      </c>
      <c r="D382" s="288" t="s">
        <v>203</v>
      </c>
      <c r="E382" s="289" t="s">
        <v>194</v>
      </c>
      <c r="F382" s="311" t="s">
        <v>195</v>
      </c>
      <c r="G382" s="311" t="s">
        <v>196</v>
      </c>
      <c r="H382" s="289" t="s">
        <v>6</v>
      </c>
      <c r="I382" s="312">
        <v>720</v>
      </c>
      <c r="J382" s="312"/>
      <c r="K382" s="312"/>
      <c r="L382" s="313"/>
      <c r="M382" s="313" t="s">
        <v>197</v>
      </c>
      <c r="N382" s="292" t="str">
        <f t="shared" si="60"/>
        <v>T_UEZC630X720</v>
      </c>
      <c r="O382" s="293" t="str">
        <f t="shared" si="59"/>
        <v>T_UEZC630X720MainVES</v>
      </c>
      <c r="P382" s="294"/>
      <c r="Q382" s="295">
        <v>630</v>
      </c>
      <c r="R382" s="296"/>
      <c r="S382" s="296" t="s">
        <v>198</v>
      </c>
      <c r="T382" s="296" t="str">
        <f t="shared" si="61"/>
        <v>F</v>
      </c>
      <c r="U382" s="296" t="s">
        <v>215</v>
      </c>
      <c r="V382" s="296" t="str" cm="1">
        <f t="array" ref="V382">IFERROR(_xlfn.IFS(U382="Palanca ","T",U382="Motorizado","M",U382="Mando Prolongado","MP"),"")</f>
        <v>MP</v>
      </c>
      <c r="W382" s="296"/>
      <c r="X382" s="293" t="str">
        <f t="shared" si="62"/>
        <v>T_UEZC630X720MainVESSupFMP</v>
      </c>
      <c r="Y382" s="297" t="s">
        <v>180</v>
      </c>
      <c r="Z382" s="297"/>
      <c r="AA382" s="292"/>
      <c r="AB382" s="298"/>
      <c r="AI382" s="26" t="str">
        <f t="shared" si="63"/>
        <v>Main Vertical  EZC630 Fijo  Mando Prolongado, T-Power  W: 720</v>
      </c>
      <c r="AJ382" s="26" t="s">
        <v>161</v>
      </c>
    </row>
    <row r="383" spans="3:38" ht="20">
      <c r="C383" s="300" t="s">
        <v>174</v>
      </c>
      <c r="D383" s="301" t="s">
        <v>203</v>
      </c>
      <c r="E383" s="302" t="s">
        <v>194</v>
      </c>
      <c r="F383" s="302" t="s">
        <v>195</v>
      </c>
      <c r="G383" s="302" t="s">
        <v>201</v>
      </c>
      <c r="H383" s="302" t="s">
        <v>6</v>
      </c>
      <c r="I383" s="303">
        <v>720</v>
      </c>
      <c r="J383" s="303"/>
      <c r="K383" s="303"/>
      <c r="L383" s="291"/>
      <c r="M383" s="291" t="s">
        <v>197</v>
      </c>
      <c r="N383" s="304" t="str">
        <f t="shared" si="60"/>
        <v>T_UCVS250X720</v>
      </c>
      <c r="O383" s="305" t="str">
        <f t="shared" si="59"/>
        <v>T_UCVS250X720MainVES</v>
      </c>
      <c r="P383" s="306"/>
      <c r="Q383" s="307">
        <v>250</v>
      </c>
      <c r="R383" s="308"/>
      <c r="S383" s="308" t="s">
        <v>198</v>
      </c>
      <c r="T383" s="308" t="str">
        <f t="shared" si="61"/>
        <v>F</v>
      </c>
      <c r="U383" s="308" t="s">
        <v>215</v>
      </c>
      <c r="V383" s="308" t="str" cm="1">
        <f t="array" ref="V383">IFERROR(_xlfn.IFS(U383="Palanca ","T",U383="Motorizado","M",U383="Mando Prolongado","MP"),"")</f>
        <v>MP</v>
      </c>
      <c r="W383" s="308"/>
      <c r="X383" s="305" t="str">
        <f t="shared" si="62"/>
        <v>T_UCVS250X720MainVESSupFMP</v>
      </c>
      <c r="Y383" s="309" t="s">
        <v>180</v>
      </c>
      <c r="Z383" s="309"/>
      <c r="AA383" s="307"/>
      <c r="AB383" s="310"/>
      <c r="AI383" s="26" t="str">
        <f t="shared" si="63"/>
        <v>Main Vertical  CVS250 Fijo  Mando Prolongado, T-Power  W: 720</v>
      </c>
      <c r="AJ383" s="26" t="s">
        <v>161</v>
      </c>
    </row>
    <row r="384" spans="3:38" ht="20">
      <c r="C384" s="300" t="s">
        <v>174</v>
      </c>
      <c r="D384" s="301" t="s">
        <v>203</v>
      </c>
      <c r="E384" s="302" t="s">
        <v>194</v>
      </c>
      <c r="F384" s="302" t="s">
        <v>195</v>
      </c>
      <c r="G384" s="302" t="s">
        <v>201</v>
      </c>
      <c r="H384" s="302" t="s">
        <v>6</v>
      </c>
      <c r="I384" s="303">
        <v>721</v>
      </c>
      <c r="J384" s="303"/>
      <c r="K384" s="303"/>
      <c r="L384" s="291"/>
      <c r="M384" s="291" t="s">
        <v>197</v>
      </c>
      <c r="N384" s="304" t="str">
        <f t="shared" si="60"/>
        <v>T_UCVS400X721</v>
      </c>
      <c r="O384" s="305" t="str">
        <f t="shared" si="59"/>
        <v>T_UCVS400X721MainVES</v>
      </c>
      <c r="P384" s="306"/>
      <c r="Q384" s="307">
        <v>400</v>
      </c>
      <c r="R384" s="308"/>
      <c r="S384" s="308" t="s">
        <v>198</v>
      </c>
      <c r="T384" s="308" t="str">
        <f t="shared" si="61"/>
        <v>F</v>
      </c>
      <c r="U384" s="308" t="s">
        <v>215</v>
      </c>
      <c r="V384" s="308" t="str" cm="1">
        <f t="array" ref="V384">IFERROR(_xlfn.IFS(U384="Palanca ","T",U384="Motorizado","M",U384="Mando Prolongado","MP"),"")</f>
        <v>MP</v>
      </c>
      <c r="W384" s="308"/>
      <c r="X384" s="305" t="str">
        <f t="shared" si="62"/>
        <v>T_UCVS400X721MainVESSupFMP</v>
      </c>
      <c r="Y384" s="309" t="s">
        <v>180</v>
      </c>
      <c r="Z384" s="309"/>
      <c r="AA384" s="307"/>
      <c r="AB384" s="310"/>
      <c r="AI384" s="26" t="str">
        <f t="shared" si="63"/>
        <v>Main Vertical  CVS400 Fijo  Mando Prolongado, T-Power  W: 721</v>
      </c>
      <c r="AJ384" s="26" t="s">
        <v>161</v>
      </c>
    </row>
    <row r="385" spans="3:36" ht="20">
      <c r="C385" s="300" t="s">
        <v>174</v>
      </c>
      <c r="D385" s="301" t="s">
        <v>203</v>
      </c>
      <c r="E385" s="302" t="s">
        <v>194</v>
      </c>
      <c r="F385" s="302" t="s">
        <v>195</v>
      </c>
      <c r="G385" s="302" t="s">
        <v>201</v>
      </c>
      <c r="H385" s="302" t="s">
        <v>6</v>
      </c>
      <c r="I385" s="303">
        <v>722</v>
      </c>
      <c r="J385" s="303"/>
      <c r="K385" s="303"/>
      <c r="L385" s="291"/>
      <c r="M385" s="291" t="s">
        <v>197</v>
      </c>
      <c r="N385" s="304" t="str">
        <f t="shared" si="60"/>
        <v>T_UCVS630X722</v>
      </c>
      <c r="O385" s="305" t="str">
        <f t="shared" si="59"/>
        <v>T_UCVS630X722MainVES</v>
      </c>
      <c r="P385" s="306"/>
      <c r="Q385" s="307">
        <v>630</v>
      </c>
      <c r="R385" s="308"/>
      <c r="S385" s="308" t="s">
        <v>198</v>
      </c>
      <c r="T385" s="308" t="str">
        <f t="shared" si="61"/>
        <v>F</v>
      </c>
      <c r="U385" s="308" t="s">
        <v>215</v>
      </c>
      <c r="V385" s="308" t="str" cm="1">
        <f t="array" ref="V385">IFERROR(_xlfn.IFS(U385="Palanca ","T",U385="Motorizado","M",U385="Mando Prolongado","MP"),"")</f>
        <v>MP</v>
      </c>
      <c r="W385" s="308"/>
      <c r="X385" s="305" t="str">
        <f t="shared" si="62"/>
        <v>T_UCVS630X722MainVESSupFMP</v>
      </c>
      <c r="Y385" s="309" t="s">
        <v>180</v>
      </c>
      <c r="Z385" s="309"/>
      <c r="AA385" s="307"/>
      <c r="AB385" s="310"/>
      <c r="AI385" s="26" t="str">
        <f t="shared" si="63"/>
        <v>Main Vertical  CVS630 Fijo  Mando Prolongado, T-Power  W: 722</v>
      </c>
      <c r="AJ385" s="26" t="s">
        <v>161</v>
      </c>
    </row>
    <row r="386" spans="3:36" ht="20">
      <c r="C386" s="287" t="s">
        <v>174</v>
      </c>
      <c r="D386" s="288" t="s">
        <v>203</v>
      </c>
      <c r="E386" s="289" t="s">
        <v>194</v>
      </c>
      <c r="F386" s="311" t="s">
        <v>195</v>
      </c>
      <c r="G386" s="311" t="s">
        <v>202</v>
      </c>
      <c r="H386" s="289" t="s">
        <v>6</v>
      </c>
      <c r="I386" s="312">
        <v>720</v>
      </c>
      <c r="J386" s="312"/>
      <c r="K386" s="312"/>
      <c r="L386" s="313"/>
      <c r="M386" s="313" t="s">
        <v>197</v>
      </c>
      <c r="N386" s="292" t="str">
        <f t="shared" si="60"/>
        <v>T_UNSX250X720</v>
      </c>
      <c r="O386" s="293" t="str">
        <f t="shared" si="59"/>
        <v>T_UNSX250X720MainVES</v>
      </c>
      <c r="P386" s="294"/>
      <c r="Q386" s="295">
        <v>250</v>
      </c>
      <c r="R386" s="296"/>
      <c r="S386" s="296" t="s">
        <v>198</v>
      </c>
      <c r="T386" s="296" t="str">
        <f t="shared" si="61"/>
        <v>F</v>
      </c>
      <c r="U386" s="296" t="s">
        <v>215</v>
      </c>
      <c r="V386" s="296" t="str" cm="1">
        <f t="array" ref="V386">IFERROR(_xlfn.IFS(U386="Palanca ","T",U386="Motorizado","M",U386="Mando Prolongado","MP"),"")</f>
        <v>MP</v>
      </c>
      <c r="W386" s="296"/>
      <c r="X386" s="293" t="str">
        <f t="shared" si="62"/>
        <v>T_UNSX250X720MainVESSupFMP</v>
      </c>
      <c r="Y386" s="297" t="s">
        <v>180</v>
      </c>
      <c r="Z386" s="297"/>
      <c r="AA386" s="292"/>
      <c r="AB386" s="298"/>
      <c r="AI386" s="26" t="str">
        <f t="shared" si="63"/>
        <v>Main Vertical  NSX250 Fijo  Mando Prolongado, T-Power  W: 720</v>
      </c>
      <c r="AJ386" s="26" t="s">
        <v>161</v>
      </c>
    </row>
    <row r="387" spans="3:36" ht="20">
      <c r="C387" s="287" t="s">
        <v>174</v>
      </c>
      <c r="D387" s="288" t="s">
        <v>203</v>
      </c>
      <c r="E387" s="289" t="s">
        <v>194</v>
      </c>
      <c r="F387" s="311" t="s">
        <v>195</v>
      </c>
      <c r="G387" s="311" t="s">
        <v>202</v>
      </c>
      <c r="H387" s="289" t="s">
        <v>6</v>
      </c>
      <c r="I387" s="312">
        <v>721</v>
      </c>
      <c r="J387" s="312"/>
      <c r="K387" s="312"/>
      <c r="L387" s="313"/>
      <c r="M387" s="313" t="s">
        <v>197</v>
      </c>
      <c r="N387" s="292" t="str">
        <f t="shared" si="60"/>
        <v>T_UNSX400X721</v>
      </c>
      <c r="O387" s="293" t="str">
        <f t="shared" si="59"/>
        <v>T_UNSX400X721MainVES</v>
      </c>
      <c r="P387" s="294"/>
      <c r="Q387" s="295">
        <v>400</v>
      </c>
      <c r="R387" s="296"/>
      <c r="S387" s="296" t="s">
        <v>198</v>
      </c>
      <c r="T387" s="296" t="str">
        <f t="shared" si="61"/>
        <v>F</v>
      </c>
      <c r="U387" s="296" t="s">
        <v>215</v>
      </c>
      <c r="V387" s="296" t="str" cm="1">
        <f t="array" ref="V387">IFERROR(_xlfn.IFS(U387="Palanca ","T",U387="Motorizado","M",U387="Mando Prolongado","MP"),"")</f>
        <v>MP</v>
      </c>
      <c r="W387" s="296"/>
      <c r="X387" s="293" t="str">
        <f t="shared" si="62"/>
        <v>T_UNSX400X721MainVESSupFMP</v>
      </c>
      <c r="Y387" s="297" t="s">
        <v>180</v>
      </c>
      <c r="Z387" s="297"/>
      <c r="AA387" s="292"/>
      <c r="AB387" s="298"/>
      <c r="AI387" s="26" t="str">
        <f t="shared" si="63"/>
        <v>Main Vertical  NSX400 Fijo  Mando Prolongado, T-Power  W: 721</v>
      </c>
      <c r="AJ387" s="26" t="s">
        <v>161</v>
      </c>
    </row>
    <row r="388" spans="3:36" ht="20">
      <c r="C388" s="287" t="s">
        <v>174</v>
      </c>
      <c r="D388" s="288" t="s">
        <v>203</v>
      </c>
      <c r="E388" s="289" t="s">
        <v>194</v>
      </c>
      <c r="F388" s="311" t="s">
        <v>195</v>
      </c>
      <c r="G388" s="311" t="s">
        <v>202</v>
      </c>
      <c r="H388" s="289" t="s">
        <v>6</v>
      </c>
      <c r="I388" s="312">
        <v>722</v>
      </c>
      <c r="J388" s="312"/>
      <c r="K388" s="312"/>
      <c r="L388" s="313"/>
      <c r="M388" s="313" t="s">
        <v>197</v>
      </c>
      <c r="N388" s="292" t="str">
        <f t="shared" si="60"/>
        <v>T_UNSX630X722</v>
      </c>
      <c r="O388" s="293" t="str">
        <f t="shared" si="59"/>
        <v>T_UNSX630X722MainVES</v>
      </c>
      <c r="P388" s="294"/>
      <c r="Q388" s="295">
        <v>630</v>
      </c>
      <c r="R388" s="296"/>
      <c r="S388" s="296" t="s">
        <v>198</v>
      </c>
      <c r="T388" s="296" t="str">
        <f t="shared" si="61"/>
        <v>F</v>
      </c>
      <c r="U388" s="296" t="s">
        <v>215</v>
      </c>
      <c r="V388" s="296" t="str" cm="1">
        <f t="array" ref="V388">IFERROR(_xlfn.IFS(U388="Palanca ","T",U388="Motorizado","M",U388="Mando Prolongado","MP"),"")</f>
        <v>MP</v>
      </c>
      <c r="W388" s="296"/>
      <c r="X388" s="293" t="str">
        <f t="shared" si="62"/>
        <v>T_UNSX630X722MainVESSupFMP</v>
      </c>
      <c r="Y388" s="297" t="s">
        <v>180</v>
      </c>
      <c r="Z388" s="297"/>
      <c r="AA388" s="292"/>
      <c r="AB388" s="298"/>
      <c r="AI388" s="26" t="str">
        <f t="shared" si="63"/>
        <v>Main Vertical  NSX630 Fijo  Mando Prolongado, T-Power  W: 722</v>
      </c>
      <c r="AJ388" s="26" t="s">
        <v>161</v>
      </c>
    </row>
    <row r="389" spans="3:36" ht="20">
      <c r="C389" s="300" t="s">
        <v>174</v>
      </c>
      <c r="D389" s="301" t="s">
        <v>203</v>
      </c>
      <c r="E389" s="302" t="s">
        <v>194</v>
      </c>
      <c r="F389" s="302" t="s">
        <v>195</v>
      </c>
      <c r="G389" s="302" t="s">
        <v>210</v>
      </c>
      <c r="H389" s="302" t="s">
        <v>6</v>
      </c>
      <c r="I389" s="303">
        <v>720</v>
      </c>
      <c r="J389" s="303"/>
      <c r="K389" s="303"/>
      <c r="L389" s="291"/>
      <c r="M389" s="291" t="s">
        <v>197</v>
      </c>
      <c r="N389" s="304" t="str">
        <f t="shared" si="60"/>
        <v>T_UNS630X720</v>
      </c>
      <c r="O389" s="305" t="str">
        <f t="shared" ref="O389:O433" si="64">MID(C389,1,1)&amp;"_"&amp;D389&amp;G389&amp;Q389&amp;"X"&amp;I389&amp;F389&amp;MID(E389,1,1)&amp;H389&amp;MID(M389,1,1)</f>
        <v>T_UNS630X720MainVES</v>
      </c>
      <c r="P389" s="306"/>
      <c r="Q389" s="307">
        <v>630</v>
      </c>
      <c r="R389" s="308"/>
      <c r="S389" s="308" t="s">
        <v>198</v>
      </c>
      <c r="T389" s="308" t="str">
        <f t="shared" si="61"/>
        <v>F</v>
      </c>
      <c r="U389" s="308" t="s">
        <v>215</v>
      </c>
      <c r="V389" s="308" t="str" cm="1">
        <f t="array" ref="V389">IFERROR(_xlfn.IFS(U389="Palanca ","T",U389="Motorizado","M",U389="Mando Prolongado","MP"),"")</f>
        <v>MP</v>
      </c>
      <c r="W389" s="308"/>
      <c r="X389" s="305" t="str">
        <f t="shared" si="62"/>
        <v>T_UNS630X720MainVESSupFMP</v>
      </c>
      <c r="Y389" s="309" t="s">
        <v>180</v>
      </c>
      <c r="Z389" s="309"/>
      <c r="AA389" s="307"/>
      <c r="AB389" s="310"/>
      <c r="AI389" s="26" t="str">
        <f t="shared" si="63"/>
        <v>Main Vertical  NS630 Fijo  Mando Prolongado, T-Power  W: 720</v>
      </c>
      <c r="AJ389" s="26" t="s">
        <v>161</v>
      </c>
    </row>
    <row r="390" spans="3:36" ht="20">
      <c r="C390" s="300" t="s">
        <v>174</v>
      </c>
      <c r="D390" s="301" t="s">
        <v>203</v>
      </c>
      <c r="E390" s="302" t="s">
        <v>194</v>
      </c>
      <c r="F390" s="302" t="s">
        <v>195</v>
      </c>
      <c r="G390" s="302" t="s">
        <v>210</v>
      </c>
      <c r="H390" s="302" t="s">
        <v>6</v>
      </c>
      <c r="I390" s="303">
        <v>720</v>
      </c>
      <c r="J390" s="303"/>
      <c r="K390" s="303"/>
      <c r="L390" s="291"/>
      <c r="M390" s="291" t="s">
        <v>197</v>
      </c>
      <c r="N390" s="304" t="str">
        <f t="shared" si="60"/>
        <v>T_UNS800X720</v>
      </c>
      <c r="O390" s="305" t="str">
        <f t="shared" si="64"/>
        <v>T_UNS800X720MainVES</v>
      </c>
      <c r="P390" s="306"/>
      <c r="Q390" s="307">
        <v>800</v>
      </c>
      <c r="R390" s="308"/>
      <c r="S390" s="308" t="s">
        <v>198</v>
      </c>
      <c r="T390" s="308" t="str">
        <f t="shared" si="61"/>
        <v>F</v>
      </c>
      <c r="U390" s="308" t="s">
        <v>215</v>
      </c>
      <c r="V390" s="308" t="str" cm="1">
        <f t="array" ref="V390">IFERROR(_xlfn.IFS(U390="Palanca ","T",U390="Motorizado","M",U390="Mando Prolongado","MP"),"")</f>
        <v>MP</v>
      </c>
      <c r="W390" s="308"/>
      <c r="X390" s="305" t="str">
        <f t="shared" si="62"/>
        <v>T_UNS800X720MainVESSupFMP</v>
      </c>
      <c r="Y390" s="309" t="s">
        <v>180</v>
      </c>
      <c r="Z390" s="309"/>
      <c r="AA390" s="307"/>
      <c r="AB390" s="310"/>
      <c r="AI390" s="26" t="str">
        <f t="shared" si="63"/>
        <v>Main Vertical  NS800 Fijo  Mando Prolongado, T-Power  W: 720</v>
      </c>
      <c r="AJ390" s="26" t="s">
        <v>161</v>
      </c>
    </row>
    <row r="391" spans="3:36" ht="20">
      <c r="C391" s="300" t="s">
        <v>174</v>
      </c>
      <c r="D391" s="301" t="s">
        <v>203</v>
      </c>
      <c r="E391" s="302" t="s">
        <v>194</v>
      </c>
      <c r="F391" s="302" t="s">
        <v>195</v>
      </c>
      <c r="G391" s="302" t="s">
        <v>210</v>
      </c>
      <c r="H391" s="302" t="s">
        <v>6</v>
      </c>
      <c r="I391" s="303">
        <v>720</v>
      </c>
      <c r="J391" s="303"/>
      <c r="K391" s="303"/>
      <c r="L391" s="291"/>
      <c r="M391" s="291" t="s">
        <v>200</v>
      </c>
      <c r="N391" s="304" t="str">
        <f t="shared" si="60"/>
        <v>T_UNS630X720</v>
      </c>
      <c r="O391" s="305" t="str">
        <f t="shared" si="64"/>
        <v>T_UNS630X720MainVEI</v>
      </c>
      <c r="P391" s="306"/>
      <c r="Q391" s="307">
        <v>630</v>
      </c>
      <c r="R391" s="308"/>
      <c r="S391" s="308" t="s">
        <v>198</v>
      </c>
      <c r="T391" s="308" t="str">
        <f t="shared" si="61"/>
        <v>F</v>
      </c>
      <c r="U391" s="308" t="s">
        <v>215</v>
      </c>
      <c r="V391" s="308" t="str" cm="1">
        <f t="array" ref="V391">IFERROR(_xlfn.IFS(U391="Palanca ","T",U391="Motorizado","M",U391="Mando Prolongado","MP"),"")</f>
        <v>MP</v>
      </c>
      <c r="W391" s="308"/>
      <c r="X391" s="305" t="str">
        <f t="shared" si="62"/>
        <v>T_UNS630X720MainVEIInfFMP</v>
      </c>
      <c r="Y391" s="309" t="s">
        <v>180</v>
      </c>
      <c r="Z391" s="309"/>
      <c r="AA391" s="307"/>
      <c r="AB391" s="310"/>
      <c r="AI391" s="26" t="str">
        <f t="shared" si="63"/>
        <v>Main Vertical  NS630 Fijo  Mando Prolongado, T-Power  W: 720</v>
      </c>
      <c r="AJ391" s="26" t="s">
        <v>161</v>
      </c>
    </row>
    <row r="392" spans="3:36" ht="20">
      <c r="C392" s="300" t="s">
        <v>174</v>
      </c>
      <c r="D392" s="301" t="s">
        <v>203</v>
      </c>
      <c r="E392" s="302" t="s">
        <v>194</v>
      </c>
      <c r="F392" s="302" t="s">
        <v>195</v>
      </c>
      <c r="G392" s="302" t="s">
        <v>210</v>
      </c>
      <c r="H392" s="302" t="s">
        <v>6</v>
      </c>
      <c r="I392" s="303">
        <v>720</v>
      </c>
      <c r="J392" s="303"/>
      <c r="K392" s="303"/>
      <c r="L392" s="291"/>
      <c r="M392" s="291" t="s">
        <v>200</v>
      </c>
      <c r="N392" s="304" t="str">
        <f t="shared" si="60"/>
        <v>T_UNS800X720</v>
      </c>
      <c r="O392" s="305" t="str">
        <f t="shared" si="64"/>
        <v>T_UNS800X720MainVEI</v>
      </c>
      <c r="P392" s="306"/>
      <c r="Q392" s="307">
        <v>800</v>
      </c>
      <c r="R392" s="308"/>
      <c r="S392" s="308" t="s">
        <v>198</v>
      </c>
      <c r="T392" s="308" t="str">
        <f t="shared" si="61"/>
        <v>F</v>
      </c>
      <c r="U392" s="308" t="s">
        <v>215</v>
      </c>
      <c r="V392" s="308" t="str" cm="1">
        <f t="array" ref="V392">IFERROR(_xlfn.IFS(U392="Palanca ","T",U392="Motorizado","M",U392="Mando Prolongado","MP"),"")</f>
        <v>MP</v>
      </c>
      <c r="W392" s="308"/>
      <c r="X392" s="305" t="str">
        <f t="shared" si="62"/>
        <v>T_UNS800X720MainVEIInfFMP</v>
      </c>
      <c r="Y392" s="309" t="s">
        <v>180</v>
      </c>
      <c r="Z392" s="309"/>
      <c r="AA392" s="307"/>
      <c r="AB392" s="310"/>
      <c r="AI392" s="26" t="str">
        <f t="shared" si="63"/>
        <v>Main Vertical  NS800 Fijo  Mando Prolongado, T-Power  W: 720</v>
      </c>
      <c r="AJ392" s="26" t="s">
        <v>161</v>
      </c>
    </row>
    <row r="393" spans="3:36" ht="20">
      <c r="C393" s="287" t="s">
        <v>174</v>
      </c>
      <c r="D393" s="288" t="s">
        <v>203</v>
      </c>
      <c r="E393" s="289" t="s">
        <v>194</v>
      </c>
      <c r="F393" s="311" t="s">
        <v>195</v>
      </c>
      <c r="G393" s="311" t="s">
        <v>211</v>
      </c>
      <c r="H393" s="289" t="s">
        <v>6</v>
      </c>
      <c r="I393" s="312">
        <v>720</v>
      </c>
      <c r="J393" s="312"/>
      <c r="K393" s="312"/>
      <c r="L393" s="313"/>
      <c r="M393" s="313" t="s">
        <v>197</v>
      </c>
      <c r="N393" s="292" t="str">
        <f t="shared" si="60"/>
        <v>T_UNW630X720</v>
      </c>
      <c r="O393" s="293" t="str">
        <f t="shared" si="64"/>
        <v>T_UNW630X720MainVES</v>
      </c>
      <c r="P393" s="294"/>
      <c r="Q393" s="295">
        <v>630</v>
      </c>
      <c r="R393" s="296"/>
      <c r="S393" s="296" t="s">
        <v>198</v>
      </c>
      <c r="T393" s="296" t="str">
        <f t="shared" si="61"/>
        <v>F</v>
      </c>
      <c r="U393" s="296" t="s">
        <v>215</v>
      </c>
      <c r="V393" s="296" t="str" cm="1">
        <f t="array" ref="V393">IFERROR(_xlfn.IFS(U393="Palanca ","T",U393="Motorizado","M",U393="Mando Prolongado","MP"),"")</f>
        <v>MP</v>
      </c>
      <c r="W393" s="296"/>
      <c r="X393" s="293" t="str">
        <f t="shared" si="62"/>
        <v>T_UNW630X720MainVESSupFMP</v>
      </c>
      <c r="Y393" s="297" t="s">
        <v>180</v>
      </c>
      <c r="Z393" s="297"/>
      <c r="AA393" s="292"/>
      <c r="AB393" s="298"/>
      <c r="AI393" s="26" t="str">
        <f t="shared" si="63"/>
        <v>Main Vertical  NW630 Fijo  Mando Prolongado, T-Power  W: 720</v>
      </c>
      <c r="AJ393" s="26" t="s">
        <v>161</v>
      </c>
    </row>
    <row r="394" spans="3:36" ht="20">
      <c r="C394" s="287" t="s">
        <v>174</v>
      </c>
      <c r="D394" s="288" t="s">
        <v>203</v>
      </c>
      <c r="E394" s="289" t="s">
        <v>194</v>
      </c>
      <c r="F394" s="311" t="s">
        <v>195</v>
      </c>
      <c r="G394" s="311" t="s">
        <v>211</v>
      </c>
      <c r="H394" s="289" t="s">
        <v>6</v>
      </c>
      <c r="I394" s="312">
        <v>721</v>
      </c>
      <c r="J394" s="312"/>
      <c r="K394" s="312"/>
      <c r="L394" s="313"/>
      <c r="M394" s="313" t="s">
        <v>197</v>
      </c>
      <c r="N394" s="292" t="str">
        <f t="shared" si="60"/>
        <v>T_UNW800X721</v>
      </c>
      <c r="O394" s="293" t="str">
        <f t="shared" si="64"/>
        <v>T_UNW800X721MainVES</v>
      </c>
      <c r="P394" s="294"/>
      <c r="Q394" s="295">
        <v>800</v>
      </c>
      <c r="R394" s="296"/>
      <c r="S394" s="296" t="s">
        <v>198</v>
      </c>
      <c r="T394" s="296" t="str">
        <f t="shared" si="61"/>
        <v>F</v>
      </c>
      <c r="U394" s="296" t="s">
        <v>215</v>
      </c>
      <c r="V394" s="296" t="str" cm="1">
        <f t="array" ref="V394">IFERROR(_xlfn.IFS(U394="Palanca ","T",U394="Motorizado","M",U394="Mando Prolongado","MP"),"")</f>
        <v>MP</v>
      </c>
      <c r="W394" s="296"/>
      <c r="X394" s="293" t="str">
        <f t="shared" si="62"/>
        <v>T_UNW800X721MainVESSupFMP</v>
      </c>
      <c r="Y394" s="297" t="s">
        <v>180</v>
      </c>
      <c r="Z394" s="297"/>
      <c r="AA394" s="292"/>
      <c r="AB394" s="298"/>
      <c r="AI394" s="26" t="str">
        <f t="shared" si="63"/>
        <v>Main Vertical  NW800 Fijo  Mando Prolongado, T-Power  W: 721</v>
      </c>
      <c r="AJ394" s="26" t="s">
        <v>161</v>
      </c>
    </row>
    <row r="395" spans="3:36" ht="20">
      <c r="C395" s="287" t="s">
        <v>174</v>
      </c>
      <c r="D395" s="288" t="s">
        <v>203</v>
      </c>
      <c r="E395" s="289" t="s">
        <v>194</v>
      </c>
      <c r="F395" s="311" t="s">
        <v>195</v>
      </c>
      <c r="G395" s="311" t="s">
        <v>211</v>
      </c>
      <c r="H395" s="289" t="s">
        <v>6</v>
      </c>
      <c r="I395" s="312">
        <v>720</v>
      </c>
      <c r="J395" s="312"/>
      <c r="K395" s="312"/>
      <c r="L395" s="313"/>
      <c r="M395" s="313" t="s">
        <v>200</v>
      </c>
      <c r="N395" s="292" t="str">
        <f t="shared" si="60"/>
        <v>T_UNW630X720</v>
      </c>
      <c r="O395" s="293" t="str">
        <f t="shared" si="64"/>
        <v>T_UNW630X720MainVEI</v>
      </c>
      <c r="P395" s="294"/>
      <c r="Q395" s="295">
        <v>630</v>
      </c>
      <c r="R395" s="296"/>
      <c r="S395" s="296" t="s">
        <v>198</v>
      </c>
      <c r="T395" s="296" t="str">
        <f t="shared" si="61"/>
        <v>F</v>
      </c>
      <c r="U395" s="296" t="s">
        <v>215</v>
      </c>
      <c r="V395" s="296" t="str" cm="1">
        <f t="array" ref="V395">IFERROR(_xlfn.IFS(U395="Palanca ","T",U395="Motorizado","M",U395="Mando Prolongado","MP"),"")</f>
        <v>MP</v>
      </c>
      <c r="W395" s="296"/>
      <c r="X395" s="293" t="str">
        <f t="shared" si="62"/>
        <v>T_UNW630X720MainVEIInfFMP</v>
      </c>
      <c r="Y395" s="297" t="s">
        <v>180</v>
      </c>
      <c r="Z395" s="297"/>
      <c r="AA395" s="292"/>
      <c r="AB395" s="298"/>
      <c r="AI395" s="26" t="str">
        <f t="shared" si="63"/>
        <v>Main Vertical  NW630 Fijo  Mando Prolongado, T-Power  W: 720</v>
      </c>
      <c r="AJ395" s="26" t="s">
        <v>161</v>
      </c>
    </row>
    <row r="396" spans="3:36" ht="20">
      <c r="C396" s="287" t="s">
        <v>174</v>
      </c>
      <c r="D396" s="288" t="s">
        <v>203</v>
      </c>
      <c r="E396" s="289" t="s">
        <v>194</v>
      </c>
      <c r="F396" s="311" t="s">
        <v>195</v>
      </c>
      <c r="G396" s="311" t="s">
        <v>211</v>
      </c>
      <c r="H396" s="289" t="s">
        <v>6</v>
      </c>
      <c r="I396" s="312">
        <v>721</v>
      </c>
      <c r="J396" s="312"/>
      <c r="K396" s="312"/>
      <c r="L396" s="313"/>
      <c r="M396" s="313" t="s">
        <v>200</v>
      </c>
      <c r="N396" s="292" t="str">
        <f t="shared" si="60"/>
        <v>T_UNW800X721</v>
      </c>
      <c r="O396" s="293" t="str">
        <f t="shared" si="64"/>
        <v>T_UNW800X721MainVEI</v>
      </c>
      <c r="P396" s="294"/>
      <c r="Q396" s="295">
        <v>800</v>
      </c>
      <c r="R396" s="296"/>
      <c r="S396" s="296" t="s">
        <v>198</v>
      </c>
      <c r="T396" s="296" t="str">
        <f t="shared" si="61"/>
        <v>F</v>
      </c>
      <c r="U396" s="296" t="s">
        <v>215</v>
      </c>
      <c r="V396" s="296" t="str" cm="1">
        <f t="array" ref="V396">IFERROR(_xlfn.IFS(U396="Palanca ","T",U396="Motorizado","M",U396="Mando Prolongado","MP"),"")</f>
        <v>MP</v>
      </c>
      <c r="W396" s="296"/>
      <c r="X396" s="293" t="str">
        <f t="shared" si="62"/>
        <v>T_UNW800X721MainVEIInfFMP</v>
      </c>
      <c r="Y396" s="297" t="s">
        <v>180</v>
      </c>
      <c r="Z396" s="297"/>
      <c r="AA396" s="292"/>
      <c r="AB396" s="298"/>
      <c r="AI396" s="26" t="str">
        <f t="shared" si="63"/>
        <v>Main Vertical  NW800 Fijo  Mando Prolongado, T-Power  W: 721</v>
      </c>
      <c r="AJ396" s="26" t="s">
        <v>161</v>
      </c>
    </row>
    <row r="397" spans="3:36" ht="20">
      <c r="C397" s="300" t="s">
        <v>174</v>
      </c>
      <c r="D397" s="301" t="s">
        <v>203</v>
      </c>
      <c r="E397" s="302" t="s">
        <v>194</v>
      </c>
      <c r="F397" s="302" t="s">
        <v>195</v>
      </c>
      <c r="G397" s="302" t="s">
        <v>212</v>
      </c>
      <c r="H397" s="302" t="s">
        <v>6</v>
      </c>
      <c r="I397" s="303">
        <v>720</v>
      </c>
      <c r="J397" s="303"/>
      <c r="K397" s="303"/>
      <c r="L397" s="291"/>
      <c r="M397" s="291" t="s">
        <v>197</v>
      </c>
      <c r="N397" s="304" t="str">
        <f t="shared" si="60"/>
        <v>T_UMTZ630X720</v>
      </c>
      <c r="O397" s="305" t="str">
        <f t="shared" si="64"/>
        <v>T_UMTZ630X720MainVES</v>
      </c>
      <c r="P397" s="306"/>
      <c r="Q397" s="307">
        <v>630</v>
      </c>
      <c r="R397" s="308"/>
      <c r="S397" s="308" t="s">
        <v>198</v>
      </c>
      <c r="T397" s="308" t="str">
        <f t="shared" si="61"/>
        <v>F</v>
      </c>
      <c r="U397" s="308" t="s">
        <v>215</v>
      </c>
      <c r="V397" s="308" t="str" cm="1">
        <f t="array" ref="V397">IFERROR(_xlfn.IFS(U397="Palanca ","T",U397="Motorizado","M",U397="Mando Prolongado","MP"),"")</f>
        <v>MP</v>
      </c>
      <c r="W397" s="308"/>
      <c r="X397" s="305" t="str">
        <f t="shared" si="62"/>
        <v>T_UMTZ630X720MainVESSupFMP</v>
      </c>
      <c r="Y397" s="309" t="s">
        <v>180</v>
      </c>
      <c r="Z397" s="309"/>
      <c r="AA397" s="307"/>
      <c r="AB397" s="310"/>
      <c r="AI397" s="26" t="str">
        <f t="shared" si="63"/>
        <v>Main Vertical  MTZ630 Fijo  Mando Prolongado, T-Power  W: 720</v>
      </c>
      <c r="AJ397" s="26" t="s">
        <v>161</v>
      </c>
    </row>
    <row r="398" spans="3:36" ht="20">
      <c r="C398" s="300" t="s">
        <v>174</v>
      </c>
      <c r="D398" s="301" t="s">
        <v>203</v>
      </c>
      <c r="E398" s="302" t="s">
        <v>194</v>
      </c>
      <c r="F398" s="302" t="s">
        <v>195</v>
      </c>
      <c r="G398" s="302" t="s">
        <v>212</v>
      </c>
      <c r="H398" s="302" t="s">
        <v>6</v>
      </c>
      <c r="I398" s="303">
        <v>721</v>
      </c>
      <c r="J398" s="303"/>
      <c r="K398" s="303"/>
      <c r="L398" s="291"/>
      <c r="M398" s="291" t="s">
        <v>197</v>
      </c>
      <c r="N398" s="304" t="str">
        <f t="shared" si="60"/>
        <v>T_UMTZ800X721</v>
      </c>
      <c r="O398" s="305" t="str">
        <f t="shared" si="64"/>
        <v>T_UMTZ800X721MainVES</v>
      </c>
      <c r="P398" s="306"/>
      <c r="Q398" s="307">
        <v>800</v>
      </c>
      <c r="R398" s="308"/>
      <c r="S398" s="308" t="s">
        <v>198</v>
      </c>
      <c r="T398" s="308" t="str">
        <f t="shared" si="61"/>
        <v>F</v>
      </c>
      <c r="U398" s="308" t="s">
        <v>215</v>
      </c>
      <c r="V398" s="308" t="str" cm="1">
        <f t="array" ref="V398">IFERROR(_xlfn.IFS(U398="Palanca ","T",U398="Motorizado","M",U398="Mando Prolongado","MP"),"")</f>
        <v>MP</v>
      </c>
      <c r="W398" s="308"/>
      <c r="X398" s="305" t="str">
        <f t="shared" si="62"/>
        <v>T_UMTZ800X721MainVESSupFMP</v>
      </c>
      <c r="Y398" s="309" t="s">
        <v>180</v>
      </c>
      <c r="Z398" s="309"/>
      <c r="AA398" s="307"/>
      <c r="AB398" s="310"/>
      <c r="AI398" s="26" t="str">
        <f t="shared" si="63"/>
        <v>Main Vertical  MTZ800 Fijo  Mando Prolongado, T-Power  W: 721</v>
      </c>
      <c r="AJ398" s="26" t="s">
        <v>161</v>
      </c>
    </row>
    <row r="399" spans="3:36" ht="20">
      <c r="C399" s="300" t="s">
        <v>174</v>
      </c>
      <c r="D399" s="301" t="s">
        <v>203</v>
      </c>
      <c r="E399" s="302" t="s">
        <v>194</v>
      </c>
      <c r="F399" s="302" t="s">
        <v>195</v>
      </c>
      <c r="G399" s="302" t="s">
        <v>212</v>
      </c>
      <c r="H399" s="302" t="s">
        <v>6</v>
      </c>
      <c r="I399" s="303">
        <v>720</v>
      </c>
      <c r="J399" s="303"/>
      <c r="K399" s="303"/>
      <c r="L399" s="291"/>
      <c r="M399" s="291" t="s">
        <v>200</v>
      </c>
      <c r="N399" s="304" t="str">
        <f t="shared" si="60"/>
        <v>T_UMTZ630X720</v>
      </c>
      <c r="O399" s="305" t="str">
        <f t="shared" si="64"/>
        <v>T_UMTZ630X720MainVEI</v>
      </c>
      <c r="P399" s="306"/>
      <c r="Q399" s="307">
        <v>630</v>
      </c>
      <c r="R399" s="308"/>
      <c r="S399" s="308" t="s">
        <v>198</v>
      </c>
      <c r="T399" s="308" t="str">
        <f t="shared" si="61"/>
        <v>F</v>
      </c>
      <c r="U399" s="308" t="s">
        <v>215</v>
      </c>
      <c r="V399" s="308" t="str" cm="1">
        <f t="array" ref="V399">IFERROR(_xlfn.IFS(U399="Palanca ","T",U399="Motorizado","M",U399="Mando Prolongado","MP"),"")</f>
        <v>MP</v>
      </c>
      <c r="W399" s="308"/>
      <c r="X399" s="305" t="str">
        <f t="shared" si="62"/>
        <v>T_UMTZ630X720MainVEIInfFMP</v>
      </c>
      <c r="Y399" s="309" t="s">
        <v>180</v>
      </c>
      <c r="Z399" s="309"/>
      <c r="AA399" s="307"/>
      <c r="AB399" s="310"/>
      <c r="AI399" s="26" t="str">
        <f t="shared" si="63"/>
        <v>Main Vertical  MTZ630 Fijo  Mando Prolongado, T-Power  W: 720</v>
      </c>
      <c r="AJ399" s="26" t="s">
        <v>161</v>
      </c>
    </row>
    <row r="400" spans="3:36" ht="20">
      <c r="C400" s="300" t="s">
        <v>174</v>
      </c>
      <c r="D400" s="301" t="s">
        <v>203</v>
      </c>
      <c r="E400" s="302" t="s">
        <v>194</v>
      </c>
      <c r="F400" s="302" t="s">
        <v>195</v>
      </c>
      <c r="G400" s="302" t="s">
        <v>212</v>
      </c>
      <c r="H400" s="302" t="s">
        <v>6</v>
      </c>
      <c r="I400" s="303">
        <v>721</v>
      </c>
      <c r="J400" s="303"/>
      <c r="K400" s="303"/>
      <c r="L400" s="291"/>
      <c r="M400" s="291" t="s">
        <v>200</v>
      </c>
      <c r="N400" s="304" t="str">
        <f t="shared" si="60"/>
        <v>T_UMTZ800X721</v>
      </c>
      <c r="O400" s="305" t="str">
        <f t="shared" si="64"/>
        <v>T_UMTZ800X721MainVEI</v>
      </c>
      <c r="P400" s="306"/>
      <c r="Q400" s="307">
        <v>800</v>
      </c>
      <c r="R400" s="308"/>
      <c r="S400" s="308" t="s">
        <v>198</v>
      </c>
      <c r="T400" s="308" t="str">
        <f t="shared" si="61"/>
        <v>F</v>
      </c>
      <c r="U400" s="308" t="s">
        <v>215</v>
      </c>
      <c r="V400" s="308" t="str" cm="1">
        <f t="array" ref="V400">IFERROR(_xlfn.IFS(U400="Palanca ","T",U400="Motorizado","M",U400="Mando Prolongado","MP"),"")</f>
        <v>MP</v>
      </c>
      <c r="W400" s="308"/>
      <c r="X400" s="305" t="str">
        <f t="shared" si="62"/>
        <v>T_UMTZ800X721MainVEIInfFMP</v>
      </c>
      <c r="Y400" s="309" t="s">
        <v>180</v>
      </c>
      <c r="Z400" s="309"/>
      <c r="AA400" s="307"/>
      <c r="AB400" s="310"/>
      <c r="AI400" s="26" t="str">
        <f t="shared" si="63"/>
        <v>Main Vertical  MTZ800 Fijo  Mando Prolongado, T-Power  W: 721</v>
      </c>
      <c r="AJ400" s="26" t="s">
        <v>161</v>
      </c>
    </row>
    <row r="401" spans="3:36">
      <c r="O401" s="26" t="str">
        <f t="shared" si="64"/>
        <v>_X</v>
      </c>
      <c r="AI401" s="26" t="str">
        <f t="shared" si="63"/>
        <v xml:space="preserve">    ,  W: </v>
      </c>
      <c r="AJ401" s="26" t="s">
        <v>161</v>
      </c>
    </row>
    <row r="402" spans="3:36" ht="20">
      <c r="C402" s="300" t="s">
        <v>174</v>
      </c>
      <c r="D402" s="301" t="s">
        <v>203</v>
      </c>
      <c r="E402" s="302" t="s">
        <v>194</v>
      </c>
      <c r="F402" s="302" t="s">
        <v>218</v>
      </c>
      <c r="G402" s="63" t="s">
        <v>201</v>
      </c>
      <c r="H402" s="302" t="s">
        <v>6</v>
      </c>
      <c r="I402" s="303">
        <v>721</v>
      </c>
      <c r="J402" s="303"/>
      <c r="K402" s="303"/>
      <c r="M402" s="313" t="s">
        <v>200</v>
      </c>
      <c r="N402" s="292" t="str">
        <f>MID(C402,1,1)&amp;"_"&amp;D402&amp;G402&amp;Q402&amp;"X"&amp;I402</f>
        <v>T_UCVS100X721</v>
      </c>
      <c r="O402" s="293" t="str">
        <f t="shared" si="64"/>
        <v>T_UCVS100X721BranchVEI</v>
      </c>
      <c r="P402" s="294"/>
      <c r="Q402" s="26">
        <v>100</v>
      </c>
      <c r="R402" s="308"/>
      <c r="S402" s="308" t="s">
        <v>198</v>
      </c>
      <c r="T402" s="308" t="str">
        <f>MID(S402,1,1)</f>
        <v>F</v>
      </c>
      <c r="U402" s="308" t="s">
        <v>215</v>
      </c>
      <c r="V402" s="308" t="str" cm="1">
        <f t="array" ref="V402">IFERROR(_xlfn.IFS(U402="Palanca ","T",U402="Motorizado","M",U402="Mando Prolongado","MP"),"")</f>
        <v>MP</v>
      </c>
      <c r="W402" s="308"/>
      <c r="X402" s="305" t="str">
        <f>O402&amp;M402&amp;T402&amp;V402</f>
        <v>T_UCVS100X721BranchVEIInfFMP</v>
      </c>
      <c r="Y402" s="309" t="s">
        <v>180</v>
      </c>
      <c r="Z402" s="309"/>
      <c r="AA402" s="307"/>
      <c r="AB402" s="310"/>
      <c r="AI402" s="26" t="str">
        <f t="shared" si="63"/>
        <v>Branch Vertical  CVS100 Fijo  Mando Prolongado, T-Power  W: 721</v>
      </c>
      <c r="AJ402" s="26" t="s">
        <v>161</v>
      </c>
    </row>
    <row r="403" spans="3:36">
      <c r="O403" s="26" t="str">
        <f t="shared" si="64"/>
        <v>_X</v>
      </c>
      <c r="AI403" s="26" t="str">
        <f t="shared" si="63"/>
        <v xml:space="preserve">    ,  W: </v>
      </c>
      <c r="AJ403" s="26" t="s">
        <v>161</v>
      </c>
    </row>
    <row r="404" spans="3:36">
      <c r="O404" s="26" t="str">
        <f t="shared" si="64"/>
        <v>_X</v>
      </c>
      <c r="AI404" s="26" t="str">
        <f t="shared" si="63"/>
        <v xml:space="preserve">    ,  W: </v>
      </c>
      <c r="AJ404" s="26" t="s">
        <v>161</v>
      </c>
    </row>
    <row r="405" spans="3:36">
      <c r="O405" s="26" t="str">
        <f t="shared" si="64"/>
        <v>_X</v>
      </c>
      <c r="AI405" s="26" t="str">
        <f t="shared" si="63"/>
        <v xml:space="preserve">    ,  W: </v>
      </c>
      <c r="AJ405" s="26" t="s">
        <v>161</v>
      </c>
    </row>
    <row r="406" spans="3:36">
      <c r="O406" s="26" t="str">
        <f t="shared" si="64"/>
        <v>_X</v>
      </c>
      <c r="AI406" s="26" t="str">
        <f t="shared" si="63"/>
        <v xml:space="preserve">    ,  W: </v>
      </c>
      <c r="AJ406" s="26" t="s">
        <v>161</v>
      </c>
    </row>
    <row r="407" spans="3:36">
      <c r="O407" s="26" t="str">
        <f t="shared" si="64"/>
        <v>_X</v>
      </c>
      <c r="AI407" s="26" t="str">
        <f t="shared" si="63"/>
        <v xml:space="preserve">    ,  W: </v>
      </c>
      <c r="AJ407" s="26" t="s">
        <v>161</v>
      </c>
    </row>
    <row r="408" spans="3:36">
      <c r="O408" s="26" t="str">
        <f t="shared" si="64"/>
        <v>_X</v>
      </c>
      <c r="AI408" s="26" t="str">
        <f t="shared" si="63"/>
        <v xml:space="preserve">    ,  W: </v>
      </c>
      <c r="AJ408" s="26" t="s">
        <v>161</v>
      </c>
    </row>
    <row r="409" spans="3:36">
      <c r="O409" s="26" t="str">
        <f t="shared" si="64"/>
        <v>_X</v>
      </c>
      <c r="AI409" s="26" t="str">
        <f t="shared" si="63"/>
        <v xml:space="preserve">    ,  W: </v>
      </c>
      <c r="AJ409" s="26" t="s">
        <v>161</v>
      </c>
    </row>
    <row r="410" spans="3:36">
      <c r="O410" s="26" t="str">
        <f t="shared" si="64"/>
        <v>_X</v>
      </c>
      <c r="AI410" s="26" t="str">
        <f t="shared" si="63"/>
        <v xml:space="preserve">    ,  W: </v>
      </c>
      <c r="AJ410" s="26" t="s">
        <v>161</v>
      </c>
    </row>
    <row r="411" spans="3:36">
      <c r="O411" s="26" t="str">
        <f t="shared" si="64"/>
        <v>_X</v>
      </c>
      <c r="AI411" s="26" t="str">
        <f t="shared" si="63"/>
        <v xml:space="preserve">    ,  W: </v>
      </c>
      <c r="AJ411" s="26" t="s">
        <v>161</v>
      </c>
    </row>
    <row r="412" spans="3:36">
      <c r="O412" s="26" t="str">
        <f t="shared" si="64"/>
        <v>_X</v>
      </c>
      <c r="AI412" s="26" t="str">
        <f t="shared" si="63"/>
        <v xml:space="preserve">    ,  W: </v>
      </c>
      <c r="AJ412" s="26" t="s">
        <v>161</v>
      </c>
    </row>
    <row r="413" spans="3:36">
      <c r="O413" s="26" t="str">
        <f t="shared" si="64"/>
        <v>_X</v>
      </c>
      <c r="AI413" s="26" t="str">
        <f t="shared" si="63"/>
        <v xml:space="preserve">    ,  W: </v>
      </c>
      <c r="AJ413" s="26" t="s">
        <v>161</v>
      </c>
    </row>
    <row r="414" spans="3:36">
      <c r="O414" s="26" t="str">
        <f t="shared" si="64"/>
        <v>_X</v>
      </c>
      <c r="AI414" s="26" t="str">
        <f t="shared" si="63"/>
        <v xml:space="preserve">    ,  W: </v>
      </c>
      <c r="AJ414" s="26" t="s">
        <v>161</v>
      </c>
    </row>
    <row r="415" spans="3:36">
      <c r="O415" s="26" t="str">
        <f t="shared" si="64"/>
        <v>_X</v>
      </c>
      <c r="AI415" s="26" t="str">
        <f t="shared" si="63"/>
        <v xml:space="preserve">    ,  W: </v>
      </c>
      <c r="AJ415" s="26" t="s">
        <v>161</v>
      </c>
    </row>
    <row r="416" spans="3:36">
      <c r="O416" s="26" t="str">
        <f t="shared" si="64"/>
        <v>_X</v>
      </c>
      <c r="AI416" s="26" t="str">
        <f t="shared" si="63"/>
        <v xml:space="preserve">    ,  W: </v>
      </c>
      <c r="AJ416" s="26" t="s">
        <v>161</v>
      </c>
    </row>
    <row r="417" spans="15:36">
      <c r="O417" s="26" t="str">
        <f t="shared" si="64"/>
        <v>_X</v>
      </c>
      <c r="AI417" s="26" t="str">
        <f t="shared" si="63"/>
        <v xml:space="preserve">    ,  W: </v>
      </c>
      <c r="AJ417" s="26" t="s">
        <v>161</v>
      </c>
    </row>
    <row r="418" spans="15:36">
      <c r="O418" s="26" t="str">
        <f t="shared" si="64"/>
        <v>_X</v>
      </c>
      <c r="AI418" s="26" t="str">
        <f t="shared" si="63"/>
        <v xml:space="preserve">    ,  W: </v>
      </c>
      <c r="AJ418" s="26" t="s">
        <v>161</v>
      </c>
    </row>
    <row r="419" spans="15:36">
      <c r="O419" s="26" t="str">
        <f t="shared" si="64"/>
        <v>_X</v>
      </c>
      <c r="AI419" s="26" t="str">
        <f t="shared" si="63"/>
        <v xml:space="preserve">    ,  W: </v>
      </c>
      <c r="AJ419" s="26" t="s">
        <v>161</v>
      </c>
    </row>
    <row r="420" spans="15:36">
      <c r="O420" s="26" t="str">
        <f t="shared" si="64"/>
        <v>_X</v>
      </c>
      <c r="AI420" s="26" t="str">
        <f t="shared" si="63"/>
        <v xml:space="preserve">    ,  W: </v>
      </c>
      <c r="AJ420" s="26" t="s">
        <v>161</v>
      </c>
    </row>
    <row r="421" spans="15:36">
      <c r="O421" s="26" t="str">
        <f t="shared" si="64"/>
        <v>_X</v>
      </c>
      <c r="AI421" s="26" t="str">
        <f t="shared" si="63"/>
        <v xml:space="preserve">    ,  W: </v>
      </c>
      <c r="AJ421" s="26" t="s">
        <v>161</v>
      </c>
    </row>
    <row r="422" spans="15:36">
      <c r="O422" s="26" t="str">
        <f t="shared" si="64"/>
        <v>_X</v>
      </c>
      <c r="AI422" s="26" t="str">
        <f t="shared" si="63"/>
        <v xml:space="preserve">    ,  W: </v>
      </c>
      <c r="AJ422" s="26" t="s">
        <v>161</v>
      </c>
    </row>
    <row r="423" spans="15:36">
      <c r="O423" s="26" t="str">
        <f t="shared" si="64"/>
        <v>_X</v>
      </c>
      <c r="AI423" s="26" t="str">
        <f t="shared" si="63"/>
        <v xml:space="preserve">    ,  W: </v>
      </c>
      <c r="AJ423" s="26" t="s">
        <v>161</v>
      </c>
    </row>
    <row r="424" spans="15:36">
      <c r="O424" s="26" t="str">
        <f t="shared" si="64"/>
        <v>_X</v>
      </c>
      <c r="AI424" s="26" t="str">
        <f t="shared" si="63"/>
        <v xml:space="preserve">    ,  W: </v>
      </c>
      <c r="AJ424" s="26" t="s">
        <v>161</v>
      </c>
    </row>
    <row r="425" spans="15:36">
      <c r="O425" s="26" t="str">
        <f t="shared" si="64"/>
        <v>_X</v>
      </c>
      <c r="AI425" s="26" t="str">
        <f t="shared" si="63"/>
        <v xml:space="preserve">    ,  W: </v>
      </c>
      <c r="AJ425" s="26" t="s">
        <v>161</v>
      </c>
    </row>
    <row r="426" spans="15:36">
      <c r="O426" s="26" t="str">
        <f t="shared" si="64"/>
        <v>_X</v>
      </c>
      <c r="AI426" s="26" t="str">
        <f t="shared" si="63"/>
        <v xml:space="preserve">    ,  W: </v>
      </c>
      <c r="AJ426" s="26" t="s">
        <v>161</v>
      </c>
    </row>
    <row r="427" spans="15:36">
      <c r="O427" s="26" t="str">
        <f t="shared" si="64"/>
        <v>_X</v>
      </c>
      <c r="AI427" s="26" t="str">
        <f t="shared" si="63"/>
        <v xml:space="preserve">    ,  W: </v>
      </c>
      <c r="AJ427" s="26" t="s">
        <v>161</v>
      </c>
    </row>
    <row r="428" spans="15:36">
      <c r="O428" s="26" t="str">
        <f t="shared" si="64"/>
        <v>_X</v>
      </c>
      <c r="AI428" s="26" t="str">
        <f t="shared" si="63"/>
        <v xml:space="preserve">    ,  W: </v>
      </c>
      <c r="AJ428" s="26" t="s">
        <v>161</v>
      </c>
    </row>
    <row r="429" spans="15:36">
      <c r="O429" s="26" t="str">
        <f t="shared" si="64"/>
        <v>_X</v>
      </c>
      <c r="AI429" s="26" t="str">
        <f t="shared" si="63"/>
        <v xml:space="preserve">    ,  W: </v>
      </c>
      <c r="AJ429" s="26" t="s">
        <v>161</v>
      </c>
    </row>
    <row r="430" spans="15:36">
      <c r="O430" s="26" t="str">
        <f t="shared" si="64"/>
        <v>_X</v>
      </c>
      <c r="AI430" s="26" t="str">
        <f t="shared" si="63"/>
        <v xml:space="preserve">    ,  W: </v>
      </c>
      <c r="AJ430" s="26" t="s">
        <v>161</v>
      </c>
    </row>
    <row r="431" spans="15:36">
      <c r="O431" s="26" t="str">
        <f t="shared" si="64"/>
        <v>_X</v>
      </c>
      <c r="AI431" s="26" t="str">
        <f t="shared" si="63"/>
        <v xml:space="preserve">    ,  W: </v>
      </c>
      <c r="AJ431" s="26" t="s">
        <v>161</v>
      </c>
    </row>
    <row r="432" spans="15:36">
      <c r="O432" s="26" t="str">
        <f t="shared" si="64"/>
        <v>_X</v>
      </c>
      <c r="AI432" s="26" t="str">
        <f t="shared" si="63"/>
        <v xml:space="preserve">    ,  W: </v>
      </c>
      <c r="AJ432" s="26" t="s">
        <v>161</v>
      </c>
    </row>
    <row r="433" spans="15:36">
      <c r="O433" s="26" t="str">
        <f t="shared" si="64"/>
        <v>_X</v>
      </c>
      <c r="AI433" s="26" t="str">
        <f t="shared" si="63"/>
        <v xml:space="preserve">    ,  W: </v>
      </c>
      <c r="AJ433" s="26" t="s">
        <v>161</v>
      </c>
    </row>
    <row r="434" spans="15:36">
      <c r="AI434" s="26" t="str">
        <f t="shared" si="63"/>
        <v xml:space="preserve">    ,  W: </v>
      </c>
      <c r="AJ434" s="26" t="s">
        <v>161</v>
      </c>
    </row>
    <row r="435" spans="15:36">
      <c r="AI435" s="26" t="str">
        <f t="shared" si="63"/>
        <v xml:space="preserve">    ,  W: </v>
      </c>
      <c r="AJ435" s="26" t="s">
        <v>161</v>
      </c>
    </row>
    <row r="436" spans="15:36">
      <c r="AI436" s="26" t="str">
        <f t="shared" si="63"/>
        <v xml:space="preserve">    ,  W: </v>
      </c>
      <c r="AJ436" s="26" t="s">
        <v>161</v>
      </c>
    </row>
    <row r="437" spans="15:36">
      <c r="AI437" s="26" t="str">
        <f t="shared" si="63"/>
        <v xml:space="preserve">    ,  W: </v>
      </c>
      <c r="AJ437" s="26" t="s">
        <v>161</v>
      </c>
    </row>
    <row r="438" spans="15:36">
      <c r="AI438" s="26" t="str">
        <f t="shared" si="63"/>
        <v xml:space="preserve">    ,  W: </v>
      </c>
      <c r="AJ438" s="26" t="s">
        <v>161</v>
      </c>
    </row>
    <row r="439" spans="15:36">
      <c r="AI439" s="26" t="str">
        <f t="shared" ref="AI439:AI453" si="65">F439&amp;" "&amp;E439&amp;" "&amp;G439&amp;Q439&amp;" "&amp;S439&amp;" "&amp;U439&amp;", "&amp;P439&amp;C439&amp;" "&amp;"W: "&amp;I439</f>
        <v xml:space="preserve">    ,  W: </v>
      </c>
      <c r="AJ439" s="26" t="s">
        <v>161</v>
      </c>
    </row>
    <row r="440" spans="15:36">
      <c r="AI440" s="26" t="str">
        <f t="shared" si="65"/>
        <v xml:space="preserve">    ,  W: </v>
      </c>
      <c r="AJ440" s="26" t="s">
        <v>161</v>
      </c>
    </row>
    <row r="441" spans="15:36">
      <c r="AI441" s="26" t="str">
        <f t="shared" si="65"/>
        <v xml:space="preserve">    ,  W: </v>
      </c>
      <c r="AJ441" s="26" t="s">
        <v>161</v>
      </c>
    </row>
    <row r="442" spans="15:36">
      <c r="AI442" s="26" t="str">
        <f t="shared" si="65"/>
        <v xml:space="preserve">    ,  W: </v>
      </c>
      <c r="AJ442" s="26" t="s">
        <v>161</v>
      </c>
    </row>
    <row r="443" spans="15:36">
      <c r="AI443" s="26" t="str">
        <f t="shared" si="65"/>
        <v xml:space="preserve">    ,  W: </v>
      </c>
      <c r="AJ443" s="26" t="s">
        <v>161</v>
      </c>
    </row>
    <row r="444" spans="15:36">
      <c r="AI444" s="26" t="str">
        <f t="shared" si="65"/>
        <v xml:space="preserve">    ,  W: </v>
      </c>
      <c r="AJ444" s="26" t="s">
        <v>161</v>
      </c>
    </row>
    <row r="445" spans="15:36">
      <c r="AI445" s="26" t="str">
        <f t="shared" si="65"/>
        <v xml:space="preserve">    ,  W: </v>
      </c>
      <c r="AJ445" s="26" t="s">
        <v>161</v>
      </c>
    </row>
    <row r="446" spans="15:36">
      <c r="AI446" s="26" t="str">
        <f t="shared" si="65"/>
        <v xml:space="preserve">    ,  W: </v>
      </c>
      <c r="AJ446" s="26" t="s">
        <v>161</v>
      </c>
    </row>
    <row r="447" spans="15:36">
      <c r="AI447" s="26" t="str">
        <f t="shared" si="65"/>
        <v xml:space="preserve">    ,  W: </v>
      </c>
      <c r="AJ447" s="26" t="s">
        <v>161</v>
      </c>
    </row>
    <row r="448" spans="15:36">
      <c r="AI448" s="26" t="str">
        <f t="shared" si="65"/>
        <v xml:space="preserve">    ,  W: </v>
      </c>
      <c r="AJ448" s="26" t="s">
        <v>161</v>
      </c>
    </row>
    <row r="449" spans="35:36">
      <c r="AI449" s="26" t="str">
        <f t="shared" si="65"/>
        <v xml:space="preserve">    ,  W: </v>
      </c>
      <c r="AJ449" s="26" t="s">
        <v>161</v>
      </c>
    </row>
    <row r="450" spans="35:36">
      <c r="AI450" s="26" t="str">
        <f t="shared" si="65"/>
        <v xml:space="preserve">    ,  W: </v>
      </c>
      <c r="AJ450" s="26" t="s">
        <v>161</v>
      </c>
    </row>
    <row r="451" spans="35:36">
      <c r="AI451" s="26" t="str">
        <f t="shared" si="65"/>
        <v xml:space="preserve">    ,  W: </v>
      </c>
      <c r="AJ451" s="26" t="s">
        <v>161</v>
      </c>
    </row>
    <row r="452" spans="35:36">
      <c r="AI452" s="26" t="str">
        <f t="shared" si="65"/>
        <v xml:space="preserve">    ,  W: </v>
      </c>
      <c r="AJ452" s="26" t="s">
        <v>161</v>
      </c>
    </row>
    <row r="453" spans="35:36">
      <c r="AI453" s="26" t="str">
        <f t="shared" si="65"/>
        <v xml:space="preserve">    ,  W: </v>
      </c>
      <c r="AJ453" s="26" t="s">
        <v>161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5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593" t="s">
        <v>249</v>
      </c>
      <c r="C2" s="59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594"/>
      <c r="Q2" s="594"/>
      <c r="R2" s="594"/>
      <c r="S2" s="594"/>
      <c r="T2" s="594"/>
      <c r="U2" s="594"/>
      <c r="V2" s="594"/>
      <c r="W2" s="594"/>
      <c r="X2" s="594"/>
      <c r="Y2" s="594"/>
      <c r="Z2" s="594"/>
      <c r="AA2" s="594"/>
      <c r="AB2" s="594"/>
      <c r="AC2" s="594"/>
      <c r="AD2" s="594"/>
      <c r="AE2" s="594"/>
      <c r="AF2" s="594"/>
      <c r="AG2" s="594"/>
      <c r="AH2" s="594"/>
      <c r="AI2" s="594"/>
      <c r="AJ2" s="594"/>
      <c r="AK2" s="594"/>
      <c r="AL2" s="594"/>
      <c r="AM2" s="594"/>
      <c r="AN2" s="594"/>
      <c r="AO2" s="594"/>
      <c r="AP2" s="594"/>
      <c r="AQ2" s="594"/>
      <c r="AR2" s="594"/>
      <c r="AS2" s="594"/>
      <c r="AT2" s="594"/>
      <c r="AU2" s="594"/>
      <c r="AV2" s="594"/>
      <c r="AW2" s="594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594"/>
      <c r="BL2" s="594"/>
      <c r="BM2" s="594"/>
      <c r="BN2" s="594"/>
      <c r="BO2" s="594"/>
      <c r="BP2" s="594"/>
      <c r="BQ2" s="594"/>
      <c r="BR2" s="594"/>
      <c r="BS2" s="594"/>
      <c r="BT2" s="594"/>
      <c r="BU2" s="594"/>
      <c r="BV2" s="594"/>
      <c r="BW2" s="594"/>
      <c r="BX2" s="594"/>
      <c r="BY2" s="594"/>
      <c r="BZ2" s="594"/>
      <c r="CA2" s="594"/>
      <c r="CB2" s="594"/>
      <c r="CC2" s="594"/>
      <c r="CD2" s="594"/>
      <c r="CE2" s="594"/>
      <c r="CF2" s="594"/>
      <c r="CG2" s="594"/>
      <c r="CH2" s="594"/>
      <c r="CI2" s="594"/>
      <c r="CJ2" s="594"/>
      <c r="CK2" s="594"/>
      <c r="CL2" s="594"/>
      <c r="CM2" s="594"/>
      <c r="CN2" s="594"/>
      <c r="CO2" s="594"/>
      <c r="CP2" s="594"/>
      <c r="CQ2" s="594"/>
      <c r="CR2" s="594"/>
      <c r="CS2" s="594"/>
      <c r="CT2" s="594"/>
      <c r="CU2" s="594"/>
      <c r="CV2" s="594"/>
      <c r="CW2" s="594"/>
      <c r="CX2" s="594"/>
      <c r="CY2" s="594"/>
      <c r="CZ2" s="594"/>
      <c r="DA2" s="594"/>
      <c r="DB2" s="595"/>
    </row>
    <row r="3" spans="2:106" ht="14.4" customHeight="1">
      <c r="B3" s="596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597"/>
      <c r="Q3" s="597"/>
      <c r="R3" s="597"/>
      <c r="S3" s="597"/>
      <c r="T3" s="597"/>
      <c r="U3" s="597"/>
      <c r="V3" s="597"/>
      <c r="W3" s="597"/>
      <c r="X3" s="597"/>
      <c r="Y3" s="597"/>
      <c r="Z3" s="597"/>
      <c r="AA3" s="597"/>
      <c r="AB3" s="597"/>
      <c r="AC3" s="597"/>
      <c r="AD3" s="597"/>
      <c r="AE3" s="597"/>
      <c r="AF3" s="597"/>
      <c r="AG3" s="597"/>
      <c r="AH3" s="597"/>
      <c r="AI3" s="597"/>
      <c r="AJ3" s="597"/>
      <c r="AK3" s="597"/>
      <c r="AL3" s="597"/>
      <c r="AM3" s="597"/>
      <c r="AN3" s="597"/>
      <c r="AO3" s="597"/>
      <c r="AP3" s="597"/>
      <c r="AQ3" s="597"/>
      <c r="AR3" s="597"/>
      <c r="AS3" s="597"/>
      <c r="AT3" s="597"/>
      <c r="AU3" s="597"/>
      <c r="AV3" s="597"/>
      <c r="AW3" s="597"/>
      <c r="AX3" s="597"/>
      <c r="AY3" s="597"/>
      <c r="AZ3" s="597"/>
      <c r="BA3" s="597"/>
      <c r="BB3" s="597"/>
      <c r="BC3" s="597"/>
      <c r="BD3" s="597"/>
      <c r="BE3" s="597"/>
      <c r="BF3" s="597"/>
      <c r="BG3" s="597"/>
      <c r="BH3" s="597"/>
      <c r="BI3" s="597"/>
      <c r="BJ3" s="597"/>
      <c r="BK3" s="597"/>
      <c r="BL3" s="597"/>
      <c r="BM3" s="597"/>
      <c r="BN3" s="597"/>
      <c r="BO3" s="597"/>
      <c r="BP3" s="597"/>
      <c r="BQ3" s="597"/>
      <c r="BR3" s="597"/>
      <c r="BS3" s="597"/>
      <c r="BT3" s="597"/>
      <c r="BU3" s="597"/>
      <c r="BV3" s="597"/>
      <c r="BW3" s="597"/>
      <c r="BX3" s="597"/>
      <c r="BY3" s="597"/>
      <c r="BZ3" s="597"/>
      <c r="CA3" s="597"/>
      <c r="CB3" s="597"/>
      <c r="CC3" s="597"/>
      <c r="CD3" s="597"/>
      <c r="CE3" s="597"/>
      <c r="CF3" s="597"/>
      <c r="CG3" s="597"/>
      <c r="CH3" s="597"/>
      <c r="CI3" s="597"/>
      <c r="CJ3" s="597"/>
      <c r="CK3" s="597"/>
      <c r="CL3" s="597"/>
      <c r="CM3" s="597"/>
      <c r="CN3" s="597"/>
      <c r="CO3" s="597"/>
      <c r="CP3" s="597"/>
      <c r="CQ3" s="597"/>
      <c r="CR3" s="597"/>
      <c r="CS3" s="597"/>
      <c r="CT3" s="597"/>
      <c r="CU3" s="597"/>
      <c r="CV3" s="597"/>
      <c r="CW3" s="597"/>
      <c r="CX3" s="597"/>
      <c r="CY3" s="597"/>
      <c r="CZ3" s="597"/>
      <c r="DA3" s="597"/>
      <c r="DB3" s="598"/>
    </row>
    <row r="4" spans="2:106" ht="73.75" customHeight="1">
      <c r="B4" s="599" t="s">
        <v>250</v>
      </c>
      <c r="C4" s="599" t="s">
        <v>251</v>
      </c>
      <c r="D4" s="599" t="s">
        <v>252</v>
      </c>
      <c r="E4" s="599" t="s">
        <v>253</v>
      </c>
      <c r="F4" s="599" t="s">
        <v>254</v>
      </c>
      <c r="G4" s="599" t="s">
        <v>255</v>
      </c>
      <c r="H4" s="600" t="s">
        <v>256</v>
      </c>
      <c r="I4" s="1502" t="s">
        <v>105</v>
      </c>
      <c r="J4" s="1502"/>
      <c r="K4" s="1502"/>
      <c r="L4" s="1502"/>
      <c r="M4" s="1502"/>
      <c r="N4" s="1502"/>
      <c r="O4" s="1502"/>
      <c r="P4" s="1502"/>
      <c r="Q4" s="1502"/>
      <c r="R4" s="1502"/>
      <c r="S4" s="1502"/>
      <c r="T4" s="1502"/>
      <c r="U4" s="1502"/>
      <c r="V4" s="1502"/>
      <c r="W4" s="1502"/>
      <c r="X4" s="1502"/>
      <c r="Y4" s="1502"/>
      <c r="Z4" s="1502"/>
      <c r="AA4" s="1502"/>
      <c r="AB4" s="1502"/>
      <c r="AC4" s="1502"/>
      <c r="AD4" s="1502"/>
      <c r="AE4" s="1502"/>
      <c r="AF4" s="1502"/>
      <c r="AG4" s="1502"/>
      <c r="AH4" s="1502"/>
      <c r="AI4" s="1502"/>
      <c r="AJ4" s="1502"/>
      <c r="AK4" s="1502"/>
      <c r="AL4" s="1502"/>
      <c r="AM4" s="1502"/>
      <c r="AN4" s="1502"/>
      <c r="AO4" s="1502"/>
      <c r="AP4" s="1502"/>
      <c r="AQ4" s="1502"/>
      <c r="AR4" s="1502"/>
      <c r="AS4" s="1502"/>
      <c r="AT4" s="1502"/>
      <c r="AU4" s="1502"/>
      <c r="AV4" s="1502"/>
      <c r="AW4" s="1502"/>
      <c r="AX4" s="1502"/>
      <c r="AY4" s="1502"/>
      <c r="AZ4" s="1502"/>
      <c r="BA4" s="1502"/>
      <c r="BB4" s="1502"/>
      <c r="BC4" s="1502"/>
      <c r="BD4" s="1502"/>
      <c r="BE4" s="1502"/>
      <c r="BF4" s="1502"/>
      <c r="BG4" s="1502"/>
      <c r="BH4" s="1502"/>
      <c r="BI4" s="1502"/>
      <c r="BJ4" s="1502"/>
      <c r="BK4" s="1502"/>
      <c r="BL4" s="1502"/>
      <c r="BM4" s="1502"/>
      <c r="BN4" s="1502"/>
      <c r="BO4" s="1502"/>
      <c r="BP4" s="1502"/>
      <c r="BQ4" s="1502"/>
      <c r="BR4" s="1502"/>
      <c r="BS4" s="1502"/>
      <c r="BT4" s="1502"/>
      <c r="BU4" s="1502"/>
      <c r="BV4" s="1502"/>
      <c r="BW4" s="1502"/>
      <c r="BX4" s="1502"/>
      <c r="BY4" s="1502"/>
      <c r="BZ4" s="1502"/>
      <c r="CA4" s="1502"/>
      <c r="CB4" s="1502"/>
      <c r="CC4" s="1502"/>
      <c r="CD4" s="1502"/>
      <c r="CE4" s="1502"/>
      <c r="CF4" s="1502"/>
      <c r="CG4" s="1502"/>
      <c r="CH4" s="1502"/>
      <c r="CI4" s="1502"/>
      <c r="CJ4" s="1502"/>
      <c r="CK4" s="1502"/>
      <c r="CL4" s="1502"/>
      <c r="CM4" s="1502"/>
      <c r="CN4" s="1502"/>
      <c r="CO4" s="1502"/>
      <c r="CP4" s="1502"/>
      <c r="CQ4" s="1502"/>
      <c r="CR4" s="1502"/>
      <c r="CS4" s="1502"/>
      <c r="CT4" s="1502"/>
      <c r="CU4" s="1502"/>
      <c r="CV4" s="1502"/>
      <c r="CW4" s="1502"/>
      <c r="CX4" s="1502"/>
      <c r="CY4" s="1502"/>
      <c r="CZ4" s="1502"/>
      <c r="DA4" s="1502"/>
      <c r="DB4" s="1502"/>
    </row>
    <row r="5" spans="2:106">
      <c r="B5" s="666" t="s">
        <v>350</v>
      </c>
      <c r="C5" s="622" t="s">
        <v>262</v>
      </c>
      <c r="D5" s="622" t="s">
        <v>257</v>
      </c>
      <c r="E5" s="622" t="s">
        <v>263</v>
      </c>
      <c r="F5" s="623" t="s">
        <v>109</v>
      </c>
      <c r="G5" s="623" t="s">
        <v>351</v>
      </c>
      <c r="H5" s="1512" t="s">
        <v>259</v>
      </c>
      <c r="I5" s="624"/>
      <c r="J5" s="624"/>
      <c r="K5" s="624"/>
      <c r="L5" s="624"/>
      <c r="M5" s="624"/>
      <c r="N5" s="624"/>
      <c r="O5" s="624"/>
      <c r="P5" s="624"/>
      <c r="Q5" s="624"/>
      <c r="R5" s="624"/>
      <c r="S5" s="624"/>
      <c r="T5" s="624"/>
      <c r="U5" s="624"/>
      <c r="V5" s="624"/>
      <c r="W5" s="624"/>
      <c r="X5" s="624"/>
      <c r="Y5" s="624"/>
      <c r="Z5" s="624"/>
      <c r="AA5" s="624"/>
      <c r="AB5" s="624"/>
      <c r="AC5" s="624"/>
      <c r="AD5" s="624"/>
      <c r="AE5" s="624"/>
      <c r="AF5" s="624"/>
      <c r="AG5" s="624"/>
      <c r="AH5" s="624"/>
      <c r="AI5" s="624"/>
      <c r="AJ5" s="624"/>
      <c r="AK5" s="624"/>
      <c r="AL5" s="624"/>
      <c r="AM5" s="624"/>
      <c r="AN5" s="624"/>
      <c r="AO5" s="624"/>
      <c r="AP5" s="624"/>
      <c r="AQ5" s="624"/>
      <c r="AR5" s="624"/>
      <c r="AS5" s="624"/>
      <c r="AT5" s="624"/>
      <c r="AU5" s="624"/>
      <c r="AV5" s="624"/>
      <c r="AW5" s="624"/>
      <c r="AX5" s="624"/>
      <c r="AY5" s="624"/>
      <c r="AZ5" s="624"/>
      <c r="BA5" s="624"/>
      <c r="BB5" s="624"/>
      <c r="BC5" s="624"/>
      <c r="BD5" s="624"/>
      <c r="BE5" s="624"/>
      <c r="BF5" s="624"/>
      <c r="BG5" s="624"/>
      <c r="BH5" s="624"/>
      <c r="BI5" s="624"/>
      <c r="BJ5" s="624"/>
      <c r="BK5" s="624"/>
      <c r="BL5" s="624"/>
      <c r="BM5" s="624"/>
      <c r="BN5" s="624"/>
      <c r="BO5" s="624"/>
      <c r="BP5" s="624"/>
      <c r="BQ5" s="624"/>
      <c r="BR5" s="624"/>
      <c r="BS5" s="624"/>
      <c r="BT5" s="624"/>
      <c r="BU5" s="624"/>
      <c r="BV5" s="624"/>
      <c r="BW5" s="624"/>
      <c r="BX5" s="624"/>
      <c r="BY5" s="624"/>
      <c r="BZ5" s="624"/>
      <c r="CA5" s="624"/>
      <c r="CB5" s="624"/>
      <c r="CC5" s="624"/>
      <c r="CD5" s="624"/>
      <c r="CE5" s="624"/>
      <c r="CF5" s="624"/>
      <c r="CG5" s="624"/>
      <c r="CH5" s="624"/>
      <c r="CI5" s="624"/>
      <c r="CJ5" s="624"/>
      <c r="CK5" s="624"/>
      <c r="CL5" s="624"/>
      <c r="CM5" s="624"/>
      <c r="CN5" s="624"/>
      <c r="CO5" s="624"/>
      <c r="CP5" s="624"/>
      <c r="CQ5" s="624"/>
      <c r="CR5" s="624"/>
      <c r="CS5" s="624"/>
      <c r="CT5" s="624"/>
      <c r="CU5" s="624"/>
      <c r="CV5" s="624"/>
      <c r="CW5" s="624"/>
      <c r="CX5" s="624"/>
      <c r="CY5" s="624"/>
      <c r="CZ5" s="624"/>
      <c r="DA5" s="624"/>
      <c r="DB5" s="625"/>
    </row>
    <row r="6" spans="2:106" ht="3.65" customHeight="1">
      <c r="B6" s="326"/>
      <c r="C6" s="1514"/>
      <c r="D6" s="1514"/>
      <c r="E6" s="1514"/>
      <c r="F6" s="1514"/>
      <c r="G6" s="1514"/>
      <c r="H6" s="1513"/>
      <c r="I6" s="601"/>
      <c r="DB6" s="365"/>
    </row>
    <row r="7" spans="2:106" ht="3.65" customHeight="1">
      <c r="B7" s="212"/>
      <c r="C7" s="1024"/>
      <c r="D7" s="1024"/>
      <c r="E7" s="1024"/>
      <c r="F7" s="1024"/>
      <c r="G7" s="1024"/>
      <c r="H7" s="1513"/>
      <c r="I7" s="601"/>
      <c r="DB7" s="365"/>
    </row>
    <row r="8" spans="2:106" ht="3.65" customHeight="1">
      <c r="B8" s="212"/>
      <c r="C8" s="1024"/>
      <c r="D8" s="1024"/>
      <c r="E8" s="1024"/>
      <c r="F8" s="1024"/>
      <c r="G8" s="1024"/>
      <c r="H8" s="1513"/>
      <c r="I8" s="601"/>
      <c r="DB8" s="365"/>
    </row>
    <row r="9" spans="2:106" ht="3.65" customHeight="1">
      <c r="B9" s="601"/>
      <c r="H9" s="1513"/>
      <c r="I9" s="601"/>
      <c r="DB9" s="365"/>
    </row>
    <row r="10" spans="2:106" ht="3.65" customHeight="1">
      <c r="B10" s="601"/>
      <c r="H10" s="1513"/>
      <c r="I10" s="601"/>
      <c r="K10" s="602"/>
      <c r="L10" s="603"/>
      <c r="M10" s="603"/>
      <c r="N10" s="603"/>
      <c r="O10" s="603"/>
      <c r="P10" s="603"/>
      <c r="Q10" s="603"/>
      <c r="R10" s="603"/>
      <c r="S10" s="603"/>
      <c r="T10" s="603"/>
      <c r="U10" s="603"/>
      <c r="V10" s="603"/>
      <c r="W10" s="603"/>
      <c r="X10" s="603"/>
      <c r="Y10" s="603"/>
      <c r="Z10" s="603"/>
      <c r="AA10" s="603"/>
      <c r="AB10" s="603"/>
      <c r="AC10" s="603"/>
      <c r="AD10" s="603"/>
      <c r="AE10" s="603"/>
      <c r="AF10" s="603"/>
      <c r="AG10" s="603"/>
      <c r="AH10" s="603"/>
      <c r="AI10" s="603"/>
      <c r="AJ10" s="603"/>
      <c r="AK10" s="603"/>
      <c r="AL10" s="603"/>
      <c r="AM10" s="603"/>
      <c r="AN10" s="603"/>
      <c r="AO10" s="603"/>
      <c r="AP10" s="603"/>
      <c r="AQ10" s="603"/>
      <c r="AR10" s="603"/>
      <c r="AS10" s="603"/>
      <c r="AT10" s="603"/>
      <c r="AU10" s="603"/>
      <c r="AV10" s="603"/>
      <c r="AW10" s="603"/>
      <c r="AX10" s="603"/>
      <c r="AY10" s="603"/>
      <c r="AZ10" s="603"/>
      <c r="BA10" s="603"/>
      <c r="BB10" s="603"/>
      <c r="BC10" s="603"/>
      <c r="BD10" s="603"/>
      <c r="BE10" s="603"/>
      <c r="BF10" s="603"/>
      <c r="BG10" s="603"/>
      <c r="BH10" s="603"/>
      <c r="BI10" s="603"/>
      <c r="BJ10" s="603"/>
      <c r="BK10" s="603"/>
      <c r="BL10" s="603"/>
      <c r="BM10" s="603"/>
      <c r="BN10" s="603"/>
      <c r="BO10" s="603"/>
      <c r="BP10" s="604"/>
      <c r="BQ10" s="63"/>
      <c r="DB10" s="365"/>
    </row>
    <row r="11" spans="2:106" ht="3.65" customHeight="1">
      <c r="B11" s="605"/>
      <c r="C11" s="63"/>
      <c r="D11" s="63"/>
      <c r="E11" s="63"/>
      <c r="F11" s="63"/>
      <c r="G11" s="63"/>
      <c r="H11" s="1513"/>
      <c r="I11" s="605"/>
      <c r="J11" s="63"/>
      <c r="K11" s="606"/>
      <c r="L11" s="607"/>
      <c r="M11" s="607"/>
      <c r="N11" s="607"/>
      <c r="O11" s="607"/>
      <c r="P11" s="607"/>
      <c r="Q11" s="607"/>
      <c r="R11" s="607"/>
      <c r="S11" s="607"/>
      <c r="T11" s="607"/>
      <c r="U11" s="607"/>
      <c r="V11" s="607"/>
      <c r="W11" s="607"/>
      <c r="X11" s="607"/>
      <c r="Y11" s="607"/>
      <c r="Z11" s="607"/>
      <c r="AA11" s="607"/>
      <c r="AB11" s="607"/>
      <c r="AC11" s="607"/>
      <c r="AD11" s="607"/>
      <c r="AE11" s="607"/>
      <c r="AF11" s="607"/>
      <c r="AG11" s="607"/>
      <c r="AH11" s="607"/>
      <c r="AI11" s="607"/>
      <c r="AJ11" s="607"/>
      <c r="AK11" s="607"/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AW11" s="607"/>
      <c r="AX11" s="607"/>
      <c r="AY11" s="607"/>
      <c r="AZ11" s="607"/>
      <c r="BA11" s="607"/>
      <c r="BB11" s="607"/>
      <c r="BC11" s="607"/>
      <c r="BD11" s="607"/>
      <c r="BE11" s="607"/>
      <c r="BF11" s="607"/>
      <c r="BG11" s="607"/>
      <c r="BH11" s="607"/>
      <c r="BI11" s="607"/>
      <c r="BJ11" s="607"/>
      <c r="BK11" s="607"/>
      <c r="BL11" s="607"/>
      <c r="BM11" s="607"/>
      <c r="BN11" s="607"/>
      <c r="BO11" s="607"/>
      <c r="BP11" s="608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09"/>
    </row>
    <row r="12" spans="2:106" ht="3.65" customHeight="1">
      <c r="B12" s="605"/>
      <c r="C12" s="63"/>
      <c r="D12" s="63"/>
      <c r="E12" s="63"/>
      <c r="F12" s="63"/>
      <c r="G12" s="63"/>
      <c r="H12" s="1513"/>
      <c r="I12" s="605"/>
      <c r="J12" s="63"/>
      <c r="K12" s="63"/>
      <c r="L12" s="486"/>
      <c r="M12" s="487"/>
      <c r="N12" s="487"/>
      <c r="O12" s="487"/>
      <c r="P12" s="487"/>
      <c r="Q12" s="487"/>
      <c r="R12" s="487"/>
      <c r="S12" s="487"/>
      <c r="T12" s="487"/>
      <c r="U12" s="487"/>
      <c r="V12" s="487"/>
      <c r="W12" s="487"/>
      <c r="X12" s="487"/>
      <c r="Y12" s="487"/>
      <c r="Z12" s="487"/>
      <c r="AA12" s="487"/>
      <c r="AB12" s="487"/>
      <c r="AC12" s="487"/>
      <c r="AD12" s="487"/>
      <c r="AE12" s="487"/>
      <c r="AF12" s="487"/>
      <c r="AG12" s="487"/>
      <c r="AH12" s="487"/>
      <c r="AI12" s="487"/>
      <c r="AJ12" s="487"/>
      <c r="AK12" s="487"/>
      <c r="AL12" s="487"/>
      <c r="AM12" s="487"/>
      <c r="AN12" s="487"/>
      <c r="AO12" s="487"/>
      <c r="AP12" s="487"/>
      <c r="AQ12" s="487"/>
      <c r="AR12" s="487"/>
      <c r="AS12" s="487"/>
      <c r="AT12" s="487"/>
      <c r="AU12" s="487"/>
      <c r="AV12" s="487"/>
      <c r="AW12" s="487"/>
      <c r="AX12" s="487"/>
      <c r="AY12" s="487"/>
      <c r="AZ12" s="487"/>
      <c r="BA12" s="487"/>
      <c r="BB12" s="487"/>
      <c r="BC12" s="487"/>
      <c r="BD12" s="487"/>
      <c r="BE12" s="487"/>
      <c r="BF12" s="487"/>
      <c r="BG12" s="487"/>
      <c r="BH12" s="487"/>
      <c r="BI12" s="487"/>
      <c r="BJ12" s="487"/>
      <c r="BK12" s="487"/>
      <c r="BL12" s="487"/>
      <c r="BM12" s="487"/>
      <c r="BN12" s="487"/>
      <c r="BO12" s="488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09"/>
    </row>
    <row r="13" spans="2:106" ht="3.65" customHeight="1">
      <c r="B13" s="614"/>
      <c r="C13" s="613"/>
      <c r="D13" s="613"/>
      <c r="E13" s="613"/>
      <c r="F13" s="613"/>
      <c r="G13" s="613"/>
      <c r="H13" s="1513"/>
      <c r="I13" s="605"/>
      <c r="J13" s="1024" t="e" vm="43">
        <v>#VALUE!</v>
      </c>
      <c r="K13" s="1024"/>
      <c r="L13" s="610"/>
      <c r="M13" s="464"/>
      <c r="N13" s="464"/>
      <c r="O13" s="464"/>
      <c r="P13" s="464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  <c r="AE13" s="464"/>
      <c r="AF13" s="464"/>
      <c r="AG13" s="464"/>
      <c r="AH13" s="464"/>
      <c r="AI13" s="464"/>
      <c r="AJ13" s="464"/>
      <c r="AK13" s="464"/>
      <c r="AL13" s="464"/>
      <c r="AM13" s="464"/>
      <c r="AN13" s="464"/>
      <c r="AO13" s="464"/>
      <c r="AP13" s="464"/>
      <c r="AQ13" s="464"/>
      <c r="AR13" s="464"/>
      <c r="AS13" s="464"/>
      <c r="AT13" s="464"/>
      <c r="AU13" s="464"/>
      <c r="AV13" s="464"/>
      <c r="AW13" s="464"/>
      <c r="AX13" s="464"/>
      <c r="AY13" s="464"/>
      <c r="AZ13" s="464"/>
      <c r="BA13" s="464"/>
      <c r="BB13" s="464"/>
      <c r="BC13" s="464"/>
      <c r="BD13" s="464"/>
      <c r="BE13" s="464"/>
      <c r="BF13" s="464"/>
      <c r="BG13" s="464"/>
      <c r="BH13" s="464"/>
      <c r="BI13" s="464"/>
      <c r="BJ13" s="464"/>
      <c r="BK13" s="464"/>
      <c r="BL13" s="464"/>
      <c r="BM13" s="464"/>
      <c r="BN13" s="464"/>
      <c r="BO13" s="611"/>
      <c r="BP13" s="1024" t="e" vm="43">
        <v>#VALUE!</v>
      </c>
      <c r="BQ13" s="1024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09"/>
    </row>
    <row r="14" spans="2:106" ht="3.65" customHeight="1">
      <c r="B14" s="614"/>
      <c r="C14" s="613"/>
      <c r="D14" s="613"/>
      <c r="E14" s="613"/>
      <c r="F14" s="613"/>
      <c r="G14" s="613"/>
      <c r="H14" s="1513"/>
      <c r="I14" s="605"/>
      <c r="J14" s="1024"/>
      <c r="K14" s="1024"/>
      <c r="L14" s="610"/>
      <c r="M14" s="464"/>
      <c r="N14" s="464"/>
      <c r="O14" s="464"/>
      <c r="P14" s="464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  <c r="AE14" s="464"/>
      <c r="AF14" s="464"/>
      <c r="AG14" s="464"/>
      <c r="AH14" s="464"/>
      <c r="AI14" s="464"/>
      <c r="AJ14" s="464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64"/>
      <c r="AV14" s="464"/>
      <c r="AW14" s="464"/>
      <c r="AX14" s="464"/>
      <c r="AY14" s="464"/>
      <c r="AZ14" s="464"/>
      <c r="BA14" s="464"/>
      <c r="BB14" s="464"/>
      <c r="BC14" s="464"/>
      <c r="BD14" s="464"/>
      <c r="BE14" s="464"/>
      <c r="BF14" s="464"/>
      <c r="BG14" s="464"/>
      <c r="BH14" s="464"/>
      <c r="BI14" s="464"/>
      <c r="BJ14" s="464"/>
      <c r="BK14" s="464"/>
      <c r="BL14" s="464"/>
      <c r="BM14" s="464"/>
      <c r="BN14" s="464"/>
      <c r="BO14" s="611"/>
      <c r="BP14" s="1024"/>
      <c r="BQ14" s="1024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09"/>
    </row>
    <row r="15" spans="2:106" ht="3.65" customHeight="1">
      <c r="B15" s="614"/>
      <c r="C15" s="613"/>
      <c r="D15" s="613"/>
      <c r="E15" s="613"/>
      <c r="F15" s="613"/>
      <c r="G15" s="613"/>
      <c r="H15" s="1513"/>
      <c r="I15" s="605"/>
      <c r="J15" s="1024"/>
      <c r="K15" s="1024"/>
      <c r="L15" s="610"/>
      <c r="M15" s="464"/>
      <c r="N15" s="464"/>
      <c r="O15" s="464"/>
      <c r="P15" s="626"/>
      <c r="Q15" s="627"/>
      <c r="R15" s="627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F15" s="1503" t="s">
        <v>264</v>
      </c>
      <c r="AG15" s="1503"/>
      <c r="AH15" s="1503"/>
      <c r="AI15" s="1503"/>
      <c r="AJ15" s="1503"/>
      <c r="AK15" s="1503"/>
      <c r="AL15" s="1503"/>
      <c r="AM15" s="1503"/>
      <c r="AN15" s="1503"/>
      <c r="AO15" s="1503"/>
      <c r="AP15" s="1503"/>
      <c r="AQ15" s="1503"/>
      <c r="AR15" s="1503"/>
      <c r="AS15" s="1503"/>
      <c r="AT15" s="1503"/>
      <c r="AU15" s="1503"/>
      <c r="AV15" s="1503"/>
      <c r="AW15" s="1503"/>
      <c r="AX15" s="1503"/>
      <c r="AY15" s="627"/>
      <c r="AZ15" s="627"/>
      <c r="BA15" s="627"/>
      <c r="BB15" s="627"/>
      <c r="BC15" s="627"/>
      <c r="BD15" s="627"/>
      <c r="BE15" s="627"/>
      <c r="BF15" s="627"/>
      <c r="BG15" s="627"/>
      <c r="BH15" s="627"/>
      <c r="BI15" s="627"/>
      <c r="BJ15" s="627"/>
      <c r="BK15" s="628"/>
      <c r="BL15" s="464"/>
      <c r="BM15" s="464"/>
      <c r="BN15" s="464"/>
      <c r="BO15" s="611"/>
      <c r="BP15" s="1024"/>
      <c r="BQ15" s="1024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09"/>
    </row>
    <row r="16" spans="2:106" ht="3.65" customHeight="1">
      <c r="B16" s="614"/>
      <c r="C16" s="613"/>
      <c r="D16" s="613"/>
      <c r="E16" s="613"/>
      <c r="F16" s="613"/>
      <c r="G16" s="613"/>
      <c r="H16" s="1513"/>
      <c r="I16" s="605"/>
      <c r="J16" s="1024"/>
      <c r="K16" s="1024"/>
      <c r="L16" s="610"/>
      <c r="M16" s="464"/>
      <c r="N16" s="464"/>
      <c r="O16" s="464"/>
      <c r="P16" s="629"/>
      <c r="Q16" s="630"/>
      <c r="R16" s="630"/>
      <c r="S16" s="630"/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F16" s="1504"/>
      <c r="AG16" s="1504"/>
      <c r="AH16" s="1504"/>
      <c r="AI16" s="1504"/>
      <c r="AJ16" s="1504"/>
      <c r="AK16" s="1504"/>
      <c r="AL16" s="1504"/>
      <c r="AM16" s="1504"/>
      <c r="AN16" s="1504"/>
      <c r="AO16" s="1504"/>
      <c r="AP16" s="1504"/>
      <c r="AQ16" s="1504"/>
      <c r="AR16" s="1504"/>
      <c r="AS16" s="1504"/>
      <c r="AT16" s="1504"/>
      <c r="AU16" s="1504"/>
      <c r="AV16" s="1504"/>
      <c r="AW16" s="1504"/>
      <c r="AX16" s="1504"/>
      <c r="AY16" s="630"/>
      <c r="AZ16" s="630"/>
      <c r="BA16" s="630"/>
      <c r="BB16" s="630"/>
      <c r="BC16" s="630"/>
      <c r="BD16" s="630"/>
      <c r="BE16" s="630"/>
      <c r="BF16" s="630"/>
      <c r="BG16" s="630"/>
      <c r="BH16" s="630"/>
      <c r="BI16" s="630"/>
      <c r="BJ16" s="630"/>
      <c r="BK16" s="631"/>
      <c r="BL16" s="464"/>
      <c r="BM16" s="464"/>
      <c r="BN16" s="464"/>
      <c r="BO16" s="611"/>
      <c r="BP16" s="1024"/>
      <c r="BQ16" s="1024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09"/>
    </row>
    <row r="17" spans="2:106" ht="3.65" customHeight="1">
      <c r="B17" s="605"/>
      <c r="C17" s="63"/>
      <c r="D17" s="63"/>
      <c r="E17" s="63"/>
      <c r="F17" s="63"/>
      <c r="G17" s="63"/>
      <c r="H17" s="1513"/>
      <c r="I17" s="605"/>
      <c r="J17" s="1024"/>
      <c r="K17" s="1024"/>
      <c r="L17" s="610"/>
      <c r="M17" s="464"/>
      <c r="N17" s="464"/>
      <c r="O17" s="464"/>
      <c r="P17" s="629"/>
      <c r="Q17" s="630"/>
      <c r="R17" s="630"/>
      <c r="S17" s="630"/>
      <c r="T17" s="630"/>
      <c r="U17" s="630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  <c r="AF17" s="1504"/>
      <c r="AG17" s="1504"/>
      <c r="AH17" s="1504"/>
      <c r="AI17" s="1504"/>
      <c r="AJ17" s="1504"/>
      <c r="AK17" s="1504"/>
      <c r="AL17" s="1504"/>
      <c r="AM17" s="1504"/>
      <c r="AN17" s="1504"/>
      <c r="AO17" s="1504"/>
      <c r="AP17" s="1504"/>
      <c r="AQ17" s="1504"/>
      <c r="AR17" s="1504"/>
      <c r="AS17" s="1504"/>
      <c r="AT17" s="1504"/>
      <c r="AU17" s="1504"/>
      <c r="AV17" s="1504"/>
      <c r="AW17" s="1504"/>
      <c r="AX17" s="1504"/>
      <c r="AY17" s="630"/>
      <c r="AZ17" s="630"/>
      <c r="BA17" s="630"/>
      <c r="BB17" s="630"/>
      <c r="BC17" s="630"/>
      <c r="BD17" s="630"/>
      <c r="BE17" s="630"/>
      <c r="BF17" s="630"/>
      <c r="BG17" s="630"/>
      <c r="BH17" s="630"/>
      <c r="BI17" s="630"/>
      <c r="BJ17" s="630"/>
      <c r="BK17" s="631"/>
      <c r="BL17" s="464"/>
      <c r="BM17" s="464"/>
      <c r="BN17" s="464"/>
      <c r="BO17" s="611"/>
      <c r="BP17" s="1024"/>
      <c r="BQ17" s="1024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09"/>
    </row>
    <row r="18" spans="2:106" ht="3.65" customHeight="1">
      <c r="B18" s="605"/>
      <c r="C18" s="63"/>
      <c r="D18" s="63"/>
      <c r="E18" s="63"/>
      <c r="F18" s="63"/>
      <c r="G18" s="63"/>
      <c r="H18" s="1513"/>
      <c r="I18" s="605"/>
      <c r="J18" s="63"/>
      <c r="K18" s="63"/>
      <c r="L18" s="610"/>
      <c r="M18" s="464"/>
      <c r="N18" s="464"/>
      <c r="O18" s="464"/>
      <c r="P18" s="632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1505"/>
      <c r="AG18" s="1505"/>
      <c r="AH18" s="1505"/>
      <c r="AI18" s="1505"/>
      <c r="AJ18" s="1505"/>
      <c r="AK18" s="1505"/>
      <c r="AL18" s="1505"/>
      <c r="AM18" s="1505"/>
      <c r="AN18" s="1505"/>
      <c r="AO18" s="1505"/>
      <c r="AP18" s="1505"/>
      <c r="AQ18" s="1505"/>
      <c r="AR18" s="1505"/>
      <c r="AS18" s="1505"/>
      <c r="AT18" s="1505"/>
      <c r="AU18" s="1505"/>
      <c r="AV18" s="1505"/>
      <c r="AW18" s="1505"/>
      <c r="AX18" s="1505"/>
      <c r="AY18" s="633"/>
      <c r="AZ18" s="633"/>
      <c r="BA18" s="633"/>
      <c r="BB18" s="633"/>
      <c r="BC18" s="633"/>
      <c r="BD18" s="633"/>
      <c r="BE18" s="633"/>
      <c r="BF18" s="633"/>
      <c r="BG18" s="633"/>
      <c r="BH18" s="633"/>
      <c r="BI18" s="633"/>
      <c r="BJ18" s="633"/>
      <c r="BK18" s="634"/>
      <c r="BL18" s="464"/>
      <c r="BM18" s="464"/>
      <c r="BN18" s="464"/>
      <c r="BO18" s="611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09"/>
    </row>
    <row r="19" spans="2:106" ht="3.65" customHeight="1">
      <c r="B19" s="605"/>
      <c r="C19" s="63"/>
      <c r="D19" s="63"/>
      <c r="E19" s="63"/>
      <c r="F19" s="63"/>
      <c r="G19" s="63"/>
      <c r="H19" s="1513"/>
      <c r="I19" s="605"/>
      <c r="J19" s="63"/>
      <c r="K19" s="63"/>
      <c r="L19" s="610"/>
      <c r="M19" s="464"/>
      <c r="N19" s="464"/>
      <c r="O19" s="464"/>
      <c r="P19" s="635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36"/>
      <c r="BL19" s="464"/>
      <c r="BM19" s="464"/>
      <c r="BN19" s="464"/>
      <c r="BO19" s="611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09"/>
    </row>
    <row r="20" spans="2:106" ht="3.65" customHeight="1">
      <c r="B20" s="605"/>
      <c r="C20" s="63"/>
      <c r="D20" s="63"/>
      <c r="E20" s="63"/>
      <c r="F20" s="63"/>
      <c r="G20" s="63"/>
      <c r="H20" s="1513"/>
      <c r="I20" s="605"/>
      <c r="J20" s="63"/>
      <c r="K20" s="63"/>
      <c r="L20" s="610"/>
      <c r="M20" s="464"/>
      <c r="N20" s="464"/>
      <c r="O20" s="464"/>
      <c r="P20" s="635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36"/>
      <c r="BL20" s="464"/>
      <c r="BM20" s="464"/>
      <c r="BN20" s="464"/>
      <c r="BO20" s="611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09"/>
    </row>
    <row r="21" spans="2:106" ht="3.65" customHeight="1">
      <c r="B21" s="605"/>
      <c r="C21" s="63"/>
      <c r="D21" s="63"/>
      <c r="E21" s="63"/>
      <c r="F21" s="63"/>
      <c r="G21" s="63"/>
      <c r="H21" s="1513"/>
      <c r="I21" s="605"/>
      <c r="J21" s="63"/>
      <c r="K21" s="63"/>
      <c r="L21" s="610"/>
      <c r="M21" s="464"/>
      <c r="N21" s="464"/>
      <c r="O21" s="464"/>
      <c r="P21" s="635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36"/>
      <c r="BL21" s="464"/>
      <c r="BM21" s="464"/>
      <c r="BN21" s="464"/>
      <c r="BO21" s="611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09"/>
    </row>
    <row r="22" spans="2:106" ht="3.65" customHeight="1">
      <c r="B22" s="605"/>
      <c r="C22" s="63"/>
      <c r="D22" s="63"/>
      <c r="E22" s="63"/>
      <c r="F22" s="63"/>
      <c r="G22" s="63"/>
      <c r="H22" s="1513"/>
      <c r="I22" s="605"/>
      <c r="J22" s="63"/>
      <c r="K22" s="63"/>
      <c r="L22" s="610"/>
      <c r="M22" s="464"/>
      <c r="N22" s="464"/>
      <c r="O22" s="464"/>
      <c r="P22" s="635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36"/>
      <c r="BL22" s="464"/>
      <c r="BM22" s="464"/>
      <c r="BN22" s="464"/>
      <c r="BO22" s="611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09"/>
    </row>
    <row r="23" spans="2:106" ht="3.65" customHeight="1">
      <c r="B23" s="605"/>
      <c r="C23" s="63"/>
      <c r="D23" s="63"/>
      <c r="E23" s="63"/>
      <c r="F23" s="63"/>
      <c r="G23" s="63"/>
      <c r="H23" s="1513"/>
      <c r="I23" s="605"/>
      <c r="J23" s="63"/>
      <c r="K23" s="63"/>
      <c r="L23" s="610"/>
      <c r="M23" s="464"/>
      <c r="N23" s="464"/>
      <c r="O23" s="464"/>
      <c r="P23" s="635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36"/>
      <c r="BL23" s="464"/>
      <c r="BM23" s="464"/>
      <c r="BN23" s="464"/>
      <c r="BO23" s="611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09"/>
    </row>
    <row r="24" spans="2:106" ht="3.65" customHeight="1">
      <c r="B24" s="605"/>
      <c r="C24" s="63"/>
      <c r="D24" s="63"/>
      <c r="E24" s="63"/>
      <c r="F24" s="63"/>
      <c r="G24" s="63"/>
      <c r="H24" s="1513"/>
      <c r="I24" s="605"/>
      <c r="J24" s="63"/>
      <c r="K24" s="63"/>
      <c r="L24" s="610"/>
      <c r="M24" s="464"/>
      <c r="N24" s="464"/>
      <c r="O24" s="464"/>
      <c r="P24" s="635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36"/>
      <c r="BL24" s="464"/>
      <c r="BM24" s="464"/>
      <c r="BN24" s="464"/>
      <c r="BO24" s="611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09"/>
    </row>
    <row r="25" spans="2:106" ht="3.65" customHeight="1">
      <c r="B25" s="605"/>
      <c r="C25" s="63"/>
      <c r="D25" s="63"/>
      <c r="E25" s="63"/>
      <c r="F25" s="63"/>
      <c r="G25" s="63"/>
      <c r="H25" s="1513"/>
      <c r="I25" s="605"/>
      <c r="J25" s="63"/>
      <c r="K25" s="63"/>
      <c r="L25" s="610"/>
      <c r="M25" s="464"/>
      <c r="N25" s="464"/>
      <c r="O25" s="464"/>
      <c r="P25" s="635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36"/>
      <c r="BL25" s="464"/>
      <c r="BM25" s="464"/>
      <c r="BN25" s="464"/>
      <c r="BO25" s="611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09"/>
    </row>
    <row r="26" spans="2:106" ht="3.65" customHeight="1">
      <c r="B26" s="605"/>
      <c r="C26" s="63"/>
      <c r="D26" s="63"/>
      <c r="E26" s="63"/>
      <c r="F26" s="63"/>
      <c r="G26" s="63"/>
      <c r="H26" s="1513"/>
      <c r="I26" s="605"/>
      <c r="J26" s="63"/>
      <c r="K26" s="63"/>
      <c r="L26" s="610"/>
      <c r="M26" s="464"/>
      <c r="N26" s="464"/>
      <c r="O26" s="464"/>
      <c r="P26" s="635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36"/>
      <c r="BL26" s="464"/>
      <c r="BM26" s="464"/>
      <c r="BN26" s="464"/>
      <c r="BO26" s="611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09"/>
    </row>
    <row r="27" spans="2:106" ht="3.65" customHeight="1">
      <c r="B27" s="605"/>
      <c r="C27" s="63"/>
      <c r="D27" s="63"/>
      <c r="E27" s="63"/>
      <c r="F27" s="63"/>
      <c r="G27" s="63"/>
      <c r="H27" s="1513"/>
      <c r="I27" s="605"/>
      <c r="J27" s="63"/>
      <c r="K27" s="63"/>
      <c r="L27" s="610"/>
      <c r="M27" s="464"/>
      <c r="N27" s="464"/>
      <c r="O27" s="464"/>
      <c r="P27" s="635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36"/>
      <c r="BL27" s="464"/>
      <c r="BM27" s="464"/>
      <c r="BN27" s="464"/>
      <c r="BO27" s="611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09"/>
    </row>
    <row r="28" spans="2:106" ht="3.65" customHeight="1">
      <c r="B28" s="605"/>
      <c r="C28" s="63"/>
      <c r="D28" s="63"/>
      <c r="E28" s="63"/>
      <c r="F28" s="63"/>
      <c r="G28" s="63"/>
      <c r="H28" s="1513"/>
      <c r="I28" s="605"/>
      <c r="J28" s="63"/>
      <c r="K28" s="63"/>
      <c r="L28" s="610"/>
      <c r="M28" s="464"/>
      <c r="N28" s="464"/>
      <c r="O28" s="464"/>
      <c r="P28" s="635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36"/>
      <c r="BL28" s="464"/>
      <c r="BM28" s="464"/>
      <c r="BN28" s="464"/>
      <c r="BO28" s="611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09"/>
    </row>
    <row r="29" spans="2:106" ht="3.65" customHeight="1">
      <c r="B29" s="605"/>
      <c r="C29" s="63"/>
      <c r="D29" s="63"/>
      <c r="E29" s="63"/>
      <c r="F29" s="63"/>
      <c r="G29" s="63"/>
      <c r="H29" s="1513"/>
      <c r="I29" s="605"/>
      <c r="J29" s="63"/>
      <c r="K29" s="63"/>
      <c r="L29" s="610"/>
      <c r="M29" s="464"/>
      <c r="N29" s="464"/>
      <c r="O29" s="464"/>
      <c r="P29" s="635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36"/>
      <c r="BL29" s="464"/>
      <c r="BM29" s="464"/>
      <c r="BN29" s="464"/>
      <c r="BO29" s="611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09"/>
    </row>
    <row r="30" spans="2:106" ht="3.65" customHeight="1">
      <c r="B30" s="605"/>
      <c r="C30" s="63"/>
      <c r="D30" s="63"/>
      <c r="E30" s="63"/>
      <c r="F30" s="63"/>
      <c r="G30" s="63"/>
      <c r="H30" s="1513"/>
      <c r="I30" s="605"/>
      <c r="J30" s="63"/>
      <c r="K30" s="63"/>
      <c r="L30" s="610"/>
      <c r="M30" s="464"/>
      <c r="N30" s="464"/>
      <c r="O30" s="464"/>
      <c r="P30" s="635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36"/>
      <c r="BL30" s="464"/>
      <c r="BM30" s="464"/>
      <c r="BN30" s="464"/>
      <c r="BO30" s="611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09"/>
    </row>
    <row r="31" spans="2:106" ht="3.65" customHeight="1">
      <c r="B31" s="605"/>
      <c r="C31" s="63"/>
      <c r="D31" s="63"/>
      <c r="E31" s="63"/>
      <c r="F31" s="63"/>
      <c r="G31" s="63"/>
      <c r="H31" s="1513"/>
      <c r="I31" s="605"/>
      <c r="J31" s="63"/>
      <c r="K31" s="63"/>
      <c r="L31" s="610"/>
      <c r="M31" s="464"/>
      <c r="N31" s="464"/>
      <c r="O31" s="464"/>
      <c r="P31" s="635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36"/>
      <c r="BL31" s="464"/>
      <c r="BM31" s="464"/>
      <c r="BN31" s="464"/>
      <c r="BO31" s="611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09"/>
    </row>
    <row r="32" spans="2:106" ht="3.65" customHeight="1">
      <c r="B32" s="605"/>
      <c r="C32" s="63"/>
      <c r="D32" s="63"/>
      <c r="E32" s="63"/>
      <c r="F32" s="63"/>
      <c r="G32" s="63"/>
      <c r="H32" s="1513"/>
      <c r="I32" s="605"/>
      <c r="J32" s="63"/>
      <c r="K32" s="63"/>
      <c r="L32" s="610"/>
      <c r="M32" s="464"/>
      <c r="N32" s="464"/>
      <c r="O32" s="464"/>
      <c r="P32" s="635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36"/>
      <c r="BL32" s="464"/>
      <c r="BM32" s="464"/>
      <c r="BN32" s="464"/>
      <c r="BO32" s="611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09"/>
    </row>
    <row r="33" spans="2:106" ht="3.65" customHeight="1">
      <c r="B33" s="605"/>
      <c r="C33" s="63"/>
      <c r="D33" s="63"/>
      <c r="E33" s="63"/>
      <c r="F33" s="63"/>
      <c r="G33" s="63"/>
      <c r="H33" s="1513"/>
      <c r="I33" s="605"/>
      <c r="J33" s="63"/>
      <c r="K33" s="63"/>
      <c r="L33" s="610"/>
      <c r="M33" s="464"/>
      <c r="N33" s="464"/>
      <c r="O33" s="464"/>
      <c r="P33" s="635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36"/>
      <c r="BL33" s="464"/>
      <c r="BM33" s="464"/>
      <c r="BN33" s="464"/>
      <c r="BO33" s="611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09"/>
    </row>
    <row r="34" spans="2:106" ht="3.65" customHeight="1">
      <c r="B34" s="605"/>
      <c r="C34" s="63"/>
      <c r="D34" s="63"/>
      <c r="E34" s="63"/>
      <c r="F34" s="63"/>
      <c r="G34" s="63"/>
      <c r="H34" s="1513"/>
      <c r="I34" s="605"/>
      <c r="J34" s="63"/>
      <c r="K34" s="63"/>
      <c r="L34" s="610"/>
      <c r="M34" s="464"/>
      <c r="N34" s="464"/>
      <c r="O34" s="464"/>
      <c r="P34" s="635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36"/>
      <c r="BL34" s="464"/>
      <c r="BM34" s="464"/>
      <c r="BN34" s="464"/>
      <c r="BO34" s="611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09"/>
    </row>
    <row r="35" spans="2:106" ht="3.65" customHeight="1">
      <c r="B35" s="605"/>
      <c r="C35" s="63"/>
      <c r="D35" s="63"/>
      <c r="E35" s="63"/>
      <c r="F35" s="63"/>
      <c r="G35" s="63"/>
      <c r="H35" s="1513"/>
      <c r="I35" s="605"/>
      <c r="J35" s="63"/>
      <c r="K35" s="63"/>
      <c r="L35" s="610"/>
      <c r="M35" s="464"/>
      <c r="N35" s="464"/>
      <c r="O35" s="464"/>
      <c r="P35" s="635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36"/>
      <c r="BL35" s="464"/>
      <c r="BM35" s="464"/>
      <c r="BN35" s="464"/>
      <c r="BO35" s="611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09"/>
    </row>
    <row r="36" spans="2:106" ht="3.65" customHeight="1">
      <c r="B36" s="605"/>
      <c r="C36" s="63"/>
      <c r="D36" s="63"/>
      <c r="E36" s="63"/>
      <c r="F36" s="63"/>
      <c r="G36" s="63"/>
      <c r="H36" s="1513"/>
      <c r="I36" s="605"/>
      <c r="J36" s="63"/>
      <c r="K36" s="63"/>
      <c r="L36" s="610"/>
      <c r="M36" s="464"/>
      <c r="N36" s="464"/>
      <c r="O36" s="464"/>
      <c r="P36" s="635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36"/>
      <c r="BL36" s="464"/>
      <c r="BM36" s="464"/>
      <c r="BN36" s="464"/>
      <c r="BO36" s="611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09"/>
    </row>
    <row r="37" spans="2:106" ht="3.65" customHeight="1">
      <c r="B37" s="605"/>
      <c r="C37" s="63"/>
      <c r="D37" s="63"/>
      <c r="E37" s="63"/>
      <c r="F37" s="63"/>
      <c r="G37" s="63"/>
      <c r="H37" s="1513"/>
      <c r="I37" s="605"/>
      <c r="J37" s="63"/>
      <c r="K37" s="63"/>
      <c r="L37" s="610"/>
      <c r="M37" s="464"/>
      <c r="N37" s="464"/>
      <c r="O37" s="464"/>
      <c r="P37" s="635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36"/>
      <c r="BL37" s="464"/>
      <c r="BM37" s="464"/>
      <c r="BN37" s="464"/>
      <c r="BO37" s="611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09"/>
    </row>
    <row r="38" spans="2:106" ht="3.65" customHeight="1">
      <c r="B38" s="605"/>
      <c r="C38" s="63"/>
      <c r="D38" s="63"/>
      <c r="E38" s="63"/>
      <c r="F38" s="63"/>
      <c r="G38" s="63"/>
      <c r="H38" s="1513"/>
      <c r="I38" s="605"/>
      <c r="J38" s="63"/>
      <c r="K38" s="63"/>
      <c r="L38" s="610"/>
      <c r="M38" s="464"/>
      <c r="N38" s="464"/>
      <c r="O38" s="464"/>
      <c r="P38" s="635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36"/>
      <c r="BL38" s="464"/>
      <c r="BM38" s="464"/>
      <c r="BN38" s="464"/>
      <c r="BO38" s="611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09"/>
    </row>
    <row r="39" spans="2:106" ht="3.5" customHeight="1">
      <c r="B39" s="605"/>
      <c r="C39" s="63"/>
      <c r="D39" s="63"/>
      <c r="E39" s="63"/>
      <c r="F39" s="63"/>
      <c r="G39" s="63"/>
      <c r="H39" s="1513"/>
      <c r="I39" s="605"/>
      <c r="J39" s="63"/>
      <c r="K39" s="63"/>
      <c r="L39" s="610"/>
      <c r="M39" s="464"/>
      <c r="N39" s="464"/>
      <c r="O39" s="464"/>
      <c r="P39" s="635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36"/>
      <c r="BL39" s="464"/>
      <c r="BM39" s="464"/>
      <c r="BN39" s="464"/>
      <c r="BO39" s="611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09"/>
    </row>
    <row r="40" spans="2:106" ht="3.65" customHeight="1">
      <c r="B40" s="605"/>
      <c r="C40" s="63"/>
      <c r="D40" s="63"/>
      <c r="E40" s="63"/>
      <c r="F40" s="63"/>
      <c r="G40" s="63"/>
      <c r="H40" s="1513"/>
      <c r="I40" s="605"/>
      <c r="J40" s="63"/>
      <c r="K40" s="63"/>
      <c r="L40" s="610"/>
      <c r="M40" s="464"/>
      <c r="N40" s="464"/>
      <c r="O40" s="464"/>
      <c r="P40" s="635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36"/>
      <c r="BL40" s="464"/>
      <c r="BM40" s="464"/>
      <c r="BN40" s="464"/>
      <c r="BO40" s="611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09"/>
    </row>
    <row r="41" spans="2:106" ht="3.65" customHeight="1">
      <c r="B41" s="605"/>
      <c r="C41" s="63"/>
      <c r="D41" s="63"/>
      <c r="E41" s="63"/>
      <c r="F41" s="63"/>
      <c r="G41" s="63"/>
      <c r="H41" s="1513"/>
      <c r="I41" s="605"/>
      <c r="J41" s="63"/>
      <c r="K41" s="63"/>
      <c r="L41" s="610"/>
      <c r="M41" s="464"/>
      <c r="N41" s="464"/>
      <c r="O41" s="464"/>
      <c r="P41" s="635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36"/>
      <c r="BL41" s="464"/>
      <c r="BM41" s="464"/>
      <c r="BN41" s="464"/>
      <c r="BO41" s="611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09"/>
    </row>
    <row r="42" spans="2:106" ht="3.65" customHeight="1">
      <c r="B42" s="605"/>
      <c r="C42" s="63"/>
      <c r="D42" s="63"/>
      <c r="E42" s="63"/>
      <c r="F42" s="63"/>
      <c r="G42" s="63"/>
      <c r="H42" s="1513"/>
      <c r="I42" s="605"/>
      <c r="J42" s="63"/>
      <c r="K42" s="63"/>
      <c r="L42" s="610"/>
      <c r="M42" s="464"/>
      <c r="N42" s="464"/>
      <c r="O42" s="464"/>
      <c r="P42" s="635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36"/>
      <c r="BL42" s="464"/>
      <c r="BM42" s="464"/>
      <c r="BN42" s="464"/>
      <c r="BO42" s="611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09"/>
    </row>
    <row r="43" spans="2:106" ht="3.65" customHeight="1">
      <c r="B43" s="605"/>
      <c r="C43" s="63"/>
      <c r="D43" s="63"/>
      <c r="E43" s="63"/>
      <c r="F43" s="63"/>
      <c r="G43" s="63"/>
      <c r="H43" s="1513"/>
      <c r="I43" s="605"/>
      <c r="J43" s="63"/>
      <c r="K43" s="63"/>
      <c r="L43" s="610"/>
      <c r="M43" s="464"/>
      <c r="N43" s="464"/>
      <c r="O43" s="464"/>
      <c r="P43" s="635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36"/>
      <c r="BL43" s="464"/>
      <c r="BM43" s="464"/>
      <c r="BN43" s="464"/>
      <c r="BO43" s="611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09"/>
    </row>
    <row r="44" spans="2:106" ht="3.65" customHeight="1">
      <c r="B44" s="605"/>
      <c r="C44" s="63"/>
      <c r="D44" s="63"/>
      <c r="E44" s="63"/>
      <c r="F44" s="63"/>
      <c r="G44" s="63"/>
      <c r="H44" s="1513"/>
      <c r="I44" s="605"/>
      <c r="J44" s="63"/>
      <c r="K44" s="63"/>
      <c r="L44" s="610"/>
      <c r="M44" s="464"/>
      <c r="N44" s="464"/>
      <c r="O44" s="464"/>
      <c r="P44" s="635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36"/>
      <c r="BL44" s="464"/>
      <c r="BM44" s="464"/>
      <c r="BN44" s="464"/>
      <c r="BO44" s="611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09"/>
    </row>
    <row r="45" spans="2:106" ht="3.65" customHeight="1">
      <c r="B45" s="605"/>
      <c r="C45" s="63"/>
      <c r="D45" s="63"/>
      <c r="E45" s="63"/>
      <c r="F45" s="63"/>
      <c r="G45" s="63"/>
      <c r="H45" s="1513"/>
      <c r="I45" s="605"/>
      <c r="J45" s="63"/>
      <c r="K45" s="63"/>
      <c r="L45" s="610"/>
      <c r="M45" s="464"/>
      <c r="N45" s="464"/>
      <c r="O45" s="464"/>
      <c r="P45" s="635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36"/>
      <c r="BL45" s="464"/>
      <c r="BM45" s="464"/>
      <c r="BN45" s="464"/>
      <c r="BO45" s="611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09"/>
    </row>
    <row r="46" spans="2:106" ht="3.65" customHeight="1">
      <c r="B46" s="605"/>
      <c r="C46" s="63"/>
      <c r="D46" s="63"/>
      <c r="E46" s="63"/>
      <c r="F46" s="63"/>
      <c r="G46" s="63"/>
      <c r="H46" s="1513"/>
      <c r="I46" s="605"/>
      <c r="J46" s="63"/>
      <c r="K46" s="63"/>
      <c r="L46" s="610"/>
      <c r="M46" s="464"/>
      <c r="N46" s="464"/>
      <c r="O46" s="464"/>
      <c r="P46" s="635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36"/>
      <c r="BL46" s="464"/>
      <c r="BM46" s="464"/>
      <c r="BN46" s="464"/>
      <c r="BO46" s="611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09"/>
    </row>
    <row r="47" spans="2:106" ht="3.65" customHeight="1">
      <c r="B47" s="605"/>
      <c r="C47" s="63"/>
      <c r="D47" s="63"/>
      <c r="E47" s="63"/>
      <c r="F47" s="63"/>
      <c r="G47" s="63"/>
      <c r="H47" s="1513"/>
      <c r="I47" s="605"/>
      <c r="J47" s="63"/>
      <c r="K47" s="63"/>
      <c r="L47" s="610"/>
      <c r="M47" s="464"/>
      <c r="N47" s="464"/>
      <c r="O47" s="464"/>
      <c r="P47" s="635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36"/>
      <c r="BL47" s="464"/>
      <c r="BM47" s="464"/>
      <c r="BN47" s="464"/>
      <c r="BO47" s="611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09"/>
    </row>
    <row r="48" spans="2:106" ht="3.65" customHeight="1">
      <c r="B48" s="605"/>
      <c r="C48" s="63"/>
      <c r="D48" s="63"/>
      <c r="E48" s="63"/>
      <c r="F48" s="63"/>
      <c r="G48" s="63"/>
      <c r="H48" s="1513"/>
      <c r="I48" s="605"/>
      <c r="J48" s="63"/>
      <c r="K48" s="63"/>
      <c r="L48" s="610"/>
      <c r="M48" s="464"/>
      <c r="N48" s="464"/>
      <c r="O48" s="464"/>
      <c r="P48" s="635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36"/>
      <c r="BL48" s="464"/>
      <c r="BM48" s="464"/>
      <c r="BN48" s="464"/>
      <c r="BO48" s="611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09"/>
    </row>
    <row r="49" spans="2:106" ht="3.65" customHeight="1">
      <c r="B49" s="605"/>
      <c r="C49" s="63"/>
      <c r="D49" s="63"/>
      <c r="E49" s="63"/>
      <c r="F49" s="63"/>
      <c r="G49" s="63"/>
      <c r="H49" s="1513"/>
      <c r="I49" s="605"/>
      <c r="J49" s="63"/>
      <c r="K49" s="63"/>
      <c r="L49" s="610"/>
      <c r="M49" s="464"/>
      <c r="N49" s="464"/>
      <c r="O49" s="464"/>
      <c r="P49" s="635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36"/>
      <c r="BL49" s="464"/>
      <c r="BM49" s="464"/>
      <c r="BN49" s="464"/>
      <c r="BO49" s="611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09"/>
    </row>
    <row r="50" spans="2:106" ht="3.65" customHeight="1">
      <c r="B50" s="605"/>
      <c r="C50" s="63"/>
      <c r="D50" s="63"/>
      <c r="E50" s="63"/>
      <c r="F50" s="63"/>
      <c r="G50" s="63"/>
      <c r="H50" s="1513"/>
      <c r="I50" s="605"/>
      <c r="J50" s="63"/>
      <c r="K50" s="63"/>
      <c r="L50" s="610"/>
      <c r="M50" s="464"/>
      <c r="N50" s="464"/>
      <c r="O50" s="464"/>
      <c r="P50" s="635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36"/>
      <c r="BL50" s="464"/>
      <c r="BM50" s="464"/>
      <c r="BN50" s="464"/>
      <c r="BO50" s="611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09"/>
    </row>
    <row r="51" spans="2:106" ht="3.65" customHeight="1">
      <c r="B51" s="605"/>
      <c r="C51" s="63"/>
      <c r="D51" s="63"/>
      <c r="E51" s="63"/>
      <c r="F51" s="63"/>
      <c r="G51" s="63"/>
      <c r="H51" s="1513"/>
      <c r="I51" s="605"/>
      <c r="J51" s="63"/>
      <c r="K51" s="63"/>
      <c r="L51" s="610"/>
      <c r="M51" s="464"/>
      <c r="N51" s="464"/>
      <c r="O51" s="464"/>
      <c r="P51" s="635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36"/>
      <c r="BL51" s="464"/>
      <c r="BM51" s="464"/>
      <c r="BN51" s="464"/>
      <c r="BO51" s="611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09"/>
    </row>
    <row r="52" spans="2:106" ht="3.65" customHeight="1">
      <c r="B52" s="605"/>
      <c r="C52" s="63"/>
      <c r="D52" s="63"/>
      <c r="E52" s="63"/>
      <c r="F52" s="63"/>
      <c r="G52" s="63"/>
      <c r="H52" s="1513"/>
      <c r="I52" s="605"/>
      <c r="J52" s="63"/>
      <c r="K52" s="63"/>
      <c r="L52" s="610"/>
      <c r="M52" s="464"/>
      <c r="N52" s="464"/>
      <c r="O52" s="464"/>
      <c r="P52" s="635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36"/>
      <c r="BL52" s="464"/>
      <c r="BM52" s="464"/>
      <c r="BN52" s="464"/>
      <c r="BO52" s="611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09"/>
    </row>
    <row r="53" spans="2:106" ht="3.65" customHeight="1">
      <c r="B53" s="605"/>
      <c r="C53" s="63"/>
      <c r="D53" s="63"/>
      <c r="E53" s="63"/>
      <c r="F53" s="63"/>
      <c r="G53" s="63"/>
      <c r="H53" s="1513"/>
      <c r="I53" s="605"/>
      <c r="J53" s="63"/>
      <c r="K53" s="63"/>
      <c r="L53" s="610"/>
      <c r="M53" s="464"/>
      <c r="N53" s="464"/>
      <c r="O53" s="464"/>
      <c r="P53" s="635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36"/>
      <c r="BL53" s="464"/>
      <c r="BM53" s="464"/>
      <c r="BN53" s="464"/>
      <c r="BO53" s="611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09"/>
    </row>
    <row r="54" spans="2:106" ht="3.65" customHeight="1">
      <c r="B54" s="605"/>
      <c r="C54" s="63"/>
      <c r="D54" s="63"/>
      <c r="E54" s="63"/>
      <c r="F54" s="63"/>
      <c r="G54" s="63"/>
      <c r="H54" s="1513"/>
      <c r="I54" s="605"/>
      <c r="J54" s="63"/>
      <c r="K54" s="63"/>
      <c r="L54" s="610"/>
      <c r="M54" s="464"/>
      <c r="N54" s="464"/>
      <c r="O54" s="464"/>
      <c r="P54" s="635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36"/>
      <c r="BL54" s="464"/>
      <c r="BM54" s="464"/>
      <c r="BN54" s="464"/>
      <c r="BO54" s="611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09"/>
    </row>
    <row r="55" spans="2:106" ht="3.65" customHeight="1">
      <c r="B55" s="605"/>
      <c r="C55" s="63"/>
      <c r="D55" s="63"/>
      <c r="E55" s="63"/>
      <c r="F55" s="63"/>
      <c r="G55" s="63"/>
      <c r="H55" s="1513"/>
      <c r="I55" s="605"/>
      <c r="J55" s="63"/>
      <c r="K55" s="63"/>
      <c r="L55" s="610"/>
      <c r="M55" s="464"/>
      <c r="N55" s="464"/>
      <c r="O55" s="464"/>
      <c r="P55" s="635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36"/>
      <c r="BL55" s="464"/>
      <c r="BM55" s="464"/>
      <c r="BN55" s="464"/>
      <c r="BO55" s="611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09"/>
    </row>
    <row r="56" spans="2:106" ht="3.65" customHeight="1">
      <c r="B56" s="605"/>
      <c r="C56" s="63"/>
      <c r="D56" s="63"/>
      <c r="E56" s="63"/>
      <c r="F56" s="63"/>
      <c r="G56" s="63"/>
      <c r="H56" s="1513"/>
      <c r="I56" s="605"/>
      <c r="J56" s="63"/>
      <c r="K56" s="63"/>
      <c r="L56" s="610"/>
      <c r="M56" s="464"/>
      <c r="N56" s="464"/>
      <c r="O56" s="464"/>
      <c r="P56" s="635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36"/>
      <c r="BL56" s="464"/>
      <c r="BM56" s="464"/>
      <c r="BN56" s="464"/>
      <c r="BO56" s="611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09"/>
    </row>
    <row r="57" spans="2:106" ht="3.65" customHeight="1">
      <c r="B57" s="605"/>
      <c r="C57" s="63"/>
      <c r="D57" s="63"/>
      <c r="E57" s="63"/>
      <c r="F57" s="63"/>
      <c r="G57" s="63"/>
      <c r="H57" s="1513"/>
      <c r="I57" s="605"/>
      <c r="J57" s="63"/>
      <c r="K57" s="63"/>
      <c r="L57" s="610"/>
      <c r="M57" s="464"/>
      <c r="N57" s="464"/>
      <c r="O57" s="464"/>
      <c r="P57" s="635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36"/>
      <c r="BL57" s="464"/>
      <c r="BM57" s="464"/>
      <c r="BN57" s="464"/>
      <c r="BO57" s="611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09"/>
    </row>
    <row r="58" spans="2:106" ht="3.65" customHeight="1">
      <c r="B58" s="605"/>
      <c r="C58" s="63"/>
      <c r="D58" s="63"/>
      <c r="E58" s="63"/>
      <c r="F58" s="63"/>
      <c r="G58" s="63"/>
      <c r="H58" s="1513"/>
      <c r="I58" s="605"/>
      <c r="J58" s="63"/>
      <c r="K58" s="63"/>
      <c r="L58" s="610"/>
      <c r="M58" s="464"/>
      <c r="N58" s="464"/>
      <c r="O58" s="464"/>
      <c r="P58" s="635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36"/>
      <c r="BL58" s="464"/>
      <c r="BM58" s="464"/>
      <c r="BN58" s="464"/>
      <c r="BO58" s="611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09"/>
    </row>
    <row r="59" spans="2:106" ht="3.65" customHeight="1">
      <c r="B59" s="605"/>
      <c r="C59" s="63"/>
      <c r="D59" s="63"/>
      <c r="E59" s="63"/>
      <c r="F59" s="63"/>
      <c r="G59" s="63"/>
      <c r="H59" s="1513"/>
      <c r="I59" s="605"/>
      <c r="J59" s="63"/>
      <c r="K59" s="63"/>
      <c r="L59" s="610"/>
      <c r="M59" s="464"/>
      <c r="N59" s="464"/>
      <c r="O59" s="464"/>
      <c r="P59" s="635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36"/>
      <c r="BL59" s="464"/>
      <c r="BM59" s="464"/>
      <c r="BN59" s="464"/>
      <c r="BO59" s="611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09"/>
    </row>
    <row r="60" spans="2:106" ht="3.65" customHeight="1">
      <c r="B60" s="605"/>
      <c r="C60" s="63"/>
      <c r="D60" s="63"/>
      <c r="E60" s="63"/>
      <c r="F60" s="63"/>
      <c r="G60" s="63"/>
      <c r="H60" s="1513"/>
      <c r="I60" s="605"/>
      <c r="J60" s="63"/>
      <c r="K60" s="63"/>
      <c r="L60" s="610"/>
      <c r="M60" s="464"/>
      <c r="N60" s="464"/>
      <c r="O60" s="464"/>
      <c r="P60" s="635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36"/>
      <c r="BL60" s="464"/>
      <c r="BM60" s="464"/>
      <c r="BN60" s="464"/>
      <c r="BO60" s="611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09"/>
    </row>
    <row r="61" spans="2:106" ht="3.65" customHeight="1">
      <c r="B61" s="605"/>
      <c r="C61" s="63"/>
      <c r="D61" s="63"/>
      <c r="E61" s="63"/>
      <c r="F61" s="63"/>
      <c r="G61" s="63"/>
      <c r="H61" s="1513"/>
      <c r="I61" s="605"/>
      <c r="J61" s="63"/>
      <c r="K61" s="63"/>
      <c r="L61" s="610"/>
      <c r="M61" s="464"/>
      <c r="N61" s="464"/>
      <c r="O61" s="464"/>
      <c r="P61" s="635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36"/>
      <c r="BL61" s="464"/>
      <c r="BM61" s="464"/>
      <c r="BN61" s="464"/>
      <c r="BO61" s="611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09"/>
    </row>
    <row r="62" spans="2:106" ht="3.65" customHeight="1">
      <c r="B62" s="605"/>
      <c r="C62" s="63"/>
      <c r="D62" s="63"/>
      <c r="E62" s="63"/>
      <c r="F62" s="63"/>
      <c r="G62" s="63"/>
      <c r="H62" s="1513"/>
      <c r="I62" s="605"/>
      <c r="J62" s="63"/>
      <c r="K62" s="63"/>
      <c r="L62" s="610"/>
      <c r="M62" s="464"/>
      <c r="N62" s="464"/>
      <c r="O62" s="464"/>
      <c r="P62" s="635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36"/>
      <c r="BL62" s="464"/>
      <c r="BM62" s="464"/>
      <c r="BN62" s="464"/>
      <c r="BO62" s="611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09"/>
    </row>
    <row r="63" spans="2:106" ht="3.65" customHeight="1">
      <c r="B63" s="605"/>
      <c r="C63" s="63"/>
      <c r="D63" s="63"/>
      <c r="E63" s="63"/>
      <c r="F63" s="63"/>
      <c r="G63" s="63"/>
      <c r="H63" s="1513"/>
      <c r="I63" s="605"/>
      <c r="J63" s="63"/>
      <c r="K63" s="63"/>
      <c r="L63" s="610"/>
      <c r="M63" s="464"/>
      <c r="N63" s="464"/>
      <c r="O63" s="464"/>
      <c r="P63" s="635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36"/>
      <c r="BL63" s="464"/>
      <c r="BM63" s="464"/>
      <c r="BN63" s="464"/>
      <c r="BO63" s="611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09"/>
    </row>
    <row r="64" spans="2:106" ht="3.65" customHeight="1">
      <c r="B64" s="605"/>
      <c r="C64" s="63"/>
      <c r="D64" s="63"/>
      <c r="E64" s="63"/>
      <c r="F64" s="63"/>
      <c r="G64" s="63"/>
      <c r="H64" s="1513"/>
      <c r="I64" s="605"/>
      <c r="J64" s="63"/>
      <c r="K64" s="63"/>
      <c r="L64" s="610"/>
      <c r="M64" s="464"/>
      <c r="N64" s="464"/>
      <c r="O64" s="464"/>
      <c r="P64" s="635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36"/>
      <c r="BL64" s="464"/>
      <c r="BM64" s="464"/>
      <c r="BN64" s="464"/>
      <c r="BO64" s="611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09"/>
    </row>
    <row r="65" spans="2:106" ht="3.65" customHeight="1">
      <c r="B65" s="605"/>
      <c r="C65" s="63"/>
      <c r="D65" s="63"/>
      <c r="E65" s="63"/>
      <c r="F65" s="63"/>
      <c r="G65" s="63"/>
      <c r="H65" s="1513"/>
      <c r="I65" s="605"/>
      <c r="J65" s="63"/>
      <c r="K65" s="63"/>
      <c r="L65" s="610"/>
      <c r="M65" s="464"/>
      <c r="N65" s="464"/>
      <c r="O65" s="464"/>
      <c r="P65" s="635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36"/>
      <c r="BL65" s="464"/>
      <c r="BM65" s="464"/>
      <c r="BN65" s="464"/>
      <c r="BO65" s="611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09"/>
    </row>
    <row r="66" spans="2:106" ht="3.65" customHeight="1">
      <c r="B66" s="605"/>
      <c r="C66" s="63"/>
      <c r="D66" s="63"/>
      <c r="E66" s="63"/>
      <c r="F66" s="63"/>
      <c r="G66" s="63"/>
      <c r="H66" s="1513"/>
      <c r="I66" s="605"/>
      <c r="J66" s="63"/>
      <c r="K66" s="63"/>
      <c r="L66" s="610"/>
      <c r="M66" s="464"/>
      <c r="N66" s="464"/>
      <c r="O66" s="464"/>
      <c r="P66" s="635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36"/>
      <c r="BL66" s="464"/>
      <c r="BM66" s="464"/>
      <c r="BN66" s="464"/>
      <c r="BO66" s="611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09"/>
    </row>
    <row r="67" spans="2:106" ht="3.65" customHeight="1">
      <c r="B67" s="605"/>
      <c r="C67" s="63"/>
      <c r="D67" s="63"/>
      <c r="E67" s="63"/>
      <c r="F67" s="63"/>
      <c r="G67" s="63"/>
      <c r="H67" s="1513"/>
      <c r="I67" s="605"/>
      <c r="J67" s="63"/>
      <c r="K67" s="63"/>
      <c r="L67" s="610"/>
      <c r="M67" s="464"/>
      <c r="N67" s="464"/>
      <c r="O67" s="464"/>
      <c r="P67" s="635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36"/>
      <c r="BL67" s="464"/>
      <c r="BM67" s="464"/>
      <c r="BN67" s="464"/>
      <c r="BO67" s="611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09"/>
    </row>
    <row r="68" spans="2:106" ht="3.65" customHeight="1">
      <c r="B68" s="605"/>
      <c r="C68" s="63"/>
      <c r="D68" s="63"/>
      <c r="E68" s="63"/>
      <c r="F68" s="63"/>
      <c r="G68" s="63"/>
      <c r="H68" s="1513"/>
      <c r="I68" s="605"/>
      <c r="J68" s="63"/>
      <c r="K68" s="63"/>
      <c r="L68" s="610"/>
      <c r="M68" s="464"/>
      <c r="N68" s="464"/>
      <c r="O68" s="464"/>
      <c r="P68" s="635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36"/>
      <c r="BL68" s="464"/>
      <c r="BM68" s="464"/>
      <c r="BN68" s="464"/>
      <c r="BO68" s="611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09"/>
    </row>
    <row r="69" spans="2:106" ht="3.65" customHeight="1">
      <c r="B69" s="605"/>
      <c r="C69" s="63"/>
      <c r="D69" s="63"/>
      <c r="E69" s="63"/>
      <c r="F69" s="63"/>
      <c r="G69" s="63"/>
      <c r="H69" s="1513"/>
      <c r="I69" s="605"/>
      <c r="J69" s="63"/>
      <c r="K69" s="63"/>
      <c r="L69" s="610"/>
      <c r="M69" s="464"/>
      <c r="N69" s="464"/>
      <c r="O69" s="464"/>
      <c r="P69" s="635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36"/>
      <c r="BL69" s="464"/>
      <c r="BM69" s="464"/>
      <c r="BN69" s="464"/>
      <c r="BO69" s="611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09"/>
    </row>
    <row r="70" spans="2:106" ht="3.65" customHeight="1">
      <c r="B70" s="605"/>
      <c r="C70" s="63"/>
      <c r="D70" s="63"/>
      <c r="E70" s="63"/>
      <c r="F70" s="63"/>
      <c r="G70" s="63"/>
      <c r="H70" s="1513"/>
      <c r="I70" s="605"/>
      <c r="J70" s="63"/>
      <c r="K70" s="63"/>
      <c r="L70" s="610"/>
      <c r="M70" s="464"/>
      <c r="N70" s="464"/>
      <c r="O70" s="464"/>
      <c r="P70" s="635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36"/>
      <c r="BL70" s="464"/>
      <c r="BM70" s="464"/>
      <c r="BN70" s="464"/>
      <c r="BO70" s="611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09"/>
    </row>
    <row r="71" spans="2:106" ht="3.65" customHeight="1">
      <c r="B71" s="605"/>
      <c r="C71" s="63"/>
      <c r="D71" s="63"/>
      <c r="E71" s="63"/>
      <c r="F71" s="63"/>
      <c r="G71" s="63"/>
      <c r="H71" s="1513"/>
      <c r="I71" s="605"/>
      <c r="J71" s="63"/>
      <c r="K71" s="63"/>
      <c r="L71" s="610"/>
      <c r="M71" s="464"/>
      <c r="N71" s="464"/>
      <c r="O71" s="464"/>
      <c r="P71" s="637"/>
      <c r="Q71" s="638"/>
      <c r="R71" s="638"/>
      <c r="S71" s="639"/>
      <c r="T71" s="639"/>
      <c r="U71" s="638"/>
      <c r="V71" s="638"/>
      <c r="W71" s="638"/>
      <c r="X71" s="640"/>
      <c r="Y71" s="640"/>
      <c r="Z71" s="640"/>
      <c r="AA71" s="640"/>
      <c r="AB71" s="640"/>
      <c r="AC71" s="640"/>
      <c r="AD71" s="640"/>
      <c r="AE71" s="640"/>
      <c r="AF71" s="640"/>
      <c r="AG71" s="640"/>
      <c r="AH71" s="640"/>
      <c r="AI71" s="640"/>
      <c r="AJ71" s="791"/>
      <c r="AK71" s="791"/>
      <c r="AL71" s="791"/>
      <c r="AM71" s="791"/>
      <c r="AN71" s="791"/>
      <c r="AO71" s="791"/>
      <c r="AP71" s="791"/>
      <c r="AQ71" s="791"/>
      <c r="AR71" s="791"/>
      <c r="AS71" s="791"/>
      <c r="AT71" s="791"/>
      <c r="AU71" s="791"/>
      <c r="AV71" s="641"/>
      <c r="AW71" s="641"/>
      <c r="AX71" s="641"/>
      <c r="AY71" s="640"/>
      <c r="AZ71" s="640"/>
      <c r="BA71" s="640"/>
      <c r="BB71" s="642"/>
      <c r="BC71" s="642"/>
      <c r="BD71" s="642"/>
      <c r="BE71" s="642"/>
      <c r="BF71" s="638"/>
      <c r="BG71" s="638"/>
      <c r="BH71" s="638"/>
      <c r="BI71" s="638"/>
      <c r="BJ71" s="638"/>
      <c r="BK71" s="643"/>
      <c r="BL71" s="464"/>
      <c r="BM71" s="464"/>
      <c r="BN71" s="464"/>
      <c r="BO71" s="611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09"/>
    </row>
    <row r="72" spans="2:106" ht="3.65" customHeight="1">
      <c r="B72" s="605"/>
      <c r="C72" s="63"/>
      <c r="D72" s="63"/>
      <c r="E72" s="63"/>
      <c r="F72" s="63"/>
      <c r="G72" s="63"/>
      <c r="H72" s="1513"/>
      <c r="I72" s="605"/>
      <c r="J72" s="63"/>
      <c r="K72" s="63"/>
      <c r="L72" s="610"/>
      <c r="M72" s="464"/>
      <c r="N72" s="464"/>
      <c r="O72" s="464"/>
      <c r="P72" s="644"/>
      <c r="Q72" s="645"/>
      <c r="R72" s="645"/>
      <c r="S72" s="646"/>
      <c r="T72" s="646"/>
      <c r="U72" s="645"/>
      <c r="V72" s="645"/>
      <c r="W72" s="645"/>
      <c r="X72" s="647"/>
      <c r="Y72" s="647"/>
      <c r="Z72" s="647"/>
      <c r="AA72" s="647"/>
      <c r="AB72" s="647"/>
      <c r="AC72" s="647"/>
      <c r="AD72" s="647"/>
      <c r="AE72" s="647"/>
      <c r="AF72" s="647"/>
      <c r="AG72" s="647"/>
      <c r="AH72" s="647"/>
      <c r="AI72" s="647"/>
      <c r="AJ72" s="630"/>
      <c r="AK72" s="630"/>
      <c r="AL72" s="630"/>
      <c r="AM72" s="630"/>
      <c r="AN72" s="630"/>
      <c r="AO72" s="630"/>
      <c r="AP72" s="630"/>
      <c r="AQ72" s="630"/>
      <c r="AR72" s="630"/>
      <c r="AS72" s="630"/>
      <c r="AT72" s="630"/>
      <c r="AU72" s="630"/>
      <c r="AV72" s="648"/>
      <c r="AW72" s="648"/>
      <c r="AX72" s="648"/>
      <c r="AY72" s="647"/>
      <c r="AZ72" s="647"/>
      <c r="BA72" s="647"/>
      <c r="BB72" s="649"/>
      <c r="BC72" s="649"/>
      <c r="BD72" s="649"/>
      <c r="BE72" s="649"/>
      <c r="BF72" s="645"/>
      <c r="BG72" s="645"/>
      <c r="BH72" s="645"/>
      <c r="BI72" s="645"/>
      <c r="BJ72" s="645"/>
      <c r="BK72" s="650"/>
      <c r="BL72" s="464"/>
      <c r="BM72" s="464"/>
      <c r="BN72" s="464"/>
      <c r="BO72" s="611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09"/>
    </row>
    <row r="73" spans="2:106" ht="3.65" customHeight="1">
      <c r="B73" s="605"/>
      <c r="C73" s="63"/>
      <c r="D73" s="63"/>
      <c r="E73" s="63"/>
      <c r="F73" s="63"/>
      <c r="G73" s="63"/>
      <c r="H73" s="1513"/>
      <c r="I73" s="605"/>
      <c r="J73" s="63"/>
      <c r="K73" s="63"/>
      <c r="L73" s="610"/>
      <c r="M73" s="464"/>
      <c r="N73" s="464"/>
      <c r="O73" s="464"/>
      <c r="P73" s="644"/>
      <c r="Q73" s="645"/>
      <c r="R73" s="645"/>
      <c r="S73" s="646"/>
      <c r="T73" s="646"/>
      <c r="U73" s="645"/>
      <c r="V73" s="645"/>
      <c r="W73" s="645"/>
      <c r="X73" s="647"/>
      <c r="Y73" s="647"/>
      <c r="Z73" s="647"/>
      <c r="AA73" s="647"/>
      <c r="AB73" s="647"/>
      <c r="AC73" s="647"/>
      <c r="AD73" s="647"/>
      <c r="AE73" s="647"/>
      <c r="AF73" s="647"/>
      <c r="AG73" s="647"/>
      <c r="AH73" s="647"/>
      <c r="AI73" s="647"/>
      <c r="AJ73" s="630"/>
      <c r="AK73" s="630"/>
      <c r="AL73" s="630"/>
      <c r="AM73" s="630"/>
      <c r="AN73" s="630"/>
      <c r="AO73" s="630"/>
      <c r="AP73" s="630"/>
      <c r="AQ73" s="630"/>
      <c r="AR73" s="630"/>
      <c r="AS73" s="630"/>
      <c r="AT73" s="630"/>
      <c r="AU73" s="630"/>
      <c r="AV73" s="648"/>
      <c r="AW73" s="648"/>
      <c r="AX73" s="648"/>
      <c r="AY73" s="647"/>
      <c r="AZ73" s="647"/>
      <c r="BA73" s="647"/>
      <c r="BB73" s="649"/>
      <c r="BC73" s="649"/>
      <c r="BD73" s="649"/>
      <c r="BE73" s="649"/>
      <c r="BF73" s="645"/>
      <c r="BG73" s="645"/>
      <c r="BH73" s="645"/>
      <c r="BI73" s="645"/>
      <c r="BJ73" s="645"/>
      <c r="BK73" s="650"/>
      <c r="BL73" s="464"/>
      <c r="BM73" s="464"/>
      <c r="BN73" s="464"/>
      <c r="BO73" s="611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09"/>
    </row>
    <row r="74" spans="2:106" ht="3.65" customHeight="1">
      <c r="B74" s="605"/>
      <c r="C74" s="63"/>
      <c r="D74" s="63"/>
      <c r="E74" s="63"/>
      <c r="F74" s="63"/>
      <c r="G74" s="63"/>
      <c r="H74" s="1513"/>
      <c r="I74" s="605"/>
      <c r="J74" s="63"/>
      <c r="K74" s="63"/>
      <c r="L74" s="610"/>
      <c r="M74" s="464"/>
      <c r="N74" s="464"/>
      <c r="O74" s="464"/>
      <c r="P74" s="644"/>
      <c r="Q74" s="651"/>
      <c r="R74" s="651"/>
      <c r="S74" s="652"/>
      <c r="T74" s="652"/>
      <c r="U74" s="651"/>
      <c r="V74" s="651"/>
      <c r="W74" s="651"/>
      <c r="X74" s="647"/>
      <c r="Y74" s="647"/>
      <c r="Z74" s="647"/>
      <c r="AA74" s="647"/>
      <c r="AB74" s="647"/>
      <c r="AC74" s="647"/>
      <c r="AD74" s="647"/>
      <c r="AE74" s="647"/>
      <c r="AF74" s="647"/>
      <c r="AG74" s="647"/>
      <c r="AH74" s="647"/>
      <c r="AI74" s="647"/>
      <c r="AJ74" s="630"/>
      <c r="AK74" s="630"/>
      <c r="AL74" s="630"/>
      <c r="AM74" s="630"/>
      <c r="AN74" s="630"/>
      <c r="AO74" s="630"/>
      <c r="AP74" s="630"/>
      <c r="AQ74" s="630"/>
      <c r="AR74" s="630"/>
      <c r="AS74" s="630"/>
      <c r="AT74" s="630"/>
      <c r="AU74" s="630"/>
      <c r="AV74" s="648"/>
      <c r="AW74" s="648"/>
      <c r="AX74" s="648"/>
      <c r="AY74" s="647"/>
      <c r="AZ74" s="647"/>
      <c r="BA74" s="647"/>
      <c r="BB74" s="649"/>
      <c r="BC74" s="649"/>
      <c r="BD74" s="649"/>
      <c r="BE74" s="649"/>
      <c r="BF74" s="651"/>
      <c r="BG74" s="651"/>
      <c r="BH74" s="651"/>
      <c r="BI74" s="651"/>
      <c r="BJ74" s="651"/>
      <c r="BK74" s="653"/>
      <c r="BL74" s="464"/>
      <c r="BM74" s="464"/>
      <c r="BN74" s="464"/>
      <c r="BO74" s="611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09"/>
    </row>
    <row r="75" spans="2:106" ht="3.65" customHeight="1">
      <c r="B75" s="605"/>
      <c r="C75" s="63"/>
      <c r="D75" s="63"/>
      <c r="E75" s="63"/>
      <c r="F75" s="63"/>
      <c r="G75" s="63"/>
      <c r="H75" s="1513"/>
      <c r="I75" s="605"/>
      <c r="J75" s="1024" t="e" vm="43">
        <v>#VALUE!</v>
      </c>
      <c r="K75" s="1024"/>
      <c r="L75" s="610"/>
      <c r="M75" s="464"/>
      <c r="N75" s="464"/>
      <c r="O75" s="464"/>
      <c r="P75" s="654"/>
      <c r="Q75" s="655"/>
      <c r="R75" s="655"/>
      <c r="S75" s="655"/>
      <c r="T75" s="655"/>
      <c r="U75" s="655"/>
      <c r="V75" s="655"/>
      <c r="W75" s="655"/>
      <c r="X75" s="656"/>
      <c r="Y75" s="648"/>
      <c r="Z75" s="648"/>
      <c r="AA75" s="648"/>
      <c r="AB75" s="648"/>
      <c r="AC75" s="648"/>
      <c r="AD75" s="648"/>
      <c r="AE75" s="648"/>
      <c r="AF75" s="648"/>
      <c r="AG75" s="648"/>
      <c r="AH75" s="648"/>
      <c r="AI75" s="648"/>
      <c r="AJ75" s="630"/>
      <c r="AK75" s="630"/>
      <c r="AL75" s="630"/>
      <c r="AM75" s="630"/>
      <c r="AN75" s="630"/>
      <c r="AO75" s="630"/>
      <c r="AP75" s="630"/>
      <c r="AQ75" s="630"/>
      <c r="AR75" s="630"/>
      <c r="AS75" s="630"/>
      <c r="AT75" s="630"/>
      <c r="AU75" s="630"/>
      <c r="AV75" s="649"/>
      <c r="AW75" s="649"/>
      <c r="AX75" s="649"/>
      <c r="AY75" s="649"/>
      <c r="AZ75" s="649"/>
      <c r="BA75" s="649"/>
      <c r="BB75" s="649"/>
      <c r="BC75" s="649"/>
      <c r="BD75" s="649"/>
      <c r="BE75" s="649"/>
      <c r="BF75" s="649"/>
      <c r="BG75" s="649"/>
      <c r="BH75" s="649"/>
      <c r="BI75" s="649"/>
      <c r="BJ75" s="648"/>
      <c r="BK75" s="657"/>
      <c r="BL75" s="464"/>
      <c r="BM75" s="464"/>
      <c r="BN75" s="464"/>
      <c r="BO75" s="611"/>
      <c r="BP75" s="1024" t="e" vm="43">
        <v>#VALUE!</v>
      </c>
      <c r="BQ75" s="1024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09"/>
    </row>
    <row r="76" spans="2:106" ht="3.65" customHeight="1">
      <c r="B76" s="605"/>
      <c r="C76" s="63"/>
      <c r="D76" s="63"/>
      <c r="E76" s="63"/>
      <c r="F76" s="63"/>
      <c r="G76" s="63"/>
      <c r="H76" s="1513"/>
      <c r="I76" s="605"/>
      <c r="J76" s="1024"/>
      <c r="K76" s="1024"/>
      <c r="L76" s="610"/>
      <c r="M76" s="464"/>
      <c r="N76" s="464"/>
      <c r="O76" s="464"/>
      <c r="P76" s="654"/>
      <c r="Q76" s="645"/>
      <c r="R76" s="645"/>
      <c r="S76" s="645"/>
      <c r="T76" s="645"/>
      <c r="U76" s="645"/>
      <c r="V76" s="645"/>
      <c r="W76" s="645"/>
      <c r="X76" s="645"/>
      <c r="Y76" s="645"/>
      <c r="Z76" s="645"/>
      <c r="AA76" s="645"/>
      <c r="AB76" s="645"/>
      <c r="AC76" s="645"/>
      <c r="AD76" s="645"/>
      <c r="AE76" s="655"/>
      <c r="AF76" s="655"/>
      <c r="AG76" s="655"/>
      <c r="AH76" s="655"/>
      <c r="AI76" s="655"/>
      <c r="AJ76" s="630"/>
      <c r="AK76" s="630"/>
      <c r="AL76" s="630"/>
      <c r="AM76" s="630"/>
      <c r="AN76" s="630"/>
      <c r="AO76" s="630"/>
      <c r="AP76" s="630"/>
      <c r="AQ76" s="630"/>
      <c r="AR76" s="630"/>
      <c r="AS76" s="630"/>
      <c r="AT76" s="630"/>
      <c r="AU76" s="630"/>
      <c r="AV76" s="655"/>
      <c r="AW76" s="655"/>
      <c r="AX76" s="658"/>
      <c r="AY76" s="658"/>
      <c r="AZ76" s="658"/>
      <c r="BA76" s="658"/>
      <c r="BB76" s="658"/>
      <c r="BC76" s="658"/>
      <c r="BD76" s="658"/>
      <c r="BE76" s="658"/>
      <c r="BF76" s="658"/>
      <c r="BG76" s="658"/>
      <c r="BH76" s="658"/>
      <c r="BI76" s="658"/>
      <c r="BJ76" s="645"/>
      <c r="BK76" s="650"/>
      <c r="BL76" s="464"/>
      <c r="BM76" s="464"/>
      <c r="BN76" s="464"/>
      <c r="BO76" s="611"/>
      <c r="BP76" s="1024"/>
      <c r="BQ76" s="1024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09"/>
    </row>
    <row r="77" spans="2:106" ht="3.65" customHeight="1">
      <c r="B77" s="605"/>
      <c r="C77" s="63"/>
      <c r="D77" s="63"/>
      <c r="E77" s="63"/>
      <c r="F77" s="63"/>
      <c r="G77" s="63"/>
      <c r="H77" s="1513"/>
      <c r="I77" s="605"/>
      <c r="J77" s="1024"/>
      <c r="K77" s="1024"/>
      <c r="L77" s="610"/>
      <c r="M77" s="464"/>
      <c r="N77" s="464"/>
      <c r="O77" s="464"/>
      <c r="P77" s="654"/>
      <c r="Q77" s="645"/>
      <c r="R77" s="645"/>
      <c r="S77" s="645"/>
      <c r="T77" s="645"/>
      <c r="U77" s="645"/>
      <c r="V77" s="645"/>
      <c r="W77" s="645"/>
      <c r="X77" s="645"/>
      <c r="Y77" s="645"/>
      <c r="Z77" s="645"/>
      <c r="AA77" s="645"/>
      <c r="AB77" s="645"/>
      <c r="AC77" s="645"/>
      <c r="AD77" s="645"/>
      <c r="AE77" s="655"/>
      <c r="AF77" s="655"/>
      <c r="AG77" s="655"/>
      <c r="AH77" s="655"/>
      <c r="AI77" s="655"/>
      <c r="AJ77" s="630"/>
      <c r="AK77" s="630"/>
      <c r="AL77" s="630"/>
      <c r="AM77" s="630"/>
      <c r="AN77" s="630"/>
      <c r="AO77" s="630"/>
      <c r="AP77" s="630"/>
      <c r="AQ77" s="630"/>
      <c r="AR77" s="630"/>
      <c r="AS77" s="630"/>
      <c r="AT77" s="630"/>
      <c r="AU77" s="630"/>
      <c r="AV77" s="655"/>
      <c r="AW77" s="655"/>
      <c r="AX77" s="658"/>
      <c r="AY77" s="658"/>
      <c r="AZ77" s="658"/>
      <c r="BA77" s="658"/>
      <c r="BB77" s="658"/>
      <c r="BC77" s="658"/>
      <c r="BD77" s="658"/>
      <c r="BE77" s="658"/>
      <c r="BF77" s="658"/>
      <c r="BG77" s="658"/>
      <c r="BH77" s="658"/>
      <c r="BI77" s="658"/>
      <c r="BJ77" s="645"/>
      <c r="BK77" s="650"/>
      <c r="BL77" s="464"/>
      <c r="BM77" s="464"/>
      <c r="BN77" s="464"/>
      <c r="BO77" s="611"/>
      <c r="BP77" s="1024"/>
      <c r="BQ77" s="1024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09"/>
    </row>
    <row r="78" spans="2:106" ht="3.65" customHeight="1">
      <c r="B78" s="605"/>
      <c r="C78" s="63"/>
      <c r="D78" s="63"/>
      <c r="E78" s="63"/>
      <c r="F78" s="63"/>
      <c r="G78" s="63"/>
      <c r="H78" s="1513"/>
      <c r="I78" s="605"/>
      <c r="J78" s="1024"/>
      <c r="K78" s="1024"/>
      <c r="L78" s="610"/>
      <c r="M78" s="464"/>
      <c r="N78" s="464"/>
      <c r="O78" s="464"/>
      <c r="P78" s="659"/>
      <c r="Q78" s="660"/>
      <c r="R78" s="660"/>
      <c r="S78" s="660"/>
      <c r="T78" s="660"/>
      <c r="U78" s="660"/>
      <c r="V78" s="660"/>
      <c r="W78" s="660"/>
      <c r="X78" s="660"/>
      <c r="Y78" s="660"/>
      <c r="Z78" s="660"/>
      <c r="AA78" s="660"/>
      <c r="AB78" s="660"/>
      <c r="AC78" s="660"/>
      <c r="AD78" s="660"/>
      <c r="AE78" s="661"/>
      <c r="AF78" s="661"/>
      <c r="AG78" s="661"/>
      <c r="AH78" s="661"/>
      <c r="AI78" s="661"/>
      <c r="AJ78" s="633"/>
      <c r="AK78" s="633"/>
      <c r="AL78" s="633"/>
      <c r="AM78" s="633"/>
      <c r="AN78" s="633"/>
      <c r="AO78" s="633"/>
      <c r="AP78" s="633"/>
      <c r="AQ78" s="633"/>
      <c r="AR78" s="633"/>
      <c r="AS78" s="633"/>
      <c r="AT78" s="633"/>
      <c r="AU78" s="633"/>
      <c r="AV78" s="661"/>
      <c r="AW78" s="661"/>
      <c r="AX78" s="662"/>
      <c r="AY78" s="662"/>
      <c r="AZ78" s="662"/>
      <c r="BA78" s="662"/>
      <c r="BB78" s="662"/>
      <c r="BC78" s="662"/>
      <c r="BD78" s="662"/>
      <c r="BE78" s="662"/>
      <c r="BF78" s="662"/>
      <c r="BG78" s="662"/>
      <c r="BH78" s="662"/>
      <c r="BI78" s="662"/>
      <c r="BJ78" s="660"/>
      <c r="BK78" s="663"/>
      <c r="BL78" s="464"/>
      <c r="BM78" s="464"/>
      <c r="BN78" s="464"/>
      <c r="BO78" s="611"/>
      <c r="BP78" s="1024"/>
      <c r="BQ78" s="1024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09"/>
    </row>
    <row r="79" spans="2:106" ht="3.65" customHeight="1">
      <c r="B79" s="605"/>
      <c r="C79" s="63"/>
      <c r="D79" s="63"/>
      <c r="E79" s="63"/>
      <c r="F79" s="63"/>
      <c r="G79" s="63"/>
      <c r="H79" s="1513"/>
      <c r="I79" s="605"/>
      <c r="J79" s="1024"/>
      <c r="K79" s="1024"/>
      <c r="L79" s="610"/>
      <c r="M79" s="464"/>
      <c r="N79" s="464"/>
      <c r="O79" s="464"/>
      <c r="P79" s="464"/>
      <c r="Q79" s="464"/>
      <c r="R79" s="464"/>
      <c r="S79" s="464"/>
      <c r="T79" s="464"/>
      <c r="U79" s="464"/>
      <c r="V79" s="464"/>
      <c r="W79" s="464"/>
      <c r="X79" s="464"/>
      <c r="Y79" s="464"/>
      <c r="Z79" s="464"/>
      <c r="AA79" s="464"/>
      <c r="AB79" s="464"/>
      <c r="AC79" s="464"/>
      <c r="AD79" s="464"/>
      <c r="AE79" s="464"/>
      <c r="AF79" s="464"/>
      <c r="AG79" s="464"/>
      <c r="AH79" s="464"/>
      <c r="AI79" s="464"/>
      <c r="AJ79" s="464"/>
      <c r="AK79" s="464"/>
      <c r="AL79" s="464"/>
      <c r="AM79" s="464"/>
      <c r="AN79" s="464"/>
      <c r="AO79" s="464"/>
      <c r="AP79" s="464"/>
      <c r="AQ79" s="464"/>
      <c r="AR79" s="464"/>
      <c r="AS79" s="464"/>
      <c r="AT79" s="464"/>
      <c r="AU79" s="464"/>
      <c r="AV79" s="464"/>
      <c r="AW79" s="464"/>
      <c r="AX79" s="464"/>
      <c r="AY79" s="464"/>
      <c r="AZ79" s="464"/>
      <c r="BA79" s="464"/>
      <c r="BB79" s="464"/>
      <c r="BC79" s="464"/>
      <c r="BD79" s="464"/>
      <c r="BE79" s="464"/>
      <c r="BF79" s="464"/>
      <c r="BG79" s="464"/>
      <c r="BH79" s="464"/>
      <c r="BI79" s="464"/>
      <c r="BJ79" s="464"/>
      <c r="BK79" s="464"/>
      <c r="BL79" s="464"/>
      <c r="BM79" s="464"/>
      <c r="BN79" s="464"/>
      <c r="BO79" s="611"/>
      <c r="BP79" s="1024"/>
      <c r="BQ79" s="1024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09"/>
    </row>
    <row r="80" spans="2:106" ht="3.65" customHeight="1">
      <c r="B80" s="605"/>
      <c r="C80" s="63"/>
      <c r="D80" s="63"/>
      <c r="E80" s="63"/>
      <c r="F80" s="63"/>
      <c r="G80" s="63"/>
      <c r="H80" s="1513"/>
      <c r="I80" s="605"/>
      <c r="J80" s="63"/>
      <c r="K80" s="63"/>
      <c r="L80" s="610"/>
      <c r="M80" s="464"/>
      <c r="N80" s="464"/>
      <c r="O80" s="464"/>
      <c r="P80" s="464"/>
      <c r="Q80" s="464"/>
      <c r="R80" s="464"/>
      <c r="S80" s="464"/>
      <c r="T80" s="464"/>
      <c r="U80" s="464"/>
      <c r="V80" s="464"/>
      <c r="W80" s="464"/>
      <c r="X80" s="464"/>
      <c r="Y80" s="464"/>
      <c r="Z80" s="464"/>
      <c r="AA80" s="464"/>
      <c r="AB80" s="464"/>
      <c r="AC80" s="464"/>
      <c r="AD80" s="464"/>
      <c r="AE80" s="464"/>
      <c r="AF80" s="464"/>
      <c r="AG80" s="464"/>
      <c r="AH80" s="464"/>
      <c r="AI80" s="464"/>
      <c r="AJ80" s="464"/>
      <c r="AK80" s="464"/>
      <c r="AL80" s="464"/>
      <c r="AM80" s="464"/>
      <c r="AN80" s="464"/>
      <c r="AO80" s="464"/>
      <c r="AP80" s="464"/>
      <c r="AQ80" s="464"/>
      <c r="AR80" s="464"/>
      <c r="AS80" s="464"/>
      <c r="AT80" s="464"/>
      <c r="AU80" s="464"/>
      <c r="AV80" s="464"/>
      <c r="AW80" s="464"/>
      <c r="AX80" s="464"/>
      <c r="AY80" s="464"/>
      <c r="AZ80" s="464"/>
      <c r="BA80" s="464"/>
      <c r="BB80" s="464"/>
      <c r="BC80" s="464"/>
      <c r="BD80" s="464"/>
      <c r="BE80" s="464"/>
      <c r="BF80" s="464"/>
      <c r="BG80" s="464"/>
      <c r="BH80" s="464"/>
      <c r="BI80" s="464"/>
      <c r="BJ80" s="464"/>
      <c r="BK80" s="464"/>
      <c r="BL80" s="464"/>
      <c r="BM80" s="464"/>
      <c r="BN80" s="464"/>
      <c r="BO80" s="611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09"/>
    </row>
    <row r="81" spans="2:143" ht="3.65" customHeight="1">
      <c r="B81" s="605"/>
      <c r="C81" s="63"/>
      <c r="D81" s="63"/>
      <c r="E81" s="63"/>
      <c r="F81" s="63"/>
      <c r="G81" s="63"/>
      <c r="H81" s="1513"/>
      <c r="I81" s="605"/>
      <c r="J81" s="63"/>
      <c r="K81" s="63"/>
      <c r="L81" s="489"/>
      <c r="M81" s="490"/>
      <c r="N81" s="490"/>
      <c r="O81" s="490"/>
      <c r="P81" s="490"/>
      <c r="Q81" s="490"/>
      <c r="R81" s="490"/>
      <c r="S81" s="490"/>
      <c r="T81" s="490"/>
      <c r="U81" s="490"/>
      <c r="V81" s="490"/>
      <c r="W81" s="490"/>
      <c r="X81" s="490"/>
      <c r="Y81" s="490"/>
      <c r="Z81" s="490"/>
      <c r="AA81" s="490"/>
      <c r="AB81" s="490"/>
      <c r="AC81" s="490"/>
      <c r="AD81" s="490"/>
      <c r="AE81" s="490"/>
      <c r="AF81" s="490"/>
      <c r="AG81" s="490"/>
      <c r="AH81" s="490"/>
      <c r="AI81" s="490"/>
      <c r="AJ81" s="490"/>
      <c r="AK81" s="490"/>
      <c r="AL81" s="490"/>
      <c r="AM81" s="490"/>
      <c r="AN81" s="490"/>
      <c r="AO81" s="490"/>
      <c r="AP81" s="490"/>
      <c r="AQ81" s="490"/>
      <c r="AR81" s="490"/>
      <c r="AS81" s="490"/>
      <c r="AT81" s="490"/>
      <c r="AU81" s="490"/>
      <c r="AV81" s="490"/>
      <c r="AW81" s="490"/>
      <c r="AX81" s="490"/>
      <c r="AY81" s="490"/>
      <c r="AZ81" s="490"/>
      <c r="BA81" s="490"/>
      <c r="BB81" s="490"/>
      <c r="BC81" s="490"/>
      <c r="BD81" s="490"/>
      <c r="BE81" s="490"/>
      <c r="BF81" s="490"/>
      <c r="BG81" s="490"/>
      <c r="BH81" s="490"/>
      <c r="BI81" s="490"/>
      <c r="BJ81" s="490"/>
      <c r="BK81" s="490"/>
      <c r="BL81" s="490"/>
      <c r="BM81" s="490"/>
      <c r="BN81" s="490"/>
      <c r="BO81" s="491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09"/>
    </row>
    <row r="82" spans="2:143" ht="3.65" customHeight="1">
      <c r="B82" s="605"/>
      <c r="C82" s="63"/>
      <c r="D82" s="63"/>
      <c r="E82" s="63"/>
      <c r="F82" s="63"/>
      <c r="G82" s="63"/>
      <c r="H82" s="1513"/>
      <c r="I82" s="605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09"/>
    </row>
    <row r="83" spans="2:143" ht="3.65" customHeight="1">
      <c r="B83" s="605"/>
      <c r="C83" s="63"/>
      <c r="D83" s="63"/>
      <c r="E83" s="63"/>
      <c r="F83" s="63"/>
      <c r="G83" s="63"/>
      <c r="H83" s="1513"/>
      <c r="I83" s="605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09"/>
    </row>
    <row r="84" spans="2:143" ht="3.65" customHeight="1">
      <c r="B84" s="605"/>
      <c r="C84" s="63"/>
      <c r="D84" s="63"/>
      <c r="E84" s="63"/>
      <c r="F84" s="63"/>
      <c r="G84" s="63"/>
      <c r="H84" s="1513"/>
      <c r="I84" s="605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09"/>
    </row>
    <row r="85" spans="2:143" ht="3.65" customHeight="1">
      <c r="B85" s="605"/>
      <c r="C85" s="63"/>
      <c r="D85" s="63"/>
      <c r="E85" s="63"/>
      <c r="F85" s="63"/>
      <c r="G85" s="63"/>
      <c r="H85" s="1513"/>
      <c r="I85" s="605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09"/>
    </row>
    <row r="86" spans="2:143" ht="3.65" customHeight="1">
      <c r="B86" s="605"/>
      <c r="C86" s="63"/>
      <c r="D86" s="63"/>
      <c r="E86" s="63"/>
      <c r="F86" s="63"/>
      <c r="G86" s="63"/>
      <c r="H86" s="1513"/>
      <c r="I86" s="605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09"/>
    </row>
    <row r="87" spans="2:143" ht="3.65" customHeight="1">
      <c r="B87" s="1506"/>
      <c r="C87" s="1507"/>
      <c r="D87" s="1507"/>
      <c r="E87" s="1507"/>
      <c r="F87" s="1507"/>
      <c r="G87" s="1507"/>
      <c r="H87" s="1507"/>
      <c r="I87" s="1507"/>
      <c r="J87" s="1507"/>
      <c r="K87" s="1507"/>
      <c r="L87" s="1507"/>
      <c r="M87" s="1507"/>
      <c r="N87" s="1507"/>
      <c r="O87" s="1507"/>
      <c r="P87" s="1507"/>
      <c r="Q87" s="1507"/>
      <c r="R87" s="1507"/>
      <c r="S87" s="1507"/>
      <c r="T87" s="1507"/>
      <c r="U87" s="1507"/>
      <c r="V87" s="1507"/>
      <c r="W87" s="1507"/>
      <c r="X87" s="1507"/>
      <c r="Y87" s="1507"/>
      <c r="Z87" s="1507"/>
      <c r="AA87" s="1507"/>
      <c r="AB87" s="1507"/>
      <c r="AC87" s="1507"/>
      <c r="AD87" s="1507"/>
      <c r="AE87" s="1507"/>
      <c r="AF87" s="1507"/>
      <c r="AG87" s="1507"/>
      <c r="AH87" s="1507"/>
      <c r="AI87" s="1507"/>
      <c r="AJ87" s="1507"/>
      <c r="AK87" s="1507"/>
      <c r="AL87" s="1507"/>
      <c r="AM87" s="1507"/>
      <c r="AN87" s="1507"/>
      <c r="AO87" s="1507"/>
      <c r="AP87" s="1507"/>
      <c r="AQ87" s="1507"/>
      <c r="AR87" s="1507"/>
      <c r="AS87" s="1507"/>
      <c r="AT87" s="1507"/>
      <c r="AU87" s="1507"/>
      <c r="AV87" s="1507"/>
      <c r="AW87" s="1507"/>
      <c r="AX87" s="1507"/>
      <c r="AY87" s="1507"/>
      <c r="AZ87" s="1507"/>
      <c r="BA87" s="1507"/>
      <c r="BB87" s="1507"/>
      <c r="BC87" s="1507"/>
      <c r="BD87" s="1507"/>
      <c r="BE87" s="1507"/>
      <c r="BF87" s="1507"/>
      <c r="BG87" s="1507"/>
      <c r="BH87" s="1507"/>
      <c r="BI87" s="1507"/>
      <c r="BJ87" s="1507"/>
      <c r="BK87" s="1507"/>
      <c r="BL87" s="1507"/>
      <c r="BM87" s="1507"/>
      <c r="BN87" s="1507"/>
      <c r="BO87" s="1507"/>
      <c r="BP87" s="1507"/>
      <c r="BQ87" s="1507"/>
      <c r="BR87" s="1507"/>
      <c r="BS87" s="1507"/>
      <c r="BT87" s="1507"/>
      <c r="BU87" s="1507"/>
      <c r="BV87" s="1507"/>
      <c r="BW87" s="1507"/>
      <c r="BX87" s="1507"/>
      <c r="BY87" s="1507"/>
      <c r="BZ87" s="1507"/>
      <c r="CA87" s="1507"/>
      <c r="CB87" s="1507"/>
      <c r="CC87" s="1507"/>
      <c r="CD87" s="1507"/>
      <c r="CE87" s="1507"/>
      <c r="CF87" s="1507"/>
      <c r="CG87" s="1507"/>
      <c r="CH87" s="1507"/>
      <c r="CI87" s="1507"/>
      <c r="CJ87" s="1507"/>
      <c r="CK87" s="1507"/>
      <c r="CL87" s="1507"/>
      <c r="CM87" s="1507"/>
      <c r="CN87" s="1507"/>
      <c r="CO87" s="1507"/>
      <c r="CP87" s="1507"/>
      <c r="CQ87" s="1507"/>
      <c r="CR87" s="1507"/>
      <c r="CS87" s="1507"/>
      <c r="CT87" s="1507"/>
      <c r="CU87" s="1507"/>
      <c r="CV87" s="1507"/>
      <c r="CW87" s="1507"/>
      <c r="CX87" s="1507"/>
      <c r="CY87" s="1507"/>
      <c r="CZ87" s="1507"/>
      <c r="DA87" s="1507"/>
      <c r="DB87" s="1508"/>
    </row>
    <row r="88" spans="2:143" ht="3.65" customHeight="1">
      <c r="B88" s="1509"/>
      <c r="C88" s="1510"/>
      <c r="D88" s="1510"/>
      <c r="E88" s="1510"/>
      <c r="F88" s="1510"/>
      <c r="G88" s="1510"/>
      <c r="H88" s="1510"/>
      <c r="I88" s="1510"/>
      <c r="J88" s="1510"/>
      <c r="K88" s="1510"/>
      <c r="L88" s="1510"/>
      <c r="M88" s="1510"/>
      <c r="N88" s="1510"/>
      <c r="O88" s="1510"/>
      <c r="P88" s="1510"/>
      <c r="Q88" s="1510"/>
      <c r="R88" s="1510"/>
      <c r="S88" s="1510"/>
      <c r="T88" s="1510"/>
      <c r="U88" s="1510"/>
      <c r="V88" s="1510"/>
      <c r="W88" s="1510"/>
      <c r="X88" s="1510"/>
      <c r="Y88" s="1510"/>
      <c r="Z88" s="1510"/>
      <c r="AA88" s="1510"/>
      <c r="AB88" s="1510"/>
      <c r="AC88" s="1510"/>
      <c r="AD88" s="1510"/>
      <c r="AE88" s="1510"/>
      <c r="AF88" s="1510"/>
      <c r="AG88" s="1510"/>
      <c r="AH88" s="1510"/>
      <c r="AI88" s="1510"/>
      <c r="AJ88" s="1510"/>
      <c r="AK88" s="1510"/>
      <c r="AL88" s="1510"/>
      <c r="AM88" s="1510"/>
      <c r="AN88" s="1510"/>
      <c r="AO88" s="1510"/>
      <c r="AP88" s="1510"/>
      <c r="AQ88" s="1510"/>
      <c r="AR88" s="1510"/>
      <c r="AS88" s="1510"/>
      <c r="AT88" s="1510"/>
      <c r="AU88" s="1510"/>
      <c r="AV88" s="1510"/>
      <c r="AW88" s="1510"/>
      <c r="AX88" s="1510"/>
      <c r="AY88" s="1510"/>
      <c r="AZ88" s="1510"/>
      <c r="BA88" s="1510"/>
      <c r="BB88" s="1510"/>
      <c r="BC88" s="1510"/>
      <c r="BD88" s="1510"/>
      <c r="BE88" s="1510"/>
      <c r="BF88" s="1510"/>
      <c r="BG88" s="1510"/>
      <c r="BH88" s="1510"/>
      <c r="BI88" s="1510"/>
      <c r="BJ88" s="1510"/>
      <c r="BK88" s="1510"/>
      <c r="BL88" s="1510"/>
      <c r="BM88" s="1510"/>
      <c r="BN88" s="1510"/>
      <c r="BO88" s="1510"/>
      <c r="BP88" s="1510"/>
      <c r="BQ88" s="1510"/>
      <c r="BR88" s="1510"/>
      <c r="BS88" s="1510"/>
      <c r="BT88" s="1510"/>
      <c r="BU88" s="1510"/>
      <c r="BV88" s="1510"/>
      <c r="BW88" s="1510"/>
      <c r="BX88" s="1510"/>
      <c r="BY88" s="1510"/>
      <c r="BZ88" s="1510"/>
      <c r="CA88" s="1510"/>
      <c r="CB88" s="1510"/>
      <c r="CC88" s="1510"/>
      <c r="CD88" s="1510"/>
      <c r="CE88" s="1510"/>
      <c r="CF88" s="1510"/>
      <c r="CG88" s="1510"/>
      <c r="CH88" s="1510"/>
      <c r="CI88" s="1510"/>
      <c r="CJ88" s="1510"/>
      <c r="CK88" s="1510"/>
      <c r="CL88" s="1510"/>
      <c r="CM88" s="1510"/>
      <c r="CN88" s="1510"/>
      <c r="CO88" s="1510"/>
      <c r="CP88" s="1510"/>
      <c r="CQ88" s="1510"/>
      <c r="CR88" s="1510"/>
      <c r="CS88" s="1510"/>
      <c r="CT88" s="1510"/>
      <c r="CU88" s="1510"/>
      <c r="CV88" s="1510"/>
      <c r="CW88" s="1510"/>
      <c r="CX88" s="1510"/>
      <c r="CY88" s="1510"/>
      <c r="CZ88" s="1510"/>
      <c r="DA88" s="1510"/>
      <c r="DB88" s="1511"/>
    </row>
    <row r="89" spans="2:143" ht="3.65" customHeight="1">
      <c r="B89" s="1506"/>
      <c r="C89" s="1507"/>
      <c r="D89" s="1507"/>
      <c r="E89" s="1507"/>
      <c r="F89" s="1507"/>
      <c r="G89" s="1507"/>
      <c r="H89" s="1507"/>
      <c r="I89" s="1507"/>
      <c r="J89" s="1507"/>
      <c r="K89" s="1507"/>
      <c r="L89" s="1507"/>
      <c r="M89" s="1507"/>
      <c r="N89" s="1507"/>
      <c r="O89" s="1507"/>
      <c r="P89" s="1507"/>
      <c r="Q89" s="1507"/>
      <c r="R89" s="1507"/>
      <c r="S89" s="1507"/>
      <c r="T89" s="1507"/>
      <c r="U89" s="1507"/>
      <c r="V89" s="1507"/>
      <c r="W89" s="1507"/>
      <c r="X89" s="1507"/>
      <c r="Y89" s="1507"/>
      <c r="Z89" s="1507"/>
      <c r="AA89" s="1507"/>
      <c r="AB89" s="1507"/>
      <c r="AC89" s="1507"/>
      <c r="AD89" s="1507"/>
      <c r="AE89" s="1507"/>
      <c r="AF89" s="1507"/>
      <c r="AG89" s="1507"/>
      <c r="AH89" s="1507"/>
      <c r="AI89" s="1507"/>
      <c r="AJ89" s="1507"/>
      <c r="AK89" s="1507"/>
      <c r="AL89" s="1507"/>
      <c r="AM89" s="1507"/>
      <c r="AN89" s="1507"/>
      <c r="AO89" s="1507"/>
      <c r="AP89" s="1507"/>
      <c r="AQ89" s="1507"/>
      <c r="AR89" s="1507"/>
      <c r="AS89" s="1507"/>
      <c r="AT89" s="1507"/>
      <c r="AU89" s="1507"/>
      <c r="AV89" s="1507"/>
      <c r="AW89" s="1507"/>
      <c r="AX89" s="1507"/>
      <c r="AY89" s="1507"/>
      <c r="AZ89" s="1507"/>
      <c r="BA89" s="1507"/>
      <c r="BB89" s="1507"/>
      <c r="BC89" s="1507"/>
      <c r="BD89" s="1507"/>
      <c r="BE89" s="1507"/>
      <c r="BF89" s="1507"/>
      <c r="BG89" s="1507"/>
      <c r="BH89" s="1507"/>
      <c r="BI89" s="1507"/>
      <c r="BJ89" s="1507"/>
      <c r="BK89" s="1507"/>
      <c r="BL89" s="1507"/>
      <c r="BM89" s="1507"/>
      <c r="BN89" s="1507"/>
      <c r="BO89" s="1507"/>
      <c r="BP89" s="1507"/>
      <c r="BQ89" s="1507"/>
      <c r="BR89" s="1507"/>
      <c r="BS89" s="1507"/>
      <c r="BT89" s="1507"/>
      <c r="BU89" s="1507"/>
      <c r="BV89" s="1507"/>
      <c r="BW89" s="1507"/>
      <c r="BX89" s="1507"/>
      <c r="BY89" s="1507"/>
      <c r="BZ89" s="1507"/>
      <c r="CA89" s="1507"/>
      <c r="CB89" s="1507"/>
      <c r="CC89" s="1507"/>
      <c r="CD89" s="1507"/>
      <c r="CE89" s="1507"/>
      <c r="CF89" s="1507"/>
      <c r="CG89" s="1507"/>
      <c r="CH89" s="1507"/>
      <c r="CI89" s="1507"/>
      <c r="CJ89" s="1507"/>
      <c r="CK89" s="1507"/>
      <c r="CL89" s="1507"/>
      <c r="CM89" s="1507"/>
      <c r="CN89" s="1507"/>
      <c r="CO89" s="1507"/>
      <c r="CP89" s="1507"/>
      <c r="CQ89" s="1507"/>
      <c r="CR89" s="1507"/>
      <c r="CS89" s="1507"/>
      <c r="CT89" s="1507"/>
      <c r="CU89" s="1507"/>
      <c r="CV89" s="1507"/>
      <c r="CW89" s="1507"/>
      <c r="CX89" s="1507"/>
      <c r="CY89" s="1507"/>
      <c r="CZ89" s="1507"/>
      <c r="DA89" s="1507"/>
      <c r="DB89" s="1508"/>
    </row>
    <row r="90" spans="2:143" ht="3.65" customHeight="1">
      <c r="B90" s="1509"/>
      <c r="C90" s="1510"/>
      <c r="D90" s="1510"/>
      <c r="E90" s="1510"/>
      <c r="F90" s="1510"/>
      <c r="G90" s="1510"/>
      <c r="H90" s="1510"/>
      <c r="I90" s="1510"/>
      <c r="J90" s="1510"/>
      <c r="K90" s="1510"/>
      <c r="L90" s="1510"/>
      <c r="M90" s="1510"/>
      <c r="N90" s="1510"/>
      <c r="O90" s="1510"/>
      <c r="P90" s="1510"/>
      <c r="Q90" s="1510"/>
      <c r="R90" s="1510"/>
      <c r="S90" s="1510"/>
      <c r="T90" s="1510"/>
      <c r="U90" s="1510"/>
      <c r="V90" s="1510"/>
      <c r="W90" s="1510"/>
      <c r="X90" s="1510"/>
      <c r="Y90" s="1510"/>
      <c r="Z90" s="1510"/>
      <c r="AA90" s="1510"/>
      <c r="AB90" s="1510"/>
      <c r="AC90" s="1510"/>
      <c r="AD90" s="1510"/>
      <c r="AE90" s="1510"/>
      <c r="AF90" s="1510"/>
      <c r="AG90" s="1510"/>
      <c r="AH90" s="1510"/>
      <c r="AI90" s="1510"/>
      <c r="AJ90" s="1510"/>
      <c r="AK90" s="1510"/>
      <c r="AL90" s="1510"/>
      <c r="AM90" s="1510"/>
      <c r="AN90" s="1510"/>
      <c r="AO90" s="1510"/>
      <c r="AP90" s="1510"/>
      <c r="AQ90" s="1510"/>
      <c r="AR90" s="1510"/>
      <c r="AS90" s="1510"/>
      <c r="AT90" s="1510"/>
      <c r="AU90" s="1510"/>
      <c r="AV90" s="1510"/>
      <c r="AW90" s="1510"/>
      <c r="AX90" s="1510"/>
      <c r="AY90" s="1510"/>
      <c r="AZ90" s="1510"/>
      <c r="BA90" s="1510"/>
      <c r="BB90" s="1510"/>
      <c r="BC90" s="1510"/>
      <c r="BD90" s="1510"/>
      <c r="BE90" s="1510"/>
      <c r="BF90" s="1510"/>
      <c r="BG90" s="1510"/>
      <c r="BH90" s="1510"/>
      <c r="BI90" s="1510"/>
      <c r="BJ90" s="1510"/>
      <c r="BK90" s="1510"/>
      <c r="BL90" s="1510"/>
      <c r="BM90" s="1510"/>
      <c r="BN90" s="1510"/>
      <c r="BO90" s="1510"/>
      <c r="BP90" s="1510"/>
      <c r="BQ90" s="1510"/>
      <c r="BR90" s="1510"/>
      <c r="BS90" s="1510"/>
      <c r="BT90" s="1510"/>
      <c r="BU90" s="1510"/>
      <c r="BV90" s="1510"/>
      <c r="BW90" s="1510"/>
      <c r="BX90" s="1510"/>
      <c r="BY90" s="1510"/>
      <c r="BZ90" s="1510"/>
      <c r="CA90" s="1510"/>
      <c r="CB90" s="1510"/>
      <c r="CC90" s="1510"/>
      <c r="CD90" s="1510"/>
      <c r="CE90" s="1510"/>
      <c r="CF90" s="1510"/>
      <c r="CG90" s="1510"/>
      <c r="CH90" s="1510"/>
      <c r="CI90" s="1510"/>
      <c r="CJ90" s="1510"/>
      <c r="CK90" s="1510"/>
      <c r="CL90" s="1510"/>
      <c r="CM90" s="1510"/>
      <c r="CN90" s="1510"/>
      <c r="CO90" s="1510"/>
      <c r="CP90" s="1510"/>
      <c r="CQ90" s="1510"/>
      <c r="CR90" s="1510"/>
      <c r="CS90" s="1510"/>
      <c r="CT90" s="1510"/>
      <c r="CU90" s="1510"/>
      <c r="CV90" s="1510"/>
      <c r="CW90" s="1510"/>
      <c r="CX90" s="1510"/>
      <c r="CY90" s="1510"/>
      <c r="CZ90" s="1510"/>
      <c r="DA90" s="1510"/>
      <c r="DB90" s="1511"/>
    </row>
    <row r="91" spans="2:143">
      <c r="B91" s="666" t="s">
        <v>354</v>
      </c>
      <c r="C91" s="622" t="s">
        <v>262</v>
      </c>
      <c r="D91" s="622" t="s">
        <v>257</v>
      </c>
      <c r="E91" s="622" t="s">
        <v>266</v>
      </c>
      <c r="F91" s="623" t="s">
        <v>109</v>
      </c>
      <c r="G91" s="623" t="s">
        <v>351</v>
      </c>
      <c r="H91" s="1512" t="s">
        <v>260</v>
      </c>
      <c r="I91" s="624"/>
      <c r="J91" s="624"/>
      <c r="K91" s="624"/>
      <c r="L91" s="624"/>
      <c r="M91" s="624"/>
      <c r="N91" s="624"/>
      <c r="O91" s="624"/>
      <c r="P91" s="624"/>
      <c r="Q91" s="624"/>
      <c r="R91" s="624"/>
      <c r="S91" s="624"/>
      <c r="T91" s="624"/>
      <c r="U91" s="624"/>
      <c r="V91" s="624"/>
      <c r="W91" s="624"/>
      <c r="X91" s="624"/>
      <c r="Y91" s="624"/>
      <c r="Z91" s="624"/>
      <c r="AA91" s="624"/>
      <c r="AB91" s="624"/>
      <c r="AC91" s="624"/>
      <c r="AD91" s="624"/>
      <c r="AE91" s="624"/>
      <c r="AF91" s="624"/>
      <c r="AG91" s="624"/>
      <c r="AH91" s="624"/>
      <c r="AI91" s="624"/>
      <c r="AJ91" s="624"/>
      <c r="AK91" s="624"/>
      <c r="AL91" s="624"/>
      <c r="AM91" s="624"/>
      <c r="AN91" s="624"/>
      <c r="AO91" s="624"/>
      <c r="AP91" s="624"/>
      <c r="AQ91" s="624"/>
      <c r="AR91" s="624"/>
      <c r="AS91" s="624"/>
      <c r="AT91" s="624"/>
      <c r="AU91" s="624"/>
      <c r="AV91" s="624"/>
      <c r="AW91" s="624"/>
      <c r="AX91" s="624"/>
      <c r="AY91" s="624"/>
      <c r="AZ91" s="624"/>
      <c r="BA91" s="624"/>
      <c r="BB91" s="624"/>
      <c r="BC91" s="624"/>
      <c r="BD91" s="624"/>
      <c r="BE91" s="624"/>
      <c r="BF91" s="624"/>
      <c r="BG91" s="624"/>
      <c r="BH91" s="624"/>
      <c r="BI91" s="624"/>
      <c r="BJ91" s="624"/>
      <c r="BK91" s="624"/>
      <c r="BL91" s="624"/>
      <c r="BM91" s="624"/>
      <c r="BN91" s="624"/>
      <c r="BO91" s="624"/>
      <c r="BP91" s="624"/>
      <c r="BQ91" s="624"/>
      <c r="BR91" s="624"/>
      <c r="BS91" s="624"/>
      <c r="BT91" s="624"/>
      <c r="BU91" s="624"/>
      <c r="BV91" s="624"/>
      <c r="BW91" s="624"/>
      <c r="BX91" s="624"/>
      <c r="BY91" s="624"/>
      <c r="BZ91" s="624"/>
      <c r="CA91" s="624"/>
      <c r="CB91" s="624"/>
      <c r="CC91" s="624"/>
      <c r="CD91" s="624"/>
      <c r="CE91" s="624"/>
      <c r="CF91" s="624"/>
      <c r="CG91" s="624"/>
      <c r="CH91" s="624"/>
      <c r="CI91" s="624"/>
      <c r="CJ91" s="624"/>
      <c r="CK91" s="624"/>
      <c r="CL91" s="624"/>
      <c r="CM91" s="624"/>
      <c r="CN91" s="624"/>
      <c r="CO91" s="624"/>
      <c r="CP91" s="624"/>
      <c r="CQ91" s="624"/>
      <c r="CR91" s="624"/>
      <c r="CS91" s="624"/>
      <c r="CT91" s="624"/>
      <c r="CU91" s="624"/>
      <c r="CV91" s="624"/>
      <c r="CW91" s="624"/>
      <c r="CX91" s="624"/>
      <c r="CY91" s="624"/>
      <c r="CZ91" s="624"/>
      <c r="DA91" s="624"/>
      <c r="DB91" s="625"/>
    </row>
    <row r="92" spans="2:143" ht="2.5" customHeight="1">
      <c r="B92" s="326"/>
      <c r="C92" s="1514"/>
      <c r="D92" s="1514"/>
      <c r="E92" s="1514"/>
      <c r="F92" s="1514"/>
      <c r="G92" s="1514"/>
      <c r="H92" s="1513"/>
      <c r="I92" s="601"/>
      <c r="DB92" s="365"/>
    </row>
    <row r="93" spans="2:143" ht="3.65" customHeight="1">
      <c r="B93" s="212"/>
      <c r="C93" s="1024"/>
      <c r="D93" s="1024"/>
      <c r="E93" s="1024"/>
      <c r="F93" s="1024"/>
      <c r="G93" s="1024"/>
      <c r="H93" s="1513"/>
      <c r="I93" s="601"/>
      <c r="DB93" s="365"/>
    </row>
    <row r="94" spans="2:143" ht="3.65" customHeight="1">
      <c r="B94" s="212"/>
      <c r="C94" s="1024"/>
      <c r="D94" s="1024"/>
      <c r="E94" s="1024"/>
      <c r="F94" s="1024"/>
      <c r="G94" s="1024"/>
      <c r="H94" s="1513"/>
      <c r="I94" s="601"/>
    </row>
    <row r="95" spans="2:143" ht="3.65" customHeight="1">
      <c r="B95" s="601"/>
      <c r="H95" s="1513"/>
      <c r="I95" s="601"/>
    </row>
    <row r="96" spans="2:143" ht="3.65" customHeight="1">
      <c r="B96" s="601"/>
      <c r="H96" s="1513"/>
      <c r="I96" s="601"/>
      <c r="K96" s="602"/>
      <c r="L96" s="603"/>
      <c r="M96" s="603"/>
      <c r="N96" s="603"/>
      <c r="O96" s="603"/>
      <c r="P96" s="603"/>
      <c r="Q96" s="603"/>
      <c r="R96" s="603"/>
      <c r="S96" s="603"/>
      <c r="T96" s="603"/>
      <c r="U96" s="603"/>
      <c r="V96" s="603"/>
      <c r="W96" s="603"/>
      <c r="X96" s="603"/>
      <c r="Y96" s="603"/>
      <c r="Z96" s="603"/>
      <c r="AA96" s="603"/>
      <c r="AB96" s="603"/>
      <c r="AC96" s="603"/>
      <c r="AD96" s="603"/>
      <c r="AE96" s="603"/>
      <c r="AF96" s="603"/>
      <c r="AG96" s="603"/>
      <c r="AH96" s="603"/>
      <c r="AI96" s="603"/>
      <c r="AJ96" s="603"/>
      <c r="AK96" s="603"/>
      <c r="AL96" s="603"/>
      <c r="AM96" s="603"/>
      <c r="AN96" s="603"/>
      <c r="AO96" s="603"/>
      <c r="AP96" s="603"/>
      <c r="AQ96" s="603"/>
      <c r="AR96" s="603"/>
      <c r="AS96" s="603"/>
      <c r="AT96" s="603"/>
      <c r="AU96" s="603"/>
      <c r="AV96" s="603"/>
      <c r="AW96" s="603"/>
      <c r="AX96" s="603"/>
      <c r="AY96" s="603"/>
      <c r="AZ96" s="603"/>
      <c r="BA96" s="603"/>
      <c r="BB96" s="603"/>
      <c r="BC96" s="603"/>
      <c r="BD96" s="603"/>
      <c r="BE96" s="603"/>
      <c r="BF96" s="603"/>
      <c r="BG96" s="603"/>
      <c r="BH96" s="603"/>
      <c r="BI96" s="603"/>
      <c r="BJ96" s="603"/>
      <c r="BK96" s="603"/>
      <c r="BL96" s="603"/>
      <c r="BM96" s="603"/>
      <c r="BN96" s="603"/>
      <c r="BO96" s="603"/>
      <c r="BP96" s="604"/>
      <c r="BQ96" s="63"/>
      <c r="EM96" s="63"/>
    </row>
    <row r="97" spans="2:163" ht="3.65" customHeight="1">
      <c r="B97" s="605"/>
      <c r="C97" s="63"/>
      <c r="D97" s="63"/>
      <c r="E97" s="63"/>
      <c r="F97" s="63"/>
      <c r="G97" s="63"/>
      <c r="H97" s="1513"/>
      <c r="I97" s="605"/>
      <c r="J97" s="63"/>
      <c r="K97" s="606"/>
      <c r="L97" s="607"/>
      <c r="M97" s="607"/>
      <c r="N97" s="607"/>
      <c r="O97" s="607"/>
      <c r="P97" s="607"/>
      <c r="Q97" s="607"/>
      <c r="R97" s="607"/>
      <c r="S97" s="607"/>
      <c r="T97" s="607"/>
      <c r="U97" s="607"/>
      <c r="V97" s="607"/>
      <c r="W97" s="607"/>
      <c r="X97" s="607"/>
      <c r="Y97" s="607"/>
      <c r="Z97" s="607"/>
      <c r="AA97" s="607"/>
      <c r="AB97" s="607"/>
      <c r="AC97" s="607"/>
      <c r="AD97" s="607"/>
      <c r="AE97" s="607"/>
      <c r="AF97" s="607"/>
      <c r="AG97" s="607"/>
      <c r="AH97" s="607"/>
      <c r="AI97" s="607"/>
      <c r="AJ97" s="607"/>
      <c r="AK97" s="607"/>
      <c r="AL97" s="607"/>
      <c r="AM97" s="607"/>
      <c r="AN97" s="607"/>
      <c r="AO97" s="607"/>
      <c r="AP97" s="607"/>
      <c r="AQ97" s="607"/>
      <c r="AR97" s="607"/>
      <c r="AS97" s="607"/>
      <c r="AT97" s="607"/>
      <c r="AU97" s="607"/>
      <c r="AV97" s="607"/>
      <c r="AW97" s="607"/>
      <c r="AX97" s="607"/>
      <c r="AY97" s="607"/>
      <c r="AZ97" s="607"/>
      <c r="BA97" s="607"/>
      <c r="BB97" s="607"/>
      <c r="BC97" s="607"/>
      <c r="BD97" s="607"/>
      <c r="BE97" s="607"/>
      <c r="BF97" s="607"/>
      <c r="BG97" s="607"/>
      <c r="BH97" s="607"/>
      <c r="BI97" s="607"/>
      <c r="BJ97" s="607"/>
      <c r="BK97" s="607"/>
      <c r="BL97" s="607"/>
      <c r="BM97" s="607"/>
      <c r="BN97" s="607"/>
      <c r="BO97" s="607"/>
      <c r="BP97" s="608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05"/>
      <c r="C98" s="63"/>
      <c r="D98" s="63"/>
      <c r="E98" s="63"/>
      <c r="F98" s="63"/>
      <c r="G98" s="63"/>
      <c r="H98" s="1513"/>
      <c r="I98" s="605"/>
      <c r="J98" s="63"/>
      <c r="K98" s="613"/>
      <c r="L98" s="486"/>
      <c r="M98" s="487"/>
      <c r="N98" s="487"/>
      <c r="O98" s="487"/>
      <c r="P98" s="487"/>
      <c r="Q98" s="487"/>
      <c r="R98" s="487"/>
      <c r="S98" s="487"/>
      <c r="T98" s="487"/>
      <c r="U98" s="487"/>
      <c r="V98" s="487"/>
      <c r="W98" s="487"/>
      <c r="X98" s="487"/>
      <c r="Y98" s="487"/>
      <c r="Z98" s="487"/>
      <c r="AA98" s="487"/>
      <c r="AB98" s="487"/>
      <c r="AC98" s="487"/>
      <c r="AD98" s="487"/>
      <c r="AE98" s="487"/>
      <c r="AF98" s="487"/>
      <c r="AG98" s="487"/>
      <c r="AH98" s="487"/>
      <c r="AI98" s="487"/>
      <c r="AJ98" s="487"/>
      <c r="AK98" s="487"/>
      <c r="AL98" s="487"/>
      <c r="AM98" s="487"/>
      <c r="AN98" s="487"/>
      <c r="AO98" s="487"/>
      <c r="AP98" s="487"/>
      <c r="AQ98" s="487"/>
      <c r="AR98" s="487"/>
      <c r="AS98" s="487"/>
      <c r="AT98" s="487"/>
      <c r="AU98" s="487"/>
      <c r="AV98" s="487"/>
      <c r="AW98" s="487"/>
      <c r="AX98" s="487"/>
      <c r="AY98" s="487"/>
      <c r="AZ98" s="487"/>
      <c r="BA98" s="487"/>
      <c r="BB98" s="487"/>
      <c r="BC98" s="487"/>
      <c r="BD98" s="487"/>
      <c r="BE98" s="487"/>
      <c r="BF98" s="487"/>
      <c r="BG98" s="487"/>
      <c r="BH98" s="487"/>
      <c r="BI98" s="487"/>
      <c r="BJ98" s="487"/>
      <c r="BK98" s="487"/>
      <c r="BL98" s="487"/>
      <c r="BM98" s="487"/>
      <c r="BN98" s="487"/>
      <c r="BO98" s="488"/>
      <c r="BP98" s="63"/>
      <c r="BQ98" s="613"/>
      <c r="BT98" s="613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13"/>
    </row>
    <row r="99" spans="2:163" ht="3.65" customHeight="1">
      <c r="B99" s="614"/>
      <c r="C99" s="613"/>
      <c r="D99" s="613"/>
      <c r="E99" s="613"/>
      <c r="F99" s="613"/>
      <c r="G99" s="613"/>
      <c r="H99" s="1513"/>
      <c r="I99" s="605"/>
      <c r="J99" s="1024" t="e" vm="43">
        <v>#VALUE!</v>
      </c>
      <c r="K99" s="1024"/>
      <c r="L99" s="610"/>
      <c r="M99" s="464"/>
      <c r="N99" s="464"/>
      <c r="O99" s="464"/>
      <c r="P99" s="464"/>
      <c r="Q99" s="464"/>
      <c r="R99" s="464"/>
      <c r="S99" s="464"/>
      <c r="T99" s="464"/>
      <c r="U99" s="464"/>
      <c r="V99" s="464"/>
      <c r="W99" s="464"/>
      <c r="X99" s="464"/>
      <c r="Y99" s="464"/>
      <c r="Z99" s="464"/>
      <c r="AA99" s="464"/>
      <c r="AB99" s="464"/>
      <c r="AC99" s="464"/>
      <c r="AD99" s="464"/>
      <c r="AE99" s="464"/>
      <c r="AF99" s="464"/>
      <c r="AG99" s="464"/>
      <c r="AH99" s="464"/>
      <c r="AI99" s="464"/>
      <c r="AJ99" s="464"/>
      <c r="AK99" s="464"/>
      <c r="AL99" s="464"/>
      <c r="AM99" s="464"/>
      <c r="AN99" s="464"/>
      <c r="AO99" s="464"/>
      <c r="AP99" s="464"/>
      <c r="AQ99" s="464"/>
      <c r="AR99" s="464"/>
      <c r="AS99" s="464"/>
      <c r="AT99" s="464"/>
      <c r="AU99" s="464"/>
      <c r="AV99" s="464"/>
      <c r="AW99" s="464"/>
      <c r="AX99" s="464"/>
      <c r="AY99" s="464"/>
      <c r="AZ99" s="464"/>
      <c r="BA99" s="464"/>
      <c r="BB99" s="464"/>
      <c r="BC99" s="464"/>
      <c r="BD99" s="464"/>
      <c r="BE99" s="464"/>
      <c r="BF99" s="464"/>
      <c r="BG99" s="464"/>
      <c r="BH99" s="464"/>
      <c r="BI99" s="464"/>
      <c r="BJ99" s="464"/>
      <c r="BK99" s="464"/>
      <c r="BL99" s="464"/>
      <c r="BM99" s="464"/>
      <c r="BN99" s="464"/>
      <c r="BO99" s="611"/>
      <c r="BP99" s="1024" t="e" vm="43">
        <v>#VALUE!</v>
      </c>
      <c r="BQ99" s="1024"/>
      <c r="BT99" s="613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14"/>
      <c r="C100" s="613"/>
      <c r="D100" s="613"/>
      <c r="E100" s="613"/>
      <c r="F100" s="613"/>
      <c r="G100" s="613"/>
      <c r="H100" s="1513"/>
      <c r="I100" s="605"/>
      <c r="J100" s="1024"/>
      <c r="K100" s="1024"/>
      <c r="L100" s="610"/>
      <c r="M100" s="464"/>
      <c r="N100" s="464"/>
      <c r="O100" s="464"/>
      <c r="P100" s="464"/>
      <c r="Q100" s="464"/>
      <c r="R100" s="464"/>
      <c r="S100" s="464"/>
      <c r="T100" s="464"/>
      <c r="U100" s="464"/>
      <c r="V100" s="464"/>
      <c r="W100" s="464"/>
      <c r="X100" s="464"/>
      <c r="Y100" s="464"/>
      <c r="Z100" s="464"/>
      <c r="AA100" s="464"/>
      <c r="AB100" s="464"/>
      <c r="AC100" s="464"/>
      <c r="AD100" s="464"/>
      <c r="AE100" s="464"/>
      <c r="AF100" s="464"/>
      <c r="AG100" s="464"/>
      <c r="AH100" s="464"/>
      <c r="AI100" s="464"/>
      <c r="AJ100" s="464"/>
      <c r="AK100" s="464"/>
      <c r="AL100" s="464"/>
      <c r="AM100" s="464"/>
      <c r="AN100" s="464"/>
      <c r="AO100" s="464"/>
      <c r="AP100" s="464"/>
      <c r="AQ100" s="464"/>
      <c r="AR100" s="464"/>
      <c r="AS100" s="464"/>
      <c r="AT100" s="464"/>
      <c r="AU100" s="464"/>
      <c r="AV100" s="464"/>
      <c r="AW100" s="464"/>
      <c r="AX100" s="464"/>
      <c r="AY100" s="464"/>
      <c r="AZ100" s="464"/>
      <c r="BA100" s="464"/>
      <c r="BB100" s="464"/>
      <c r="BC100" s="464"/>
      <c r="BD100" s="464"/>
      <c r="BE100" s="464"/>
      <c r="BF100" s="464"/>
      <c r="BG100" s="464"/>
      <c r="BH100" s="464"/>
      <c r="BI100" s="464"/>
      <c r="BJ100" s="464"/>
      <c r="BK100" s="464"/>
      <c r="BL100" s="464"/>
      <c r="BM100" s="464"/>
      <c r="BN100" s="464"/>
      <c r="BO100" s="611"/>
      <c r="BP100" s="1024"/>
      <c r="BQ100" s="1024"/>
      <c r="BT100" s="613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14"/>
      <c r="C101" s="613"/>
      <c r="D101" s="613"/>
      <c r="E101" s="613"/>
      <c r="F101" s="613"/>
      <c r="G101" s="613"/>
      <c r="H101" s="1513"/>
      <c r="I101" s="605"/>
      <c r="J101" s="1024"/>
      <c r="K101" s="1024"/>
      <c r="L101" s="610"/>
      <c r="M101" s="464"/>
      <c r="N101" s="464"/>
      <c r="O101" s="464"/>
      <c r="P101" s="626"/>
      <c r="Q101" s="627"/>
      <c r="R101" s="627"/>
      <c r="S101" s="627"/>
      <c r="T101" s="627"/>
      <c r="U101" s="627"/>
      <c r="V101" s="627"/>
      <c r="W101" s="627"/>
      <c r="X101" s="627"/>
      <c r="Y101" s="627"/>
      <c r="Z101" s="627"/>
      <c r="AA101" s="627"/>
      <c r="AB101" s="627"/>
      <c r="AC101" s="627"/>
      <c r="AD101" s="627"/>
      <c r="AE101" s="627"/>
      <c r="AF101" s="1503" t="s">
        <v>264</v>
      </c>
      <c r="AG101" s="1503"/>
      <c r="AH101" s="1503"/>
      <c r="AI101" s="1503"/>
      <c r="AJ101" s="1503"/>
      <c r="AK101" s="1503"/>
      <c r="AL101" s="1503"/>
      <c r="AM101" s="1503"/>
      <c r="AN101" s="1503"/>
      <c r="AO101" s="1503"/>
      <c r="AP101" s="1503"/>
      <c r="AQ101" s="1503"/>
      <c r="AR101" s="1503"/>
      <c r="AS101" s="1503"/>
      <c r="AT101" s="1503"/>
      <c r="AU101" s="1503"/>
      <c r="AV101" s="1503"/>
      <c r="AW101" s="1503"/>
      <c r="AX101" s="1503"/>
      <c r="AY101" s="627"/>
      <c r="AZ101" s="627"/>
      <c r="BA101" s="627"/>
      <c r="BB101" s="627"/>
      <c r="BC101" s="627"/>
      <c r="BD101" s="627"/>
      <c r="BE101" s="627"/>
      <c r="BF101" s="627"/>
      <c r="BG101" s="627"/>
      <c r="BH101" s="627"/>
      <c r="BI101" s="627"/>
      <c r="BJ101" s="627"/>
      <c r="BK101" s="628"/>
      <c r="BL101" s="464"/>
      <c r="BM101" s="464"/>
      <c r="BN101" s="464"/>
      <c r="BO101" s="611"/>
      <c r="BP101" s="1024"/>
      <c r="BQ101" s="1024"/>
      <c r="BT101" s="613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15"/>
      <c r="CJ101" s="615"/>
      <c r="CK101" s="615"/>
      <c r="CL101" s="615"/>
      <c r="CM101" s="615"/>
      <c r="CN101" s="615"/>
      <c r="CO101" s="615"/>
      <c r="CP101" s="615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14"/>
      <c r="C102" s="613"/>
      <c r="D102" s="613"/>
      <c r="E102" s="613"/>
      <c r="F102" s="613"/>
      <c r="G102" s="613"/>
      <c r="H102" s="1513"/>
      <c r="I102" s="605"/>
      <c r="J102" s="1024"/>
      <c r="K102" s="1024"/>
      <c r="L102" s="610"/>
      <c r="M102" s="464"/>
      <c r="N102" s="464"/>
      <c r="O102" s="464"/>
      <c r="P102" s="629"/>
      <c r="Q102" s="630"/>
      <c r="R102" s="630"/>
      <c r="S102" s="630"/>
      <c r="T102" s="630"/>
      <c r="U102" s="630"/>
      <c r="V102" s="630"/>
      <c r="W102" s="630"/>
      <c r="X102" s="630"/>
      <c r="Y102" s="630"/>
      <c r="Z102" s="630"/>
      <c r="AA102" s="630"/>
      <c r="AB102" s="630"/>
      <c r="AC102" s="630"/>
      <c r="AD102" s="630"/>
      <c r="AE102" s="630"/>
      <c r="AF102" s="1504"/>
      <c r="AG102" s="1504"/>
      <c r="AH102" s="1504"/>
      <c r="AI102" s="1504"/>
      <c r="AJ102" s="1504"/>
      <c r="AK102" s="1504"/>
      <c r="AL102" s="1504"/>
      <c r="AM102" s="1504"/>
      <c r="AN102" s="1504"/>
      <c r="AO102" s="1504"/>
      <c r="AP102" s="1504"/>
      <c r="AQ102" s="1504"/>
      <c r="AR102" s="1504"/>
      <c r="AS102" s="1504"/>
      <c r="AT102" s="1504"/>
      <c r="AU102" s="1504"/>
      <c r="AV102" s="1504"/>
      <c r="AW102" s="1504"/>
      <c r="AX102" s="1504"/>
      <c r="AY102" s="630"/>
      <c r="AZ102" s="630"/>
      <c r="BA102" s="630"/>
      <c r="BB102" s="630"/>
      <c r="BC102" s="630"/>
      <c r="BD102" s="630"/>
      <c r="BE102" s="630"/>
      <c r="BF102" s="630"/>
      <c r="BG102" s="630"/>
      <c r="BH102" s="630"/>
      <c r="BI102" s="630"/>
      <c r="BJ102" s="630"/>
      <c r="BK102" s="631"/>
      <c r="BL102" s="464"/>
      <c r="BM102" s="464"/>
      <c r="BN102" s="464"/>
      <c r="BO102" s="611"/>
      <c r="BP102" s="1024"/>
      <c r="BQ102" s="1024"/>
      <c r="BT102" s="613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15"/>
      <c r="CJ102" s="615"/>
      <c r="CK102" s="615"/>
      <c r="CL102" s="615"/>
      <c r="CM102" s="615"/>
      <c r="CN102" s="615"/>
      <c r="CO102" s="615"/>
      <c r="CP102" s="615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14"/>
      <c r="C103" s="613"/>
      <c r="D103" s="613"/>
      <c r="E103" s="613"/>
      <c r="F103" s="613"/>
      <c r="G103" s="613"/>
      <c r="H103" s="1513"/>
      <c r="I103" s="605"/>
      <c r="J103" s="1024"/>
      <c r="K103" s="1024"/>
      <c r="L103" s="610"/>
      <c r="M103" s="464"/>
      <c r="N103" s="464"/>
      <c r="O103" s="464"/>
      <c r="P103" s="629"/>
      <c r="Q103" s="630"/>
      <c r="R103" s="630"/>
      <c r="S103" s="630"/>
      <c r="T103" s="630"/>
      <c r="U103" s="630"/>
      <c r="V103" s="630"/>
      <c r="W103" s="630"/>
      <c r="X103" s="630"/>
      <c r="Y103" s="630"/>
      <c r="Z103" s="630"/>
      <c r="AA103" s="630"/>
      <c r="AB103" s="630"/>
      <c r="AC103" s="630"/>
      <c r="AD103" s="630"/>
      <c r="AE103" s="630"/>
      <c r="AF103" s="1504"/>
      <c r="AG103" s="1504"/>
      <c r="AH103" s="1504"/>
      <c r="AI103" s="1504"/>
      <c r="AJ103" s="1504"/>
      <c r="AK103" s="1504"/>
      <c r="AL103" s="1504"/>
      <c r="AM103" s="1504"/>
      <c r="AN103" s="1504"/>
      <c r="AO103" s="1504"/>
      <c r="AP103" s="1504"/>
      <c r="AQ103" s="1504"/>
      <c r="AR103" s="1504"/>
      <c r="AS103" s="1504"/>
      <c r="AT103" s="1504"/>
      <c r="AU103" s="1504"/>
      <c r="AV103" s="1504"/>
      <c r="AW103" s="1504"/>
      <c r="AX103" s="1504"/>
      <c r="AY103" s="630"/>
      <c r="AZ103" s="630"/>
      <c r="BA103" s="630"/>
      <c r="BB103" s="630"/>
      <c r="BC103" s="630"/>
      <c r="BD103" s="630"/>
      <c r="BE103" s="630"/>
      <c r="BF103" s="630"/>
      <c r="BG103" s="630"/>
      <c r="BH103" s="630"/>
      <c r="BI103" s="630"/>
      <c r="BJ103" s="630"/>
      <c r="BK103" s="631"/>
      <c r="BL103" s="464"/>
      <c r="BM103" s="464"/>
      <c r="BN103" s="464"/>
      <c r="BO103" s="611"/>
      <c r="BP103" s="1024"/>
      <c r="BQ103" s="1024"/>
      <c r="BT103" s="613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15"/>
      <c r="CJ103" s="615"/>
      <c r="CK103" s="615"/>
      <c r="CL103" s="615"/>
      <c r="CM103" s="615"/>
      <c r="CN103" s="615"/>
      <c r="CO103" s="615"/>
      <c r="CP103" s="615"/>
      <c r="CQ103"/>
      <c r="CR103"/>
      <c r="CS103"/>
      <c r="CT103"/>
      <c r="CU103"/>
      <c r="CV103"/>
      <c r="CW103"/>
      <c r="CX103"/>
      <c r="CY103"/>
      <c r="CZ103"/>
      <c r="DA103"/>
      <c r="DB103"/>
      <c r="DC103" s="612"/>
      <c r="DD103" s="612"/>
      <c r="DE103" s="612"/>
      <c r="DF103" s="612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14"/>
      <c r="C104" s="613"/>
      <c r="D104" s="613"/>
      <c r="E104" s="613"/>
      <c r="F104" s="613"/>
      <c r="G104" s="613"/>
      <c r="H104" s="1513"/>
      <c r="I104" s="605"/>
      <c r="J104" s="63"/>
      <c r="K104" s="613"/>
      <c r="L104" s="610"/>
      <c r="M104" s="464"/>
      <c r="N104" s="464"/>
      <c r="O104" s="464"/>
      <c r="P104" s="632"/>
      <c r="Q104" s="633"/>
      <c r="R104" s="633"/>
      <c r="S104" s="633"/>
      <c r="T104" s="633"/>
      <c r="U104" s="633"/>
      <c r="V104" s="633"/>
      <c r="W104" s="633"/>
      <c r="X104" s="633"/>
      <c r="Y104" s="633"/>
      <c r="Z104" s="633"/>
      <c r="AA104" s="633"/>
      <c r="AB104" s="633"/>
      <c r="AC104" s="633"/>
      <c r="AD104" s="633"/>
      <c r="AE104" s="633"/>
      <c r="AF104" s="1505"/>
      <c r="AG104" s="1505"/>
      <c r="AH104" s="1505"/>
      <c r="AI104" s="1505"/>
      <c r="AJ104" s="1505"/>
      <c r="AK104" s="1505"/>
      <c r="AL104" s="1505"/>
      <c r="AM104" s="1505"/>
      <c r="AN104" s="1505"/>
      <c r="AO104" s="1505"/>
      <c r="AP104" s="1505"/>
      <c r="AQ104" s="1505"/>
      <c r="AR104" s="1505"/>
      <c r="AS104" s="1505"/>
      <c r="AT104" s="1505"/>
      <c r="AU104" s="1505"/>
      <c r="AV104" s="1505"/>
      <c r="AW104" s="1505"/>
      <c r="AX104" s="1505"/>
      <c r="AY104" s="633"/>
      <c r="AZ104" s="633"/>
      <c r="BA104" s="633"/>
      <c r="BB104" s="633"/>
      <c r="BC104" s="633"/>
      <c r="BD104" s="633"/>
      <c r="BE104" s="633"/>
      <c r="BF104" s="633"/>
      <c r="BG104" s="633"/>
      <c r="BH104" s="633"/>
      <c r="BI104" s="633"/>
      <c r="BJ104" s="633"/>
      <c r="BK104" s="634"/>
      <c r="BL104" s="464"/>
      <c r="BM104" s="464"/>
      <c r="BN104" s="464"/>
      <c r="BO104" s="611"/>
      <c r="BP104" s="63"/>
      <c r="BQ104" s="613"/>
      <c r="BT104" s="613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15"/>
      <c r="CJ104" s="615"/>
      <c r="CK104" s="615"/>
      <c r="CL104" s="615"/>
      <c r="CM104" s="615"/>
      <c r="CN104" s="615"/>
      <c r="CO104" s="615"/>
      <c r="CP104" s="615"/>
      <c r="CQ104"/>
      <c r="CR104"/>
      <c r="CS104"/>
      <c r="CT104"/>
      <c r="CU104"/>
      <c r="CV104"/>
      <c r="CW104"/>
      <c r="CX104"/>
      <c r="CY104"/>
      <c r="CZ104"/>
      <c r="DA104"/>
      <c r="DB104"/>
      <c r="DC104" s="612"/>
      <c r="DD104" s="612"/>
      <c r="DE104" s="612"/>
      <c r="DF104" s="612"/>
      <c r="DG104"/>
      <c r="DH104"/>
      <c r="DI104"/>
      <c r="DJ104"/>
      <c r="DK104"/>
    </row>
    <row r="105" spans="2:163" ht="3.65" customHeight="1">
      <c r="B105" s="614"/>
      <c r="C105" s="613"/>
      <c r="D105" s="613"/>
      <c r="E105" s="613"/>
      <c r="F105" s="613"/>
      <c r="G105" s="613"/>
      <c r="H105" s="1513"/>
      <c r="I105" s="605"/>
      <c r="J105" s="63"/>
      <c r="K105" s="613"/>
      <c r="L105" s="610"/>
      <c r="M105" s="464"/>
      <c r="N105" s="464"/>
      <c r="O105" s="464"/>
      <c r="P105" s="664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65"/>
      <c r="BL105" s="464"/>
      <c r="BM105" s="464"/>
      <c r="BN105" s="464"/>
      <c r="BO105" s="611"/>
      <c r="BP105" s="63"/>
      <c r="BQ105" s="613"/>
      <c r="BT105" s="613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15"/>
      <c r="CJ105" s="615"/>
      <c r="CK105" s="615"/>
      <c r="CL105" s="615"/>
      <c r="CM105" s="615"/>
      <c r="CN105" s="615"/>
      <c r="CO105" s="615"/>
      <c r="CP105" s="615"/>
      <c r="CQ105"/>
      <c r="CR105"/>
      <c r="CS105"/>
      <c r="CT105"/>
      <c r="CU105"/>
      <c r="CV105"/>
      <c r="CW105"/>
      <c r="CX105"/>
      <c r="CY105"/>
      <c r="CZ105"/>
      <c r="DA105"/>
      <c r="DB105"/>
      <c r="DC105" s="612"/>
      <c r="DD105" s="612"/>
      <c r="DE105" s="612"/>
      <c r="DF105" s="612"/>
      <c r="DG105"/>
      <c r="DH105"/>
      <c r="DI105"/>
      <c r="DJ105"/>
      <c r="DK105"/>
    </row>
    <row r="106" spans="2:163" ht="3.65" customHeight="1">
      <c r="B106" s="614"/>
      <c r="C106" s="613"/>
      <c r="D106" s="613"/>
      <c r="E106" s="613"/>
      <c r="F106" s="613"/>
      <c r="G106" s="613"/>
      <c r="H106" s="1513"/>
      <c r="I106" s="605"/>
      <c r="J106" s="63"/>
      <c r="K106" s="63"/>
      <c r="L106" s="610"/>
      <c r="M106" s="464"/>
      <c r="N106" s="464"/>
      <c r="O106" s="464"/>
      <c r="P106" s="664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65"/>
      <c r="BL106" s="464"/>
      <c r="BM106" s="464"/>
      <c r="BN106" s="464"/>
      <c r="BO106" s="611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15"/>
      <c r="CJ106" s="615"/>
      <c r="CK106" s="615"/>
      <c r="CL106" s="615"/>
      <c r="CM106" s="615"/>
      <c r="CN106" s="615"/>
      <c r="CO106" s="615"/>
      <c r="CP106" s="615"/>
      <c r="CQ106"/>
      <c r="CR106"/>
      <c r="CS106"/>
      <c r="CT106"/>
      <c r="CU106"/>
      <c r="CV106"/>
      <c r="CW106"/>
      <c r="CX106"/>
      <c r="CY106"/>
      <c r="CZ106"/>
      <c r="DA106"/>
      <c r="DB106"/>
      <c r="DC106" s="612"/>
      <c r="DD106" s="612"/>
      <c r="DE106" s="612"/>
      <c r="DF106" s="612"/>
      <c r="DG106"/>
      <c r="DH106"/>
      <c r="DI106"/>
      <c r="DJ106"/>
      <c r="DK106"/>
    </row>
    <row r="107" spans="2:163" ht="3.65" customHeight="1">
      <c r="B107" s="614"/>
      <c r="C107" s="613"/>
      <c r="D107" s="613"/>
      <c r="E107" s="613"/>
      <c r="F107" s="613"/>
      <c r="G107" s="613"/>
      <c r="H107" s="1513"/>
      <c r="I107" s="605"/>
      <c r="J107" s="63"/>
      <c r="K107" s="63"/>
      <c r="L107" s="610"/>
      <c r="M107" s="464"/>
      <c r="N107" s="464"/>
      <c r="O107" s="464"/>
      <c r="P107" s="664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65"/>
      <c r="BL107" s="464"/>
      <c r="BM107" s="464"/>
      <c r="BN107" s="464"/>
      <c r="BO107" s="611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15"/>
      <c r="CJ107" s="615"/>
      <c r="CK107" s="615"/>
      <c r="CL107" s="615"/>
      <c r="CM107" s="615"/>
      <c r="CN107" s="615"/>
      <c r="CO107" s="615"/>
      <c r="CP107" s="615"/>
      <c r="CQ107"/>
      <c r="CR107"/>
      <c r="CS107"/>
      <c r="CT107"/>
      <c r="CU107"/>
      <c r="CV107"/>
      <c r="CW107"/>
      <c r="CX107"/>
      <c r="CY107"/>
      <c r="CZ107"/>
      <c r="DA107"/>
      <c r="DB107"/>
      <c r="DC107" s="612"/>
      <c r="DD107" s="612"/>
      <c r="DE107" s="612"/>
      <c r="DF107" s="612"/>
      <c r="DG107"/>
      <c r="DH107"/>
      <c r="DI107"/>
      <c r="DJ107"/>
      <c r="DK107"/>
    </row>
    <row r="108" spans="2:163" ht="3.65" customHeight="1">
      <c r="B108" s="614"/>
      <c r="C108" s="613"/>
      <c r="D108" s="613"/>
      <c r="E108" s="613"/>
      <c r="F108" s="613"/>
      <c r="G108" s="613"/>
      <c r="H108" s="1513"/>
      <c r="I108" s="605"/>
      <c r="J108" s="63"/>
      <c r="K108" s="63"/>
      <c r="L108" s="610"/>
      <c r="M108" s="464"/>
      <c r="N108" s="464"/>
      <c r="O108" s="464"/>
      <c r="P108" s="664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65"/>
      <c r="BL108" s="464"/>
      <c r="BM108" s="464"/>
      <c r="BN108" s="464"/>
      <c r="BO108" s="611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15"/>
      <c r="CJ108" s="615"/>
      <c r="CK108" s="615"/>
      <c r="CL108" s="615"/>
      <c r="CM108" s="615"/>
      <c r="CN108" s="615"/>
      <c r="CO108" s="615"/>
      <c r="CP108" s="615"/>
      <c r="CQ108"/>
      <c r="CR108"/>
      <c r="CS108"/>
      <c r="CT108"/>
      <c r="CU108"/>
      <c r="CV108"/>
      <c r="CW108"/>
      <c r="CX108"/>
      <c r="CY108"/>
      <c r="CZ108"/>
      <c r="DA108"/>
      <c r="DB108"/>
      <c r="DC108" s="612"/>
      <c r="DD108" s="612"/>
      <c r="DE108" s="612"/>
      <c r="DF108" s="612"/>
      <c r="DG108"/>
      <c r="DH108"/>
      <c r="DI108"/>
      <c r="DJ108"/>
      <c r="DK108"/>
      <c r="DL108" s="635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36"/>
    </row>
    <row r="109" spans="2:163" ht="3.65" customHeight="1">
      <c r="B109" s="614"/>
      <c r="C109" s="613"/>
      <c r="D109" s="613"/>
      <c r="E109" s="613"/>
      <c r="F109" s="613"/>
      <c r="G109" s="613"/>
      <c r="H109" s="1513"/>
      <c r="I109" s="605"/>
      <c r="J109" s="63"/>
      <c r="K109" s="63"/>
      <c r="L109" s="610"/>
      <c r="M109" s="464"/>
      <c r="N109" s="464"/>
      <c r="O109" s="464"/>
      <c r="P109" s="664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65"/>
      <c r="BL109" s="464"/>
      <c r="BM109" s="464"/>
      <c r="BN109" s="464"/>
      <c r="BO109" s="611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12"/>
      <c r="DD109" s="612"/>
      <c r="DE109" s="612"/>
      <c r="DF109" s="612"/>
      <c r="DG109"/>
      <c r="DH109"/>
      <c r="DI109"/>
      <c r="DJ109"/>
      <c r="DK109"/>
      <c r="DL109" s="635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36"/>
    </row>
    <row r="110" spans="2:163" ht="3.65" customHeight="1">
      <c r="B110" s="614"/>
      <c r="C110" s="613"/>
      <c r="D110" s="613"/>
      <c r="E110" s="613"/>
      <c r="F110" s="613"/>
      <c r="G110" s="613"/>
      <c r="H110" s="1513"/>
      <c r="I110" s="605"/>
      <c r="J110" s="63"/>
      <c r="K110" s="63"/>
      <c r="L110" s="610"/>
      <c r="M110" s="464"/>
      <c r="N110" s="464"/>
      <c r="O110" s="464"/>
      <c r="P110" s="664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65"/>
      <c r="BL110" s="464"/>
      <c r="BM110" s="464"/>
      <c r="BN110" s="464"/>
      <c r="BO110" s="611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12"/>
      <c r="DD110" s="612"/>
      <c r="DE110" s="612"/>
      <c r="DF110" s="612"/>
      <c r="DG110"/>
      <c r="DH110"/>
      <c r="DI110"/>
      <c r="DJ110"/>
      <c r="DK110"/>
      <c r="DL110" s="635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36"/>
    </row>
    <row r="111" spans="2:163" ht="3.65" customHeight="1">
      <c r="B111" s="614"/>
      <c r="C111" s="613"/>
      <c r="D111" s="613"/>
      <c r="E111" s="613"/>
      <c r="F111" s="613"/>
      <c r="G111" s="613"/>
      <c r="H111" s="1513"/>
      <c r="I111" s="605"/>
      <c r="J111" s="63"/>
      <c r="K111" s="63"/>
      <c r="L111" s="610"/>
      <c r="M111" s="464"/>
      <c r="N111" s="464"/>
      <c r="O111" s="464"/>
      <c r="P111" s="664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65"/>
      <c r="BL111" s="464"/>
      <c r="BM111" s="464"/>
      <c r="BN111" s="464"/>
      <c r="BO111" s="611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12"/>
      <c r="DD111" s="612"/>
      <c r="DE111" s="612"/>
      <c r="DF111" s="612"/>
      <c r="DG111"/>
      <c r="DH111"/>
      <c r="DI111"/>
      <c r="DJ111"/>
      <c r="DK111"/>
      <c r="DL111" s="635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36"/>
    </row>
    <row r="112" spans="2:163" ht="3.65" customHeight="1">
      <c r="B112" s="614"/>
      <c r="C112" s="613"/>
      <c r="D112" s="613"/>
      <c r="E112" s="613"/>
      <c r="F112" s="613"/>
      <c r="G112" s="613"/>
      <c r="H112" s="1513"/>
      <c r="I112" s="605"/>
      <c r="J112" s="63"/>
      <c r="K112" s="63"/>
      <c r="L112" s="610"/>
      <c r="M112" s="464"/>
      <c r="N112" s="464"/>
      <c r="O112" s="464"/>
      <c r="P112" s="664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65"/>
      <c r="BL112" s="464"/>
      <c r="BM112" s="464"/>
      <c r="BN112" s="464"/>
      <c r="BO112" s="611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12"/>
      <c r="DD112" s="612"/>
      <c r="DE112" s="612"/>
      <c r="DF112" s="612"/>
      <c r="DG112"/>
      <c r="DH112"/>
      <c r="DI112"/>
      <c r="DJ112"/>
      <c r="DK112"/>
      <c r="DL112" s="635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36"/>
    </row>
    <row r="113" spans="2:163" ht="3.65" customHeight="1">
      <c r="B113" s="614"/>
      <c r="C113" s="613"/>
      <c r="D113" s="613"/>
      <c r="E113" s="613"/>
      <c r="F113" s="613"/>
      <c r="G113" s="613"/>
      <c r="H113" s="1513"/>
      <c r="I113" s="605"/>
      <c r="J113" s="63"/>
      <c r="K113" s="63"/>
      <c r="L113" s="610"/>
      <c r="M113" s="464"/>
      <c r="N113" s="464"/>
      <c r="O113" s="464"/>
      <c r="P113" s="664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65"/>
      <c r="BL113" s="464"/>
      <c r="BM113" s="464"/>
      <c r="BN113" s="464"/>
      <c r="BO113" s="611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12"/>
      <c r="DD113" s="612"/>
      <c r="DE113" s="612"/>
      <c r="DF113" s="612"/>
      <c r="DG113"/>
      <c r="DH113"/>
      <c r="DI113"/>
      <c r="DJ113"/>
      <c r="DK113"/>
      <c r="DL113" s="635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36"/>
    </row>
    <row r="114" spans="2:163" ht="3.65" customHeight="1">
      <c r="B114" s="614"/>
      <c r="C114" s="613"/>
      <c r="D114" s="613"/>
      <c r="E114" s="613"/>
      <c r="F114" s="613"/>
      <c r="G114" s="613"/>
      <c r="H114" s="1513"/>
      <c r="I114" s="605"/>
      <c r="J114" s="63"/>
      <c r="K114" s="63"/>
      <c r="L114" s="610"/>
      <c r="M114" s="464"/>
      <c r="N114" s="464"/>
      <c r="O114" s="464"/>
      <c r="P114" s="664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65"/>
      <c r="BL114" s="464"/>
      <c r="BM114" s="464"/>
      <c r="BN114" s="464"/>
      <c r="BO114" s="611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12"/>
      <c r="DD114" s="612"/>
      <c r="DE114" s="612"/>
      <c r="DF114" s="612"/>
      <c r="DG114"/>
      <c r="DH114"/>
      <c r="DI114"/>
      <c r="DJ114"/>
      <c r="DK114"/>
      <c r="DL114" s="635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36"/>
    </row>
    <row r="115" spans="2:163" ht="3.65" customHeight="1">
      <c r="B115" s="614"/>
      <c r="C115" s="613"/>
      <c r="D115" s="613"/>
      <c r="E115" s="613"/>
      <c r="F115" s="613"/>
      <c r="G115" s="613"/>
      <c r="H115" s="1513"/>
      <c r="I115" s="605"/>
      <c r="J115" s="63"/>
      <c r="K115" s="63"/>
      <c r="L115" s="610"/>
      <c r="M115" s="464"/>
      <c r="N115" s="464"/>
      <c r="O115" s="464"/>
      <c r="P115" s="664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65"/>
      <c r="BL115" s="464"/>
      <c r="BM115" s="464"/>
      <c r="BN115" s="464"/>
      <c r="BO115" s="611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12"/>
      <c r="DD115" s="612"/>
      <c r="DE115" s="612"/>
      <c r="DF115" s="612"/>
      <c r="DG115"/>
      <c r="DH115"/>
      <c r="DI115"/>
      <c r="DJ115"/>
      <c r="DK115"/>
      <c r="DL115" s="635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36"/>
    </row>
    <row r="116" spans="2:163" ht="3.65" customHeight="1">
      <c r="B116" s="614"/>
      <c r="C116" s="613"/>
      <c r="D116" s="613"/>
      <c r="E116" s="613"/>
      <c r="F116" s="613"/>
      <c r="G116" s="613"/>
      <c r="H116" s="1513"/>
      <c r="I116" s="605"/>
      <c r="J116" s="63"/>
      <c r="K116" s="63"/>
      <c r="L116" s="610"/>
      <c r="M116" s="464"/>
      <c r="N116" s="464"/>
      <c r="O116" s="464"/>
      <c r="P116" s="664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65"/>
      <c r="BL116" s="464"/>
      <c r="BM116" s="464"/>
      <c r="BN116" s="464"/>
      <c r="BO116" s="611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12"/>
      <c r="DD116" s="612"/>
      <c r="DE116" s="612"/>
      <c r="DF116" s="612"/>
      <c r="DG116"/>
      <c r="DH116"/>
      <c r="DI116"/>
      <c r="DJ116"/>
      <c r="DK116"/>
      <c r="DL116" s="635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36"/>
    </row>
    <row r="117" spans="2:163" ht="3.65" customHeight="1">
      <c r="B117" s="614"/>
      <c r="C117" s="613"/>
      <c r="D117" s="613"/>
      <c r="E117" s="613"/>
      <c r="F117" s="613"/>
      <c r="G117" s="613"/>
      <c r="H117" s="1513"/>
      <c r="I117" s="605"/>
      <c r="J117" s="63"/>
      <c r="K117" s="63"/>
      <c r="L117" s="610"/>
      <c r="M117" s="464"/>
      <c r="N117" s="464"/>
      <c r="O117" s="464"/>
      <c r="P117" s="664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65"/>
      <c r="BL117" s="464"/>
      <c r="BM117" s="464"/>
      <c r="BN117" s="464"/>
      <c r="BO117" s="611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12"/>
      <c r="DD117" s="612"/>
      <c r="DE117" s="612"/>
      <c r="DF117" s="612"/>
      <c r="DG117"/>
      <c r="DH117"/>
      <c r="DI117"/>
      <c r="DJ117"/>
      <c r="DK117"/>
      <c r="DL117" s="635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36"/>
    </row>
    <row r="118" spans="2:163" ht="3.65" customHeight="1">
      <c r="B118" s="614"/>
      <c r="C118" s="613"/>
      <c r="D118" s="613"/>
      <c r="E118" s="613"/>
      <c r="F118" s="613"/>
      <c r="G118" s="613"/>
      <c r="H118" s="1513"/>
      <c r="I118" s="605"/>
      <c r="J118" s="63"/>
      <c r="K118" s="63"/>
      <c r="L118" s="610"/>
      <c r="M118" s="464"/>
      <c r="N118" s="464"/>
      <c r="O118" s="464"/>
      <c r="P118" s="664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65"/>
      <c r="BL118" s="464"/>
      <c r="BM118" s="464"/>
      <c r="BN118" s="464"/>
      <c r="BO118" s="611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12"/>
      <c r="DD118" s="612"/>
      <c r="DE118" s="612"/>
      <c r="DF118" s="612"/>
      <c r="DG118"/>
      <c r="DH118"/>
      <c r="DI118"/>
      <c r="DJ118"/>
      <c r="DK118"/>
      <c r="DL118" s="635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36"/>
    </row>
    <row r="119" spans="2:163" ht="3.65" customHeight="1">
      <c r="B119" s="614"/>
      <c r="C119" s="613"/>
      <c r="D119" s="613"/>
      <c r="E119" s="613"/>
      <c r="F119" s="613"/>
      <c r="G119" s="613"/>
      <c r="H119" s="1513"/>
      <c r="I119" s="605"/>
      <c r="J119" s="63"/>
      <c r="K119" s="63"/>
      <c r="L119" s="610"/>
      <c r="M119" s="464"/>
      <c r="N119" s="464"/>
      <c r="O119" s="464"/>
      <c r="P119" s="664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65"/>
      <c r="BL119" s="464"/>
      <c r="BM119" s="464"/>
      <c r="BN119" s="464"/>
      <c r="BO119" s="611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12"/>
      <c r="DD119" s="612"/>
      <c r="DE119" s="612"/>
      <c r="DF119" s="612"/>
      <c r="DG119"/>
      <c r="DH119"/>
      <c r="DI119"/>
      <c r="DJ119"/>
      <c r="DK119"/>
      <c r="DL119" s="635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36"/>
    </row>
    <row r="120" spans="2:163" ht="3.65" customHeight="1">
      <c r="B120" s="614"/>
      <c r="C120" s="613"/>
      <c r="D120" s="613"/>
      <c r="E120" s="613"/>
      <c r="F120" s="613"/>
      <c r="G120" s="613"/>
      <c r="H120" s="1513"/>
      <c r="I120" s="605"/>
      <c r="J120" s="63"/>
      <c r="K120" s="63"/>
      <c r="L120" s="610"/>
      <c r="M120" s="464"/>
      <c r="N120" s="464"/>
      <c r="O120" s="464"/>
      <c r="P120" s="664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65"/>
      <c r="BL120" s="464"/>
      <c r="BM120" s="464"/>
      <c r="BN120" s="464"/>
      <c r="BO120" s="611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12"/>
      <c r="DD120" s="612"/>
      <c r="DE120" s="612"/>
      <c r="DF120" s="612"/>
      <c r="DG120"/>
      <c r="DH120"/>
      <c r="DI120"/>
      <c r="DJ120"/>
      <c r="DK120"/>
      <c r="DL120" s="635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36"/>
    </row>
    <row r="121" spans="2:163" ht="3.65" customHeight="1">
      <c r="B121" s="614"/>
      <c r="C121" s="613"/>
      <c r="D121" s="613"/>
      <c r="E121" s="613"/>
      <c r="F121" s="613"/>
      <c r="G121" s="613"/>
      <c r="H121" s="1513"/>
      <c r="I121" s="605"/>
      <c r="J121" s="63"/>
      <c r="K121" s="63"/>
      <c r="L121" s="610"/>
      <c r="M121" s="464"/>
      <c r="N121" s="464"/>
      <c r="O121" s="464"/>
      <c r="P121" s="664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65"/>
      <c r="BL121" s="464"/>
      <c r="BM121" s="464"/>
      <c r="BN121" s="464"/>
      <c r="BO121" s="611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12"/>
      <c r="DD121" s="612"/>
      <c r="DE121" s="612"/>
      <c r="DF121" s="612"/>
      <c r="DG121"/>
      <c r="DH121"/>
      <c r="DI121"/>
      <c r="DJ121"/>
      <c r="DK121"/>
      <c r="DL121" s="635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36"/>
    </row>
    <row r="122" spans="2:163" ht="3.65" customHeight="1">
      <c r="B122" s="614"/>
      <c r="C122" s="613"/>
      <c r="D122" s="613"/>
      <c r="E122" s="613"/>
      <c r="F122" s="613"/>
      <c r="G122" s="613"/>
      <c r="H122" s="1513"/>
      <c r="I122" s="605"/>
      <c r="J122" s="63"/>
      <c r="K122" s="63"/>
      <c r="L122" s="610"/>
      <c r="M122" s="464"/>
      <c r="N122" s="464"/>
      <c r="O122" s="464"/>
      <c r="P122" s="664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65"/>
      <c r="BL122" s="464"/>
      <c r="BM122" s="464"/>
      <c r="BN122" s="464"/>
      <c r="BO122" s="611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12"/>
      <c r="DD122" s="612"/>
      <c r="DE122" s="612"/>
      <c r="DF122" s="612"/>
      <c r="DG122"/>
      <c r="DH122"/>
      <c r="DI122"/>
      <c r="DJ122"/>
      <c r="DK122"/>
      <c r="DL122" s="635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36"/>
    </row>
    <row r="123" spans="2:163" ht="3.65" customHeight="1">
      <c r="B123" s="614"/>
      <c r="C123" s="613"/>
      <c r="D123" s="613"/>
      <c r="E123" s="613"/>
      <c r="F123" s="613"/>
      <c r="G123" s="613"/>
      <c r="H123" s="1513"/>
      <c r="I123" s="605"/>
      <c r="J123" s="63"/>
      <c r="K123" s="63"/>
      <c r="L123" s="610"/>
      <c r="M123" s="464"/>
      <c r="N123" s="464"/>
      <c r="O123" s="464"/>
      <c r="P123" s="664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65"/>
      <c r="BL123" s="464"/>
      <c r="BM123" s="464"/>
      <c r="BN123" s="464"/>
      <c r="BO123" s="611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12"/>
      <c r="DD123" s="612"/>
      <c r="DE123" s="612"/>
      <c r="DF123" s="612"/>
      <c r="DG123"/>
      <c r="DH123"/>
      <c r="DI123"/>
      <c r="DJ123"/>
      <c r="DK123"/>
      <c r="DL123" s="635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36"/>
    </row>
    <row r="124" spans="2:163" ht="3.65" customHeight="1">
      <c r="B124" s="614"/>
      <c r="C124" s="613"/>
      <c r="D124" s="613"/>
      <c r="E124" s="613"/>
      <c r="F124" s="613"/>
      <c r="G124" s="613"/>
      <c r="H124" s="1513"/>
      <c r="I124" s="605"/>
      <c r="J124" s="63"/>
      <c r="K124" s="63"/>
      <c r="L124" s="610"/>
      <c r="M124" s="464"/>
      <c r="N124" s="464"/>
      <c r="O124" s="464"/>
      <c r="P124" s="664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65"/>
      <c r="BL124" s="464"/>
      <c r="BM124" s="464"/>
      <c r="BN124" s="464"/>
      <c r="BO124" s="611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12"/>
      <c r="DD124" s="612"/>
      <c r="DE124" s="612"/>
      <c r="DF124" s="612"/>
      <c r="DG124"/>
      <c r="DH124"/>
      <c r="DI124"/>
      <c r="DJ124"/>
      <c r="DK124"/>
      <c r="DL124" s="635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36"/>
    </row>
    <row r="125" spans="2:163" ht="3.65" customHeight="1">
      <c r="B125" s="614"/>
      <c r="C125" s="613"/>
      <c r="D125" s="613"/>
      <c r="E125" s="613"/>
      <c r="F125" s="613"/>
      <c r="G125" s="613"/>
      <c r="H125" s="1513"/>
      <c r="I125" s="605"/>
      <c r="J125" s="63"/>
      <c r="K125" s="63"/>
      <c r="L125" s="610"/>
      <c r="M125" s="464"/>
      <c r="N125" s="464"/>
      <c r="O125" s="464"/>
      <c r="P125" s="664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65"/>
      <c r="BL125" s="464"/>
      <c r="BM125" s="464"/>
      <c r="BN125" s="464"/>
      <c r="BO125" s="611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12"/>
      <c r="DD125" s="612"/>
      <c r="DE125" s="612"/>
      <c r="DF125" s="612"/>
      <c r="DG125"/>
      <c r="DH125"/>
      <c r="DI125"/>
      <c r="DJ125"/>
      <c r="DK125"/>
      <c r="DL125" s="635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36"/>
    </row>
    <row r="126" spans="2:163" ht="3.65" customHeight="1">
      <c r="B126" s="614"/>
      <c r="C126" s="613"/>
      <c r="D126" s="613"/>
      <c r="E126" s="613"/>
      <c r="F126" s="613"/>
      <c r="G126" s="613"/>
      <c r="H126" s="1513"/>
      <c r="I126" s="605"/>
      <c r="J126" s="63"/>
      <c r="K126" s="63"/>
      <c r="L126" s="610"/>
      <c r="M126" s="464"/>
      <c r="N126" s="464"/>
      <c r="O126" s="464"/>
      <c r="P126" s="664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65"/>
      <c r="BL126" s="464"/>
      <c r="BM126" s="464"/>
      <c r="BN126" s="464"/>
      <c r="BO126" s="611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12"/>
      <c r="DD126" s="612"/>
      <c r="DE126" s="612"/>
      <c r="DF126" s="612"/>
      <c r="DG126"/>
      <c r="DH126"/>
      <c r="DI126"/>
      <c r="DJ126"/>
      <c r="DK126"/>
      <c r="DL126" s="635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36"/>
    </row>
    <row r="127" spans="2:163" ht="3.65" customHeight="1">
      <c r="B127" s="614"/>
      <c r="C127" s="613"/>
      <c r="D127" s="613"/>
      <c r="E127" s="613"/>
      <c r="F127" s="613"/>
      <c r="G127" s="613"/>
      <c r="H127" s="1513"/>
      <c r="I127" s="605"/>
      <c r="J127" s="63"/>
      <c r="K127" s="63"/>
      <c r="L127" s="610"/>
      <c r="M127" s="464"/>
      <c r="N127" s="464"/>
      <c r="O127" s="464"/>
      <c r="P127" s="664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65"/>
      <c r="BL127" s="464"/>
      <c r="BM127" s="464"/>
      <c r="BN127" s="464"/>
      <c r="BO127" s="611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12"/>
      <c r="DD127" s="612"/>
      <c r="DE127" s="612"/>
      <c r="DF127" s="612"/>
      <c r="DG127"/>
      <c r="DH127"/>
      <c r="DI127"/>
      <c r="DJ127"/>
      <c r="DK127"/>
      <c r="DL127" s="635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36"/>
    </row>
    <row r="128" spans="2:163" ht="3.65" customHeight="1">
      <c r="B128" s="614"/>
      <c r="C128" s="613"/>
      <c r="D128" s="613"/>
      <c r="E128" s="613"/>
      <c r="F128" s="613"/>
      <c r="G128" s="613"/>
      <c r="H128" s="1513"/>
      <c r="I128" s="605"/>
      <c r="J128" s="63"/>
      <c r="K128" s="63"/>
      <c r="L128" s="610"/>
      <c r="M128" s="464"/>
      <c r="N128" s="464"/>
      <c r="O128" s="464"/>
      <c r="P128" s="664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65"/>
      <c r="BL128" s="464"/>
      <c r="BM128" s="464"/>
      <c r="BN128" s="464"/>
      <c r="BO128" s="611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12"/>
      <c r="DD128" s="612"/>
      <c r="DE128" s="612"/>
      <c r="DF128" s="612"/>
      <c r="DG128"/>
      <c r="DH128"/>
      <c r="DI128"/>
      <c r="DJ128"/>
      <c r="DK128"/>
      <c r="DL128" s="635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36"/>
    </row>
    <row r="129" spans="2:163" ht="3.65" customHeight="1">
      <c r="B129" s="614"/>
      <c r="C129" s="613"/>
      <c r="D129" s="613"/>
      <c r="E129" s="613"/>
      <c r="F129" s="613"/>
      <c r="G129" s="613"/>
      <c r="H129" s="1513"/>
      <c r="I129" s="605"/>
      <c r="J129" s="63"/>
      <c r="K129" s="63"/>
      <c r="L129" s="610"/>
      <c r="M129" s="464"/>
      <c r="N129" s="464"/>
      <c r="O129" s="464"/>
      <c r="P129" s="664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65"/>
      <c r="BL129" s="464"/>
      <c r="BM129" s="464"/>
      <c r="BN129" s="464"/>
      <c r="BO129" s="611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12"/>
      <c r="DD129" s="612"/>
      <c r="DE129" s="612"/>
      <c r="DF129" s="612"/>
      <c r="DG129"/>
      <c r="DH129"/>
      <c r="DI129"/>
      <c r="DJ129"/>
      <c r="DK129"/>
      <c r="DL129" s="635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36"/>
    </row>
    <row r="130" spans="2:163" ht="3.65" customHeight="1">
      <c r="B130" s="614"/>
      <c r="C130" s="613"/>
      <c r="D130" s="613"/>
      <c r="E130" s="613"/>
      <c r="F130" s="613"/>
      <c r="G130" s="613"/>
      <c r="H130" s="1513"/>
      <c r="I130" s="605"/>
      <c r="J130" s="63"/>
      <c r="K130" s="63"/>
      <c r="L130" s="610"/>
      <c r="M130" s="464"/>
      <c r="N130" s="464"/>
      <c r="O130" s="464"/>
      <c r="P130" s="664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65"/>
      <c r="BL130" s="464"/>
      <c r="BM130" s="464"/>
      <c r="BN130" s="464"/>
      <c r="BO130" s="611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12"/>
      <c r="DD130" s="612"/>
      <c r="DE130" s="612"/>
      <c r="DF130" s="612"/>
      <c r="DG130"/>
      <c r="DH130"/>
      <c r="DI130"/>
      <c r="DJ130"/>
      <c r="DK130"/>
      <c r="DL130" s="635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36"/>
    </row>
    <row r="131" spans="2:163" ht="3.65" customHeight="1">
      <c r="B131" s="614"/>
      <c r="C131" s="613"/>
      <c r="D131" s="613"/>
      <c r="E131" s="613"/>
      <c r="F131" s="613"/>
      <c r="G131" s="613"/>
      <c r="H131" s="1513"/>
      <c r="I131" s="605"/>
      <c r="J131" s="63"/>
      <c r="K131" s="63"/>
      <c r="L131" s="610"/>
      <c r="M131" s="464"/>
      <c r="N131" s="464"/>
      <c r="O131" s="464"/>
      <c r="P131" s="664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65"/>
      <c r="BL131" s="464"/>
      <c r="BM131" s="464"/>
      <c r="BN131" s="464"/>
      <c r="BO131" s="611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12"/>
      <c r="DD131" s="612"/>
      <c r="DE131" s="612"/>
      <c r="DF131" s="612"/>
      <c r="DG131"/>
      <c r="DH131"/>
      <c r="DI131"/>
      <c r="DJ131"/>
      <c r="DK131"/>
      <c r="DL131" s="635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36"/>
    </row>
    <row r="132" spans="2:163" ht="3.65" customHeight="1">
      <c r="B132" s="614"/>
      <c r="C132" s="613"/>
      <c r="D132" s="613"/>
      <c r="E132" s="613"/>
      <c r="F132" s="613"/>
      <c r="G132" s="613"/>
      <c r="H132" s="1513"/>
      <c r="I132" s="605"/>
      <c r="J132" s="63"/>
      <c r="K132" s="63"/>
      <c r="L132" s="610"/>
      <c r="M132" s="464"/>
      <c r="N132" s="464"/>
      <c r="O132" s="464"/>
      <c r="P132" s="664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65"/>
      <c r="BL132" s="464"/>
      <c r="BM132" s="464"/>
      <c r="BN132" s="464"/>
      <c r="BO132" s="611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12"/>
      <c r="DD132" s="612"/>
      <c r="DE132" s="612"/>
      <c r="DF132" s="612"/>
      <c r="DG132"/>
      <c r="DH132"/>
      <c r="DI132"/>
      <c r="DJ132"/>
      <c r="DK132"/>
      <c r="DL132" s="635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36"/>
    </row>
    <row r="133" spans="2:163" ht="3.65" customHeight="1">
      <c r="B133" s="614"/>
      <c r="C133" s="613"/>
      <c r="D133" s="613"/>
      <c r="E133" s="613"/>
      <c r="F133" s="613"/>
      <c r="G133" s="613"/>
      <c r="H133" s="1513"/>
      <c r="I133" s="605"/>
      <c r="J133" s="63"/>
      <c r="K133" s="63"/>
      <c r="L133" s="610"/>
      <c r="M133" s="464"/>
      <c r="N133" s="464"/>
      <c r="O133" s="464"/>
      <c r="P133" s="664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65"/>
      <c r="BL133" s="464"/>
      <c r="BM133" s="464"/>
      <c r="BN133" s="464"/>
      <c r="BO133" s="611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12"/>
      <c r="DD133" s="612"/>
      <c r="DE133" s="612"/>
      <c r="DF133" s="612"/>
      <c r="DG133"/>
      <c r="DH133"/>
      <c r="DI133"/>
      <c r="DJ133"/>
      <c r="DK133"/>
      <c r="DL133" s="635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36"/>
    </row>
    <row r="134" spans="2:163" ht="3.65" customHeight="1">
      <c r="B134" s="614"/>
      <c r="C134" s="613"/>
      <c r="D134" s="613"/>
      <c r="E134" s="613"/>
      <c r="F134" s="613"/>
      <c r="G134" s="613"/>
      <c r="H134" s="1513"/>
      <c r="I134" s="605"/>
      <c r="J134" s="63"/>
      <c r="K134" s="63"/>
      <c r="L134" s="610"/>
      <c r="M134" s="464"/>
      <c r="N134" s="464"/>
      <c r="O134" s="464"/>
      <c r="P134" s="664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65"/>
      <c r="BL134" s="464"/>
      <c r="BM134" s="464"/>
      <c r="BN134" s="464"/>
      <c r="BO134" s="611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12"/>
      <c r="DD134" s="612"/>
      <c r="DE134" s="612"/>
      <c r="DF134" s="612"/>
      <c r="DG134"/>
      <c r="DH134"/>
      <c r="DI134"/>
      <c r="DJ134"/>
      <c r="DK134"/>
      <c r="DL134" s="635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36"/>
    </row>
    <row r="135" spans="2:163" ht="3.65" customHeight="1">
      <c r="B135" s="614"/>
      <c r="C135" s="613"/>
      <c r="D135" s="613"/>
      <c r="E135" s="613"/>
      <c r="F135" s="613"/>
      <c r="G135" s="613"/>
      <c r="H135" s="1513"/>
      <c r="I135" s="605"/>
      <c r="J135" s="63"/>
      <c r="K135" s="63"/>
      <c r="L135" s="610"/>
      <c r="M135" s="464"/>
      <c r="N135" s="464"/>
      <c r="O135" s="464"/>
      <c r="P135" s="664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65"/>
      <c r="BL135" s="464"/>
      <c r="BM135" s="464"/>
      <c r="BN135" s="464"/>
      <c r="BO135" s="611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12"/>
      <c r="DD135" s="612"/>
      <c r="DE135" s="612"/>
      <c r="DF135" s="612"/>
      <c r="DG135"/>
      <c r="DH135"/>
      <c r="DI135"/>
      <c r="DJ135"/>
      <c r="DK135"/>
      <c r="DL135" s="635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36"/>
    </row>
    <row r="136" spans="2:163" ht="3.65" customHeight="1">
      <c r="B136" s="614"/>
      <c r="C136" s="613"/>
      <c r="D136" s="613"/>
      <c r="E136" s="613"/>
      <c r="F136" s="613"/>
      <c r="G136" s="613"/>
      <c r="H136" s="1513"/>
      <c r="I136" s="605"/>
      <c r="J136" s="63"/>
      <c r="K136" s="63"/>
      <c r="L136" s="610"/>
      <c r="M136" s="464"/>
      <c r="N136" s="464"/>
      <c r="O136" s="464"/>
      <c r="P136" s="664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65"/>
      <c r="BL136" s="464"/>
      <c r="BM136" s="464"/>
      <c r="BN136" s="464"/>
      <c r="BO136" s="611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12"/>
      <c r="DD136" s="612"/>
      <c r="DE136" s="612"/>
      <c r="DF136" s="612"/>
      <c r="DG136"/>
      <c r="DH136"/>
      <c r="DI136"/>
      <c r="DJ136"/>
      <c r="DK136"/>
      <c r="DL136" s="635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36"/>
    </row>
    <row r="137" spans="2:163" ht="3.65" customHeight="1">
      <c r="B137" s="614"/>
      <c r="C137" s="613"/>
      <c r="D137" s="613"/>
      <c r="E137" s="613"/>
      <c r="F137" s="613"/>
      <c r="G137" s="613"/>
      <c r="H137" s="1513"/>
      <c r="I137" s="605"/>
      <c r="J137" s="63"/>
      <c r="K137" s="63"/>
      <c r="L137" s="610"/>
      <c r="M137" s="464"/>
      <c r="N137" s="464"/>
      <c r="O137" s="464"/>
      <c r="P137" s="664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65"/>
      <c r="BL137" s="464"/>
      <c r="BM137" s="464"/>
      <c r="BN137" s="464"/>
      <c r="BO137" s="611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12"/>
      <c r="DD137" s="612"/>
      <c r="DE137" s="612"/>
      <c r="DF137" s="612"/>
      <c r="DG137"/>
      <c r="DH137"/>
      <c r="DI137"/>
      <c r="DJ137"/>
      <c r="DK137"/>
      <c r="DL137" s="635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36"/>
    </row>
    <row r="138" spans="2:163" ht="3.65" customHeight="1">
      <c r="B138" s="614"/>
      <c r="C138" s="613"/>
      <c r="D138" s="613"/>
      <c r="E138" s="613"/>
      <c r="F138" s="613"/>
      <c r="G138" s="613"/>
      <c r="H138" s="1513"/>
      <c r="I138" s="605"/>
      <c r="J138" s="63"/>
      <c r="K138" s="63"/>
      <c r="L138" s="610"/>
      <c r="M138" s="464"/>
      <c r="N138" s="464"/>
      <c r="O138" s="464"/>
      <c r="P138" s="664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65"/>
      <c r="BL138" s="464"/>
      <c r="BM138" s="464"/>
      <c r="BN138" s="464"/>
      <c r="BO138" s="611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12"/>
      <c r="DD138" s="612"/>
      <c r="DE138" s="612"/>
      <c r="DF138" s="612"/>
      <c r="DG138"/>
      <c r="DH138"/>
      <c r="DI138"/>
      <c r="DJ138"/>
      <c r="DK138"/>
      <c r="DL138" s="635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36"/>
    </row>
    <row r="139" spans="2:163" ht="3.65" customHeight="1">
      <c r="B139" s="614"/>
      <c r="C139" s="613"/>
      <c r="D139" s="613"/>
      <c r="E139" s="613"/>
      <c r="F139" s="613"/>
      <c r="G139" s="613"/>
      <c r="H139" s="1513"/>
      <c r="I139" s="605"/>
      <c r="J139" s="63"/>
      <c r="K139" s="63"/>
      <c r="L139" s="610"/>
      <c r="M139" s="464"/>
      <c r="N139" s="464"/>
      <c r="O139" s="464"/>
      <c r="P139" s="664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65"/>
      <c r="BL139" s="464"/>
      <c r="BM139" s="464"/>
      <c r="BN139" s="464"/>
      <c r="BO139" s="611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12"/>
      <c r="DD139" s="612"/>
      <c r="DE139" s="612"/>
      <c r="DF139" s="612"/>
      <c r="DG139"/>
      <c r="DH139"/>
      <c r="DI139"/>
      <c r="DJ139"/>
      <c r="DK139"/>
      <c r="DL139" s="635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36"/>
    </row>
    <row r="140" spans="2:163" ht="3.65" customHeight="1">
      <c r="B140" s="614"/>
      <c r="C140" s="613"/>
      <c r="D140" s="613"/>
      <c r="E140" s="613"/>
      <c r="F140" s="613"/>
      <c r="G140" s="613"/>
      <c r="H140" s="1513"/>
      <c r="I140" s="605"/>
      <c r="J140" s="63"/>
      <c r="K140" s="63"/>
      <c r="L140" s="610"/>
      <c r="M140" s="464"/>
      <c r="N140" s="464"/>
      <c r="O140" s="464"/>
      <c r="P140" s="664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65"/>
      <c r="BL140" s="464"/>
      <c r="BM140" s="464"/>
      <c r="BN140" s="464"/>
      <c r="BO140" s="611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12"/>
      <c r="DD140" s="612"/>
      <c r="DE140" s="612"/>
      <c r="DF140" s="612"/>
      <c r="DG140"/>
      <c r="DH140"/>
      <c r="DI140"/>
      <c r="DJ140"/>
      <c r="DK140"/>
      <c r="DL140" s="635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36"/>
    </row>
    <row r="141" spans="2:163" ht="3.65" customHeight="1">
      <c r="B141" s="614"/>
      <c r="C141" s="613"/>
      <c r="D141" s="613"/>
      <c r="E141" s="613"/>
      <c r="F141" s="613"/>
      <c r="G141" s="613"/>
      <c r="H141" s="1513"/>
      <c r="I141" s="605"/>
      <c r="J141" s="63"/>
      <c r="K141" s="63"/>
      <c r="L141" s="610"/>
      <c r="M141" s="464"/>
      <c r="N141" s="464"/>
      <c r="O141" s="464"/>
      <c r="P141" s="664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65"/>
      <c r="BL141" s="464"/>
      <c r="BM141" s="464"/>
      <c r="BN141" s="464"/>
      <c r="BO141" s="611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12"/>
      <c r="DD141" s="612"/>
      <c r="DE141" s="612"/>
      <c r="DF141" s="612"/>
      <c r="DG141"/>
      <c r="DH141"/>
      <c r="DI141"/>
      <c r="DJ141"/>
      <c r="DK141"/>
      <c r="DL141" s="635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36"/>
    </row>
    <row r="142" spans="2:163" ht="3.65" customHeight="1">
      <c r="B142" s="614"/>
      <c r="C142" s="613"/>
      <c r="D142" s="613"/>
      <c r="E142" s="613"/>
      <c r="F142" s="613"/>
      <c r="G142" s="613"/>
      <c r="H142" s="1513"/>
      <c r="I142" s="605"/>
      <c r="J142" s="63"/>
      <c r="K142" s="63"/>
      <c r="L142" s="610"/>
      <c r="M142" s="464"/>
      <c r="N142" s="464"/>
      <c r="O142" s="464"/>
      <c r="P142" s="664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65"/>
      <c r="BL142" s="464"/>
      <c r="BM142" s="464"/>
      <c r="BN142" s="464"/>
      <c r="BO142" s="611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12"/>
      <c r="DD142" s="612"/>
      <c r="DE142" s="612"/>
      <c r="DF142" s="612"/>
      <c r="DG142"/>
      <c r="DH142"/>
      <c r="DI142"/>
      <c r="DJ142"/>
      <c r="DK142"/>
      <c r="DL142" s="635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36"/>
    </row>
    <row r="143" spans="2:163" ht="3.65" customHeight="1">
      <c r="B143" s="614"/>
      <c r="C143" s="613"/>
      <c r="D143" s="613"/>
      <c r="E143" s="613"/>
      <c r="F143" s="613"/>
      <c r="G143" s="613"/>
      <c r="H143" s="1513"/>
      <c r="I143" s="605"/>
      <c r="J143" s="63"/>
      <c r="K143" s="63"/>
      <c r="L143" s="610"/>
      <c r="M143" s="464"/>
      <c r="N143" s="464"/>
      <c r="O143" s="464"/>
      <c r="P143" s="664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65"/>
      <c r="BL143" s="464"/>
      <c r="BM143" s="464"/>
      <c r="BN143" s="464"/>
      <c r="BO143" s="611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12"/>
      <c r="DD143" s="612"/>
      <c r="DE143" s="612"/>
      <c r="DF143" s="612"/>
      <c r="DG143"/>
      <c r="DH143"/>
      <c r="DI143"/>
      <c r="DJ143"/>
      <c r="DK143"/>
      <c r="DL143" s="635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36"/>
    </row>
    <row r="144" spans="2:163" ht="3.65" customHeight="1">
      <c r="B144" s="614"/>
      <c r="C144" s="613"/>
      <c r="D144" s="613"/>
      <c r="E144" s="613"/>
      <c r="F144" s="613"/>
      <c r="G144" s="613"/>
      <c r="H144" s="1513"/>
      <c r="I144" s="605"/>
      <c r="J144" s="63"/>
      <c r="K144" s="63"/>
      <c r="L144" s="610"/>
      <c r="M144" s="464"/>
      <c r="N144" s="464"/>
      <c r="O144" s="464"/>
      <c r="P144" s="664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65"/>
      <c r="BL144" s="464"/>
      <c r="BM144" s="464"/>
      <c r="BN144" s="464"/>
      <c r="BO144" s="611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12"/>
      <c r="DD144" s="612"/>
      <c r="DE144" s="612"/>
      <c r="DF144" s="612"/>
      <c r="DG144"/>
      <c r="DH144"/>
      <c r="DI144"/>
      <c r="DJ144"/>
      <c r="DK144"/>
      <c r="DL144" s="635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36"/>
    </row>
    <row r="145" spans="2:163" ht="3.65" customHeight="1">
      <c r="B145" s="614"/>
      <c r="C145" s="613"/>
      <c r="D145" s="613"/>
      <c r="E145" s="613"/>
      <c r="F145" s="613"/>
      <c r="G145" s="613"/>
      <c r="H145" s="1513"/>
      <c r="I145" s="605"/>
      <c r="J145" s="63"/>
      <c r="K145" s="63"/>
      <c r="L145" s="610"/>
      <c r="M145" s="464"/>
      <c r="N145" s="464"/>
      <c r="O145" s="464"/>
      <c r="P145" s="664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65"/>
      <c r="BL145" s="464"/>
      <c r="BM145" s="464"/>
      <c r="BN145" s="464"/>
      <c r="BO145" s="611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12"/>
      <c r="DD145" s="612"/>
      <c r="DE145" s="612"/>
      <c r="DF145" s="612"/>
      <c r="DG145"/>
      <c r="DH145"/>
      <c r="DI145"/>
      <c r="DJ145"/>
      <c r="DK145"/>
      <c r="DL145" s="635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36"/>
    </row>
    <row r="146" spans="2:163" ht="3.65" customHeight="1">
      <c r="B146" s="614"/>
      <c r="C146" s="613"/>
      <c r="D146" s="613"/>
      <c r="E146" s="613"/>
      <c r="F146" s="613"/>
      <c r="G146" s="613"/>
      <c r="H146" s="1513"/>
      <c r="I146" s="605"/>
      <c r="J146" s="63"/>
      <c r="K146" s="63"/>
      <c r="L146" s="610"/>
      <c r="M146" s="464"/>
      <c r="N146" s="464"/>
      <c r="O146" s="464"/>
      <c r="P146" s="664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65"/>
      <c r="BL146" s="464"/>
      <c r="BM146" s="464"/>
      <c r="BN146" s="464"/>
      <c r="BO146" s="611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12"/>
      <c r="DD146" s="612"/>
      <c r="DE146" s="612"/>
      <c r="DF146" s="612"/>
      <c r="DG146"/>
      <c r="DH146"/>
      <c r="DI146"/>
      <c r="DJ146"/>
      <c r="DK146"/>
      <c r="DL146" s="635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36"/>
    </row>
    <row r="147" spans="2:163" ht="3.65" customHeight="1">
      <c r="B147" s="614"/>
      <c r="C147" s="613"/>
      <c r="D147" s="613"/>
      <c r="E147" s="613"/>
      <c r="F147" s="613"/>
      <c r="G147" s="613"/>
      <c r="H147" s="1513"/>
      <c r="I147" s="605"/>
      <c r="J147" s="63"/>
      <c r="K147" s="63"/>
      <c r="L147" s="610"/>
      <c r="M147" s="464"/>
      <c r="N147" s="464"/>
      <c r="O147" s="464"/>
      <c r="P147" s="664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65"/>
      <c r="BL147" s="464"/>
      <c r="BM147" s="464"/>
      <c r="BN147" s="464"/>
      <c r="BO147" s="611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12"/>
      <c r="DD147" s="612"/>
      <c r="DE147" s="612"/>
      <c r="DF147" s="612"/>
      <c r="DG147"/>
      <c r="DH147"/>
      <c r="DI147"/>
      <c r="DJ147"/>
      <c r="DK147"/>
      <c r="DL147" s="635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36"/>
    </row>
    <row r="148" spans="2:163" ht="3.65" customHeight="1">
      <c r="B148" s="614"/>
      <c r="C148" s="613"/>
      <c r="D148" s="613"/>
      <c r="E148" s="613"/>
      <c r="F148" s="613"/>
      <c r="G148" s="613"/>
      <c r="H148" s="1513"/>
      <c r="I148" s="605"/>
      <c r="J148" s="63"/>
      <c r="K148" s="63"/>
      <c r="L148" s="610"/>
      <c r="M148" s="464"/>
      <c r="N148" s="464"/>
      <c r="O148" s="464"/>
      <c r="P148" s="664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65"/>
      <c r="BL148" s="464"/>
      <c r="BM148" s="464"/>
      <c r="BN148" s="464"/>
      <c r="BO148" s="611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12"/>
      <c r="DD148" s="612"/>
      <c r="DE148" s="612"/>
      <c r="DF148" s="612"/>
      <c r="DG148"/>
      <c r="DH148"/>
      <c r="DI148"/>
      <c r="DJ148"/>
      <c r="DK148"/>
      <c r="DL148" s="635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36"/>
    </row>
    <row r="149" spans="2:163" ht="3.65" customHeight="1">
      <c r="B149" s="614"/>
      <c r="C149" s="613"/>
      <c r="D149" s="613"/>
      <c r="E149" s="613"/>
      <c r="F149" s="613"/>
      <c r="G149" s="613"/>
      <c r="H149" s="1513"/>
      <c r="I149" s="605"/>
      <c r="J149" s="63"/>
      <c r="K149" s="63"/>
      <c r="L149" s="610"/>
      <c r="M149" s="464"/>
      <c r="N149" s="464"/>
      <c r="O149" s="464"/>
      <c r="P149" s="664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65"/>
      <c r="BL149" s="464"/>
      <c r="BM149" s="464"/>
      <c r="BN149" s="464"/>
      <c r="BO149" s="611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12"/>
      <c r="DD149" s="612"/>
      <c r="DE149" s="612"/>
      <c r="DF149" s="612"/>
      <c r="DG149"/>
      <c r="DH149"/>
      <c r="DI149"/>
      <c r="DJ149"/>
      <c r="DK149"/>
      <c r="DL149" s="635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36"/>
    </row>
    <row r="150" spans="2:163" ht="3.65" customHeight="1">
      <c r="B150" s="614"/>
      <c r="C150" s="613"/>
      <c r="D150" s="613"/>
      <c r="E150" s="613"/>
      <c r="F150" s="613"/>
      <c r="G150" s="613"/>
      <c r="H150" s="1513"/>
      <c r="I150" s="605"/>
      <c r="J150" s="63"/>
      <c r="K150" s="63"/>
      <c r="L150" s="610"/>
      <c r="M150" s="464"/>
      <c r="N150" s="464"/>
      <c r="O150" s="464"/>
      <c r="P150" s="664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65"/>
      <c r="BL150" s="464"/>
      <c r="BM150" s="464"/>
      <c r="BN150" s="464"/>
      <c r="BO150" s="611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12"/>
      <c r="DD150" s="612"/>
      <c r="DE150" s="612"/>
      <c r="DF150" s="612"/>
      <c r="DG150"/>
      <c r="DH150"/>
      <c r="DI150"/>
      <c r="DJ150"/>
      <c r="DK150"/>
      <c r="DL150" s="635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36"/>
    </row>
    <row r="151" spans="2:163" ht="3.65" customHeight="1">
      <c r="B151" s="614"/>
      <c r="C151" s="613"/>
      <c r="D151" s="613"/>
      <c r="E151" s="613"/>
      <c r="F151" s="613"/>
      <c r="G151" s="613"/>
      <c r="H151" s="1513"/>
      <c r="I151" s="605"/>
      <c r="J151" s="63"/>
      <c r="K151" s="63"/>
      <c r="L151" s="610"/>
      <c r="M151" s="464"/>
      <c r="N151" s="464"/>
      <c r="O151" s="464"/>
      <c r="P151" s="664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65"/>
      <c r="BL151" s="464"/>
      <c r="BM151" s="464"/>
      <c r="BN151" s="464"/>
      <c r="BO151" s="611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12"/>
      <c r="DD151" s="612"/>
      <c r="DE151" s="612"/>
      <c r="DF151" s="612"/>
      <c r="DG151"/>
      <c r="DH151"/>
      <c r="DI151"/>
      <c r="DJ151"/>
      <c r="DK151"/>
      <c r="DL151" s="635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36"/>
    </row>
    <row r="152" spans="2:163" ht="3.65" customHeight="1">
      <c r="B152" s="614"/>
      <c r="C152" s="613"/>
      <c r="D152" s="613"/>
      <c r="E152" s="613"/>
      <c r="F152" s="613"/>
      <c r="G152" s="613"/>
      <c r="H152" s="1513"/>
      <c r="I152" s="605"/>
      <c r="J152" s="63"/>
      <c r="K152" s="63"/>
      <c r="L152" s="610"/>
      <c r="M152" s="464"/>
      <c r="N152" s="464"/>
      <c r="O152" s="464"/>
      <c r="P152" s="664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65"/>
      <c r="BL152" s="464"/>
      <c r="BM152" s="464"/>
      <c r="BN152" s="464"/>
      <c r="BO152" s="611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12"/>
      <c r="DD152" s="612"/>
      <c r="DE152" s="612"/>
      <c r="DF152" s="612"/>
      <c r="DG152"/>
      <c r="DH152"/>
      <c r="DI152"/>
      <c r="DJ152"/>
      <c r="DK152"/>
      <c r="DL152" s="635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36"/>
    </row>
    <row r="153" spans="2:163" ht="3.65" customHeight="1">
      <c r="B153" s="614"/>
      <c r="C153" s="613"/>
      <c r="D153" s="613"/>
      <c r="E153" s="613"/>
      <c r="F153" s="613"/>
      <c r="G153" s="613"/>
      <c r="H153" s="1513"/>
      <c r="I153" s="605"/>
      <c r="J153" s="63"/>
      <c r="K153" s="63"/>
      <c r="L153" s="610"/>
      <c r="M153" s="464"/>
      <c r="N153" s="464"/>
      <c r="O153" s="464"/>
      <c r="P153" s="664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65"/>
      <c r="BL153" s="464"/>
      <c r="BM153" s="464"/>
      <c r="BN153" s="464"/>
      <c r="BO153" s="611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12"/>
      <c r="DD153" s="612"/>
      <c r="DE153" s="612"/>
      <c r="DF153" s="612"/>
      <c r="DG153"/>
      <c r="DH153"/>
      <c r="DI153"/>
      <c r="DJ153"/>
      <c r="DK153"/>
      <c r="DL153" s="635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36"/>
    </row>
    <row r="154" spans="2:163" ht="3.65" customHeight="1">
      <c r="B154" s="614"/>
      <c r="C154" s="613"/>
      <c r="D154" s="613"/>
      <c r="E154" s="613"/>
      <c r="F154" s="613"/>
      <c r="G154" s="613"/>
      <c r="H154" s="1513"/>
      <c r="I154" s="605"/>
      <c r="J154" s="63"/>
      <c r="K154" s="63"/>
      <c r="L154" s="610"/>
      <c r="M154" s="464"/>
      <c r="N154" s="464"/>
      <c r="O154" s="464"/>
      <c r="P154" s="664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65"/>
      <c r="BL154" s="464"/>
      <c r="BM154" s="464"/>
      <c r="BN154" s="464"/>
      <c r="BO154" s="611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12"/>
      <c r="DD154" s="612"/>
      <c r="DE154" s="612"/>
      <c r="DF154" s="612"/>
      <c r="DG154"/>
      <c r="DH154"/>
      <c r="DI154"/>
      <c r="DJ154"/>
      <c r="DK154"/>
      <c r="DL154" s="635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36"/>
    </row>
    <row r="155" spans="2:163" ht="3.65" customHeight="1">
      <c r="B155" s="614"/>
      <c r="C155" s="613"/>
      <c r="D155" s="613"/>
      <c r="E155" s="613"/>
      <c r="F155" s="613"/>
      <c r="G155" s="613"/>
      <c r="H155" s="1513"/>
      <c r="I155" s="605"/>
      <c r="J155" s="63"/>
      <c r="K155" s="63"/>
      <c r="L155" s="610"/>
      <c r="M155" s="464"/>
      <c r="N155" s="464"/>
      <c r="O155" s="464"/>
      <c r="P155" s="664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65"/>
      <c r="BL155" s="464"/>
      <c r="BM155" s="464"/>
      <c r="BN155" s="464"/>
      <c r="BO155" s="611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12"/>
      <c r="DD155" s="612"/>
      <c r="DE155" s="612"/>
      <c r="DF155" s="612"/>
      <c r="DG155"/>
      <c r="DH155"/>
      <c r="DI155"/>
      <c r="DJ155"/>
      <c r="DK155"/>
      <c r="DL155" s="635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36"/>
    </row>
    <row r="156" spans="2:163" ht="3.65" customHeight="1">
      <c r="B156" s="614"/>
      <c r="C156" s="613"/>
      <c r="D156" s="613"/>
      <c r="E156" s="613"/>
      <c r="F156" s="613"/>
      <c r="G156" s="613"/>
      <c r="H156" s="1513"/>
      <c r="I156" s="605"/>
      <c r="J156" s="63"/>
      <c r="K156" s="63"/>
      <c r="L156" s="610"/>
      <c r="M156" s="464"/>
      <c r="N156" s="464"/>
      <c r="O156" s="464"/>
      <c r="P156" s="664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65"/>
      <c r="BL156" s="464"/>
      <c r="BM156" s="464"/>
      <c r="BN156" s="464"/>
      <c r="BO156" s="611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12"/>
      <c r="DD156" s="612"/>
      <c r="DE156" s="612"/>
      <c r="DF156" s="612"/>
      <c r="DG156"/>
      <c r="DH156"/>
      <c r="DI156"/>
      <c r="DJ156"/>
      <c r="DK156"/>
      <c r="DL156" s="635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36"/>
    </row>
    <row r="157" spans="2:163" ht="3.65" customHeight="1">
      <c r="B157" s="614"/>
      <c r="C157" s="613"/>
      <c r="D157" s="613"/>
      <c r="E157" s="613"/>
      <c r="F157" s="613"/>
      <c r="G157" s="613"/>
      <c r="H157" s="1513"/>
      <c r="I157" s="605"/>
      <c r="J157" s="63"/>
      <c r="K157" s="63"/>
      <c r="L157" s="610"/>
      <c r="M157" s="464"/>
      <c r="N157" s="464"/>
      <c r="O157" s="464"/>
      <c r="P157" s="664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65"/>
      <c r="BL157" s="464"/>
      <c r="BM157" s="464"/>
      <c r="BN157" s="464"/>
      <c r="BO157" s="611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12"/>
      <c r="DD157" s="612"/>
      <c r="DE157" s="612"/>
      <c r="DF157" s="612"/>
      <c r="DG157"/>
      <c r="DH157"/>
      <c r="DI157"/>
      <c r="DJ157"/>
      <c r="DK157"/>
      <c r="DL157" s="635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36"/>
    </row>
    <row r="158" spans="2:163" ht="3.65" customHeight="1">
      <c r="B158" s="614"/>
      <c r="C158" s="613"/>
      <c r="D158" s="613"/>
      <c r="E158" s="613"/>
      <c r="F158" s="613"/>
      <c r="G158" s="613"/>
      <c r="H158" s="1513"/>
      <c r="I158" s="605"/>
      <c r="J158" s="63"/>
      <c r="K158" s="63"/>
      <c r="L158" s="610"/>
      <c r="M158" s="464"/>
      <c r="N158" s="464"/>
      <c r="O158" s="464"/>
      <c r="P158" s="664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65"/>
      <c r="BL158" s="464"/>
      <c r="BM158" s="464"/>
      <c r="BN158" s="464"/>
      <c r="BO158" s="611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12"/>
      <c r="DD158" s="612"/>
      <c r="DE158" s="612"/>
      <c r="DF158" s="612"/>
      <c r="DG158"/>
      <c r="DH158"/>
      <c r="DI158"/>
      <c r="DJ158"/>
      <c r="DK158"/>
      <c r="DL158" s="635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36"/>
    </row>
    <row r="159" spans="2:163" ht="3.65" customHeight="1">
      <c r="B159" s="614"/>
      <c r="C159" s="613"/>
      <c r="D159" s="613"/>
      <c r="E159" s="613"/>
      <c r="F159" s="613"/>
      <c r="G159" s="613"/>
      <c r="H159" s="1513"/>
      <c r="I159" s="605"/>
      <c r="J159" s="63"/>
      <c r="K159" s="63"/>
      <c r="L159" s="610"/>
      <c r="M159" s="464"/>
      <c r="N159" s="464"/>
      <c r="O159" s="464"/>
      <c r="P159" s="664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65"/>
      <c r="BL159" s="464"/>
      <c r="BM159" s="464"/>
      <c r="BN159" s="464"/>
      <c r="BO159" s="611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12"/>
      <c r="DD159" s="612"/>
      <c r="DE159" s="612"/>
      <c r="DF159" s="612"/>
      <c r="DG159"/>
      <c r="DH159"/>
      <c r="DI159"/>
      <c r="DJ159"/>
      <c r="DK159"/>
      <c r="DL159" s="635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36"/>
    </row>
    <row r="160" spans="2:163" ht="3.65" customHeight="1">
      <c r="B160" s="614"/>
      <c r="C160" s="613"/>
      <c r="D160" s="613"/>
      <c r="E160" s="613"/>
      <c r="F160" s="613"/>
      <c r="G160" s="613"/>
      <c r="H160" s="1513"/>
      <c r="I160" s="605"/>
      <c r="J160" s="63"/>
      <c r="K160" s="63"/>
      <c r="L160" s="610"/>
      <c r="M160" s="464"/>
      <c r="N160" s="464"/>
      <c r="O160" s="464"/>
      <c r="P160" s="664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65"/>
      <c r="BL160" s="464"/>
      <c r="BM160" s="464"/>
      <c r="BN160" s="464"/>
      <c r="BO160" s="611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12"/>
      <c r="DD160" s="612"/>
      <c r="DE160" s="612"/>
      <c r="DF160" s="612"/>
      <c r="DG160"/>
      <c r="DH160"/>
      <c r="DI160"/>
      <c r="DJ160"/>
      <c r="DK160"/>
    </row>
    <row r="161" spans="2:143" ht="3.65" customHeight="1">
      <c r="B161" s="614"/>
      <c r="C161" s="613"/>
      <c r="D161" s="613"/>
      <c r="E161" s="613"/>
      <c r="F161" s="613"/>
      <c r="G161" s="613"/>
      <c r="H161" s="1513"/>
      <c r="I161" s="605"/>
      <c r="J161" s="63"/>
      <c r="K161" s="63"/>
      <c r="L161" s="610"/>
      <c r="M161" s="464"/>
      <c r="N161" s="464"/>
      <c r="O161" s="464"/>
      <c r="P161" s="664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65"/>
      <c r="BL161" s="464"/>
      <c r="BM161" s="464"/>
      <c r="BN161" s="464"/>
      <c r="BO161" s="611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12"/>
      <c r="DD161" s="612"/>
      <c r="DE161" s="612"/>
      <c r="DF161" s="612"/>
      <c r="DG161"/>
      <c r="DH161"/>
      <c r="DI161"/>
      <c r="DJ161"/>
      <c r="DK161"/>
    </row>
    <row r="162" spans="2:143" ht="3.65" customHeight="1">
      <c r="B162" s="614"/>
      <c r="C162" s="613"/>
      <c r="D162" s="613"/>
      <c r="E162" s="613"/>
      <c r="F162" s="613"/>
      <c r="G162" s="613"/>
      <c r="H162" s="1513"/>
      <c r="I162" s="605"/>
      <c r="J162" s="63"/>
      <c r="K162" s="63"/>
      <c r="L162" s="610"/>
      <c r="M162" s="464"/>
      <c r="N162" s="464"/>
      <c r="O162" s="464"/>
      <c r="P162" s="664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65"/>
      <c r="BL162" s="464"/>
      <c r="BM162" s="464"/>
      <c r="BN162" s="464"/>
      <c r="BO162" s="611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12"/>
      <c r="DD162" s="612"/>
      <c r="DE162" s="612"/>
      <c r="DF162" s="612"/>
      <c r="DG162"/>
      <c r="DH162"/>
      <c r="DI162"/>
      <c r="DJ162"/>
      <c r="DK162"/>
    </row>
    <row r="163" spans="2:143" ht="3.65" customHeight="1">
      <c r="B163" s="614"/>
      <c r="C163" s="613"/>
      <c r="D163" s="613"/>
      <c r="E163" s="613"/>
      <c r="F163" s="613"/>
      <c r="G163" s="613"/>
      <c r="H163" s="1513"/>
      <c r="I163" s="605"/>
      <c r="J163" s="63"/>
      <c r="K163" s="63"/>
      <c r="L163" s="610"/>
      <c r="M163" s="464"/>
      <c r="N163" s="464"/>
      <c r="O163" s="464"/>
      <c r="P163" s="664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65"/>
      <c r="BL163" s="464"/>
      <c r="BM163" s="464"/>
      <c r="BN163" s="464"/>
      <c r="BO163" s="611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12"/>
      <c r="DD163" s="612"/>
      <c r="DE163" s="612"/>
      <c r="DF163" s="612"/>
      <c r="DG163"/>
      <c r="DH163"/>
      <c r="DI163"/>
      <c r="DJ163"/>
      <c r="DK163"/>
    </row>
    <row r="164" spans="2:143" ht="3.65" customHeight="1">
      <c r="B164" s="614"/>
      <c r="C164" s="613"/>
      <c r="D164" s="613"/>
      <c r="E164" s="613"/>
      <c r="F164" s="613"/>
      <c r="G164" s="613"/>
      <c r="H164" s="1513"/>
      <c r="I164" s="605"/>
      <c r="J164" s="63"/>
      <c r="K164" s="63"/>
      <c r="L164" s="610"/>
      <c r="M164" s="464"/>
      <c r="N164" s="464"/>
      <c r="O164" s="464"/>
      <c r="P164" s="664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65"/>
      <c r="BL164" s="464"/>
      <c r="BM164" s="464"/>
      <c r="BN164" s="464"/>
      <c r="BO164" s="611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12"/>
      <c r="DD164" s="612"/>
      <c r="DE164" s="612"/>
      <c r="DF164" s="612"/>
      <c r="DG164"/>
      <c r="DH164"/>
      <c r="DI164"/>
      <c r="DJ164"/>
      <c r="DK164"/>
    </row>
    <row r="165" spans="2:143" ht="3.65" customHeight="1">
      <c r="B165" s="614"/>
      <c r="C165" s="613"/>
      <c r="D165" s="613"/>
      <c r="E165" s="613"/>
      <c r="F165" s="613"/>
      <c r="G165" s="613"/>
      <c r="H165" s="1513"/>
      <c r="I165" s="605"/>
      <c r="J165" s="63"/>
      <c r="K165" s="63"/>
      <c r="L165" s="610"/>
      <c r="M165" s="464"/>
      <c r="N165" s="464"/>
      <c r="O165" s="464"/>
      <c r="P165" s="664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65"/>
      <c r="BL165" s="464"/>
      <c r="BM165" s="464"/>
      <c r="BN165" s="464"/>
      <c r="BO165" s="611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12"/>
      <c r="DD165" s="612"/>
      <c r="DE165" s="612"/>
      <c r="DF165" s="612"/>
      <c r="DG165"/>
      <c r="DH165"/>
      <c r="DI165"/>
      <c r="DJ165"/>
      <c r="DK165"/>
    </row>
    <row r="166" spans="2:143" ht="3.65" customHeight="1">
      <c r="B166" s="614"/>
      <c r="C166" s="613"/>
      <c r="D166" s="613"/>
      <c r="E166" s="613"/>
      <c r="F166" s="613"/>
      <c r="G166" s="613"/>
      <c r="H166" s="1513"/>
      <c r="I166" s="605"/>
      <c r="J166" s="63"/>
      <c r="K166" s="63"/>
      <c r="L166" s="610"/>
      <c r="M166" s="464"/>
      <c r="N166" s="464"/>
      <c r="O166" s="464"/>
      <c r="P166" s="664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65"/>
      <c r="BL166" s="464"/>
      <c r="BM166" s="464"/>
      <c r="BN166" s="464"/>
      <c r="BO166" s="611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12"/>
      <c r="DD166" s="612"/>
      <c r="DE166" s="612"/>
      <c r="DF166" s="612"/>
      <c r="DG166"/>
      <c r="DH166"/>
      <c r="DI166"/>
      <c r="DJ166"/>
      <c r="DK166"/>
    </row>
    <row r="167" spans="2:143" ht="3.65" customHeight="1">
      <c r="B167" s="614"/>
      <c r="C167" s="613"/>
      <c r="D167" s="613"/>
      <c r="E167" s="613"/>
      <c r="F167" s="613"/>
      <c r="G167" s="613"/>
      <c r="H167" s="1513"/>
      <c r="I167" s="605"/>
      <c r="J167" s="63"/>
      <c r="K167" s="63"/>
      <c r="L167" s="610"/>
      <c r="M167" s="464"/>
      <c r="N167" s="464"/>
      <c r="O167" s="464"/>
      <c r="P167" s="664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65"/>
      <c r="BL167" s="464"/>
      <c r="BM167" s="464"/>
      <c r="BN167" s="464"/>
      <c r="BO167" s="611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12"/>
      <c r="DD167" s="612"/>
      <c r="DE167" s="612"/>
      <c r="DF167" s="612"/>
      <c r="DG167"/>
      <c r="DH167"/>
      <c r="DI167"/>
      <c r="DJ167"/>
      <c r="DK167"/>
    </row>
    <row r="168" spans="2:143" ht="3.65" customHeight="1">
      <c r="B168" s="614"/>
      <c r="C168" s="613"/>
      <c r="D168" s="613"/>
      <c r="E168" s="613"/>
      <c r="F168" s="613"/>
      <c r="G168" s="613"/>
      <c r="H168" s="1513"/>
      <c r="I168" s="605"/>
      <c r="J168" s="63"/>
      <c r="K168" s="63"/>
      <c r="L168" s="610"/>
      <c r="M168" s="464"/>
      <c r="N168" s="464"/>
      <c r="O168" s="464"/>
      <c r="P168" s="664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65"/>
      <c r="BL168" s="464"/>
      <c r="BM168" s="464"/>
      <c r="BN168" s="464"/>
      <c r="BO168" s="611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12"/>
      <c r="DD168" s="612"/>
      <c r="DE168" s="612"/>
      <c r="DF168" s="612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14"/>
      <c r="C169" s="613"/>
      <c r="D169" s="613"/>
      <c r="E169" s="613"/>
      <c r="F169" s="613"/>
      <c r="G169" s="613"/>
      <c r="H169" s="1513"/>
      <c r="I169" s="605"/>
      <c r="J169" s="63"/>
      <c r="K169" s="63"/>
      <c r="L169" s="610"/>
      <c r="M169" s="464"/>
      <c r="N169" s="464"/>
      <c r="O169" s="464"/>
      <c r="P169" s="664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65"/>
      <c r="BL169" s="464"/>
      <c r="BM169" s="464"/>
      <c r="BN169" s="464"/>
      <c r="BO169" s="611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12"/>
      <c r="DD169" s="612"/>
      <c r="DE169" s="612"/>
      <c r="DF169" s="612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14"/>
      <c r="C170" s="613"/>
      <c r="D170" s="613"/>
      <c r="E170" s="613"/>
      <c r="F170" s="613"/>
      <c r="G170" s="613"/>
      <c r="H170" s="1513"/>
      <c r="I170" s="605"/>
      <c r="J170" s="63"/>
      <c r="K170" s="63"/>
      <c r="L170" s="610"/>
      <c r="M170" s="464"/>
      <c r="N170" s="464"/>
      <c r="O170" s="464"/>
      <c r="P170" s="664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65"/>
      <c r="BL170" s="464"/>
      <c r="BM170" s="464"/>
      <c r="BN170" s="464"/>
      <c r="BO170" s="611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12"/>
      <c r="DD170" s="612"/>
      <c r="DE170" s="612"/>
      <c r="DF170" s="612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14"/>
      <c r="C171" s="613"/>
      <c r="D171" s="613"/>
      <c r="E171" s="613"/>
      <c r="F171" s="613"/>
      <c r="G171" s="613"/>
      <c r="H171" s="1513"/>
      <c r="I171" s="605"/>
      <c r="J171" s="63"/>
      <c r="K171" s="63"/>
      <c r="L171" s="610"/>
      <c r="M171" s="464"/>
      <c r="N171" s="464"/>
      <c r="O171" s="464"/>
      <c r="P171" s="664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65"/>
      <c r="BL171" s="464"/>
      <c r="BM171" s="464"/>
      <c r="BN171" s="464"/>
      <c r="BO171" s="611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12"/>
      <c r="DD171" s="612"/>
      <c r="DE171" s="612"/>
      <c r="DF171" s="612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14"/>
      <c r="C172" s="613"/>
      <c r="D172" s="613"/>
      <c r="E172" s="613"/>
      <c r="F172" s="613"/>
      <c r="G172" s="613"/>
      <c r="H172" s="1513"/>
      <c r="I172" s="605"/>
      <c r="J172" s="63"/>
      <c r="K172" s="63"/>
      <c r="L172" s="610"/>
      <c r="M172" s="464"/>
      <c r="N172" s="464"/>
      <c r="O172" s="464"/>
      <c r="P172" s="664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65"/>
      <c r="BL172" s="464"/>
      <c r="BM172" s="464"/>
      <c r="BN172" s="464"/>
      <c r="BO172" s="611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12"/>
      <c r="DD172" s="612"/>
      <c r="DE172" s="612"/>
      <c r="DF172" s="61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14"/>
      <c r="C173" s="613"/>
      <c r="D173" s="613"/>
      <c r="E173" s="613"/>
      <c r="F173" s="613"/>
      <c r="G173" s="613"/>
      <c r="H173" s="1513"/>
      <c r="I173" s="605"/>
      <c r="J173" s="63"/>
      <c r="K173" s="63"/>
      <c r="L173" s="610"/>
      <c r="M173" s="464"/>
      <c r="N173" s="464"/>
      <c r="O173" s="464"/>
      <c r="P173" s="637"/>
      <c r="Q173" s="638"/>
      <c r="R173" s="638"/>
      <c r="S173" s="639"/>
      <c r="T173" s="639"/>
      <c r="U173" s="638"/>
      <c r="V173" s="638"/>
      <c r="W173" s="638"/>
      <c r="X173" s="640"/>
      <c r="Y173" s="640"/>
      <c r="Z173" s="640"/>
      <c r="AA173" s="640"/>
      <c r="AB173" s="640"/>
      <c r="AC173" s="640"/>
      <c r="AD173" s="640"/>
      <c r="AE173" s="640"/>
      <c r="AF173" s="640"/>
      <c r="AG173" s="640"/>
      <c r="AH173" s="640"/>
      <c r="AI173" s="640"/>
      <c r="AJ173" s="791"/>
      <c r="AK173" s="791"/>
      <c r="AL173" s="791"/>
      <c r="AM173" s="791"/>
      <c r="AN173" s="791"/>
      <c r="AO173" s="791"/>
      <c r="AP173" s="791"/>
      <c r="AQ173" s="791"/>
      <c r="AR173" s="791"/>
      <c r="AS173" s="791"/>
      <c r="AT173" s="791"/>
      <c r="AU173" s="791"/>
      <c r="AV173" s="641"/>
      <c r="AW173" s="641"/>
      <c r="AX173" s="641"/>
      <c r="AY173" s="640"/>
      <c r="AZ173" s="640"/>
      <c r="BA173" s="640"/>
      <c r="BB173" s="642"/>
      <c r="BC173" s="642"/>
      <c r="BD173" s="642"/>
      <c r="BE173" s="642"/>
      <c r="BF173" s="638"/>
      <c r="BG173" s="638"/>
      <c r="BH173" s="638"/>
      <c r="BI173" s="638"/>
      <c r="BJ173" s="638"/>
      <c r="BK173" s="643"/>
      <c r="BL173" s="464"/>
      <c r="BM173" s="464"/>
      <c r="BN173" s="464"/>
      <c r="BO173" s="611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12"/>
      <c r="DD173" s="612"/>
      <c r="DE173" s="612"/>
      <c r="DF173" s="612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14"/>
      <c r="C174" s="613"/>
      <c r="D174" s="613"/>
      <c r="E174" s="613"/>
      <c r="F174" s="613"/>
      <c r="G174" s="613"/>
      <c r="H174" s="1513"/>
      <c r="I174" s="605"/>
      <c r="J174" s="63"/>
      <c r="K174" s="63"/>
      <c r="L174" s="610"/>
      <c r="M174" s="464"/>
      <c r="N174" s="464"/>
      <c r="O174" s="464"/>
      <c r="P174" s="644"/>
      <c r="Q174" s="645"/>
      <c r="R174" s="645"/>
      <c r="S174" s="646"/>
      <c r="T174" s="646"/>
      <c r="U174" s="645"/>
      <c r="V174" s="645"/>
      <c r="W174" s="645"/>
      <c r="X174" s="647"/>
      <c r="Y174" s="647"/>
      <c r="Z174" s="647"/>
      <c r="AA174" s="647"/>
      <c r="AB174" s="647"/>
      <c r="AC174" s="647"/>
      <c r="AD174" s="647"/>
      <c r="AE174" s="647"/>
      <c r="AF174" s="647"/>
      <c r="AG174" s="647"/>
      <c r="AH174" s="647"/>
      <c r="AI174" s="647"/>
      <c r="AJ174" s="630"/>
      <c r="AK174" s="630"/>
      <c r="AL174" s="630"/>
      <c r="AM174" s="630"/>
      <c r="AN174" s="630"/>
      <c r="AO174" s="630"/>
      <c r="AP174" s="630"/>
      <c r="AQ174" s="630"/>
      <c r="AR174" s="630"/>
      <c r="AS174" s="630"/>
      <c r="AT174" s="630"/>
      <c r="AU174" s="630"/>
      <c r="AV174" s="648"/>
      <c r="AW174" s="648"/>
      <c r="AX174" s="648"/>
      <c r="AY174" s="647"/>
      <c r="AZ174" s="647"/>
      <c r="BA174" s="647"/>
      <c r="BB174" s="649"/>
      <c r="BC174" s="649"/>
      <c r="BD174" s="649"/>
      <c r="BE174" s="649"/>
      <c r="BF174" s="645"/>
      <c r="BG174" s="645"/>
      <c r="BH174" s="645"/>
      <c r="BI174" s="645"/>
      <c r="BJ174" s="645"/>
      <c r="BK174" s="650"/>
      <c r="BL174" s="464"/>
      <c r="BM174" s="464"/>
      <c r="BN174" s="464"/>
      <c r="BO174" s="611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12"/>
      <c r="DD174" s="612"/>
      <c r="DE174" s="612"/>
      <c r="DF174" s="612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14"/>
      <c r="C175" s="613"/>
      <c r="D175" s="613"/>
      <c r="E175" s="613"/>
      <c r="F175" s="613"/>
      <c r="G175" s="613"/>
      <c r="H175" s="1513"/>
      <c r="I175" s="605"/>
      <c r="J175" s="63"/>
      <c r="K175" s="63"/>
      <c r="L175" s="610"/>
      <c r="M175" s="464"/>
      <c r="N175" s="464"/>
      <c r="O175" s="464"/>
      <c r="P175" s="644"/>
      <c r="Q175" s="645"/>
      <c r="R175" s="645"/>
      <c r="S175" s="646"/>
      <c r="T175" s="646"/>
      <c r="U175" s="645"/>
      <c r="V175" s="645"/>
      <c r="W175" s="645"/>
      <c r="X175" s="647"/>
      <c r="Y175" s="647"/>
      <c r="Z175" s="647"/>
      <c r="AA175" s="647"/>
      <c r="AB175" s="647"/>
      <c r="AC175" s="647"/>
      <c r="AD175" s="647"/>
      <c r="AE175" s="647"/>
      <c r="AF175" s="647"/>
      <c r="AG175" s="647"/>
      <c r="AH175" s="647"/>
      <c r="AI175" s="647"/>
      <c r="AJ175" s="630"/>
      <c r="AK175" s="630"/>
      <c r="AL175" s="630"/>
      <c r="AM175" s="630"/>
      <c r="AN175" s="630"/>
      <c r="AO175" s="630"/>
      <c r="AP175" s="630"/>
      <c r="AQ175" s="630"/>
      <c r="AR175" s="630"/>
      <c r="AS175" s="630"/>
      <c r="AT175" s="630"/>
      <c r="AU175" s="630"/>
      <c r="AV175" s="648"/>
      <c r="AW175" s="648"/>
      <c r="AX175" s="648"/>
      <c r="AY175" s="647"/>
      <c r="AZ175" s="647"/>
      <c r="BA175" s="647"/>
      <c r="BB175" s="649"/>
      <c r="BC175" s="649"/>
      <c r="BD175" s="649"/>
      <c r="BE175" s="649"/>
      <c r="BF175" s="645"/>
      <c r="BG175" s="645"/>
      <c r="BH175" s="645"/>
      <c r="BI175" s="645"/>
      <c r="BJ175" s="645"/>
      <c r="BK175" s="650"/>
      <c r="BL175" s="464"/>
      <c r="BM175" s="464"/>
      <c r="BN175" s="464"/>
      <c r="BO175" s="611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12"/>
      <c r="DD175" s="612"/>
      <c r="DE175" s="612"/>
      <c r="DF175" s="612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14"/>
      <c r="C176" s="613"/>
      <c r="D176" s="613"/>
      <c r="E176" s="613"/>
      <c r="F176" s="613"/>
      <c r="G176" s="613"/>
      <c r="H176" s="1513"/>
      <c r="I176" s="605"/>
      <c r="J176" s="63"/>
      <c r="K176" s="63"/>
      <c r="L176" s="610"/>
      <c r="M176" s="464"/>
      <c r="N176" s="464"/>
      <c r="O176" s="464"/>
      <c r="P176" s="644"/>
      <c r="Q176" s="651"/>
      <c r="R176" s="651"/>
      <c r="S176" s="652"/>
      <c r="T176" s="652"/>
      <c r="U176" s="651"/>
      <c r="V176" s="651"/>
      <c r="W176" s="651"/>
      <c r="X176" s="647"/>
      <c r="Y176" s="647"/>
      <c r="Z176" s="647"/>
      <c r="AA176" s="647"/>
      <c r="AB176" s="647"/>
      <c r="AC176" s="647"/>
      <c r="AD176" s="647"/>
      <c r="AE176" s="647"/>
      <c r="AF176" s="647"/>
      <c r="AG176" s="647"/>
      <c r="AH176" s="647"/>
      <c r="AI176" s="647"/>
      <c r="AJ176" s="630"/>
      <c r="AK176" s="630"/>
      <c r="AL176" s="630"/>
      <c r="AM176" s="630"/>
      <c r="AN176" s="630"/>
      <c r="AO176" s="630"/>
      <c r="AP176" s="630"/>
      <c r="AQ176" s="630"/>
      <c r="AR176" s="630"/>
      <c r="AS176" s="630"/>
      <c r="AT176" s="630"/>
      <c r="AU176" s="630"/>
      <c r="AV176" s="648"/>
      <c r="AW176" s="648"/>
      <c r="AX176" s="648"/>
      <c r="AY176" s="647"/>
      <c r="AZ176" s="647"/>
      <c r="BA176" s="647"/>
      <c r="BB176" s="649"/>
      <c r="BC176" s="649"/>
      <c r="BD176" s="649"/>
      <c r="BE176" s="649"/>
      <c r="BF176" s="651"/>
      <c r="BG176" s="651"/>
      <c r="BH176" s="651"/>
      <c r="BI176" s="651"/>
      <c r="BJ176" s="651"/>
      <c r="BK176" s="653"/>
      <c r="BL176" s="464"/>
      <c r="BM176" s="464"/>
      <c r="BN176" s="464"/>
      <c r="BO176" s="611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12"/>
      <c r="DD176" s="612"/>
      <c r="DE176" s="612"/>
      <c r="DF176" s="612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14"/>
      <c r="C177" s="613"/>
      <c r="D177" s="613"/>
      <c r="E177" s="613"/>
      <c r="F177" s="613"/>
      <c r="G177" s="613"/>
      <c r="H177" s="1513"/>
      <c r="I177" s="605"/>
      <c r="J177" s="1024" t="e" vm="43">
        <v>#VALUE!</v>
      </c>
      <c r="K177" s="1024"/>
      <c r="L177" s="610"/>
      <c r="M177" s="464"/>
      <c r="N177" s="464"/>
      <c r="O177" s="464"/>
      <c r="P177" s="654"/>
      <c r="Q177" s="655"/>
      <c r="R177" s="655"/>
      <c r="S177" s="655"/>
      <c r="T177" s="655"/>
      <c r="U177" s="655"/>
      <c r="V177" s="655"/>
      <c r="W177" s="655"/>
      <c r="X177" s="656"/>
      <c r="Y177" s="648"/>
      <c r="Z177" s="648"/>
      <c r="AA177" s="648"/>
      <c r="AB177" s="648"/>
      <c r="AC177" s="648"/>
      <c r="AD177" s="648"/>
      <c r="AE177" s="648"/>
      <c r="AF177" s="648"/>
      <c r="AG177" s="648"/>
      <c r="AH177" s="648"/>
      <c r="AI177" s="648"/>
      <c r="AJ177" s="630"/>
      <c r="AK177" s="630"/>
      <c r="AL177" s="630"/>
      <c r="AM177" s="630"/>
      <c r="AN177" s="630"/>
      <c r="AO177" s="630"/>
      <c r="AP177" s="630"/>
      <c r="AQ177" s="630"/>
      <c r="AR177" s="630"/>
      <c r="AS177" s="630"/>
      <c r="AT177" s="630"/>
      <c r="AU177" s="630"/>
      <c r="AV177" s="649"/>
      <c r="AW177" s="649"/>
      <c r="AX177" s="649"/>
      <c r="AY177" s="649"/>
      <c r="AZ177" s="649"/>
      <c r="BA177" s="649"/>
      <c r="BB177" s="649"/>
      <c r="BC177" s="649"/>
      <c r="BD177" s="649"/>
      <c r="BE177" s="649"/>
      <c r="BF177" s="649"/>
      <c r="BG177" s="649"/>
      <c r="BH177" s="649"/>
      <c r="BI177" s="649"/>
      <c r="BJ177" s="648"/>
      <c r="BK177" s="657"/>
      <c r="BL177" s="464"/>
      <c r="BM177" s="464"/>
      <c r="BN177" s="464"/>
      <c r="BO177" s="611"/>
      <c r="BP177" s="1024" t="e" vm="43">
        <v>#VALUE!</v>
      </c>
      <c r="BQ177" s="1024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12"/>
      <c r="DD177" s="612"/>
      <c r="DE177" s="612"/>
      <c r="DF177" s="612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14"/>
      <c r="C178" s="613"/>
      <c r="D178" s="613"/>
      <c r="E178" s="613"/>
      <c r="F178" s="613"/>
      <c r="G178" s="613"/>
      <c r="H178" s="1513"/>
      <c r="I178" s="605"/>
      <c r="J178" s="1024"/>
      <c r="K178" s="1024"/>
      <c r="L178" s="610"/>
      <c r="M178" s="464"/>
      <c r="N178" s="464"/>
      <c r="O178" s="464"/>
      <c r="P178" s="654"/>
      <c r="Q178" s="645"/>
      <c r="R178" s="645"/>
      <c r="S178" s="645"/>
      <c r="T178" s="645"/>
      <c r="U178" s="645"/>
      <c r="V178" s="645"/>
      <c r="W178" s="645"/>
      <c r="X178" s="645"/>
      <c r="Y178" s="645"/>
      <c r="Z178" s="645"/>
      <c r="AA178" s="645"/>
      <c r="AB178" s="645"/>
      <c r="AC178" s="645"/>
      <c r="AD178" s="645"/>
      <c r="AE178" s="655"/>
      <c r="AF178" s="655"/>
      <c r="AG178" s="655"/>
      <c r="AH178" s="655"/>
      <c r="AI178" s="655"/>
      <c r="AJ178" s="630"/>
      <c r="AK178" s="630"/>
      <c r="AL178" s="630"/>
      <c r="AM178" s="630"/>
      <c r="AN178" s="630"/>
      <c r="AO178" s="630"/>
      <c r="AP178" s="630"/>
      <c r="AQ178" s="630"/>
      <c r="AR178" s="630"/>
      <c r="AS178" s="630"/>
      <c r="AT178" s="630"/>
      <c r="AU178" s="630"/>
      <c r="AV178" s="655"/>
      <c r="AW178" s="655"/>
      <c r="AX178" s="658"/>
      <c r="AY178" s="658"/>
      <c r="AZ178" s="658"/>
      <c r="BA178" s="658"/>
      <c r="BB178" s="658"/>
      <c r="BC178" s="658"/>
      <c r="BD178" s="658"/>
      <c r="BE178" s="658"/>
      <c r="BF178" s="658"/>
      <c r="BG178" s="658"/>
      <c r="BH178" s="658"/>
      <c r="BI178" s="658"/>
      <c r="BJ178" s="645"/>
      <c r="BK178" s="650"/>
      <c r="BL178" s="464"/>
      <c r="BM178" s="464"/>
      <c r="BN178" s="464"/>
      <c r="BO178" s="611"/>
      <c r="BP178" s="1024"/>
      <c r="BQ178" s="1024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12"/>
      <c r="DD178" s="612"/>
      <c r="DE178" s="612"/>
      <c r="DF178" s="612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14"/>
      <c r="C179" s="613"/>
      <c r="D179" s="613"/>
      <c r="E179" s="613"/>
      <c r="F179" s="613"/>
      <c r="G179" s="613"/>
      <c r="H179" s="1513"/>
      <c r="I179" s="605"/>
      <c r="J179" s="1024"/>
      <c r="K179" s="1024"/>
      <c r="L179" s="610"/>
      <c r="M179" s="464"/>
      <c r="N179" s="464"/>
      <c r="O179" s="464"/>
      <c r="P179" s="654"/>
      <c r="Q179" s="645"/>
      <c r="R179" s="645"/>
      <c r="S179" s="645"/>
      <c r="T179" s="645"/>
      <c r="U179" s="645"/>
      <c r="V179" s="645"/>
      <c r="W179" s="645"/>
      <c r="X179" s="645"/>
      <c r="Y179" s="645"/>
      <c r="Z179" s="645"/>
      <c r="AA179" s="645"/>
      <c r="AB179" s="645"/>
      <c r="AC179" s="645"/>
      <c r="AD179" s="645"/>
      <c r="AE179" s="655"/>
      <c r="AF179" s="655"/>
      <c r="AG179" s="655"/>
      <c r="AH179" s="655"/>
      <c r="AI179" s="655"/>
      <c r="AJ179" s="630"/>
      <c r="AK179" s="630"/>
      <c r="AL179" s="630"/>
      <c r="AM179" s="630"/>
      <c r="AN179" s="630"/>
      <c r="AO179" s="630"/>
      <c r="AP179" s="630"/>
      <c r="AQ179" s="630"/>
      <c r="AR179" s="630"/>
      <c r="AS179" s="630"/>
      <c r="AT179" s="630"/>
      <c r="AU179" s="630"/>
      <c r="AV179" s="655"/>
      <c r="AW179" s="655"/>
      <c r="AX179" s="658"/>
      <c r="AY179" s="658"/>
      <c r="AZ179" s="658"/>
      <c r="BA179" s="658"/>
      <c r="BB179" s="658"/>
      <c r="BC179" s="658"/>
      <c r="BD179" s="658"/>
      <c r="BE179" s="658"/>
      <c r="BF179" s="658"/>
      <c r="BG179" s="658"/>
      <c r="BH179" s="658"/>
      <c r="BI179" s="658"/>
      <c r="BJ179" s="645"/>
      <c r="BK179" s="650"/>
      <c r="BL179" s="464"/>
      <c r="BM179" s="464"/>
      <c r="BN179" s="464"/>
      <c r="BO179" s="611"/>
      <c r="BP179" s="1024"/>
      <c r="BQ179" s="1024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12"/>
      <c r="DD179" s="612"/>
      <c r="DE179" s="612"/>
      <c r="DF179" s="612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14"/>
      <c r="C180" s="613"/>
      <c r="D180" s="613"/>
      <c r="E180" s="613"/>
      <c r="F180" s="613"/>
      <c r="G180" s="613"/>
      <c r="H180" s="1513"/>
      <c r="I180" s="605"/>
      <c r="J180" s="1024"/>
      <c r="K180" s="1024"/>
      <c r="L180" s="610"/>
      <c r="M180" s="464"/>
      <c r="N180" s="464"/>
      <c r="O180" s="464"/>
      <c r="P180" s="659"/>
      <c r="Q180" s="660"/>
      <c r="R180" s="660"/>
      <c r="S180" s="660"/>
      <c r="T180" s="660"/>
      <c r="U180" s="660"/>
      <c r="V180" s="660"/>
      <c r="W180" s="660"/>
      <c r="X180" s="660"/>
      <c r="Y180" s="660"/>
      <c r="Z180" s="660"/>
      <c r="AA180" s="660"/>
      <c r="AB180" s="660"/>
      <c r="AC180" s="660"/>
      <c r="AD180" s="660"/>
      <c r="AE180" s="661"/>
      <c r="AF180" s="661"/>
      <c r="AG180" s="661"/>
      <c r="AH180" s="661"/>
      <c r="AI180" s="661"/>
      <c r="AJ180" s="633"/>
      <c r="AK180" s="633"/>
      <c r="AL180" s="633"/>
      <c r="AM180" s="633"/>
      <c r="AN180" s="633"/>
      <c r="AO180" s="633"/>
      <c r="AP180" s="633"/>
      <c r="AQ180" s="633"/>
      <c r="AR180" s="633"/>
      <c r="AS180" s="633"/>
      <c r="AT180" s="633"/>
      <c r="AU180" s="633"/>
      <c r="AV180" s="661"/>
      <c r="AW180" s="661"/>
      <c r="AX180" s="662"/>
      <c r="AY180" s="662"/>
      <c r="AZ180" s="662"/>
      <c r="BA180" s="662"/>
      <c r="BB180" s="662"/>
      <c r="BC180" s="662"/>
      <c r="BD180" s="662"/>
      <c r="BE180" s="662"/>
      <c r="BF180" s="662"/>
      <c r="BG180" s="662"/>
      <c r="BH180" s="662"/>
      <c r="BI180" s="662"/>
      <c r="BJ180" s="660"/>
      <c r="BK180" s="663"/>
      <c r="BL180" s="464"/>
      <c r="BM180" s="464"/>
      <c r="BN180" s="464"/>
      <c r="BO180" s="611"/>
      <c r="BP180" s="1024"/>
      <c r="BQ180" s="1024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14"/>
      <c r="C181" s="613"/>
      <c r="D181" s="613"/>
      <c r="E181" s="613"/>
      <c r="F181" s="613"/>
      <c r="G181" s="613"/>
      <c r="H181" s="1513"/>
      <c r="I181" s="605"/>
      <c r="J181" s="1024"/>
      <c r="K181" s="1024"/>
      <c r="L181" s="610"/>
      <c r="M181" s="464"/>
      <c r="N181" s="464"/>
      <c r="O181" s="464"/>
      <c r="P181" s="464"/>
      <c r="Q181" s="464"/>
      <c r="R181" s="464"/>
      <c r="S181" s="464"/>
      <c r="T181" s="464"/>
      <c r="U181" s="464"/>
      <c r="V181" s="464"/>
      <c r="W181" s="464"/>
      <c r="X181" s="464"/>
      <c r="Y181" s="464"/>
      <c r="Z181" s="464"/>
      <c r="AA181" s="464"/>
      <c r="AB181" s="464"/>
      <c r="AC181" s="464"/>
      <c r="AD181" s="464"/>
      <c r="AE181" s="464"/>
      <c r="AF181" s="464"/>
      <c r="AG181" s="464"/>
      <c r="AH181" s="464"/>
      <c r="AI181" s="464"/>
      <c r="AJ181" s="464"/>
      <c r="AK181" s="464"/>
      <c r="AL181" s="464"/>
      <c r="AM181" s="464"/>
      <c r="AN181" s="464"/>
      <c r="AO181" s="464"/>
      <c r="AP181" s="464"/>
      <c r="AQ181" s="464"/>
      <c r="AR181" s="464"/>
      <c r="AS181" s="464"/>
      <c r="AT181" s="464"/>
      <c r="AU181" s="464"/>
      <c r="AV181" s="464"/>
      <c r="AW181" s="464"/>
      <c r="AX181" s="464"/>
      <c r="AY181" s="464"/>
      <c r="AZ181" s="464"/>
      <c r="BA181" s="464"/>
      <c r="BB181" s="464"/>
      <c r="BC181" s="464"/>
      <c r="BD181" s="464"/>
      <c r="BE181" s="464"/>
      <c r="BF181" s="464"/>
      <c r="BG181" s="464"/>
      <c r="BH181" s="464"/>
      <c r="BI181" s="464"/>
      <c r="BJ181" s="464"/>
      <c r="BK181" s="464"/>
      <c r="BL181" s="464"/>
      <c r="BM181" s="464"/>
      <c r="BN181" s="464"/>
      <c r="BO181" s="611"/>
      <c r="BP181" s="1024"/>
      <c r="BQ181" s="1024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13"/>
      <c r="CG181" s="61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14"/>
      <c r="C182" s="613"/>
      <c r="D182" s="613"/>
      <c r="E182" s="613"/>
      <c r="F182" s="613"/>
      <c r="G182" s="613"/>
      <c r="H182" s="1513"/>
      <c r="I182" s="605"/>
      <c r="J182" s="63"/>
      <c r="K182" s="63"/>
      <c r="L182" s="610"/>
      <c r="M182" s="464"/>
      <c r="N182" s="464"/>
      <c r="O182" s="464"/>
      <c r="P182" s="464"/>
      <c r="Q182" s="464"/>
      <c r="R182" s="464"/>
      <c r="S182" s="464"/>
      <c r="T182" s="464"/>
      <c r="U182" s="464"/>
      <c r="V182" s="464"/>
      <c r="W182" s="464"/>
      <c r="X182" s="464"/>
      <c r="Y182" s="464"/>
      <c r="Z182" s="464"/>
      <c r="AA182" s="464"/>
      <c r="AB182" s="464"/>
      <c r="AC182" s="464"/>
      <c r="AD182" s="464"/>
      <c r="AE182" s="464"/>
      <c r="AF182" s="464"/>
      <c r="AG182" s="464"/>
      <c r="AH182" s="464"/>
      <c r="AI182" s="464"/>
      <c r="AJ182" s="464"/>
      <c r="AK182" s="464"/>
      <c r="AL182" s="464"/>
      <c r="AM182" s="464"/>
      <c r="AN182" s="464"/>
      <c r="AO182" s="464"/>
      <c r="AP182" s="464"/>
      <c r="AQ182" s="464"/>
      <c r="AR182" s="464"/>
      <c r="AS182" s="464"/>
      <c r="AT182" s="464"/>
      <c r="AU182" s="464"/>
      <c r="AV182" s="464"/>
      <c r="AW182" s="464"/>
      <c r="AX182" s="464"/>
      <c r="AY182" s="464"/>
      <c r="AZ182" s="464"/>
      <c r="BA182" s="464"/>
      <c r="BB182" s="464"/>
      <c r="BC182" s="464"/>
      <c r="BD182" s="464"/>
      <c r="BE182" s="464"/>
      <c r="BF182" s="464"/>
      <c r="BG182" s="464"/>
      <c r="BH182" s="464"/>
      <c r="BI182" s="464"/>
      <c r="BJ182" s="464"/>
      <c r="BK182" s="464"/>
      <c r="BL182" s="464"/>
      <c r="BM182" s="464"/>
      <c r="BN182" s="464"/>
      <c r="BO182" s="611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14"/>
      <c r="C183" s="613"/>
      <c r="D183" s="613"/>
      <c r="E183" s="613"/>
      <c r="F183" s="613"/>
      <c r="G183" s="613"/>
      <c r="H183" s="1513"/>
      <c r="I183" s="605"/>
      <c r="J183" s="63"/>
      <c r="K183" s="63"/>
      <c r="L183" s="489"/>
      <c r="M183" s="490"/>
      <c r="N183" s="490"/>
      <c r="O183" s="490"/>
      <c r="P183" s="490"/>
      <c r="Q183" s="490"/>
      <c r="R183" s="490"/>
      <c r="S183" s="490"/>
      <c r="T183" s="490"/>
      <c r="U183" s="490"/>
      <c r="V183" s="490"/>
      <c r="W183" s="490"/>
      <c r="X183" s="490"/>
      <c r="Y183" s="490"/>
      <c r="Z183" s="490"/>
      <c r="AA183" s="490"/>
      <c r="AB183" s="490"/>
      <c r="AC183" s="490"/>
      <c r="AD183" s="490"/>
      <c r="AE183" s="490"/>
      <c r="AF183" s="490"/>
      <c r="AG183" s="490"/>
      <c r="AH183" s="490"/>
      <c r="AI183" s="490"/>
      <c r="AJ183" s="490"/>
      <c r="AK183" s="490"/>
      <c r="AL183" s="490"/>
      <c r="AM183" s="490"/>
      <c r="AN183" s="490"/>
      <c r="AO183" s="490"/>
      <c r="AP183" s="490"/>
      <c r="AQ183" s="490"/>
      <c r="AR183" s="490"/>
      <c r="AS183" s="490"/>
      <c r="AT183" s="490"/>
      <c r="AU183" s="490"/>
      <c r="AV183" s="490"/>
      <c r="AW183" s="490"/>
      <c r="AX183" s="490"/>
      <c r="AY183" s="490"/>
      <c r="AZ183" s="490"/>
      <c r="BA183" s="490"/>
      <c r="BB183" s="490"/>
      <c r="BC183" s="490"/>
      <c r="BD183" s="490"/>
      <c r="BE183" s="490"/>
      <c r="BF183" s="490"/>
      <c r="BG183" s="490"/>
      <c r="BH183" s="490"/>
      <c r="BI183" s="490"/>
      <c r="BJ183" s="490"/>
      <c r="BK183" s="490"/>
      <c r="BL183" s="490"/>
      <c r="BM183" s="490"/>
      <c r="BN183" s="490"/>
      <c r="BO183" s="491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09"/>
    </row>
    <row r="184" spans="2:143" ht="3.65" customHeight="1">
      <c r="B184" s="614"/>
      <c r="C184" s="613"/>
      <c r="D184" s="613"/>
      <c r="E184" s="613"/>
      <c r="F184" s="613"/>
      <c r="G184" s="613"/>
      <c r="H184" s="1513"/>
      <c r="I184" s="605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09"/>
    </row>
    <row r="185" spans="2:143" ht="3.65" customHeight="1">
      <c r="B185" s="614"/>
      <c r="C185" s="613"/>
      <c r="D185" s="613"/>
      <c r="E185" s="613"/>
      <c r="F185" s="613"/>
      <c r="G185" s="613"/>
      <c r="H185" s="1513"/>
      <c r="I185" s="605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09"/>
    </row>
    <row r="186" spans="2:143" ht="3.65" customHeight="1">
      <c r="B186" s="614"/>
      <c r="C186" s="613"/>
      <c r="D186" s="613"/>
      <c r="E186" s="613"/>
      <c r="F186" s="613"/>
      <c r="G186" s="613"/>
      <c r="H186" s="1513"/>
      <c r="I186" s="605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09"/>
    </row>
    <row r="187" spans="2:143" ht="3.65" customHeight="1">
      <c r="B187" s="614"/>
      <c r="C187" s="613"/>
      <c r="D187" s="613"/>
      <c r="E187" s="613"/>
      <c r="F187" s="613"/>
      <c r="G187" s="613"/>
      <c r="H187" s="1513"/>
      <c r="I187" s="605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09"/>
    </row>
    <row r="188" spans="2:143" ht="3.65" customHeight="1">
      <c r="B188" s="614"/>
      <c r="C188" s="613"/>
      <c r="D188" s="613"/>
      <c r="E188" s="613"/>
      <c r="F188" s="613"/>
      <c r="G188" s="613"/>
      <c r="H188" s="1513"/>
      <c r="I188" s="605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09"/>
    </row>
    <row r="189" spans="2:143" ht="3.65" customHeight="1">
      <c r="B189" s="703"/>
      <c r="C189" s="704"/>
      <c r="D189" s="703"/>
      <c r="E189" s="704"/>
      <c r="F189" s="703"/>
      <c r="G189" s="704"/>
      <c r="H189" s="618"/>
      <c r="I189" s="619"/>
      <c r="J189" s="620"/>
      <c r="K189" s="620"/>
      <c r="L189" s="620"/>
      <c r="M189" s="620"/>
      <c r="N189" s="620"/>
      <c r="O189" s="620"/>
      <c r="P189" s="620"/>
      <c r="Q189" s="620"/>
      <c r="R189" s="620"/>
      <c r="S189" s="620"/>
      <c r="T189" s="620"/>
      <c r="U189" s="620"/>
      <c r="V189" s="620"/>
      <c r="W189" s="620"/>
      <c r="X189" s="620"/>
      <c r="Y189" s="620"/>
      <c r="Z189" s="620"/>
      <c r="AA189" s="620"/>
      <c r="AB189" s="620"/>
      <c r="AC189" s="620"/>
      <c r="AD189" s="620"/>
      <c r="AE189" s="620"/>
      <c r="AF189" s="620"/>
      <c r="AG189" s="620"/>
      <c r="AH189" s="620"/>
      <c r="AI189" s="620"/>
      <c r="AJ189" s="620"/>
      <c r="AK189" s="620"/>
      <c r="AL189" s="620"/>
      <c r="AM189" s="620"/>
      <c r="AN189" s="620"/>
      <c r="AO189" s="620"/>
      <c r="AP189" s="620"/>
      <c r="AQ189" s="620"/>
      <c r="AR189" s="620"/>
      <c r="AS189" s="620"/>
      <c r="AT189" s="620"/>
      <c r="AU189" s="620"/>
      <c r="AV189" s="620"/>
      <c r="AW189" s="620"/>
      <c r="AX189" s="620"/>
      <c r="AY189" s="620"/>
      <c r="AZ189" s="620"/>
      <c r="BA189" s="620"/>
      <c r="BB189" s="620"/>
      <c r="BC189" s="620"/>
      <c r="BD189" s="620"/>
      <c r="BE189" s="620"/>
      <c r="BF189" s="620"/>
      <c r="BG189" s="620"/>
      <c r="BH189" s="620"/>
      <c r="BI189" s="620"/>
      <c r="BJ189" s="620"/>
      <c r="BK189" s="620"/>
      <c r="BL189" s="620"/>
      <c r="BM189" s="620"/>
      <c r="BN189" s="620"/>
      <c r="BO189" s="620"/>
      <c r="BP189" s="620"/>
      <c r="BQ189" s="620"/>
      <c r="BR189" s="620"/>
      <c r="BS189" s="620"/>
      <c r="BT189" s="620"/>
      <c r="BU189" s="620"/>
      <c r="BV189" s="620"/>
      <c r="BW189" s="620"/>
      <c r="BX189" s="620"/>
      <c r="BY189" s="620"/>
      <c r="BZ189" s="620"/>
      <c r="CA189" s="620"/>
      <c r="CB189" s="620"/>
      <c r="CC189" s="620"/>
      <c r="CD189" s="620"/>
      <c r="CE189" s="620"/>
      <c r="CF189" s="620"/>
      <c r="CG189" s="620"/>
      <c r="CH189" s="620"/>
      <c r="CI189" s="620"/>
      <c r="CJ189" s="620"/>
      <c r="CK189" s="620"/>
      <c r="CL189" s="620"/>
      <c r="CM189" s="620"/>
      <c r="CN189" s="620"/>
      <c r="CO189" s="620"/>
      <c r="CP189" s="620"/>
      <c r="CQ189" s="620"/>
      <c r="CR189" s="620"/>
      <c r="CS189" s="620"/>
      <c r="CT189" s="620"/>
      <c r="CU189" s="620"/>
      <c r="CV189" s="620"/>
      <c r="CW189" s="620"/>
      <c r="CX189" s="620"/>
      <c r="CY189" s="620"/>
      <c r="CZ189" s="620"/>
      <c r="DA189" s="620"/>
      <c r="DB189" s="621"/>
    </row>
    <row r="190" spans="2:143" ht="3.5" customHeight="1">
      <c r="B190" s="703"/>
      <c r="C190" s="704"/>
      <c r="D190" s="703"/>
      <c r="E190" s="704"/>
      <c r="F190" s="703"/>
      <c r="G190" s="704"/>
      <c r="H190" s="705"/>
      <c r="I190" s="703"/>
      <c r="J190" s="704"/>
      <c r="K190" s="704"/>
      <c r="L190" s="704"/>
      <c r="M190" s="704"/>
      <c r="N190" s="704"/>
      <c r="O190" s="704"/>
      <c r="P190" s="704"/>
      <c r="Q190" s="704"/>
      <c r="R190" s="704"/>
      <c r="S190" s="704"/>
      <c r="T190" s="704"/>
      <c r="U190" s="704"/>
      <c r="V190" s="704"/>
      <c r="W190" s="704"/>
      <c r="X190" s="704"/>
      <c r="Y190" s="704"/>
      <c r="Z190" s="704"/>
      <c r="AA190" s="704"/>
      <c r="AB190" s="704"/>
      <c r="AC190" s="704"/>
      <c r="AD190" s="704"/>
      <c r="AE190" s="704"/>
      <c r="AF190" s="704"/>
      <c r="AG190" s="704"/>
      <c r="AH190" s="704"/>
      <c r="AI190" s="704"/>
      <c r="AJ190" s="704"/>
      <c r="AK190" s="704"/>
      <c r="AL190" s="704"/>
      <c r="AM190" s="704"/>
      <c r="AN190" s="704"/>
      <c r="AO190" s="704"/>
      <c r="AP190" s="704"/>
      <c r="AQ190" s="704"/>
      <c r="AR190" s="704"/>
      <c r="AS190" s="704"/>
      <c r="AT190" s="704"/>
      <c r="AU190" s="704"/>
      <c r="AV190" s="704"/>
      <c r="AW190" s="704"/>
      <c r="AX190" s="704"/>
      <c r="AY190" s="704"/>
      <c r="AZ190" s="704"/>
      <c r="BA190" s="704"/>
      <c r="BB190" s="704"/>
      <c r="BC190" s="704"/>
      <c r="BD190" s="704"/>
      <c r="BE190" s="704"/>
      <c r="BF190" s="704"/>
      <c r="BG190" s="704"/>
      <c r="BH190" s="704"/>
      <c r="BI190" s="704"/>
      <c r="BJ190" s="704"/>
      <c r="BK190" s="704"/>
      <c r="BL190" s="704"/>
      <c r="BM190" s="704"/>
      <c r="BN190" s="704"/>
      <c r="BO190" s="704"/>
      <c r="BP190" s="704"/>
      <c r="BQ190" s="704"/>
      <c r="BR190" s="704"/>
      <c r="BS190" s="704"/>
      <c r="BT190" s="704"/>
      <c r="BU190" s="704"/>
      <c r="BV190" s="704"/>
      <c r="BW190" s="704"/>
      <c r="BX190" s="704"/>
      <c r="BY190" s="704"/>
      <c r="BZ190" s="704"/>
      <c r="CA190" s="704"/>
      <c r="CB190" s="704"/>
      <c r="CC190" s="704"/>
      <c r="CD190" s="704"/>
      <c r="CE190" s="704"/>
      <c r="CF190" s="704"/>
      <c r="CG190" s="704"/>
      <c r="CH190" s="704"/>
      <c r="CI190" s="704"/>
      <c r="CJ190" s="704"/>
      <c r="CK190" s="704"/>
      <c r="CL190" s="704"/>
      <c r="CM190" s="704"/>
      <c r="CN190" s="704"/>
      <c r="CO190" s="704"/>
      <c r="CP190" s="704"/>
      <c r="CQ190" s="704"/>
      <c r="CR190" s="704"/>
      <c r="CS190" s="704"/>
      <c r="CT190" s="704"/>
      <c r="CU190" s="704"/>
      <c r="CV190" s="704"/>
      <c r="CW190" s="704"/>
      <c r="CX190" s="704"/>
      <c r="CY190" s="704"/>
      <c r="CZ190" s="704"/>
      <c r="DA190" s="704"/>
      <c r="DB190" s="706"/>
    </row>
    <row r="191" spans="2:143">
      <c r="B191" s="666" t="s">
        <v>353</v>
      </c>
      <c r="C191" s="666" t="s">
        <v>262</v>
      </c>
      <c r="D191" s="666" t="s">
        <v>257</v>
      </c>
      <c r="E191" s="666" t="s">
        <v>266</v>
      </c>
      <c r="F191" s="667" t="s">
        <v>120</v>
      </c>
      <c r="G191" s="667" t="s">
        <v>351</v>
      </c>
      <c r="H191" s="1512" t="s">
        <v>260</v>
      </c>
      <c r="I191" s="668"/>
      <c r="J191" s="668"/>
      <c r="K191" s="668"/>
      <c r="L191" s="668"/>
      <c r="M191" s="668"/>
      <c r="N191" s="668"/>
      <c r="O191" s="668"/>
      <c r="P191" s="668"/>
      <c r="Q191" s="668"/>
      <c r="R191" s="668"/>
      <c r="S191" s="668"/>
      <c r="T191" s="668"/>
      <c r="U191" s="668"/>
      <c r="V191" s="668"/>
      <c r="W191" s="668"/>
      <c r="X191" s="668"/>
      <c r="Y191" s="668"/>
      <c r="Z191" s="668"/>
      <c r="AA191" s="668"/>
      <c r="AB191" s="668"/>
      <c r="AC191" s="668"/>
      <c r="AD191" s="668"/>
      <c r="AE191" s="668"/>
      <c r="AF191" s="668"/>
      <c r="AG191" s="668"/>
      <c r="AH191" s="668"/>
      <c r="AI191" s="668"/>
      <c r="AJ191" s="668"/>
      <c r="AK191" s="668"/>
      <c r="AL191" s="668"/>
      <c r="AM191" s="668"/>
      <c r="AN191" s="668"/>
      <c r="AO191" s="668"/>
      <c r="AP191" s="668"/>
      <c r="AQ191" s="668"/>
      <c r="AR191" s="668"/>
      <c r="AS191" s="668"/>
      <c r="AT191" s="668"/>
      <c r="AU191" s="668"/>
      <c r="AV191" s="668"/>
      <c r="AW191" s="668"/>
      <c r="AX191" s="668"/>
      <c r="AY191" s="668"/>
      <c r="AZ191" s="668"/>
      <c r="BA191" s="668"/>
      <c r="BB191" s="668"/>
      <c r="BC191" s="668"/>
      <c r="BD191" s="668"/>
      <c r="BE191" s="668"/>
      <c r="BF191" s="668"/>
      <c r="BG191" s="668"/>
      <c r="BH191" s="668"/>
      <c r="BI191" s="668"/>
      <c r="BJ191" s="668"/>
      <c r="BK191" s="668"/>
      <c r="BL191" s="668"/>
      <c r="BM191" s="668"/>
      <c r="BN191" s="668"/>
      <c r="BO191" s="668"/>
      <c r="BP191" s="668"/>
      <c r="BQ191" s="668"/>
      <c r="BR191" s="668"/>
      <c r="BS191" s="668"/>
      <c r="BT191" s="668"/>
      <c r="BU191" s="668"/>
      <c r="BV191" s="668"/>
      <c r="BW191" s="668"/>
      <c r="BX191" s="668"/>
      <c r="BY191" s="668"/>
      <c r="BZ191" s="668"/>
      <c r="CA191" s="668"/>
      <c r="CB191" s="668"/>
      <c r="CC191" s="668"/>
      <c r="CD191" s="668"/>
      <c r="CE191" s="668"/>
      <c r="CF191" s="668"/>
      <c r="CG191" s="668"/>
      <c r="CH191" s="668"/>
      <c r="CI191" s="668"/>
      <c r="CJ191" s="668"/>
      <c r="CK191" s="668"/>
      <c r="CL191" s="668"/>
      <c r="CM191" s="668"/>
      <c r="CN191" s="668"/>
      <c r="CO191" s="668"/>
      <c r="CP191" s="668"/>
      <c r="CQ191" s="668"/>
      <c r="CR191" s="668"/>
      <c r="CS191" s="668"/>
      <c r="CT191" s="668"/>
      <c r="CU191" s="668"/>
      <c r="CV191" s="668"/>
      <c r="CW191" s="668"/>
      <c r="CX191" s="668"/>
      <c r="CY191" s="668"/>
      <c r="CZ191" s="668"/>
      <c r="DA191" s="668"/>
      <c r="DB191" s="669"/>
    </row>
    <row r="192" spans="2:143" ht="2" customHeight="1">
      <c r="B192" s="326"/>
      <c r="C192" s="1514"/>
      <c r="D192" s="1514"/>
      <c r="E192" s="1514"/>
      <c r="F192" s="1514"/>
      <c r="G192" s="1514"/>
      <c r="H192" s="1513"/>
      <c r="I192" s="601"/>
      <c r="DB192" s="365"/>
    </row>
    <row r="193" spans="2:203" ht="3.65" customHeight="1">
      <c r="B193" s="212"/>
      <c r="C193" s="1024"/>
      <c r="D193" s="1024"/>
      <c r="E193" s="1024"/>
      <c r="F193" s="1024"/>
      <c r="G193" s="1024"/>
      <c r="H193" s="1513"/>
      <c r="I193" s="601"/>
      <c r="DB193" s="365"/>
    </row>
    <row r="194" spans="2:203" ht="3.65" customHeight="1">
      <c r="B194" s="212"/>
      <c r="C194" s="1024"/>
      <c r="D194" s="1024"/>
      <c r="E194" s="1024"/>
      <c r="F194" s="1024"/>
      <c r="G194" s="1024"/>
      <c r="H194" s="1513"/>
      <c r="I194" s="601"/>
      <c r="DB194" s="365"/>
    </row>
    <row r="195" spans="2:203" ht="3.65" customHeight="1">
      <c r="B195" s="601"/>
      <c r="H195" s="1513"/>
      <c r="I195" s="601"/>
      <c r="DB195" s="365"/>
    </row>
    <row r="196" spans="2:203" ht="3.65" customHeight="1">
      <c r="B196" s="601"/>
      <c r="H196" s="1513"/>
      <c r="I196" s="601"/>
      <c r="CU196" s="63"/>
      <c r="CV196" s="63"/>
      <c r="CW196" s="63"/>
      <c r="CX196" s="63"/>
      <c r="DB196" s="365"/>
    </row>
    <row r="197" spans="2:203" ht="3.65" customHeight="1">
      <c r="B197" s="605"/>
      <c r="C197" s="63"/>
      <c r="D197" s="63"/>
      <c r="E197" s="63"/>
      <c r="F197" s="63"/>
      <c r="G197" s="63"/>
      <c r="H197" s="1513"/>
      <c r="I197" s="605"/>
      <c r="J197" s="63"/>
      <c r="CU197" s="63"/>
      <c r="CV197" s="63"/>
      <c r="CW197" s="63"/>
      <c r="CX197" s="63"/>
      <c r="CZ197" s="63"/>
      <c r="DA197" s="63"/>
      <c r="DB197" s="609"/>
      <c r="GT197" s="604"/>
      <c r="GU197" s="63"/>
    </row>
    <row r="198" spans="2:203" ht="3.65" customHeight="1">
      <c r="B198" s="605"/>
      <c r="C198" s="63"/>
      <c r="D198" s="674"/>
      <c r="E198" s="63"/>
      <c r="F198" s="63"/>
      <c r="G198" s="63"/>
      <c r="H198" s="1513"/>
      <c r="I198" s="605"/>
      <c r="J198" s="63"/>
      <c r="K198" s="613"/>
      <c r="L198"/>
      <c r="M198"/>
      <c r="N198" s="613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13"/>
      <c r="CV198" s="63"/>
      <c r="CW198" s="63"/>
      <c r="CX198" s="613"/>
      <c r="CZ198" s="63"/>
      <c r="DA198" s="63"/>
      <c r="DB198" s="609"/>
      <c r="GT198" s="608"/>
      <c r="GU198" s="63"/>
    </row>
    <row r="199" spans="2:203" ht="3.65" customHeight="1">
      <c r="B199" s="614"/>
      <c r="C199" s="613"/>
      <c r="D199" s="613"/>
      <c r="E199" s="613"/>
      <c r="F199" s="613"/>
      <c r="G199" s="613"/>
      <c r="H199" s="1513"/>
      <c r="I199" s="605"/>
      <c r="J199" s="202"/>
      <c r="K199" s="202"/>
      <c r="L199"/>
      <c r="M199"/>
      <c r="N199" s="602"/>
      <c r="O199" s="603"/>
      <c r="P199" s="603"/>
      <c r="Q199" s="603"/>
      <c r="R199" s="603"/>
      <c r="S199" s="603"/>
      <c r="T199" s="603"/>
      <c r="U199" s="603"/>
      <c r="V199" s="603"/>
      <c r="W199" s="603"/>
      <c r="X199" s="603"/>
      <c r="Y199" s="603"/>
      <c r="Z199" s="603"/>
      <c r="AA199" s="603"/>
      <c r="AB199" s="603"/>
      <c r="AC199" s="603"/>
      <c r="AD199" s="603"/>
      <c r="AE199" s="603"/>
      <c r="AF199" s="603"/>
      <c r="AG199" s="603"/>
      <c r="AH199" s="603"/>
      <c r="AI199" s="603"/>
      <c r="AJ199" s="603"/>
      <c r="AK199" s="603"/>
      <c r="AL199" s="603"/>
      <c r="AM199" s="603"/>
      <c r="AN199" s="603"/>
      <c r="AO199" s="603"/>
      <c r="AP199" s="603"/>
      <c r="AQ199" s="603"/>
      <c r="AR199" s="603"/>
      <c r="AS199" s="603"/>
      <c r="AT199" s="603"/>
      <c r="AU199" s="603"/>
      <c r="AV199" s="603"/>
      <c r="AW199" s="603"/>
      <c r="AX199" s="603"/>
      <c r="AY199" s="603"/>
      <c r="AZ199" s="603"/>
      <c r="BA199" s="603"/>
      <c r="BB199" s="603"/>
      <c r="BC199" s="603"/>
      <c r="BD199" s="603"/>
      <c r="BE199" s="603"/>
      <c r="BF199" s="603"/>
      <c r="BG199" s="603"/>
      <c r="BH199" s="603"/>
      <c r="BI199" s="603"/>
      <c r="BJ199" s="603"/>
      <c r="BK199" s="603"/>
      <c r="BL199" s="603"/>
      <c r="BM199" s="603"/>
      <c r="BN199" s="603"/>
      <c r="BO199" s="603"/>
      <c r="BP199" s="603"/>
      <c r="BQ199" s="603"/>
      <c r="BR199" s="603"/>
      <c r="BS199" s="603"/>
      <c r="BT199" s="603"/>
      <c r="BU199" s="603"/>
      <c r="BV199" s="603"/>
      <c r="BW199" s="603"/>
      <c r="BX199" s="603"/>
      <c r="BY199" s="603"/>
      <c r="BZ199" s="603"/>
      <c r="CA199" s="603"/>
      <c r="CB199" s="603"/>
      <c r="CC199" s="603"/>
      <c r="CD199" s="603"/>
      <c r="CE199" s="603"/>
      <c r="CF199" s="603"/>
      <c r="CG199" s="603"/>
      <c r="CH199" s="603"/>
      <c r="CI199" s="603"/>
      <c r="CJ199" s="603"/>
      <c r="CK199" s="603"/>
      <c r="CL199" s="603"/>
      <c r="CM199" s="603"/>
      <c r="CN199" s="603"/>
      <c r="CO199" s="603"/>
      <c r="CP199" s="603"/>
      <c r="CQ199" s="603"/>
      <c r="CR199" s="603"/>
      <c r="CS199" s="603"/>
      <c r="CT199" s="603"/>
      <c r="CU199" s="603"/>
      <c r="CV199" s="603"/>
      <c r="CW199" s="603"/>
      <c r="CX199" s="603"/>
      <c r="CY199" s="604"/>
      <c r="CZ199" s="63"/>
      <c r="DA199" s="63"/>
      <c r="DB199" s="609"/>
      <c r="GT199" s="63"/>
      <c r="GU199" s="613"/>
    </row>
    <row r="200" spans="2:203" ht="3.65" customHeight="1">
      <c r="B200" s="614"/>
      <c r="C200" s="613"/>
      <c r="D200" s="613"/>
      <c r="E200" s="613"/>
      <c r="F200" s="613"/>
      <c r="G200" s="613"/>
      <c r="H200" s="1513"/>
      <c r="I200" s="605"/>
      <c r="J200" s="202"/>
      <c r="K200" s="202"/>
      <c r="L200"/>
      <c r="M200"/>
      <c r="N200" s="606"/>
      <c r="O200" s="607"/>
      <c r="P200" s="607"/>
      <c r="Q200" s="607"/>
      <c r="R200" s="607"/>
      <c r="S200" s="607"/>
      <c r="T200" s="607"/>
      <c r="U200" s="607"/>
      <c r="V200" s="607"/>
      <c r="W200" s="607"/>
      <c r="X200" s="607"/>
      <c r="Y200" s="607"/>
      <c r="Z200" s="607"/>
      <c r="AA200" s="607"/>
      <c r="AB200" s="607"/>
      <c r="AC200" s="607"/>
      <c r="AD200" s="607"/>
      <c r="AE200" s="607"/>
      <c r="AF200" s="607"/>
      <c r="AG200" s="607"/>
      <c r="AH200" s="607"/>
      <c r="AI200" s="607"/>
      <c r="AJ200" s="607"/>
      <c r="AK200" s="607"/>
      <c r="AL200" s="607"/>
      <c r="AM200" s="607"/>
      <c r="AN200" s="607"/>
      <c r="AO200" s="607"/>
      <c r="AP200" s="607"/>
      <c r="AQ200" s="607"/>
      <c r="AR200" s="607"/>
      <c r="AS200" s="607"/>
      <c r="AT200" s="607"/>
      <c r="AU200" s="607"/>
      <c r="AV200" s="607"/>
      <c r="AW200" s="607"/>
      <c r="AX200" s="607"/>
      <c r="AY200" s="607"/>
      <c r="AZ200" s="607"/>
      <c r="BA200" s="607"/>
      <c r="BB200" s="607"/>
      <c r="BC200" s="607"/>
      <c r="BD200" s="607"/>
      <c r="BE200" s="607"/>
      <c r="BF200" s="607"/>
      <c r="BG200" s="607"/>
      <c r="BH200" s="607"/>
      <c r="BI200" s="607"/>
      <c r="BJ200" s="607"/>
      <c r="BK200" s="607"/>
      <c r="BL200" s="607"/>
      <c r="BM200" s="607"/>
      <c r="BN200" s="607"/>
      <c r="BO200" s="607"/>
      <c r="BP200" s="607"/>
      <c r="BQ200" s="607"/>
      <c r="BR200" s="607"/>
      <c r="BS200" s="607"/>
      <c r="BT200" s="607"/>
      <c r="BU200" s="607"/>
      <c r="BV200" s="607"/>
      <c r="BW200" s="607"/>
      <c r="BX200" s="607"/>
      <c r="BY200" s="607"/>
      <c r="BZ200" s="607"/>
      <c r="CA200" s="607"/>
      <c r="CB200" s="607"/>
      <c r="CC200" s="607"/>
      <c r="CD200" s="607"/>
      <c r="CE200" s="607"/>
      <c r="CF200" s="607"/>
      <c r="CG200" s="607"/>
      <c r="CH200" s="607"/>
      <c r="CI200" s="607"/>
      <c r="CJ200" s="607"/>
      <c r="CK200" s="607"/>
      <c r="CL200" s="607"/>
      <c r="CM200" s="607"/>
      <c r="CN200" s="607"/>
      <c r="CO200" s="607"/>
      <c r="CP200" s="607"/>
      <c r="CQ200" s="607"/>
      <c r="CR200" s="607"/>
      <c r="CS200" s="607"/>
      <c r="CT200" s="607"/>
      <c r="CU200" s="607"/>
      <c r="CV200" s="607"/>
      <c r="CW200" s="607"/>
      <c r="CX200" s="607"/>
      <c r="CY200" s="608"/>
      <c r="CZ200" s="63"/>
      <c r="DA200" s="63"/>
      <c r="DB200" s="609"/>
    </row>
    <row r="201" spans="2:203" ht="3.65" customHeight="1">
      <c r="B201" s="614"/>
      <c r="C201" s="613"/>
      <c r="D201" s="613"/>
      <c r="E201" s="613"/>
      <c r="F201" s="613"/>
      <c r="G201" s="613"/>
      <c r="H201" s="1513"/>
      <c r="I201" s="605"/>
      <c r="J201" s="202"/>
      <c r="K201" s="202"/>
      <c r="L201"/>
      <c r="M201"/>
      <c r="N201" s="613"/>
      <c r="O201" s="487"/>
      <c r="P201" s="487"/>
      <c r="Q201" s="487"/>
      <c r="R201" s="487"/>
      <c r="S201" s="487"/>
      <c r="T201" s="487"/>
      <c r="U201" s="487"/>
      <c r="V201" s="487"/>
      <c r="W201" s="487"/>
      <c r="X201" s="487"/>
      <c r="Y201" s="487"/>
      <c r="Z201" s="487"/>
      <c r="AA201" s="487"/>
      <c r="AB201" s="487"/>
      <c r="AC201" s="487"/>
      <c r="AD201" s="487"/>
      <c r="AE201" s="487"/>
      <c r="AF201" s="487"/>
      <c r="AG201" s="487"/>
      <c r="AH201" s="487"/>
      <c r="AI201" s="487"/>
      <c r="AJ201" s="487"/>
      <c r="AK201" s="487"/>
      <c r="AL201" s="487"/>
      <c r="AM201" s="487"/>
      <c r="AN201" s="487"/>
      <c r="AO201" s="487"/>
      <c r="AP201" s="487"/>
      <c r="AQ201" s="487"/>
      <c r="AR201" s="487"/>
      <c r="AS201" s="487"/>
      <c r="AT201" s="488"/>
      <c r="AU201" s="486"/>
      <c r="AV201" s="487"/>
      <c r="AW201" s="487"/>
      <c r="AX201" s="487"/>
      <c r="AY201" s="487"/>
      <c r="AZ201" s="487"/>
      <c r="BA201" s="487"/>
      <c r="BB201" s="487"/>
      <c r="BC201" s="487"/>
      <c r="BD201" s="487"/>
      <c r="BE201" s="487"/>
      <c r="BF201" s="487"/>
      <c r="BG201" s="487"/>
      <c r="BH201" s="487"/>
      <c r="BI201" s="487"/>
      <c r="BJ201" s="487"/>
      <c r="BK201" s="487"/>
      <c r="BL201" s="487"/>
      <c r="BM201" s="487"/>
      <c r="BN201" s="487"/>
      <c r="BO201" s="487"/>
      <c r="BP201" s="487"/>
      <c r="BQ201" s="487"/>
      <c r="BR201" s="487"/>
      <c r="BS201" s="487"/>
      <c r="BT201" s="487"/>
      <c r="BU201" s="487"/>
      <c r="BV201" s="487"/>
      <c r="BW201" s="487"/>
      <c r="BX201" s="487"/>
      <c r="BY201" s="487"/>
      <c r="BZ201" s="487"/>
      <c r="CA201" s="487"/>
      <c r="CB201" s="487"/>
      <c r="CC201" s="487"/>
      <c r="CD201" s="487"/>
      <c r="CE201" s="487"/>
      <c r="CF201" s="487"/>
      <c r="CG201" s="487"/>
      <c r="CH201" s="487"/>
      <c r="CI201" s="487"/>
      <c r="CJ201" s="487"/>
      <c r="CK201" s="487"/>
      <c r="CL201" s="487"/>
      <c r="CM201" s="487"/>
      <c r="CN201" s="487"/>
      <c r="CO201" s="487"/>
      <c r="CP201" s="487"/>
      <c r="CQ201" s="487"/>
      <c r="CR201" s="487"/>
      <c r="CS201" s="487"/>
      <c r="CT201" s="487"/>
      <c r="CU201" s="487"/>
      <c r="CV201" s="487"/>
      <c r="CW201" s="487"/>
      <c r="CX201" s="488"/>
      <c r="CZ201" s="63"/>
      <c r="DA201" s="63"/>
      <c r="DB201" s="609"/>
    </row>
    <row r="202" spans="2:203" ht="3.65" customHeight="1">
      <c r="B202" s="614"/>
      <c r="C202" s="613"/>
      <c r="D202" s="613"/>
      <c r="E202" s="613"/>
      <c r="F202" s="613"/>
      <c r="G202" s="613"/>
      <c r="H202" s="1513"/>
      <c r="I202" s="605"/>
      <c r="J202" s="202"/>
      <c r="K202" s="202"/>
      <c r="L202"/>
      <c r="M202" s="1024" t="e" vm="43">
        <v>#VALUE!</v>
      </c>
      <c r="N202" s="1024"/>
      <c r="O202" s="464"/>
      <c r="P202" s="464"/>
      <c r="Q202" s="464"/>
      <c r="R202" s="464"/>
      <c r="S202" s="464"/>
      <c r="T202" s="464"/>
      <c r="U202" s="464"/>
      <c r="V202" s="464"/>
      <c r="W202" s="464"/>
      <c r="X202" s="464"/>
      <c r="Y202" s="464"/>
      <c r="Z202" s="464"/>
      <c r="AA202" s="464"/>
      <c r="AB202" s="464"/>
      <c r="AC202" s="464"/>
      <c r="AD202" s="464"/>
      <c r="AE202" s="464"/>
      <c r="AF202" s="464"/>
      <c r="AG202" s="464"/>
      <c r="AH202" s="464"/>
      <c r="AI202" s="464"/>
      <c r="AJ202" s="464"/>
      <c r="AK202" s="464"/>
      <c r="AL202" s="464"/>
      <c r="AM202" s="464"/>
      <c r="AN202" s="464"/>
      <c r="AO202" s="464"/>
      <c r="AP202" s="464"/>
      <c r="AQ202" s="464"/>
      <c r="AR202" s="464"/>
      <c r="AS202" s="464"/>
      <c r="AT202" s="611"/>
      <c r="AU202" s="610"/>
      <c r="AV202" s="464"/>
      <c r="AW202" s="464"/>
      <c r="AX202" s="464"/>
      <c r="AY202" s="464"/>
      <c r="AZ202" s="464"/>
      <c r="BA202" s="464"/>
      <c r="BB202" s="464"/>
      <c r="BC202" s="464"/>
      <c r="BD202" s="464"/>
      <c r="BE202" s="464"/>
      <c r="BF202" s="464"/>
      <c r="BG202" s="464"/>
      <c r="BH202" s="464"/>
      <c r="BI202" s="464"/>
      <c r="BJ202" s="464"/>
      <c r="BK202" s="464"/>
      <c r="BL202" s="464"/>
      <c r="BM202" s="464"/>
      <c r="BN202" s="464"/>
      <c r="BO202" s="464"/>
      <c r="BP202" s="464"/>
      <c r="BQ202" s="464"/>
      <c r="BR202" s="464"/>
      <c r="BS202" s="464"/>
      <c r="BT202" s="464"/>
      <c r="BU202" s="464"/>
      <c r="BV202" s="464"/>
      <c r="BW202" s="464"/>
      <c r="BX202" s="464"/>
      <c r="BY202" s="464"/>
      <c r="BZ202" s="464"/>
      <c r="CA202" s="464"/>
      <c r="CB202" s="464"/>
      <c r="CC202" s="464"/>
      <c r="CD202" s="464"/>
      <c r="CE202" s="464"/>
      <c r="CF202" s="464"/>
      <c r="CG202" s="464"/>
      <c r="CH202" s="464"/>
      <c r="CI202" s="464"/>
      <c r="CJ202" s="464"/>
      <c r="CK202" s="464"/>
      <c r="CL202" s="464"/>
      <c r="CM202" s="464"/>
      <c r="CN202" s="464"/>
      <c r="CO202" s="464"/>
      <c r="CP202" s="464"/>
      <c r="CQ202" s="464"/>
      <c r="CR202" s="464"/>
      <c r="CS202" s="464"/>
      <c r="CT202" s="464"/>
      <c r="CU202" s="464"/>
      <c r="CV202" s="464"/>
      <c r="CW202" s="464"/>
      <c r="CX202" s="611"/>
      <c r="CY202" s="1023" t="e" vm="43">
        <v>#VALUE!</v>
      </c>
      <c r="CZ202" s="1024"/>
      <c r="DA202" s="63"/>
      <c r="DB202" s="609"/>
    </row>
    <row r="203" spans="2:203" ht="3.65" customHeight="1">
      <c r="B203" s="614"/>
      <c r="C203" s="613"/>
      <c r="D203" s="613"/>
      <c r="E203" s="613"/>
      <c r="F203" s="613"/>
      <c r="G203" s="613"/>
      <c r="H203" s="1513"/>
      <c r="I203" s="605"/>
      <c r="J203"/>
      <c r="K203"/>
      <c r="L203" s="613"/>
      <c r="M203" s="1024"/>
      <c r="N203" s="1024"/>
      <c r="O203" s="464"/>
      <c r="P203" s="464"/>
      <c r="Q203" s="464"/>
      <c r="R203" s="464"/>
      <c r="S203" s="464"/>
      <c r="T203" s="464"/>
      <c r="U203" s="464"/>
      <c r="V203" s="464"/>
      <c r="W203" s="464"/>
      <c r="X203" s="464"/>
      <c r="Y203" s="464"/>
      <c r="Z203" s="464"/>
      <c r="AA203" s="464"/>
      <c r="AB203" s="464"/>
      <c r="AC203" s="464"/>
      <c r="AD203" s="464"/>
      <c r="AE203" s="464"/>
      <c r="AF203" s="464"/>
      <c r="AG203" s="464"/>
      <c r="AH203" s="464"/>
      <c r="AI203" s="464"/>
      <c r="AJ203" s="464"/>
      <c r="AK203" s="464"/>
      <c r="AL203" s="464"/>
      <c r="AM203" s="464"/>
      <c r="AN203" s="464"/>
      <c r="AO203" s="464"/>
      <c r="AP203" s="464"/>
      <c r="AQ203" s="464"/>
      <c r="AR203" s="464"/>
      <c r="AS203" s="464"/>
      <c r="AT203" s="611"/>
      <c r="AU203" s="610"/>
      <c r="AV203" s="464"/>
      <c r="AW203" s="464"/>
      <c r="AX203" s="464"/>
      <c r="AY203" s="464"/>
      <c r="AZ203" s="464"/>
      <c r="BA203" s="464"/>
      <c r="BB203" s="464"/>
      <c r="BC203" s="464"/>
      <c r="BD203" s="464"/>
      <c r="BE203" s="464"/>
      <c r="BF203" s="464"/>
      <c r="BG203" s="464"/>
      <c r="BH203" s="464"/>
      <c r="BI203" s="464"/>
      <c r="BJ203" s="464"/>
      <c r="BK203" s="464"/>
      <c r="BL203" s="464"/>
      <c r="BM203" s="464"/>
      <c r="BN203" s="464"/>
      <c r="BO203" s="464"/>
      <c r="BP203" s="464"/>
      <c r="BQ203" s="464"/>
      <c r="BR203" s="464"/>
      <c r="BS203" s="464"/>
      <c r="BT203" s="464"/>
      <c r="BU203" s="464"/>
      <c r="BV203" s="464"/>
      <c r="BW203" s="464"/>
      <c r="BX203" s="464"/>
      <c r="BY203" s="464"/>
      <c r="BZ203" s="464"/>
      <c r="CA203" s="464"/>
      <c r="CB203" s="464"/>
      <c r="CC203" s="464"/>
      <c r="CD203" s="464"/>
      <c r="CE203" s="464"/>
      <c r="CF203" s="464"/>
      <c r="CG203" s="464"/>
      <c r="CH203" s="464"/>
      <c r="CI203" s="464"/>
      <c r="CJ203" s="464"/>
      <c r="CK203" s="464"/>
      <c r="CL203" s="464"/>
      <c r="CM203" s="464"/>
      <c r="CN203" s="464"/>
      <c r="CO203" s="464"/>
      <c r="CP203" s="464"/>
      <c r="CQ203" s="464"/>
      <c r="CR203" s="464"/>
      <c r="CS203" s="464"/>
      <c r="CT203" s="464"/>
      <c r="CU203" s="464"/>
      <c r="CV203" s="464"/>
      <c r="CW203" s="464"/>
      <c r="CX203" s="611"/>
      <c r="CY203" s="1023"/>
      <c r="CZ203" s="1024"/>
      <c r="DA203" s="63"/>
      <c r="DB203" s="609"/>
    </row>
    <row r="204" spans="2:203" ht="3.65" customHeight="1">
      <c r="B204" s="614"/>
      <c r="C204" s="613"/>
      <c r="D204" s="613"/>
      <c r="E204" s="613"/>
      <c r="F204" s="613"/>
      <c r="G204" s="613"/>
      <c r="H204" s="1513"/>
      <c r="I204" s="605"/>
      <c r="J204"/>
      <c r="K204"/>
      <c r="L204" s="613"/>
      <c r="M204" s="1024"/>
      <c r="N204" s="1024"/>
      <c r="O204" s="464"/>
      <c r="P204" s="464"/>
      <c r="Q204" s="464"/>
      <c r="R204" s="464"/>
      <c r="S204" s="675"/>
      <c r="T204" s="676"/>
      <c r="U204" s="676"/>
      <c r="V204" s="676"/>
      <c r="W204" s="676"/>
      <c r="X204" s="676"/>
      <c r="Y204" s="676"/>
      <c r="Z204" s="676"/>
      <c r="AA204" s="676"/>
      <c r="AB204" s="676"/>
      <c r="AC204" s="676"/>
      <c r="AD204" s="676"/>
      <c r="AE204" s="676"/>
      <c r="AF204" s="676"/>
      <c r="AG204" s="676"/>
      <c r="AH204" s="676"/>
      <c r="AI204" s="676"/>
      <c r="AJ204" s="676"/>
      <c r="AK204" s="676"/>
      <c r="AL204" s="676"/>
      <c r="AM204" s="676"/>
      <c r="AN204" s="676"/>
      <c r="AO204" s="676"/>
      <c r="AP204" s="677"/>
      <c r="AQ204" s="464"/>
      <c r="AR204" s="464"/>
      <c r="AS204" s="464"/>
      <c r="AT204" s="611"/>
      <c r="AU204" s="610"/>
      <c r="AV204" s="464"/>
      <c r="AW204" s="464"/>
      <c r="AX204" s="464"/>
      <c r="AY204" s="626"/>
      <c r="AZ204" s="627"/>
      <c r="BA204" s="627"/>
      <c r="BB204" s="627"/>
      <c r="BC204" s="627"/>
      <c r="BD204" s="627"/>
      <c r="BE204" s="627"/>
      <c r="BF204" s="627"/>
      <c r="BG204" s="627"/>
      <c r="BH204" s="627"/>
      <c r="BI204" s="627"/>
      <c r="BJ204" s="627"/>
      <c r="BK204" s="627"/>
      <c r="BL204" s="627"/>
      <c r="BM204" s="627"/>
      <c r="BN204" s="627"/>
      <c r="BO204" s="1503" t="s">
        <v>264</v>
      </c>
      <c r="BP204" s="1503"/>
      <c r="BQ204" s="1503"/>
      <c r="BR204" s="1503"/>
      <c r="BS204" s="1503"/>
      <c r="BT204" s="1503"/>
      <c r="BU204" s="1503"/>
      <c r="BV204" s="1503"/>
      <c r="BW204" s="1503"/>
      <c r="BX204" s="1503"/>
      <c r="BY204" s="1503"/>
      <c r="BZ204" s="1503"/>
      <c r="CA204" s="1503"/>
      <c r="CB204" s="1503"/>
      <c r="CC204" s="1503"/>
      <c r="CD204" s="1503"/>
      <c r="CE204" s="1503"/>
      <c r="CF204" s="1503"/>
      <c r="CG204" s="1503"/>
      <c r="CH204" s="627"/>
      <c r="CI204" s="627"/>
      <c r="CJ204" s="627"/>
      <c r="CK204" s="627"/>
      <c r="CL204" s="627"/>
      <c r="CM204" s="627"/>
      <c r="CN204" s="627"/>
      <c r="CO204" s="627"/>
      <c r="CP204" s="627"/>
      <c r="CQ204" s="627"/>
      <c r="CR204" s="627"/>
      <c r="CS204" s="627"/>
      <c r="CT204" s="628"/>
      <c r="CU204" s="464"/>
      <c r="CV204" s="464"/>
      <c r="CW204" s="464"/>
      <c r="CX204" s="611"/>
      <c r="CY204" s="1023"/>
      <c r="CZ204" s="1024"/>
      <c r="DA204" s="63"/>
      <c r="DB204" s="609"/>
    </row>
    <row r="205" spans="2:203" ht="3.65" customHeight="1">
      <c r="B205" s="614"/>
      <c r="C205" s="613"/>
      <c r="D205" s="613"/>
      <c r="E205" s="613"/>
      <c r="F205" s="613"/>
      <c r="G205" s="613"/>
      <c r="H205" s="1513"/>
      <c r="I205" s="605"/>
      <c r="J205"/>
      <c r="K205"/>
      <c r="L205" s="613"/>
      <c r="M205" s="1024"/>
      <c r="N205" s="1024"/>
      <c r="O205" s="464"/>
      <c r="P205" s="464"/>
      <c r="Q205" s="464"/>
      <c r="R205" s="464"/>
      <c r="S205" s="678"/>
      <c r="T205" s="202"/>
      <c r="U205" s="202"/>
      <c r="V205" s="202"/>
      <c r="W205" s="202"/>
      <c r="X205" s="613"/>
      <c r="Y205" s="613"/>
      <c r="Z205" s="613"/>
      <c r="AA205" s="613"/>
      <c r="AB205" s="613"/>
      <c r="AC205" s="613"/>
      <c r="AD205" s="613"/>
      <c r="AE205" s="613"/>
      <c r="AF205" s="613"/>
      <c r="AG205" s="613"/>
      <c r="AH205" s="613"/>
      <c r="AI205" s="613"/>
      <c r="AJ205" s="613"/>
      <c r="AK205" s="613"/>
      <c r="AL205" s="613"/>
      <c r="AM205" s="613"/>
      <c r="AN205" s="613"/>
      <c r="AO205" s="613"/>
      <c r="AP205" s="679"/>
      <c r="AQ205" s="464"/>
      <c r="AR205" s="464"/>
      <c r="AS205" s="464"/>
      <c r="AT205" s="611"/>
      <c r="AU205" s="610"/>
      <c r="AV205" s="464"/>
      <c r="AW205" s="464"/>
      <c r="AX205" s="464"/>
      <c r="AY205" s="629"/>
      <c r="AZ205" s="630"/>
      <c r="BA205" s="630"/>
      <c r="BB205" s="630"/>
      <c r="BC205" s="630"/>
      <c r="BD205" s="630"/>
      <c r="BE205" s="630"/>
      <c r="BF205" s="630"/>
      <c r="BG205" s="630"/>
      <c r="BH205" s="630"/>
      <c r="BI205" s="630"/>
      <c r="BJ205" s="630"/>
      <c r="BK205" s="630"/>
      <c r="BL205" s="630"/>
      <c r="BM205" s="630"/>
      <c r="BN205" s="630"/>
      <c r="BO205" s="1504"/>
      <c r="BP205" s="1504"/>
      <c r="BQ205" s="1504"/>
      <c r="BR205" s="1504"/>
      <c r="BS205" s="1504"/>
      <c r="BT205" s="1504"/>
      <c r="BU205" s="1504"/>
      <c r="BV205" s="1504"/>
      <c r="BW205" s="1504"/>
      <c r="BX205" s="1504"/>
      <c r="BY205" s="1504"/>
      <c r="BZ205" s="1504"/>
      <c r="CA205" s="1504"/>
      <c r="CB205" s="1504"/>
      <c r="CC205" s="1504"/>
      <c r="CD205" s="1504"/>
      <c r="CE205" s="1504"/>
      <c r="CF205" s="1504"/>
      <c r="CG205" s="1504"/>
      <c r="CH205" s="630"/>
      <c r="CI205" s="630"/>
      <c r="CJ205" s="630"/>
      <c r="CK205" s="630"/>
      <c r="CL205" s="630"/>
      <c r="CM205" s="630"/>
      <c r="CN205" s="630"/>
      <c r="CO205" s="630"/>
      <c r="CP205" s="630"/>
      <c r="CQ205" s="630"/>
      <c r="CR205" s="630"/>
      <c r="CS205" s="630"/>
      <c r="CT205" s="631"/>
      <c r="CU205" s="464"/>
      <c r="CV205" s="464"/>
      <c r="CW205" s="464"/>
      <c r="CX205" s="611"/>
      <c r="CY205" s="1023"/>
      <c r="CZ205" s="1024"/>
      <c r="DA205" s="63"/>
      <c r="DB205" s="609"/>
    </row>
    <row r="206" spans="2:203" ht="3.65" customHeight="1">
      <c r="B206" s="614"/>
      <c r="C206" s="613"/>
      <c r="D206" s="613"/>
      <c r="E206" s="613"/>
      <c r="F206" s="613"/>
      <c r="G206" s="613"/>
      <c r="H206" s="1513"/>
      <c r="I206" s="605"/>
      <c r="J206"/>
      <c r="K206"/>
      <c r="L206" s="613"/>
      <c r="M206" s="1024"/>
      <c r="N206" s="1024"/>
      <c r="O206" s="464"/>
      <c r="P206" s="464"/>
      <c r="Q206" s="464"/>
      <c r="R206" s="464"/>
      <c r="S206" s="678"/>
      <c r="T206" s="202"/>
      <c r="U206" s="202"/>
      <c r="V206" s="202"/>
      <c r="W206" s="202"/>
      <c r="X206" s="613"/>
      <c r="Y206" s="613"/>
      <c r="Z206" s="613"/>
      <c r="AA206" s="613"/>
      <c r="AB206" s="613"/>
      <c r="AC206" s="613"/>
      <c r="AD206" s="613"/>
      <c r="AE206" s="613"/>
      <c r="AF206" s="613"/>
      <c r="AG206" s="613"/>
      <c r="AH206" s="613"/>
      <c r="AI206" s="613"/>
      <c r="AJ206" s="613"/>
      <c r="AK206" s="613"/>
      <c r="AL206" s="613"/>
      <c r="AM206" s="613"/>
      <c r="AN206" s="613"/>
      <c r="AO206" s="613"/>
      <c r="AP206" s="679"/>
      <c r="AQ206" s="464"/>
      <c r="AR206" s="464"/>
      <c r="AS206" s="464"/>
      <c r="AT206" s="611"/>
      <c r="AU206" s="610"/>
      <c r="AV206" s="464"/>
      <c r="AW206" s="464"/>
      <c r="AX206" s="464"/>
      <c r="AY206" s="629"/>
      <c r="AZ206" s="630"/>
      <c r="BA206" s="630"/>
      <c r="BB206" s="630"/>
      <c r="BC206" s="630"/>
      <c r="BD206" s="630"/>
      <c r="BE206" s="630"/>
      <c r="BF206" s="630"/>
      <c r="BG206" s="630"/>
      <c r="BH206" s="630"/>
      <c r="BI206" s="630"/>
      <c r="BJ206" s="630"/>
      <c r="BK206" s="630"/>
      <c r="BL206" s="630"/>
      <c r="BM206" s="630"/>
      <c r="BN206" s="630"/>
      <c r="BO206" s="1504"/>
      <c r="BP206" s="1504"/>
      <c r="BQ206" s="1504"/>
      <c r="BR206" s="1504"/>
      <c r="BS206" s="1504"/>
      <c r="BT206" s="1504"/>
      <c r="BU206" s="1504"/>
      <c r="BV206" s="1504"/>
      <c r="BW206" s="1504"/>
      <c r="BX206" s="1504"/>
      <c r="BY206" s="1504"/>
      <c r="BZ206" s="1504"/>
      <c r="CA206" s="1504"/>
      <c r="CB206" s="1504"/>
      <c r="CC206" s="1504"/>
      <c r="CD206" s="1504"/>
      <c r="CE206" s="1504"/>
      <c r="CF206" s="1504"/>
      <c r="CG206" s="1504"/>
      <c r="CH206" s="630"/>
      <c r="CI206" s="630"/>
      <c r="CJ206" s="630"/>
      <c r="CK206" s="630"/>
      <c r="CL206" s="630"/>
      <c r="CM206" s="630"/>
      <c r="CN206" s="630"/>
      <c r="CO206" s="630"/>
      <c r="CP206" s="630"/>
      <c r="CQ206" s="630"/>
      <c r="CR206" s="630"/>
      <c r="CS206" s="630"/>
      <c r="CT206" s="631"/>
      <c r="CU206" s="464"/>
      <c r="CV206" s="464"/>
      <c r="CW206" s="464"/>
      <c r="CX206" s="611"/>
      <c r="CY206" s="1023"/>
      <c r="CZ206" s="1024"/>
      <c r="DA206" s="63"/>
      <c r="DB206" s="609"/>
    </row>
    <row r="207" spans="2:203" ht="3.65" customHeight="1">
      <c r="B207" s="614"/>
      <c r="C207" s="613"/>
      <c r="D207" s="613"/>
      <c r="E207" s="613"/>
      <c r="F207" s="613"/>
      <c r="G207" s="613"/>
      <c r="H207" s="1513"/>
      <c r="I207" s="605"/>
      <c r="J207"/>
      <c r="K207"/>
      <c r="L207" s="613"/>
      <c r="M207" s="63"/>
      <c r="N207" s="613"/>
      <c r="O207" s="464"/>
      <c r="P207" s="464"/>
      <c r="Q207" s="464"/>
      <c r="R207" s="464"/>
      <c r="S207" s="678"/>
      <c r="T207" s="202"/>
      <c r="U207" s="202"/>
      <c r="V207" s="202"/>
      <c r="W207" s="202"/>
      <c r="X207" s="613"/>
      <c r="Y207" s="613"/>
      <c r="Z207" s="613"/>
      <c r="AA207" s="613"/>
      <c r="AB207" s="613"/>
      <c r="AC207" s="613"/>
      <c r="AD207" s="613"/>
      <c r="AE207" s="613"/>
      <c r="AF207" s="613"/>
      <c r="AG207" s="613"/>
      <c r="AH207" s="613"/>
      <c r="AI207" s="613"/>
      <c r="AJ207" s="613"/>
      <c r="AK207" s="613"/>
      <c r="AL207" s="613"/>
      <c r="AM207" s="613"/>
      <c r="AN207" s="613"/>
      <c r="AO207" s="613"/>
      <c r="AP207" s="679"/>
      <c r="AQ207" s="464"/>
      <c r="AR207" s="464"/>
      <c r="AS207" s="464"/>
      <c r="AT207" s="611"/>
      <c r="AU207" s="610"/>
      <c r="AV207" s="464"/>
      <c r="AW207" s="464"/>
      <c r="AX207" s="464"/>
      <c r="AY207" s="632"/>
      <c r="AZ207" s="633"/>
      <c r="BA207" s="633"/>
      <c r="BB207" s="633"/>
      <c r="BC207" s="633"/>
      <c r="BD207" s="633"/>
      <c r="BE207" s="633"/>
      <c r="BF207" s="633"/>
      <c r="BG207" s="633"/>
      <c r="BH207" s="633"/>
      <c r="BI207" s="633"/>
      <c r="BJ207" s="633"/>
      <c r="BK207" s="633"/>
      <c r="BL207" s="633"/>
      <c r="BM207" s="633"/>
      <c r="BN207" s="633"/>
      <c r="BO207" s="1505"/>
      <c r="BP207" s="1505"/>
      <c r="BQ207" s="1505"/>
      <c r="BR207" s="1505"/>
      <c r="BS207" s="1505"/>
      <c r="BT207" s="1505"/>
      <c r="BU207" s="1505"/>
      <c r="BV207" s="1505"/>
      <c r="BW207" s="1505"/>
      <c r="BX207" s="1505"/>
      <c r="BY207" s="1505"/>
      <c r="BZ207" s="1505"/>
      <c r="CA207" s="1505"/>
      <c r="CB207" s="1505"/>
      <c r="CC207" s="1505"/>
      <c r="CD207" s="1505"/>
      <c r="CE207" s="1505"/>
      <c r="CF207" s="1505"/>
      <c r="CG207" s="1505"/>
      <c r="CH207" s="633"/>
      <c r="CI207" s="633"/>
      <c r="CJ207" s="633"/>
      <c r="CK207" s="633"/>
      <c r="CL207" s="633"/>
      <c r="CM207" s="633"/>
      <c r="CN207" s="633"/>
      <c r="CO207" s="633"/>
      <c r="CP207" s="633"/>
      <c r="CQ207" s="633"/>
      <c r="CR207" s="633"/>
      <c r="CS207" s="633"/>
      <c r="CT207" s="634"/>
      <c r="CU207" s="464"/>
      <c r="CV207" s="464"/>
      <c r="CW207" s="464"/>
      <c r="CX207" s="611"/>
      <c r="CY207" s="63"/>
      <c r="CZ207" s="613"/>
      <c r="DA207" s="63"/>
      <c r="DB207" s="609"/>
    </row>
    <row r="208" spans="2:203" ht="3.65" customHeight="1">
      <c r="B208" s="614"/>
      <c r="C208" s="613"/>
      <c r="D208" s="613"/>
      <c r="E208" s="613"/>
      <c r="F208" s="613"/>
      <c r="G208" s="613"/>
      <c r="H208" s="1513"/>
      <c r="I208" s="605"/>
      <c r="J208"/>
      <c r="K208"/>
      <c r="L208" s="613"/>
      <c r="M208" s="63"/>
      <c r="N208" s="613"/>
      <c r="O208" s="464"/>
      <c r="P208" s="464"/>
      <c r="Q208" s="464"/>
      <c r="R208" s="464"/>
      <c r="S208" s="678"/>
      <c r="T208" s="202"/>
      <c r="U208" s="202"/>
      <c r="V208" s="202"/>
      <c r="W208" s="202"/>
      <c r="X208" s="613"/>
      <c r="Y208" s="613"/>
      <c r="Z208" s="613"/>
      <c r="AA208" s="613"/>
      <c r="AB208" s="613"/>
      <c r="AC208" s="613"/>
      <c r="AD208" s="613"/>
      <c r="AE208" s="613"/>
      <c r="AF208" s="613"/>
      <c r="AG208" s="613"/>
      <c r="AH208" s="613"/>
      <c r="AI208" s="613"/>
      <c r="AJ208" s="613"/>
      <c r="AK208" s="613"/>
      <c r="AL208" s="613"/>
      <c r="AM208" s="613"/>
      <c r="AN208" s="613"/>
      <c r="AO208" s="613"/>
      <c r="AP208" s="679"/>
      <c r="AQ208" s="464"/>
      <c r="AR208" s="464"/>
      <c r="AS208" s="464"/>
      <c r="AT208" s="611"/>
      <c r="AU208" s="610"/>
      <c r="AV208" s="464"/>
      <c r="AW208" s="464"/>
      <c r="AX208" s="464"/>
      <c r="AY208" s="680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681"/>
      <c r="CU208" s="464"/>
      <c r="CV208" s="464"/>
      <c r="CW208" s="464"/>
      <c r="CX208" s="611"/>
      <c r="CY208" s="63"/>
      <c r="CZ208" s="613"/>
      <c r="DA208" s="63"/>
      <c r="DB208" s="609"/>
    </row>
    <row r="209" spans="2:106" ht="3.65" customHeight="1">
      <c r="B209" s="614"/>
      <c r="C209" s="613"/>
      <c r="D209" s="613"/>
      <c r="E209" s="613"/>
      <c r="F209" s="613"/>
      <c r="G209" s="613"/>
      <c r="H209" s="1513"/>
      <c r="I209" s="605"/>
      <c r="J209"/>
      <c r="K209"/>
      <c r="L209" s="613"/>
      <c r="M209" s="63"/>
      <c r="N209" s="63"/>
      <c r="O209" s="464"/>
      <c r="P209" s="464"/>
      <c r="Q209" s="464"/>
      <c r="R209" s="464"/>
      <c r="S209" s="678"/>
      <c r="T209" s="202"/>
      <c r="U209" s="202"/>
      <c r="V209" s="202"/>
      <c r="W209" s="202"/>
      <c r="X209" s="613"/>
      <c r="Y209" s="613"/>
      <c r="Z209" s="613"/>
      <c r="AA209" s="613"/>
      <c r="AB209" s="613"/>
      <c r="AC209" s="613"/>
      <c r="AD209" s="613"/>
      <c r="AE209" s="613"/>
      <c r="AF209" s="613"/>
      <c r="AG209" s="613"/>
      <c r="AH209" s="613"/>
      <c r="AI209" s="613"/>
      <c r="AJ209" s="613"/>
      <c r="AK209" s="613"/>
      <c r="AL209" s="613"/>
      <c r="AM209" s="613"/>
      <c r="AN209" s="613"/>
      <c r="AO209" s="613"/>
      <c r="AP209" s="679"/>
      <c r="AQ209" s="464"/>
      <c r="AR209" s="464"/>
      <c r="AS209" s="464"/>
      <c r="AT209" s="611"/>
      <c r="AU209" s="610"/>
      <c r="AV209" s="464"/>
      <c r="AW209" s="464"/>
      <c r="AX209" s="464"/>
      <c r="AY209" s="680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681"/>
      <c r="CU209" s="464"/>
      <c r="CV209" s="464"/>
      <c r="CW209" s="464"/>
      <c r="CX209" s="611"/>
      <c r="CY209" s="63"/>
      <c r="CZ209" s="63"/>
      <c r="DA209" s="63"/>
      <c r="DB209" s="609"/>
    </row>
    <row r="210" spans="2:106" ht="3.65" customHeight="1">
      <c r="B210" s="614"/>
      <c r="C210" s="613"/>
      <c r="D210" s="613"/>
      <c r="E210" s="613"/>
      <c r="F210" s="613"/>
      <c r="G210" s="613"/>
      <c r="H210" s="1513"/>
      <c r="I210" s="605"/>
      <c r="J210"/>
      <c r="K210"/>
      <c r="L210" s="613"/>
      <c r="M210" s="63"/>
      <c r="N210" s="63"/>
      <c r="O210" s="464"/>
      <c r="P210" s="464"/>
      <c r="Q210" s="464"/>
      <c r="R210" s="464"/>
      <c r="S210" s="678"/>
      <c r="T210" s="202"/>
      <c r="U210" s="202"/>
      <c r="V210" s="202"/>
      <c r="W210" s="202"/>
      <c r="X210" s="613"/>
      <c r="Y210" s="613"/>
      <c r="Z210" s="613"/>
      <c r="AA210" s="613"/>
      <c r="AB210" s="613"/>
      <c r="AC210" s="613"/>
      <c r="AD210" s="613"/>
      <c r="AE210" s="613"/>
      <c r="AF210" s="613"/>
      <c r="AG210" s="613"/>
      <c r="AH210" s="613"/>
      <c r="AI210" s="613"/>
      <c r="AJ210" s="613"/>
      <c r="AK210" s="613"/>
      <c r="AL210" s="613"/>
      <c r="AM210" s="613"/>
      <c r="AN210" s="613"/>
      <c r="AO210" s="613"/>
      <c r="AP210" s="679"/>
      <c r="AQ210" s="464"/>
      <c r="AR210" s="464"/>
      <c r="AS210" s="464"/>
      <c r="AT210" s="611"/>
      <c r="AU210" s="610"/>
      <c r="AV210" s="464"/>
      <c r="AW210" s="464"/>
      <c r="AX210" s="464"/>
      <c r="AY210" s="680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681"/>
      <c r="CU210" s="464"/>
      <c r="CV210" s="464"/>
      <c r="CW210" s="464"/>
      <c r="CX210" s="611"/>
      <c r="CY210" s="63"/>
      <c r="CZ210" s="63"/>
      <c r="DA210" s="63"/>
      <c r="DB210" s="609"/>
    </row>
    <row r="211" spans="2:106" ht="3.65" customHeight="1">
      <c r="B211" s="614"/>
      <c r="C211" s="613"/>
      <c r="D211" s="613"/>
      <c r="E211" s="613"/>
      <c r="F211" s="613"/>
      <c r="G211" s="613"/>
      <c r="H211" s="1513"/>
      <c r="I211" s="605"/>
      <c r="J211"/>
      <c r="K211"/>
      <c r="L211" s="613"/>
      <c r="M211" s="63"/>
      <c r="N211" s="63"/>
      <c r="O211" s="464"/>
      <c r="P211" s="464"/>
      <c r="Q211" s="464"/>
      <c r="R211" s="464"/>
      <c r="S211" s="678"/>
      <c r="T211" s="202"/>
      <c r="U211" s="202"/>
      <c r="V211" s="202"/>
      <c r="W211" s="202"/>
      <c r="X211" s="613"/>
      <c r="Y211" s="613"/>
      <c r="Z211" s="613"/>
      <c r="AA211" s="613"/>
      <c r="AB211" s="613"/>
      <c r="AC211" s="613"/>
      <c r="AD211" s="613"/>
      <c r="AE211" s="613"/>
      <c r="AF211" s="613"/>
      <c r="AG211" s="613"/>
      <c r="AH211" s="613"/>
      <c r="AI211" s="613"/>
      <c r="AJ211" s="613"/>
      <c r="AK211" s="613"/>
      <c r="AL211" s="613"/>
      <c r="AM211" s="613"/>
      <c r="AN211" s="613"/>
      <c r="AO211" s="613"/>
      <c r="AP211" s="679"/>
      <c r="AQ211" s="464"/>
      <c r="AR211" s="464"/>
      <c r="AS211" s="464"/>
      <c r="AT211" s="611"/>
      <c r="AU211" s="610"/>
      <c r="AV211" s="464"/>
      <c r="AW211" s="464"/>
      <c r="AX211" s="464"/>
      <c r="AY211" s="680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681"/>
      <c r="CU211" s="464"/>
      <c r="CV211" s="464"/>
      <c r="CW211" s="464"/>
      <c r="CX211" s="611"/>
      <c r="CY211" s="63"/>
      <c r="CZ211" s="63"/>
      <c r="DA211" s="63"/>
      <c r="DB211" s="609"/>
    </row>
    <row r="212" spans="2:106" ht="3.65" customHeight="1">
      <c r="B212" s="614"/>
      <c r="C212" s="613"/>
      <c r="D212" s="613"/>
      <c r="E212" s="613"/>
      <c r="F212" s="613"/>
      <c r="G212" s="613"/>
      <c r="H212" s="1513"/>
      <c r="I212" s="605"/>
      <c r="J212"/>
      <c r="K212"/>
      <c r="L212" s="613"/>
      <c r="M212" s="63"/>
      <c r="N212" s="63"/>
      <c r="O212" s="464"/>
      <c r="P212" s="464"/>
      <c r="Q212" s="464"/>
      <c r="R212" s="464"/>
      <c r="S212" s="678"/>
      <c r="T212" s="202"/>
      <c r="U212" s="202"/>
      <c r="V212" s="202"/>
      <c r="W212" s="202"/>
      <c r="X212" s="613"/>
      <c r="Y212" s="613"/>
      <c r="Z212" s="613"/>
      <c r="AA212" s="613"/>
      <c r="AB212" s="613"/>
      <c r="AC212" s="613"/>
      <c r="AD212" s="613"/>
      <c r="AE212" s="613"/>
      <c r="AF212" s="613"/>
      <c r="AG212" s="613"/>
      <c r="AH212" s="613"/>
      <c r="AI212" s="613"/>
      <c r="AJ212" s="613"/>
      <c r="AK212" s="613"/>
      <c r="AL212" s="613"/>
      <c r="AM212" s="613"/>
      <c r="AN212" s="613"/>
      <c r="AO212" s="613"/>
      <c r="AP212" s="679"/>
      <c r="AQ212" s="464"/>
      <c r="AR212" s="464"/>
      <c r="AS212" s="464"/>
      <c r="AT212" s="611"/>
      <c r="AU212" s="610"/>
      <c r="AV212" s="464"/>
      <c r="AW212" s="464"/>
      <c r="AX212" s="464"/>
      <c r="AY212" s="680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681"/>
      <c r="CU212" s="464"/>
      <c r="CV212" s="464"/>
      <c r="CW212" s="464"/>
      <c r="CX212" s="611"/>
      <c r="CY212" s="63"/>
      <c r="CZ212" s="63"/>
      <c r="DA212" s="63"/>
      <c r="DB212" s="609"/>
    </row>
    <row r="213" spans="2:106" ht="3.65" customHeight="1">
      <c r="B213" s="614"/>
      <c r="C213" s="613"/>
      <c r="D213" s="613"/>
      <c r="E213" s="613"/>
      <c r="F213" s="613"/>
      <c r="G213" s="613"/>
      <c r="H213" s="1513"/>
      <c r="I213" s="605"/>
      <c r="J213"/>
      <c r="K213"/>
      <c r="L213" s="613"/>
      <c r="M213" s="63"/>
      <c r="N213" s="63"/>
      <c r="O213" s="464"/>
      <c r="P213" s="464"/>
      <c r="Q213" s="464"/>
      <c r="R213" s="464"/>
      <c r="S213" s="678"/>
      <c r="T213" s="202"/>
      <c r="U213" s="202"/>
      <c r="V213" s="202"/>
      <c r="W213" s="202"/>
      <c r="X213" s="613"/>
      <c r="Y213" s="613"/>
      <c r="Z213" s="613"/>
      <c r="AA213" s="613"/>
      <c r="AB213" s="613"/>
      <c r="AC213" s="613"/>
      <c r="AD213" s="613"/>
      <c r="AE213" s="613"/>
      <c r="AF213" s="613"/>
      <c r="AG213" s="613"/>
      <c r="AH213" s="613"/>
      <c r="AI213" s="613"/>
      <c r="AJ213" s="613"/>
      <c r="AK213" s="613"/>
      <c r="AL213" s="613"/>
      <c r="AM213" s="613"/>
      <c r="AN213" s="613"/>
      <c r="AO213" s="613"/>
      <c r="AP213" s="679"/>
      <c r="AQ213" s="464"/>
      <c r="AR213" s="464"/>
      <c r="AS213" s="464"/>
      <c r="AT213" s="611"/>
      <c r="AU213" s="610"/>
      <c r="AV213" s="464"/>
      <c r="AW213" s="464"/>
      <c r="AX213" s="464"/>
      <c r="AY213" s="680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681"/>
      <c r="CU213" s="464"/>
      <c r="CV213" s="464"/>
      <c r="CW213" s="464"/>
      <c r="CX213" s="611"/>
      <c r="CY213" s="63"/>
      <c r="CZ213" s="63"/>
      <c r="DA213" s="63"/>
      <c r="DB213" s="609"/>
    </row>
    <row r="214" spans="2:106" ht="3.65" customHeight="1">
      <c r="B214" s="614"/>
      <c r="C214" s="613"/>
      <c r="D214" s="613"/>
      <c r="E214" s="613"/>
      <c r="F214" s="613"/>
      <c r="G214" s="613"/>
      <c r="H214" s="1513"/>
      <c r="I214" s="605"/>
      <c r="J214"/>
      <c r="K214"/>
      <c r="L214" s="613"/>
      <c r="M214" s="63"/>
      <c r="N214" s="63"/>
      <c r="O214" s="464"/>
      <c r="P214" s="464"/>
      <c r="Q214" s="464"/>
      <c r="R214" s="464"/>
      <c r="S214" s="678"/>
      <c r="T214" s="202"/>
      <c r="U214" s="202"/>
      <c r="V214" s="202"/>
      <c r="W214" s="202"/>
      <c r="X214" s="613"/>
      <c r="Y214" s="613"/>
      <c r="Z214" s="613"/>
      <c r="AA214" s="613"/>
      <c r="AB214" s="613"/>
      <c r="AC214" s="613"/>
      <c r="AD214" s="613"/>
      <c r="AE214" s="613"/>
      <c r="AF214" s="613"/>
      <c r="AG214" s="613"/>
      <c r="AH214" s="613"/>
      <c r="AI214" s="613"/>
      <c r="AJ214" s="613"/>
      <c r="AK214" s="613"/>
      <c r="AL214" s="613"/>
      <c r="AM214" s="613"/>
      <c r="AN214" s="613"/>
      <c r="AO214" s="613"/>
      <c r="AP214" s="679"/>
      <c r="AQ214" s="464"/>
      <c r="AR214" s="464"/>
      <c r="AS214" s="464"/>
      <c r="AT214" s="611"/>
      <c r="AU214" s="610"/>
      <c r="AV214" s="464"/>
      <c r="AW214" s="464"/>
      <c r="AX214" s="464"/>
      <c r="AY214" s="680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681"/>
      <c r="CU214" s="464"/>
      <c r="CV214" s="464"/>
      <c r="CW214" s="464"/>
      <c r="CX214" s="611"/>
      <c r="CY214" s="63"/>
      <c r="CZ214" s="63"/>
      <c r="DA214" s="63"/>
      <c r="DB214" s="609"/>
    </row>
    <row r="215" spans="2:106" ht="3.65" customHeight="1">
      <c r="B215" s="614"/>
      <c r="C215" s="613"/>
      <c r="D215" s="613"/>
      <c r="E215" s="613"/>
      <c r="F215" s="613"/>
      <c r="G215" s="613"/>
      <c r="H215" s="1513"/>
      <c r="I215" s="605"/>
      <c r="J215"/>
      <c r="K215"/>
      <c r="L215" s="613"/>
      <c r="M215" s="63"/>
      <c r="N215" s="63"/>
      <c r="O215" s="464"/>
      <c r="P215" s="464"/>
      <c r="Q215" s="464"/>
      <c r="R215" s="464"/>
      <c r="S215" s="678"/>
      <c r="T215" s="202"/>
      <c r="U215" s="202"/>
      <c r="V215" s="202"/>
      <c r="W215" s="202"/>
      <c r="X215" s="613"/>
      <c r="Y215" s="613"/>
      <c r="Z215" s="613"/>
      <c r="AA215" s="613"/>
      <c r="AB215" s="613"/>
      <c r="AC215" s="613"/>
      <c r="AD215" s="613"/>
      <c r="AE215" s="613"/>
      <c r="AF215" s="613"/>
      <c r="AG215" s="613"/>
      <c r="AH215" s="613"/>
      <c r="AI215" s="613"/>
      <c r="AJ215" s="613"/>
      <c r="AK215" s="613"/>
      <c r="AL215" s="613"/>
      <c r="AM215" s="613"/>
      <c r="AN215" s="613"/>
      <c r="AO215" s="613"/>
      <c r="AP215" s="679"/>
      <c r="AQ215" s="464"/>
      <c r="AR215" s="464"/>
      <c r="AS215" s="464"/>
      <c r="AT215" s="611"/>
      <c r="AU215" s="610"/>
      <c r="AV215" s="464"/>
      <c r="AW215" s="464"/>
      <c r="AX215" s="464"/>
      <c r="AY215" s="680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681"/>
      <c r="CU215" s="464"/>
      <c r="CV215" s="464"/>
      <c r="CW215" s="464"/>
      <c r="CX215" s="611"/>
      <c r="CY215" s="63"/>
      <c r="CZ215" s="63"/>
      <c r="DA215" s="63"/>
      <c r="DB215" s="609"/>
    </row>
    <row r="216" spans="2:106" ht="3.65" customHeight="1">
      <c r="B216" s="614"/>
      <c r="C216" s="613"/>
      <c r="D216" s="613"/>
      <c r="E216" s="613"/>
      <c r="F216" s="613"/>
      <c r="G216" s="613"/>
      <c r="H216" s="1513"/>
      <c r="I216" s="605"/>
      <c r="J216"/>
      <c r="K216"/>
      <c r="L216" s="613"/>
      <c r="M216" s="63"/>
      <c r="N216" s="63"/>
      <c r="O216" s="464"/>
      <c r="P216" s="464"/>
      <c r="Q216" s="464"/>
      <c r="R216" s="464"/>
      <c r="S216" s="678"/>
      <c r="T216" s="202"/>
      <c r="U216" s="202"/>
      <c r="V216" s="202"/>
      <c r="W216" s="202"/>
      <c r="X216" s="613"/>
      <c r="Y216" s="613"/>
      <c r="Z216" s="613"/>
      <c r="AA216" s="613"/>
      <c r="AB216" s="613"/>
      <c r="AC216" s="613"/>
      <c r="AD216" s="613"/>
      <c r="AE216" s="613"/>
      <c r="AF216" s="613"/>
      <c r="AG216" s="613"/>
      <c r="AH216" s="613"/>
      <c r="AI216" s="613"/>
      <c r="AJ216" s="613"/>
      <c r="AK216" s="613"/>
      <c r="AL216" s="613"/>
      <c r="AM216" s="613"/>
      <c r="AN216" s="613"/>
      <c r="AO216" s="613"/>
      <c r="AP216" s="679"/>
      <c r="AQ216" s="464"/>
      <c r="AR216" s="464"/>
      <c r="AS216" s="464"/>
      <c r="AT216" s="611"/>
      <c r="AU216" s="610"/>
      <c r="AV216" s="464"/>
      <c r="AW216" s="464"/>
      <c r="AX216" s="464"/>
      <c r="AY216" s="680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681"/>
      <c r="CU216" s="464"/>
      <c r="CV216" s="464"/>
      <c r="CW216" s="464"/>
      <c r="CX216" s="611"/>
      <c r="CY216" s="63"/>
      <c r="CZ216" s="63"/>
      <c r="DA216" s="63"/>
      <c r="DB216" s="609"/>
    </row>
    <row r="217" spans="2:106" ht="3.65" customHeight="1">
      <c r="B217" s="614"/>
      <c r="C217" s="613"/>
      <c r="D217" s="613"/>
      <c r="E217" s="613"/>
      <c r="F217" s="613"/>
      <c r="G217" s="613"/>
      <c r="H217" s="1513"/>
      <c r="I217" s="605"/>
      <c r="J217"/>
      <c r="K217"/>
      <c r="L217" s="613"/>
      <c r="M217" s="63"/>
      <c r="N217" s="63"/>
      <c r="O217" s="464"/>
      <c r="P217" s="464"/>
      <c r="Q217" s="464"/>
      <c r="R217" s="464"/>
      <c r="S217" s="678"/>
      <c r="T217" s="202"/>
      <c r="U217" s="202"/>
      <c r="V217" s="202"/>
      <c r="W217" s="202"/>
      <c r="X217" s="613"/>
      <c r="Y217" s="613"/>
      <c r="Z217" s="613"/>
      <c r="AA217" s="613"/>
      <c r="AB217" s="613"/>
      <c r="AC217" s="613"/>
      <c r="AD217" s="613"/>
      <c r="AE217" s="613"/>
      <c r="AF217" s="613"/>
      <c r="AG217" s="613"/>
      <c r="AH217" s="613"/>
      <c r="AI217" s="613"/>
      <c r="AJ217" s="613"/>
      <c r="AK217" s="613"/>
      <c r="AL217" s="613"/>
      <c r="AM217" s="613"/>
      <c r="AN217" s="613"/>
      <c r="AO217" s="613"/>
      <c r="AP217" s="679"/>
      <c r="AQ217" s="464"/>
      <c r="AR217" s="464"/>
      <c r="AS217" s="464"/>
      <c r="AT217" s="611"/>
      <c r="AU217" s="610"/>
      <c r="AV217" s="464"/>
      <c r="AW217" s="464"/>
      <c r="AX217" s="464"/>
      <c r="AY217" s="680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681"/>
      <c r="CU217" s="464"/>
      <c r="CV217" s="464"/>
      <c r="CW217" s="464"/>
      <c r="CX217" s="611"/>
      <c r="CY217" s="63"/>
      <c r="CZ217" s="63"/>
      <c r="DA217" s="63"/>
      <c r="DB217" s="609"/>
    </row>
    <row r="218" spans="2:106" ht="3.65" customHeight="1">
      <c r="B218" s="614"/>
      <c r="C218" s="613"/>
      <c r="D218" s="613"/>
      <c r="E218" s="613"/>
      <c r="F218" s="613"/>
      <c r="G218" s="613"/>
      <c r="H218" s="1513"/>
      <c r="I218" s="605"/>
      <c r="J218"/>
      <c r="K218"/>
      <c r="L218" s="613"/>
      <c r="M218" s="63"/>
      <c r="N218" s="63"/>
      <c r="O218" s="464"/>
      <c r="P218" s="464"/>
      <c r="Q218" s="464"/>
      <c r="R218" s="464"/>
      <c r="S218" s="678"/>
      <c r="T218" s="202"/>
      <c r="U218" s="202"/>
      <c r="V218" s="202"/>
      <c r="W218" s="202"/>
      <c r="X218" s="613"/>
      <c r="Y218" s="613"/>
      <c r="Z218" s="613"/>
      <c r="AA218" s="613"/>
      <c r="AB218" s="613"/>
      <c r="AC218" s="613"/>
      <c r="AD218" s="613"/>
      <c r="AE218" s="613"/>
      <c r="AF218" s="613"/>
      <c r="AG218" s="613"/>
      <c r="AH218" s="613"/>
      <c r="AI218" s="613"/>
      <c r="AJ218" s="613"/>
      <c r="AK218" s="613"/>
      <c r="AL218" s="613"/>
      <c r="AM218" s="613"/>
      <c r="AN218" s="613"/>
      <c r="AO218" s="613"/>
      <c r="AP218" s="679"/>
      <c r="AQ218" s="464"/>
      <c r="AR218" s="464"/>
      <c r="AS218" s="464"/>
      <c r="AT218" s="611"/>
      <c r="AU218" s="610"/>
      <c r="AV218" s="464"/>
      <c r="AW218" s="464"/>
      <c r="AX218" s="464"/>
      <c r="AY218" s="680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681"/>
      <c r="CU218" s="464"/>
      <c r="CV218" s="464"/>
      <c r="CW218" s="464"/>
      <c r="CX218" s="611"/>
      <c r="CY218" s="63"/>
      <c r="CZ218" s="63"/>
      <c r="DA218" s="63"/>
      <c r="DB218" s="609"/>
    </row>
    <row r="219" spans="2:106" ht="3.65" customHeight="1">
      <c r="B219" s="614"/>
      <c r="C219" s="613"/>
      <c r="D219" s="613"/>
      <c r="E219" s="613"/>
      <c r="F219" s="613"/>
      <c r="G219" s="613"/>
      <c r="H219" s="1513"/>
      <c r="I219" s="605"/>
      <c r="J219"/>
      <c r="K219"/>
      <c r="L219" s="613"/>
      <c r="M219" s="63"/>
      <c r="N219" s="63"/>
      <c r="O219" s="464"/>
      <c r="P219" s="464"/>
      <c r="Q219" s="464"/>
      <c r="R219" s="464"/>
      <c r="S219" s="678"/>
      <c r="T219" s="202"/>
      <c r="U219" s="202"/>
      <c r="V219" s="202"/>
      <c r="W219" s="202"/>
      <c r="X219" s="613"/>
      <c r="Y219" s="613"/>
      <c r="Z219" s="613"/>
      <c r="AA219" s="613"/>
      <c r="AB219" s="613"/>
      <c r="AC219" s="613"/>
      <c r="AD219" s="613"/>
      <c r="AE219" s="613"/>
      <c r="AF219" s="613"/>
      <c r="AG219" s="613"/>
      <c r="AH219" s="613"/>
      <c r="AI219" s="613"/>
      <c r="AJ219" s="613"/>
      <c r="AK219" s="613"/>
      <c r="AL219" s="613"/>
      <c r="AM219" s="613"/>
      <c r="AN219" s="613"/>
      <c r="AO219" s="613"/>
      <c r="AP219" s="679"/>
      <c r="AQ219" s="464"/>
      <c r="AR219" s="464"/>
      <c r="AS219" s="464"/>
      <c r="AT219" s="611"/>
      <c r="AU219" s="610"/>
      <c r="AV219" s="464"/>
      <c r="AW219" s="464"/>
      <c r="AX219" s="464"/>
      <c r="AY219" s="680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681"/>
      <c r="CU219" s="464"/>
      <c r="CV219" s="464"/>
      <c r="CW219" s="464"/>
      <c r="CX219" s="611"/>
      <c r="CY219" s="63"/>
      <c r="CZ219" s="63"/>
      <c r="DA219" s="63"/>
      <c r="DB219" s="609"/>
    </row>
    <row r="220" spans="2:106" ht="3.65" customHeight="1">
      <c r="B220" s="614"/>
      <c r="C220" s="613"/>
      <c r="D220" s="613"/>
      <c r="E220" s="613"/>
      <c r="F220" s="613"/>
      <c r="G220" s="613"/>
      <c r="H220" s="1513"/>
      <c r="I220" s="605"/>
      <c r="J220"/>
      <c r="K220"/>
      <c r="L220" s="613"/>
      <c r="M220" s="63"/>
      <c r="N220" s="63"/>
      <c r="O220" s="464"/>
      <c r="P220" s="464"/>
      <c r="Q220" s="464"/>
      <c r="R220" s="464"/>
      <c r="S220" s="678"/>
      <c r="T220" s="202"/>
      <c r="U220" s="202"/>
      <c r="V220" s="202"/>
      <c r="W220" s="202"/>
      <c r="X220" s="613"/>
      <c r="Y220" s="613"/>
      <c r="Z220" s="613"/>
      <c r="AA220" s="613"/>
      <c r="AB220" s="613"/>
      <c r="AC220" s="613"/>
      <c r="AD220" s="613"/>
      <c r="AE220" s="613"/>
      <c r="AF220" s="613"/>
      <c r="AG220" s="613"/>
      <c r="AH220" s="613"/>
      <c r="AI220" s="613"/>
      <c r="AJ220" s="613"/>
      <c r="AK220" s="613"/>
      <c r="AL220" s="613"/>
      <c r="AM220" s="613"/>
      <c r="AN220" s="613"/>
      <c r="AO220" s="613"/>
      <c r="AP220" s="679"/>
      <c r="AQ220" s="464"/>
      <c r="AR220" s="464"/>
      <c r="AS220" s="464"/>
      <c r="AT220" s="611"/>
      <c r="AU220" s="610"/>
      <c r="AV220" s="464"/>
      <c r="AW220" s="464"/>
      <c r="AX220" s="464"/>
      <c r="AY220" s="680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681"/>
      <c r="CU220" s="464"/>
      <c r="CV220" s="464"/>
      <c r="CW220" s="464"/>
      <c r="CX220" s="611"/>
      <c r="CY220" s="63"/>
      <c r="CZ220" s="63"/>
      <c r="DA220" s="63"/>
      <c r="DB220" s="609"/>
    </row>
    <row r="221" spans="2:106" ht="3.65" customHeight="1">
      <c r="B221" s="614"/>
      <c r="C221" s="613"/>
      <c r="D221" s="613"/>
      <c r="E221" s="613"/>
      <c r="F221" s="613"/>
      <c r="G221" s="613"/>
      <c r="H221" s="1513"/>
      <c r="I221" s="605"/>
      <c r="J221"/>
      <c r="K221"/>
      <c r="L221" s="613"/>
      <c r="M221" s="63"/>
      <c r="N221" s="63"/>
      <c r="O221" s="464"/>
      <c r="P221" s="464"/>
      <c r="Q221" s="464"/>
      <c r="R221" s="464"/>
      <c r="S221" s="678"/>
      <c r="T221" s="202"/>
      <c r="U221" s="202"/>
      <c r="V221" s="202"/>
      <c r="W221" s="202"/>
      <c r="X221" s="613"/>
      <c r="Y221" s="613"/>
      <c r="Z221" s="613"/>
      <c r="AA221" s="613"/>
      <c r="AB221" s="613"/>
      <c r="AC221" s="613"/>
      <c r="AD221" s="613"/>
      <c r="AE221" s="613"/>
      <c r="AF221" s="613"/>
      <c r="AG221" s="613"/>
      <c r="AH221" s="613"/>
      <c r="AI221" s="613"/>
      <c r="AJ221" s="613"/>
      <c r="AK221" s="613"/>
      <c r="AL221" s="613"/>
      <c r="AM221" s="613"/>
      <c r="AN221" s="613"/>
      <c r="AO221" s="613"/>
      <c r="AP221" s="679"/>
      <c r="AQ221" s="464"/>
      <c r="AR221" s="464"/>
      <c r="AS221" s="464"/>
      <c r="AT221" s="611"/>
      <c r="AU221" s="610"/>
      <c r="AV221" s="464"/>
      <c r="AW221" s="464"/>
      <c r="AX221" s="464"/>
      <c r="AY221" s="680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681"/>
      <c r="CU221" s="464"/>
      <c r="CV221" s="464"/>
      <c r="CW221" s="464"/>
      <c r="CX221" s="611"/>
      <c r="CY221" s="63"/>
      <c r="CZ221" s="63"/>
      <c r="DA221" s="63"/>
      <c r="DB221" s="609"/>
    </row>
    <row r="222" spans="2:106" ht="3.65" customHeight="1">
      <c r="B222" s="614"/>
      <c r="C222" s="613"/>
      <c r="D222" s="613"/>
      <c r="E222" s="613"/>
      <c r="F222" s="613"/>
      <c r="G222" s="613"/>
      <c r="H222" s="1513"/>
      <c r="I222" s="605"/>
      <c r="J222"/>
      <c r="K222"/>
      <c r="L222" s="613"/>
      <c r="M222" s="63"/>
      <c r="N222" s="63"/>
      <c r="O222" s="464"/>
      <c r="P222" s="464"/>
      <c r="Q222" s="464"/>
      <c r="R222" s="464"/>
      <c r="S222" s="678"/>
      <c r="T222" s="202"/>
      <c r="U222" s="202"/>
      <c r="V222" s="202"/>
      <c r="W222" s="202"/>
      <c r="X222" s="613"/>
      <c r="Y222" s="613"/>
      <c r="Z222" s="613"/>
      <c r="AA222" s="613"/>
      <c r="AB222" s="613"/>
      <c r="AC222" s="613"/>
      <c r="AD222" s="613"/>
      <c r="AE222" s="613"/>
      <c r="AF222" s="613"/>
      <c r="AG222" s="613"/>
      <c r="AH222" s="613"/>
      <c r="AI222" s="613"/>
      <c r="AJ222" s="613"/>
      <c r="AK222" s="613"/>
      <c r="AL222" s="613"/>
      <c r="AM222" s="613"/>
      <c r="AN222" s="613"/>
      <c r="AO222" s="613"/>
      <c r="AP222" s="679"/>
      <c r="AQ222" s="464"/>
      <c r="AR222" s="464"/>
      <c r="AS222" s="464"/>
      <c r="AT222" s="611"/>
      <c r="AU222" s="610"/>
      <c r="AV222" s="464"/>
      <c r="AW222" s="464"/>
      <c r="AX222" s="464"/>
      <c r="AY222" s="680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681"/>
      <c r="CU222" s="464"/>
      <c r="CV222" s="464"/>
      <c r="CW222" s="464"/>
      <c r="CX222" s="611"/>
      <c r="CY222" s="63"/>
      <c r="CZ222" s="63"/>
      <c r="DA222" s="63"/>
      <c r="DB222" s="609"/>
    </row>
    <row r="223" spans="2:106" ht="3.65" customHeight="1">
      <c r="B223" s="614"/>
      <c r="C223" s="613"/>
      <c r="D223" s="613"/>
      <c r="E223" s="613"/>
      <c r="F223" s="613"/>
      <c r="G223" s="613"/>
      <c r="H223" s="1513"/>
      <c r="I223" s="605"/>
      <c r="J223"/>
      <c r="K223"/>
      <c r="L223" s="613"/>
      <c r="M223" s="63"/>
      <c r="N223" s="63"/>
      <c r="O223" s="464"/>
      <c r="P223" s="464"/>
      <c r="Q223" s="464"/>
      <c r="R223" s="464"/>
      <c r="S223" s="678"/>
      <c r="T223" s="202"/>
      <c r="U223" s="202"/>
      <c r="V223" s="202"/>
      <c r="W223" s="202"/>
      <c r="X223" s="613"/>
      <c r="Y223" s="613"/>
      <c r="Z223" s="613"/>
      <c r="AA223" s="613"/>
      <c r="AB223" s="613"/>
      <c r="AC223" s="613"/>
      <c r="AD223" s="613"/>
      <c r="AE223" s="613"/>
      <c r="AF223" s="613"/>
      <c r="AG223" s="613"/>
      <c r="AH223" s="613"/>
      <c r="AI223" s="613"/>
      <c r="AJ223" s="613"/>
      <c r="AK223" s="613"/>
      <c r="AL223" s="613"/>
      <c r="AM223" s="613"/>
      <c r="AN223" s="613"/>
      <c r="AO223" s="613"/>
      <c r="AP223" s="679"/>
      <c r="AQ223" s="464"/>
      <c r="AR223" s="464"/>
      <c r="AS223" s="464"/>
      <c r="AT223" s="611"/>
      <c r="AU223" s="610"/>
      <c r="AV223" s="464"/>
      <c r="AW223" s="464"/>
      <c r="AX223" s="464"/>
      <c r="AY223" s="680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681"/>
      <c r="CU223" s="464"/>
      <c r="CV223" s="464"/>
      <c r="CW223" s="464"/>
      <c r="CX223" s="611"/>
      <c r="CY223" s="63"/>
      <c r="CZ223" s="63"/>
      <c r="DA223" s="63"/>
      <c r="DB223" s="609"/>
    </row>
    <row r="224" spans="2:106" ht="3.65" customHeight="1">
      <c r="B224" s="614"/>
      <c r="C224" s="613"/>
      <c r="D224" s="613"/>
      <c r="E224" s="613"/>
      <c r="F224" s="613"/>
      <c r="G224" s="613"/>
      <c r="H224" s="1513"/>
      <c r="I224" s="605"/>
      <c r="J224"/>
      <c r="K224"/>
      <c r="L224" s="613"/>
      <c r="M224" s="63"/>
      <c r="N224" s="63"/>
      <c r="O224" s="464"/>
      <c r="P224" s="464"/>
      <c r="Q224" s="464"/>
      <c r="R224" s="464"/>
      <c r="S224" s="678"/>
      <c r="T224" s="202"/>
      <c r="U224" s="202"/>
      <c r="V224" s="202"/>
      <c r="W224" s="202"/>
      <c r="X224" s="613"/>
      <c r="Y224" s="613"/>
      <c r="Z224" s="613"/>
      <c r="AA224" s="613"/>
      <c r="AB224" s="613"/>
      <c r="AC224" s="613"/>
      <c r="AD224" s="613"/>
      <c r="AE224" s="613"/>
      <c r="AF224" s="613"/>
      <c r="AG224" s="613"/>
      <c r="AH224" s="613"/>
      <c r="AI224" s="613"/>
      <c r="AJ224" s="613"/>
      <c r="AK224" s="613"/>
      <c r="AL224" s="613"/>
      <c r="AM224" s="613"/>
      <c r="AN224" s="613"/>
      <c r="AO224" s="613"/>
      <c r="AP224" s="679"/>
      <c r="AQ224" s="464"/>
      <c r="AR224" s="464"/>
      <c r="AS224" s="464"/>
      <c r="AT224" s="611"/>
      <c r="AU224" s="610"/>
      <c r="AV224" s="464"/>
      <c r="AW224" s="464"/>
      <c r="AX224" s="464"/>
      <c r="AY224" s="680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681"/>
      <c r="CU224" s="464"/>
      <c r="CV224" s="464"/>
      <c r="CW224" s="464"/>
      <c r="CX224" s="611"/>
      <c r="CY224" s="63"/>
      <c r="CZ224" s="63"/>
      <c r="DA224" s="63"/>
      <c r="DB224" s="609"/>
    </row>
    <row r="225" spans="2:106" ht="3.65" customHeight="1">
      <c r="B225" s="614"/>
      <c r="C225" s="613"/>
      <c r="D225" s="613"/>
      <c r="E225" s="613"/>
      <c r="F225" s="613"/>
      <c r="G225" s="613"/>
      <c r="H225" s="1513"/>
      <c r="I225" s="605"/>
      <c r="J225"/>
      <c r="K225"/>
      <c r="L225" s="613"/>
      <c r="M225" s="63"/>
      <c r="N225" s="63"/>
      <c r="O225" s="464"/>
      <c r="P225" s="464"/>
      <c r="Q225" s="464"/>
      <c r="R225" s="464"/>
      <c r="S225" s="678"/>
      <c r="T225" s="202"/>
      <c r="U225" s="202"/>
      <c r="V225" s="202"/>
      <c r="W225" s="202"/>
      <c r="X225" s="613"/>
      <c r="Y225" s="613"/>
      <c r="Z225" s="613"/>
      <c r="AA225" s="613"/>
      <c r="AB225" s="613"/>
      <c r="AC225" s="613"/>
      <c r="AD225" s="613"/>
      <c r="AE225" s="613"/>
      <c r="AF225" s="613"/>
      <c r="AG225" s="613"/>
      <c r="AH225" s="613"/>
      <c r="AI225" s="613"/>
      <c r="AJ225" s="613"/>
      <c r="AK225" s="613"/>
      <c r="AL225" s="613"/>
      <c r="AM225" s="613"/>
      <c r="AN225" s="613"/>
      <c r="AO225" s="613"/>
      <c r="AP225" s="679"/>
      <c r="AQ225" s="464"/>
      <c r="AR225" s="464"/>
      <c r="AS225" s="464"/>
      <c r="AT225" s="611"/>
      <c r="AU225" s="610"/>
      <c r="AV225" s="464"/>
      <c r="AW225" s="464"/>
      <c r="AX225" s="464"/>
      <c r="AY225" s="680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681"/>
      <c r="CU225" s="464"/>
      <c r="CV225" s="464"/>
      <c r="CW225" s="464"/>
      <c r="CX225" s="611"/>
      <c r="CY225" s="63"/>
      <c r="CZ225" s="63"/>
      <c r="DA225" s="63"/>
      <c r="DB225" s="609"/>
    </row>
    <row r="226" spans="2:106" ht="3.65" customHeight="1">
      <c r="B226" s="614"/>
      <c r="C226" s="613"/>
      <c r="D226" s="613"/>
      <c r="E226" s="613"/>
      <c r="F226" s="613"/>
      <c r="G226" s="613"/>
      <c r="H226" s="1513"/>
      <c r="I226" s="605"/>
      <c r="J226"/>
      <c r="K226"/>
      <c r="L226" s="613"/>
      <c r="M226" s="63"/>
      <c r="N226" s="63"/>
      <c r="O226" s="464"/>
      <c r="P226" s="464"/>
      <c r="Q226" s="464"/>
      <c r="R226" s="464"/>
      <c r="S226" s="678"/>
      <c r="T226" s="202"/>
      <c r="U226" s="202"/>
      <c r="V226" s="202"/>
      <c r="W226" s="202"/>
      <c r="X226" s="613"/>
      <c r="Y226" s="613"/>
      <c r="Z226" s="613"/>
      <c r="AA226" s="613"/>
      <c r="AB226" s="613"/>
      <c r="AC226" s="613"/>
      <c r="AD226" s="613"/>
      <c r="AE226" s="613"/>
      <c r="AF226" s="613"/>
      <c r="AG226" s="613"/>
      <c r="AH226" s="613"/>
      <c r="AI226" s="613"/>
      <c r="AJ226" s="613"/>
      <c r="AK226" s="613"/>
      <c r="AL226" s="613"/>
      <c r="AM226" s="613"/>
      <c r="AN226" s="613"/>
      <c r="AO226" s="613"/>
      <c r="AP226" s="679"/>
      <c r="AQ226" s="464"/>
      <c r="AR226" s="464"/>
      <c r="AS226" s="464"/>
      <c r="AT226" s="611"/>
      <c r="AU226" s="610"/>
      <c r="AV226" s="464"/>
      <c r="AW226" s="464"/>
      <c r="AX226" s="464"/>
      <c r="AY226" s="680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681"/>
      <c r="CU226" s="464"/>
      <c r="CV226" s="464"/>
      <c r="CW226" s="464"/>
      <c r="CX226" s="611"/>
      <c r="CY226" s="63"/>
      <c r="CZ226" s="63"/>
      <c r="DA226" s="63"/>
      <c r="DB226" s="609"/>
    </row>
    <row r="227" spans="2:106" ht="3.65" customHeight="1">
      <c r="B227" s="614"/>
      <c r="C227" s="613"/>
      <c r="D227" s="613"/>
      <c r="E227" s="613"/>
      <c r="F227" s="613"/>
      <c r="G227" s="613"/>
      <c r="H227" s="1513"/>
      <c r="I227" s="605"/>
      <c r="J227"/>
      <c r="K227"/>
      <c r="L227" s="613"/>
      <c r="M227" s="63"/>
      <c r="N227" s="63"/>
      <c r="O227" s="464"/>
      <c r="P227" s="464"/>
      <c r="Q227" s="464"/>
      <c r="R227" s="464"/>
      <c r="S227" s="678"/>
      <c r="T227" s="202"/>
      <c r="U227" s="202"/>
      <c r="V227" s="202"/>
      <c r="W227" s="202"/>
      <c r="X227" s="613"/>
      <c r="Y227" s="613"/>
      <c r="Z227" s="613"/>
      <c r="AA227" s="613"/>
      <c r="AB227" s="613"/>
      <c r="AC227" s="613"/>
      <c r="AD227" s="613"/>
      <c r="AE227" s="613"/>
      <c r="AF227" s="613"/>
      <c r="AG227" s="613"/>
      <c r="AH227" s="613"/>
      <c r="AI227" s="613"/>
      <c r="AJ227" s="613"/>
      <c r="AK227" s="613"/>
      <c r="AL227" s="613"/>
      <c r="AM227" s="613"/>
      <c r="AN227" s="613"/>
      <c r="AO227" s="613"/>
      <c r="AP227" s="679"/>
      <c r="AQ227" s="464"/>
      <c r="AR227" s="464"/>
      <c r="AS227" s="464"/>
      <c r="AT227" s="611"/>
      <c r="AU227" s="610"/>
      <c r="AV227" s="464"/>
      <c r="AW227" s="464"/>
      <c r="AX227" s="464"/>
      <c r="AY227" s="680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681"/>
      <c r="CU227" s="464"/>
      <c r="CV227" s="464"/>
      <c r="CW227" s="464"/>
      <c r="CX227" s="611"/>
      <c r="CY227" s="63"/>
      <c r="CZ227" s="63"/>
      <c r="DA227" s="63"/>
      <c r="DB227" s="609"/>
    </row>
    <row r="228" spans="2:106" ht="3.65" customHeight="1">
      <c r="B228" s="614"/>
      <c r="C228" s="613"/>
      <c r="D228" s="613"/>
      <c r="E228" s="613"/>
      <c r="F228" s="613"/>
      <c r="G228" s="613"/>
      <c r="H228" s="1513"/>
      <c r="I228" s="605"/>
      <c r="J228"/>
      <c r="K228"/>
      <c r="L228" s="613"/>
      <c r="M228" s="63"/>
      <c r="N228" s="63"/>
      <c r="O228" s="464"/>
      <c r="P228" s="464"/>
      <c r="Q228" s="464"/>
      <c r="R228" s="464"/>
      <c r="S228" s="678"/>
      <c r="T228" s="202"/>
      <c r="U228" s="202"/>
      <c r="V228" s="202"/>
      <c r="W228" s="202"/>
      <c r="X228" s="613"/>
      <c r="Y228" s="613"/>
      <c r="Z228" s="613"/>
      <c r="AA228" s="613"/>
      <c r="AB228" s="613"/>
      <c r="AC228" s="613"/>
      <c r="AD228" s="613"/>
      <c r="AE228" s="613"/>
      <c r="AF228" s="613"/>
      <c r="AG228" s="613"/>
      <c r="AH228" s="613"/>
      <c r="AI228" s="613"/>
      <c r="AJ228" s="613"/>
      <c r="AK228" s="613"/>
      <c r="AL228" s="613"/>
      <c r="AM228" s="613"/>
      <c r="AN228" s="613"/>
      <c r="AO228" s="613"/>
      <c r="AP228" s="679"/>
      <c r="AQ228" s="464"/>
      <c r="AR228" s="464"/>
      <c r="AS228" s="464"/>
      <c r="AT228" s="611"/>
      <c r="AU228" s="610"/>
      <c r="AV228" s="464"/>
      <c r="AW228" s="464"/>
      <c r="AX228" s="464"/>
      <c r="AY228" s="680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681"/>
      <c r="CU228" s="464"/>
      <c r="CV228" s="464"/>
      <c r="CW228" s="464"/>
      <c r="CX228" s="611"/>
      <c r="CY228" s="63"/>
      <c r="CZ228" s="63"/>
      <c r="DA228" s="63"/>
      <c r="DB228" s="609"/>
    </row>
    <row r="229" spans="2:106" ht="3.65" customHeight="1">
      <c r="B229" s="614"/>
      <c r="C229" s="613"/>
      <c r="D229" s="613"/>
      <c r="E229" s="613"/>
      <c r="F229" s="613"/>
      <c r="G229" s="613"/>
      <c r="H229" s="1513"/>
      <c r="I229" s="605"/>
      <c r="J229"/>
      <c r="K229"/>
      <c r="L229" s="613"/>
      <c r="M229" s="63"/>
      <c r="N229" s="63"/>
      <c r="O229" s="464"/>
      <c r="P229" s="464"/>
      <c r="Q229" s="464"/>
      <c r="R229" s="464"/>
      <c r="S229" s="678"/>
      <c r="T229" s="202"/>
      <c r="U229" s="202"/>
      <c r="V229" s="202"/>
      <c r="W229" s="202"/>
      <c r="X229" s="613"/>
      <c r="Y229" s="613"/>
      <c r="Z229" s="613"/>
      <c r="AA229" s="613"/>
      <c r="AB229" s="613"/>
      <c r="AC229" s="613"/>
      <c r="AD229" s="613"/>
      <c r="AE229" s="613"/>
      <c r="AF229" s="613"/>
      <c r="AG229" s="613"/>
      <c r="AH229" s="613"/>
      <c r="AI229" s="613"/>
      <c r="AJ229" s="613"/>
      <c r="AK229" s="613"/>
      <c r="AL229" s="613"/>
      <c r="AM229" s="613"/>
      <c r="AN229" s="613"/>
      <c r="AO229" s="613"/>
      <c r="AP229" s="679"/>
      <c r="AQ229" s="464"/>
      <c r="AR229" s="464"/>
      <c r="AS229" s="464"/>
      <c r="AT229" s="611"/>
      <c r="AU229" s="610"/>
      <c r="AV229" s="464"/>
      <c r="AW229" s="464"/>
      <c r="AX229" s="464"/>
      <c r="AY229" s="680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681"/>
      <c r="CU229" s="464"/>
      <c r="CV229" s="464"/>
      <c r="CW229" s="464"/>
      <c r="CX229" s="611"/>
      <c r="CY229" s="63"/>
      <c r="CZ229" s="63"/>
      <c r="DA229" s="63"/>
      <c r="DB229" s="609"/>
    </row>
    <row r="230" spans="2:106" ht="3.65" customHeight="1">
      <c r="B230" s="614"/>
      <c r="C230" s="613"/>
      <c r="D230" s="613"/>
      <c r="E230" s="613"/>
      <c r="F230" s="613"/>
      <c r="G230" s="613"/>
      <c r="H230" s="1513"/>
      <c r="I230" s="605"/>
      <c r="J230"/>
      <c r="K230"/>
      <c r="L230" s="613"/>
      <c r="M230" s="63"/>
      <c r="N230" s="63"/>
      <c r="O230" s="464"/>
      <c r="P230" s="464"/>
      <c r="Q230" s="464"/>
      <c r="R230" s="464"/>
      <c r="S230" s="678"/>
      <c r="T230" s="202"/>
      <c r="U230" s="202"/>
      <c r="V230" s="202"/>
      <c r="W230" s="202"/>
      <c r="X230" s="613"/>
      <c r="Y230" s="613"/>
      <c r="Z230" s="613"/>
      <c r="AA230" s="613"/>
      <c r="AB230" s="613"/>
      <c r="AC230" s="613"/>
      <c r="AD230" s="613"/>
      <c r="AE230" s="613"/>
      <c r="AF230" s="613"/>
      <c r="AG230" s="613"/>
      <c r="AH230" s="613"/>
      <c r="AI230" s="613"/>
      <c r="AJ230" s="613"/>
      <c r="AK230" s="613"/>
      <c r="AL230" s="613"/>
      <c r="AM230" s="613"/>
      <c r="AN230" s="613"/>
      <c r="AO230" s="613"/>
      <c r="AP230" s="679"/>
      <c r="AQ230" s="464"/>
      <c r="AR230" s="464"/>
      <c r="AS230" s="464"/>
      <c r="AT230" s="611"/>
      <c r="AU230" s="610"/>
      <c r="AV230" s="464"/>
      <c r="AW230" s="464"/>
      <c r="AX230" s="464"/>
      <c r="AY230" s="680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681"/>
      <c r="CU230" s="464"/>
      <c r="CV230" s="464"/>
      <c r="CW230" s="464"/>
      <c r="CX230" s="611"/>
      <c r="CY230" s="63"/>
      <c r="CZ230" s="63"/>
      <c r="DA230" s="63"/>
      <c r="DB230" s="609"/>
    </row>
    <row r="231" spans="2:106" ht="3.65" customHeight="1">
      <c r="B231" s="614"/>
      <c r="C231" s="613"/>
      <c r="D231" s="613"/>
      <c r="E231" s="613"/>
      <c r="F231" s="613"/>
      <c r="G231" s="613"/>
      <c r="H231" s="1513"/>
      <c r="I231" s="605"/>
      <c r="J231"/>
      <c r="K231"/>
      <c r="L231" s="613"/>
      <c r="M231" s="63"/>
      <c r="N231" s="63"/>
      <c r="O231" s="464"/>
      <c r="P231" s="464"/>
      <c r="Q231" s="464"/>
      <c r="R231" s="464"/>
      <c r="S231" s="678"/>
      <c r="T231" s="202"/>
      <c r="U231" s="202"/>
      <c r="V231" s="202"/>
      <c r="W231" s="202"/>
      <c r="X231" s="613"/>
      <c r="Y231" s="613"/>
      <c r="Z231" s="613"/>
      <c r="AA231" s="613"/>
      <c r="AB231" s="613"/>
      <c r="AC231" s="613"/>
      <c r="AD231" s="613"/>
      <c r="AE231" s="613"/>
      <c r="AF231" s="613"/>
      <c r="AG231" s="613"/>
      <c r="AH231" s="613"/>
      <c r="AI231" s="613"/>
      <c r="AJ231" s="613"/>
      <c r="AK231" s="613"/>
      <c r="AL231" s="613"/>
      <c r="AM231" s="613"/>
      <c r="AN231" s="613"/>
      <c r="AO231" s="613"/>
      <c r="AP231" s="679"/>
      <c r="AQ231" s="464"/>
      <c r="AR231" s="464"/>
      <c r="AS231" s="464"/>
      <c r="AT231" s="611"/>
      <c r="AU231" s="610"/>
      <c r="AV231" s="464"/>
      <c r="AW231" s="464"/>
      <c r="AX231" s="464"/>
      <c r="AY231" s="680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681"/>
      <c r="CU231" s="464"/>
      <c r="CV231" s="464"/>
      <c r="CW231" s="464"/>
      <c r="CX231" s="611"/>
      <c r="CY231" s="63"/>
      <c r="CZ231" s="63"/>
      <c r="DA231" s="63"/>
      <c r="DB231" s="609"/>
    </row>
    <row r="232" spans="2:106" ht="3.65" customHeight="1">
      <c r="B232" s="614"/>
      <c r="C232" s="613"/>
      <c r="D232" s="613"/>
      <c r="E232" s="613"/>
      <c r="F232" s="613"/>
      <c r="G232" s="613"/>
      <c r="H232" s="1513"/>
      <c r="I232" s="605"/>
      <c r="J232"/>
      <c r="K232"/>
      <c r="L232" s="613"/>
      <c r="M232" s="63"/>
      <c r="N232" s="63"/>
      <c r="O232" s="464"/>
      <c r="P232" s="464"/>
      <c r="Q232" s="464"/>
      <c r="R232" s="464"/>
      <c r="S232" s="678"/>
      <c r="T232" s="202"/>
      <c r="U232" s="202"/>
      <c r="V232" s="202"/>
      <c r="W232" s="202"/>
      <c r="X232" s="613"/>
      <c r="Y232" s="613"/>
      <c r="Z232" s="613"/>
      <c r="AA232" s="613"/>
      <c r="AB232" s="613"/>
      <c r="AC232" s="613"/>
      <c r="AD232" s="613"/>
      <c r="AE232" s="613"/>
      <c r="AF232" s="613"/>
      <c r="AG232" s="613"/>
      <c r="AH232" s="613"/>
      <c r="AI232" s="613"/>
      <c r="AJ232" s="613"/>
      <c r="AK232" s="613"/>
      <c r="AL232" s="613"/>
      <c r="AM232" s="613"/>
      <c r="AN232" s="613"/>
      <c r="AO232" s="613"/>
      <c r="AP232" s="679"/>
      <c r="AQ232" s="464"/>
      <c r="AR232" s="464"/>
      <c r="AS232" s="464"/>
      <c r="AT232" s="611"/>
      <c r="AU232" s="610"/>
      <c r="AV232" s="464"/>
      <c r="AW232" s="464"/>
      <c r="AX232" s="464"/>
      <c r="AY232" s="680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681"/>
      <c r="CU232" s="464"/>
      <c r="CV232" s="464"/>
      <c r="CW232" s="464"/>
      <c r="CX232" s="611"/>
      <c r="CY232" s="63"/>
      <c r="CZ232" s="63"/>
      <c r="DA232" s="63"/>
      <c r="DB232" s="609"/>
    </row>
    <row r="233" spans="2:106" ht="3.65" customHeight="1">
      <c r="B233" s="614"/>
      <c r="C233" s="613"/>
      <c r="D233" s="613"/>
      <c r="E233" s="613"/>
      <c r="F233" s="613"/>
      <c r="G233" s="613"/>
      <c r="H233" s="1513"/>
      <c r="I233" s="605"/>
      <c r="J233"/>
      <c r="K233"/>
      <c r="L233" s="613"/>
      <c r="M233" s="63"/>
      <c r="N233" s="63"/>
      <c r="O233" s="464"/>
      <c r="P233" s="464"/>
      <c r="Q233" s="464"/>
      <c r="R233" s="464"/>
      <c r="S233" s="678"/>
      <c r="T233" s="202"/>
      <c r="U233" s="202"/>
      <c r="V233" s="202"/>
      <c r="W233" s="202"/>
      <c r="X233" s="613"/>
      <c r="Y233" s="613"/>
      <c r="Z233" s="613"/>
      <c r="AA233" s="613"/>
      <c r="AB233" s="613"/>
      <c r="AC233" s="613"/>
      <c r="AD233" s="613"/>
      <c r="AE233" s="613"/>
      <c r="AF233" s="613"/>
      <c r="AG233" s="613"/>
      <c r="AH233" s="613"/>
      <c r="AI233" s="613"/>
      <c r="AJ233" s="613"/>
      <c r="AK233" s="613"/>
      <c r="AL233" s="613"/>
      <c r="AM233" s="613"/>
      <c r="AN233" s="613"/>
      <c r="AO233" s="613"/>
      <c r="AP233" s="679"/>
      <c r="AQ233" s="464"/>
      <c r="AR233" s="464"/>
      <c r="AS233" s="464"/>
      <c r="AT233" s="611"/>
      <c r="AU233" s="610"/>
      <c r="AV233" s="464"/>
      <c r="AW233" s="464"/>
      <c r="AX233" s="464"/>
      <c r="AY233" s="680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681"/>
      <c r="CU233" s="464"/>
      <c r="CV233" s="464"/>
      <c r="CW233" s="464"/>
      <c r="CX233" s="611"/>
      <c r="CY233" s="63"/>
      <c r="CZ233" s="63"/>
      <c r="DA233" s="63"/>
      <c r="DB233" s="609"/>
    </row>
    <row r="234" spans="2:106" ht="3.65" customHeight="1">
      <c r="B234" s="614"/>
      <c r="C234" s="613"/>
      <c r="D234" s="613"/>
      <c r="E234" s="613"/>
      <c r="F234" s="613"/>
      <c r="G234" s="613"/>
      <c r="H234" s="1513"/>
      <c r="I234" s="605"/>
      <c r="J234"/>
      <c r="K234"/>
      <c r="L234" s="613"/>
      <c r="M234" s="63"/>
      <c r="N234" s="63"/>
      <c r="O234" s="464"/>
      <c r="P234" s="464"/>
      <c r="Q234" s="464"/>
      <c r="R234" s="464"/>
      <c r="S234" s="678"/>
      <c r="T234" s="202"/>
      <c r="U234" s="202"/>
      <c r="V234" s="202"/>
      <c r="W234" s="202"/>
      <c r="X234" s="613"/>
      <c r="Y234" s="613"/>
      <c r="Z234" s="613"/>
      <c r="AA234" s="613"/>
      <c r="AB234" s="613"/>
      <c r="AC234" s="613"/>
      <c r="AD234" s="613"/>
      <c r="AE234" s="613"/>
      <c r="AF234" s="613"/>
      <c r="AG234" s="613"/>
      <c r="AH234" s="613"/>
      <c r="AI234" s="613"/>
      <c r="AJ234" s="613"/>
      <c r="AK234" s="613"/>
      <c r="AL234" s="613"/>
      <c r="AM234" s="613"/>
      <c r="AN234" s="613"/>
      <c r="AO234" s="613"/>
      <c r="AP234" s="679"/>
      <c r="AQ234" s="464"/>
      <c r="AR234" s="464"/>
      <c r="AS234" s="464"/>
      <c r="AT234" s="611"/>
      <c r="AU234" s="610"/>
      <c r="AV234" s="464"/>
      <c r="AW234" s="464"/>
      <c r="AX234" s="464"/>
      <c r="AY234" s="680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681"/>
      <c r="CU234" s="464"/>
      <c r="CV234" s="464"/>
      <c r="CW234" s="464"/>
      <c r="CX234" s="611"/>
      <c r="CY234" s="63"/>
      <c r="CZ234" s="63"/>
      <c r="DA234" s="63"/>
      <c r="DB234" s="609"/>
    </row>
    <row r="235" spans="2:106" ht="3.65" customHeight="1">
      <c r="B235" s="614"/>
      <c r="C235" s="613"/>
      <c r="D235" s="613"/>
      <c r="E235" s="613"/>
      <c r="F235" s="613"/>
      <c r="G235" s="613"/>
      <c r="H235" s="1513"/>
      <c r="I235" s="605"/>
      <c r="J235"/>
      <c r="K235"/>
      <c r="L235" s="613"/>
      <c r="M235" s="63"/>
      <c r="N235" s="63"/>
      <c r="O235" s="464"/>
      <c r="P235" s="464"/>
      <c r="Q235" s="464"/>
      <c r="R235" s="464"/>
      <c r="S235" s="678"/>
      <c r="T235" s="202"/>
      <c r="U235" s="202"/>
      <c r="V235" s="202"/>
      <c r="W235" s="202"/>
      <c r="X235" s="613"/>
      <c r="Y235" s="613"/>
      <c r="Z235" s="613"/>
      <c r="AA235" s="613"/>
      <c r="AB235" s="613"/>
      <c r="AC235" s="613"/>
      <c r="AD235" s="613"/>
      <c r="AE235" s="613"/>
      <c r="AF235" s="613"/>
      <c r="AG235" s="613"/>
      <c r="AH235" s="613"/>
      <c r="AI235" s="613"/>
      <c r="AJ235" s="613"/>
      <c r="AK235" s="613"/>
      <c r="AL235" s="613"/>
      <c r="AM235" s="613"/>
      <c r="AN235" s="613"/>
      <c r="AO235" s="613"/>
      <c r="AP235" s="679"/>
      <c r="AQ235" s="464"/>
      <c r="AR235" s="464"/>
      <c r="AS235" s="464"/>
      <c r="AT235" s="611"/>
      <c r="AU235" s="610"/>
      <c r="AV235" s="464"/>
      <c r="AW235" s="464"/>
      <c r="AX235" s="464"/>
      <c r="AY235" s="680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681"/>
      <c r="CU235" s="464"/>
      <c r="CV235" s="464"/>
      <c r="CW235" s="464"/>
      <c r="CX235" s="611"/>
      <c r="CY235" s="63"/>
      <c r="CZ235" s="63"/>
      <c r="DA235" s="63"/>
      <c r="DB235" s="609"/>
    </row>
    <row r="236" spans="2:106" ht="3.65" customHeight="1">
      <c r="B236" s="614"/>
      <c r="C236" s="613"/>
      <c r="D236" s="613"/>
      <c r="E236" s="613"/>
      <c r="F236" s="613"/>
      <c r="G236" s="613"/>
      <c r="H236" s="1513"/>
      <c r="I236" s="605"/>
      <c r="J236"/>
      <c r="K236"/>
      <c r="L236" s="613"/>
      <c r="M236" s="63"/>
      <c r="N236" s="63"/>
      <c r="O236" s="464"/>
      <c r="P236" s="464"/>
      <c r="Q236" s="464"/>
      <c r="R236" s="464"/>
      <c r="S236" s="678"/>
      <c r="T236" s="202"/>
      <c r="U236" s="202"/>
      <c r="V236" s="202"/>
      <c r="W236" s="202"/>
      <c r="X236" s="613"/>
      <c r="Y236" s="613"/>
      <c r="Z236" s="613"/>
      <c r="AA236" s="613"/>
      <c r="AB236" s="613"/>
      <c r="AC236" s="613"/>
      <c r="AD236" s="613"/>
      <c r="AE236" s="613"/>
      <c r="AF236" s="613"/>
      <c r="AG236" s="613"/>
      <c r="AH236" s="613"/>
      <c r="AI236" s="613"/>
      <c r="AJ236" s="613"/>
      <c r="AK236" s="613"/>
      <c r="AL236" s="613"/>
      <c r="AM236" s="613"/>
      <c r="AN236" s="613"/>
      <c r="AO236" s="613"/>
      <c r="AP236" s="679"/>
      <c r="AQ236" s="464"/>
      <c r="AR236" s="464"/>
      <c r="AS236" s="464"/>
      <c r="AT236" s="611"/>
      <c r="AU236" s="610"/>
      <c r="AV236" s="464"/>
      <c r="AW236" s="464"/>
      <c r="AX236" s="464"/>
      <c r="AY236" s="680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681"/>
      <c r="CU236" s="464"/>
      <c r="CV236" s="464"/>
      <c r="CW236" s="464"/>
      <c r="CX236" s="611"/>
      <c r="CY236" s="63"/>
      <c r="CZ236" s="63"/>
      <c r="DA236" s="63"/>
      <c r="DB236" s="609"/>
    </row>
    <row r="237" spans="2:106" ht="3.65" customHeight="1">
      <c r="B237" s="614"/>
      <c r="C237" s="613"/>
      <c r="D237" s="613"/>
      <c r="E237" s="613"/>
      <c r="F237" s="613"/>
      <c r="G237" s="613"/>
      <c r="H237" s="1513"/>
      <c r="I237" s="605"/>
      <c r="J237"/>
      <c r="K237"/>
      <c r="L237" s="613"/>
      <c r="M237" s="63"/>
      <c r="N237" s="63"/>
      <c r="O237" s="464"/>
      <c r="P237" s="464"/>
      <c r="Q237" s="464"/>
      <c r="R237" s="464"/>
      <c r="S237" s="678"/>
      <c r="T237" s="202"/>
      <c r="U237" s="202"/>
      <c r="V237" s="202"/>
      <c r="W237" s="202"/>
      <c r="X237" s="613"/>
      <c r="Y237" s="613"/>
      <c r="Z237" s="613"/>
      <c r="AA237" s="613"/>
      <c r="AB237" s="613"/>
      <c r="AC237" s="613"/>
      <c r="AD237" s="613"/>
      <c r="AE237" s="613"/>
      <c r="AF237" s="613"/>
      <c r="AG237" s="613"/>
      <c r="AH237" s="613"/>
      <c r="AI237" s="613"/>
      <c r="AJ237" s="613"/>
      <c r="AK237" s="613"/>
      <c r="AL237" s="613"/>
      <c r="AM237" s="613"/>
      <c r="AN237" s="613"/>
      <c r="AO237" s="613"/>
      <c r="AP237" s="679"/>
      <c r="AQ237" s="464"/>
      <c r="AR237" s="464"/>
      <c r="AS237" s="464"/>
      <c r="AT237" s="611"/>
      <c r="AU237" s="610"/>
      <c r="AV237" s="464"/>
      <c r="AW237" s="464"/>
      <c r="AX237" s="464"/>
      <c r="AY237" s="680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681"/>
      <c r="CU237" s="464"/>
      <c r="CV237" s="464"/>
      <c r="CW237" s="464"/>
      <c r="CX237" s="611"/>
      <c r="CY237" s="63"/>
      <c r="CZ237" s="63"/>
      <c r="DA237" s="63"/>
      <c r="DB237" s="609"/>
    </row>
    <row r="238" spans="2:106" ht="3.65" customHeight="1">
      <c r="B238" s="614"/>
      <c r="C238" s="613"/>
      <c r="D238" s="613"/>
      <c r="E238" s="613"/>
      <c r="F238" s="613"/>
      <c r="G238" s="613"/>
      <c r="H238" s="1513"/>
      <c r="I238" s="605"/>
      <c r="J238"/>
      <c r="K238"/>
      <c r="L238" s="613"/>
      <c r="M238" s="63"/>
      <c r="N238" s="63"/>
      <c r="O238" s="464"/>
      <c r="P238" s="464"/>
      <c r="Q238" s="464"/>
      <c r="R238" s="464"/>
      <c r="S238" s="678"/>
      <c r="T238" s="202"/>
      <c r="U238" s="202"/>
      <c r="V238" s="202"/>
      <c r="W238" s="202"/>
      <c r="X238" s="613"/>
      <c r="Y238" s="613"/>
      <c r="Z238" s="613"/>
      <c r="AA238" s="613"/>
      <c r="AB238" s="613"/>
      <c r="AC238" s="613"/>
      <c r="AD238" s="613"/>
      <c r="AE238" s="613"/>
      <c r="AF238" s="613"/>
      <c r="AG238" s="613"/>
      <c r="AH238" s="613"/>
      <c r="AI238" s="613"/>
      <c r="AJ238" s="613"/>
      <c r="AK238" s="613"/>
      <c r="AL238" s="613"/>
      <c r="AM238" s="613"/>
      <c r="AN238" s="613"/>
      <c r="AO238" s="613"/>
      <c r="AP238" s="679"/>
      <c r="AQ238" s="464"/>
      <c r="AR238" s="464"/>
      <c r="AS238" s="464"/>
      <c r="AT238" s="611"/>
      <c r="AU238" s="610"/>
      <c r="AV238" s="464"/>
      <c r="AW238" s="464"/>
      <c r="AX238" s="464"/>
      <c r="AY238" s="680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681"/>
      <c r="CU238" s="464"/>
      <c r="CV238" s="464"/>
      <c r="CW238" s="464"/>
      <c r="CX238" s="611"/>
      <c r="CY238" s="63"/>
      <c r="CZ238" s="63"/>
      <c r="DA238" s="63"/>
      <c r="DB238" s="609"/>
    </row>
    <row r="239" spans="2:106" ht="3.65" customHeight="1">
      <c r="B239" s="614"/>
      <c r="C239" s="613"/>
      <c r="D239" s="613"/>
      <c r="E239" s="613"/>
      <c r="F239" s="613"/>
      <c r="G239" s="613"/>
      <c r="H239" s="1513"/>
      <c r="I239" s="605"/>
      <c r="J239"/>
      <c r="K239"/>
      <c r="L239" s="613"/>
      <c r="M239" s="63"/>
      <c r="N239" s="63"/>
      <c r="O239" s="464"/>
      <c r="P239" s="464"/>
      <c r="Q239" s="464"/>
      <c r="R239" s="464"/>
      <c r="S239" s="678"/>
      <c r="T239" s="202"/>
      <c r="U239" s="202"/>
      <c r="V239" s="202"/>
      <c r="W239" s="202"/>
      <c r="X239" s="613"/>
      <c r="Y239" s="613"/>
      <c r="Z239" s="613"/>
      <c r="AA239" s="613"/>
      <c r="AB239" s="613"/>
      <c r="AC239" s="613"/>
      <c r="AD239" s="613"/>
      <c r="AE239" s="613"/>
      <c r="AF239" s="613"/>
      <c r="AG239" s="613"/>
      <c r="AH239" s="613"/>
      <c r="AI239" s="613"/>
      <c r="AJ239" s="613"/>
      <c r="AK239" s="613"/>
      <c r="AL239" s="613"/>
      <c r="AM239" s="613"/>
      <c r="AN239" s="613"/>
      <c r="AO239" s="613"/>
      <c r="AP239" s="679"/>
      <c r="AQ239" s="464"/>
      <c r="AR239" s="464"/>
      <c r="AS239" s="464"/>
      <c r="AT239" s="611"/>
      <c r="AU239" s="610"/>
      <c r="AV239" s="464"/>
      <c r="AW239" s="464"/>
      <c r="AX239" s="464"/>
      <c r="AY239" s="680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681"/>
      <c r="CU239" s="464"/>
      <c r="CV239" s="464"/>
      <c r="CW239" s="464"/>
      <c r="CX239" s="611"/>
      <c r="CY239" s="63"/>
      <c r="CZ239" s="63"/>
      <c r="DA239" s="63"/>
      <c r="DB239" s="609"/>
    </row>
    <row r="240" spans="2:106" ht="3.65" customHeight="1">
      <c r="B240" s="614"/>
      <c r="C240" s="613"/>
      <c r="D240" s="613"/>
      <c r="E240" s="613"/>
      <c r="F240" s="613"/>
      <c r="G240" s="613"/>
      <c r="H240" s="1513"/>
      <c r="I240" s="605"/>
      <c r="J240"/>
      <c r="K240"/>
      <c r="L240" s="613"/>
      <c r="M240" s="63"/>
      <c r="N240" s="63"/>
      <c r="O240" s="464"/>
      <c r="P240" s="464"/>
      <c r="Q240" s="464"/>
      <c r="R240" s="464"/>
      <c r="S240" s="678"/>
      <c r="T240" s="202"/>
      <c r="U240" s="202"/>
      <c r="V240" s="202"/>
      <c r="W240" s="202"/>
      <c r="X240" s="613"/>
      <c r="Y240" s="613"/>
      <c r="Z240" s="613"/>
      <c r="AA240" s="613"/>
      <c r="AB240" s="613"/>
      <c r="AC240" s="613"/>
      <c r="AD240" s="613"/>
      <c r="AE240" s="613"/>
      <c r="AF240" s="613"/>
      <c r="AG240" s="613"/>
      <c r="AH240" s="613"/>
      <c r="AI240" s="613"/>
      <c r="AJ240" s="613"/>
      <c r="AK240" s="613"/>
      <c r="AL240" s="613"/>
      <c r="AM240" s="613"/>
      <c r="AN240" s="613"/>
      <c r="AO240" s="613"/>
      <c r="AP240" s="679"/>
      <c r="AQ240" s="464"/>
      <c r="AR240" s="464"/>
      <c r="AS240" s="464"/>
      <c r="AT240" s="611"/>
      <c r="AU240" s="610"/>
      <c r="AV240" s="464"/>
      <c r="AW240" s="464"/>
      <c r="AX240" s="464"/>
      <c r="AY240" s="680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681"/>
      <c r="CU240" s="464"/>
      <c r="CV240" s="464"/>
      <c r="CW240" s="464"/>
      <c r="CX240" s="611"/>
      <c r="CY240" s="63"/>
      <c r="CZ240" s="63"/>
      <c r="DA240" s="63"/>
      <c r="DB240" s="609"/>
    </row>
    <row r="241" spans="2:106" ht="3.65" customHeight="1">
      <c r="B241" s="614"/>
      <c r="C241" s="613"/>
      <c r="D241" s="613"/>
      <c r="E241" s="613"/>
      <c r="F241" s="613"/>
      <c r="G241" s="613"/>
      <c r="H241" s="1513"/>
      <c r="I241" s="605"/>
      <c r="J241"/>
      <c r="K241"/>
      <c r="L241" s="613"/>
      <c r="M241" s="63"/>
      <c r="N241" s="63"/>
      <c r="O241" s="464"/>
      <c r="P241" s="464"/>
      <c r="Q241" s="464"/>
      <c r="R241" s="464"/>
      <c r="S241" s="678"/>
      <c r="T241" s="202"/>
      <c r="U241" s="202"/>
      <c r="V241" s="202"/>
      <c r="W241" s="202"/>
      <c r="X241" s="613"/>
      <c r="Y241" s="613"/>
      <c r="Z241" s="613"/>
      <c r="AA241" s="613"/>
      <c r="AB241" s="613"/>
      <c r="AC241" s="613"/>
      <c r="AD241" s="613"/>
      <c r="AE241" s="613"/>
      <c r="AF241" s="613"/>
      <c r="AG241" s="613"/>
      <c r="AH241" s="613"/>
      <c r="AI241" s="613"/>
      <c r="AJ241" s="613"/>
      <c r="AK241" s="613"/>
      <c r="AL241" s="613"/>
      <c r="AM241" s="613"/>
      <c r="AN241" s="613"/>
      <c r="AO241" s="613"/>
      <c r="AP241" s="679"/>
      <c r="AQ241" s="464"/>
      <c r="AR241" s="464"/>
      <c r="AS241" s="464"/>
      <c r="AT241" s="611"/>
      <c r="AU241" s="610"/>
      <c r="AV241" s="464"/>
      <c r="AW241" s="464"/>
      <c r="AX241" s="464"/>
      <c r="AY241" s="680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681"/>
      <c r="CU241" s="464"/>
      <c r="CV241" s="464"/>
      <c r="CW241" s="464"/>
      <c r="CX241" s="611"/>
      <c r="CY241" s="63"/>
      <c r="CZ241" s="63"/>
      <c r="DA241" s="63"/>
      <c r="DB241" s="609"/>
    </row>
    <row r="242" spans="2:106" ht="3.65" customHeight="1">
      <c r="B242" s="614"/>
      <c r="C242" s="613"/>
      <c r="D242" s="613"/>
      <c r="E242" s="613"/>
      <c r="F242" s="613"/>
      <c r="G242" s="613"/>
      <c r="H242" s="1513"/>
      <c r="I242" s="605"/>
      <c r="J242"/>
      <c r="K242"/>
      <c r="L242" s="613"/>
      <c r="M242" s="63"/>
      <c r="N242" s="63"/>
      <c r="O242" s="464"/>
      <c r="P242" s="464"/>
      <c r="Q242" s="464"/>
      <c r="R242" s="464"/>
      <c r="S242" s="678"/>
      <c r="T242" s="202"/>
      <c r="U242" s="202"/>
      <c r="V242" s="202"/>
      <c r="W242" s="202"/>
      <c r="X242" s="613"/>
      <c r="Y242" s="613"/>
      <c r="Z242" s="613"/>
      <c r="AA242" s="613"/>
      <c r="AB242" s="613"/>
      <c r="AC242" s="613"/>
      <c r="AD242" s="613"/>
      <c r="AE242" s="613"/>
      <c r="AF242" s="613"/>
      <c r="AG242" s="613"/>
      <c r="AH242" s="613"/>
      <c r="AI242" s="613"/>
      <c r="AJ242" s="613"/>
      <c r="AK242" s="613"/>
      <c r="AL242" s="613"/>
      <c r="AM242" s="613"/>
      <c r="AN242" s="613"/>
      <c r="AO242" s="613"/>
      <c r="AP242" s="679"/>
      <c r="AQ242" s="464"/>
      <c r="AR242" s="464"/>
      <c r="AS242" s="464"/>
      <c r="AT242" s="611"/>
      <c r="AU242" s="610"/>
      <c r="AV242" s="464"/>
      <c r="AW242" s="464"/>
      <c r="AX242" s="464"/>
      <c r="AY242" s="680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681"/>
      <c r="CU242" s="464"/>
      <c r="CV242" s="464"/>
      <c r="CW242" s="464"/>
      <c r="CX242" s="611"/>
      <c r="CY242" s="63"/>
      <c r="CZ242" s="63"/>
      <c r="DA242" s="63"/>
      <c r="DB242" s="609"/>
    </row>
    <row r="243" spans="2:106" ht="3.65" customHeight="1">
      <c r="B243" s="614"/>
      <c r="C243" s="613"/>
      <c r="D243" s="613"/>
      <c r="E243" s="613"/>
      <c r="F243" s="613"/>
      <c r="G243" s="613"/>
      <c r="H243" s="1513"/>
      <c r="I243" s="605"/>
      <c r="J243"/>
      <c r="K243"/>
      <c r="L243" s="613"/>
      <c r="M243" s="63"/>
      <c r="N243" s="63"/>
      <c r="O243" s="464"/>
      <c r="P243" s="464"/>
      <c r="Q243" s="464"/>
      <c r="R243" s="464"/>
      <c r="S243" s="678"/>
      <c r="T243" s="202"/>
      <c r="U243" s="202"/>
      <c r="V243" s="202"/>
      <c r="W243" s="202"/>
      <c r="X243" s="613"/>
      <c r="Y243" s="613"/>
      <c r="Z243" s="613"/>
      <c r="AA243" s="613"/>
      <c r="AB243" s="613"/>
      <c r="AC243" s="613"/>
      <c r="AD243" s="613"/>
      <c r="AE243" s="613"/>
      <c r="AF243" s="613"/>
      <c r="AG243" s="613"/>
      <c r="AH243" s="613"/>
      <c r="AI243" s="613"/>
      <c r="AJ243" s="613"/>
      <c r="AK243" s="613"/>
      <c r="AL243" s="613"/>
      <c r="AM243" s="613"/>
      <c r="AN243" s="613"/>
      <c r="AO243" s="613"/>
      <c r="AP243" s="679"/>
      <c r="AQ243" s="464"/>
      <c r="AR243" s="464"/>
      <c r="AS243" s="464"/>
      <c r="AT243" s="611"/>
      <c r="AU243" s="610"/>
      <c r="AV243" s="464"/>
      <c r="AW243" s="464"/>
      <c r="AX243" s="464"/>
      <c r="AY243" s="680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681"/>
      <c r="CU243" s="464"/>
      <c r="CV243" s="464"/>
      <c r="CW243" s="464"/>
      <c r="CX243" s="611"/>
      <c r="CY243" s="63"/>
      <c r="CZ243" s="63"/>
      <c r="DA243" s="63"/>
      <c r="DB243" s="609"/>
    </row>
    <row r="244" spans="2:106" ht="3.65" customHeight="1">
      <c r="B244" s="614"/>
      <c r="C244" s="613"/>
      <c r="D244" s="613"/>
      <c r="E244" s="613"/>
      <c r="F244" s="613"/>
      <c r="G244" s="613"/>
      <c r="H244" s="1513"/>
      <c r="I244" s="605"/>
      <c r="J244"/>
      <c r="K244"/>
      <c r="L244" s="613"/>
      <c r="M244" s="63"/>
      <c r="N244" s="63"/>
      <c r="O244" s="464"/>
      <c r="P244" s="464"/>
      <c r="Q244" s="464"/>
      <c r="R244" s="464"/>
      <c r="S244" s="678"/>
      <c r="T244" s="202"/>
      <c r="U244" s="202"/>
      <c r="V244" s="202"/>
      <c r="W244" s="202"/>
      <c r="X244" s="613"/>
      <c r="Y244" s="613"/>
      <c r="Z244" s="613"/>
      <c r="AA244" s="613"/>
      <c r="AB244" s="613"/>
      <c r="AC244" s="613"/>
      <c r="AD244" s="613"/>
      <c r="AE244" s="613"/>
      <c r="AF244" s="613"/>
      <c r="AG244" s="613"/>
      <c r="AH244" s="613"/>
      <c r="AI244" s="613"/>
      <c r="AJ244" s="613"/>
      <c r="AK244" s="613"/>
      <c r="AL244" s="613"/>
      <c r="AM244" s="613"/>
      <c r="AN244" s="613"/>
      <c r="AO244" s="613"/>
      <c r="AP244" s="679"/>
      <c r="AQ244" s="464"/>
      <c r="AR244" s="464"/>
      <c r="AS244" s="464"/>
      <c r="AT244" s="611"/>
      <c r="AU244" s="610"/>
      <c r="AV244" s="464"/>
      <c r="AW244" s="464"/>
      <c r="AX244" s="464"/>
      <c r="AY244" s="680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681"/>
      <c r="CU244" s="464"/>
      <c r="CV244" s="464"/>
      <c r="CW244" s="464"/>
      <c r="CX244" s="611"/>
      <c r="CY244" s="63"/>
      <c r="CZ244" s="63"/>
      <c r="DA244" s="63"/>
      <c r="DB244" s="609"/>
    </row>
    <row r="245" spans="2:106" ht="3.65" customHeight="1">
      <c r="B245" s="614"/>
      <c r="C245" s="613"/>
      <c r="D245" s="613"/>
      <c r="E245" s="613"/>
      <c r="F245" s="613"/>
      <c r="G245" s="613"/>
      <c r="H245" s="1513"/>
      <c r="I245" s="605"/>
      <c r="J245"/>
      <c r="K245"/>
      <c r="L245" s="613"/>
      <c r="M245" s="63"/>
      <c r="N245" s="63"/>
      <c r="O245" s="464"/>
      <c r="P245" s="464"/>
      <c r="Q245" s="464"/>
      <c r="R245" s="464"/>
      <c r="S245" s="678"/>
      <c r="T245" s="202"/>
      <c r="U245" s="202"/>
      <c r="V245" s="202"/>
      <c r="W245" s="202"/>
      <c r="X245" s="613"/>
      <c r="Y245" s="613"/>
      <c r="Z245" s="613"/>
      <c r="AA245" s="613"/>
      <c r="AB245" s="613"/>
      <c r="AC245" s="613"/>
      <c r="AD245" s="613"/>
      <c r="AE245" s="613"/>
      <c r="AF245" s="613"/>
      <c r="AG245" s="613"/>
      <c r="AH245" s="613"/>
      <c r="AI245" s="613"/>
      <c r="AJ245" s="613"/>
      <c r="AK245" s="613"/>
      <c r="AL245" s="613"/>
      <c r="AM245" s="613"/>
      <c r="AN245" s="613"/>
      <c r="AO245" s="613"/>
      <c r="AP245" s="679"/>
      <c r="AQ245" s="464"/>
      <c r="AR245" s="464"/>
      <c r="AS245" s="464"/>
      <c r="AT245" s="611"/>
      <c r="AU245" s="610"/>
      <c r="AV245" s="464"/>
      <c r="AW245" s="464"/>
      <c r="AX245" s="464"/>
      <c r="AY245" s="680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681"/>
      <c r="CU245" s="464"/>
      <c r="CV245" s="464"/>
      <c r="CW245" s="464"/>
      <c r="CX245" s="611"/>
      <c r="CY245" s="63"/>
      <c r="CZ245" s="63"/>
      <c r="DA245" s="63"/>
      <c r="DB245" s="609"/>
    </row>
    <row r="246" spans="2:106" ht="3.65" customHeight="1">
      <c r="B246" s="614"/>
      <c r="C246" s="613"/>
      <c r="D246" s="613"/>
      <c r="E246" s="613"/>
      <c r="F246" s="613"/>
      <c r="G246" s="613"/>
      <c r="H246" s="1513"/>
      <c r="I246" s="605"/>
      <c r="J246"/>
      <c r="K246"/>
      <c r="L246" s="613"/>
      <c r="M246" s="63"/>
      <c r="N246" s="63"/>
      <c r="O246" s="464"/>
      <c r="P246" s="464"/>
      <c r="Q246" s="464"/>
      <c r="R246" s="464"/>
      <c r="S246" s="678"/>
      <c r="T246" s="202"/>
      <c r="U246" s="202"/>
      <c r="V246" s="202"/>
      <c r="W246" s="202"/>
      <c r="X246" s="613"/>
      <c r="Y246" s="613"/>
      <c r="Z246" s="613"/>
      <c r="AA246" s="613"/>
      <c r="AB246" s="613"/>
      <c r="AC246" s="613"/>
      <c r="AD246" s="613"/>
      <c r="AE246" s="613"/>
      <c r="AF246" s="613"/>
      <c r="AG246" s="613"/>
      <c r="AH246" s="613"/>
      <c r="AI246" s="613"/>
      <c r="AJ246" s="613"/>
      <c r="AK246" s="613"/>
      <c r="AL246" s="613"/>
      <c r="AM246" s="613"/>
      <c r="AN246" s="613"/>
      <c r="AO246" s="613"/>
      <c r="AP246" s="679"/>
      <c r="AQ246" s="464"/>
      <c r="AR246" s="464"/>
      <c r="AS246" s="464"/>
      <c r="AT246" s="611"/>
      <c r="AU246" s="610"/>
      <c r="AV246" s="464"/>
      <c r="AW246" s="464"/>
      <c r="AX246" s="464"/>
      <c r="AY246" s="680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681"/>
      <c r="CU246" s="464"/>
      <c r="CV246" s="464"/>
      <c r="CW246" s="464"/>
      <c r="CX246" s="611"/>
      <c r="CY246" s="63"/>
      <c r="CZ246" s="63"/>
      <c r="DA246" s="63"/>
      <c r="DB246" s="609"/>
    </row>
    <row r="247" spans="2:106" ht="3.65" customHeight="1">
      <c r="B247" s="614"/>
      <c r="C247" s="613"/>
      <c r="D247" s="613"/>
      <c r="E247" s="613"/>
      <c r="F247" s="613"/>
      <c r="G247" s="613"/>
      <c r="H247" s="1513"/>
      <c r="I247" s="605"/>
      <c r="J247"/>
      <c r="K247"/>
      <c r="L247" s="613"/>
      <c r="M247" s="63"/>
      <c r="N247" s="63"/>
      <c r="O247" s="464"/>
      <c r="P247" s="464"/>
      <c r="Q247" s="464"/>
      <c r="R247" s="464"/>
      <c r="S247" s="678"/>
      <c r="T247" s="202"/>
      <c r="U247" s="202"/>
      <c r="V247" s="202"/>
      <c r="W247" s="202"/>
      <c r="X247" s="613"/>
      <c r="Y247" s="613"/>
      <c r="Z247" s="613"/>
      <c r="AA247" s="613"/>
      <c r="AB247" s="613"/>
      <c r="AC247" s="613"/>
      <c r="AD247" s="613"/>
      <c r="AE247" s="613"/>
      <c r="AF247" s="613"/>
      <c r="AG247" s="613"/>
      <c r="AH247" s="613"/>
      <c r="AI247" s="613"/>
      <c r="AJ247" s="613"/>
      <c r="AK247" s="613"/>
      <c r="AL247" s="613"/>
      <c r="AM247" s="613"/>
      <c r="AN247" s="613"/>
      <c r="AO247" s="613"/>
      <c r="AP247" s="679"/>
      <c r="AQ247" s="464"/>
      <c r="AR247" s="464"/>
      <c r="AS247" s="464"/>
      <c r="AT247" s="611"/>
      <c r="AU247" s="610"/>
      <c r="AV247" s="464"/>
      <c r="AW247" s="464"/>
      <c r="AX247" s="464"/>
      <c r="AY247" s="680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681"/>
      <c r="CU247" s="464"/>
      <c r="CV247" s="464"/>
      <c r="CW247" s="464"/>
      <c r="CX247" s="611"/>
      <c r="CY247" s="63"/>
      <c r="CZ247" s="63"/>
      <c r="DA247" s="63"/>
      <c r="DB247" s="609"/>
    </row>
    <row r="248" spans="2:106" ht="3.65" customHeight="1">
      <c r="B248" s="614"/>
      <c r="C248" s="613"/>
      <c r="D248" s="613"/>
      <c r="E248" s="613"/>
      <c r="F248" s="613"/>
      <c r="G248" s="613"/>
      <c r="H248" s="1513"/>
      <c r="I248" s="605"/>
      <c r="J248"/>
      <c r="K248"/>
      <c r="L248" s="613"/>
      <c r="M248" s="63"/>
      <c r="N248" s="63"/>
      <c r="O248" s="464"/>
      <c r="P248" s="464"/>
      <c r="Q248" s="464"/>
      <c r="R248" s="464"/>
      <c r="S248" s="678"/>
      <c r="T248" s="202"/>
      <c r="U248" s="202"/>
      <c r="V248" s="202"/>
      <c r="W248" s="202"/>
      <c r="X248" s="613"/>
      <c r="Y248" s="613"/>
      <c r="Z248" s="613"/>
      <c r="AA248" s="613"/>
      <c r="AB248" s="613"/>
      <c r="AC248" s="613"/>
      <c r="AD248" s="613"/>
      <c r="AE248" s="613"/>
      <c r="AF248" s="613"/>
      <c r="AG248" s="613"/>
      <c r="AH248" s="613"/>
      <c r="AI248" s="613"/>
      <c r="AJ248" s="613"/>
      <c r="AK248" s="613"/>
      <c r="AL248" s="613"/>
      <c r="AM248" s="613"/>
      <c r="AN248" s="613"/>
      <c r="AO248" s="613"/>
      <c r="AP248" s="679"/>
      <c r="AQ248" s="464"/>
      <c r="AR248" s="464"/>
      <c r="AS248" s="464"/>
      <c r="AT248" s="611"/>
      <c r="AU248" s="610"/>
      <c r="AV248" s="464"/>
      <c r="AW248" s="464"/>
      <c r="AX248" s="464"/>
      <c r="AY248" s="680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681"/>
      <c r="CU248" s="464"/>
      <c r="CV248" s="464"/>
      <c r="CW248" s="464"/>
      <c r="CX248" s="611"/>
      <c r="CY248" s="63"/>
      <c r="CZ248" s="63"/>
      <c r="DA248" s="63"/>
      <c r="DB248" s="609"/>
    </row>
    <row r="249" spans="2:106" ht="3.65" customHeight="1">
      <c r="B249" s="614"/>
      <c r="C249" s="613"/>
      <c r="D249" s="613"/>
      <c r="E249" s="613"/>
      <c r="F249" s="613"/>
      <c r="G249" s="613"/>
      <c r="H249" s="1513"/>
      <c r="I249" s="605"/>
      <c r="J249"/>
      <c r="K249"/>
      <c r="L249" s="613"/>
      <c r="M249" s="63"/>
      <c r="N249" s="63"/>
      <c r="O249" s="464"/>
      <c r="P249" s="464"/>
      <c r="Q249" s="464"/>
      <c r="R249" s="464"/>
      <c r="S249" s="678"/>
      <c r="T249" s="202"/>
      <c r="U249" s="202"/>
      <c r="V249" s="202"/>
      <c r="W249" s="202"/>
      <c r="X249" s="613"/>
      <c r="Y249" s="613"/>
      <c r="Z249" s="613"/>
      <c r="AA249" s="613"/>
      <c r="AB249" s="613"/>
      <c r="AC249" s="613"/>
      <c r="AD249" s="613"/>
      <c r="AE249" s="613"/>
      <c r="AF249" s="613"/>
      <c r="AG249" s="613"/>
      <c r="AH249" s="613"/>
      <c r="AI249" s="613"/>
      <c r="AJ249" s="613"/>
      <c r="AK249" s="613"/>
      <c r="AL249" s="613"/>
      <c r="AM249" s="613"/>
      <c r="AN249" s="613"/>
      <c r="AO249" s="613"/>
      <c r="AP249" s="679"/>
      <c r="AQ249" s="464"/>
      <c r="AR249" s="464"/>
      <c r="AS249" s="464"/>
      <c r="AT249" s="611"/>
      <c r="AU249" s="610"/>
      <c r="AV249" s="464"/>
      <c r="AW249" s="464"/>
      <c r="AX249" s="464"/>
      <c r="AY249" s="680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681"/>
      <c r="CU249" s="464"/>
      <c r="CV249" s="464"/>
      <c r="CW249" s="464"/>
      <c r="CX249" s="611"/>
      <c r="CY249" s="63"/>
      <c r="CZ249" s="63"/>
      <c r="DA249" s="63"/>
      <c r="DB249" s="609"/>
    </row>
    <row r="250" spans="2:106" ht="3.65" customHeight="1">
      <c r="B250" s="614"/>
      <c r="C250" s="613"/>
      <c r="D250" s="613"/>
      <c r="E250" s="613"/>
      <c r="F250" s="613"/>
      <c r="G250" s="613"/>
      <c r="H250" s="1513"/>
      <c r="I250" s="605"/>
      <c r="J250"/>
      <c r="K250"/>
      <c r="L250" s="613"/>
      <c r="M250" s="63"/>
      <c r="N250" s="63"/>
      <c r="O250" s="464"/>
      <c r="P250" s="464"/>
      <c r="Q250" s="464"/>
      <c r="R250" s="464"/>
      <c r="S250" s="678"/>
      <c r="T250" s="202"/>
      <c r="U250" s="202"/>
      <c r="V250" s="202"/>
      <c r="W250" s="202"/>
      <c r="X250" s="613"/>
      <c r="Y250" s="613"/>
      <c r="Z250" s="613"/>
      <c r="AA250" s="613"/>
      <c r="AB250" s="613"/>
      <c r="AC250" s="613"/>
      <c r="AD250" s="613"/>
      <c r="AE250" s="613"/>
      <c r="AF250" s="613"/>
      <c r="AG250" s="613"/>
      <c r="AH250" s="613"/>
      <c r="AI250" s="613"/>
      <c r="AJ250" s="613"/>
      <c r="AK250" s="613"/>
      <c r="AL250" s="613"/>
      <c r="AM250" s="613"/>
      <c r="AN250" s="613"/>
      <c r="AO250" s="613"/>
      <c r="AP250" s="679"/>
      <c r="AQ250" s="464"/>
      <c r="AR250" s="464"/>
      <c r="AS250" s="464"/>
      <c r="AT250" s="611"/>
      <c r="AU250" s="610"/>
      <c r="AV250" s="464"/>
      <c r="AW250" s="464"/>
      <c r="AX250" s="464"/>
      <c r="AY250" s="680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681"/>
      <c r="CU250" s="464"/>
      <c r="CV250" s="464"/>
      <c r="CW250" s="464"/>
      <c r="CX250" s="611"/>
      <c r="CY250" s="63"/>
      <c r="CZ250" s="63"/>
      <c r="DA250" s="63"/>
      <c r="DB250" s="609"/>
    </row>
    <row r="251" spans="2:106" ht="3.65" customHeight="1">
      <c r="B251" s="614"/>
      <c r="C251" s="613"/>
      <c r="D251" s="613"/>
      <c r="E251" s="613"/>
      <c r="F251" s="613"/>
      <c r="G251" s="613"/>
      <c r="H251" s="1513"/>
      <c r="I251" s="605"/>
      <c r="J251"/>
      <c r="K251"/>
      <c r="L251" s="613"/>
      <c r="M251" s="63"/>
      <c r="N251" s="63"/>
      <c r="O251" s="464"/>
      <c r="P251" s="464"/>
      <c r="Q251" s="464"/>
      <c r="R251" s="464"/>
      <c r="S251" s="678"/>
      <c r="T251" s="202"/>
      <c r="U251" s="202"/>
      <c r="V251" s="202"/>
      <c r="W251" s="202"/>
      <c r="X251" s="613"/>
      <c r="Y251" s="613"/>
      <c r="Z251" s="613"/>
      <c r="AA251" s="613"/>
      <c r="AB251" s="613"/>
      <c r="AC251" s="613"/>
      <c r="AD251" s="613"/>
      <c r="AE251" s="613"/>
      <c r="AF251" s="613"/>
      <c r="AG251" s="613"/>
      <c r="AH251" s="613"/>
      <c r="AI251" s="613"/>
      <c r="AJ251" s="613"/>
      <c r="AK251" s="613"/>
      <c r="AL251" s="613"/>
      <c r="AM251" s="613"/>
      <c r="AN251" s="613"/>
      <c r="AO251" s="613"/>
      <c r="AP251" s="679"/>
      <c r="AQ251" s="464"/>
      <c r="AR251" s="464"/>
      <c r="AS251" s="464"/>
      <c r="AT251" s="611"/>
      <c r="AU251" s="610"/>
      <c r="AV251" s="464"/>
      <c r="AW251" s="464"/>
      <c r="AX251" s="464"/>
      <c r="AY251" s="680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681"/>
      <c r="CU251" s="464"/>
      <c r="CV251" s="464"/>
      <c r="CW251" s="464"/>
      <c r="CX251" s="611"/>
      <c r="CY251" s="63"/>
      <c r="CZ251" s="63"/>
      <c r="DA251" s="63"/>
      <c r="DB251" s="609"/>
    </row>
    <row r="252" spans="2:106" ht="3.65" customHeight="1">
      <c r="B252" s="614"/>
      <c r="C252" s="613"/>
      <c r="D252" s="613"/>
      <c r="E252" s="613"/>
      <c r="F252" s="613"/>
      <c r="G252" s="613"/>
      <c r="H252" s="1513"/>
      <c r="I252" s="605"/>
      <c r="J252"/>
      <c r="K252"/>
      <c r="L252" s="613"/>
      <c r="M252" s="63"/>
      <c r="N252" s="63"/>
      <c r="O252" s="464"/>
      <c r="P252" s="464"/>
      <c r="Q252" s="464"/>
      <c r="R252" s="464"/>
      <c r="S252" s="678"/>
      <c r="T252" s="202"/>
      <c r="U252" s="202"/>
      <c r="V252" s="202"/>
      <c r="W252" s="202"/>
      <c r="X252" s="613"/>
      <c r="Y252" s="613"/>
      <c r="Z252" s="613"/>
      <c r="AA252" s="613"/>
      <c r="AB252" s="613"/>
      <c r="AC252" s="613"/>
      <c r="AD252" s="613"/>
      <c r="AE252" s="613"/>
      <c r="AF252" s="613"/>
      <c r="AG252" s="613"/>
      <c r="AH252" s="613"/>
      <c r="AI252" s="613"/>
      <c r="AJ252" s="613"/>
      <c r="AK252" s="613"/>
      <c r="AL252" s="613"/>
      <c r="AM252" s="613"/>
      <c r="AN252" s="613"/>
      <c r="AO252" s="613"/>
      <c r="AP252" s="679"/>
      <c r="AQ252" s="464"/>
      <c r="AR252" s="464"/>
      <c r="AS252" s="464"/>
      <c r="AT252" s="611"/>
      <c r="AU252" s="610"/>
      <c r="AV252" s="464"/>
      <c r="AW252" s="464"/>
      <c r="AX252" s="464"/>
      <c r="AY252" s="680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681"/>
      <c r="CU252" s="464"/>
      <c r="CV252" s="464"/>
      <c r="CW252" s="464"/>
      <c r="CX252" s="611"/>
      <c r="CY252" s="63"/>
      <c r="CZ252" s="63"/>
      <c r="DA252" s="63"/>
      <c r="DB252" s="609"/>
    </row>
    <row r="253" spans="2:106" ht="3.65" customHeight="1">
      <c r="B253" s="614"/>
      <c r="C253" s="613"/>
      <c r="D253" s="613"/>
      <c r="E253" s="613"/>
      <c r="F253" s="613"/>
      <c r="G253" s="613"/>
      <c r="H253" s="1513"/>
      <c r="I253" s="605"/>
      <c r="J253"/>
      <c r="K253"/>
      <c r="L253" s="613"/>
      <c r="M253" s="63"/>
      <c r="N253" s="63"/>
      <c r="O253" s="464"/>
      <c r="P253" s="464"/>
      <c r="Q253" s="464"/>
      <c r="R253" s="464"/>
      <c r="S253" s="678"/>
      <c r="T253" s="202"/>
      <c r="U253" s="202"/>
      <c r="V253" s="202"/>
      <c r="W253" s="202"/>
      <c r="X253" s="613"/>
      <c r="Y253" s="613"/>
      <c r="Z253" s="613"/>
      <c r="AA253" s="613"/>
      <c r="AB253" s="613"/>
      <c r="AC253" s="613"/>
      <c r="AD253" s="613"/>
      <c r="AE253" s="613"/>
      <c r="AF253" s="613"/>
      <c r="AG253" s="613"/>
      <c r="AH253" s="613"/>
      <c r="AI253" s="613"/>
      <c r="AJ253" s="613"/>
      <c r="AK253" s="613"/>
      <c r="AL253" s="613"/>
      <c r="AM253" s="613"/>
      <c r="AN253" s="613"/>
      <c r="AO253" s="613"/>
      <c r="AP253" s="679"/>
      <c r="AQ253" s="464"/>
      <c r="AR253" s="464"/>
      <c r="AS253" s="464"/>
      <c r="AT253" s="611"/>
      <c r="AU253" s="610"/>
      <c r="AV253" s="464"/>
      <c r="AW253" s="464"/>
      <c r="AX253" s="464"/>
      <c r="AY253" s="680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681"/>
      <c r="CU253" s="464"/>
      <c r="CV253" s="464"/>
      <c r="CW253" s="464"/>
      <c r="CX253" s="611"/>
      <c r="CY253" s="63"/>
      <c r="CZ253" s="63"/>
      <c r="DA253" s="63"/>
      <c r="DB253" s="609"/>
    </row>
    <row r="254" spans="2:106" ht="3.65" customHeight="1">
      <c r="B254" s="614"/>
      <c r="C254" s="613"/>
      <c r="D254" s="613"/>
      <c r="E254" s="613"/>
      <c r="F254" s="613"/>
      <c r="G254" s="613"/>
      <c r="H254" s="1513"/>
      <c r="I254" s="605"/>
      <c r="J254"/>
      <c r="K254"/>
      <c r="L254" s="613"/>
      <c r="M254" s="63"/>
      <c r="N254" s="63"/>
      <c r="O254" s="464"/>
      <c r="P254" s="464"/>
      <c r="Q254" s="464"/>
      <c r="R254" s="464"/>
      <c r="S254" s="678"/>
      <c r="T254" s="202"/>
      <c r="U254" s="202"/>
      <c r="V254" s="202"/>
      <c r="W254" s="202"/>
      <c r="X254" s="613"/>
      <c r="Y254" s="613"/>
      <c r="Z254" s="613"/>
      <c r="AA254" s="613"/>
      <c r="AB254" s="613"/>
      <c r="AC254" s="613"/>
      <c r="AD254" s="613"/>
      <c r="AE254" s="613"/>
      <c r="AF254" s="613"/>
      <c r="AG254" s="613"/>
      <c r="AH254" s="613"/>
      <c r="AI254" s="613"/>
      <c r="AJ254" s="613"/>
      <c r="AK254" s="613"/>
      <c r="AL254" s="613"/>
      <c r="AM254" s="613"/>
      <c r="AN254" s="613"/>
      <c r="AO254" s="613"/>
      <c r="AP254" s="679"/>
      <c r="AQ254" s="464"/>
      <c r="AR254" s="464"/>
      <c r="AS254" s="464"/>
      <c r="AT254" s="611"/>
      <c r="AU254" s="610"/>
      <c r="AV254" s="464"/>
      <c r="AW254" s="464"/>
      <c r="AX254" s="464"/>
      <c r="AY254" s="680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681"/>
      <c r="CU254" s="464"/>
      <c r="CV254" s="464"/>
      <c r="CW254" s="464"/>
      <c r="CX254" s="611"/>
      <c r="CY254" s="63"/>
      <c r="CZ254" s="63"/>
      <c r="DA254" s="63"/>
      <c r="DB254" s="609"/>
    </row>
    <row r="255" spans="2:106" ht="3.65" customHeight="1">
      <c r="B255" s="614"/>
      <c r="C255" s="613"/>
      <c r="D255" s="613"/>
      <c r="E255" s="613"/>
      <c r="F255" s="613"/>
      <c r="G255" s="613"/>
      <c r="H255" s="1513"/>
      <c r="I255" s="605"/>
      <c r="J255"/>
      <c r="K255"/>
      <c r="L255" s="613"/>
      <c r="M255" s="63"/>
      <c r="N255" s="63"/>
      <c r="O255" s="464"/>
      <c r="P255" s="464"/>
      <c r="Q255" s="464"/>
      <c r="R255" s="464"/>
      <c r="S255" s="678"/>
      <c r="T255" s="202"/>
      <c r="U255" s="202"/>
      <c r="V255" s="202"/>
      <c r="W255" s="202"/>
      <c r="X255" s="613"/>
      <c r="Y255" s="613"/>
      <c r="Z255" s="613"/>
      <c r="AA255" s="613"/>
      <c r="AB255" s="613"/>
      <c r="AC255" s="613"/>
      <c r="AD255" s="613"/>
      <c r="AE255" s="613"/>
      <c r="AF255" s="613"/>
      <c r="AG255" s="613"/>
      <c r="AH255" s="613"/>
      <c r="AI255" s="613"/>
      <c r="AJ255" s="613"/>
      <c r="AK255" s="613"/>
      <c r="AL255" s="613"/>
      <c r="AM255" s="613"/>
      <c r="AN255" s="613"/>
      <c r="AO255" s="613"/>
      <c r="AP255" s="679"/>
      <c r="AQ255" s="464"/>
      <c r="AR255" s="464"/>
      <c r="AS255" s="464"/>
      <c r="AT255" s="611"/>
      <c r="AU255" s="610"/>
      <c r="AV255" s="464"/>
      <c r="AW255" s="464"/>
      <c r="AX255" s="464"/>
      <c r="AY255" s="680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681"/>
      <c r="CU255" s="464"/>
      <c r="CV255" s="464"/>
      <c r="CW255" s="464"/>
      <c r="CX255" s="611"/>
      <c r="CY255" s="63"/>
      <c r="CZ255" s="63"/>
      <c r="DA255" s="63"/>
      <c r="DB255" s="609"/>
    </row>
    <row r="256" spans="2:106" ht="3.65" customHeight="1">
      <c r="B256" s="614"/>
      <c r="C256" s="613"/>
      <c r="D256" s="613"/>
      <c r="E256" s="613"/>
      <c r="F256" s="613"/>
      <c r="G256" s="613"/>
      <c r="H256" s="1513"/>
      <c r="I256" s="605"/>
      <c r="J256"/>
      <c r="K256"/>
      <c r="L256" s="613"/>
      <c r="M256" s="63"/>
      <c r="N256" s="63"/>
      <c r="O256" s="464"/>
      <c r="P256" s="464"/>
      <c r="Q256" s="464"/>
      <c r="R256" s="464"/>
      <c r="S256" s="678"/>
      <c r="T256" s="202"/>
      <c r="U256" s="202"/>
      <c r="V256" s="202"/>
      <c r="W256" s="202"/>
      <c r="X256" s="613"/>
      <c r="Y256" s="613"/>
      <c r="Z256" s="613"/>
      <c r="AA256" s="613"/>
      <c r="AB256" s="613"/>
      <c r="AC256" s="613"/>
      <c r="AD256" s="613"/>
      <c r="AE256" s="613"/>
      <c r="AF256" s="613"/>
      <c r="AG256" s="613"/>
      <c r="AH256" s="613"/>
      <c r="AI256" s="613"/>
      <c r="AJ256" s="613"/>
      <c r="AK256" s="613"/>
      <c r="AL256" s="613"/>
      <c r="AM256" s="613"/>
      <c r="AN256" s="613"/>
      <c r="AO256" s="613"/>
      <c r="AP256" s="679"/>
      <c r="AQ256" s="464"/>
      <c r="AR256" s="464"/>
      <c r="AS256" s="464"/>
      <c r="AT256" s="611"/>
      <c r="AU256" s="610"/>
      <c r="AV256" s="464"/>
      <c r="AW256" s="464"/>
      <c r="AX256" s="464"/>
      <c r="AY256" s="680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681"/>
      <c r="CU256" s="464"/>
      <c r="CV256" s="464"/>
      <c r="CW256" s="464"/>
      <c r="CX256" s="611"/>
      <c r="CY256" s="63"/>
      <c r="CZ256" s="63"/>
      <c r="DA256" s="63"/>
      <c r="DB256" s="609"/>
    </row>
    <row r="257" spans="2:106" ht="3.65" customHeight="1">
      <c r="B257" s="614"/>
      <c r="C257" s="613"/>
      <c r="D257" s="613"/>
      <c r="E257" s="613"/>
      <c r="F257" s="613"/>
      <c r="G257" s="613"/>
      <c r="H257" s="1513"/>
      <c r="I257" s="605"/>
      <c r="J257"/>
      <c r="K257"/>
      <c r="L257" s="613"/>
      <c r="M257" s="63"/>
      <c r="N257" s="63"/>
      <c r="O257" s="464"/>
      <c r="P257" s="464"/>
      <c r="Q257" s="464"/>
      <c r="R257" s="464"/>
      <c r="S257" s="678"/>
      <c r="T257" s="202"/>
      <c r="U257" s="202"/>
      <c r="V257" s="202"/>
      <c r="W257" s="202"/>
      <c r="X257" s="613"/>
      <c r="Y257" s="613"/>
      <c r="Z257" s="613"/>
      <c r="AA257" s="613"/>
      <c r="AB257" s="613"/>
      <c r="AC257" s="613"/>
      <c r="AD257" s="613"/>
      <c r="AE257" s="613"/>
      <c r="AF257" s="613"/>
      <c r="AG257" s="613"/>
      <c r="AH257" s="613"/>
      <c r="AI257" s="613"/>
      <c r="AJ257" s="613"/>
      <c r="AK257" s="613"/>
      <c r="AL257" s="613"/>
      <c r="AM257" s="613"/>
      <c r="AN257" s="613"/>
      <c r="AO257" s="613"/>
      <c r="AP257" s="679"/>
      <c r="AQ257" s="464"/>
      <c r="AR257" s="464"/>
      <c r="AS257" s="464"/>
      <c r="AT257" s="611"/>
      <c r="AU257" s="610"/>
      <c r="AV257" s="464"/>
      <c r="AW257" s="464"/>
      <c r="AX257" s="464"/>
      <c r="AY257" s="680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681"/>
      <c r="CU257" s="464"/>
      <c r="CV257" s="464"/>
      <c r="CW257" s="464"/>
      <c r="CX257" s="611"/>
      <c r="CY257" s="63"/>
      <c r="CZ257" s="63"/>
      <c r="DA257" s="63"/>
      <c r="DB257" s="609"/>
    </row>
    <row r="258" spans="2:106" ht="3.65" customHeight="1">
      <c r="B258" s="614"/>
      <c r="C258" s="613"/>
      <c r="D258" s="613"/>
      <c r="E258" s="613"/>
      <c r="F258" s="613"/>
      <c r="G258" s="613"/>
      <c r="H258" s="1513"/>
      <c r="I258" s="605"/>
      <c r="J258"/>
      <c r="K258"/>
      <c r="L258" s="613"/>
      <c r="M258" s="63"/>
      <c r="N258" s="63"/>
      <c r="O258" s="464"/>
      <c r="P258" s="464"/>
      <c r="Q258" s="464"/>
      <c r="R258" s="464"/>
      <c r="S258" s="678"/>
      <c r="T258" s="202"/>
      <c r="U258" s="202"/>
      <c r="V258" s="202"/>
      <c r="W258" s="202"/>
      <c r="X258" s="613"/>
      <c r="Y258" s="613"/>
      <c r="Z258" s="613"/>
      <c r="AA258" s="613"/>
      <c r="AB258" s="613"/>
      <c r="AC258" s="613"/>
      <c r="AD258" s="613"/>
      <c r="AE258" s="613"/>
      <c r="AF258" s="613"/>
      <c r="AG258" s="613"/>
      <c r="AH258" s="613"/>
      <c r="AI258" s="613"/>
      <c r="AJ258" s="613"/>
      <c r="AK258" s="613"/>
      <c r="AL258" s="613"/>
      <c r="AM258" s="613"/>
      <c r="AN258" s="613"/>
      <c r="AO258" s="613"/>
      <c r="AP258" s="679"/>
      <c r="AQ258" s="464"/>
      <c r="AR258" s="464"/>
      <c r="AS258" s="464"/>
      <c r="AT258" s="611"/>
      <c r="AU258" s="610"/>
      <c r="AV258" s="464"/>
      <c r="AW258" s="464"/>
      <c r="AX258" s="464"/>
      <c r="AY258" s="680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681"/>
      <c r="CU258" s="464"/>
      <c r="CV258" s="464"/>
      <c r="CW258" s="464"/>
      <c r="CX258" s="611"/>
      <c r="CY258" s="63"/>
      <c r="CZ258" s="63"/>
      <c r="DA258" s="63"/>
      <c r="DB258" s="609"/>
    </row>
    <row r="259" spans="2:106" ht="3.65" customHeight="1">
      <c r="B259" s="614"/>
      <c r="C259" s="613"/>
      <c r="D259" s="613"/>
      <c r="E259" s="613"/>
      <c r="F259" s="613"/>
      <c r="G259" s="613"/>
      <c r="H259" s="1513"/>
      <c r="I259" s="605"/>
      <c r="J259"/>
      <c r="K259"/>
      <c r="L259" s="613"/>
      <c r="M259" s="63"/>
      <c r="N259" s="63"/>
      <c r="O259" s="464"/>
      <c r="P259" s="464"/>
      <c r="Q259" s="464"/>
      <c r="R259" s="464"/>
      <c r="S259" s="678"/>
      <c r="T259" s="202"/>
      <c r="U259" s="202"/>
      <c r="V259" s="202"/>
      <c r="W259" s="202"/>
      <c r="X259" s="613"/>
      <c r="Y259" s="613"/>
      <c r="Z259" s="613"/>
      <c r="AA259" s="613"/>
      <c r="AB259" s="613"/>
      <c r="AC259" s="613"/>
      <c r="AD259" s="613"/>
      <c r="AE259" s="613"/>
      <c r="AF259" s="613"/>
      <c r="AG259" s="613"/>
      <c r="AH259" s="613"/>
      <c r="AI259" s="613"/>
      <c r="AJ259" s="613"/>
      <c r="AK259" s="613"/>
      <c r="AL259" s="613"/>
      <c r="AM259" s="613"/>
      <c r="AN259" s="613"/>
      <c r="AO259" s="613"/>
      <c r="AP259" s="679"/>
      <c r="AQ259" s="464"/>
      <c r="AR259" s="464"/>
      <c r="AS259" s="464"/>
      <c r="AT259" s="611"/>
      <c r="AU259" s="610"/>
      <c r="AV259" s="464"/>
      <c r="AW259" s="464"/>
      <c r="AX259" s="464"/>
      <c r="AY259" s="680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681"/>
      <c r="CU259" s="464"/>
      <c r="CV259" s="464"/>
      <c r="CW259" s="464"/>
      <c r="CX259" s="611"/>
      <c r="CY259" s="63"/>
      <c r="CZ259" s="63"/>
      <c r="DA259" s="63"/>
      <c r="DB259" s="609"/>
    </row>
    <row r="260" spans="2:106" ht="3.65" customHeight="1">
      <c r="B260" s="614"/>
      <c r="C260" s="613"/>
      <c r="D260" s="613"/>
      <c r="E260" s="613"/>
      <c r="F260" s="613"/>
      <c r="G260" s="613"/>
      <c r="H260" s="1513"/>
      <c r="I260" s="605"/>
      <c r="J260"/>
      <c r="K260"/>
      <c r="L260" s="613"/>
      <c r="M260" s="63"/>
      <c r="N260" s="63"/>
      <c r="O260" s="464"/>
      <c r="P260" s="464"/>
      <c r="Q260" s="464"/>
      <c r="R260" s="464"/>
      <c r="S260" s="678"/>
      <c r="T260" s="202"/>
      <c r="U260" s="202"/>
      <c r="V260" s="202"/>
      <c r="W260" s="202"/>
      <c r="X260" s="613"/>
      <c r="Y260" s="613"/>
      <c r="Z260" s="613"/>
      <c r="AA260" s="613"/>
      <c r="AB260" s="613"/>
      <c r="AC260" s="613"/>
      <c r="AD260" s="613"/>
      <c r="AE260" s="613"/>
      <c r="AF260" s="613"/>
      <c r="AG260" s="613"/>
      <c r="AH260" s="613"/>
      <c r="AI260" s="613"/>
      <c r="AJ260" s="613"/>
      <c r="AK260" s="613"/>
      <c r="AL260" s="613"/>
      <c r="AM260" s="613"/>
      <c r="AN260" s="613"/>
      <c r="AO260" s="613"/>
      <c r="AP260" s="679"/>
      <c r="AQ260" s="464"/>
      <c r="AR260" s="464"/>
      <c r="AS260" s="464"/>
      <c r="AT260" s="611"/>
      <c r="AU260" s="610"/>
      <c r="AV260" s="464"/>
      <c r="AW260" s="464"/>
      <c r="AX260" s="464"/>
      <c r="AY260" s="680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681"/>
      <c r="CU260" s="464"/>
      <c r="CV260" s="464"/>
      <c r="CW260" s="464"/>
      <c r="CX260" s="611"/>
      <c r="CY260" s="63"/>
      <c r="CZ260" s="63"/>
      <c r="DA260" s="63"/>
      <c r="DB260" s="609"/>
    </row>
    <row r="261" spans="2:106" ht="3.65" customHeight="1">
      <c r="B261" s="614"/>
      <c r="C261" s="613"/>
      <c r="D261" s="613"/>
      <c r="E261" s="613"/>
      <c r="F261" s="613"/>
      <c r="G261" s="613"/>
      <c r="H261" s="1513"/>
      <c r="I261" s="605"/>
      <c r="J261"/>
      <c r="K261"/>
      <c r="L261" s="613"/>
      <c r="M261" s="63"/>
      <c r="N261" s="63"/>
      <c r="O261" s="464"/>
      <c r="P261" s="464"/>
      <c r="Q261" s="464"/>
      <c r="R261" s="464"/>
      <c r="S261" s="678"/>
      <c r="T261" s="202"/>
      <c r="U261" s="202"/>
      <c r="V261" s="202"/>
      <c r="W261" s="202"/>
      <c r="X261" s="613"/>
      <c r="Y261" s="613"/>
      <c r="Z261" s="613"/>
      <c r="AA261" s="613"/>
      <c r="AB261" s="613"/>
      <c r="AC261" s="613"/>
      <c r="AD261" s="613"/>
      <c r="AE261" s="613"/>
      <c r="AF261" s="613"/>
      <c r="AG261" s="613"/>
      <c r="AH261" s="613"/>
      <c r="AI261" s="613"/>
      <c r="AJ261" s="613"/>
      <c r="AK261" s="613"/>
      <c r="AL261" s="613"/>
      <c r="AM261" s="613"/>
      <c r="AN261" s="613"/>
      <c r="AO261" s="613"/>
      <c r="AP261" s="679"/>
      <c r="AQ261" s="464"/>
      <c r="AR261" s="464"/>
      <c r="AS261" s="464"/>
      <c r="AT261" s="611"/>
      <c r="AU261" s="610"/>
      <c r="AV261" s="464"/>
      <c r="AW261" s="464"/>
      <c r="AX261" s="464"/>
      <c r="AY261" s="680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681"/>
      <c r="CU261" s="464"/>
      <c r="CV261" s="464"/>
      <c r="CW261" s="464"/>
      <c r="CX261" s="611"/>
      <c r="CY261" s="63"/>
      <c r="CZ261" s="63"/>
      <c r="DA261" s="63"/>
      <c r="DB261" s="609"/>
    </row>
    <row r="262" spans="2:106" ht="3.65" customHeight="1">
      <c r="B262" s="614"/>
      <c r="C262" s="613"/>
      <c r="D262" s="613"/>
      <c r="E262" s="613"/>
      <c r="F262" s="613"/>
      <c r="G262" s="613"/>
      <c r="H262" s="1513"/>
      <c r="I262" s="605"/>
      <c r="J262"/>
      <c r="K262"/>
      <c r="L262" s="613"/>
      <c r="M262" s="63"/>
      <c r="N262" s="63"/>
      <c r="O262" s="464"/>
      <c r="P262" s="464"/>
      <c r="Q262" s="464"/>
      <c r="R262" s="464"/>
      <c r="S262" s="678"/>
      <c r="T262" s="202"/>
      <c r="U262" s="202"/>
      <c r="V262" s="202"/>
      <c r="W262" s="202"/>
      <c r="X262" s="613"/>
      <c r="Y262" s="613"/>
      <c r="Z262" s="613"/>
      <c r="AA262" s="613"/>
      <c r="AB262" s="613"/>
      <c r="AC262" s="613"/>
      <c r="AD262" s="613"/>
      <c r="AE262" s="613"/>
      <c r="AF262" s="613"/>
      <c r="AG262" s="613"/>
      <c r="AH262" s="613"/>
      <c r="AI262" s="613"/>
      <c r="AJ262" s="613"/>
      <c r="AK262" s="613"/>
      <c r="AL262" s="613"/>
      <c r="AM262" s="613"/>
      <c r="AN262" s="613"/>
      <c r="AO262" s="613"/>
      <c r="AP262" s="679"/>
      <c r="AQ262" s="464"/>
      <c r="AR262" s="464"/>
      <c r="AS262" s="464"/>
      <c r="AT262" s="611"/>
      <c r="AU262" s="610"/>
      <c r="AV262" s="464"/>
      <c r="AW262" s="464"/>
      <c r="AX262" s="464"/>
      <c r="AY262" s="680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681"/>
      <c r="CU262" s="464"/>
      <c r="CV262" s="464"/>
      <c r="CW262" s="464"/>
      <c r="CX262" s="611"/>
      <c r="CY262" s="63"/>
      <c r="CZ262" s="63"/>
      <c r="DA262" s="63"/>
      <c r="DB262" s="609"/>
    </row>
    <row r="263" spans="2:106" ht="3.65" customHeight="1">
      <c r="B263" s="614"/>
      <c r="C263" s="613"/>
      <c r="D263" s="613"/>
      <c r="E263" s="613"/>
      <c r="F263" s="613"/>
      <c r="G263" s="613"/>
      <c r="H263" s="1513"/>
      <c r="I263" s="605"/>
      <c r="J263"/>
      <c r="K263"/>
      <c r="L263" s="613"/>
      <c r="M263" s="63"/>
      <c r="N263" s="63"/>
      <c r="O263" s="464"/>
      <c r="P263" s="464"/>
      <c r="Q263" s="464"/>
      <c r="R263" s="464"/>
      <c r="S263" s="678"/>
      <c r="T263" s="202"/>
      <c r="U263" s="202"/>
      <c r="V263" s="202"/>
      <c r="W263" s="202"/>
      <c r="X263" s="613"/>
      <c r="Y263" s="613"/>
      <c r="Z263" s="613"/>
      <c r="AA263" s="613"/>
      <c r="AB263" s="613"/>
      <c r="AC263" s="613"/>
      <c r="AD263" s="613"/>
      <c r="AE263" s="613"/>
      <c r="AF263" s="613"/>
      <c r="AG263" s="613"/>
      <c r="AH263" s="613"/>
      <c r="AI263" s="613"/>
      <c r="AJ263" s="613"/>
      <c r="AK263" s="613"/>
      <c r="AL263" s="613"/>
      <c r="AM263" s="613"/>
      <c r="AN263" s="613"/>
      <c r="AO263" s="613"/>
      <c r="AP263" s="679"/>
      <c r="AQ263" s="464"/>
      <c r="AR263" s="464"/>
      <c r="AS263" s="464"/>
      <c r="AT263" s="611"/>
      <c r="AU263" s="610"/>
      <c r="AV263" s="464"/>
      <c r="AW263" s="464"/>
      <c r="AX263" s="464"/>
      <c r="AY263" s="680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681"/>
      <c r="CU263" s="464"/>
      <c r="CV263" s="464"/>
      <c r="CW263" s="464"/>
      <c r="CX263" s="611"/>
      <c r="CY263" s="63"/>
      <c r="CZ263" s="63"/>
      <c r="DA263" s="63"/>
      <c r="DB263" s="609"/>
    </row>
    <row r="264" spans="2:106" ht="3.65" customHeight="1">
      <c r="B264" s="614"/>
      <c r="C264" s="613"/>
      <c r="D264" s="613"/>
      <c r="E264" s="613"/>
      <c r="F264" s="613"/>
      <c r="G264" s="613"/>
      <c r="H264" s="1513"/>
      <c r="I264" s="605"/>
      <c r="J264"/>
      <c r="K264"/>
      <c r="L264" s="613"/>
      <c r="M264" s="63"/>
      <c r="N264" s="63"/>
      <c r="O264" s="464"/>
      <c r="P264" s="464"/>
      <c r="Q264" s="464"/>
      <c r="R264" s="464"/>
      <c r="S264" s="678"/>
      <c r="T264" s="202"/>
      <c r="U264" s="202"/>
      <c r="V264" s="202"/>
      <c r="W264" s="202"/>
      <c r="X264" s="613"/>
      <c r="Y264" s="613"/>
      <c r="Z264" s="613"/>
      <c r="AA264" s="613"/>
      <c r="AB264" s="613"/>
      <c r="AC264" s="613"/>
      <c r="AD264" s="613"/>
      <c r="AE264" s="613"/>
      <c r="AF264" s="613"/>
      <c r="AG264" s="613"/>
      <c r="AH264" s="613"/>
      <c r="AI264" s="613"/>
      <c r="AJ264" s="613"/>
      <c r="AK264" s="613"/>
      <c r="AL264" s="613"/>
      <c r="AM264" s="613"/>
      <c r="AN264" s="613"/>
      <c r="AO264" s="613"/>
      <c r="AP264" s="679"/>
      <c r="AQ264" s="464"/>
      <c r="AR264" s="464"/>
      <c r="AS264" s="464"/>
      <c r="AT264" s="611"/>
      <c r="AU264" s="610"/>
      <c r="AV264" s="464"/>
      <c r="AW264" s="464"/>
      <c r="AX264" s="464"/>
      <c r="AY264" s="680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681"/>
      <c r="CU264" s="464"/>
      <c r="CV264" s="464"/>
      <c r="CW264" s="464"/>
      <c r="CX264" s="611"/>
      <c r="CY264" s="63"/>
      <c r="CZ264" s="63"/>
      <c r="DA264" s="63"/>
      <c r="DB264" s="609"/>
    </row>
    <row r="265" spans="2:106" ht="3.65" customHeight="1">
      <c r="B265" s="614"/>
      <c r="C265" s="613"/>
      <c r="D265" s="613"/>
      <c r="E265" s="613"/>
      <c r="F265" s="613"/>
      <c r="G265" s="613"/>
      <c r="H265" s="1513"/>
      <c r="I265" s="605"/>
      <c r="J265"/>
      <c r="K265"/>
      <c r="L265" s="613"/>
      <c r="M265" s="63"/>
      <c r="N265" s="63"/>
      <c r="O265" s="464"/>
      <c r="P265" s="464"/>
      <c r="Q265" s="464"/>
      <c r="R265" s="464"/>
      <c r="S265" s="678"/>
      <c r="T265" s="202"/>
      <c r="U265" s="202"/>
      <c r="V265" s="202"/>
      <c r="W265" s="202"/>
      <c r="X265" s="613"/>
      <c r="Y265" s="613"/>
      <c r="Z265" s="613"/>
      <c r="AA265" s="613"/>
      <c r="AB265" s="613"/>
      <c r="AC265" s="613"/>
      <c r="AD265" s="613"/>
      <c r="AE265" s="613"/>
      <c r="AF265" s="613"/>
      <c r="AG265" s="613"/>
      <c r="AH265" s="613"/>
      <c r="AI265" s="613"/>
      <c r="AJ265" s="613"/>
      <c r="AK265" s="613"/>
      <c r="AL265" s="613"/>
      <c r="AM265" s="613"/>
      <c r="AN265" s="613"/>
      <c r="AO265" s="613"/>
      <c r="AP265" s="679"/>
      <c r="AQ265" s="464"/>
      <c r="AR265" s="464"/>
      <c r="AS265" s="464"/>
      <c r="AT265" s="611"/>
      <c r="AU265" s="610"/>
      <c r="AV265" s="464"/>
      <c r="AW265" s="464"/>
      <c r="AX265" s="464"/>
      <c r="AY265" s="680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681"/>
      <c r="CU265" s="464"/>
      <c r="CV265" s="464"/>
      <c r="CW265" s="464"/>
      <c r="CX265" s="611"/>
      <c r="CY265" s="63"/>
      <c r="CZ265" s="63"/>
      <c r="DA265" s="63"/>
      <c r="DB265" s="609"/>
    </row>
    <row r="266" spans="2:106" ht="3.65" customHeight="1">
      <c r="B266" s="614"/>
      <c r="C266" s="613"/>
      <c r="D266" s="613"/>
      <c r="E266" s="613"/>
      <c r="F266" s="613"/>
      <c r="G266" s="613"/>
      <c r="H266" s="1513"/>
      <c r="I266" s="605"/>
      <c r="J266"/>
      <c r="K266"/>
      <c r="L266" s="613"/>
      <c r="M266" s="63"/>
      <c r="N266" s="63"/>
      <c r="O266" s="464"/>
      <c r="P266" s="464"/>
      <c r="Q266" s="464"/>
      <c r="R266" s="464"/>
      <c r="S266" s="678"/>
      <c r="T266" s="202"/>
      <c r="U266" s="202"/>
      <c r="V266" s="202"/>
      <c r="W266" s="202"/>
      <c r="X266" s="613"/>
      <c r="Y266" s="613"/>
      <c r="Z266" s="613"/>
      <c r="AA266" s="613"/>
      <c r="AB266" s="613"/>
      <c r="AC266" s="613"/>
      <c r="AD266" s="613"/>
      <c r="AE266" s="613"/>
      <c r="AF266" s="613"/>
      <c r="AG266" s="613"/>
      <c r="AH266" s="613"/>
      <c r="AI266" s="613"/>
      <c r="AJ266" s="613"/>
      <c r="AK266" s="613"/>
      <c r="AL266" s="613"/>
      <c r="AM266" s="613"/>
      <c r="AN266" s="613"/>
      <c r="AO266" s="613"/>
      <c r="AP266" s="679"/>
      <c r="AQ266" s="464"/>
      <c r="AR266" s="464"/>
      <c r="AS266" s="464"/>
      <c r="AT266" s="611"/>
      <c r="AU266" s="610"/>
      <c r="AV266" s="464"/>
      <c r="AW266" s="464"/>
      <c r="AX266" s="464"/>
      <c r="AY266" s="680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681"/>
      <c r="CU266" s="464"/>
      <c r="CV266" s="464"/>
      <c r="CW266" s="464"/>
      <c r="CX266" s="611"/>
      <c r="CY266" s="63"/>
      <c r="CZ266" s="63"/>
      <c r="DA266" s="63"/>
      <c r="DB266" s="609"/>
    </row>
    <row r="267" spans="2:106" ht="3.65" customHeight="1">
      <c r="B267" s="614"/>
      <c r="C267" s="613"/>
      <c r="D267" s="613"/>
      <c r="E267" s="613"/>
      <c r="F267" s="613"/>
      <c r="G267" s="613"/>
      <c r="H267" s="1513"/>
      <c r="I267" s="605"/>
      <c r="J267"/>
      <c r="K267"/>
      <c r="L267" s="613"/>
      <c r="M267" s="63"/>
      <c r="N267" s="63"/>
      <c r="O267" s="464"/>
      <c r="P267" s="464"/>
      <c r="Q267" s="464"/>
      <c r="R267" s="464"/>
      <c r="S267" s="678"/>
      <c r="T267" s="202"/>
      <c r="U267" s="202"/>
      <c r="V267" s="202"/>
      <c r="W267" s="202"/>
      <c r="X267" s="613"/>
      <c r="Y267" s="613"/>
      <c r="Z267" s="613"/>
      <c r="AA267" s="613"/>
      <c r="AB267" s="613"/>
      <c r="AC267" s="613"/>
      <c r="AD267" s="613"/>
      <c r="AE267" s="613"/>
      <c r="AF267" s="613"/>
      <c r="AG267" s="613"/>
      <c r="AH267" s="613"/>
      <c r="AI267" s="613"/>
      <c r="AJ267" s="613"/>
      <c r="AK267" s="613"/>
      <c r="AL267" s="613"/>
      <c r="AM267" s="613"/>
      <c r="AN267" s="613"/>
      <c r="AO267" s="613"/>
      <c r="AP267" s="679"/>
      <c r="AQ267" s="464"/>
      <c r="AR267" s="464"/>
      <c r="AS267" s="464"/>
      <c r="AT267" s="611"/>
      <c r="AU267" s="610"/>
      <c r="AV267" s="464"/>
      <c r="AW267" s="464"/>
      <c r="AX267" s="464"/>
      <c r="AY267" s="680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681"/>
      <c r="CU267" s="464"/>
      <c r="CV267" s="464"/>
      <c r="CW267" s="464"/>
      <c r="CX267" s="611"/>
      <c r="CY267" s="63"/>
      <c r="CZ267" s="63"/>
      <c r="DA267" s="63"/>
      <c r="DB267" s="609"/>
    </row>
    <row r="268" spans="2:106" ht="3.65" customHeight="1">
      <c r="B268" s="614"/>
      <c r="C268" s="613"/>
      <c r="D268" s="613"/>
      <c r="E268" s="613"/>
      <c r="F268" s="613"/>
      <c r="G268" s="613"/>
      <c r="H268" s="1513"/>
      <c r="I268" s="605"/>
      <c r="J268"/>
      <c r="K268"/>
      <c r="L268" s="613"/>
      <c r="M268" s="63"/>
      <c r="N268" s="63"/>
      <c r="O268" s="464"/>
      <c r="P268" s="464"/>
      <c r="Q268" s="464"/>
      <c r="R268" s="464"/>
      <c r="S268" s="678"/>
      <c r="T268" s="202"/>
      <c r="U268" s="202"/>
      <c r="V268" s="202"/>
      <c r="W268" s="202"/>
      <c r="X268" s="613"/>
      <c r="Y268" s="613"/>
      <c r="Z268" s="613"/>
      <c r="AA268" s="613"/>
      <c r="AB268" s="613"/>
      <c r="AC268" s="613"/>
      <c r="AD268" s="613"/>
      <c r="AE268" s="613"/>
      <c r="AF268" s="613"/>
      <c r="AG268" s="613"/>
      <c r="AH268" s="613"/>
      <c r="AI268" s="613"/>
      <c r="AJ268" s="613"/>
      <c r="AK268" s="613"/>
      <c r="AL268" s="613"/>
      <c r="AM268" s="613"/>
      <c r="AN268" s="613"/>
      <c r="AO268" s="613"/>
      <c r="AP268" s="679"/>
      <c r="AQ268" s="464"/>
      <c r="AR268" s="464"/>
      <c r="AS268" s="464"/>
      <c r="AT268" s="611"/>
      <c r="AU268" s="610"/>
      <c r="AV268" s="464"/>
      <c r="AW268" s="464"/>
      <c r="AX268" s="464"/>
      <c r="AY268" s="680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681"/>
      <c r="CU268" s="464"/>
      <c r="CV268" s="464"/>
      <c r="CW268" s="464"/>
      <c r="CX268" s="611"/>
      <c r="CY268" s="63"/>
      <c r="CZ268" s="63"/>
      <c r="DA268" s="63"/>
      <c r="DB268" s="609"/>
    </row>
    <row r="269" spans="2:106" ht="3.65" customHeight="1">
      <c r="B269" s="614"/>
      <c r="C269" s="613"/>
      <c r="D269" s="613"/>
      <c r="E269" s="613"/>
      <c r="F269" s="613"/>
      <c r="G269" s="613"/>
      <c r="H269" s="1513"/>
      <c r="I269" s="605"/>
      <c r="J269"/>
      <c r="K269"/>
      <c r="L269" s="613"/>
      <c r="M269" s="63"/>
      <c r="N269" s="63"/>
      <c r="O269" s="464"/>
      <c r="P269" s="464"/>
      <c r="Q269" s="464"/>
      <c r="R269" s="464"/>
      <c r="S269" s="678"/>
      <c r="T269" s="202"/>
      <c r="U269" s="202"/>
      <c r="V269" s="202"/>
      <c r="W269" s="202"/>
      <c r="X269" s="613"/>
      <c r="Y269" s="613"/>
      <c r="Z269" s="613"/>
      <c r="AA269" s="613"/>
      <c r="AB269" s="613"/>
      <c r="AC269" s="613"/>
      <c r="AD269" s="613"/>
      <c r="AE269" s="613"/>
      <c r="AF269" s="613"/>
      <c r="AG269" s="613"/>
      <c r="AH269" s="613"/>
      <c r="AI269" s="613"/>
      <c r="AJ269" s="613"/>
      <c r="AK269" s="613"/>
      <c r="AL269" s="613"/>
      <c r="AM269" s="613"/>
      <c r="AN269" s="613"/>
      <c r="AO269" s="613"/>
      <c r="AP269" s="679"/>
      <c r="AQ269" s="464"/>
      <c r="AR269" s="464"/>
      <c r="AS269" s="464"/>
      <c r="AT269" s="611"/>
      <c r="AU269" s="610"/>
      <c r="AV269" s="464"/>
      <c r="AW269" s="464"/>
      <c r="AX269" s="464"/>
      <c r="AY269" s="680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681"/>
      <c r="CU269" s="464"/>
      <c r="CV269" s="464"/>
      <c r="CW269" s="464"/>
      <c r="CX269" s="611"/>
      <c r="CY269" s="63"/>
      <c r="CZ269" s="63"/>
      <c r="DA269" s="63"/>
      <c r="DB269" s="609"/>
    </row>
    <row r="270" spans="2:106" ht="3.65" customHeight="1">
      <c r="B270" s="614"/>
      <c r="C270" s="613"/>
      <c r="D270" s="613"/>
      <c r="E270" s="613"/>
      <c r="F270" s="613"/>
      <c r="G270" s="613"/>
      <c r="H270" s="1513"/>
      <c r="I270" s="605"/>
      <c r="J270"/>
      <c r="K270"/>
      <c r="L270" s="613"/>
      <c r="M270" s="63"/>
      <c r="N270" s="63"/>
      <c r="O270" s="464"/>
      <c r="P270" s="464"/>
      <c r="Q270" s="464"/>
      <c r="R270" s="464"/>
      <c r="S270" s="678"/>
      <c r="T270" s="202"/>
      <c r="U270" s="202"/>
      <c r="V270" s="202"/>
      <c r="W270" s="202"/>
      <c r="X270" s="613"/>
      <c r="Y270" s="613"/>
      <c r="Z270" s="613"/>
      <c r="AA270" s="613"/>
      <c r="AB270" s="613"/>
      <c r="AC270" s="613"/>
      <c r="AD270" s="613"/>
      <c r="AE270" s="613"/>
      <c r="AF270" s="613"/>
      <c r="AG270" s="613"/>
      <c r="AH270" s="613"/>
      <c r="AI270" s="613"/>
      <c r="AJ270" s="613"/>
      <c r="AK270" s="613"/>
      <c r="AL270" s="613"/>
      <c r="AM270" s="613"/>
      <c r="AN270" s="613"/>
      <c r="AO270" s="613"/>
      <c r="AP270" s="679"/>
      <c r="AQ270" s="464"/>
      <c r="AR270" s="464"/>
      <c r="AS270" s="464"/>
      <c r="AT270" s="611"/>
      <c r="AU270" s="610"/>
      <c r="AV270" s="464"/>
      <c r="AW270" s="464"/>
      <c r="AX270" s="464"/>
      <c r="AY270" s="680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681"/>
      <c r="CU270" s="464"/>
      <c r="CV270" s="464"/>
      <c r="CW270" s="464"/>
      <c r="CX270" s="611"/>
      <c r="CY270" s="63"/>
      <c r="CZ270" s="63"/>
      <c r="DA270" s="63"/>
      <c r="DB270" s="609"/>
    </row>
    <row r="271" spans="2:106" ht="3.65" customHeight="1">
      <c r="B271" s="614"/>
      <c r="C271" s="613"/>
      <c r="D271" s="613"/>
      <c r="E271" s="613"/>
      <c r="F271" s="613"/>
      <c r="G271" s="613"/>
      <c r="H271" s="1513"/>
      <c r="I271" s="605"/>
      <c r="J271"/>
      <c r="K271"/>
      <c r="L271" s="613"/>
      <c r="M271" s="63"/>
      <c r="N271" s="63"/>
      <c r="O271" s="464"/>
      <c r="P271" s="464"/>
      <c r="Q271" s="464"/>
      <c r="R271" s="464"/>
      <c r="S271" s="678"/>
      <c r="T271" s="202"/>
      <c r="U271" s="202"/>
      <c r="V271" s="202"/>
      <c r="W271" s="202"/>
      <c r="X271" s="613"/>
      <c r="Y271" s="613"/>
      <c r="Z271" s="613"/>
      <c r="AA271" s="613"/>
      <c r="AB271" s="613"/>
      <c r="AC271" s="613"/>
      <c r="AD271" s="613"/>
      <c r="AE271" s="613"/>
      <c r="AF271" s="613"/>
      <c r="AG271" s="613"/>
      <c r="AH271" s="613"/>
      <c r="AI271" s="613"/>
      <c r="AJ271" s="613"/>
      <c r="AK271" s="613"/>
      <c r="AL271" s="613"/>
      <c r="AM271" s="613"/>
      <c r="AN271" s="613"/>
      <c r="AO271" s="613"/>
      <c r="AP271" s="679"/>
      <c r="AQ271" s="464"/>
      <c r="AR271" s="464"/>
      <c r="AS271" s="464"/>
      <c r="AT271" s="611"/>
      <c r="AU271" s="610"/>
      <c r="AV271" s="464"/>
      <c r="AW271" s="464"/>
      <c r="AX271" s="464"/>
      <c r="AY271" s="680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681"/>
      <c r="CU271" s="464"/>
      <c r="CV271" s="464"/>
      <c r="CW271" s="464"/>
      <c r="CX271" s="611"/>
      <c r="CY271" s="63"/>
      <c r="CZ271" s="63"/>
      <c r="DA271" s="63"/>
      <c r="DB271" s="609"/>
    </row>
    <row r="272" spans="2:106" ht="3.65" customHeight="1">
      <c r="B272" s="614"/>
      <c r="C272" s="613"/>
      <c r="D272" s="613"/>
      <c r="E272" s="613"/>
      <c r="F272" s="613"/>
      <c r="G272" s="613"/>
      <c r="H272" s="1513"/>
      <c r="I272" s="605"/>
      <c r="J272"/>
      <c r="K272"/>
      <c r="L272" s="613"/>
      <c r="M272" s="63"/>
      <c r="N272" s="63"/>
      <c r="O272" s="464"/>
      <c r="P272" s="464"/>
      <c r="Q272" s="464"/>
      <c r="R272" s="464"/>
      <c r="S272" s="678"/>
      <c r="T272" s="202"/>
      <c r="U272" s="202"/>
      <c r="V272" s="202"/>
      <c r="W272" s="202"/>
      <c r="X272" s="613"/>
      <c r="Y272" s="613"/>
      <c r="Z272" s="613"/>
      <c r="AA272" s="613"/>
      <c r="AB272" s="613"/>
      <c r="AC272" s="613"/>
      <c r="AD272" s="613"/>
      <c r="AE272" s="613"/>
      <c r="AF272" s="613"/>
      <c r="AG272" s="613"/>
      <c r="AH272" s="613"/>
      <c r="AI272" s="613"/>
      <c r="AJ272" s="613"/>
      <c r="AK272" s="613"/>
      <c r="AL272" s="613"/>
      <c r="AM272" s="613"/>
      <c r="AN272" s="613"/>
      <c r="AO272" s="613"/>
      <c r="AP272" s="679"/>
      <c r="AQ272" s="464"/>
      <c r="AR272" s="464"/>
      <c r="AS272" s="464"/>
      <c r="AT272" s="611"/>
      <c r="AU272" s="610"/>
      <c r="AV272" s="464"/>
      <c r="AW272" s="464"/>
      <c r="AX272" s="464"/>
      <c r="AY272" s="680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681"/>
      <c r="CU272" s="464"/>
      <c r="CV272" s="464"/>
      <c r="CW272" s="464"/>
      <c r="CX272" s="611"/>
      <c r="CY272" s="63"/>
      <c r="CZ272" s="63"/>
      <c r="DA272" s="63"/>
      <c r="DB272" s="609"/>
    </row>
    <row r="273" spans="2:203" ht="3.65" customHeight="1">
      <c r="B273" s="614"/>
      <c r="C273" s="613"/>
      <c r="D273" s="613"/>
      <c r="E273" s="613"/>
      <c r="F273" s="613"/>
      <c r="G273" s="613"/>
      <c r="H273" s="1513"/>
      <c r="I273" s="605"/>
      <c r="J273"/>
      <c r="K273"/>
      <c r="L273" s="613"/>
      <c r="M273" s="63"/>
      <c r="N273" s="63"/>
      <c r="O273" s="464"/>
      <c r="P273" s="464"/>
      <c r="Q273" s="464"/>
      <c r="R273" s="464"/>
      <c r="S273" s="678"/>
      <c r="T273" s="202"/>
      <c r="U273" s="202"/>
      <c r="V273" s="202"/>
      <c r="W273" s="202"/>
      <c r="X273" s="613"/>
      <c r="Y273" s="613"/>
      <c r="Z273" s="613"/>
      <c r="AA273" s="613"/>
      <c r="AB273" s="613"/>
      <c r="AC273" s="613"/>
      <c r="AD273" s="613"/>
      <c r="AE273" s="613"/>
      <c r="AF273" s="613"/>
      <c r="AG273" s="613"/>
      <c r="AH273" s="613"/>
      <c r="AI273" s="613"/>
      <c r="AJ273" s="613"/>
      <c r="AK273" s="613"/>
      <c r="AL273" s="613"/>
      <c r="AM273" s="613"/>
      <c r="AN273" s="613"/>
      <c r="AO273" s="613"/>
      <c r="AP273" s="679"/>
      <c r="AQ273" s="464"/>
      <c r="AR273" s="464"/>
      <c r="AS273" s="464"/>
      <c r="AT273" s="611"/>
      <c r="AU273" s="610"/>
      <c r="AV273" s="464"/>
      <c r="AW273" s="464"/>
      <c r="AX273" s="464"/>
      <c r="AY273" s="680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681"/>
      <c r="CU273" s="464"/>
      <c r="CV273" s="464"/>
      <c r="CW273" s="464"/>
      <c r="CX273" s="611"/>
      <c r="CY273" s="63"/>
      <c r="CZ273" s="63"/>
      <c r="DA273" s="63"/>
      <c r="DB273" s="609"/>
    </row>
    <row r="274" spans="2:203" ht="3.65" customHeight="1">
      <c r="B274" s="614"/>
      <c r="C274" s="613"/>
      <c r="D274" s="613"/>
      <c r="E274" s="613"/>
      <c r="F274" s="613"/>
      <c r="G274" s="613"/>
      <c r="H274" s="1513"/>
      <c r="I274" s="605"/>
      <c r="J274"/>
      <c r="K274"/>
      <c r="L274" s="613"/>
      <c r="M274" s="63"/>
      <c r="N274" s="63"/>
      <c r="O274" s="464"/>
      <c r="P274" s="464"/>
      <c r="Q274" s="464"/>
      <c r="R274" s="464"/>
      <c r="S274" s="678"/>
      <c r="T274" s="202"/>
      <c r="U274" s="202"/>
      <c r="V274" s="202"/>
      <c r="W274" s="202"/>
      <c r="X274" s="613"/>
      <c r="Y274" s="613"/>
      <c r="Z274" s="613"/>
      <c r="AA274" s="613"/>
      <c r="AB274" s="613"/>
      <c r="AC274" s="613"/>
      <c r="AD274" s="613"/>
      <c r="AE274" s="613"/>
      <c r="AF274" s="613"/>
      <c r="AG274" s="613"/>
      <c r="AH274" s="613"/>
      <c r="AI274" s="613"/>
      <c r="AJ274" s="613"/>
      <c r="AK274" s="613"/>
      <c r="AL274" s="613"/>
      <c r="AM274" s="613"/>
      <c r="AN274" s="613"/>
      <c r="AO274" s="613"/>
      <c r="AP274" s="679"/>
      <c r="AQ274" s="464"/>
      <c r="AR274" s="464"/>
      <c r="AS274" s="464"/>
      <c r="AT274" s="611"/>
      <c r="AU274" s="610"/>
      <c r="AV274" s="464"/>
      <c r="AW274" s="464"/>
      <c r="AX274" s="464"/>
      <c r="AY274" s="680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681"/>
      <c r="CU274" s="464"/>
      <c r="CV274" s="464"/>
      <c r="CW274" s="464"/>
      <c r="CX274" s="611"/>
      <c r="CY274" s="63"/>
      <c r="CZ274" s="63"/>
      <c r="DA274" s="63"/>
      <c r="DB274" s="609"/>
    </row>
    <row r="275" spans="2:203" ht="3.65" customHeight="1">
      <c r="B275" s="614"/>
      <c r="C275" s="613"/>
      <c r="D275" s="613"/>
      <c r="E275" s="613"/>
      <c r="F275" s="613"/>
      <c r="G275" s="613"/>
      <c r="H275" s="1513"/>
      <c r="I275" s="605"/>
      <c r="J275"/>
      <c r="K275"/>
      <c r="L275" s="613"/>
      <c r="M275" s="63"/>
      <c r="N275" s="63"/>
      <c r="O275" s="464"/>
      <c r="P275" s="464"/>
      <c r="Q275" s="464"/>
      <c r="R275" s="464"/>
      <c r="S275" s="678"/>
      <c r="T275" s="202"/>
      <c r="U275" s="202"/>
      <c r="V275" s="202"/>
      <c r="W275" s="202"/>
      <c r="X275" s="613"/>
      <c r="Y275" s="613"/>
      <c r="Z275" s="613"/>
      <c r="AA275" s="613"/>
      <c r="AB275" s="613"/>
      <c r="AC275" s="613"/>
      <c r="AD275" s="613"/>
      <c r="AE275" s="613"/>
      <c r="AF275" s="613"/>
      <c r="AG275" s="613"/>
      <c r="AH275" s="613"/>
      <c r="AI275" s="613"/>
      <c r="AJ275" s="613"/>
      <c r="AK275" s="613"/>
      <c r="AL275" s="613"/>
      <c r="AM275" s="613"/>
      <c r="AN275" s="613"/>
      <c r="AO275" s="613"/>
      <c r="AP275" s="679"/>
      <c r="AQ275" s="464"/>
      <c r="AR275" s="464"/>
      <c r="AS275" s="464"/>
      <c r="AT275" s="611"/>
      <c r="AU275" s="610"/>
      <c r="AV275" s="464"/>
      <c r="AW275" s="464"/>
      <c r="AX275" s="464"/>
      <c r="AY275" s="680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681"/>
      <c r="CU275" s="464"/>
      <c r="CV275" s="464"/>
      <c r="CW275" s="464"/>
      <c r="CX275" s="611"/>
      <c r="CY275" s="63"/>
      <c r="CZ275" s="63"/>
      <c r="DA275" s="63"/>
      <c r="DB275" s="609"/>
    </row>
    <row r="276" spans="2:203" ht="3.65" customHeight="1">
      <c r="B276" s="614"/>
      <c r="C276" s="613"/>
      <c r="D276" s="613"/>
      <c r="E276" s="613"/>
      <c r="F276" s="613"/>
      <c r="G276" s="613"/>
      <c r="H276" s="1513"/>
      <c r="I276" s="605"/>
      <c r="J276"/>
      <c r="K276"/>
      <c r="L276" s="613"/>
      <c r="M276" s="63"/>
      <c r="N276" s="63"/>
      <c r="O276" s="464"/>
      <c r="P276" s="464"/>
      <c r="Q276" s="464"/>
      <c r="R276" s="464"/>
      <c r="S276" s="678"/>
      <c r="T276" s="202"/>
      <c r="U276" s="202"/>
      <c r="V276" s="202"/>
      <c r="W276" s="202"/>
      <c r="X276" s="613"/>
      <c r="Y276" s="613"/>
      <c r="Z276" s="613"/>
      <c r="AA276" s="613"/>
      <c r="AB276" s="613"/>
      <c r="AC276" s="613"/>
      <c r="AD276" s="613"/>
      <c r="AE276" s="613"/>
      <c r="AF276" s="613"/>
      <c r="AG276" s="613"/>
      <c r="AH276" s="613"/>
      <c r="AI276" s="613"/>
      <c r="AJ276" s="613"/>
      <c r="AK276" s="613"/>
      <c r="AL276" s="613"/>
      <c r="AM276" s="613"/>
      <c r="AN276" s="613"/>
      <c r="AO276" s="613"/>
      <c r="AP276" s="679"/>
      <c r="AQ276" s="464"/>
      <c r="AR276" s="464"/>
      <c r="AS276" s="464"/>
      <c r="AT276" s="611"/>
      <c r="AU276" s="610"/>
      <c r="AV276" s="464"/>
      <c r="AW276" s="464"/>
      <c r="AX276" s="464"/>
      <c r="AY276" s="637"/>
      <c r="AZ276" s="638"/>
      <c r="BA276" s="638"/>
      <c r="BB276" s="639"/>
      <c r="BC276" s="639"/>
      <c r="BD276" s="638"/>
      <c r="BE276" s="638"/>
      <c r="BF276" s="638"/>
      <c r="BG276" s="640"/>
      <c r="BH276" s="640"/>
      <c r="BI276" s="640"/>
      <c r="BJ276" s="640"/>
      <c r="BK276" s="640"/>
      <c r="BL276" s="640"/>
      <c r="BM276" s="640"/>
      <c r="BN276" s="640"/>
      <c r="BO276" s="640"/>
      <c r="BP276" s="640"/>
      <c r="BQ276" s="640"/>
      <c r="BR276" s="640"/>
      <c r="BS276" s="791"/>
      <c r="BT276" s="791"/>
      <c r="BU276" s="791"/>
      <c r="BV276" s="791"/>
      <c r="BW276" s="791"/>
      <c r="BX276" s="791"/>
      <c r="BY276" s="791"/>
      <c r="BZ276" s="791"/>
      <c r="CA276" s="791"/>
      <c r="CB276" s="791"/>
      <c r="CC276" s="791"/>
      <c r="CD276" s="791"/>
      <c r="CE276" s="641"/>
      <c r="CF276" s="641"/>
      <c r="CG276" s="641"/>
      <c r="CH276" s="640"/>
      <c r="CI276" s="640"/>
      <c r="CJ276" s="640"/>
      <c r="CK276" s="642"/>
      <c r="CL276" s="642"/>
      <c r="CM276" s="642"/>
      <c r="CN276" s="642"/>
      <c r="CO276" s="638"/>
      <c r="CP276" s="638"/>
      <c r="CQ276" s="638"/>
      <c r="CR276" s="638"/>
      <c r="CS276" s="638"/>
      <c r="CT276" s="643"/>
      <c r="CU276" s="464"/>
      <c r="CV276" s="464"/>
      <c r="CW276" s="464"/>
      <c r="CX276" s="611"/>
      <c r="CY276" s="63"/>
      <c r="CZ276" s="63"/>
      <c r="DA276" s="63"/>
      <c r="DB276" s="609"/>
    </row>
    <row r="277" spans="2:203" ht="3.65" customHeight="1">
      <c r="B277" s="614"/>
      <c r="C277" s="613"/>
      <c r="D277" s="613"/>
      <c r="E277" s="613"/>
      <c r="F277" s="613"/>
      <c r="G277" s="613"/>
      <c r="H277" s="1513"/>
      <c r="I277" s="605"/>
      <c r="J277"/>
      <c r="K277"/>
      <c r="L277" s="613"/>
      <c r="M277" s="63"/>
      <c r="N277" s="63"/>
      <c r="O277" s="464"/>
      <c r="P277" s="464"/>
      <c r="Q277" s="464"/>
      <c r="R277" s="464"/>
      <c r="S277" s="678"/>
      <c r="T277" s="202"/>
      <c r="U277" s="202"/>
      <c r="V277" s="202"/>
      <c r="W277" s="202"/>
      <c r="X277" s="613"/>
      <c r="Y277" s="613"/>
      <c r="Z277" s="613"/>
      <c r="AA277" s="613"/>
      <c r="AB277" s="613"/>
      <c r="AC277" s="613"/>
      <c r="AD277" s="613"/>
      <c r="AE277" s="613"/>
      <c r="AF277" s="613"/>
      <c r="AG277" s="613"/>
      <c r="AH277" s="613"/>
      <c r="AI277" s="613"/>
      <c r="AJ277" s="613"/>
      <c r="AK277" s="613"/>
      <c r="AL277" s="613"/>
      <c r="AM277" s="613"/>
      <c r="AN277" s="613"/>
      <c r="AO277" s="613"/>
      <c r="AP277" s="679"/>
      <c r="AQ277" s="464"/>
      <c r="AR277" s="464"/>
      <c r="AS277" s="464"/>
      <c r="AT277" s="611"/>
      <c r="AU277" s="610"/>
      <c r="AV277" s="464"/>
      <c r="AW277" s="464"/>
      <c r="AX277" s="464"/>
      <c r="AY277" s="644"/>
      <c r="AZ277" s="645"/>
      <c r="BA277" s="645"/>
      <c r="BB277" s="646"/>
      <c r="BC277" s="646"/>
      <c r="BD277" s="645"/>
      <c r="BE277" s="645"/>
      <c r="BF277" s="645"/>
      <c r="BG277" s="647"/>
      <c r="BH277" s="647"/>
      <c r="BI277" s="647"/>
      <c r="BJ277" s="647"/>
      <c r="BK277" s="647"/>
      <c r="BL277" s="647"/>
      <c r="BM277" s="647"/>
      <c r="BN277" s="647"/>
      <c r="BO277" s="647"/>
      <c r="BP277" s="647"/>
      <c r="BQ277" s="647"/>
      <c r="BR277" s="647"/>
      <c r="BS277" s="630"/>
      <c r="BT277" s="630"/>
      <c r="BU277" s="630"/>
      <c r="BV277" s="630"/>
      <c r="BW277" s="630"/>
      <c r="BX277" s="630"/>
      <c r="BY277" s="630"/>
      <c r="BZ277" s="630"/>
      <c r="CA277" s="630"/>
      <c r="CB277" s="630"/>
      <c r="CC277" s="630"/>
      <c r="CD277" s="630"/>
      <c r="CE277" s="648"/>
      <c r="CF277" s="648"/>
      <c r="CG277" s="648"/>
      <c r="CH277" s="647"/>
      <c r="CI277" s="647"/>
      <c r="CJ277" s="647"/>
      <c r="CK277" s="649"/>
      <c r="CL277" s="649"/>
      <c r="CM277" s="649"/>
      <c r="CN277" s="649"/>
      <c r="CO277" s="645"/>
      <c r="CP277" s="645"/>
      <c r="CQ277" s="645"/>
      <c r="CR277" s="645"/>
      <c r="CS277" s="645"/>
      <c r="CT277" s="650"/>
      <c r="CU277" s="464"/>
      <c r="CV277" s="464"/>
      <c r="CW277" s="464"/>
      <c r="CX277" s="611"/>
      <c r="CY277" s="63"/>
      <c r="CZ277" s="63"/>
      <c r="DA277" s="63"/>
      <c r="DB277" s="609"/>
    </row>
    <row r="278" spans="2:203" ht="3.65" customHeight="1">
      <c r="B278" s="614"/>
      <c r="C278" s="613"/>
      <c r="D278" s="613"/>
      <c r="E278" s="613"/>
      <c r="F278" s="613"/>
      <c r="G278" s="613"/>
      <c r="H278" s="1513"/>
      <c r="I278" s="605"/>
      <c r="J278"/>
      <c r="K278"/>
      <c r="L278" s="613"/>
      <c r="M278" s="63"/>
      <c r="N278" s="63"/>
      <c r="O278" s="464"/>
      <c r="P278" s="464"/>
      <c r="Q278" s="464"/>
      <c r="R278" s="464"/>
      <c r="S278" s="678"/>
      <c r="T278" s="202"/>
      <c r="U278" s="202"/>
      <c r="V278" s="202"/>
      <c r="W278" s="202"/>
      <c r="X278" s="613"/>
      <c r="Y278" s="613"/>
      <c r="Z278" s="613"/>
      <c r="AA278" s="613"/>
      <c r="AB278" s="613"/>
      <c r="AC278" s="613"/>
      <c r="AD278" s="613"/>
      <c r="AE278" s="613"/>
      <c r="AF278" s="613"/>
      <c r="AG278" s="613"/>
      <c r="AH278" s="613"/>
      <c r="AI278" s="613"/>
      <c r="AJ278" s="613"/>
      <c r="AK278" s="613"/>
      <c r="AL278" s="613"/>
      <c r="AM278" s="613"/>
      <c r="AN278" s="613"/>
      <c r="AO278" s="613"/>
      <c r="AP278" s="679"/>
      <c r="AQ278" s="464"/>
      <c r="AR278" s="464"/>
      <c r="AS278" s="464"/>
      <c r="AT278" s="611"/>
      <c r="AU278" s="610"/>
      <c r="AV278" s="464"/>
      <c r="AW278" s="464"/>
      <c r="AX278" s="464"/>
      <c r="AY278" s="644"/>
      <c r="AZ278" s="645"/>
      <c r="BA278" s="645"/>
      <c r="BB278" s="646"/>
      <c r="BC278" s="646"/>
      <c r="BD278" s="645"/>
      <c r="BE278" s="645"/>
      <c r="BF278" s="645"/>
      <c r="BG278" s="647"/>
      <c r="BH278" s="647"/>
      <c r="BI278" s="647"/>
      <c r="BJ278" s="647"/>
      <c r="BK278" s="647"/>
      <c r="BL278" s="647"/>
      <c r="BM278" s="647"/>
      <c r="BN278" s="647"/>
      <c r="BO278" s="647"/>
      <c r="BP278" s="647"/>
      <c r="BQ278" s="647"/>
      <c r="BR278" s="647"/>
      <c r="BS278" s="630"/>
      <c r="BT278" s="630"/>
      <c r="BU278" s="630"/>
      <c r="BV278" s="630"/>
      <c r="BW278" s="630"/>
      <c r="BX278" s="630"/>
      <c r="BY278" s="630"/>
      <c r="BZ278" s="630"/>
      <c r="CA278" s="630"/>
      <c r="CB278" s="630"/>
      <c r="CC278" s="630"/>
      <c r="CD278" s="630"/>
      <c r="CE278" s="648"/>
      <c r="CF278" s="648"/>
      <c r="CG278" s="648"/>
      <c r="CH278" s="647"/>
      <c r="CI278" s="647"/>
      <c r="CJ278" s="647"/>
      <c r="CK278" s="649"/>
      <c r="CL278" s="649"/>
      <c r="CM278" s="649"/>
      <c r="CN278" s="649"/>
      <c r="CO278" s="645"/>
      <c r="CP278" s="645"/>
      <c r="CQ278" s="645"/>
      <c r="CR278" s="645"/>
      <c r="CS278" s="645"/>
      <c r="CT278" s="650"/>
      <c r="CU278" s="464"/>
      <c r="CV278" s="464"/>
      <c r="CW278" s="464"/>
      <c r="CX278" s="611"/>
      <c r="CY278" s="63"/>
      <c r="CZ278" s="63"/>
      <c r="DA278" s="63"/>
      <c r="DB278" s="609"/>
    </row>
    <row r="279" spans="2:203" ht="3.65" customHeight="1">
      <c r="B279" s="614"/>
      <c r="C279" s="613"/>
      <c r="D279" s="613"/>
      <c r="E279" s="613"/>
      <c r="F279" s="613"/>
      <c r="G279" s="613"/>
      <c r="H279" s="1513"/>
      <c r="I279" s="605"/>
      <c r="J279"/>
      <c r="K279"/>
      <c r="L279" s="613"/>
      <c r="M279" s="63"/>
      <c r="N279" s="63"/>
      <c r="O279" s="464"/>
      <c r="P279" s="464"/>
      <c r="Q279" s="464"/>
      <c r="R279" s="464"/>
      <c r="S279" s="678"/>
      <c r="T279" s="202"/>
      <c r="U279" s="202"/>
      <c r="V279" s="202"/>
      <c r="W279" s="202"/>
      <c r="X279" s="613"/>
      <c r="Y279" s="613"/>
      <c r="Z279" s="613"/>
      <c r="AA279" s="613"/>
      <c r="AB279" s="613"/>
      <c r="AC279" s="613"/>
      <c r="AD279" s="613"/>
      <c r="AE279" s="613"/>
      <c r="AF279" s="613"/>
      <c r="AG279" s="613"/>
      <c r="AH279" s="613"/>
      <c r="AI279" s="613"/>
      <c r="AJ279" s="613"/>
      <c r="AK279" s="613"/>
      <c r="AL279" s="613"/>
      <c r="AM279" s="613"/>
      <c r="AN279" s="613"/>
      <c r="AO279" s="613"/>
      <c r="AP279" s="679"/>
      <c r="AQ279" s="464"/>
      <c r="AR279" s="464"/>
      <c r="AS279" s="464"/>
      <c r="AT279" s="611"/>
      <c r="AU279" s="610"/>
      <c r="AV279" s="464"/>
      <c r="AW279" s="464"/>
      <c r="AX279" s="464"/>
      <c r="AY279" s="644"/>
      <c r="AZ279" s="651"/>
      <c r="BA279" s="651"/>
      <c r="BB279" s="652"/>
      <c r="BC279" s="652"/>
      <c r="BD279" s="651"/>
      <c r="BE279" s="651"/>
      <c r="BF279" s="651"/>
      <c r="BG279" s="647"/>
      <c r="BH279" s="647"/>
      <c r="BI279" s="647"/>
      <c r="BJ279" s="647"/>
      <c r="BK279" s="647"/>
      <c r="BL279" s="647"/>
      <c r="BM279" s="647"/>
      <c r="BN279" s="647"/>
      <c r="BO279" s="647"/>
      <c r="BP279" s="647"/>
      <c r="BQ279" s="647"/>
      <c r="BR279" s="647"/>
      <c r="BS279" s="630"/>
      <c r="BT279" s="630"/>
      <c r="BU279" s="630"/>
      <c r="BV279" s="630"/>
      <c r="BW279" s="630"/>
      <c r="BX279" s="630"/>
      <c r="BY279" s="630"/>
      <c r="BZ279" s="630"/>
      <c r="CA279" s="630"/>
      <c r="CB279" s="630"/>
      <c r="CC279" s="630"/>
      <c r="CD279" s="630"/>
      <c r="CE279" s="648"/>
      <c r="CF279" s="648"/>
      <c r="CG279" s="648"/>
      <c r="CH279" s="647"/>
      <c r="CI279" s="647"/>
      <c r="CJ279" s="647"/>
      <c r="CK279" s="649"/>
      <c r="CL279" s="649"/>
      <c r="CM279" s="649"/>
      <c r="CN279" s="649"/>
      <c r="CO279" s="651"/>
      <c r="CP279" s="651"/>
      <c r="CQ279" s="651"/>
      <c r="CR279" s="651"/>
      <c r="CS279" s="651"/>
      <c r="CT279" s="653"/>
      <c r="CU279" s="464"/>
      <c r="CV279" s="464"/>
      <c r="CW279" s="464"/>
      <c r="CX279" s="611"/>
      <c r="CY279" s="63"/>
      <c r="CZ279" s="63"/>
      <c r="DA279" s="63"/>
      <c r="DB279" s="609"/>
    </row>
    <row r="280" spans="2:203" ht="3.65" customHeight="1">
      <c r="B280" s="614"/>
      <c r="C280" s="613"/>
      <c r="D280" s="613"/>
      <c r="E280" s="613"/>
      <c r="F280" s="613"/>
      <c r="G280" s="613"/>
      <c r="H280" s="1513"/>
      <c r="I280" s="605"/>
      <c r="J280"/>
      <c r="K280"/>
      <c r="L280" s="613"/>
      <c r="M280" s="1024" t="e" vm="43">
        <v>#VALUE!</v>
      </c>
      <c r="N280" s="1024"/>
      <c r="O280" s="464"/>
      <c r="P280" s="464"/>
      <c r="Q280" s="464"/>
      <c r="R280" s="464"/>
      <c r="S280" s="678"/>
      <c r="T280" s="202"/>
      <c r="U280" s="202"/>
      <c r="V280" s="202"/>
      <c r="W280" s="202"/>
      <c r="X280" s="613"/>
      <c r="Y280" s="613"/>
      <c r="Z280" s="613"/>
      <c r="AA280" s="613"/>
      <c r="AB280" s="613"/>
      <c r="AC280" s="613"/>
      <c r="AD280" s="613"/>
      <c r="AE280" s="613"/>
      <c r="AF280" s="613"/>
      <c r="AG280" s="613"/>
      <c r="AH280" s="613"/>
      <c r="AI280" s="613"/>
      <c r="AJ280" s="613"/>
      <c r="AK280" s="613"/>
      <c r="AL280" s="613"/>
      <c r="AM280" s="613"/>
      <c r="AN280" s="613"/>
      <c r="AO280" s="613"/>
      <c r="AP280" s="679"/>
      <c r="AQ280" s="464"/>
      <c r="AR280" s="464"/>
      <c r="AS280" s="464"/>
      <c r="AT280" s="611"/>
      <c r="AU280" s="610"/>
      <c r="AV280" s="464"/>
      <c r="AW280" s="464"/>
      <c r="AX280" s="464"/>
      <c r="AY280" s="654"/>
      <c r="AZ280" s="655"/>
      <c r="BA280" s="655"/>
      <c r="BB280" s="655"/>
      <c r="BC280" s="655"/>
      <c r="BD280" s="655"/>
      <c r="BE280" s="655"/>
      <c r="BF280" s="655"/>
      <c r="BG280" s="656"/>
      <c r="BH280" s="648"/>
      <c r="BI280" s="648"/>
      <c r="BJ280" s="648"/>
      <c r="BK280" s="648"/>
      <c r="BL280" s="648"/>
      <c r="BM280" s="648"/>
      <c r="BN280" s="648"/>
      <c r="BO280" s="648"/>
      <c r="BP280" s="648"/>
      <c r="BQ280" s="648"/>
      <c r="BR280" s="648"/>
      <c r="BS280" s="630"/>
      <c r="BT280" s="630"/>
      <c r="BU280" s="630"/>
      <c r="BV280" s="630"/>
      <c r="BW280" s="630"/>
      <c r="BX280" s="630"/>
      <c r="BY280" s="630"/>
      <c r="BZ280" s="630"/>
      <c r="CA280" s="630"/>
      <c r="CB280" s="630"/>
      <c r="CC280" s="630"/>
      <c r="CD280" s="630"/>
      <c r="CE280" s="649"/>
      <c r="CF280" s="649"/>
      <c r="CG280" s="649"/>
      <c r="CH280" s="649"/>
      <c r="CI280" s="649"/>
      <c r="CJ280" s="649"/>
      <c r="CK280" s="649"/>
      <c r="CL280" s="649"/>
      <c r="CM280" s="649"/>
      <c r="CN280" s="649"/>
      <c r="CO280" s="649"/>
      <c r="CP280" s="649"/>
      <c r="CQ280" s="649"/>
      <c r="CR280" s="649"/>
      <c r="CS280" s="648"/>
      <c r="CT280" s="657"/>
      <c r="CU280" s="464"/>
      <c r="CV280" s="464"/>
      <c r="CW280" s="464"/>
      <c r="CX280" s="611"/>
      <c r="CY280" s="1023" t="e" vm="43">
        <v>#VALUE!</v>
      </c>
      <c r="CZ280" s="1024"/>
      <c r="DA280" s="63"/>
      <c r="DB280" s="609"/>
    </row>
    <row r="281" spans="2:203" ht="3.65" customHeight="1">
      <c r="B281" s="614"/>
      <c r="C281" s="613"/>
      <c r="D281" s="613"/>
      <c r="E281" s="613"/>
      <c r="F281" s="613"/>
      <c r="G281" s="613"/>
      <c r="H281" s="1513"/>
      <c r="I281" s="605"/>
      <c r="J281"/>
      <c r="K281"/>
      <c r="L281" s="613"/>
      <c r="M281" s="1024"/>
      <c r="N281" s="1024"/>
      <c r="O281" s="464"/>
      <c r="P281" s="464"/>
      <c r="Q281" s="464"/>
      <c r="R281" s="464"/>
      <c r="S281" s="678"/>
      <c r="T281" s="202"/>
      <c r="U281" s="202"/>
      <c r="V281" s="202"/>
      <c r="W281" s="202"/>
      <c r="X281" s="613"/>
      <c r="Y281" s="613"/>
      <c r="Z281" s="613"/>
      <c r="AA281" s="613"/>
      <c r="AB281" s="613"/>
      <c r="AC281" s="613"/>
      <c r="AD281" s="613"/>
      <c r="AE281" s="613"/>
      <c r="AF281" s="613"/>
      <c r="AG281" s="613"/>
      <c r="AH281" s="613"/>
      <c r="AI281" s="613"/>
      <c r="AJ281" s="613"/>
      <c r="AK281" s="613"/>
      <c r="AL281" s="613"/>
      <c r="AM281" s="613"/>
      <c r="AN281" s="613"/>
      <c r="AO281" s="613"/>
      <c r="AP281" s="679"/>
      <c r="AQ281" s="464"/>
      <c r="AR281" s="464"/>
      <c r="AS281" s="464"/>
      <c r="AT281" s="611"/>
      <c r="AU281" s="610"/>
      <c r="AV281" s="464"/>
      <c r="AW281" s="464"/>
      <c r="AX281" s="464"/>
      <c r="AY281" s="654"/>
      <c r="AZ281" s="645"/>
      <c r="BA281" s="645"/>
      <c r="BB281" s="645"/>
      <c r="BC281" s="645"/>
      <c r="BD281" s="645"/>
      <c r="BE281" s="645"/>
      <c r="BF281" s="645"/>
      <c r="BG281" s="645"/>
      <c r="BH281" s="645"/>
      <c r="BI281" s="645"/>
      <c r="BJ281" s="645"/>
      <c r="BK281" s="645"/>
      <c r="BL281" s="645"/>
      <c r="BM281" s="645"/>
      <c r="BN281" s="655"/>
      <c r="BO281" s="655"/>
      <c r="BP281" s="655"/>
      <c r="BQ281" s="655"/>
      <c r="BR281" s="655"/>
      <c r="BS281" s="630"/>
      <c r="BT281" s="630"/>
      <c r="BU281" s="630"/>
      <c r="BV281" s="630"/>
      <c r="BW281" s="630"/>
      <c r="BX281" s="630"/>
      <c r="BY281" s="630"/>
      <c r="BZ281" s="630"/>
      <c r="CA281" s="630"/>
      <c r="CB281" s="630"/>
      <c r="CC281" s="630"/>
      <c r="CD281" s="630"/>
      <c r="CE281" s="655"/>
      <c r="CF281" s="655"/>
      <c r="CG281" s="658"/>
      <c r="CH281" s="658"/>
      <c r="CI281" s="658"/>
      <c r="CJ281" s="658"/>
      <c r="CK281" s="658"/>
      <c r="CL281" s="658"/>
      <c r="CM281" s="658"/>
      <c r="CN281" s="658"/>
      <c r="CO281" s="658"/>
      <c r="CP281" s="658"/>
      <c r="CQ281" s="658"/>
      <c r="CR281" s="658"/>
      <c r="CS281" s="645"/>
      <c r="CT281" s="650"/>
      <c r="CU281" s="464"/>
      <c r="CV281" s="464"/>
      <c r="CW281" s="464"/>
      <c r="CX281" s="611"/>
      <c r="CY281" s="1023"/>
      <c r="CZ281" s="1024"/>
      <c r="DA281" s="63"/>
      <c r="DB281" s="609"/>
    </row>
    <row r="282" spans="2:203" ht="3.65" customHeight="1">
      <c r="B282" s="614"/>
      <c r="C282" s="613"/>
      <c r="D282" s="613"/>
      <c r="E282" s="613"/>
      <c r="F282" s="613"/>
      <c r="G282" s="613"/>
      <c r="H282" s="1513"/>
      <c r="I282" s="605"/>
      <c r="J282"/>
      <c r="K282"/>
      <c r="L282" s="613"/>
      <c r="M282" s="1024"/>
      <c r="N282" s="1024"/>
      <c r="O282" s="464"/>
      <c r="P282" s="464"/>
      <c r="Q282" s="464"/>
      <c r="R282" s="464"/>
      <c r="S282" s="678"/>
      <c r="T282" s="202"/>
      <c r="U282" s="202"/>
      <c r="V282" s="202"/>
      <c r="W282" s="202"/>
      <c r="X282" s="613"/>
      <c r="Y282" s="613"/>
      <c r="Z282" s="613"/>
      <c r="AA282" s="613"/>
      <c r="AB282" s="613"/>
      <c r="AC282" s="613"/>
      <c r="AD282" s="613"/>
      <c r="AE282" s="613"/>
      <c r="AF282" s="613"/>
      <c r="AG282" s="613"/>
      <c r="AH282" s="613"/>
      <c r="AI282" s="613"/>
      <c r="AJ282" s="613"/>
      <c r="AK282" s="613"/>
      <c r="AL282" s="613"/>
      <c r="AM282" s="613"/>
      <c r="AN282" s="613"/>
      <c r="AO282" s="613"/>
      <c r="AP282" s="679"/>
      <c r="AQ282" s="464"/>
      <c r="AR282" s="464"/>
      <c r="AS282" s="464"/>
      <c r="AT282" s="611"/>
      <c r="AU282" s="610"/>
      <c r="AV282" s="464"/>
      <c r="AW282" s="464"/>
      <c r="AX282" s="464"/>
      <c r="AY282" s="654"/>
      <c r="AZ282" s="645"/>
      <c r="BA282" s="645"/>
      <c r="BB282" s="645"/>
      <c r="BC282" s="645"/>
      <c r="BD282" s="645"/>
      <c r="BE282" s="645"/>
      <c r="BF282" s="645"/>
      <c r="BG282" s="645"/>
      <c r="BH282" s="645"/>
      <c r="BI282" s="645"/>
      <c r="BJ282" s="645"/>
      <c r="BK282" s="645"/>
      <c r="BL282" s="645"/>
      <c r="BM282" s="645"/>
      <c r="BN282" s="655"/>
      <c r="BO282" s="655"/>
      <c r="BP282" s="655"/>
      <c r="BQ282" s="655"/>
      <c r="BR282" s="655"/>
      <c r="BS282" s="630"/>
      <c r="BT282" s="630"/>
      <c r="BU282" s="630"/>
      <c r="BV282" s="630"/>
      <c r="BW282" s="630"/>
      <c r="BX282" s="630"/>
      <c r="BY282" s="630"/>
      <c r="BZ282" s="630"/>
      <c r="CA282" s="630"/>
      <c r="CB282" s="630"/>
      <c r="CC282" s="630"/>
      <c r="CD282" s="630"/>
      <c r="CE282" s="655"/>
      <c r="CF282" s="655"/>
      <c r="CG282" s="658"/>
      <c r="CH282" s="658"/>
      <c r="CI282" s="658"/>
      <c r="CJ282" s="658"/>
      <c r="CK282" s="658"/>
      <c r="CL282" s="658"/>
      <c r="CM282" s="658"/>
      <c r="CN282" s="658"/>
      <c r="CO282" s="658"/>
      <c r="CP282" s="658"/>
      <c r="CQ282" s="658"/>
      <c r="CR282" s="658"/>
      <c r="CS282" s="645"/>
      <c r="CT282" s="650"/>
      <c r="CU282" s="464"/>
      <c r="CV282" s="464"/>
      <c r="CW282" s="464"/>
      <c r="CX282" s="611"/>
      <c r="CY282" s="1023"/>
      <c r="CZ282" s="1024"/>
      <c r="DA282" s="63"/>
      <c r="DB282" s="609"/>
    </row>
    <row r="283" spans="2:203" ht="3.65" customHeight="1">
      <c r="B283" s="614"/>
      <c r="C283" s="613"/>
      <c r="D283" s="613"/>
      <c r="E283" s="613"/>
      <c r="F283" s="613"/>
      <c r="G283" s="613"/>
      <c r="H283" s="1513"/>
      <c r="I283" s="605"/>
      <c r="J283"/>
      <c r="K283"/>
      <c r="L283" s="613"/>
      <c r="M283" s="1024"/>
      <c r="N283" s="1024"/>
      <c r="O283" s="464"/>
      <c r="P283" s="464"/>
      <c r="Q283" s="464"/>
      <c r="R283" s="464"/>
      <c r="S283" s="670"/>
      <c r="T283" s="671"/>
      <c r="U283" s="671"/>
      <c r="V283" s="671"/>
      <c r="W283" s="671"/>
      <c r="X283" s="672"/>
      <c r="Y283" s="672"/>
      <c r="Z283" s="672"/>
      <c r="AA283" s="672"/>
      <c r="AB283" s="672"/>
      <c r="AC283" s="672"/>
      <c r="AD283" s="672"/>
      <c r="AE283" s="672"/>
      <c r="AF283" s="672"/>
      <c r="AG283" s="672"/>
      <c r="AH283" s="672"/>
      <c r="AI283" s="672"/>
      <c r="AJ283" s="672"/>
      <c r="AK283" s="672"/>
      <c r="AL283" s="672"/>
      <c r="AM283" s="672"/>
      <c r="AN283" s="672"/>
      <c r="AO283" s="672"/>
      <c r="AP283" s="673"/>
      <c r="AQ283" s="464"/>
      <c r="AR283" s="464"/>
      <c r="AS283" s="464"/>
      <c r="AT283" s="611"/>
      <c r="AU283" s="610"/>
      <c r="AV283" s="464"/>
      <c r="AW283" s="464"/>
      <c r="AX283" s="464"/>
      <c r="AY283" s="659"/>
      <c r="AZ283" s="660"/>
      <c r="BA283" s="660"/>
      <c r="BB283" s="660"/>
      <c r="BC283" s="660"/>
      <c r="BD283" s="660"/>
      <c r="BE283" s="660"/>
      <c r="BF283" s="660"/>
      <c r="BG283" s="660"/>
      <c r="BH283" s="660"/>
      <c r="BI283" s="660"/>
      <c r="BJ283" s="660"/>
      <c r="BK283" s="660"/>
      <c r="BL283" s="660"/>
      <c r="BM283" s="660"/>
      <c r="BN283" s="661"/>
      <c r="BO283" s="661"/>
      <c r="BP283" s="661"/>
      <c r="BQ283" s="661"/>
      <c r="BR283" s="661"/>
      <c r="BS283" s="633"/>
      <c r="BT283" s="633"/>
      <c r="BU283" s="633"/>
      <c r="BV283" s="633"/>
      <c r="BW283" s="633"/>
      <c r="BX283" s="633"/>
      <c r="BY283" s="633"/>
      <c r="BZ283" s="633"/>
      <c r="CA283" s="633"/>
      <c r="CB283" s="633"/>
      <c r="CC283" s="633"/>
      <c r="CD283" s="633"/>
      <c r="CE283" s="661"/>
      <c r="CF283" s="661"/>
      <c r="CG283" s="662"/>
      <c r="CH283" s="662"/>
      <c r="CI283" s="662"/>
      <c r="CJ283" s="662"/>
      <c r="CK283" s="662"/>
      <c r="CL283" s="662"/>
      <c r="CM283" s="662"/>
      <c r="CN283" s="662"/>
      <c r="CO283" s="662"/>
      <c r="CP283" s="662"/>
      <c r="CQ283" s="662"/>
      <c r="CR283" s="662"/>
      <c r="CS283" s="660"/>
      <c r="CT283" s="663"/>
      <c r="CU283" s="464"/>
      <c r="CV283" s="464"/>
      <c r="CW283" s="464"/>
      <c r="CX283" s="611"/>
      <c r="CY283" s="1023"/>
      <c r="CZ283" s="1024"/>
      <c r="DA283" s="63"/>
      <c r="DB283" s="609"/>
      <c r="GT283" s="63"/>
      <c r="GU283" s="63"/>
    </row>
    <row r="284" spans="2:203" ht="3.65" customHeight="1">
      <c r="B284" s="614"/>
      <c r="C284" s="613"/>
      <c r="D284" s="613"/>
      <c r="E284" s="613"/>
      <c r="F284" s="613"/>
      <c r="G284" s="613"/>
      <c r="H284" s="1513"/>
      <c r="I284" s="605"/>
      <c r="J284"/>
      <c r="K284"/>
      <c r="L284" s="613"/>
      <c r="M284" s="1024"/>
      <c r="N284" s="1024"/>
      <c r="O284" s="464"/>
      <c r="P284" s="464"/>
      <c r="Q284" s="464"/>
      <c r="R284" s="464"/>
      <c r="S284" s="464"/>
      <c r="T284" s="464"/>
      <c r="U284" s="464"/>
      <c r="V284" s="464"/>
      <c r="W284" s="464"/>
      <c r="X284" s="464"/>
      <c r="Y284" s="464"/>
      <c r="Z284" s="464"/>
      <c r="AA284" s="464"/>
      <c r="AB284" s="464"/>
      <c r="AC284" s="464"/>
      <c r="AD284" s="464"/>
      <c r="AE284" s="464"/>
      <c r="AF284" s="464"/>
      <c r="AG284" s="464"/>
      <c r="AH284" s="464"/>
      <c r="AI284" s="464"/>
      <c r="AJ284" s="464"/>
      <c r="AK284" s="464"/>
      <c r="AL284" s="464"/>
      <c r="AM284" s="464"/>
      <c r="AN284" s="464"/>
      <c r="AO284" s="464"/>
      <c r="AP284" s="464"/>
      <c r="AQ284" s="464"/>
      <c r="AR284" s="464"/>
      <c r="AS284" s="464"/>
      <c r="AT284" s="611"/>
      <c r="AU284" s="610"/>
      <c r="AV284" s="464"/>
      <c r="AW284" s="464"/>
      <c r="AX284" s="464"/>
      <c r="AY284" s="464"/>
      <c r="AZ284" s="464"/>
      <c r="BA284" s="464"/>
      <c r="BB284" s="464"/>
      <c r="BC284" s="464"/>
      <c r="BD284" s="464"/>
      <c r="BE284" s="464"/>
      <c r="BF284" s="464"/>
      <c r="BG284" s="464"/>
      <c r="BH284" s="464"/>
      <c r="BI284" s="464"/>
      <c r="BJ284" s="464"/>
      <c r="BK284" s="464"/>
      <c r="BL284" s="464"/>
      <c r="BM284" s="464"/>
      <c r="BN284" s="464"/>
      <c r="BO284" s="464"/>
      <c r="BP284" s="464"/>
      <c r="BQ284" s="464"/>
      <c r="BR284" s="464"/>
      <c r="BS284" s="464"/>
      <c r="BT284" s="464"/>
      <c r="BU284" s="464"/>
      <c r="BV284" s="464"/>
      <c r="BW284" s="464"/>
      <c r="BX284" s="464"/>
      <c r="BY284" s="464"/>
      <c r="BZ284" s="464"/>
      <c r="CA284" s="464"/>
      <c r="CB284" s="464"/>
      <c r="CC284" s="464"/>
      <c r="CD284" s="464"/>
      <c r="CE284" s="464"/>
      <c r="CF284" s="464"/>
      <c r="CG284" s="464"/>
      <c r="CH284" s="464"/>
      <c r="CI284" s="464"/>
      <c r="CJ284" s="464"/>
      <c r="CK284" s="464"/>
      <c r="CL284" s="464"/>
      <c r="CM284" s="464"/>
      <c r="CN284" s="464"/>
      <c r="CO284" s="464"/>
      <c r="CP284" s="464"/>
      <c r="CQ284" s="464"/>
      <c r="CR284" s="464"/>
      <c r="CS284" s="464"/>
      <c r="CT284" s="464"/>
      <c r="CU284" s="464"/>
      <c r="CV284" s="464"/>
      <c r="CW284" s="464"/>
      <c r="CX284" s="611"/>
      <c r="CY284" s="1023"/>
      <c r="CZ284" s="1024"/>
      <c r="DA284" s="63"/>
      <c r="DB284" s="609"/>
      <c r="GT284" s="63"/>
      <c r="GU284" s="63"/>
    </row>
    <row r="285" spans="2:203" ht="3.65" customHeight="1">
      <c r="B285" s="614"/>
      <c r="C285" s="613"/>
      <c r="D285" s="613"/>
      <c r="E285" s="613"/>
      <c r="F285" s="613"/>
      <c r="G285" s="613"/>
      <c r="H285" s="1513"/>
      <c r="I285" s="605"/>
      <c r="J285"/>
      <c r="K285"/>
      <c r="L285" s="613"/>
      <c r="O285" s="464"/>
      <c r="P285" s="464"/>
      <c r="Q285" s="464"/>
      <c r="R285" s="464"/>
      <c r="S285" s="464"/>
      <c r="T285" s="464"/>
      <c r="U285" s="464"/>
      <c r="V285" s="464"/>
      <c r="W285" s="464"/>
      <c r="X285" s="464"/>
      <c r="Y285" s="464"/>
      <c r="Z285" s="464"/>
      <c r="AA285" s="464"/>
      <c r="AB285" s="464"/>
      <c r="AC285" s="464"/>
      <c r="AD285" s="464"/>
      <c r="AE285" s="464"/>
      <c r="AF285" s="464"/>
      <c r="AG285" s="464"/>
      <c r="AH285" s="464"/>
      <c r="AI285" s="464"/>
      <c r="AJ285" s="464"/>
      <c r="AK285" s="464"/>
      <c r="AL285" s="464"/>
      <c r="AM285" s="464"/>
      <c r="AN285" s="464"/>
      <c r="AO285" s="464"/>
      <c r="AP285" s="464"/>
      <c r="AQ285" s="464"/>
      <c r="AR285" s="464"/>
      <c r="AS285" s="464"/>
      <c r="AT285" s="611"/>
      <c r="AU285" s="610"/>
      <c r="AV285" s="464"/>
      <c r="AW285" s="464"/>
      <c r="AX285" s="464"/>
      <c r="AY285" s="464"/>
      <c r="AZ285" s="464"/>
      <c r="BA285" s="464"/>
      <c r="BB285" s="464"/>
      <c r="BC285" s="464"/>
      <c r="BD285" s="464"/>
      <c r="BE285" s="464"/>
      <c r="BF285" s="464"/>
      <c r="BG285" s="464"/>
      <c r="BH285" s="464"/>
      <c r="BI285" s="464"/>
      <c r="BJ285" s="464"/>
      <c r="BK285" s="464"/>
      <c r="BL285" s="464"/>
      <c r="BM285" s="464"/>
      <c r="BN285" s="464"/>
      <c r="BO285" s="464"/>
      <c r="BP285" s="464"/>
      <c r="BQ285" s="464"/>
      <c r="BR285" s="464"/>
      <c r="BS285" s="464"/>
      <c r="BT285" s="464"/>
      <c r="BU285" s="464"/>
      <c r="BV285" s="464"/>
      <c r="BW285" s="464"/>
      <c r="BX285" s="464"/>
      <c r="BY285" s="464"/>
      <c r="BZ285" s="464"/>
      <c r="CA285" s="464"/>
      <c r="CB285" s="464"/>
      <c r="CC285" s="464"/>
      <c r="CD285" s="464"/>
      <c r="CE285" s="464"/>
      <c r="CF285" s="464"/>
      <c r="CG285" s="464"/>
      <c r="CH285" s="464"/>
      <c r="CI285" s="464"/>
      <c r="CJ285" s="464"/>
      <c r="CK285" s="464"/>
      <c r="CL285" s="464"/>
      <c r="CM285" s="464"/>
      <c r="CN285" s="464"/>
      <c r="CO285" s="464"/>
      <c r="CP285" s="464"/>
      <c r="CQ285" s="464"/>
      <c r="CR285" s="464"/>
      <c r="CS285" s="464"/>
      <c r="CT285" s="464"/>
      <c r="CU285" s="464"/>
      <c r="CV285" s="464"/>
      <c r="CW285" s="464"/>
      <c r="CX285" s="611"/>
      <c r="CY285" s="63"/>
      <c r="CZ285" s="63"/>
      <c r="DA285" s="63"/>
      <c r="DB285" s="609"/>
    </row>
    <row r="286" spans="2:203" ht="3.65" customHeight="1">
      <c r="B286" s="614"/>
      <c r="C286" s="613"/>
      <c r="D286" s="613"/>
      <c r="E286" s="613"/>
      <c r="F286" s="613"/>
      <c r="G286" s="613"/>
      <c r="H286" s="1513"/>
      <c r="I286" s="605"/>
      <c r="J286"/>
      <c r="K286"/>
      <c r="L286"/>
      <c r="M286" s="63"/>
      <c r="N286" s="63"/>
      <c r="O286" s="490"/>
      <c r="P286" s="490"/>
      <c r="Q286" s="490"/>
      <c r="R286" s="490"/>
      <c r="S286" s="490"/>
      <c r="T286" s="490"/>
      <c r="U286" s="490"/>
      <c r="V286" s="490"/>
      <c r="W286" s="490"/>
      <c r="X286" s="490"/>
      <c r="Y286" s="490"/>
      <c r="Z286" s="490"/>
      <c r="AA286" s="490"/>
      <c r="AB286" s="490"/>
      <c r="AC286" s="490"/>
      <c r="AD286" s="490"/>
      <c r="AE286" s="490"/>
      <c r="AF286" s="490"/>
      <c r="AG286" s="490"/>
      <c r="AH286" s="490"/>
      <c r="AI286" s="490"/>
      <c r="AJ286" s="490"/>
      <c r="AK286" s="490"/>
      <c r="AL286" s="490"/>
      <c r="AM286" s="490"/>
      <c r="AN286" s="490"/>
      <c r="AO286" s="490"/>
      <c r="AP286" s="490"/>
      <c r="AQ286" s="490"/>
      <c r="AR286" s="490"/>
      <c r="AS286" s="490"/>
      <c r="AT286" s="491"/>
      <c r="AU286" s="489"/>
      <c r="AV286" s="490"/>
      <c r="AW286" s="490"/>
      <c r="AX286" s="490"/>
      <c r="AY286" s="490"/>
      <c r="AZ286" s="490"/>
      <c r="BA286" s="490"/>
      <c r="BB286" s="490"/>
      <c r="BC286" s="490"/>
      <c r="BD286" s="490"/>
      <c r="BE286" s="490"/>
      <c r="BF286" s="490"/>
      <c r="BG286" s="490"/>
      <c r="BH286" s="490"/>
      <c r="BI286" s="490"/>
      <c r="BJ286" s="490"/>
      <c r="BK286" s="490"/>
      <c r="BL286" s="490"/>
      <c r="BM286" s="490"/>
      <c r="BN286" s="490"/>
      <c r="BO286" s="490"/>
      <c r="BP286" s="490"/>
      <c r="BQ286" s="490"/>
      <c r="BR286" s="490"/>
      <c r="BS286" s="490"/>
      <c r="BT286" s="490"/>
      <c r="BU286" s="490"/>
      <c r="BV286" s="490"/>
      <c r="BW286" s="490"/>
      <c r="BX286" s="490"/>
      <c r="BY286" s="490"/>
      <c r="BZ286" s="490"/>
      <c r="CA286" s="490"/>
      <c r="CB286" s="490"/>
      <c r="CC286" s="490"/>
      <c r="CD286" s="490"/>
      <c r="CE286" s="490"/>
      <c r="CF286" s="490"/>
      <c r="CG286" s="490"/>
      <c r="CH286" s="490"/>
      <c r="CI286" s="490"/>
      <c r="CJ286" s="490"/>
      <c r="CK286" s="490"/>
      <c r="CL286" s="490"/>
      <c r="CM286" s="490"/>
      <c r="CN286" s="490"/>
      <c r="CO286" s="490"/>
      <c r="CP286" s="490"/>
      <c r="CQ286" s="490"/>
      <c r="CR286" s="490"/>
      <c r="CS286" s="490"/>
      <c r="CT286" s="490"/>
      <c r="CU286" s="490"/>
      <c r="CV286" s="490"/>
      <c r="CW286" s="490"/>
      <c r="CX286" s="491"/>
      <c r="CY286" s="63"/>
      <c r="CZ286" s="63"/>
      <c r="DA286" s="63"/>
      <c r="DB286" s="609"/>
    </row>
    <row r="287" spans="2:203" ht="3.65" customHeight="1">
      <c r="B287" s="614"/>
      <c r="C287" s="613"/>
      <c r="D287" s="613"/>
      <c r="E287" s="613"/>
      <c r="F287" s="613"/>
      <c r="G287" s="613"/>
      <c r="H287" s="1513"/>
      <c r="I287" s="605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09"/>
    </row>
    <row r="288" spans="2:203" ht="3.65" customHeight="1">
      <c r="B288" s="614"/>
      <c r="C288" s="613"/>
      <c r="D288" s="613"/>
      <c r="E288" s="613"/>
      <c r="F288" s="613"/>
      <c r="G288" s="613"/>
      <c r="H288" s="1513"/>
      <c r="I288" s="605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09"/>
    </row>
    <row r="289" spans="2:106" ht="3.65" customHeight="1">
      <c r="B289" s="614"/>
      <c r="C289" s="613"/>
      <c r="D289" s="613"/>
      <c r="E289" s="613"/>
      <c r="F289" s="613"/>
      <c r="G289" s="613"/>
      <c r="H289" s="1513"/>
      <c r="I289" s="605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09"/>
    </row>
    <row r="290" spans="2:106" ht="3.65" customHeight="1">
      <c r="B290" s="614"/>
      <c r="C290" s="613"/>
      <c r="D290" s="613"/>
      <c r="E290" s="613"/>
      <c r="F290" s="613"/>
      <c r="G290" s="613"/>
      <c r="H290" s="1513"/>
      <c r="I290" s="605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09"/>
    </row>
    <row r="291" spans="2:106" ht="3.65" customHeight="1">
      <c r="B291" s="616"/>
      <c r="C291" s="617"/>
      <c r="D291" s="617"/>
      <c r="E291" s="617"/>
      <c r="F291" s="617"/>
      <c r="G291" s="617"/>
      <c r="H291" s="1515"/>
      <c r="I291" s="619"/>
      <c r="J291" s="620"/>
      <c r="K291" s="620"/>
      <c r="L291" s="620"/>
      <c r="M291" s="620"/>
      <c r="N291" s="620"/>
      <c r="O291" s="620"/>
      <c r="P291" s="620"/>
      <c r="Q291" s="620"/>
      <c r="R291" s="620"/>
      <c r="S291" s="620"/>
      <c r="T291" s="620"/>
      <c r="U291" s="620"/>
      <c r="V291" s="620"/>
      <c r="W291" s="620"/>
      <c r="X291" s="620"/>
      <c r="Y291" s="620"/>
      <c r="Z291" s="620"/>
      <c r="AA291" s="620"/>
      <c r="AB291" s="620"/>
      <c r="AC291" s="620"/>
      <c r="AD291" s="620"/>
      <c r="AE291" s="620"/>
      <c r="AF291" s="620"/>
      <c r="AG291" s="620"/>
      <c r="AH291" s="620"/>
      <c r="AI291" s="620"/>
      <c r="AJ291" s="620"/>
      <c r="AK291" s="620"/>
      <c r="AL291" s="620"/>
      <c r="AM291" s="620"/>
      <c r="AN291" s="620"/>
      <c r="AO291" s="620"/>
      <c r="AP291" s="620"/>
      <c r="AQ291" s="620"/>
      <c r="AR291" s="620"/>
      <c r="AS291" s="620"/>
      <c r="AT291" s="620"/>
      <c r="AU291" s="620"/>
      <c r="AV291" s="620"/>
      <c r="AW291" s="620"/>
      <c r="AX291" s="620"/>
      <c r="AY291" s="620"/>
      <c r="AZ291" s="620"/>
      <c r="BA291" s="620"/>
      <c r="BB291" s="620"/>
      <c r="BC291" s="620"/>
      <c r="BD291" s="620"/>
      <c r="BE291" s="620"/>
      <c r="BF291" s="620"/>
      <c r="BG291" s="620"/>
      <c r="BH291" s="620"/>
      <c r="BI291" s="620"/>
      <c r="BJ291" s="620"/>
      <c r="BK291" s="620"/>
      <c r="BL291" s="620"/>
      <c r="BM291" s="620"/>
      <c r="BN291" s="620"/>
      <c r="BO291" s="620"/>
      <c r="BP291" s="620"/>
      <c r="BQ291" s="620"/>
      <c r="BR291" s="620"/>
      <c r="BS291" s="620"/>
      <c r="BT291" s="620"/>
      <c r="BU291" s="620"/>
      <c r="BV291" s="620"/>
      <c r="BW291" s="620"/>
      <c r="BX291" s="620"/>
      <c r="BY291" s="620"/>
      <c r="BZ291" s="620"/>
      <c r="CA291" s="620"/>
      <c r="CB291" s="620"/>
      <c r="CC291" s="620"/>
      <c r="CD291" s="620"/>
      <c r="CE291" s="620"/>
      <c r="CF291" s="620"/>
      <c r="CG291" s="620"/>
      <c r="CH291" s="620"/>
      <c r="CI291" s="620"/>
      <c r="CJ291" s="620"/>
      <c r="CK291" s="620"/>
      <c r="CL291" s="620"/>
      <c r="CM291" s="620"/>
      <c r="CN291" s="620"/>
      <c r="CO291" s="620"/>
      <c r="CP291" s="620"/>
      <c r="CQ291" s="620"/>
      <c r="CR291" s="620"/>
      <c r="CS291" s="620"/>
      <c r="CT291" s="620"/>
      <c r="CU291" s="620"/>
      <c r="CV291" s="620"/>
      <c r="CW291" s="620"/>
      <c r="CX291" s="620"/>
      <c r="CY291" s="620"/>
      <c r="CZ291" s="620"/>
      <c r="DA291" s="620"/>
      <c r="DB291" s="621"/>
    </row>
    <row r="292" spans="2:106" ht="3.5" customHeight="1">
      <c r="B292" s="1506"/>
      <c r="C292" s="1507"/>
      <c r="D292" s="1507"/>
      <c r="E292" s="1507"/>
      <c r="F292" s="1507"/>
      <c r="G292" s="1507"/>
      <c r="H292" s="1507"/>
      <c r="I292" s="1507"/>
      <c r="J292" s="1507"/>
      <c r="K292" s="1507"/>
      <c r="L292" s="1507"/>
      <c r="M292" s="1507"/>
      <c r="N292" s="1507"/>
      <c r="O292" s="1507"/>
      <c r="P292" s="1507"/>
      <c r="Q292" s="1507"/>
      <c r="R292" s="1507"/>
      <c r="S292" s="1507"/>
      <c r="T292" s="1507"/>
      <c r="U292" s="1507"/>
      <c r="V292" s="1507"/>
      <c r="W292" s="1507"/>
      <c r="X292" s="1507"/>
      <c r="Y292" s="1507"/>
      <c r="Z292" s="1507"/>
      <c r="AA292" s="1507"/>
      <c r="AB292" s="1507"/>
      <c r="AC292" s="1507"/>
      <c r="AD292" s="1507"/>
      <c r="AE292" s="1507"/>
      <c r="AF292" s="1507"/>
      <c r="AG292" s="1507"/>
      <c r="AH292" s="1507"/>
      <c r="AI292" s="1507"/>
      <c r="AJ292" s="1507"/>
      <c r="AK292" s="1507"/>
      <c r="AL292" s="1507"/>
      <c r="AM292" s="1507"/>
      <c r="AN292" s="1507"/>
      <c r="AO292" s="1507"/>
      <c r="AP292" s="1507"/>
      <c r="AQ292" s="1507"/>
      <c r="AR292" s="1507"/>
      <c r="AS292" s="1507"/>
      <c r="AT292" s="1507"/>
      <c r="AU292" s="1507"/>
      <c r="AV292" s="1507"/>
      <c r="AW292" s="1507"/>
      <c r="AX292" s="1507"/>
      <c r="AY292" s="1507"/>
      <c r="AZ292" s="1507"/>
      <c r="BA292" s="1507"/>
      <c r="BB292" s="1507"/>
      <c r="BC292" s="1507"/>
      <c r="BD292" s="1507"/>
      <c r="BE292" s="1507"/>
      <c r="BF292" s="1507"/>
      <c r="BG292" s="1507"/>
      <c r="BH292" s="1507"/>
      <c r="BI292" s="1507"/>
      <c r="BJ292" s="1507"/>
      <c r="BK292" s="1507"/>
      <c r="BL292" s="1507"/>
      <c r="BM292" s="1507"/>
      <c r="BN292" s="1507"/>
      <c r="BO292" s="1507"/>
      <c r="BP292" s="1507"/>
      <c r="BQ292" s="1507"/>
      <c r="BR292" s="1507"/>
      <c r="BS292" s="1507"/>
      <c r="BT292" s="1507"/>
      <c r="BU292" s="1507"/>
      <c r="BV292" s="1507"/>
      <c r="BW292" s="1507"/>
      <c r="BX292" s="1507"/>
      <c r="BY292" s="1507"/>
      <c r="BZ292" s="1507"/>
      <c r="CA292" s="1507"/>
      <c r="CB292" s="1507"/>
      <c r="CC292" s="1507"/>
      <c r="CD292" s="1507"/>
      <c r="CE292" s="1507"/>
      <c r="CF292" s="1507"/>
      <c r="CG292" s="1507"/>
      <c r="CH292" s="1507"/>
      <c r="CI292" s="1507"/>
      <c r="CJ292" s="1507"/>
      <c r="CK292" s="1507"/>
      <c r="CL292" s="1507"/>
      <c r="CM292" s="1507"/>
      <c r="CN292" s="1507"/>
      <c r="CO292" s="1507"/>
      <c r="CP292" s="1507"/>
      <c r="CQ292" s="1507"/>
      <c r="CR292" s="1507"/>
      <c r="CS292" s="1507"/>
      <c r="CT292" s="1507"/>
      <c r="CU292" s="1507"/>
      <c r="CV292" s="1507"/>
      <c r="CW292" s="1507"/>
      <c r="CX292" s="1507"/>
      <c r="CY292" s="1507"/>
      <c r="CZ292" s="1507"/>
      <c r="DA292" s="1507"/>
      <c r="DB292" s="1508"/>
    </row>
    <row r="293" spans="2:106" ht="3.65" customHeight="1">
      <c r="B293" s="1509"/>
      <c r="C293" s="1510"/>
      <c r="D293" s="1510"/>
      <c r="E293" s="1510"/>
      <c r="F293" s="1510"/>
      <c r="G293" s="1510"/>
      <c r="H293" s="1510"/>
      <c r="I293" s="1510"/>
      <c r="J293" s="1510"/>
      <c r="K293" s="1510"/>
      <c r="L293" s="1510"/>
      <c r="M293" s="1510"/>
      <c r="N293" s="1510"/>
      <c r="O293" s="1510"/>
      <c r="P293" s="1510"/>
      <c r="Q293" s="1510"/>
      <c r="R293" s="1510"/>
      <c r="S293" s="1510"/>
      <c r="T293" s="1510"/>
      <c r="U293" s="1510"/>
      <c r="V293" s="1510"/>
      <c r="W293" s="1510"/>
      <c r="X293" s="1510"/>
      <c r="Y293" s="1510"/>
      <c r="Z293" s="1510"/>
      <c r="AA293" s="1510"/>
      <c r="AB293" s="1510"/>
      <c r="AC293" s="1510"/>
      <c r="AD293" s="1510"/>
      <c r="AE293" s="1510"/>
      <c r="AF293" s="1510"/>
      <c r="AG293" s="1510"/>
      <c r="AH293" s="1510"/>
      <c r="AI293" s="1510"/>
      <c r="AJ293" s="1510"/>
      <c r="AK293" s="1510"/>
      <c r="AL293" s="1510"/>
      <c r="AM293" s="1510"/>
      <c r="AN293" s="1510"/>
      <c r="AO293" s="1510"/>
      <c r="AP293" s="1510"/>
      <c r="AQ293" s="1510"/>
      <c r="AR293" s="1510"/>
      <c r="AS293" s="1510"/>
      <c r="AT293" s="1510"/>
      <c r="AU293" s="1510"/>
      <c r="AV293" s="1510"/>
      <c r="AW293" s="1510"/>
      <c r="AX293" s="1510"/>
      <c r="AY293" s="1510"/>
      <c r="AZ293" s="1510"/>
      <c r="BA293" s="1510"/>
      <c r="BB293" s="1510"/>
      <c r="BC293" s="1510"/>
      <c r="BD293" s="1510"/>
      <c r="BE293" s="1510"/>
      <c r="BF293" s="1510"/>
      <c r="BG293" s="1510"/>
      <c r="BH293" s="1510"/>
      <c r="BI293" s="1510"/>
      <c r="BJ293" s="1510"/>
      <c r="BK293" s="1510"/>
      <c r="BL293" s="1510"/>
      <c r="BM293" s="1510"/>
      <c r="BN293" s="1510"/>
      <c r="BO293" s="1510"/>
      <c r="BP293" s="1510"/>
      <c r="BQ293" s="1510"/>
      <c r="BR293" s="1510"/>
      <c r="BS293" s="1510"/>
      <c r="BT293" s="1510"/>
      <c r="BU293" s="1510"/>
      <c r="BV293" s="1510"/>
      <c r="BW293" s="1510"/>
      <c r="BX293" s="1510"/>
      <c r="BY293" s="1510"/>
      <c r="BZ293" s="1510"/>
      <c r="CA293" s="1510"/>
      <c r="CB293" s="1510"/>
      <c r="CC293" s="1510"/>
      <c r="CD293" s="1510"/>
      <c r="CE293" s="1510"/>
      <c r="CF293" s="1510"/>
      <c r="CG293" s="1510"/>
      <c r="CH293" s="1510"/>
      <c r="CI293" s="1510"/>
      <c r="CJ293" s="1510"/>
      <c r="CK293" s="1510"/>
      <c r="CL293" s="1510"/>
      <c r="CM293" s="1510"/>
      <c r="CN293" s="1510"/>
      <c r="CO293" s="1510"/>
      <c r="CP293" s="1510"/>
      <c r="CQ293" s="1510"/>
      <c r="CR293" s="1510"/>
      <c r="CS293" s="1510"/>
      <c r="CT293" s="1510"/>
      <c r="CU293" s="1510"/>
      <c r="CV293" s="1510"/>
      <c r="CW293" s="1510"/>
      <c r="CX293" s="1510"/>
      <c r="CY293" s="1510"/>
      <c r="CZ293" s="1510"/>
      <c r="DA293" s="1510"/>
      <c r="DB293" s="1511"/>
    </row>
    <row r="294" spans="2:106">
      <c r="B294" s="666" t="s">
        <v>352</v>
      </c>
      <c r="C294" s="666" t="s">
        <v>262</v>
      </c>
      <c r="D294" s="666" t="s">
        <v>257</v>
      </c>
      <c r="E294" s="666" t="s">
        <v>261</v>
      </c>
      <c r="F294" s="667" t="s">
        <v>117</v>
      </c>
      <c r="G294" s="667" t="s">
        <v>351</v>
      </c>
      <c r="H294" s="1512" t="s">
        <v>260</v>
      </c>
      <c r="I294" s="668"/>
      <c r="J294" s="668"/>
      <c r="K294" s="668"/>
      <c r="L294" s="668"/>
      <c r="M294" s="668"/>
      <c r="N294" s="668"/>
      <c r="O294" s="668"/>
      <c r="P294" s="668"/>
      <c r="Q294" s="668"/>
      <c r="R294" s="668"/>
      <c r="S294" s="668"/>
      <c r="T294" s="668"/>
      <c r="U294" s="668"/>
      <c r="V294" s="668"/>
      <c r="W294" s="668"/>
      <c r="X294" s="668"/>
      <c r="Y294" s="668"/>
      <c r="Z294" s="668"/>
      <c r="AA294" s="668"/>
      <c r="AB294" s="668"/>
      <c r="AC294" s="668"/>
      <c r="AD294" s="668"/>
      <c r="AE294" s="668"/>
      <c r="AF294" s="668"/>
      <c r="AG294" s="668"/>
      <c r="AH294" s="668"/>
      <c r="AI294" s="668"/>
      <c r="AJ294" s="668"/>
      <c r="AK294" s="668"/>
      <c r="AL294" s="668"/>
      <c r="AM294" s="668"/>
      <c r="AN294" s="668"/>
      <c r="AO294" s="668"/>
      <c r="AP294" s="668"/>
      <c r="AQ294" s="668"/>
      <c r="AR294" s="668"/>
      <c r="AS294" s="668"/>
      <c r="AT294" s="668"/>
      <c r="AU294" s="668"/>
      <c r="AV294" s="668"/>
      <c r="AW294" s="668"/>
      <c r="AX294" s="668"/>
      <c r="AY294" s="668"/>
      <c r="AZ294" s="668"/>
      <c r="BA294" s="668"/>
      <c r="BB294" s="668"/>
      <c r="BC294" s="668"/>
      <c r="BD294" s="668"/>
      <c r="BE294" s="668"/>
      <c r="BF294" s="668"/>
      <c r="BG294" s="668"/>
      <c r="BH294" s="668"/>
      <c r="BI294" s="668"/>
      <c r="BJ294" s="668"/>
      <c r="BK294" s="668"/>
      <c r="BL294" s="668"/>
      <c r="BM294" s="668"/>
      <c r="BN294" s="668"/>
      <c r="BO294" s="668"/>
      <c r="BP294" s="668"/>
      <c r="BQ294" s="668"/>
      <c r="BR294" s="668"/>
      <c r="BS294" s="668"/>
      <c r="BT294" s="668"/>
      <c r="BU294" s="668"/>
      <c r="BV294" s="668"/>
      <c r="BW294" s="668"/>
      <c r="BX294" s="668"/>
      <c r="BY294" s="668"/>
      <c r="BZ294" s="668"/>
      <c r="CA294" s="668"/>
      <c r="CB294" s="668"/>
      <c r="CC294" s="668"/>
      <c r="CD294" s="668"/>
      <c r="CE294" s="668"/>
      <c r="CF294" s="668"/>
      <c r="CG294" s="668"/>
      <c r="CH294" s="668"/>
      <c r="CI294" s="668"/>
      <c r="CJ294" s="668"/>
      <c r="CK294" s="668"/>
      <c r="CL294" s="668"/>
      <c r="CM294" s="668"/>
      <c r="CN294" s="668"/>
      <c r="CO294" s="668"/>
      <c r="CP294" s="668"/>
      <c r="CQ294" s="668"/>
      <c r="CR294" s="668"/>
      <c r="CS294" s="668"/>
      <c r="CT294" s="668"/>
      <c r="CU294" s="668"/>
      <c r="CV294" s="668"/>
      <c r="CW294" s="668"/>
      <c r="CX294" s="668"/>
      <c r="CY294" s="668"/>
      <c r="CZ294" s="668"/>
      <c r="DA294" s="668"/>
      <c r="DB294" s="669"/>
    </row>
    <row r="295" spans="2:106" ht="3.65" customHeight="1">
      <c r="B295" s="326"/>
      <c r="C295" s="1514"/>
      <c r="D295" s="1514"/>
      <c r="E295" s="1514"/>
      <c r="F295" s="1514"/>
      <c r="G295" s="1514"/>
      <c r="H295" s="1513"/>
      <c r="I295" s="601"/>
      <c r="DB295" s="365"/>
    </row>
    <row r="296" spans="2:106" ht="3.65" customHeight="1">
      <c r="B296" s="212"/>
      <c r="C296" s="1024"/>
      <c r="D296" s="1024"/>
      <c r="E296" s="1024"/>
      <c r="F296" s="1024"/>
      <c r="G296" s="1024"/>
      <c r="H296" s="1513"/>
      <c r="I296" s="601"/>
      <c r="DB296" s="365"/>
    </row>
    <row r="297" spans="2:106" ht="3.65" customHeight="1">
      <c r="B297" s="212"/>
      <c r="C297" s="1024"/>
      <c r="D297" s="1024"/>
      <c r="E297" s="1024"/>
      <c r="F297" s="1024"/>
      <c r="G297" s="1024"/>
      <c r="H297" s="1513"/>
      <c r="I297" s="601"/>
      <c r="K297" s="602"/>
      <c r="L297" s="603"/>
      <c r="M297" s="603"/>
      <c r="N297" s="603"/>
      <c r="O297" s="603"/>
      <c r="P297" s="603"/>
      <c r="Q297" s="603"/>
      <c r="R297" s="603"/>
      <c r="S297" s="603"/>
      <c r="T297" s="603"/>
      <c r="U297" s="603"/>
      <c r="V297" s="603"/>
      <c r="W297" s="603"/>
      <c r="X297" s="603"/>
      <c r="Y297" s="603"/>
      <c r="Z297" s="603"/>
      <c r="AA297" s="603"/>
      <c r="AB297" s="603"/>
      <c r="AC297" s="603"/>
      <c r="AD297" s="603"/>
      <c r="AE297" s="603"/>
      <c r="AF297" s="603"/>
      <c r="AG297" s="603"/>
      <c r="AH297" s="603"/>
      <c r="AI297" s="603"/>
      <c r="AJ297" s="603"/>
      <c r="AK297" s="603"/>
      <c r="AL297" s="603"/>
      <c r="AM297" s="603"/>
      <c r="AN297" s="603"/>
      <c r="AO297" s="603"/>
      <c r="AP297" s="603"/>
      <c r="AQ297" s="603"/>
      <c r="AR297" s="604"/>
      <c r="DB297" s="365"/>
    </row>
    <row r="298" spans="2:106" ht="3.65" customHeight="1">
      <c r="B298" s="601"/>
      <c r="H298" s="1513"/>
      <c r="I298" s="601"/>
      <c r="J298" s="63"/>
      <c r="K298" s="606"/>
      <c r="L298" s="607"/>
      <c r="M298" s="607"/>
      <c r="N298" s="607"/>
      <c r="O298" s="607"/>
      <c r="P298" s="607"/>
      <c r="Q298" s="607"/>
      <c r="R298" s="607"/>
      <c r="S298" s="607"/>
      <c r="T298" s="607"/>
      <c r="U298" s="607"/>
      <c r="V298" s="607"/>
      <c r="W298" s="607"/>
      <c r="X298" s="607"/>
      <c r="Y298" s="607"/>
      <c r="Z298" s="607"/>
      <c r="AA298" s="607"/>
      <c r="AB298" s="607"/>
      <c r="AC298" s="607"/>
      <c r="AD298" s="607"/>
      <c r="AE298" s="607"/>
      <c r="AF298" s="607"/>
      <c r="AG298" s="607"/>
      <c r="AH298" s="607"/>
      <c r="AI298" s="607"/>
      <c r="AJ298" s="607"/>
      <c r="AK298" s="607"/>
      <c r="AL298" s="607"/>
      <c r="AM298" s="607"/>
      <c r="AN298" s="607"/>
      <c r="AO298" s="607"/>
      <c r="AP298" s="607"/>
      <c r="AQ298" s="607"/>
      <c r="AR298" s="608"/>
      <c r="BT298" s="63"/>
      <c r="DB298" s="365"/>
    </row>
    <row r="299" spans="2:106" ht="3.65" customHeight="1">
      <c r="B299" s="601"/>
      <c r="H299" s="1513"/>
      <c r="I299" s="601"/>
      <c r="J299" s="63"/>
      <c r="K299" s="63"/>
      <c r="L299" s="486"/>
      <c r="M299" s="487"/>
      <c r="N299" s="487"/>
      <c r="O299" s="487"/>
      <c r="P299" s="487"/>
      <c r="Q299" s="487"/>
      <c r="R299" s="487"/>
      <c r="S299" s="487"/>
      <c r="T299" s="487"/>
      <c r="U299" s="487"/>
      <c r="V299" s="487"/>
      <c r="W299" s="487"/>
      <c r="X299" s="487"/>
      <c r="Y299" s="487"/>
      <c r="Z299" s="487"/>
      <c r="AA299" s="487"/>
      <c r="AB299" s="487"/>
      <c r="AC299" s="487"/>
      <c r="AD299" s="487"/>
      <c r="AE299" s="487"/>
      <c r="AF299" s="487"/>
      <c r="AG299" s="487"/>
      <c r="AH299" s="487"/>
      <c r="AI299" s="487"/>
      <c r="AJ299" s="487"/>
      <c r="AK299" s="487"/>
      <c r="AL299" s="487"/>
      <c r="AM299" s="487"/>
      <c r="AN299" s="487"/>
      <c r="AO299" s="487"/>
      <c r="AP299" s="487"/>
      <c r="AQ299" s="488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65"/>
    </row>
    <row r="300" spans="2:106" ht="3.65" customHeight="1">
      <c r="B300" s="605"/>
      <c r="C300" s="63"/>
      <c r="D300" s="63"/>
      <c r="E300" s="63"/>
      <c r="F300" s="63"/>
      <c r="G300" s="63"/>
      <c r="H300" s="1513"/>
      <c r="I300" s="605"/>
      <c r="J300" s="1024" t="e" vm="43">
        <v>#VALUE!</v>
      </c>
      <c r="K300" s="1024"/>
      <c r="L300" s="610"/>
      <c r="M300" s="464"/>
      <c r="N300" s="464"/>
      <c r="O300" s="464"/>
      <c r="P300" s="464"/>
      <c r="Q300" s="464"/>
      <c r="R300" s="464"/>
      <c r="S300" s="464"/>
      <c r="T300" s="464"/>
      <c r="U300" s="464"/>
      <c r="V300" s="464"/>
      <c r="W300" s="464"/>
      <c r="X300" s="464"/>
      <c r="Y300" s="464"/>
      <c r="Z300" s="464"/>
      <c r="AA300" s="464"/>
      <c r="AB300" s="464"/>
      <c r="AC300" s="464"/>
      <c r="AD300" s="464"/>
      <c r="AE300" s="464"/>
      <c r="AF300" s="464"/>
      <c r="AG300" s="464"/>
      <c r="AH300" s="464"/>
      <c r="AI300" s="464"/>
      <c r="AJ300" s="464"/>
      <c r="AK300" s="464"/>
      <c r="AL300" s="464"/>
      <c r="AM300" s="464"/>
      <c r="AN300" s="464"/>
      <c r="AO300" s="464"/>
      <c r="AP300" s="464"/>
      <c r="AQ300" s="611"/>
      <c r="AR300" s="1024" t="e" vm="43">
        <v>#VALUE!</v>
      </c>
      <c r="AS300" s="1024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09"/>
    </row>
    <row r="301" spans="2:106" ht="3.65" customHeight="1">
      <c r="B301" s="605"/>
      <c r="C301" s="63"/>
      <c r="D301" s="63"/>
      <c r="E301" s="63"/>
      <c r="F301" s="63"/>
      <c r="G301" s="63"/>
      <c r="H301" s="1513"/>
      <c r="I301" s="605"/>
      <c r="J301" s="1024"/>
      <c r="K301" s="1024"/>
      <c r="L301" s="610"/>
      <c r="M301" s="464"/>
      <c r="N301" s="464"/>
      <c r="O301" s="464"/>
      <c r="P301" s="464"/>
      <c r="Q301" s="464"/>
      <c r="R301" s="464"/>
      <c r="S301" s="464"/>
      <c r="T301" s="464"/>
      <c r="U301" s="464"/>
      <c r="V301" s="464"/>
      <c r="W301" s="464"/>
      <c r="X301" s="464"/>
      <c r="Y301" s="464"/>
      <c r="Z301" s="464"/>
      <c r="AA301" s="464"/>
      <c r="AB301" s="464"/>
      <c r="AC301" s="464"/>
      <c r="AD301" s="464"/>
      <c r="AE301" s="464"/>
      <c r="AF301" s="464"/>
      <c r="AG301" s="464"/>
      <c r="AH301" s="464"/>
      <c r="AI301" s="464"/>
      <c r="AJ301" s="464"/>
      <c r="AK301" s="464"/>
      <c r="AL301" s="464"/>
      <c r="AM301" s="464"/>
      <c r="AN301" s="464"/>
      <c r="AO301" s="464"/>
      <c r="AP301" s="464"/>
      <c r="AQ301" s="611"/>
      <c r="AR301" s="1024"/>
      <c r="AS301" s="1024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13"/>
      <c r="CY301" s="613"/>
      <c r="CZ301" s="63"/>
      <c r="DA301" s="63"/>
      <c r="DB301" s="609"/>
    </row>
    <row r="302" spans="2:106" ht="3.65" customHeight="1">
      <c r="B302" s="614"/>
      <c r="C302" s="613"/>
      <c r="D302" s="613"/>
      <c r="E302" s="613"/>
      <c r="F302" s="613"/>
      <c r="G302" s="613"/>
      <c r="H302" s="1513"/>
      <c r="I302" s="605"/>
      <c r="J302" s="1024"/>
      <c r="K302" s="1024"/>
      <c r="L302" s="610"/>
      <c r="M302" s="464"/>
      <c r="N302" s="464"/>
      <c r="O302" s="464"/>
      <c r="P302" s="682"/>
      <c r="Q302" s="683"/>
      <c r="R302" s="683"/>
      <c r="S302" s="683"/>
      <c r="T302" s="683"/>
      <c r="U302" s="683"/>
      <c r="V302" s="684"/>
      <c r="W302" s="684"/>
      <c r="X302" s="684"/>
      <c r="Y302" s="684"/>
      <c r="Z302" s="684"/>
      <c r="AA302" s="684"/>
      <c r="AB302" s="683"/>
      <c r="AC302" s="683"/>
      <c r="AD302" s="683"/>
      <c r="AE302" s="683"/>
      <c r="AF302" s="683"/>
      <c r="AG302" s="683"/>
      <c r="AH302" s="683"/>
      <c r="AI302" s="683"/>
      <c r="AJ302" s="683"/>
      <c r="AK302" s="683"/>
      <c r="AL302" s="683"/>
      <c r="AM302" s="685"/>
      <c r="AN302" s="464"/>
      <c r="AO302" s="464"/>
      <c r="AP302" s="464"/>
      <c r="AQ302" s="611"/>
      <c r="AR302" s="1024"/>
      <c r="AS302" s="1024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13"/>
      <c r="CY302" s="613"/>
      <c r="CZ302" s="63"/>
      <c r="DA302" s="63"/>
      <c r="DB302" s="609"/>
    </row>
    <row r="303" spans="2:106" ht="3.65" customHeight="1">
      <c r="B303" s="614"/>
      <c r="C303" s="613"/>
      <c r="D303" s="613"/>
      <c r="E303" s="613"/>
      <c r="F303" s="613"/>
      <c r="G303" s="613"/>
      <c r="H303" s="1513"/>
      <c r="I303" s="605"/>
      <c r="J303" s="1024"/>
      <c r="K303" s="1024"/>
      <c r="L303" s="610"/>
      <c r="M303" s="464"/>
      <c r="N303" s="464"/>
      <c r="O303" s="464"/>
      <c r="P303" s="664"/>
      <c r="Q303" s="192"/>
      <c r="R303" s="192"/>
      <c r="S303" s="192"/>
      <c r="T303" s="192"/>
      <c r="U303" s="192"/>
      <c r="V303" s="612"/>
      <c r="W303" s="612"/>
      <c r="X303" s="612"/>
      <c r="Y303" s="612"/>
      <c r="Z303" s="612"/>
      <c r="AA303" s="612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686"/>
      <c r="AN303" s="464"/>
      <c r="AO303" s="464"/>
      <c r="AP303" s="464"/>
      <c r="AQ303" s="611"/>
      <c r="AR303" s="1024"/>
      <c r="AS303" s="1024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13"/>
      <c r="CY303" s="613"/>
      <c r="CZ303" s="63"/>
      <c r="DA303" s="63"/>
      <c r="DB303" s="609"/>
    </row>
    <row r="304" spans="2:106" ht="3.65" customHeight="1">
      <c r="B304" s="614"/>
      <c r="C304" s="613"/>
      <c r="D304" s="613"/>
      <c r="E304" s="613"/>
      <c r="F304" s="613"/>
      <c r="G304" s="613"/>
      <c r="H304" s="1513"/>
      <c r="I304" s="605"/>
      <c r="J304" s="1024"/>
      <c r="K304" s="1024"/>
      <c r="L304" s="610"/>
      <c r="M304" s="464"/>
      <c r="N304" s="464"/>
      <c r="O304" s="464"/>
      <c r="P304" s="664"/>
      <c r="Q304" s="192"/>
      <c r="R304" s="192"/>
      <c r="S304" s="192"/>
      <c r="T304" s="192"/>
      <c r="U304" s="192"/>
      <c r="V304" s="612"/>
      <c r="W304" s="612"/>
      <c r="X304" s="612"/>
      <c r="Y304" s="612"/>
      <c r="Z304" s="612"/>
      <c r="AA304" s="612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686"/>
      <c r="AN304" s="464"/>
      <c r="AO304" s="464"/>
      <c r="AP304" s="464"/>
      <c r="AQ304" s="611"/>
      <c r="AR304" s="1024"/>
      <c r="AS304" s="102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13"/>
      <c r="CY304" s="613"/>
      <c r="CZ304" s="63"/>
      <c r="DA304" s="63"/>
      <c r="DB304" s="609"/>
    </row>
    <row r="305" spans="2:106" ht="3.65" customHeight="1">
      <c r="B305" s="614"/>
      <c r="C305" s="613"/>
      <c r="D305" s="613"/>
      <c r="E305" s="613"/>
      <c r="F305" s="613"/>
      <c r="G305" s="613"/>
      <c r="H305" s="1513"/>
      <c r="I305" s="605"/>
      <c r="J305" s="63"/>
      <c r="K305" s="63"/>
      <c r="L305" s="610"/>
      <c r="M305" s="464"/>
      <c r="N305" s="464"/>
      <c r="O305" s="464"/>
      <c r="P305" s="687"/>
      <c r="Q305" s="202"/>
      <c r="R305" s="202"/>
      <c r="S305" s="202"/>
      <c r="T305" s="202"/>
      <c r="U305" s="202"/>
      <c r="V305" s="612"/>
      <c r="W305" s="612"/>
      <c r="X305" s="612"/>
      <c r="Y305" s="612"/>
      <c r="Z305" s="612"/>
      <c r="AA305" s="612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686"/>
      <c r="AN305" s="464"/>
      <c r="AO305" s="464"/>
      <c r="AP305" s="464"/>
      <c r="AQ305" s="611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13"/>
      <c r="CY305" s="613"/>
      <c r="CZ305" s="63"/>
      <c r="DA305" s="63"/>
      <c r="DB305" s="609"/>
    </row>
    <row r="306" spans="2:106" ht="3.65" customHeight="1">
      <c r="B306" s="614"/>
      <c r="C306" s="613"/>
      <c r="D306" s="613"/>
      <c r="E306" s="613"/>
      <c r="F306" s="613"/>
      <c r="G306" s="613"/>
      <c r="H306" s="1513"/>
      <c r="I306" s="605"/>
      <c r="J306" s="63"/>
      <c r="K306" s="63"/>
      <c r="L306" s="610"/>
      <c r="M306" s="464"/>
      <c r="N306" s="464"/>
      <c r="O306" s="464"/>
      <c r="P306" s="687"/>
      <c r="Q306" s="202"/>
      <c r="R306" s="202"/>
      <c r="S306" s="202"/>
      <c r="T306" s="202"/>
      <c r="U306" s="202"/>
      <c r="V306" s="612"/>
      <c r="W306" s="612"/>
      <c r="X306" s="612"/>
      <c r="Y306" s="612"/>
      <c r="Z306" s="612"/>
      <c r="AA306" s="612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686"/>
      <c r="AN306" s="464"/>
      <c r="AO306" s="464"/>
      <c r="AP306" s="464"/>
      <c r="AQ306" s="611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13"/>
      <c r="CY306" s="613"/>
      <c r="CZ306" s="63"/>
      <c r="DA306" s="63"/>
      <c r="DB306" s="609"/>
    </row>
    <row r="307" spans="2:106" ht="3.65" customHeight="1">
      <c r="B307" s="614"/>
      <c r="C307" s="613"/>
      <c r="D307" s="613"/>
      <c r="E307" s="613"/>
      <c r="F307" s="613"/>
      <c r="G307" s="613"/>
      <c r="H307" s="1513"/>
      <c r="I307" s="605"/>
      <c r="J307" s="63"/>
      <c r="K307" s="63"/>
      <c r="L307" s="610"/>
      <c r="M307" s="464"/>
      <c r="N307" s="464"/>
      <c r="O307" s="464"/>
      <c r="P307" s="687"/>
      <c r="Q307" s="202"/>
      <c r="R307" s="202"/>
      <c r="S307" s="202"/>
      <c r="T307" s="202"/>
      <c r="U307" s="202"/>
      <c r="V307" s="612"/>
      <c r="W307" s="612"/>
      <c r="X307" s="612"/>
      <c r="Y307" s="612"/>
      <c r="Z307" s="612"/>
      <c r="AA307" s="612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686"/>
      <c r="AN307" s="464"/>
      <c r="AO307" s="464"/>
      <c r="AP307" s="464"/>
      <c r="AQ307" s="611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13"/>
      <c r="CY307" s="613"/>
      <c r="CZ307" s="63"/>
      <c r="DA307" s="63"/>
      <c r="DB307" s="609"/>
    </row>
    <row r="308" spans="2:106" ht="3.65" customHeight="1">
      <c r="B308" s="614"/>
      <c r="C308" s="613"/>
      <c r="D308" s="613"/>
      <c r="E308" s="613"/>
      <c r="F308" s="613"/>
      <c r="G308" s="613"/>
      <c r="H308" s="1513"/>
      <c r="I308" s="605"/>
      <c r="J308" s="63"/>
      <c r="K308" s="63"/>
      <c r="L308" s="610"/>
      <c r="M308" s="464"/>
      <c r="N308" s="464"/>
      <c r="O308" s="464"/>
      <c r="P308" s="687"/>
      <c r="Q308" s="202"/>
      <c r="R308" s="202"/>
      <c r="S308" s="202"/>
      <c r="T308" s="202"/>
      <c r="U308" s="202"/>
      <c r="V308" s="612"/>
      <c r="W308" s="612"/>
      <c r="X308" s="612"/>
      <c r="Y308" s="612"/>
      <c r="Z308" s="612"/>
      <c r="AA308" s="612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686"/>
      <c r="AN308" s="464"/>
      <c r="AO308" s="464"/>
      <c r="AP308" s="464"/>
      <c r="AQ308" s="611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13"/>
      <c r="CY308" s="613"/>
      <c r="CZ308" s="63"/>
      <c r="DA308" s="63"/>
      <c r="DB308" s="609"/>
    </row>
    <row r="309" spans="2:106" ht="3.65" customHeight="1">
      <c r="B309" s="614"/>
      <c r="C309" s="613"/>
      <c r="D309" s="613"/>
      <c r="E309" s="613"/>
      <c r="F309" s="613"/>
      <c r="G309" s="613"/>
      <c r="H309" s="1513"/>
      <c r="I309" s="605"/>
      <c r="J309" s="63"/>
      <c r="K309" s="63"/>
      <c r="L309" s="610"/>
      <c r="M309" s="464"/>
      <c r="N309" s="464"/>
      <c r="O309" s="464"/>
      <c r="P309" s="687"/>
      <c r="Q309" s="202"/>
      <c r="R309" s="202"/>
      <c r="S309" s="202"/>
      <c r="T309" s="202"/>
      <c r="U309" s="202"/>
      <c r="V309" s="612"/>
      <c r="W309" s="612"/>
      <c r="X309" s="612"/>
      <c r="Y309" s="612"/>
      <c r="Z309" s="612"/>
      <c r="AA309" s="612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686"/>
      <c r="AN309" s="464"/>
      <c r="AO309" s="464"/>
      <c r="AP309" s="464"/>
      <c r="AQ309" s="611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13"/>
      <c r="CY309" s="613"/>
      <c r="CZ309" s="63"/>
      <c r="DA309" s="63"/>
      <c r="DB309" s="609"/>
    </row>
    <row r="310" spans="2:106" ht="3.65" customHeight="1">
      <c r="B310" s="614"/>
      <c r="C310" s="613"/>
      <c r="D310" s="613"/>
      <c r="E310" s="613"/>
      <c r="F310" s="613"/>
      <c r="G310" s="613"/>
      <c r="H310" s="1513"/>
      <c r="I310" s="605"/>
      <c r="J310" s="63"/>
      <c r="K310" s="63"/>
      <c r="L310" s="610"/>
      <c r="M310" s="464"/>
      <c r="N310" s="464"/>
      <c r="O310" s="464"/>
      <c r="P310" s="687"/>
      <c r="Q310" s="202"/>
      <c r="R310" s="202"/>
      <c r="S310" s="202"/>
      <c r="T310" s="202"/>
      <c r="U310" s="202"/>
      <c r="V310" s="612"/>
      <c r="W310" s="612"/>
      <c r="X310" s="612"/>
      <c r="Y310" s="612"/>
      <c r="Z310" s="612"/>
      <c r="AA310" s="612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686"/>
      <c r="AN310" s="464"/>
      <c r="AO310" s="464"/>
      <c r="AP310" s="464"/>
      <c r="AQ310" s="611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13"/>
      <c r="CY310" s="613"/>
      <c r="CZ310" s="63"/>
      <c r="DA310" s="63"/>
      <c r="DB310" s="609"/>
    </row>
    <row r="311" spans="2:106" ht="3.65" customHeight="1">
      <c r="B311" s="614"/>
      <c r="C311" s="613"/>
      <c r="D311" s="613"/>
      <c r="E311" s="613"/>
      <c r="F311" s="613"/>
      <c r="G311" s="613"/>
      <c r="H311" s="1513"/>
      <c r="I311" s="605"/>
      <c r="J311" s="63"/>
      <c r="K311" s="63"/>
      <c r="L311" s="610"/>
      <c r="M311" s="464"/>
      <c r="N311" s="464"/>
      <c r="O311" s="464"/>
      <c r="P311" s="687"/>
      <c r="Q311" s="202"/>
      <c r="R311" s="202"/>
      <c r="S311" s="202"/>
      <c r="T311" s="202"/>
      <c r="U311" s="202"/>
      <c r="V311" s="612"/>
      <c r="W311" s="612"/>
      <c r="X311" s="612"/>
      <c r="Y311" s="612"/>
      <c r="Z311" s="612"/>
      <c r="AA311" s="612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688"/>
      <c r="AN311" s="464"/>
      <c r="AO311" s="464"/>
      <c r="AP311" s="464"/>
      <c r="AQ311" s="611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13"/>
      <c r="CY311" s="613"/>
      <c r="CZ311" s="63"/>
      <c r="DA311" s="63"/>
      <c r="DB311" s="609"/>
    </row>
    <row r="312" spans="2:106" ht="3.65" customHeight="1">
      <c r="B312" s="614"/>
      <c r="C312" s="613"/>
      <c r="D312" s="613"/>
      <c r="E312" s="613"/>
      <c r="F312" s="613"/>
      <c r="G312" s="613"/>
      <c r="H312" s="1513"/>
      <c r="I312" s="605"/>
      <c r="J312" s="63"/>
      <c r="K312" s="63"/>
      <c r="L312" s="610"/>
      <c r="M312" s="464"/>
      <c r="N312" s="464"/>
      <c r="O312" s="464"/>
      <c r="P312" s="687"/>
      <c r="Q312" s="202"/>
      <c r="R312" s="202"/>
      <c r="S312" s="202"/>
      <c r="T312" s="202"/>
      <c r="U312" s="202"/>
      <c r="V312" s="612"/>
      <c r="W312" s="612"/>
      <c r="X312" s="612"/>
      <c r="Y312" s="612"/>
      <c r="Z312" s="612"/>
      <c r="AA312" s="612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688"/>
      <c r="AN312" s="464"/>
      <c r="AO312" s="464"/>
      <c r="AP312" s="464"/>
      <c r="AQ312" s="611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13"/>
      <c r="CY312" s="613"/>
      <c r="CZ312" s="63"/>
      <c r="DA312" s="63"/>
      <c r="DB312" s="609"/>
    </row>
    <row r="313" spans="2:106" ht="3.65" customHeight="1">
      <c r="B313" s="614"/>
      <c r="C313" s="613"/>
      <c r="D313" s="613"/>
      <c r="E313" s="613"/>
      <c r="F313" s="613"/>
      <c r="G313" s="613"/>
      <c r="H313" s="1513"/>
      <c r="I313" s="605"/>
      <c r="J313" s="63"/>
      <c r="K313" s="63"/>
      <c r="L313" s="610"/>
      <c r="M313" s="464"/>
      <c r="N313" s="464"/>
      <c r="O313" s="464"/>
      <c r="P313" s="687"/>
      <c r="Q313" s="202"/>
      <c r="R313" s="202"/>
      <c r="S313" s="202"/>
      <c r="T313" s="202"/>
      <c r="U313" s="202"/>
      <c r="V313" s="612"/>
      <c r="W313" s="612"/>
      <c r="X313" s="612"/>
      <c r="Y313" s="612"/>
      <c r="Z313" s="612"/>
      <c r="AA313" s="612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688"/>
      <c r="AN313" s="464"/>
      <c r="AO313" s="464"/>
      <c r="AP313" s="464"/>
      <c r="AQ313" s="611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13"/>
      <c r="CY313" s="613"/>
      <c r="CZ313" s="63"/>
      <c r="DA313" s="63"/>
      <c r="DB313" s="609"/>
    </row>
    <row r="314" spans="2:106" ht="3.65" customHeight="1">
      <c r="B314" s="614"/>
      <c r="C314" s="613"/>
      <c r="D314" s="613"/>
      <c r="E314" s="613"/>
      <c r="F314" s="613"/>
      <c r="G314" s="613"/>
      <c r="H314" s="1513"/>
      <c r="I314" s="605"/>
      <c r="J314" s="63"/>
      <c r="K314" s="63"/>
      <c r="L314" s="610"/>
      <c r="M314" s="464"/>
      <c r="N314" s="464"/>
      <c r="O314" s="464"/>
      <c r="P314" s="687"/>
      <c r="Q314" s="202"/>
      <c r="R314" s="202"/>
      <c r="S314" s="202"/>
      <c r="T314" s="202"/>
      <c r="U314" s="202"/>
      <c r="V314" s="612"/>
      <c r="W314" s="612"/>
      <c r="X314" s="612"/>
      <c r="Y314" s="612"/>
      <c r="Z314" s="612"/>
      <c r="AA314" s="612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688"/>
      <c r="AN314" s="464"/>
      <c r="AO314" s="464"/>
      <c r="AP314" s="464"/>
      <c r="AQ314" s="611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13"/>
      <c r="CY314" s="613"/>
      <c r="CZ314" s="63"/>
      <c r="DA314" s="63"/>
      <c r="DB314" s="609"/>
    </row>
    <row r="315" spans="2:106" ht="3.65" customHeight="1">
      <c r="B315" s="614"/>
      <c r="C315" s="613"/>
      <c r="D315" s="613"/>
      <c r="E315" s="613"/>
      <c r="F315" s="613"/>
      <c r="G315" s="613"/>
      <c r="H315" s="1513"/>
      <c r="I315" s="605"/>
      <c r="J315" s="63"/>
      <c r="K315" s="63"/>
      <c r="L315" s="610"/>
      <c r="M315" s="464"/>
      <c r="N315" s="464"/>
      <c r="O315" s="464"/>
      <c r="P315" s="687"/>
      <c r="Q315" s="202"/>
      <c r="R315" s="202"/>
      <c r="S315" s="202"/>
      <c r="T315" s="202"/>
      <c r="U315" s="202"/>
      <c r="V315" s="612"/>
      <c r="W315" s="612"/>
      <c r="X315" s="612"/>
      <c r="Y315" s="612"/>
      <c r="Z315" s="612"/>
      <c r="AA315" s="612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688"/>
      <c r="AN315" s="464"/>
      <c r="AO315" s="464"/>
      <c r="AP315" s="464"/>
      <c r="AQ315" s="611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13"/>
      <c r="CY315" s="613"/>
      <c r="CZ315" s="63"/>
      <c r="DA315" s="63"/>
      <c r="DB315" s="609"/>
    </row>
    <row r="316" spans="2:106" ht="3.65" customHeight="1">
      <c r="B316" s="614"/>
      <c r="C316" s="613"/>
      <c r="D316" s="613"/>
      <c r="E316" s="613"/>
      <c r="F316" s="613"/>
      <c r="G316" s="613"/>
      <c r="H316" s="1513"/>
      <c r="I316" s="605"/>
      <c r="J316" s="63"/>
      <c r="K316" s="63"/>
      <c r="L316" s="610"/>
      <c r="M316" s="464"/>
      <c r="N316" s="464"/>
      <c r="O316" s="464"/>
      <c r="P316" s="687"/>
      <c r="Q316" s="202"/>
      <c r="R316" s="202"/>
      <c r="S316" s="202"/>
      <c r="T316" s="202"/>
      <c r="U316" s="202"/>
      <c r="V316" s="612"/>
      <c r="W316" s="612"/>
      <c r="X316" s="612"/>
      <c r="Y316" s="612"/>
      <c r="Z316" s="612"/>
      <c r="AA316" s="612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688"/>
      <c r="AN316" s="464"/>
      <c r="AO316" s="464"/>
      <c r="AP316" s="464"/>
      <c r="AQ316" s="611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13"/>
      <c r="CY316" s="613"/>
      <c r="CZ316" s="63"/>
      <c r="DA316" s="63"/>
      <c r="DB316" s="609"/>
    </row>
    <row r="317" spans="2:106" ht="3.65" customHeight="1">
      <c r="B317" s="614"/>
      <c r="C317" s="613"/>
      <c r="D317" s="613"/>
      <c r="E317" s="613"/>
      <c r="F317" s="613"/>
      <c r="G317" s="613"/>
      <c r="H317" s="1513"/>
      <c r="I317" s="605"/>
      <c r="J317" s="63"/>
      <c r="K317" s="63"/>
      <c r="L317" s="610"/>
      <c r="M317" s="464"/>
      <c r="N317" s="464"/>
      <c r="O317" s="464"/>
      <c r="P317" s="687"/>
      <c r="Q317" s="202"/>
      <c r="R317" s="202"/>
      <c r="S317" s="202"/>
      <c r="T317" s="202"/>
      <c r="U317" s="202"/>
      <c r="V317" s="612"/>
      <c r="W317" s="612"/>
      <c r="X317" s="612"/>
      <c r="Y317" s="612"/>
      <c r="Z317" s="612"/>
      <c r="AA317" s="612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688"/>
      <c r="AN317" s="464"/>
      <c r="AO317" s="464"/>
      <c r="AP317" s="464"/>
      <c r="AQ317" s="611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13"/>
      <c r="CY317" s="613"/>
      <c r="CZ317" s="63"/>
      <c r="DA317" s="63"/>
      <c r="DB317" s="609"/>
    </row>
    <row r="318" spans="2:106" ht="3.65" customHeight="1">
      <c r="B318" s="614"/>
      <c r="C318" s="613"/>
      <c r="D318" s="613"/>
      <c r="E318" s="613"/>
      <c r="F318" s="613"/>
      <c r="G318" s="613"/>
      <c r="H318" s="1513"/>
      <c r="I318" s="605"/>
      <c r="J318" s="63"/>
      <c r="K318" s="63"/>
      <c r="L318" s="610"/>
      <c r="M318" s="464"/>
      <c r="N318" s="464"/>
      <c r="O318" s="464"/>
      <c r="P318" s="687"/>
      <c r="Q318" s="202"/>
      <c r="R318" s="202"/>
      <c r="S318" s="202"/>
      <c r="T318" s="202"/>
      <c r="U318" s="202"/>
      <c r="V318" s="612"/>
      <c r="W318" s="612"/>
      <c r="X318" s="612"/>
      <c r="Y318" s="612"/>
      <c r="Z318" s="612"/>
      <c r="AA318" s="612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688"/>
      <c r="AN318" s="464"/>
      <c r="AO318" s="464"/>
      <c r="AP318" s="464"/>
      <c r="AQ318" s="611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13"/>
      <c r="CY318" s="613"/>
      <c r="CZ318" s="63"/>
      <c r="DA318" s="63"/>
      <c r="DB318" s="609"/>
    </row>
    <row r="319" spans="2:106" ht="3.65" customHeight="1">
      <c r="B319" s="614"/>
      <c r="C319" s="613"/>
      <c r="D319" s="613"/>
      <c r="E319" s="613"/>
      <c r="F319" s="613"/>
      <c r="G319" s="613"/>
      <c r="H319" s="1513"/>
      <c r="I319" s="605"/>
      <c r="J319" s="63"/>
      <c r="K319" s="63"/>
      <c r="L319" s="610"/>
      <c r="M319" s="464"/>
      <c r="N319" s="464"/>
      <c r="O319" s="464"/>
      <c r="P319" s="687"/>
      <c r="Q319" s="202"/>
      <c r="R319" s="202"/>
      <c r="S319" s="202"/>
      <c r="T319" s="202"/>
      <c r="U319" s="202"/>
      <c r="V319" s="612"/>
      <c r="W319" s="612"/>
      <c r="X319" s="612"/>
      <c r="Y319" s="612"/>
      <c r="Z319" s="612"/>
      <c r="AA319" s="612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688"/>
      <c r="AN319" s="464"/>
      <c r="AO319" s="464"/>
      <c r="AP319" s="464"/>
      <c r="AQ319" s="611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13"/>
      <c r="CY319" s="613"/>
      <c r="CZ319" s="63"/>
      <c r="DA319" s="63"/>
      <c r="DB319" s="609"/>
    </row>
    <row r="320" spans="2:106" ht="3.65" customHeight="1">
      <c r="B320" s="614"/>
      <c r="C320" s="613"/>
      <c r="D320" s="613"/>
      <c r="E320" s="613"/>
      <c r="F320" s="613"/>
      <c r="G320" s="613"/>
      <c r="H320" s="1513"/>
      <c r="I320" s="605"/>
      <c r="J320" s="63"/>
      <c r="K320" s="63"/>
      <c r="L320" s="610"/>
      <c r="M320" s="464"/>
      <c r="N320" s="464"/>
      <c r="O320" s="464"/>
      <c r="P320" s="687"/>
      <c r="Q320" s="202"/>
      <c r="R320" s="202"/>
      <c r="S320" s="202"/>
      <c r="T320" s="202"/>
      <c r="U320" s="202"/>
      <c r="V320" s="612"/>
      <c r="W320" s="612"/>
      <c r="X320" s="612"/>
      <c r="Y320" s="612"/>
      <c r="Z320" s="612"/>
      <c r="AA320" s="612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688"/>
      <c r="AN320" s="464"/>
      <c r="AO320" s="464"/>
      <c r="AP320" s="464"/>
      <c r="AQ320" s="611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13"/>
      <c r="CY320" s="613"/>
      <c r="CZ320" s="63"/>
      <c r="DA320" s="63"/>
      <c r="DB320" s="609"/>
    </row>
    <row r="321" spans="2:106" ht="3.65" customHeight="1">
      <c r="B321" s="614"/>
      <c r="C321" s="613"/>
      <c r="D321" s="613"/>
      <c r="E321" s="613"/>
      <c r="F321" s="613"/>
      <c r="G321" s="613"/>
      <c r="H321" s="1513"/>
      <c r="I321" s="605"/>
      <c r="J321" s="63"/>
      <c r="K321" s="63"/>
      <c r="L321" s="610"/>
      <c r="M321" s="464"/>
      <c r="N321" s="464"/>
      <c r="O321" s="464"/>
      <c r="P321" s="687"/>
      <c r="Q321" s="202"/>
      <c r="R321" s="202"/>
      <c r="S321" s="202"/>
      <c r="T321" s="202"/>
      <c r="U321" s="202"/>
      <c r="V321" s="612"/>
      <c r="W321" s="612"/>
      <c r="X321" s="612"/>
      <c r="Y321" s="612"/>
      <c r="Z321" s="612"/>
      <c r="AA321" s="612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688"/>
      <c r="AN321" s="464"/>
      <c r="AO321" s="464"/>
      <c r="AP321" s="464"/>
      <c r="AQ321" s="611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13"/>
      <c r="CY321" s="613"/>
      <c r="CZ321" s="63"/>
      <c r="DA321" s="63"/>
      <c r="DB321" s="609"/>
    </row>
    <row r="322" spans="2:106" ht="3.65" customHeight="1">
      <c r="B322" s="614"/>
      <c r="C322" s="613"/>
      <c r="D322" s="613"/>
      <c r="E322" s="613"/>
      <c r="F322" s="613"/>
      <c r="G322" s="613"/>
      <c r="H322" s="1513"/>
      <c r="I322" s="605"/>
      <c r="J322" s="63"/>
      <c r="K322" s="63"/>
      <c r="L322" s="610"/>
      <c r="M322" s="464"/>
      <c r="N322" s="464"/>
      <c r="O322" s="464"/>
      <c r="P322" s="687"/>
      <c r="Q322" s="202"/>
      <c r="R322" s="202"/>
      <c r="S322" s="202"/>
      <c r="T322" s="202"/>
      <c r="U322" s="202"/>
      <c r="V322" s="612"/>
      <c r="W322" s="612"/>
      <c r="X322" s="612"/>
      <c r="Y322" s="612"/>
      <c r="Z322" s="612"/>
      <c r="AA322" s="612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688"/>
      <c r="AN322" s="464"/>
      <c r="AO322" s="464"/>
      <c r="AP322" s="464"/>
      <c r="AQ322" s="611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13"/>
      <c r="CY322" s="613"/>
      <c r="CZ322" s="63"/>
      <c r="DA322" s="63"/>
      <c r="DB322" s="609"/>
    </row>
    <row r="323" spans="2:106" ht="3.65" customHeight="1">
      <c r="B323" s="614"/>
      <c r="C323" s="613"/>
      <c r="D323" s="613"/>
      <c r="E323" s="613"/>
      <c r="F323" s="613"/>
      <c r="G323" s="613"/>
      <c r="H323" s="1513"/>
      <c r="I323" s="605"/>
      <c r="J323" s="63"/>
      <c r="K323" s="63"/>
      <c r="L323" s="610"/>
      <c r="M323" s="464"/>
      <c r="N323" s="464"/>
      <c r="O323" s="464"/>
      <c r="P323" s="687"/>
      <c r="Q323" s="202"/>
      <c r="R323" s="202"/>
      <c r="S323" s="202"/>
      <c r="T323" s="202"/>
      <c r="U323" s="202"/>
      <c r="V323" s="612"/>
      <c r="W323" s="612"/>
      <c r="X323" s="612"/>
      <c r="Y323" s="612"/>
      <c r="Z323" s="612"/>
      <c r="AA323" s="612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688"/>
      <c r="AN323" s="464"/>
      <c r="AO323" s="464"/>
      <c r="AP323" s="464"/>
      <c r="AQ323" s="611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13"/>
      <c r="CY323" s="613"/>
      <c r="CZ323" s="63"/>
      <c r="DA323" s="63"/>
      <c r="DB323" s="609"/>
    </row>
    <row r="324" spans="2:106" ht="3.65" customHeight="1">
      <c r="B324" s="614"/>
      <c r="C324" s="613"/>
      <c r="D324" s="613"/>
      <c r="E324" s="613"/>
      <c r="F324" s="613"/>
      <c r="G324" s="613"/>
      <c r="H324" s="1513"/>
      <c r="I324" s="605"/>
      <c r="J324" s="63"/>
      <c r="K324" s="63"/>
      <c r="L324" s="610"/>
      <c r="M324" s="464"/>
      <c r="N324" s="464"/>
      <c r="O324" s="464"/>
      <c r="P324" s="687"/>
      <c r="Q324" s="202"/>
      <c r="R324" s="202"/>
      <c r="S324" s="202"/>
      <c r="T324" s="202"/>
      <c r="U324" s="202"/>
      <c r="V324" s="612"/>
      <c r="W324" s="612"/>
      <c r="X324" s="612"/>
      <c r="Y324" s="612"/>
      <c r="Z324" s="612"/>
      <c r="AA324" s="612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688"/>
      <c r="AN324" s="464"/>
      <c r="AO324" s="464"/>
      <c r="AP324" s="464"/>
      <c r="AQ324" s="611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13"/>
      <c r="CY324" s="613"/>
      <c r="CZ324" s="63"/>
      <c r="DA324" s="63"/>
      <c r="DB324" s="609"/>
    </row>
    <row r="325" spans="2:106" ht="3.65" customHeight="1">
      <c r="B325" s="614"/>
      <c r="C325" s="613"/>
      <c r="D325" s="613"/>
      <c r="E325" s="613"/>
      <c r="F325" s="613"/>
      <c r="G325" s="613"/>
      <c r="H325" s="1513"/>
      <c r="I325" s="605"/>
      <c r="J325" s="63"/>
      <c r="K325" s="63"/>
      <c r="L325" s="610"/>
      <c r="M325" s="464"/>
      <c r="N325" s="464"/>
      <c r="O325" s="464"/>
      <c r="P325" s="687"/>
      <c r="Q325" s="202"/>
      <c r="R325" s="202"/>
      <c r="S325" s="202"/>
      <c r="T325" s="202"/>
      <c r="U325" s="202"/>
      <c r="V325" s="612"/>
      <c r="W325" s="612"/>
      <c r="X325" s="612"/>
      <c r="Y325" s="612"/>
      <c r="Z325" s="612"/>
      <c r="AA325" s="612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688"/>
      <c r="AN325" s="464"/>
      <c r="AO325" s="464"/>
      <c r="AP325" s="464"/>
      <c r="AQ325" s="611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13"/>
      <c r="CY325" s="613"/>
      <c r="CZ325" s="63"/>
      <c r="DA325" s="63"/>
      <c r="DB325" s="609"/>
    </row>
    <row r="326" spans="2:106" ht="3.65" customHeight="1">
      <c r="B326" s="614"/>
      <c r="C326" s="613"/>
      <c r="D326" s="613"/>
      <c r="E326" s="613"/>
      <c r="F326" s="613"/>
      <c r="G326" s="613"/>
      <c r="H326" s="1513"/>
      <c r="I326" s="605"/>
      <c r="J326" s="63"/>
      <c r="K326" s="63"/>
      <c r="L326" s="610"/>
      <c r="M326" s="464"/>
      <c r="N326" s="464"/>
      <c r="O326" s="464"/>
      <c r="P326" s="687"/>
      <c r="Q326" s="202"/>
      <c r="R326" s="202"/>
      <c r="S326" s="202"/>
      <c r="T326" s="202"/>
      <c r="U326" s="202"/>
      <c r="V326" s="612"/>
      <c r="W326" s="612"/>
      <c r="X326" s="612"/>
      <c r="Y326" s="612"/>
      <c r="Z326" s="612"/>
      <c r="AA326" s="612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688"/>
      <c r="AN326" s="464"/>
      <c r="AO326" s="464"/>
      <c r="AP326" s="464"/>
      <c r="AQ326" s="611"/>
      <c r="AR326" s="63"/>
      <c r="AS326" s="63"/>
      <c r="AU326"/>
      <c r="AV326"/>
      <c r="AW326"/>
      <c r="AX326"/>
      <c r="CX326" s="613"/>
      <c r="CY326" s="613"/>
      <c r="CZ326" s="63"/>
      <c r="DA326" s="63"/>
      <c r="DB326" s="609"/>
    </row>
    <row r="327" spans="2:106" ht="3.65" customHeight="1">
      <c r="B327" s="614"/>
      <c r="C327" s="613"/>
      <c r="D327" s="613"/>
      <c r="E327" s="613"/>
      <c r="F327" s="613"/>
      <c r="G327" s="613"/>
      <c r="H327" s="1513"/>
      <c r="I327" s="605"/>
      <c r="J327" s="63"/>
      <c r="K327" s="63"/>
      <c r="L327" s="610"/>
      <c r="M327" s="464"/>
      <c r="N327" s="464"/>
      <c r="O327" s="464"/>
      <c r="P327" s="689"/>
      <c r="Q327" s="612"/>
      <c r="R327" s="612"/>
      <c r="S327" s="612"/>
      <c r="T327" s="612"/>
      <c r="U327" s="612"/>
      <c r="V327" s="612"/>
      <c r="W327" s="612"/>
      <c r="X327" s="612"/>
      <c r="Y327" s="612"/>
      <c r="Z327" s="612"/>
      <c r="AA327" s="612"/>
      <c r="AB327" s="612"/>
      <c r="AC327" s="612"/>
      <c r="AD327" s="612"/>
      <c r="AE327" s="612"/>
      <c r="AF327" s="612"/>
      <c r="AG327" s="612"/>
      <c r="AH327" s="612"/>
      <c r="AI327" s="612"/>
      <c r="AJ327" s="612"/>
      <c r="AK327" s="612"/>
      <c r="AL327" s="612"/>
      <c r="AM327" s="690"/>
      <c r="AN327" s="464"/>
      <c r="AO327" s="464"/>
      <c r="AP327" s="464"/>
      <c r="AQ327" s="611"/>
      <c r="AR327" s="63"/>
      <c r="AS327" s="63"/>
      <c r="AU327"/>
      <c r="AV327"/>
      <c r="AW327"/>
      <c r="AX327"/>
      <c r="CX327" s="613"/>
      <c r="CY327" s="613"/>
      <c r="CZ327" s="63"/>
      <c r="DA327" s="63"/>
      <c r="DB327" s="609"/>
    </row>
    <row r="328" spans="2:106" ht="3.65" customHeight="1">
      <c r="B328" s="614"/>
      <c r="C328" s="613"/>
      <c r="D328" s="613"/>
      <c r="E328" s="613"/>
      <c r="F328" s="613"/>
      <c r="G328" s="613"/>
      <c r="H328" s="1513"/>
      <c r="I328" s="605"/>
      <c r="J328" s="63"/>
      <c r="K328" s="63"/>
      <c r="L328" s="610"/>
      <c r="M328" s="464"/>
      <c r="N328" s="464"/>
      <c r="O328" s="464"/>
      <c r="P328" s="689"/>
      <c r="Q328" s="612"/>
      <c r="R328" s="612"/>
      <c r="S328" s="612"/>
      <c r="T328" s="612"/>
      <c r="U328" s="612"/>
      <c r="V328" s="612"/>
      <c r="W328" s="612"/>
      <c r="X328" s="612"/>
      <c r="Y328" s="612"/>
      <c r="Z328" s="612"/>
      <c r="AA328" s="612"/>
      <c r="AB328" s="612"/>
      <c r="AC328" s="612"/>
      <c r="AD328" s="612"/>
      <c r="AE328" s="612"/>
      <c r="AF328" s="612"/>
      <c r="AG328" s="612"/>
      <c r="AH328" s="612"/>
      <c r="AI328" s="612"/>
      <c r="AJ328" s="612"/>
      <c r="AK328" s="612"/>
      <c r="AL328" s="612"/>
      <c r="AM328" s="690"/>
      <c r="AN328" s="464"/>
      <c r="AO328" s="464"/>
      <c r="AP328" s="464"/>
      <c r="AQ328" s="611"/>
      <c r="AR328" s="63"/>
      <c r="AS328" s="63"/>
      <c r="AU328"/>
      <c r="AV328"/>
      <c r="AW328"/>
      <c r="AX328"/>
      <c r="CX328" s="613"/>
      <c r="CY328" s="613"/>
      <c r="CZ328" s="63"/>
      <c r="DA328" s="63"/>
      <c r="DB328" s="609"/>
    </row>
    <row r="329" spans="2:106" ht="3.65" customHeight="1">
      <c r="B329" s="614"/>
      <c r="C329" s="613"/>
      <c r="D329" s="613"/>
      <c r="E329" s="613"/>
      <c r="F329" s="613"/>
      <c r="G329" s="613"/>
      <c r="H329" s="1513"/>
      <c r="I329" s="605"/>
      <c r="J329" s="63"/>
      <c r="K329" s="63"/>
      <c r="L329" s="610"/>
      <c r="M329" s="464"/>
      <c r="N329" s="464"/>
      <c r="O329" s="464"/>
      <c r="P329" s="689"/>
      <c r="Q329" s="612"/>
      <c r="R329" s="612"/>
      <c r="S329" s="612"/>
      <c r="T329" s="612"/>
      <c r="U329" s="612"/>
      <c r="V329" s="612"/>
      <c r="W329" s="612"/>
      <c r="X329" s="612"/>
      <c r="Y329" s="612"/>
      <c r="Z329" s="612"/>
      <c r="AA329" s="612"/>
      <c r="AB329" s="612"/>
      <c r="AC329" s="612"/>
      <c r="AD329" s="612"/>
      <c r="AE329" s="612"/>
      <c r="AF329" s="612"/>
      <c r="AG329" s="612"/>
      <c r="AH329" s="612"/>
      <c r="AI329" s="612"/>
      <c r="AJ329" s="612"/>
      <c r="AK329" s="612"/>
      <c r="AL329" s="612"/>
      <c r="AM329" s="690"/>
      <c r="AN329" s="464"/>
      <c r="AO329" s="464"/>
      <c r="AP329" s="464"/>
      <c r="AQ329" s="611"/>
      <c r="AR329" s="63"/>
      <c r="AS329" s="63"/>
      <c r="AU329"/>
      <c r="AV329"/>
      <c r="AW329"/>
      <c r="AX329"/>
      <c r="CX329" s="613"/>
      <c r="CY329" s="613"/>
      <c r="CZ329" s="63"/>
      <c r="DA329" s="63"/>
      <c r="DB329" s="609"/>
    </row>
    <row r="330" spans="2:106" ht="3.65" customHeight="1">
      <c r="B330" s="614"/>
      <c r="C330" s="613"/>
      <c r="D330" s="613"/>
      <c r="E330" s="613"/>
      <c r="F330" s="613"/>
      <c r="G330" s="613"/>
      <c r="H330" s="1513"/>
      <c r="I330" s="605"/>
      <c r="J330" s="63"/>
      <c r="K330" s="63"/>
      <c r="L330" s="610"/>
      <c r="M330" s="464"/>
      <c r="N330" s="464"/>
      <c r="O330" s="464"/>
      <c r="P330" s="689"/>
      <c r="Q330" s="612"/>
      <c r="R330" s="612"/>
      <c r="S330" s="612"/>
      <c r="T330" s="612"/>
      <c r="U330" s="612"/>
      <c r="V330" s="612"/>
      <c r="W330" s="612"/>
      <c r="X330" s="612"/>
      <c r="Y330" s="612"/>
      <c r="Z330" s="612"/>
      <c r="AA330" s="612"/>
      <c r="AB330" s="612"/>
      <c r="AC330" s="612"/>
      <c r="AD330" s="612"/>
      <c r="AE330" s="612"/>
      <c r="AF330" s="612"/>
      <c r="AG330" s="612"/>
      <c r="AH330" s="612"/>
      <c r="AI330" s="612"/>
      <c r="AJ330" s="612"/>
      <c r="AK330" s="612"/>
      <c r="AL330" s="612"/>
      <c r="AM330" s="690"/>
      <c r="AN330" s="464"/>
      <c r="AO330" s="464"/>
      <c r="AP330" s="464"/>
      <c r="AQ330" s="611"/>
      <c r="AR330" s="63"/>
      <c r="AS330" s="63"/>
      <c r="AU330"/>
      <c r="AV330"/>
      <c r="AW330"/>
      <c r="AX330"/>
      <c r="CX330" s="613"/>
      <c r="CY330" s="613"/>
      <c r="CZ330" s="63"/>
      <c r="DA330" s="63"/>
      <c r="DB330" s="609"/>
    </row>
    <row r="331" spans="2:106" ht="3.65" customHeight="1">
      <c r="B331" s="614"/>
      <c r="C331" s="613"/>
      <c r="D331" s="613"/>
      <c r="E331" s="613"/>
      <c r="F331" s="613"/>
      <c r="G331" s="613"/>
      <c r="H331" s="1513"/>
      <c r="I331" s="605"/>
      <c r="J331" s="63"/>
      <c r="K331" s="63"/>
      <c r="L331" s="610"/>
      <c r="M331" s="464"/>
      <c r="N331" s="464"/>
      <c r="O331" s="464"/>
      <c r="P331" s="687"/>
      <c r="Q331" s="202"/>
      <c r="R331" s="202"/>
      <c r="S331" s="202"/>
      <c r="T331" s="202"/>
      <c r="U331" s="202"/>
      <c r="V331" s="612"/>
      <c r="W331" s="612"/>
      <c r="X331" s="612"/>
      <c r="Y331" s="612"/>
      <c r="Z331" s="612"/>
      <c r="AA331" s="612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688"/>
      <c r="AN331" s="464"/>
      <c r="AO331" s="464"/>
      <c r="AP331" s="464"/>
      <c r="AQ331" s="611"/>
      <c r="AR331" s="63"/>
      <c r="AS331" s="63"/>
      <c r="AU331"/>
      <c r="AV331"/>
      <c r="AW331"/>
      <c r="AX331"/>
      <c r="CX331" s="613"/>
      <c r="CY331" s="613"/>
      <c r="CZ331" s="63"/>
      <c r="DA331" s="63"/>
      <c r="DB331" s="609"/>
    </row>
    <row r="332" spans="2:106" ht="3.65" customHeight="1">
      <c r="B332" s="614"/>
      <c r="C332" s="613"/>
      <c r="D332" s="613"/>
      <c r="E332" s="613"/>
      <c r="F332" s="613"/>
      <c r="G332" s="613"/>
      <c r="H332" s="1513"/>
      <c r="I332" s="605"/>
      <c r="J332" s="63"/>
      <c r="K332" s="63"/>
      <c r="L332" s="610"/>
      <c r="M332" s="464"/>
      <c r="N332" s="464"/>
      <c r="O332" s="464"/>
      <c r="P332" s="687"/>
      <c r="Q332" s="202"/>
      <c r="R332" s="202"/>
      <c r="S332" s="202"/>
      <c r="T332" s="202"/>
      <c r="U332" s="202"/>
      <c r="V332" s="612"/>
      <c r="W332" s="612"/>
      <c r="X332" s="612"/>
      <c r="Y332" s="612"/>
      <c r="Z332" s="612"/>
      <c r="AA332" s="612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688"/>
      <c r="AN332" s="464"/>
      <c r="AO332" s="464"/>
      <c r="AP332" s="464"/>
      <c r="AQ332" s="611"/>
      <c r="AR332" s="63"/>
      <c r="AS332" s="63"/>
      <c r="AU332"/>
      <c r="AV332"/>
      <c r="AW332"/>
      <c r="AX332"/>
      <c r="CX332" s="613"/>
      <c r="CY332" s="613"/>
      <c r="CZ332" s="63"/>
      <c r="DA332" s="63"/>
      <c r="DB332" s="609"/>
    </row>
    <row r="333" spans="2:106" ht="3.65" customHeight="1">
      <c r="B333" s="614"/>
      <c r="C333" s="613"/>
      <c r="D333" s="613"/>
      <c r="E333" s="613"/>
      <c r="F333" s="613"/>
      <c r="G333" s="613"/>
      <c r="H333" s="1513"/>
      <c r="I333" s="605"/>
      <c r="J333" s="63"/>
      <c r="K333" s="63"/>
      <c r="L333" s="610"/>
      <c r="M333" s="464"/>
      <c r="N333" s="464"/>
      <c r="O333" s="464"/>
      <c r="P333" s="687"/>
      <c r="Q333" s="202"/>
      <c r="R333" s="202"/>
      <c r="S333" s="202"/>
      <c r="T333" s="202"/>
      <c r="U333" s="202"/>
      <c r="V333" s="612"/>
      <c r="W333" s="612"/>
      <c r="X333" s="612"/>
      <c r="Y333" s="612"/>
      <c r="Z333" s="612"/>
      <c r="AA333" s="612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688"/>
      <c r="AN333" s="464"/>
      <c r="AO333" s="464"/>
      <c r="AP333" s="464"/>
      <c r="AQ333" s="611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13"/>
      <c r="CY333" s="613"/>
      <c r="CZ333" s="63"/>
      <c r="DA333" s="63"/>
      <c r="DB333" s="609"/>
    </row>
    <row r="334" spans="2:106" ht="3.65" customHeight="1">
      <c r="B334" s="614"/>
      <c r="C334" s="613"/>
      <c r="D334" s="613"/>
      <c r="E334" s="613"/>
      <c r="F334" s="613"/>
      <c r="G334" s="613"/>
      <c r="H334" s="1513"/>
      <c r="I334" s="605"/>
      <c r="J334" s="63"/>
      <c r="K334" s="63"/>
      <c r="L334" s="610"/>
      <c r="M334" s="464"/>
      <c r="N334" s="464"/>
      <c r="O334" s="464"/>
      <c r="P334" s="691"/>
      <c r="Q334" s="692"/>
      <c r="R334" s="692"/>
      <c r="S334" s="692"/>
      <c r="T334" s="692"/>
      <c r="U334" s="692"/>
      <c r="V334" s="693"/>
      <c r="W334" s="693"/>
      <c r="X334" s="693"/>
      <c r="Y334" s="693"/>
      <c r="Z334" s="693"/>
      <c r="AA334" s="693"/>
      <c r="AB334" s="692"/>
      <c r="AC334" s="692"/>
      <c r="AD334" s="692"/>
      <c r="AE334" s="692"/>
      <c r="AF334" s="692"/>
      <c r="AG334" s="692"/>
      <c r="AH334" s="692"/>
      <c r="AI334" s="692"/>
      <c r="AJ334" s="692"/>
      <c r="AK334" s="692"/>
      <c r="AL334" s="692"/>
      <c r="AM334" s="694"/>
      <c r="AN334" s="464"/>
      <c r="AO334" s="464"/>
      <c r="AP334" s="464"/>
      <c r="AQ334" s="611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13"/>
      <c r="CY334" s="613"/>
      <c r="CZ334" s="63"/>
      <c r="DA334" s="63"/>
      <c r="DB334" s="609"/>
    </row>
    <row r="335" spans="2:106" ht="3.65" customHeight="1">
      <c r="B335" s="614"/>
      <c r="C335" s="613"/>
      <c r="D335" s="613"/>
      <c r="E335" s="613"/>
      <c r="F335" s="613"/>
      <c r="G335" s="613"/>
      <c r="H335" s="1513"/>
      <c r="I335" s="605"/>
      <c r="J335" s="63"/>
      <c r="K335" s="63"/>
      <c r="L335" s="610"/>
      <c r="M335" s="464"/>
      <c r="N335" s="464"/>
      <c r="O335" s="464"/>
      <c r="P335" s="695"/>
      <c r="Q335" s="696"/>
      <c r="R335" s="696"/>
      <c r="S335" s="696"/>
      <c r="T335" s="696"/>
      <c r="U335" s="696"/>
      <c r="V335" s="697"/>
      <c r="W335" s="697"/>
      <c r="X335" s="697"/>
      <c r="Y335" s="697"/>
      <c r="Z335" s="697"/>
      <c r="AA335" s="697"/>
      <c r="AB335" s="696"/>
      <c r="AC335" s="696"/>
      <c r="AD335" s="696"/>
      <c r="AE335" s="696"/>
      <c r="AF335" s="696"/>
      <c r="AG335" s="696"/>
      <c r="AH335" s="696"/>
      <c r="AI335" s="696"/>
      <c r="AJ335" s="696"/>
      <c r="AK335" s="696"/>
      <c r="AL335" s="696"/>
      <c r="AM335" s="698"/>
      <c r="AN335" s="464"/>
      <c r="AO335" s="464"/>
      <c r="AP335" s="464"/>
      <c r="AQ335" s="611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13"/>
      <c r="CY335" s="613"/>
      <c r="CZ335" s="63"/>
      <c r="DA335" s="63"/>
      <c r="DB335" s="609"/>
    </row>
    <row r="336" spans="2:106" ht="3.65" customHeight="1">
      <c r="B336" s="614"/>
      <c r="C336" s="613"/>
      <c r="D336" s="613"/>
      <c r="E336" s="613"/>
      <c r="F336" s="613"/>
      <c r="G336" s="613"/>
      <c r="H336" s="1513"/>
      <c r="I336" s="605"/>
      <c r="J336" s="63"/>
      <c r="K336" s="63"/>
      <c r="L336" s="610"/>
      <c r="M336" s="464"/>
      <c r="N336" s="464"/>
      <c r="O336" s="464"/>
      <c r="P336" s="695"/>
      <c r="Q336" s="696"/>
      <c r="R336" s="696"/>
      <c r="S336" s="696"/>
      <c r="T336" s="696"/>
      <c r="U336" s="696"/>
      <c r="V336" s="697"/>
      <c r="W336" s="697"/>
      <c r="X336" s="697"/>
      <c r="Y336" s="697"/>
      <c r="Z336" s="697"/>
      <c r="AA336" s="697"/>
      <c r="AB336" s="697"/>
      <c r="AC336" s="697"/>
      <c r="AD336" s="697"/>
      <c r="AE336" s="697"/>
      <c r="AF336" s="696"/>
      <c r="AG336" s="696"/>
      <c r="AH336" s="696"/>
      <c r="AI336" s="696"/>
      <c r="AJ336" s="696"/>
      <c r="AK336" s="696"/>
      <c r="AL336" s="696"/>
      <c r="AM336" s="698"/>
      <c r="AN336" s="464"/>
      <c r="AO336" s="464"/>
      <c r="AP336" s="464"/>
      <c r="AQ336" s="611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13"/>
      <c r="CY336" s="613"/>
      <c r="CZ336" s="63"/>
      <c r="DA336" s="63"/>
      <c r="DB336" s="609"/>
    </row>
    <row r="337" spans="2:106" ht="3.65" customHeight="1">
      <c r="B337" s="614"/>
      <c r="C337" s="613"/>
      <c r="D337" s="613"/>
      <c r="E337" s="613"/>
      <c r="F337" s="613"/>
      <c r="G337" s="613"/>
      <c r="H337" s="1513"/>
      <c r="I337" s="605"/>
      <c r="J337" s="63"/>
      <c r="K337" s="63"/>
      <c r="L337" s="610"/>
      <c r="M337" s="464"/>
      <c r="N337" s="464"/>
      <c r="O337" s="464"/>
      <c r="P337" s="695"/>
      <c r="Q337" s="696"/>
      <c r="R337" s="696"/>
      <c r="S337" s="696"/>
      <c r="T337" s="696"/>
      <c r="U337" s="696"/>
      <c r="V337" s="697"/>
      <c r="W337" s="697"/>
      <c r="X337" s="697"/>
      <c r="Y337" s="697"/>
      <c r="Z337" s="697"/>
      <c r="AA337" s="697"/>
      <c r="AB337" s="697"/>
      <c r="AC337" s="697"/>
      <c r="AD337" s="697"/>
      <c r="AE337" s="697"/>
      <c r="AF337" s="696"/>
      <c r="AG337" s="696"/>
      <c r="AH337" s="696"/>
      <c r="AI337" s="696"/>
      <c r="AJ337" s="696"/>
      <c r="AK337" s="696"/>
      <c r="AL337" s="696"/>
      <c r="AM337" s="698"/>
      <c r="AN337" s="464"/>
      <c r="AO337" s="464"/>
      <c r="AP337" s="464"/>
      <c r="AQ337" s="611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13"/>
      <c r="CY337" s="613"/>
      <c r="CZ337" s="63"/>
      <c r="DA337" s="63"/>
      <c r="DB337" s="609"/>
    </row>
    <row r="338" spans="2:106" ht="3.65" customHeight="1">
      <c r="B338" s="614"/>
      <c r="C338" s="613"/>
      <c r="D338" s="613"/>
      <c r="E338" s="613"/>
      <c r="F338" s="613"/>
      <c r="G338" s="613"/>
      <c r="H338" s="1513"/>
      <c r="I338" s="605"/>
      <c r="J338" s="1024" t="e" vm="43">
        <v>#VALUE!</v>
      </c>
      <c r="K338" s="1024"/>
      <c r="L338" s="610"/>
      <c r="M338" s="464"/>
      <c r="N338" s="464"/>
      <c r="O338" s="464"/>
      <c r="P338" s="695"/>
      <c r="Q338" s="696"/>
      <c r="R338" s="696"/>
      <c r="S338" s="696"/>
      <c r="T338" s="696"/>
      <c r="U338" s="696"/>
      <c r="V338" s="697"/>
      <c r="W338" s="697"/>
      <c r="X338" s="697"/>
      <c r="Y338" s="697"/>
      <c r="Z338" s="697"/>
      <c r="AA338" s="697"/>
      <c r="AB338" s="697"/>
      <c r="AC338" s="697"/>
      <c r="AD338" s="697"/>
      <c r="AE338" s="697"/>
      <c r="AF338" s="696"/>
      <c r="AG338" s="696"/>
      <c r="AH338" s="696"/>
      <c r="AI338" s="696"/>
      <c r="AJ338" s="696"/>
      <c r="AK338" s="696"/>
      <c r="AL338" s="696"/>
      <c r="AM338" s="698"/>
      <c r="AN338" s="464"/>
      <c r="AO338" s="464"/>
      <c r="AP338" s="464"/>
      <c r="AQ338" s="611"/>
      <c r="AR338" s="1024" t="e" vm="43">
        <v>#VALUE!</v>
      </c>
      <c r="AS338" s="1024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13"/>
      <c r="CY338" s="613"/>
      <c r="CZ338" s="63"/>
      <c r="DA338" s="63"/>
      <c r="DB338" s="609"/>
    </row>
    <row r="339" spans="2:106" ht="3.65" customHeight="1">
      <c r="B339" s="614"/>
      <c r="C339" s="613"/>
      <c r="D339" s="613"/>
      <c r="E339" s="613"/>
      <c r="F339" s="613"/>
      <c r="G339" s="613"/>
      <c r="H339" s="1513"/>
      <c r="I339" s="605"/>
      <c r="J339" s="1024"/>
      <c r="K339" s="1024"/>
      <c r="L339" s="610"/>
      <c r="M339" s="464"/>
      <c r="N339" s="464"/>
      <c r="O339" s="464"/>
      <c r="P339" s="695"/>
      <c r="Q339" s="696"/>
      <c r="R339" s="696"/>
      <c r="S339" s="696"/>
      <c r="T339" s="696"/>
      <c r="U339" s="696"/>
      <c r="V339" s="697"/>
      <c r="W339" s="697"/>
      <c r="X339" s="697"/>
      <c r="Y339" s="697"/>
      <c r="Z339" s="697"/>
      <c r="AA339" s="697"/>
      <c r="AB339" s="697"/>
      <c r="AC339" s="697"/>
      <c r="AD339" s="697"/>
      <c r="AE339" s="697"/>
      <c r="AF339" s="696"/>
      <c r="AG339" s="696"/>
      <c r="AH339" s="696"/>
      <c r="AI339" s="696"/>
      <c r="AJ339" s="696"/>
      <c r="AK339" s="696"/>
      <c r="AL339" s="696"/>
      <c r="AM339" s="698"/>
      <c r="AN339" s="464"/>
      <c r="AO339" s="464"/>
      <c r="AP339" s="464"/>
      <c r="AQ339" s="611"/>
      <c r="AR339" s="1024"/>
      <c r="AS339" s="1024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13"/>
      <c r="CY339" s="613"/>
      <c r="CZ339" s="63"/>
      <c r="DA339" s="63"/>
      <c r="DB339" s="609"/>
    </row>
    <row r="340" spans="2:106" ht="3.65" customHeight="1">
      <c r="B340" s="614"/>
      <c r="C340" s="613"/>
      <c r="D340" s="613"/>
      <c r="E340" s="613"/>
      <c r="F340" s="613"/>
      <c r="G340" s="613"/>
      <c r="H340" s="1513"/>
      <c r="I340" s="605"/>
      <c r="J340" s="1024"/>
      <c r="K340" s="1024"/>
      <c r="L340" s="610"/>
      <c r="M340" s="464"/>
      <c r="N340" s="464"/>
      <c r="O340" s="464"/>
      <c r="P340" s="695"/>
      <c r="Q340" s="696"/>
      <c r="R340" s="696"/>
      <c r="S340" s="696"/>
      <c r="T340" s="696"/>
      <c r="U340" s="696"/>
      <c r="V340" s="697"/>
      <c r="W340" s="697"/>
      <c r="X340" s="697"/>
      <c r="Y340" s="697"/>
      <c r="Z340" s="696"/>
      <c r="AA340" s="696"/>
      <c r="AB340" s="696"/>
      <c r="AC340" s="696"/>
      <c r="AD340" s="696"/>
      <c r="AE340" s="696"/>
      <c r="AF340" s="696"/>
      <c r="AG340" s="696"/>
      <c r="AH340" s="696"/>
      <c r="AI340" s="696"/>
      <c r="AJ340" s="696"/>
      <c r="AK340" s="696"/>
      <c r="AL340" s="696"/>
      <c r="AM340" s="698"/>
      <c r="AN340" s="464"/>
      <c r="AO340" s="464"/>
      <c r="AP340" s="464"/>
      <c r="AQ340" s="611"/>
      <c r="AR340" s="1024"/>
      <c r="AS340" s="1024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13"/>
      <c r="CY340" s="613"/>
      <c r="CZ340" s="63"/>
      <c r="DA340" s="63"/>
      <c r="DB340" s="609"/>
    </row>
    <row r="341" spans="2:106" ht="3.65" customHeight="1">
      <c r="B341" s="614"/>
      <c r="C341" s="613"/>
      <c r="D341" s="613"/>
      <c r="E341" s="613"/>
      <c r="F341" s="613"/>
      <c r="G341" s="613"/>
      <c r="H341" s="1513"/>
      <c r="I341" s="605"/>
      <c r="J341" s="1024"/>
      <c r="K341" s="1024"/>
      <c r="L341" s="610"/>
      <c r="M341" s="464"/>
      <c r="N341" s="464"/>
      <c r="O341" s="464"/>
      <c r="P341" s="699"/>
      <c r="Q341" s="700"/>
      <c r="R341" s="700"/>
      <c r="S341" s="700"/>
      <c r="T341" s="700"/>
      <c r="U341" s="700"/>
      <c r="V341" s="701"/>
      <c r="W341" s="701"/>
      <c r="X341" s="701"/>
      <c r="Y341" s="701"/>
      <c r="Z341" s="700"/>
      <c r="AA341" s="700"/>
      <c r="AB341" s="700"/>
      <c r="AC341" s="700"/>
      <c r="AD341" s="700"/>
      <c r="AE341" s="700"/>
      <c r="AF341" s="700"/>
      <c r="AG341" s="700"/>
      <c r="AH341" s="700"/>
      <c r="AI341" s="700"/>
      <c r="AJ341" s="700"/>
      <c r="AK341" s="700"/>
      <c r="AL341" s="700"/>
      <c r="AM341" s="702"/>
      <c r="AN341" s="464"/>
      <c r="AO341" s="464"/>
      <c r="AP341" s="464"/>
      <c r="AQ341" s="611"/>
      <c r="AR341" s="1024"/>
      <c r="AS341" s="1024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13"/>
      <c r="CY341" s="613"/>
      <c r="CZ341" s="63"/>
      <c r="DA341" s="63"/>
      <c r="DB341" s="609"/>
    </row>
    <row r="342" spans="2:106" ht="3.65" customHeight="1">
      <c r="B342" s="614"/>
      <c r="C342" s="613"/>
      <c r="D342" s="613"/>
      <c r="E342" s="613"/>
      <c r="F342" s="613"/>
      <c r="G342" s="613"/>
      <c r="H342" s="1513"/>
      <c r="I342" s="605"/>
      <c r="J342" s="1024"/>
      <c r="K342" s="1024"/>
      <c r="L342" s="610"/>
      <c r="M342" s="464"/>
      <c r="N342" s="464"/>
      <c r="O342" s="464"/>
      <c r="P342" s="464"/>
      <c r="Q342" s="464"/>
      <c r="R342" s="464"/>
      <c r="S342" s="464"/>
      <c r="T342" s="464"/>
      <c r="U342" s="464"/>
      <c r="V342" s="464"/>
      <c r="W342" s="464"/>
      <c r="X342" s="464"/>
      <c r="Y342" s="464"/>
      <c r="Z342" s="464"/>
      <c r="AA342" s="464"/>
      <c r="AB342" s="464"/>
      <c r="AC342" s="464"/>
      <c r="AD342" s="464"/>
      <c r="AE342" s="464"/>
      <c r="AF342" s="464"/>
      <c r="AG342" s="464"/>
      <c r="AH342" s="464"/>
      <c r="AI342" s="464"/>
      <c r="AJ342" s="464"/>
      <c r="AK342" s="464"/>
      <c r="AL342" s="464"/>
      <c r="AM342" s="464"/>
      <c r="AN342" s="464"/>
      <c r="AO342" s="464"/>
      <c r="AP342" s="464"/>
      <c r="AQ342" s="611"/>
      <c r="AR342" s="1024"/>
      <c r="AS342" s="1024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13"/>
      <c r="CY342" s="613"/>
      <c r="CZ342" s="63"/>
      <c r="DA342" s="63"/>
      <c r="DB342" s="609"/>
    </row>
    <row r="343" spans="2:106" ht="3.65" customHeight="1">
      <c r="B343" s="614"/>
      <c r="C343" s="613"/>
      <c r="D343" s="613"/>
      <c r="E343" s="613"/>
      <c r="F343" s="613"/>
      <c r="G343" s="613"/>
      <c r="H343" s="1513"/>
      <c r="I343" s="605"/>
      <c r="J343" s="63"/>
      <c r="K343" s="63"/>
      <c r="L343" s="610"/>
      <c r="M343" s="464"/>
      <c r="N343" s="464"/>
      <c r="O343" s="464"/>
      <c r="P343" s="464"/>
      <c r="Q343" s="464"/>
      <c r="R343" s="464"/>
      <c r="S343" s="464"/>
      <c r="T343" s="464"/>
      <c r="U343" s="464"/>
      <c r="V343" s="464"/>
      <c r="W343" s="464"/>
      <c r="X343" s="464"/>
      <c r="Y343" s="464"/>
      <c r="Z343" s="464"/>
      <c r="AA343" s="464"/>
      <c r="AB343" s="464"/>
      <c r="AC343" s="464"/>
      <c r="AD343" s="464"/>
      <c r="AE343" s="464"/>
      <c r="AF343" s="464"/>
      <c r="AG343" s="464"/>
      <c r="AH343" s="464"/>
      <c r="AI343" s="464"/>
      <c r="AJ343" s="464"/>
      <c r="AK343" s="464"/>
      <c r="AL343" s="464"/>
      <c r="AM343" s="464"/>
      <c r="AN343" s="464"/>
      <c r="AO343" s="464"/>
      <c r="AP343" s="464"/>
      <c r="AQ343" s="611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13"/>
      <c r="CY343" s="613"/>
      <c r="CZ343" s="63"/>
      <c r="DA343" s="63"/>
      <c r="DB343" s="609"/>
    </row>
    <row r="344" spans="2:106" ht="3.65" customHeight="1">
      <c r="B344" s="614"/>
      <c r="C344" s="613"/>
      <c r="D344" s="613"/>
      <c r="E344" s="613"/>
      <c r="F344" s="613"/>
      <c r="G344" s="613"/>
      <c r="H344" s="1513"/>
      <c r="I344" s="605"/>
      <c r="J344" s="63"/>
      <c r="K344" s="63"/>
      <c r="L344" s="489"/>
      <c r="M344" s="490"/>
      <c r="N344" s="490"/>
      <c r="O344" s="490"/>
      <c r="P344" s="490"/>
      <c r="Q344" s="490"/>
      <c r="R344" s="490"/>
      <c r="S344" s="490"/>
      <c r="T344" s="490"/>
      <c r="U344" s="490"/>
      <c r="V344" s="490"/>
      <c r="W344" s="490"/>
      <c r="X344" s="490"/>
      <c r="Y344" s="490"/>
      <c r="Z344" s="490"/>
      <c r="AA344" s="490"/>
      <c r="AB344" s="490"/>
      <c r="AC344" s="490"/>
      <c r="AD344" s="490"/>
      <c r="AE344" s="490"/>
      <c r="AF344" s="490"/>
      <c r="AG344" s="490"/>
      <c r="AH344" s="490"/>
      <c r="AI344" s="490"/>
      <c r="AJ344" s="490"/>
      <c r="AK344" s="490"/>
      <c r="AL344" s="490"/>
      <c r="AM344" s="490"/>
      <c r="AN344" s="490"/>
      <c r="AO344" s="490"/>
      <c r="AP344" s="490"/>
      <c r="AQ344" s="491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13"/>
      <c r="CY344" s="613"/>
      <c r="CZ344" s="63"/>
      <c r="DA344" s="63"/>
      <c r="DB344" s="609"/>
    </row>
    <row r="345" spans="2:106" ht="3.65" customHeight="1">
      <c r="B345" s="614"/>
      <c r="C345" s="613"/>
      <c r="D345" s="613"/>
      <c r="E345" s="613"/>
      <c r="F345" s="613"/>
      <c r="G345" s="613"/>
      <c r="H345" s="1513"/>
      <c r="I345" s="60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13"/>
      <c r="CY345" s="613"/>
      <c r="CZ345" s="63"/>
      <c r="DA345" s="63"/>
      <c r="DB345" s="609"/>
    </row>
    <row r="346" spans="2:106" ht="3.65" customHeight="1">
      <c r="B346" s="614"/>
      <c r="C346" s="613"/>
      <c r="D346" s="613"/>
      <c r="E346" s="613"/>
      <c r="F346" s="613"/>
      <c r="G346" s="613"/>
      <c r="H346" s="1513"/>
      <c r="I346" s="605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13"/>
      <c r="CY346" s="613"/>
      <c r="CZ346" s="63"/>
      <c r="DA346" s="63"/>
      <c r="DB346" s="609"/>
    </row>
    <row r="347" spans="2:106" ht="3.65" customHeight="1">
      <c r="B347" s="614"/>
      <c r="C347" s="613"/>
      <c r="D347" s="613"/>
      <c r="E347" s="613"/>
      <c r="F347" s="613"/>
      <c r="G347" s="613"/>
      <c r="H347" s="1513"/>
      <c r="I347" s="605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13"/>
      <c r="CY347" s="613"/>
      <c r="CZ347" s="63"/>
      <c r="DA347" s="63"/>
      <c r="DB347" s="609"/>
    </row>
    <row r="348" spans="2:106" ht="3.65" customHeight="1">
      <c r="B348" s="614"/>
      <c r="C348" s="613"/>
      <c r="D348" s="613"/>
      <c r="E348" s="613"/>
      <c r="F348" s="613"/>
      <c r="G348" s="613"/>
      <c r="H348" s="1513"/>
      <c r="I348" s="605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12"/>
      <c r="CD348" s="612"/>
      <c r="CE348" s="612"/>
      <c r="CF348" s="612"/>
      <c r="CX348" s="613"/>
      <c r="CY348" s="613"/>
      <c r="CZ348" s="63"/>
      <c r="DA348" s="63"/>
      <c r="DB348" s="609"/>
    </row>
    <row r="349" spans="2:106" ht="3.65" customHeight="1">
      <c r="B349" s="614"/>
      <c r="C349" s="613"/>
      <c r="D349" s="613"/>
      <c r="E349" s="613"/>
      <c r="F349" s="613"/>
      <c r="G349" s="613"/>
      <c r="H349" s="1513"/>
      <c r="I349" s="605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12"/>
      <c r="CD349" s="612"/>
      <c r="CE349" s="612"/>
      <c r="CF349" s="612"/>
      <c r="CX349" s="613"/>
      <c r="CY349" s="613"/>
      <c r="CZ349" s="63"/>
      <c r="DA349" s="63"/>
      <c r="DB349" s="609"/>
    </row>
    <row r="350" spans="2:106" ht="3.65" customHeight="1">
      <c r="B350" s="614"/>
      <c r="C350" s="613"/>
      <c r="D350" s="613"/>
      <c r="E350" s="613"/>
      <c r="F350" s="613"/>
      <c r="G350" s="613"/>
      <c r="H350" s="1513"/>
      <c r="I350" s="605"/>
      <c r="BV350" s="63"/>
      <c r="BW350" s="63"/>
      <c r="BX350" s="63"/>
      <c r="BY350" s="63"/>
      <c r="BZ350" s="63"/>
      <c r="CA350" s="63"/>
      <c r="CB350" s="63"/>
      <c r="CC350" s="612"/>
      <c r="CD350" s="612"/>
      <c r="CE350" s="612"/>
      <c r="CF350" s="612"/>
      <c r="CX350" s="613"/>
      <c r="CY350" s="613"/>
      <c r="CZ350" s="63"/>
      <c r="DA350" s="63"/>
      <c r="DB350" s="609"/>
    </row>
    <row r="351" spans="2:106" ht="3.65" customHeight="1">
      <c r="B351" s="614"/>
      <c r="C351" s="613"/>
      <c r="D351" s="613"/>
      <c r="E351" s="613"/>
      <c r="F351" s="613"/>
      <c r="G351" s="613"/>
      <c r="H351" s="1513"/>
      <c r="I351" s="605"/>
      <c r="BV351" s="63"/>
      <c r="BW351" s="63"/>
      <c r="BX351" s="63"/>
      <c r="BY351" s="63"/>
      <c r="BZ351" s="63"/>
      <c r="CA351" s="63"/>
      <c r="CB351" s="63"/>
      <c r="CC351" s="612"/>
      <c r="CD351" s="612"/>
      <c r="CE351" s="612"/>
      <c r="CF351" s="612"/>
      <c r="CX351" s="613"/>
      <c r="CY351" s="613"/>
      <c r="CZ351" s="63"/>
      <c r="DA351" s="63"/>
      <c r="DB351" s="609"/>
    </row>
    <row r="352" spans="2:106" ht="3.65" customHeight="1">
      <c r="B352" s="614"/>
      <c r="C352" s="613"/>
      <c r="D352" s="613"/>
      <c r="E352" s="613"/>
      <c r="F352" s="613"/>
      <c r="G352" s="613"/>
      <c r="H352" s="1513"/>
      <c r="I352" s="605"/>
      <c r="BV352" s="63"/>
      <c r="BW352" s="63"/>
      <c r="BX352" s="63"/>
      <c r="BY352" s="63"/>
      <c r="BZ352" s="63"/>
      <c r="CA352" s="63"/>
      <c r="CB352" s="63"/>
      <c r="CC352" s="612"/>
      <c r="CD352" s="612"/>
      <c r="CE352" s="612"/>
      <c r="CF352" s="612"/>
      <c r="CX352" s="613"/>
      <c r="CY352" s="613"/>
      <c r="CZ352" s="63"/>
      <c r="DA352" s="63"/>
      <c r="DB352" s="609"/>
    </row>
    <row r="353" spans="2:106" ht="3.65" customHeight="1">
      <c r="B353" s="614"/>
      <c r="C353" s="613"/>
      <c r="D353" s="613"/>
      <c r="E353" s="613"/>
      <c r="F353" s="613"/>
      <c r="G353" s="613"/>
      <c r="H353" s="1513"/>
      <c r="I353" s="605"/>
      <c r="CT353" s="63"/>
      <c r="CU353" s="63"/>
      <c r="CV353" s="63"/>
      <c r="CW353" s="63"/>
      <c r="CX353" s="63"/>
      <c r="CY353" s="63"/>
      <c r="CZ353" s="63"/>
      <c r="DA353" s="63"/>
      <c r="DB353" s="609"/>
    </row>
    <row r="354" spans="2:106" ht="3.65" customHeight="1">
      <c r="B354" s="616"/>
      <c r="C354" s="617"/>
      <c r="D354" s="617"/>
      <c r="E354" s="617"/>
      <c r="F354" s="617"/>
      <c r="G354" s="617"/>
      <c r="H354" s="1515"/>
      <c r="I354" s="619"/>
      <c r="J354" s="620"/>
      <c r="K354" s="620"/>
      <c r="L354" s="620"/>
      <c r="M354" s="620"/>
      <c r="N354" s="620"/>
      <c r="O354" s="620"/>
      <c r="P354" s="620"/>
      <c r="Q354" s="620"/>
      <c r="R354" s="620"/>
      <c r="S354" s="620"/>
      <c r="T354" s="620"/>
      <c r="U354" s="620"/>
      <c r="V354" s="620"/>
      <c r="W354" s="620"/>
      <c r="X354" s="620"/>
      <c r="Y354" s="620"/>
      <c r="Z354" s="620"/>
      <c r="AA354" s="620"/>
      <c r="AB354" s="620"/>
      <c r="AC354" s="620"/>
      <c r="AD354" s="620"/>
      <c r="AE354" s="620"/>
      <c r="AF354" s="620"/>
      <c r="AG354" s="620"/>
      <c r="AH354" s="620"/>
      <c r="AI354" s="620"/>
      <c r="AJ354" s="620"/>
      <c r="AK354" s="620"/>
      <c r="AL354" s="620"/>
      <c r="AM354" s="620"/>
      <c r="AN354" s="620"/>
      <c r="AO354" s="620"/>
      <c r="AP354" s="620"/>
      <c r="AQ354" s="620"/>
      <c r="AR354" s="620"/>
      <c r="AS354" s="620"/>
      <c r="AT354" s="620"/>
      <c r="AU354" s="620"/>
      <c r="AV354" s="620"/>
      <c r="AW354" s="620"/>
      <c r="AX354" s="620"/>
      <c r="AY354" s="620"/>
      <c r="AZ354" s="620"/>
      <c r="BA354" s="620"/>
      <c r="BB354" s="620"/>
      <c r="BC354" s="620"/>
      <c r="BD354" s="620"/>
      <c r="BE354" s="620"/>
      <c r="BF354" s="620"/>
      <c r="BG354" s="620"/>
      <c r="BH354" s="620"/>
      <c r="BI354" s="620"/>
      <c r="BJ354" s="620"/>
      <c r="BK354" s="620"/>
      <c r="BL354" s="620"/>
      <c r="BM354" s="620"/>
      <c r="BN354" s="620"/>
      <c r="BO354" s="620"/>
      <c r="BP354" s="620"/>
      <c r="BQ354" s="620"/>
      <c r="BR354" s="620"/>
      <c r="BS354" s="620"/>
      <c r="BT354" s="620"/>
      <c r="BU354" s="620"/>
      <c r="BV354" s="620"/>
      <c r="BW354" s="620"/>
      <c r="BX354" s="620"/>
      <c r="BY354" s="620"/>
      <c r="BZ354" s="620"/>
      <c r="CA354" s="620"/>
      <c r="CB354" s="620"/>
      <c r="CC354" s="620"/>
      <c r="CD354" s="620"/>
      <c r="CE354" s="620"/>
      <c r="CF354" s="620"/>
      <c r="CG354" s="620"/>
      <c r="CH354" s="620"/>
      <c r="CI354" s="620"/>
      <c r="CJ354" s="620"/>
      <c r="CK354" s="620"/>
      <c r="CL354" s="620"/>
      <c r="CM354" s="620"/>
      <c r="CN354" s="620"/>
      <c r="CO354" s="620"/>
      <c r="CP354" s="620"/>
      <c r="CQ354" s="620"/>
      <c r="CR354" s="620"/>
      <c r="CS354" s="620"/>
      <c r="CT354" s="620"/>
      <c r="CU354" s="620"/>
      <c r="CV354" s="620"/>
      <c r="CW354" s="620"/>
      <c r="CX354" s="620"/>
      <c r="CY354" s="620"/>
      <c r="CZ354" s="620"/>
      <c r="DA354" s="620"/>
      <c r="DB354" s="621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87:DB88"/>
    <mergeCell ref="H5:H86"/>
    <mergeCell ref="C6:C8"/>
    <mergeCell ref="D6:D8"/>
    <mergeCell ref="E6:E8"/>
    <mergeCell ref="F6:F8"/>
    <mergeCell ref="G6:G8"/>
    <mergeCell ref="J13:K17"/>
    <mergeCell ref="I4:DB4"/>
    <mergeCell ref="BP13:BQ17"/>
    <mergeCell ref="AF15:AX18"/>
    <mergeCell ref="J75:K79"/>
    <mergeCell ref="BP75:BQ79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FE1550"/>
  <sheetViews>
    <sheetView topLeftCell="A28" workbookViewId="0">
      <selection activeCell="H5" sqref="H5:H86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161">
      <c r="B2" s="1523" t="s">
        <v>97</v>
      </c>
      <c r="C2" s="1524"/>
      <c r="D2" s="1524"/>
      <c r="E2" s="1524"/>
      <c r="F2" s="1524"/>
      <c r="G2" s="1524"/>
      <c r="H2" s="1524"/>
      <c r="I2" s="1524"/>
      <c r="J2" s="1524"/>
      <c r="K2" s="1524"/>
      <c r="L2" s="1524"/>
      <c r="M2" s="1524"/>
      <c r="N2" s="1524"/>
      <c r="O2" s="1524"/>
      <c r="P2" s="1524"/>
      <c r="Q2" s="1524"/>
      <c r="R2" s="1524"/>
      <c r="S2" s="1524"/>
      <c r="T2" s="1524"/>
      <c r="U2" s="1524"/>
      <c r="V2" s="1524"/>
      <c r="W2" s="1524"/>
      <c r="X2" s="1524"/>
      <c r="Y2" s="1524"/>
      <c r="Z2" s="1524"/>
      <c r="AA2" s="1524"/>
      <c r="AB2" s="1524"/>
      <c r="AC2" s="1524"/>
      <c r="AD2" s="1524"/>
      <c r="AE2" s="1524"/>
      <c r="AF2" s="1524"/>
      <c r="AG2" s="1524"/>
      <c r="AH2" s="1524"/>
      <c r="AI2" s="1524"/>
      <c r="AJ2" s="1524"/>
      <c r="AK2" s="1524"/>
      <c r="AL2" s="1524"/>
      <c r="AM2" s="1524"/>
      <c r="AN2" s="1524"/>
      <c r="AO2" s="1524"/>
      <c r="AP2" s="1524"/>
      <c r="AQ2" s="1524"/>
      <c r="AR2" s="1524"/>
      <c r="AS2" s="1524"/>
      <c r="AT2" s="1524"/>
      <c r="AU2" s="1524"/>
      <c r="AV2" s="1524"/>
      <c r="AW2" s="1524"/>
      <c r="AX2" s="1524"/>
      <c r="AY2" s="1524"/>
      <c r="AZ2" s="1524"/>
      <c r="BA2" s="1524"/>
      <c r="BB2" s="1524"/>
      <c r="BC2" s="1524"/>
      <c r="BD2" s="1524"/>
      <c r="BE2" s="1524"/>
      <c r="BF2" s="1524"/>
      <c r="BG2" s="1524"/>
      <c r="BH2" s="1524"/>
      <c r="BI2" s="1524"/>
      <c r="BJ2" s="1524"/>
      <c r="BK2" s="1524"/>
      <c r="BL2" s="1524"/>
      <c r="BM2" s="1524"/>
      <c r="BN2" s="1525"/>
    </row>
    <row r="3" spans="2:161" ht="14.5" customHeight="1">
      <c r="B3" s="1526"/>
      <c r="C3" s="1527"/>
      <c r="D3" s="1527"/>
      <c r="E3" s="1527"/>
      <c r="F3" s="1527"/>
      <c r="G3" s="1527"/>
      <c r="H3" s="1527"/>
      <c r="I3" s="1527"/>
      <c r="J3" s="1527"/>
      <c r="K3" s="1527"/>
      <c r="L3" s="1527"/>
      <c r="M3" s="1527"/>
      <c r="N3" s="1527"/>
      <c r="O3" s="1527"/>
      <c r="P3" s="1527"/>
      <c r="Q3" s="1527"/>
      <c r="R3" s="1527"/>
      <c r="S3" s="1527"/>
      <c r="T3" s="1527"/>
      <c r="U3" s="1527"/>
      <c r="V3" s="1527"/>
      <c r="W3" s="1527"/>
      <c r="X3" s="1527"/>
      <c r="Y3" s="1527"/>
      <c r="Z3" s="1527"/>
      <c r="AA3" s="1527"/>
      <c r="AB3" s="1527"/>
      <c r="AC3" s="1527"/>
      <c r="AD3" s="1527"/>
      <c r="AE3" s="1527"/>
      <c r="AF3" s="1527"/>
      <c r="AG3" s="1527"/>
      <c r="AH3" s="1527"/>
      <c r="AI3" s="1527"/>
      <c r="AJ3" s="1527"/>
      <c r="AK3" s="1527"/>
      <c r="AL3" s="1527"/>
      <c r="AM3" s="1527"/>
      <c r="AN3" s="1527"/>
      <c r="AO3" s="1527"/>
      <c r="AP3" s="1527"/>
      <c r="AQ3" s="1527"/>
      <c r="AR3" s="1527"/>
      <c r="AS3" s="1527"/>
      <c r="AT3" s="1527"/>
      <c r="AU3" s="1527"/>
      <c r="AV3" s="1527"/>
      <c r="AW3" s="1527"/>
      <c r="AX3" s="1527"/>
      <c r="AY3" s="1527"/>
      <c r="AZ3" s="1527"/>
      <c r="BA3" s="1527"/>
      <c r="BB3" s="1527"/>
      <c r="BC3" s="1527"/>
      <c r="BD3" s="1527"/>
      <c r="BE3" s="1527"/>
      <c r="BF3" s="1527"/>
      <c r="BG3" s="1527"/>
      <c r="BH3" s="1527"/>
      <c r="BI3" s="1527"/>
      <c r="BJ3" s="1527"/>
      <c r="BK3" s="1527"/>
      <c r="BL3" s="1527"/>
      <c r="BM3" s="1527"/>
      <c r="BN3" s="1528"/>
    </row>
    <row r="4" spans="2:161" ht="73.900000000000006" customHeight="1">
      <c r="B4" s="600" t="s">
        <v>99</v>
      </c>
      <c r="C4" s="599" t="s">
        <v>250</v>
      </c>
      <c r="D4" s="599" t="s">
        <v>251</v>
      </c>
      <c r="E4" s="599" t="s">
        <v>252</v>
      </c>
      <c r="F4" s="599" t="s">
        <v>253</v>
      </c>
      <c r="G4" s="599" t="s">
        <v>254</v>
      </c>
      <c r="H4" s="600" t="s">
        <v>256</v>
      </c>
      <c r="I4" s="1502" t="s">
        <v>105</v>
      </c>
      <c r="J4" s="1502"/>
      <c r="K4" s="1502"/>
      <c r="L4" s="1502"/>
      <c r="M4" s="1502"/>
      <c r="N4" s="1502"/>
      <c r="O4" s="1502"/>
      <c r="P4" s="1502"/>
      <c r="Q4" s="1502"/>
      <c r="R4" s="1502"/>
      <c r="S4" s="1502"/>
      <c r="T4" s="1502"/>
      <c r="U4" s="1502"/>
      <c r="V4" s="1502"/>
      <c r="W4" s="1502"/>
      <c r="X4" s="1502"/>
      <c r="Y4" s="1502"/>
      <c r="Z4" s="1502"/>
      <c r="AA4" s="1502"/>
      <c r="AB4" s="1502"/>
      <c r="AC4" s="1502"/>
      <c r="AD4" s="1502"/>
      <c r="AE4" s="1502"/>
      <c r="AF4" s="1502"/>
      <c r="AG4" s="1502"/>
      <c r="AH4" s="1502"/>
      <c r="AI4" s="1502"/>
      <c r="AJ4" s="1502"/>
      <c r="AK4" s="1502"/>
      <c r="AL4" s="1502"/>
      <c r="AM4" s="1502"/>
      <c r="AN4" s="1502"/>
      <c r="AO4" s="1502"/>
      <c r="AP4" s="1502"/>
      <c r="AQ4" s="1502"/>
      <c r="AR4" s="1502"/>
      <c r="AS4" s="1502"/>
      <c r="AT4" s="1502"/>
      <c r="AU4" s="1502"/>
      <c r="AV4" s="1502"/>
      <c r="AW4" s="1502"/>
      <c r="AX4" s="1502"/>
      <c r="AY4" s="1502"/>
      <c r="AZ4" s="1502"/>
      <c r="BA4" s="1502"/>
      <c r="BB4" s="1502"/>
      <c r="BC4" s="1502"/>
      <c r="BD4" s="1502"/>
      <c r="BE4" s="1502"/>
      <c r="BF4" s="1502"/>
      <c r="BG4" s="1502"/>
      <c r="BH4" s="1502"/>
      <c r="BI4" s="1502"/>
      <c r="BJ4" s="1502"/>
      <c r="BK4" s="1502"/>
      <c r="BL4" s="1502"/>
      <c r="BM4" s="1502"/>
      <c r="BN4" s="1502"/>
    </row>
    <row r="5" spans="2:161" ht="14.5" customHeight="1">
      <c r="B5" s="707" t="s">
        <v>412</v>
      </c>
      <c r="C5" s="707"/>
      <c r="D5" s="708" t="s">
        <v>257</v>
      </c>
      <c r="E5" s="707" t="s">
        <v>236</v>
      </c>
      <c r="F5" s="707" t="s">
        <v>234</v>
      </c>
      <c r="G5" s="709" t="s">
        <v>258</v>
      </c>
      <c r="H5" s="1512"/>
      <c r="I5" s="710"/>
      <c r="J5" s="710"/>
      <c r="K5" s="710"/>
      <c r="L5" s="710"/>
      <c r="M5" s="710"/>
      <c r="N5" s="710"/>
      <c r="O5" s="710"/>
      <c r="P5" s="710"/>
      <c r="Q5" s="710"/>
      <c r="R5" s="710"/>
      <c r="S5" s="710"/>
      <c r="T5" s="710"/>
      <c r="U5" s="710"/>
      <c r="V5" s="710"/>
      <c r="W5" s="710"/>
      <c r="X5" s="710"/>
      <c r="Y5" s="710"/>
      <c r="Z5" s="710"/>
      <c r="AA5" s="710"/>
      <c r="AB5" s="710"/>
      <c r="AC5" s="710"/>
      <c r="AD5" s="710"/>
      <c r="AE5" s="710"/>
      <c r="AF5" s="710"/>
      <c r="AG5" s="710"/>
      <c r="AH5" s="710"/>
      <c r="AI5" s="710"/>
      <c r="AJ5" s="710"/>
      <c r="AK5" s="710"/>
      <c r="AL5" s="710"/>
      <c r="AM5" s="710"/>
      <c r="AN5" s="710"/>
      <c r="AO5" s="710"/>
      <c r="AP5" s="710"/>
      <c r="AQ5" s="710"/>
      <c r="AR5" s="710"/>
      <c r="AS5" s="710"/>
      <c r="AT5" s="710"/>
      <c r="AU5" s="710"/>
      <c r="AV5" s="710"/>
      <c r="AW5" s="710"/>
      <c r="AX5" s="710"/>
      <c r="AY5" s="710"/>
      <c r="AZ5" s="710"/>
      <c r="BA5" s="710"/>
      <c r="BB5" s="710"/>
      <c r="BC5" s="710"/>
      <c r="BD5" s="710"/>
      <c r="BE5" s="710"/>
      <c r="BF5" s="710"/>
      <c r="BG5" s="710"/>
      <c r="BH5" s="710"/>
      <c r="BI5" s="710"/>
      <c r="BJ5" s="710"/>
      <c r="BK5" s="710"/>
      <c r="BL5" s="710"/>
      <c r="BM5" s="710"/>
      <c r="BN5" s="711"/>
    </row>
    <row r="6" spans="2:161" ht="6" customHeight="1">
      <c r="B6" s="605"/>
      <c r="D6" s="871"/>
      <c r="H6" s="1513"/>
      <c r="BN6" s="609"/>
    </row>
    <row r="7" spans="2:161" ht="3.65" customHeight="1">
      <c r="B7" s="605"/>
      <c r="D7" s="871"/>
      <c r="H7" s="1513"/>
      <c r="L7" s="712"/>
      <c r="M7" s="713"/>
      <c r="N7" s="713"/>
      <c r="O7" s="713"/>
      <c r="P7" s="713"/>
      <c r="Q7" s="713"/>
      <c r="R7" s="713"/>
      <c r="S7" s="714"/>
      <c r="BN7" s="609"/>
    </row>
    <row r="8" spans="2:161" ht="3.65" customHeight="1">
      <c r="B8" s="605"/>
      <c r="D8" s="871"/>
      <c r="H8" s="1513"/>
      <c r="L8" s="715"/>
      <c r="M8" s="716"/>
      <c r="N8" s="716"/>
      <c r="O8" s="716"/>
      <c r="P8" s="716"/>
      <c r="Q8" s="716"/>
      <c r="R8" s="716"/>
      <c r="S8" s="717"/>
      <c r="BN8" s="609"/>
    </row>
    <row r="9" spans="2:161" ht="3.65" customHeight="1">
      <c r="B9" s="605"/>
      <c r="D9" s="871"/>
      <c r="H9" s="1513"/>
      <c r="L9" s="492"/>
      <c r="M9" s="493"/>
      <c r="N9" s="718"/>
      <c r="O9" s="718"/>
      <c r="P9" s="718"/>
      <c r="Q9" s="718"/>
      <c r="R9" s="492"/>
      <c r="S9" s="493"/>
      <c r="BN9" s="609"/>
    </row>
    <row r="10" spans="2:161" ht="3.65" customHeight="1">
      <c r="B10" s="605"/>
      <c r="H10" s="1513"/>
      <c r="L10" s="492"/>
      <c r="M10" s="493"/>
      <c r="N10" s="718"/>
      <c r="O10" s="718"/>
      <c r="P10" s="906"/>
      <c r="Q10" s="906"/>
      <c r="R10" s="492"/>
      <c r="S10" s="493"/>
      <c r="BN10" s="609"/>
    </row>
    <row r="11" spans="2:161" ht="3.65" customHeight="1">
      <c r="B11" s="605"/>
      <c r="H11" s="1513"/>
      <c r="L11" s="492"/>
      <c r="M11" s="493"/>
      <c r="N11" s="718"/>
      <c r="O11" s="718"/>
      <c r="P11" s="718"/>
      <c r="Q11" s="718"/>
      <c r="R11" s="492"/>
      <c r="S11" s="493"/>
      <c r="BN11" s="609"/>
    </row>
    <row r="12" spans="2:161" ht="3.65" customHeight="1">
      <c r="B12" s="907"/>
      <c r="C12" s="908"/>
      <c r="D12" s="908"/>
      <c r="E12" s="908"/>
      <c r="F12" s="908"/>
      <c r="G12" s="908"/>
      <c r="H12" s="1516"/>
      <c r="I12" s="908"/>
      <c r="J12" s="908"/>
      <c r="K12" s="908"/>
      <c r="L12" s="492"/>
      <c r="M12" s="493"/>
      <c r="N12" s="718"/>
      <c r="O12" s="718"/>
      <c r="P12" s="718"/>
      <c r="Q12" s="718"/>
      <c r="R12" s="492"/>
      <c r="S12" s="493"/>
      <c r="T12" s="908"/>
      <c r="U12" s="908"/>
      <c r="V12" s="908"/>
      <c r="W12" s="908"/>
      <c r="X12" s="908"/>
      <c r="Y12" s="908"/>
      <c r="Z12" s="908"/>
      <c r="AA12" s="908"/>
      <c r="AB12" s="908"/>
      <c r="AC12" s="908"/>
      <c r="AD12" s="908"/>
      <c r="AE12" s="908"/>
      <c r="AF12" s="908"/>
      <c r="AG12" s="908"/>
      <c r="AH12" s="908"/>
      <c r="AI12" s="908"/>
      <c r="AJ12" s="908"/>
      <c r="AK12" s="908"/>
      <c r="AL12" s="908"/>
      <c r="AM12" s="908"/>
      <c r="AN12" s="908"/>
      <c r="AO12" s="908"/>
      <c r="AP12" s="908"/>
      <c r="AQ12" s="908"/>
      <c r="AR12" s="908"/>
      <c r="AS12" s="908"/>
      <c r="AT12" s="908"/>
      <c r="AU12" s="908"/>
      <c r="AV12" s="908"/>
      <c r="AW12" s="908"/>
      <c r="AX12" s="908"/>
      <c r="AY12" s="908"/>
      <c r="AZ12" s="908"/>
      <c r="BA12" s="908"/>
      <c r="BB12" s="908"/>
      <c r="BC12" s="908"/>
      <c r="BD12" s="908"/>
      <c r="BE12" s="908"/>
      <c r="BF12" s="908"/>
      <c r="BG12" s="908"/>
      <c r="BH12" s="908"/>
      <c r="BI12" s="908"/>
      <c r="BJ12" s="908"/>
      <c r="BK12" s="908"/>
      <c r="BL12" s="908"/>
      <c r="BM12" s="908"/>
      <c r="BN12" s="909"/>
      <c r="BO12" s="908"/>
      <c r="BP12" s="908"/>
      <c r="BQ12" s="908"/>
      <c r="BR12" s="908"/>
      <c r="BS12" s="908"/>
      <c r="BT12" s="908"/>
      <c r="BU12" s="908"/>
      <c r="BV12" s="908"/>
      <c r="BW12" s="908"/>
      <c r="BX12" s="908"/>
      <c r="BY12" s="908"/>
      <c r="BZ12" s="908"/>
      <c r="CA12" s="908"/>
      <c r="CB12" s="908"/>
      <c r="CC12" s="908"/>
      <c r="CD12" s="908"/>
      <c r="CE12" s="908"/>
      <c r="CF12" s="908"/>
      <c r="CG12" s="908"/>
      <c r="CH12" s="908"/>
      <c r="CI12" s="908"/>
      <c r="CJ12" s="908"/>
      <c r="CK12" s="908"/>
      <c r="CL12" s="908"/>
      <c r="CM12" s="908"/>
      <c r="CN12" s="908"/>
      <c r="CO12" s="908"/>
      <c r="CP12" s="908"/>
      <c r="CQ12" s="908"/>
      <c r="CR12" s="908"/>
      <c r="CS12" s="908"/>
      <c r="CT12" s="908"/>
      <c r="CU12" s="908"/>
      <c r="CV12" s="908"/>
      <c r="CW12" s="908"/>
      <c r="CX12" s="908"/>
      <c r="CY12" s="908"/>
      <c r="CZ12" s="908"/>
      <c r="DA12" s="908"/>
      <c r="DB12" s="908"/>
      <c r="DC12" s="908"/>
      <c r="DD12" s="908"/>
      <c r="DE12" s="908"/>
      <c r="DF12" s="908"/>
      <c r="DG12" s="908"/>
      <c r="DH12" s="908"/>
      <c r="DI12" s="908"/>
      <c r="DJ12" s="908"/>
      <c r="DK12" s="908"/>
      <c r="DL12" s="908"/>
      <c r="DM12" s="908"/>
      <c r="DN12" s="908"/>
      <c r="DO12" s="908"/>
      <c r="DP12" s="908"/>
      <c r="DQ12" s="908"/>
      <c r="DR12" s="908"/>
      <c r="DS12" s="908"/>
      <c r="DT12" s="908"/>
      <c r="DU12" s="908"/>
      <c r="DV12" s="908"/>
      <c r="DW12" s="908"/>
      <c r="DX12" s="908"/>
      <c r="DY12" s="908"/>
      <c r="DZ12" s="908"/>
      <c r="EA12" s="908"/>
      <c r="EB12" s="908"/>
      <c r="EC12" s="908"/>
      <c r="ED12" s="908"/>
      <c r="EE12" s="908"/>
      <c r="EF12" s="908"/>
      <c r="EG12" s="908"/>
      <c r="EH12" s="908"/>
      <c r="EI12" s="908"/>
      <c r="EJ12" s="908"/>
      <c r="EK12" s="908"/>
      <c r="EL12" s="908"/>
      <c r="EM12" s="908"/>
      <c r="EN12" s="908"/>
      <c r="EO12" s="908"/>
      <c r="EP12" s="908"/>
      <c r="EQ12" s="908"/>
      <c r="ER12" s="908"/>
      <c r="ES12" s="908"/>
      <c r="ET12" s="908"/>
      <c r="EU12" s="908"/>
      <c r="EV12" s="908"/>
      <c r="EW12" s="908"/>
      <c r="EX12" s="908"/>
      <c r="EY12" s="908"/>
      <c r="EZ12" s="908"/>
      <c r="FA12" s="908"/>
      <c r="FB12" s="908"/>
      <c r="FC12" s="908"/>
      <c r="FD12" s="908"/>
      <c r="FE12" s="908"/>
    </row>
    <row r="13" spans="2:161" ht="3.65" customHeight="1">
      <c r="B13" s="605"/>
      <c r="H13" s="1513"/>
      <c r="L13" s="492"/>
      <c r="M13" s="493"/>
      <c r="N13" s="718"/>
      <c r="O13" s="718"/>
      <c r="P13" s="718"/>
      <c r="Q13" s="718"/>
      <c r="R13" s="492"/>
      <c r="S13" s="493"/>
      <c r="BN13" s="609"/>
    </row>
    <row r="14" spans="2:161" ht="3.65" customHeight="1">
      <c r="B14" s="605"/>
      <c r="H14" s="1513"/>
      <c r="L14" s="492"/>
      <c r="M14" s="493"/>
      <c r="N14" s="718"/>
      <c r="O14" s="718"/>
      <c r="P14" s="718"/>
      <c r="Q14" s="718"/>
      <c r="R14" s="492"/>
      <c r="S14" s="493"/>
      <c r="BN14" s="609"/>
    </row>
    <row r="15" spans="2:161" ht="3.65" customHeight="1">
      <c r="B15" s="605"/>
      <c r="H15" s="1513"/>
      <c r="L15" s="492"/>
      <c r="M15" s="493"/>
      <c r="N15" s="718"/>
      <c r="O15" s="718"/>
      <c r="P15" s="718"/>
      <c r="Q15" s="718"/>
      <c r="R15" s="492"/>
      <c r="S15" s="493"/>
      <c r="BN15" s="609"/>
    </row>
    <row r="16" spans="2:161" ht="3.65" customHeight="1">
      <c r="B16" s="605"/>
      <c r="H16" s="1513"/>
      <c r="L16" s="492"/>
      <c r="M16" s="493"/>
      <c r="N16" s="718"/>
      <c r="O16" s="718"/>
      <c r="P16" s="718"/>
      <c r="Q16" s="718"/>
      <c r="R16" s="492"/>
      <c r="S16" s="493"/>
      <c r="BN16" s="609"/>
    </row>
    <row r="17" spans="2:66" ht="3.65" customHeight="1">
      <c r="B17" s="605"/>
      <c r="H17" s="1513"/>
      <c r="L17" s="492"/>
      <c r="M17" s="493"/>
      <c r="N17" s="718"/>
      <c r="O17" s="718"/>
      <c r="P17" s="718"/>
      <c r="Q17" s="718"/>
      <c r="R17" s="492"/>
      <c r="S17" s="493"/>
      <c r="BN17" s="609"/>
    </row>
    <row r="18" spans="2:66" ht="3.65" customHeight="1">
      <c r="B18" s="605"/>
      <c r="H18" s="1513"/>
      <c r="L18" s="492"/>
      <c r="M18" s="493"/>
      <c r="N18" s="718"/>
      <c r="O18" s="718"/>
      <c r="P18" s="718"/>
      <c r="Q18" s="718"/>
      <c r="R18" s="492"/>
      <c r="S18" s="493"/>
      <c r="BN18" s="609"/>
    </row>
    <row r="19" spans="2:66" ht="3.65" customHeight="1">
      <c r="B19" s="605"/>
      <c r="H19" s="1513"/>
      <c r="L19" s="492"/>
      <c r="M19" s="493"/>
      <c r="N19" s="718"/>
      <c r="O19" s="718"/>
      <c r="P19" s="718"/>
      <c r="Q19" s="718"/>
      <c r="R19" s="492"/>
      <c r="S19" s="493"/>
      <c r="BN19" s="609"/>
    </row>
    <row r="20" spans="2:66" ht="3.65" customHeight="1">
      <c r="B20" s="605"/>
      <c r="H20" s="1513"/>
      <c r="L20" s="492"/>
      <c r="M20" s="493"/>
      <c r="N20" s="718"/>
      <c r="O20" s="718"/>
      <c r="P20" s="718"/>
      <c r="Q20" s="718"/>
      <c r="R20" s="492"/>
      <c r="S20" s="493"/>
      <c r="BN20" s="609"/>
    </row>
    <row r="21" spans="2:66" ht="3.65" customHeight="1">
      <c r="B21" s="605"/>
      <c r="H21" s="1513"/>
      <c r="L21" s="492"/>
      <c r="M21" s="493"/>
      <c r="N21" s="718"/>
      <c r="O21" s="718"/>
      <c r="P21" s="718"/>
      <c r="Q21" s="718"/>
      <c r="R21" s="492"/>
      <c r="S21" s="493"/>
      <c r="BN21" s="609"/>
    </row>
    <row r="22" spans="2:66" ht="3.65" customHeight="1">
      <c r="B22" s="605"/>
      <c r="H22" s="1513"/>
      <c r="L22" s="492"/>
      <c r="M22" s="493"/>
      <c r="N22" s="718"/>
      <c r="O22" s="718"/>
      <c r="P22" s="718"/>
      <c r="Q22" s="718"/>
      <c r="R22" s="492"/>
      <c r="S22" s="493"/>
      <c r="BN22" s="609"/>
    </row>
    <row r="23" spans="2:66" ht="3.65" customHeight="1">
      <c r="B23" s="605"/>
      <c r="H23" s="1513"/>
      <c r="L23" s="492"/>
      <c r="M23" s="493"/>
      <c r="N23" s="718"/>
      <c r="O23" s="718"/>
      <c r="P23" s="718"/>
      <c r="Q23" s="718"/>
      <c r="R23" s="492"/>
      <c r="S23" s="493"/>
      <c r="BN23" s="609"/>
    </row>
    <row r="24" spans="2:66" ht="3.65" customHeight="1">
      <c r="B24" s="605"/>
      <c r="H24" s="1513"/>
      <c r="L24" s="492"/>
      <c r="M24" s="493"/>
      <c r="N24" s="718"/>
      <c r="O24" s="718"/>
      <c r="P24" s="718"/>
      <c r="Q24" s="718"/>
      <c r="R24" s="492"/>
      <c r="S24" s="493"/>
      <c r="BN24" s="609"/>
    </row>
    <row r="25" spans="2:66" ht="3.65" customHeight="1">
      <c r="B25" s="605"/>
      <c r="H25" s="1513"/>
      <c r="L25" s="492"/>
      <c r="M25" s="493"/>
      <c r="N25" s="718"/>
      <c r="O25" s="718"/>
      <c r="P25" s="718"/>
      <c r="Q25" s="718"/>
      <c r="R25" s="492"/>
      <c r="S25" s="493"/>
      <c r="BN25" s="609"/>
    </row>
    <row r="26" spans="2:66" ht="3.65" customHeight="1">
      <c r="B26" s="605"/>
      <c r="H26" s="1513"/>
      <c r="L26" s="492"/>
      <c r="M26" s="493"/>
      <c r="N26" s="718"/>
      <c r="O26" s="718"/>
      <c r="P26" s="718"/>
      <c r="Q26" s="718"/>
      <c r="R26" s="492"/>
      <c r="S26" s="493"/>
      <c r="BN26" s="609"/>
    </row>
    <row r="27" spans="2:66" ht="3.65" customHeight="1">
      <c r="B27" s="605"/>
      <c r="H27" s="1513"/>
      <c r="L27" s="492"/>
      <c r="M27" s="493"/>
      <c r="N27" s="718"/>
      <c r="O27" s="718"/>
      <c r="P27" s="718"/>
      <c r="Q27" s="718"/>
      <c r="R27" s="492"/>
      <c r="S27" s="493"/>
      <c r="BN27" s="609"/>
    </row>
    <row r="28" spans="2:66" ht="3.65" customHeight="1">
      <c r="B28" s="605"/>
      <c r="H28" s="1513"/>
      <c r="L28" s="492"/>
      <c r="M28" s="493"/>
      <c r="N28" s="718"/>
      <c r="O28" s="718"/>
      <c r="P28" s="718"/>
      <c r="Q28" s="718"/>
      <c r="R28" s="492"/>
      <c r="S28" s="493"/>
      <c r="BN28" s="609"/>
    </row>
    <row r="29" spans="2:66" ht="3.65" customHeight="1">
      <c r="B29" s="605"/>
      <c r="H29" s="1513"/>
      <c r="L29" s="492"/>
      <c r="M29" s="493"/>
      <c r="N29" s="718"/>
      <c r="O29" s="718"/>
      <c r="P29" s="718"/>
      <c r="Q29" s="718"/>
      <c r="R29" s="492"/>
      <c r="S29" s="493"/>
      <c r="BN29" s="609"/>
    </row>
    <row r="30" spans="2:66" ht="3.65" customHeight="1">
      <c r="B30" s="605"/>
      <c r="H30" s="1513"/>
      <c r="L30" s="492"/>
      <c r="M30" s="493"/>
      <c r="N30" s="718"/>
      <c r="O30" s="718"/>
      <c r="P30" s="718"/>
      <c r="Q30" s="718"/>
      <c r="R30" s="492"/>
      <c r="S30" s="493"/>
      <c r="BN30" s="609"/>
    </row>
    <row r="31" spans="2:66" ht="3.65" customHeight="1">
      <c r="B31" s="605"/>
      <c r="H31" s="1513"/>
      <c r="L31" s="492"/>
      <c r="M31" s="493"/>
      <c r="N31" s="718"/>
      <c r="O31" s="718"/>
      <c r="P31" s="718"/>
      <c r="Q31" s="718"/>
      <c r="R31" s="492"/>
      <c r="S31" s="493"/>
      <c r="BN31" s="609"/>
    </row>
    <row r="32" spans="2:66" ht="3.65" customHeight="1">
      <c r="B32" s="605"/>
      <c r="H32" s="1513"/>
      <c r="L32" s="492"/>
      <c r="M32" s="493"/>
      <c r="N32" s="718"/>
      <c r="O32" s="718"/>
      <c r="P32" s="718"/>
      <c r="Q32" s="718"/>
      <c r="R32" s="492"/>
      <c r="S32" s="493"/>
      <c r="BN32" s="609"/>
    </row>
    <row r="33" spans="2:66" ht="3.65" customHeight="1">
      <c r="B33" s="605"/>
      <c r="H33" s="1513"/>
      <c r="L33" s="492"/>
      <c r="M33" s="493"/>
      <c r="N33" s="718"/>
      <c r="O33" s="718"/>
      <c r="P33" s="718"/>
      <c r="Q33" s="718"/>
      <c r="R33" s="492"/>
      <c r="S33" s="493"/>
      <c r="BN33" s="609"/>
    </row>
    <row r="34" spans="2:66" ht="3.65" customHeight="1">
      <c r="B34" s="605"/>
      <c r="H34" s="1513"/>
      <c r="L34" s="492"/>
      <c r="M34" s="493"/>
      <c r="N34" s="718"/>
      <c r="O34" s="718"/>
      <c r="P34" s="718"/>
      <c r="Q34" s="718"/>
      <c r="R34" s="492"/>
      <c r="S34" s="493"/>
      <c r="BN34" s="609"/>
    </row>
    <row r="35" spans="2:66" ht="3.65" customHeight="1">
      <c r="B35" s="605"/>
      <c r="H35" s="1513"/>
      <c r="L35" s="492"/>
      <c r="M35" s="493"/>
      <c r="N35" s="718"/>
      <c r="O35" s="718"/>
      <c r="P35" s="718"/>
      <c r="Q35" s="718"/>
      <c r="R35" s="492"/>
      <c r="S35" s="493"/>
      <c r="BN35" s="609"/>
    </row>
    <row r="36" spans="2:66" ht="3.65" customHeight="1">
      <c r="B36" s="605"/>
      <c r="H36" s="1513"/>
      <c r="L36" s="492"/>
      <c r="M36" s="493"/>
      <c r="N36" s="718"/>
      <c r="O36" s="718"/>
      <c r="P36" s="718"/>
      <c r="Q36" s="718"/>
      <c r="R36" s="492"/>
      <c r="S36" s="493"/>
      <c r="BN36" s="609"/>
    </row>
    <row r="37" spans="2:66" ht="3.65" customHeight="1">
      <c r="B37" s="605"/>
      <c r="H37" s="1513"/>
      <c r="L37" s="492"/>
      <c r="M37" s="493"/>
      <c r="N37" s="718"/>
      <c r="O37" s="718"/>
      <c r="P37" s="718"/>
      <c r="Q37" s="718"/>
      <c r="R37" s="492"/>
      <c r="S37" s="493"/>
      <c r="BN37" s="609"/>
    </row>
    <row r="38" spans="2:66" ht="3.65" customHeight="1">
      <c r="B38" s="605"/>
      <c r="H38" s="1513"/>
      <c r="L38" s="492"/>
      <c r="M38" s="493"/>
      <c r="N38" s="718"/>
      <c r="O38" s="718"/>
      <c r="P38" s="718"/>
      <c r="Q38" s="718"/>
      <c r="R38" s="492"/>
      <c r="S38" s="493"/>
      <c r="BN38" s="609"/>
    </row>
    <row r="39" spans="2:66" ht="3.65" customHeight="1">
      <c r="B39" s="605"/>
      <c r="H39" s="1513"/>
      <c r="L39" s="492"/>
      <c r="M39" s="493"/>
      <c r="N39" s="718"/>
      <c r="O39" s="718"/>
      <c r="P39" s="718"/>
      <c r="Q39" s="718"/>
      <c r="R39" s="492"/>
      <c r="S39" s="493"/>
      <c r="BN39" s="609"/>
    </row>
    <row r="40" spans="2:66" ht="3.65" customHeight="1">
      <c r="B40" s="605"/>
      <c r="H40" s="1513"/>
      <c r="L40" s="492"/>
      <c r="M40" s="493"/>
      <c r="N40" s="718"/>
      <c r="O40" s="718"/>
      <c r="P40" s="718"/>
      <c r="Q40" s="718"/>
      <c r="R40" s="492"/>
      <c r="S40" s="493"/>
      <c r="BN40" s="609"/>
    </row>
    <row r="41" spans="2:66" ht="3.65" customHeight="1">
      <c r="B41" s="605"/>
      <c r="H41" s="1513"/>
      <c r="L41" s="492"/>
      <c r="M41" s="493"/>
      <c r="N41" s="718"/>
      <c r="O41" s="718"/>
      <c r="P41" s="718"/>
      <c r="Q41" s="718"/>
      <c r="R41" s="492"/>
      <c r="S41" s="493"/>
      <c r="BN41" s="609"/>
    </row>
    <row r="42" spans="2:66" ht="3.65" customHeight="1">
      <c r="B42" s="605"/>
      <c r="H42" s="1513"/>
      <c r="L42" s="492"/>
      <c r="M42" s="493"/>
      <c r="N42" s="718"/>
      <c r="O42" s="718"/>
      <c r="P42" s="718"/>
      <c r="Q42" s="718"/>
      <c r="R42" s="492"/>
      <c r="S42" s="493"/>
      <c r="BN42" s="609"/>
    </row>
    <row r="43" spans="2:66" ht="3.65" customHeight="1">
      <c r="B43" s="605"/>
      <c r="H43" s="1513"/>
      <c r="L43" s="492"/>
      <c r="M43" s="493"/>
      <c r="N43" s="718"/>
      <c r="O43" s="718"/>
      <c r="P43" s="718"/>
      <c r="Q43" s="718"/>
      <c r="R43" s="492"/>
      <c r="S43" s="493"/>
      <c r="BN43" s="609"/>
    </row>
    <row r="44" spans="2:66" ht="3.65" customHeight="1">
      <c r="B44" s="605"/>
      <c r="H44" s="1513"/>
      <c r="L44" s="492"/>
      <c r="M44" s="493"/>
      <c r="N44" s="718"/>
      <c r="O44" s="718"/>
      <c r="P44" s="718"/>
      <c r="Q44" s="718"/>
      <c r="R44" s="492"/>
      <c r="S44" s="493"/>
      <c r="BN44" s="609"/>
    </row>
    <row r="45" spans="2:66" ht="3.65" customHeight="1">
      <c r="B45" s="605"/>
      <c r="H45" s="1513"/>
      <c r="L45" s="492"/>
      <c r="M45" s="493"/>
      <c r="N45" s="718"/>
      <c r="O45" s="718"/>
      <c r="P45" s="718"/>
      <c r="Q45" s="718"/>
      <c r="R45" s="492"/>
      <c r="S45" s="493"/>
      <c r="BN45" s="609"/>
    </row>
    <row r="46" spans="2:66" ht="3.65" customHeight="1">
      <c r="B46" s="605"/>
      <c r="H46" s="1513"/>
      <c r="L46" s="492"/>
      <c r="M46" s="493"/>
      <c r="N46" s="718"/>
      <c r="O46" s="718"/>
      <c r="P46" s="906"/>
      <c r="Q46" s="906"/>
      <c r="R46" s="492"/>
      <c r="S46" s="493"/>
      <c r="BN46" s="609"/>
    </row>
    <row r="47" spans="2:66" ht="3.65" customHeight="1">
      <c r="B47" s="605"/>
      <c r="H47" s="1513"/>
      <c r="L47" s="492"/>
      <c r="M47" s="493"/>
      <c r="N47" s="718"/>
      <c r="O47" s="718"/>
      <c r="P47" s="906"/>
      <c r="Q47" s="906"/>
      <c r="R47" s="492"/>
      <c r="S47" s="493"/>
      <c r="BN47" s="609"/>
    </row>
    <row r="48" spans="2:66" ht="3.65" customHeight="1">
      <c r="B48" s="605"/>
      <c r="H48" s="1513"/>
      <c r="L48" s="492"/>
      <c r="M48" s="493"/>
      <c r="N48" s="718"/>
      <c r="O48" s="718"/>
      <c r="P48" s="718"/>
      <c r="Q48" s="718"/>
      <c r="R48" s="492"/>
      <c r="S48" s="493"/>
      <c r="BN48" s="609"/>
    </row>
    <row r="49" spans="2:66" ht="3.65" customHeight="1">
      <c r="B49" s="605"/>
      <c r="H49" s="1513"/>
      <c r="L49" s="492"/>
      <c r="M49" s="493"/>
      <c r="N49" s="718"/>
      <c r="O49" s="718"/>
      <c r="P49" s="718"/>
      <c r="Q49" s="718"/>
      <c r="R49" s="492"/>
      <c r="S49" s="493"/>
      <c r="BN49" s="609"/>
    </row>
    <row r="50" spans="2:66" ht="3.65" customHeight="1">
      <c r="B50" s="605"/>
      <c r="H50" s="1513"/>
      <c r="L50" s="492"/>
      <c r="M50" s="493"/>
      <c r="N50" s="718"/>
      <c r="O50" s="718"/>
      <c r="P50" s="718"/>
      <c r="Q50" s="718"/>
      <c r="R50" s="492"/>
      <c r="S50" s="493"/>
      <c r="BN50" s="609"/>
    </row>
    <row r="51" spans="2:66" ht="3.65" customHeight="1">
      <c r="B51" s="605"/>
      <c r="H51" s="1513"/>
      <c r="L51" s="492"/>
      <c r="M51" s="493"/>
      <c r="N51" s="718"/>
      <c r="O51" s="718"/>
      <c r="P51" s="718"/>
      <c r="Q51" s="718"/>
      <c r="R51" s="492"/>
      <c r="S51" s="493"/>
      <c r="BN51" s="609"/>
    </row>
    <row r="52" spans="2:66" ht="3.65" customHeight="1">
      <c r="B52" s="605"/>
      <c r="H52" s="1513"/>
      <c r="L52" s="492"/>
      <c r="M52" s="493"/>
      <c r="N52" s="718"/>
      <c r="O52" s="718"/>
      <c r="P52" s="906"/>
      <c r="Q52" s="906"/>
      <c r="R52" s="492"/>
      <c r="S52" s="493"/>
      <c r="BN52" s="609"/>
    </row>
    <row r="53" spans="2:66" ht="3.65" customHeight="1">
      <c r="B53" s="605"/>
      <c r="H53" s="1513"/>
      <c r="L53" s="492"/>
      <c r="M53" s="493"/>
      <c r="N53" s="718"/>
      <c r="O53" s="718"/>
      <c r="P53" s="906"/>
      <c r="Q53" s="906"/>
      <c r="R53" s="492"/>
      <c r="S53" s="493"/>
      <c r="BN53" s="609"/>
    </row>
    <row r="54" spans="2:66" ht="3.65" customHeight="1">
      <c r="B54" s="605"/>
      <c r="H54" s="1513"/>
      <c r="L54" s="492"/>
      <c r="M54" s="493"/>
      <c r="N54" s="718"/>
      <c r="O54" s="718"/>
      <c r="P54" s="906"/>
      <c r="Q54" s="906"/>
      <c r="R54" s="492"/>
      <c r="S54" s="493"/>
      <c r="BN54" s="609"/>
    </row>
    <row r="55" spans="2:66" ht="3.65" customHeight="1">
      <c r="B55" s="605"/>
      <c r="H55" s="1513"/>
      <c r="L55" s="492"/>
      <c r="M55" s="493"/>
      <c r="N55" s="718"/>
      <c r="O55" s="718"/>
      <c r="P55" s="718"/>
      <c r="Q55" s="718"/>
      <c r="R55" s="492"/>
      <c r="S55" s="493"/>
      <c r="BN55" s="609"/>
    </row>
    <row r="56" spans="2:66" ht="3.65" customHeight="1">
      <c r="B56" s="605"/>
      <c r="H56" s="1513"/>
      <c r="L56" s="492"/>
      <c r="M56" s="493"/>
      <c r="N56" s="718"/>
      <c r="O56" s="718"/>
      <c r="P56" s="718"/>
      <c r="Q56" s="718"/>
      <c r="R56" s="492"/>
      <c r="S56" s="493"/>
      <c r="BN56" s="609"/>
    </row>
    <row r="57" spans="2:66" ht="3.65" customHeight="1">
      <c r="B57" s="605"/>
      <c r="H57" s="1513"/>
      <c r="L57" s="492"/>
      <c r="M57" s="493"/>
      <c r="N57" s="718"/>
      <c r="O57" s="718"/>
      <c r="P57" s="718"/>
      <c r="Q57" s="718"/>
      <c r="R57" s="492"/>
      <c r="S57" s="493"/>
      <c r="BN57" s="609"/>
    </row>
    <row r="58" spans="2:66" ht="3.65" customHeight="1">
      <c r="B58" s="605"/>
      <c r="H58" s="1513"/>
      <c r="L58" s="492"/>
      <c r="M58" s="493"/>
      <c r="N58" s="718"/>
      <c r="O58" s="718"/>
      <c r="P58" s="718"/>
      <c r="Q58" s="718"/>
      <c r="R58" s="492"/>
      <c r="S58" s="493"/>
      <c r="BN58" s="609"/>
    </row>
    <row r="59" spans="2:66" ht="3.65" customHeight="1">
      <c r="B59" s="605"/>
      <c r="H59" s="1513"/>
      <c r="L59" s="492"/>
      <c r="M59" s="493"/>
      <c r="N59" s="718"/>
      <c r="O59" s="718"/>
      <c r="P59" s="718"/>
      <c r="Q59" s="718"/>
      <c r="R59" s="492"/>
      <c r="S59" s="493"/>
      <c r="BN59" s="609"/>
    </row>
    <row r="60" spans="2:66" ht="3.65" customHeight="1">
      <c r="B60" s="605"/>
      <c r="H60" s="1513"/>
      <c r="L60" s="492"/>
      <c r="M60" s="493"/>
      <c r="N60" s="718"/>
      <c r="O60" s="718"/>
      <c r="P60" s="718"/>
      <c r="Q60" s="718"/>
      <c r="R60" s="492"/>
      <c r="S60" s="493"/>
      <c r="BN60" s="609"/>
    </row>
    <row r="61" spans="2:66" ht="3.65" customHeight="1">
      <c r="B61" s="605"/>
      <c r="H61" s="1513"/>
      <c r="L61" s="492"/>
      <c r="M61" s="493"/>
      <c r="N61" s="718"/>
      <c r="O61" s="718"/>
      <c r="P61" s="718"/>
      <c r="Q61" s="718"/>
      <c r="R61" s="492"/>
      <c r="S61" s="493"/>
      <c r="BN61" s="609"/>
    </row>
    <row r="62" spans="2:66" ht="3.65" customHeight="1">
      <c r="B62" s="605"/>
      <c r="H62" s="1513"/>
      <c r="L62" s="492"/>
      <c r="M62" s="493"/>
      <c r="N62" s="718"/>
      <c r="O62" s="718"/>
      <c r="P62" s="718"/>
      <c r="Q62" s="718"/>
      <c r="R62" s="492"/>
      <c r="S62" s="493"/>
      <c r="BN62" s="609"/>
    </row>
    <row r="63" spans="2:66" ht="3.65" customHeight="1">
      <c r="B63" s="605"/>
      <c r="H63" s="1513"/>
      <c r="L63" s="492"/>
      <c r="M63" s="493"/>
      <c r="N63" s="718"/>
      <c r="O63" s="718"/>
      <c r="P63" s="718"/>
      <c r="Q63" s="718"/>
      <c r="R63" s="492"/>
      <c r="S63" s="493"/>
      <c r="BN63" s="609"/>
    </row>
    <row r="64" spans="2:66" ht="3.65" customHeight="1">
      <c r="B64" s="605"/>
      <c r="H64" s="1513"/>
      <c r="L64" s="492"/>
      <c r="M64" s="493"/>
      <c r="N64" s="718"/>
      <c r="O64" s="718"/>
      <c r="P64" s="718"/>
      <c r="Q64" s="718"/>
      <c r="R64" s="492"/>
      <c r="S64" s="493"/>
      <c r="BN64" s="609"/>
    </row>
    <row r="65" spans="2:66" ht="3.65" customHeight="1">
      <c r="B65" s="605"/>
      <c r="H65" s="1513"/>
      <c r="L65" s="492"/>
      <c r="M65" s="493"/>
      <c r="N65" s="718"/>
      <c r="O65" s="718"/>
      <c r="P65" s="718"/>
      <c r="Q65" s="718"/>
      <c r="R65" s="492"/>
      <c r="S65" s="493"/>
      <c r="BN65" s="609"/>
    </row>
    <row r="66" spans="2:66" ht="3.65" customHeight="1">
      <c r="B66" s="605"/>
      <c r="H66" s="1513"/>
      <c r="L66" s="492"/>
      <c r="M66" s="493"/>
      <c r="N66" s="718"/>
      <c r="O66" s="718"/>
      <c r="P66" s="718"/>
      <c r="Q66" s="718"/>
      <c r="R66" s="492"/>
      <c r="S66" s="493"/>
      <c r="BN66" s="609"/>
    </row>
    <row r="67" spans="2:66" ht="3.65" customHeight="1">
      <c r="B67" s="605"/>
      <c r="H67" s="1513"/>
      <c r="L67" s="492"/>
      <c r="M67" s="493"/>
      <c r="N67" s="718"/>
      <c r="O67" s="718"/>
      <c r="P67" s="718"/>
      <c r="Q67" s="718"/>
      <c r="R67" s="492"/>
      <c r="S67" s="493"/>
      <c r="BN67" s="609"/>
    </row>
    <row r="68" spans="2:66" ht="3.65" customHeight="1">
      <c r="B68" s="605"/>
      <c r="H68" s="1513"/>
      <c r="L68" s="492"/>
      <c r="M68" s="493"/>
      <c r="N68" s="718"/>
      <c r="O68" s="718"/>
      <c r="P68" s="718"/>
      <c r="Q68" s="718"/>
      <c r="R68" s="492"/>
      <c r="S68" s="493"/>
      <c r="BN68" s="609"/>
    </row>
    <row r="69" spans="2:66" ht="3.65" customHeight="1">
      <c r="B69" s="605"/>
      <c r="H69" s="1513"/>
      <c r="L69" s="492"/>
      <c r="M69" s="493"/>
      <c r="N69" s="718"/>
      <c r="O69" s="718"/>
      <c r="P69" s="718"/>
      <c r="Q69" s="718"/>
      <c r="R69" s="492"/>
      <c r="S69" s="493"/>
      <c r="BN69" s="609"/>
    </row>
    <row r="70" spans="2:66" ht="3.65" customHeight="1">
      <c r="B70" s="605"/>
      <c r="H70" s="1513"/>
      <c r="L70" s="492"/>
      <c r="M70" s="493"/>
      <c r="N70" s="718"/>
      <c r="O70" s="718"/>
      <c r="P70" s="718"/>
      <c r="Q70" s="718"/>
      <c r="R70" s="492"/>
      <c r="S70" s="493"/>
      <c r="BN70" s="609"/>
    </row>
    <row r="71" spans="2:66" ht="3.65" customHeight="1">
      <c r="B71" s="605"/>
      <c r="H71" s="1513"/>
      <c r="L71" s="492"/>
      <c r="M71" s="493"/>
      <c r="N71" s="718"/>
      <c r="O71" s="718"/>
      <c r="P71" s="718"/>
      <c r="Q71" s="718"/>
      <c r="R71" s="492"/>
      <c r="S71" s="493"/>
      <c r="BN71" s="609"/>
    </row>
    <row r="72" spans="2:66" ht="3.65" customHeight="1">
      <c r="B72" s="605"/>
      <c r="H72" s="1513"/>
      <c r="L72" s="492"/>
      <c r="M72" s="493"/>
      <c r="N72" s="718"/>
      <c r="O72" s="718"/>
      <c r="P72" s="718"/>
      <c r="Q72" s="718"/>
      <c r="R72" s="492"/>
      <c r="S72" s="493"/>
      <c r="BN72" s="609"/>
    </row>
    <row r="73" spans="2:66" ht="3.65" customHeight="1">
      <c r="B73" s="605"/>
      <c r="H73" s="1513"/>
      <c r="L73" s="492"/>
      <c r="M73" s="493"/>
      <c r="N73" s="718"/>
      <c r="O73" s="718"/>
      <c r="P73" s="718"/>
      <c r="Q73" s="718"/>
      <c r="R73" s="492"/>
      <c r="S73" s="493"/>
      <c r="BN73" s="609"/>
    </row>
    <row r="74" spans="2:66" ht="3.65" customHeight="1">
      <c r="B74" s="605"/>
      <c r="H74" s="1513"/>
      <c r="L74" s="492"/>
      <c r="M74" s="493"/>
      <c r="N74" s="718"/>
      <c r="O74" s="718"/>
      <c r="P74" s="906"/>
      <c r="Q74" s="906"/>
      <c r="R74" s="492"/>
      <c r="S74" s="493"/>
      <c r="BN74" s="609"/>
    </row>
    <row r="75" spans="2:66" ht="3.65" customHeight="1">
      <c r="B75" s="605"/>
      <c r="H75" s="1513"/>
      <c r="L75" s="492"/>
      <c r="M75" s="493"/>
      <c r="N75" s="718"/>
      <c r="O75" s="718"/>
      <c r="P75" s="906"/>
      <c r="Q75" s="906"/>
      <c r="R75" s="492"/>
      <c r="S75" s="493"/>
      <c r="BN75" s="609"/>
    </row>
    <row r="76" spans="2:66" ht="3.65" customHeight="1">
      <c r="B76" s="605"/>
      <c r="H76" s="1513"/>
      <c r="L76" s="492"/>
      <c r="M76" s="493"/>
      <c r="N76" s="718"/>
      <c r="O76" s="718"/>
      <c r="P76" s="718"/>
      <c r="Q76" s="718"/>
      <c r="R76" s="492"/>
      <c r="S76" s="493"/>
      <c r="BN76" s="609"/>
    </row>
    <row r="77" spans="2:66" ht="3.65" customHeight="1">
      <c r="B77" s="605"/>
      <c r="H77" s="1513"/>
      <c r="L77" s="712"/>
      <c r="M77" s="713"/>
      <c r="N77" s="713"/>
      <c r="O77" s="713"/>
      <c r="P77" s="713"/>
      <c r="Q77" s="713"/>
      <c r="R77" s="713"/>
      <c r="S77" s="714"/>
      <c r="BN77" s="609"/>
    </row>
    <row r="78" spans="2:66" ht="3.65" customHeight="1">
      <c r="B78" s="605"/>
      <c r="H78" s="1513"/>
      <c r="L78" s="715"/>
      <c r="M78" s="716"/>
      <c r="N78" s="716"/>
      <c r="O78" s="716"/>
      <c r="P78" s="716"/>
      <c r="Q78" s="716"/>
      <c r="R78" s="716"/>
      <c r="S78" s="717"/>
      <c r="BN78" s="609"/>
    </row>
    <row r="79" spans="2:66" ht="3.65" customHeight="1">
      <c r="B79" s="605"/>
      <c r="H79" s="1513"/>
      <c r="L79" s="910"/>
      <c r="M79" s="911"/>
      <c r="N79" s="911"/>
      <c r="O79" s="911"/>
      <c r="P79" s="911"/>
      <c r="Q79" s="911"/>
      <c r="R79" s="911"/>
      <c r="S79" s="912"/>
      <c r="BN79" s="609"/>
    </row>
    <row r="80" spans="2:66" ht="3.65" customHeight="1">
      <c r="B80" s="605"/>
      <c r="H80" s="1513"/>
      <c r="L80" s="913"/>
      <c r="M80" s="914"/>
      <c r="N80" s="914"/>
      <c r="O80" s="914"/>
      <c r="P80" s="914"/>
      <c r="Q80" s="914"/>
      <c r="R80" s="914"/>
      <c r="S80" s="915"/>
      <c r="BN80" s="609"/>
    </row>
    <row r="81" spans="2:66" ht="3.65" customHeight="1">
      <c r="B81" s="605"/>
      <c r="H81" s="1513"/>
      <c r="L81" s="913"/>
      <c r="M81" s="914"/>
      <c r="N81" s="914"/>
      <c r="O81" s="914"/>
      <c r="P81" s="914"/>
      <c r="Q81" s="914"/>
      <c r="R81" s="914"/>
      <c r="S81" s="915"/>
      <c r="BN81" s="609"/>
    </row>
    <row r="82" spans="2:66" ht="3.65" customHeight="1">
      <c r="B82" s="605"/>
      <c r="H82" s="1513"/>
      <c r="L82" s="916"/>
      <c r="M82" s="917"/>
      <c r="N82" s="917"/>
      <c r="O82" s="917"/>
      <c r="P82" s="917"/>
      <c r="Q82" s="917"/>
      <c r="R82" s="917"/>
      <c r="S82" s="918"/>
      <c r="BN82" s="609"/>
    </row>
    <row r="83" spans="2:66" ht="3.65" customHeight="1">
      <c r="B83" s="605"/>
      <c r="H83" s="1513"/>
      <c r="BN83" s="609"/>
    </row>
    <row r="84" spans="2:66" ht="3.65" customHeight="1">
      <c r="B84" s="605"/>
      <c r="H84" s="1513"/>
      <c r="BN84" s="609"/>
    </row>
    <row r="85" spans="2:66" ht="3.65" customHeight="1">
      <c r="B85" s="605"/>
      <c r="H85" s="1513"/>
      <c r="BN85" s="609"/>
    </row>
    <row r="86" spans="2:66" ht="3.65" customHeight="1">
      <c r="B86" s="605"/>
      <c r="H86" s="1513"/>
      <c r="BN86" s="609"/>
    </row>
    <row r="87" spans="2:66" ht="3.65" customHeight="1">
      <c r="B87" s="1517"/>
      <c r="C87" s="1518"/>
      <c r="D87" s="1518"/>
      <c r="E87" s="1518"/>
      <c r="F87" s="1518"/>
      <c r="G87" s="1518"/>
      <c r="H87" s="1518"/>
      <c r="I87" s="1518"/>
      <c r="J87" s="1518"/>
      <c r="K87" s="1518"/>
      <c r="L87" s="1518"/>
      <c r="M87" s="1518"/>
      <c r="N87" s="1518"/>
      <c r="O87" s="1518"/>
      <c r="P87" s="1518"/>
      <c r="Q87" s="1518"/>
      <c r="R87" s="1518"/>
      <c r="S87" s="1518"/>
      <c r="T87" s="1518"/>
      <c r="U87" s="1518"/>
      <c r="V87" s="1518"/>
      <c r="W87" s="1518"/>
      <c r="X87" s="1518"/>
      <c r="Y87" s="1518"/>
      <c r="Z87" s="1518"/>
      <c r="AA87" s="1518"/>
      <c r="AB87" s="1518"/>
      <c r="AC87" s="1518"/>
      <c r="AD87" s="1518"/>
      <c r="AE87" s="1518"/>
      <c r="AF87" s="1518"/>
      <c r="AG87" s="1518"/>
      <c r="AH87" s="1518"/>
      <c r="AI87" s="1518"/>
      <c r="AJ87" s="1518"/>
      <c r="AK87" s="1518"/>
      <c r="AL87" s="1518"/>
      <c r="AM87" s="1518"/>
      <c r="AN87" s="1518"/>
      <c r="AO87" s="1518"/>
      <c r="AP87" s="1518"/>
      <c r="AQ87" s="1518"/>
      <c r="AR87" s="1518"/>
      <c r="AS87" s="1518"/>
      <c r="AT87" s="1518"/>
      <c r="AU87" s="1518"/>
      <c r="AV87" s="1518"/>
      <c r="AW87" s="1518"/>
      <c r="AX87" s="1518"/>
      <c r="AY87" s="1518"/>
      <c r="AZ87" s="1518"/>
      <c r="BA87" s="1518"/>
      <c r="BB87" s="1518"/>
      <c r="BC87" s="1518"/>
      <c r="BD87" s="1518"/>
      <c r="BE87" s="1518"/>
      <c r="BF87" s="1518"/>
      <c r="BG87" s="1518"/>
      <c r="BH87" s="1518"/>
      <c r="BI87" s="1518"/>
      <c r="BJ87" s="1518"/>
      <c r="BK87" s="1518"/>
      <c r="BL87" s="1518"/>
      <c r="BM87" s="1518"/>
      <c r="BN87" s="1519"/>
    </row>
    <row r="88" spans="2:66" ht="3.65" customHeight="1">
      <c r="B88" s="1520"/>
      <c r="C88" s="1521"/>
      <c r="D88" s="1521"/>
      <c r="E88" s="1521"/>
      <c r="F88" s="1521"/>
      <c r="G88" s="1521"/>
      <c r="H88" s="1521"/>
      <c r="I88" s="1521"/>
      <c r="J88" s="1521"/>
      <c r="K88" s="1521"/>
      <c r="L88" s="1521"/>
      <c r="M88" s="1521"/>
      <c r="N88" s="1521"/>
      <c r="O88" s="1521"/>
      <c r="P88" s="1521"/>
      <c r="Q88" s="1521"/>
      <c r="R88" s="1521"/>
      <c r="S88" s="1521"/>
      <c r="T88" s="1521"/>
      <c r="U88" s="1521"/>
      <c r="V88" s="1521"/>
      <c r="W88" s="1521"/>
      <c r="X88" s="1521"/>
      <c r="Y88" s="1521"/>
      <c r="Z88" s="1521"/>
      <c r="AA88" s="1521"/>
      <c r="AB88" s="1521"/>
      <c r="AC88" s="1521"/>
      <c r="AD88" s="1521"/>
      <c r="AE88" s="1521"/>
      <c r="AF88" s="1521"/>
      <c r="AG88" s="1521"/>
      <c r="AH88" s="1521"/>
      <c r="AI88" s="1521"/>
      <c r="AJ88" s="1521"/>
      <c r="AK88" s="1521"/>
      <c r="AL88" s="1521"/>
      <c r="AM88" s="1521"/>
      <c r="AN88" s="1521"/>
      <c r="AO88" s="1521"/>
      <c r="AP88" s="1521"/>
      <c r="AQ88" s="1521"/>
      <c r="AR88" s="1521"/>
      <c r="AS88" s="1521"/>
      <c r="AT88" s="1521"/>
      <c r="AU88" s="1521"/>
      <c r="AV88" s="1521"/>
      <c r="AW88" s="1521"/>
      <c r="AX88" s="1521"/>
      <c r="AY88" s="1521"/>
      <c r="AZ88" s="1521"/>
      <c r="BA88" s="1521"/>
      <c r="BB88" s="1521"/>
      <c r="BC88" s="1521"/>
      <c r="BD88" s="1521"/>
      <c r="BE88" s="1521"/>
      <c r="BF88" s="1521"/>
      <c r="BG88" s="1521"/>
      <c r="BH88" s="1521"/>
      <c r="BI88" s="1521"/>
      <c r="BJ88" s="1521"/>
      <c r="BK88" s="1521"/>
      <c r="BL88" s="1521"/>
      <c r="BM88" s="1521"/>
      <c r="BN88" s="1522"/>
    </row>
    <row r="89" spans="2:66" ht="14.5" customHeight="1">
      <c r="B89" s="707" t="s">
        <v>267</v>
      </c>
      <c r="C89" s="707"/>
      <c r="D89" s="708" t="s">
        <v>257</v>
      </c>
      <c r="E89" s="707" t="s">
        <v>236</v>
      </c>
      <c r="F89" s="707" t="s">
        <v>109</v>
      </c>
      <c r="G89" s="709" t="s">
        <v>258</v>
      </c>
      <c r="H89" s="1512"/>
      <c r="I89" s="710"/>
      <c r="J89" s="710"/>
      <c r="K89" s="710"/>
      <c r="L89" s="710"/>
      <c r="M89" s="710"/>
      <c r="N89" s="710"/>
      <c r="O89" s="710"/>
      <c r="P89" s="710"/>
      <c r="Q89" s="710"/>
      <c r="R89" s="710"/>
      <c r="S89" s="710"/>
      <c r="T89" s="710"/>
      <c r="U89" s="710"/>
      <c r="V89" s="710"/>
      <c r="W89" s="710"/>
      <c r="X89" s="710"/>
      <c r="Y89" s="710"/>
      <c r="Z89" s="710"/>
      <c r="AA89" s="710"/>
      <c r="AB89" s="710"/>
      <c r="AC89" s="710"/>
      <c r="AD89" s="710"/>
      <c r="AE89" s="710"/>
      <c r="AF89" s="710"/>
      <c r="AG89" s="710"/>
      <c r="AH89" s="710"/>
      <c r="AI89" s="710"/>
      <c r="AJ89" s="710"/>
      <c r="AK89" s="710"/>
      <c r="AL89" s="710"/>
      <c r="AM89" s="710"/>
      <c r="AN89" s="710"/>
      <c r="AO89" s="710"/>
      <c r="AP89" s="710"/>
      <c r="AQ89" s="710"/>
      <c r="AR89" s="710"/>
      <c r="AS89" s="710"/>
      <c r="AT89" s="710"/>
      <c r="AU89" s="710"/>
      <c r="AV89" s="710"/>
      <c r="AW89" s="710"/>
      <c r="AX89" s="710"/>
      <c r="AY89" s="710"/>
      <c r="AZ89" s="710"/>
      <c r="BA89" s="710"/>
      <c r="BB89" s="710"/>
      <c r="BC89" s="710"/>
      <c r="BD89" s="710"/>
      <c r="BE89" s="710"/>
      <c r="BF89" s="710"/>
      <c r="BG89" s="710"/>
      <c r="BH89" s="710"/>
      <c r="BI89" s="710"/>
      <c r="BJ89" s="710"/>
      <c r="BK89" s="710"/>
      <c r="BL89" s="710"/>
      <c r="BM89" s="710"/>
      <c r="BN89" s="711"/>
    </row>
    <row r="90" spans="2:66" ht="3.65" customHeight="1">
      <c r="B90" s="605"/>
      <c r="H90" s="1513"/>
      <c r="BN90" s="609"/>
    </row>
    <row r="91" spans="2:66" ht="3.65" customHeight="1">
      <c r="B91" s="605"/>
      <c r="H91" s="1513"/>
      <c r="L91" s="712"/>
      <c r="M91" s="713"/>
      <c r="N91" s="713"/>
      <c r="O91" s="713"/>
      <c r="P91" s="713"/>
      <c r="Q91" s="713"/>
      <c r="R91" s="713"/>
      <c r="S91" s="713"/>
      <c r="T91" s="713"/>
      <c r="U91" s="713"/>
      <c r="V91" s="713"/>
      <c r="W91" s="713"/>
      <c r="X91" s="713"/>
      <c r="Y91" s="713"/>
      <c r="Z91" s="713"/>
      <c r="AA91" s="713"/>
      <c r="AB91" s="713"/>
      <c r="AC91" s="713"/>
      <c r="AD91" s="713"/>
      <c r="AE91" s="713"/>
      <c r="AF91" s="713"/>
      <c r="AG91" s="713"/>
      <c r="AH91" s="713"/>
      <c r="AI91" s="713"/>
      <c r="AJ91" s="713"/>
      <c r="AK91" s="713"/>
      <c r="AL91" s="713"/>
      <c r="AM91" s="713"/>
      <c r="AN91" s="714"/>
      <c r="BN91" s="609"/>
    </row>
    <row r="92" spans="2:66" ht="3.65" customHeight="1">
      <c r="B92" s="605"/>
      <c r="H92" s="1513"/>
      <c r="L92" s="715"/>
      <c r="M92" s="716"/>
      <c r="N92" s="716"/>
      <c r="O92" s="716"/>
      <c r="P92" s="716"/>
      <c r="Q92" s="716"/>
      <c r="R92" s="716"/>
      <c r="S92" s="716"/>
      <c r="T92" s="716"/>
      <c r="U92" s="716"/>
      <c r="V92" s="716"/>
      <c r="W92" s="716"/>
      <c r="X92" s="716"/>
      <c r="Y92" s="716"/>
      <c r="Z92" s="716"/>
      <c r="AA92" s="716"/>
      <c r="AB92" s="716"/>
      <c r="AC92" s="716"/>
      <c r="AD92" s="716"/>
      <c r="AE92" s="716"/>
      <c r="AF92" s="716"/>
      <c r="AG92" s="716"/>
      <c r="AH92" s="716"/>
      <c r="AI92" s="716"/>
      <c r="AJ92" s="716"/>
      <c r="AK92" s="716"/>
      <c r="AL92" s="716"/>
      <c r="AM92" s="716"/>
      <c r="AN92" s="717"/>
      <c r="BN92" s="609"/>
    </row>
    <row r="93" spans="2:66" ht="3.65" customHeight="1">
      <c r="B93" s="605"/>
      <c r="H93" s="1513"/>
      <c r="L93" s="492"/>
      <c r="M93" s="493"/>
      <c r="N93" s="973"/>
      <c r="O93" s="973"/>
      <c r="P93" s="973"/>
      <c r="Q93" s="975"/>
      <c r="R93" s="975"/>
      <c r="S93" s="975"/>
      <c r="T93" s="977" t="s">
        <v>268</v>
      </c>
      <c r="U93" s="977"/>
      <c r="V93" s="977"/>
      <c r="W93" s="977"/>
      <c r="X93" s="977"/>
      <c r="Y93" s="977"/>
      <c r="Z93" s="977"/>
      <c r="AA93" s="977"/>
      <c r="AB93" s="977"/>
      <c r="AC93" s="977"/>
      <c r="AD93" s="977"/>
      <c r="AE93" s="977"/>
      <c r="AF93" s="977"/>
      <c r="AG93" s="977"/>
      <c r="AH93" s="719"/>
      <c r="AI93" s="719"/>
      <c r="AJ93" s="719"/>
      <c r="AK93" s="719"/>
      <c r="AL93" s="720"/>
      <c r="AM93" s="492"/>
      <c r="AN93" s="493"/>
      <c r="BN93" s="609"/>
    </row>
    <row r="94" spans="2:66" ht="3.65" customHeight="1">
      <c r="B94" s="605"/>
      <c r="H94" s="1513"/>
      <c r="L94" s="492"/>
      <c r="M94" s="493"/>
      <c r="N94" s="974"/>
      <c r="O94" s="974"/>
      <c r="P94" s="974"/>
      <c r="Q94" s="976"/>
      <c r="R94" s="976"/>
      <c r="S94" s="976"/>
      <c r="T94" s="978"/>
      <c r="U94" s="978"/>
      <c r="V94" s="978"/>
      <c r="W94" s="978"/>
      <c r="X94" s="978"/>
      <c r="Y94" s="978"/>
      <c r="Z94" s="978"/>
      <c r="AA94" s="978"/>
      <c r="AB94" s="978"/>
      <c r="AC94" s="978"/>
      <c r="AD94" s="978"/>
      <c r="AE94" s="978"/>
      <c r="AF94" s="978"/>
      <c r="AG94" s="978"/>
      <c r="AH94" s="721"/>
      <c r="AI94" s="721"/>
      <c r="AJ94" s="721"/>
      <c r="AK94" s="721"/>
      <c r="AL94" s="722"/>
      <c r="AM94" s="492"/>
      <c r="AN94" s="493"/>
      <c r="BN94" s="609"/>
    </row>
    <row r="95" spans="2:66" ht="3.65" customHeight="1">
      <c r="B95" s="605"/>
      <c r="H95" s="1513"/>
      <c r="L95" s="492"/>
      <c r="M95" s="493"/>
      <c r="N95" s="718"/>
      <c r="O95" s="718"/>
      <c r="P95" s="718"/>
      <c r="Q95" s="718"/>
      <c r="R95" s="718"/>
      <c r="S95" s="718"/>
      <c r="T95" s="718"/>
      <c r="U95" s="718"/>
      <c r="V95" s="718"/>
      <c r="W95" s="718"/>
      <c r="X95" s="718"/>
      <c r="Y95" s="718"/>
      <c r="Z95" s="718"/>
      <c r="AA95" s="718"/>
      <c r="AB95" s="718"/>
      <c r="AC95" s="718"/>
      <c r="AD95" s="718"/>
      <c r="AE95" s="718"/>
      <c r="AF95" s="718"/>
      <c r="AG95" s="718"/>
      <c r="AH95" s="718"/>
      <c r="AI95" s="718"/>
      <c r="AJ95" s="718"/>
      <c r="AK95" s="718"/>
      <c r="AL95" s="718"/>
      <c r="AM95" s="492"/>
      <c r="AN95" s="493"/>
      <c r="BN95" s="609"/>
    </row>
    <row r="96" spans="2:66" ht="3.65" customHeight="1">
      <c r="B96" s="605"/>
      <c r="H96" s="1513"/>
      <c r="L96" s="492"/>
      <c r="M96" s="493"/>
      <c r="N96" s="718"/>
      <c r="O96" s="718"/>
      <c r="P96" s="718"/>
      <c r="Q96" s="718"/>
      <c r="R96" s="718"/>
      <c r="S96" s="718"/>
      <c r="T96" s="718"/>
      <c r="U96" s="718"/>
      <c r="V96" s="718"/>
      <c r="W96" s="718"/>
      <c r="X96" s="718"/>
      <c r="Y96" s="718"/>
      <c r="Z96" s="718"/>
      <c r="AA96" s="718"/>
      <c r="AB96" s="718"/>
      <c r="AC96" s="718"/>
      <c r="AD96" s="718"/>
      <c r="AE96" s="718"/>
      <c r="AF96" s="718"/>
      <c r="AG96" s="718"/>
      <c r="AH96" s="718"/>
      <c r="AI96" s="718"/>
      <c r="AJ96" s="718"/>
      <c r="AK96" s="718"/>
      <c r="AL96" s="718"/>
      <c r="AM96" s="492"/>
      <c r="AN96" s="493"/>
      <c r="BN96" s="609"/>
    </row>
    <row r="97" spans="2:66" ht="3.65" customHeight="1">
      <c r="B97" s="605"/>
      <c r="H97" s="1513"/>
      <c r="L97" s="492"/>
      <c r="M97" s="493"/>
      <c r="N97" s="718"/>
      <c r="O97" s="718"/>
      <c r="P97" s="718"/>
      <c r="Q97" s="718"/>
      <c r="R97" s="718"/>
      <c r="S97" s="718"/>
      <c r="T97" s="718"/>
      <c r="U97" s="718"/>
      <c r="V97" s="718"/>
      <c r="W97" s="718"/>
      <c r="X97" s="718"/>
      <c r="Y97" s="718"/>
      <c r="Z97" s="718"/>
      <c r="AA97" s="718"/>
      <c r="AB97" s="718"/>
      <c r="AC97" s="718"/>
      <c r="AD97" s="718"/>
      <c r="AE97" s="718"/>
      <c r="AF97" s="718"/>
      <c r="AG97" s="718"/>
      <c r="AH97" s="718"/>
      <c r="AI97" s="718"/>
      <c r="AJ97" s="718"/>
      <c r="AK97" s="718"/>
      <c r="AL97" s="718"/>
      <c r="AM97" s="492"/>
      <c r="AN97" s="493"/>
      <c r="BN97" s="609"/>
    </row>
    <row r="98" spans="2:66" ht="3.65" customHeight="1">
      <c r="B98" s="605"/>
      <c r="H98" s="1513"/>
      <c r="L98" s="492"/>
      <c r="M98" s="493"/>
      <c r="N98" s="718"/>
      <c r="O98" s="718"/>
      <c r="P98" s="718"/>
      <c r="Q98" s="718"/>
      <c r="R98" s="718"/>
      <c r="S98" s="718"/>
      <c r="T98" s="718"/>
      <c r="U98" s="718"/>
      <c r="V98" s="718"/>
      <c r="W98" s="718"/>
      <c r="X98" s="718"/>
      <c r="Y98" s="718"/>
      <c r="Z98" s="718"/>
      <c r="AA98" s="718"/>
      <c r="AB98" s="718"/>
      <c r="AC98" s="718"/>
      <c r="AD98" s="718"/>
      <c r="AE98" s="718"/>
      <c r="AF98" s="718"/>
      <c r="AG98" s="718"/>
      <c r="AH98" s="718"/>
      <c r="AI98" s="718"/>
      <c r="AJ98" s="718"/>
      <c r="AK98" s="718"/>
      <c r="AL98" s="718"/>
      <c r="AM98" s="492"/>
      <c r="AN98" s="493"/>
      <c r="BN98" s="609"/>
    </row>
    <row r="99" spans="2:66" ht="3.65" customHeight="1">
      <c r="B99" s="605"/>
      <c r="H99" s="1513"/>
      <c r="L99" s="492"/>
      <c r="M99" s="493"/>
      <c r="N99" s="718"/>
      <c r="O99" s="718"/>
      <c r="P99" s="718"/>
      <c r="Q99" s="718"/>
      <c r="R99" s="718"/>
      <c r="S99" s="718"/>
      <c r="T99" s="718"/>
      <c r="U99" s="718"/>
      <c r="V99" s="718"/>
      <c r="W99" s="718"/>
      <c r="X99" s="718"/>
      <c r="Y99" s="718"/>
      <c r="Z99" s="718"/>
      <c r="AA99" s="718"/>
      <c r="AB99" s="718"/>
      <c r="AC99" s="718"/>
      <c r="AD99" s="718"/>
      <c r="AE99" s="718"/>
      <c r="AF99" s="718"/>
      <c r="AG99" s="718"/>
      <c r="AH99" s="718"/>
      <c r="AI99" s="718"/>
      <c r="AJ99" s="718"/>
      <c r="AK99" s="718"/>
      <c r="AL99" s="718"/>
      <c r="AM99" s="492"/>
      <c r="AN99" s="493"/>
      <c r="BN99" s="609"/>
    </row>
    <row r="100" spans="2:66" ht="3.65" customHeight="1">
      <c r="B100" s="605"/>
      <c r="H100" s="1513"/>
      <c r="L100" s="492"/>
      <c r="M100" s="493"/>
      <c r="N100" s="718"/>
      <c r="O100" s="718"/>
      <c r="P100" s="718"/>
      <c r="Q100" s="718"/>
      <c r="R100" s="718"/>
      <c r="S100" s="718"/>
      <c r="T100" s="718"/>
      <c r="U100" s="718"/>
      <c r="V100" s="718"/>
      <c r="W100" s="718"/>
      <c r="X100" s="718"/>
      <c r="Y100" s="718"/>
      <c r="Z100" s="718"/>
      <c r="AA100" s="718"/>
      <c r="AB100" s="718"/>
      <c r="AC100" s="718"/>
      <c r="AD100" s="718"/>
      <c r="AE100" s="718"/>
      <c r="AF100" s="718"/>
      <c r="AG100" s="718"/>
      <c r="AH100" s="718"/>
      <c r="AI100" s="718"/>
      <c r="AJ100" s="718"/>
      <c r="AK100" s="718"/>
      <c r="AL100" s="718"/>
      <c r="AM100" s="492"/>
      <c r="AN100" s="493"/>
      <c r="BN100" s="609"/>
    </row>
    <row r="101" spans="2:66" ht="3.65" customHeight="1">
      <c r="B101" s="605"/>
      <c r="H101" s="1513"/>
      <c r="L101" s="492"/>
      <c r="M101" s="493"/>
      <c r="N101" s="718"/>
      <c r="O101" s="718"/>
      <c r="P101" s="718"/>
      <c r="Q101" s="718"/>
      <c r="R101" s="718"/>
      <c r="S101" s="718"/>
      <c r="T101" s="718"/>
      <c r="U101" s="718"/>
      <c r="V101" s="718"/>
      <c r="W101" s="718"/>
      <c r="X101" s="718"/>
      <c r="Y101" s="718"/>
      <c r="Z101" s="718"/>
      <c r="AA101" s="718"/>
      <c r="AB101" s="718"/>
      <c r="AC101" s="718"/>
      <c r="AD101" s="718"/>
      <c r="AE101" s="718"/>
      <c r="AF101" s="718"/>
      <c r="AG101" s="718"/>
      <c r="AH101" s="718"/>
      <c r="AI101" s="718"/>
      <c r="AJ101" s="718"/>
      <c r="AK101" s="718"/>
      <c r="AL101" s="718"/>
      <c r="AM101" s="492"/>
      <c r="AN101" s="493"/>
      <c r="BN101" s="609"/>
    </row>
    <row r="102" spans="2:66" ht="3.65" customHeight="1">
      <c r="B102" s="605"/>
      <c r="H102" s="1513"/>
      <c r="L102" s="492"/>
      <c r="M102" s="493"/>
      <c r="N102" s="718"/>
      <c r="O102" s="718"/>
      <c r="P102" s="718"/>
      <c r="Q102" s="718"/>
      <c r="R102" s="718"/>
      <c r="S102" s="718"/>
      <c r="T102" s="718"/>
      <c r="U102" s="718"/>
      <c r="V102" s="718"/>
      <c r="W102" s="718"/>
      <c r="X102" s="718"/>
      <c r="Y102" s="718"/>
      <c r="Z102" s="718"/>
      <c r="AA102" s="718"/>
      <c r="AB102" s="718"/>
      <c r="AC102" s="718"/>
      <c r="AD102" s="718"/>
      <c r="AE102" s="718"/>
      <c r="AF102" s="718"/>
      <c r="AG102" s="718"/>
      <c r="AH102" s="718"/>
      <c r="AI102" s="718"/>
      <c r="AJ102" s="718"/>
      <c r="AK102" s="718"/>
      <c r="AL102" s="718"/>
      <c r="AM102" s="492"/>
      <c r="AN102" s="493"/>
      <c r="BN102" s="609"/>
    </row>
    <row r="103" spans="2:66" ht="3.65" customHeight="1">
      <c r="B103" s="605"/>
      <c r="H103" s="1513"/>
      <c r="L103" s="492"/>
      <c r="M103" s="493"/>
      <c r="N103" s="718"/>
      <c r="O103" s="718"/>
      <c r="P103" s="718"/>
      <c r="Q103" s="718"/>
      <c r="R103" s="718"/>
      <c r="S103" s="718"/>
      <c r="T103" s="718"/>
      <c r="U103" s="718"/>
      <c r="V103" s="718"/>
      <c r="W103" s="718"/>
      <c r="X103" s="718"/>
      <c r="Y103" s="718"/>
      <c r="Z103" s="718"/>
      <c r="AA103" s="718"/>
      <c r="AB103" s="718"/>
      <c r="AC103" s="718"/>
      <c r="AD103" s="718"/>
      <c r="AE103" s="718"/>
      <c r="AF103" s="718"/>
      <c r="AG103" s="718"/>
      <c r="AH103" s="718"/>
      <c r="AI103" s="718"/>
      <c r="AJ103" s="718"/>
      <c r="AK103" s="718"/>
      <c r="AL103" s="718"/>
      <c r="AM103" s="492"/>
      <c r="AN103" s="493"/>
      <c r="BN103" s="609"/>
    </row>
    <row r="104" spans="2:66" ht="3.65" customHeight="1">
      <c r="B104" s="605"/>
      <c r="H104" s="1513"/>
      <c r="L104" s="492"/>
      <c r="M104" s="493"/>
      <c r="N104" s="718"/>
      <c r="O104" s="718"/>
      <c r="P104" s="718"/>
      <c r="Q104" s="718"/>
      <c r="R104" s="718"/>
      <c r="S104" s="718"/>
      <c r="T104" s="718"/>
      <c r="U104" s="718"/>
      <c r="V104" s="718"/>
      <c r="W104" s="718"/>
      <c r="X104" s="718"/>
      <c r="Y104" s="718"/>
      <c r="Z104" s="718"/>
      <c r="AA104" s="718"/>
      <c r="AB104" s="718"/>
      <c r="AC104" s="718"/>
      <c r="AD104" s="718"/>
      <c r="AE104" s="718"/>
      <c r="AF104" s="718"/>
      <c r="AG104" s="718"/>
      <c r="AH104" s="718"/>
      <c r="AI104" s="718"/>
      <c r="AJ104" s="718"/>
      <c r="AK104" s="718"/>
      <c r="AL104" s="718"/>
      <c r="AM104" s="492"/>
      <c r="AN104" s="493"/>
      <c r="BN104" s="609"/>
    </row>
    <row r="105" spans="2:66" ht="3.65" customHeight="1">
      <c r="B105" s="605"/>
      <c r="H105" s="1513"/>
      <c r="L105" s="492"/>
      <c r="M105" s="493"/>
      <c r="N105" s="718"/>
      <c r="O105" s="718"/>
      <c r="P105" s="718"/>
      <c r="Q105" s="718"/>
      <c r="R105" s="718"/>
      <c r="S105" s="718"/>
      <c r="T105" s="718"/>
      <c r="U105" s="718"/>
      <c r="V105" s="718"/>
      <c r="W105" s="718"/>
      <c r="X105" s="718"/>
      <c r="Y105" s="718"/>
      <c r="Z105" s="718"/>
      <c r="AA105" s="718"/>
      <c r="AB105" s="718"/>
      <c r="AC105" s="718"/>
      <c r="AD105" s="718"/>
      <c r="AE105" s="718"/>
      <c r="AF105" s="718"/>
      <c r="AG105" s="718"/>
      <c r="AH105" s="718"/>
      <c r="AI105" s="718"/>
      <c r="AJ105" s="718"/>
      <c r="AK105" s="718"/>
      <c r="AL105" s="718"/>
      <c r="AM105" s="492"/>
      <c r="AN105" s="493"/>
      <c r="BN105" s="609"/>
    </row>
    <row r="106" spans="2:66" ht="3.65" customHeight="1">
      <c r="B106" s="605"/>
      <c r="H106" s="1513"/>
      <c r="L106" s="492"/>
      <c r="M106" s="493"/>
      <c r="N106" s="718"/>
      <c r="O106" s="718"/>
      <c r="P106" s="718"/>
      <c r="Q106" s="718"/>
      <c r="R106" s="718"/>
      <c r="S106" s="718"/>
      <c r="T106" s="718"/>
      <c r="U106" s="718"/>
      <c r="V106" s="718"/>
      <c r="W106" s="718"/>
      <c r="X106" s="718"/>
      <c r="Y106" s="718"/>
      <c r="Z106" s="718"/>
      <c r="AA106" s="718"/>
      <c r="AB106" s="718"/>
      <c r="AC106" s="718"/>
      <c r="AD106" s="718"/>
      <c r="AE106" s="718"/>
      <c r="AF106" s="718"/>
      <c r="AG106" s="718"/>
      <c r="AH106" s="718"/>
      <c r="AI106" s="718"/>
      <c r="AJ106" s="718"/>
      <c r="AK106" s="718"/>
      <c r="AL106" s="718"/>
      <c r="AM106" s="492"/>
      <c r="AN106" s="493"/>
      <c r="BN106" s="609"/>
    </row>
    <row r="107" spans="2:66" ht="3.65" customHeight="1">
      <c r="B107" s="605"/>
      <c r="H107" s="1513"/>
      <c r="L107" s="492"/>
      <c r="M107" s="493"/>
      <c r="N107" s="718"/>
      <c r="O107" s="718"/>
      <c r="P107" s="718"/>
      <c r="Q107" s="718"/>
      <c r="R107" s="718"/>
      <c r="S107" s="718"/>
      <c r="T107" s="718"/>
      <c r="U107" s="718"/>
      <c r="V107" s="718"/>
      <c r="W107" s="718"/>
      <c r="X107" s="718"/>
      <c r="Y107" s="718"/>
      <c r="Z107" s="718"/>
      <c r="AA107" s="718"/>
      <c r="AB107" s="718"/>
      <c r="AC107" s="718"/>
      <c r="AD107" s="718"/>
      <c r="AE107" s="718"/>
      <c r="AF107" s="718"/>
      <c r="AG107" s="718"/>
      <c r="AH107" s="718"/>
      <c r="AI107" s="718"/>
      <c r="AJ107" s="718"/>
      <c r="AK107" s="718"/>
      <c r="AL107" s="718"/>
      <c r="AM107" s="492"/>
      <c r="AN107" s="493"/>
      <c r="BN107" s="609"/>
    </row>
    <row r="108" spans="2:66" ht="3.65" customHeight="1">
      <c r="B108" s="605"/>
      <c r="H108" s="1513"/>
      <c r="L108" s="492"/>
      <c r="M108" s="493"/>
      <c r="N108" s="718"/>
      <c r="O108" s="718"/>
      <c r="P108" s="718"/>
      <c r="Q108" s="718"/>
      <c r="R108" s="718"/>
      <c r="S108" s="718"/>
      <c r="T108" s="718"/>
      <c r="U108" s="718"/>
      <c r="V108" s="718"/>
      <c r="W108" s="718"/>
      <c r="X108" s="718"/>
      <c r="Y108" s="718"/>
      <c r="Z108" s="718"/>
      <c r="AA108" s="718"/>
      <c r="AB108" s="718"/>
      <c r="AC108" s="718"/>
      <c r="AD108" s="718"/>
      <c r="AE108" s="718"/>
      <c r="AF108" s="718"/>
      <c r="AG108" s="718"/>
      <c r="AH108" s="718"/>
      <c r="AI108" s="718"/>
      <c r="AJ108" s="718"/>
      <c r="AK108" s="718"/>
      <c r="AL108" s="718"/>
      <c r="AM108" s="492"/>
      <c r="AN108" s="493"/>
      <c r="BN108" s="609"/>
    </row>
    <row r="109" spans="2:66" ht="3.65" customHeight="1">
      <c r="B109" s="605"/>
      <c r="H109" s="1513"/>
      <c r="L109" s="492"/>
      <c r="M109" s="493"/>
      <c r="N109" s="718"/>
      <c r="O109" s="718"/>
      <c r="P109" s="718"/>
      <c r="Q109" s="718"/>
      <c r="R109" s="718"/>
      <c r="S109" s="718"/>
      <c r="T109" s="718"/>
      <c r="U109" s="718"/>
      <c r="V109" s="718"/>
      <c r="W109" s="718"/>
      <c r="X109" s="718"/>
      <c r="Y109" s="718"/>
      <c r="Z109" s="718"/>
      <c r="AA109" s="718"/>
      <c r="AB109" s="718"/>
      <c r="AC109" s="718"/>
      <c r="AD109" s="718"/>
      <c r="AE109" s="718"/>
      <c r="AF109" s="718"/>
      <c r="AG109" s="718"/>
      <c r="AH109" s="718"/>
      <c r="AI109" s="718"/>
      <c r="AJ109" s="718"/>
      <c r="AK109" s="718"/>
      <c r="AL109" s="718"/>
      <c r="AM109" s="492"/>
      <c r="AN109" s="493"/>
      <c r="BN109" s="609"/>
    </row>
    <row r="110" spans="2:66" ht="3.65" customHeight="1">
      <c r="B110" s="605"/>
      <c r="H110" s="1513"/>
      <c r="L110" s="492"/>
      <c r="M110" s="493"/>
      <c r="N110" s="723"/>
      <c r="O110" s="718"/>
      <c r="P110" s="718"/>
      <c r="Q110" s="718"/>
      <c r="R110" s="718"/>
      <c r="S110" s="718"/>
      <c r="T110" s="718"/>
      <c r="U110" s="718"/>
      <c r="V110" s="718"/>
      <c r="W110" s="718"/>
      <c r="X110" s="718"/>
      <c r="Y110" s="718"/>
      <c r="Z110" s="718"/>
      <c r="AA110" s="718"/>
      <c r="AB110" s="718"/>
      <c r="AC110" s="718"/>
      <c r="AD110" s="718"/>
      <c r="AE110" s="718"/>
      <c r="AF110" s="718"/>
      <c r="AG110" s="718"/>
      <c r="AH110" s="718"/>
      <c r="AI110" s="718"/>
      <c r="AJ110" s="718"/>
      <c r="AK110" s="718"/>
      <c r="AL110" s="724"/>
      <c r="AM110" s="492"/>
      <c r="AN110" s="493"/>
      <c r="BN110" s="609"/>
    </row>
    <row r="111" spans="2:66" ht="3.65" customHeight="1">
      <c r="B111" s="605"/>
      <c r="H111" s="1513"/>
      <c r="L111" s="492"/>
      <c r="M111" s="493"/>
      <c r="N111" s="723"/>
      <c r="O111" s="718"/>
      <c r="P111" s="718"/>
      <c r="Q111" s="718"/>
      <c r="R111" s="718"/>
      <c r="S111" s="718"/>
      <c r="T111" s="718"/>
      <c r="U111" s="718"/>
      <c r="V111" s="718"/>
      <c r="W111" s="718"/>
      <c r="X111" s="718"/>
      <c r="Y111" s="718"/>
      <c r="Z111" s="718"/>
      <c r="AA111" s="718"/>
      <c r="AB111" s="718"/>
      <c r="AC111" s="718"/>
      <c r="AD111" s="718"/>
      <c r="AE111" s="718"/>
      <c r="AF111" s="718"/>
      <c r="AG111" s="718"/>
      <c r="AH111" s="718"/>
      <c r="AI111" s="718"/>
      <c r="AJ111" s="718"/>
      <c r="AK111" s="718"/>
      <c r="AL111" s="724"/>
      <c r="AM111" s="492"/>
      <c r="AN111" s="493"/>
      <c r="BN111" s="609"/>
    </row>
    <row r="112" spans="2:66" ht="3.65" customHeight="1">
      <c r="B112" s="605"/>
      <c r="H112" s="1513"/>
      <c r="L112" s="492"/>
      <c r="M112" s="493"/>
      <c r="N112" s="723"/>
      <c r="O112" s="718"/>
      <c r="P112" s="718"/>
      <c r="Q112" s="718"/>
      <c r="R112" s="718"/>
      <c r="S112" s="718"/>
      <c r="T112" s="718"/>
      <c r="U112" s="718"/>
      <c r="V112" s="718"/>
      <c r="W112" s="718"/>
      <c r="X112" s="718"/>
      <c r="Y112" s="718"/>
      <c r="Z112" s="718"/>
      <c r="AA112" s="718"/>
      <c r="AB112" s="718"/>
      <c r="AC112" s="718"/>
      <c r="AD112" s="718"/>
      <c r="AE112" s="718"/>
      <c r="AF112" s="718"/>
      <c r="AG112" s="718"/>
      <c r="AH112" s="718"/>
      <c r="AI112" s="718"/>
      <c r="AJ112" s="718"/>
      <c r="AK112" s="718"/>
      <c r="AL112" s="724"/>
      <c r="AM112" s="492"/>
      <c r="AN112" s="493"/>
      <c r="BN112" s="609"/>
    </row>
    <row r="113" spans="2:66" ht="3.65" customHeight="1">
      <c r="B113" s="605"/>
      <c r="H113" s="1513"/>
      <c r="L113" s="492"/>
      <c r="M113" s="493"/>
      <c r="N113" s="723"/>
      <c r="O113" s="718"/>
      <c r="P113" s="718"/>
      <c r="Q113" s="718"/>
      <c r="R113" s="718"/>
      <c r="S113" s="718"/>
      <c r="T113" s="718"/>
      <c r="U113" s="718"/>
      <c r="V113" s="718"/>
      <c r="W113" s="718"/>
      <c r="X113" s="718"/>
      <c r="Y113" s="718"/>
      <c r="Z113" s="718"/>
      <c r="AA113" s="718"/>
      <c r="AB113" s="718"/>
      <c r="AC113" s="718"/>
      <c r="AD113" s="718"/>
      <c r="AE113" s="718"/>
      <c r="AF113" s="718"/>
      <c r="AG113" s="718"/>
      <c r="AH113" s="718"/>
      <c r="AI113" s="718"/>
      <c r="AJ113" s="718"/>
      <c r="AK113" s="718"/>
      <c r="AL113" s="724"/>
      <c r="AM113" s="492"/>
      <c r="AN113" s="493"/>
      <c r="BN113" s="609"/>
    </row>
    <row r="114" spans="2:66" ht="3.65" customHeight="1">
      <c r="B114" s="605"/>
      <c r="H114" s="1513"/>
      <c r="L114" s="492"/>
      <c r="M114" s="493"/>
      <c r="N114" s="723"/>
      <c r="O114" s="718"/>
      <c r="P114" s="718"/>
      <c r="Q114" s="718"/>
      <c r="R114" s="718"/>
      <c r="S114" s="718"/>
      <c r="T114" s="718"/>
      <c r="U114" s="718"/>
      <c r="V114" s="718"/>
      <c r="W114" s="718"/>
      <c r="X114" s="718"/>
      <c r="Y114" s="718"/>
      <c r="Z114" s="718"/>
      <c r="AA114" s="718"/>
      <c r="AB114" s="718"/>
      <c r="AC114" s="718"/>
      <c r="AD114" s="718"/>
      <c r="AE114" s="718"/>
      <c r="AF114" s="718"/>
      <c r="AG114" s="718"/>
      <c r="AH114" s="718"/>
      <c r="AI114" s="718"/>
      <c r="AJ114" s="718"/>
      <c r="AK114" s="718"/>
      <c r="AL114" s="724"/>
      <c r="AM114" s="492"/>
      <c r="AN114" s="493"/>
      <c r="BN114" s="609"/>
    </row>
    <row r="115" spans="2:66" ht="3.65" customHeight="1">
      <c r="B115" s="605"/>
      <c r="H115" s="1513"/>
      <c r="L115" s="492"/>
      <c r="M115" s="493"/>
      <c r="N115" s="723"/>
      <c r="O115" s="718"/>
      <c r="P115" s="718"/>
      <c r="Q115" s="718"/>
      <c r="R115" s="718"/>
      <c r="S115" s="718"/>
      <c r="T115" s="718"/>
      <c r="U115" s="718"/>
      <c r="V115" s="718"/>
      <c r="W115" s="718"/>
      <c r="X115" s="718"/>
      <c r="Y115" s="718"/>
      <c r="Z115" s="718"/>
      <c r="AA115" s="718"/>
      <c r="AB115" s="718"/>
      <c r="AC115" s="718"/>
      <c r="AD115" s="718"/>
      <c r="AE115" s="718"/>
      <c r="AF115" s="718"/>
      <c r="AG115" s="718"/>
      <c r="AH115" s="718"/>
      <c r="AI115" s="718"/>
      <c r="AJ115" s="718"/>
      <c r="AK115" s="718"/>
      <c r="AL115" s="724"/>
      <c r="AM115" s="492"/>
      <c r="AN115" s="493"/>
      <c r="BN115" s="609"/>
    </row>
    <row r="116" spans="2:66" ht="3.65" customHeight="1">
      <c r="B116" s="605"/>
      <c r="H116" s="1513"/>
      <c r="L116" s="492"/>
      <c r="M116" s="493"/>
      <c r="N116" s="723"/>
      <c r="O116" s="718"/>
      <c r="P116" s="718"/>
      <c r="Q116" s="718"/>
      <c r="R116" s="718"/>
      <c r="S116" s="718"/>
      <c r="T116" s="718"/>
      <c r="U116" s="718"/>
      <c r="V116" s="718"/>
      <c r="W116" s="718"/>
      <c r="X116" s="718"/>
      <c r="Y116" s="718"/>
      <c r="Z116" s="718"/>
      <c r="AA116" s="718"/>
      <c r="AB116" s="718"/>
      <c r="AC116" s="718"/>
      <c r="AD116" s="718"/>
      <c r="AE116" s="718"/>
      <c r="AF116" s="718"/>
      <c r="AG116" s="718"/>
      <c r="AH116" s="718"/>
      <c r="AI116" s="718"/>
      <c r="AJ116" s="718"/>
      <c r="AK116" s="718"/>
      <c r="AL116" s="724"/>
      <c r="AM116" s="492"/>
      <c r="AN116" s="493"/>
      <c r="BN116" s="609"/>
    </row>
    <row r="117" spans="2:66" ht="3.65" customHeight="1">
      <c r="B117" s="605"/>
      <c r="H117" s="1513"/>
      <c r="L117" s="492"/>
      <c r="M117" s="493"/>
      <c r="N117" s="723"/>
      <c r="O117" s="718"/>
      <c r="P117" s="718"/>
      <c r="Q117" s="718"/>
      <c r="R117" s="718"/>
      <c r="S117" s="718"/>
      <c r="T117" s="718"/>
      <c r="U117" s="718"/>
      <c r="V117" s="718"/>
      <c r="W117" s="718"/>
      <c r="X117" s="718"/>
      <c r="Y117" s="718"/>
      <c r="Z117" s="718"/>
      <c r="AA117" s="718"/>
      <c r="AB117" s="718"/>
      <c r="AC117" s="718"/>
      <c r="AD117" s="718"/>
      <c r="AE117" s="718"/>
      <c r="AF117" s="718"/>
      <c r="AG117" s="718"/>
      <c r="AH117" s="718"/>
      <c r="AI117" s="718"/>
      <c r="AJ117" s="718"/>
      <c r="AK117" s="718"/>
      <c r="AL117" s="724"/>
      <c r="AM117" s="492"/>
      <c r="AN117" s="493"/>
      <c r="BN117" s="609"/>
    </row>
    <row r="118" spans="2:66" ht="3.65" customHeight="1">
      <c r="B118" s="605"/>
      <c r="H118" s="1513"/>
      <c r="L118" s="492"/>
      <c r="M118" s="493"/>
      <c r="N118" s="723"/>
      <c r="O118" s="718"/>
      <c r="P118" s="718"/>
      <c r="Q118" s="718"/>
      <c r="R118" s="718"/>
      <c r="S118" s="718"/>
      <c r="T118" s="718"/>
      <c r="U118" s="718"/>
      <c r="V118" s="718"/>
      <c r="W118" s="718"/>
      <c r="X118" s="718"/>
      <c r="Y118" s="718"/>
      <c r="Z118" s="718"/>
      <c r="AA118" s="718"/>
      <c r="AB118" s="718"/>
      <c r="AC118" s="718"/>
      <c r="AD118" s="718"/>
      <c r="AE118" s="718"/>
      <c r="AF118" s="718"/>
      <c r="AG118" s="718"/>
      <c r="AH118" s="718"/>
      <c r="AI118" s="718"/>
      <c r="AJ118" s="718"/>
      <c r="AK118" s="718"/>
      <c r="AL118" s="724"/>
      <c r="AM118" s="492"/>
      <c r="AN118" s="493"/>
      <c r="BN118" s="609"/>
    </row>
    <row r="119" spans="2:66" ht="3.65" customHeight="1">
      <c r="B119" s="605"/>
      <c r="H119" s="1513"/>
      <c r="L119" s="492"/>
      <c r="M119" s="493"/>
      <c r="N119" s="723"/>
      <c r="O119" s="718"/>
      <c r="P119" s="718"/>
      <c r="Q119" s="718"/>
      <c r="R119" s="718"/>
      <c r="S119" s="718"/>
      <c r="T119" s="718"/>
      <c r="U119" s="718"/>
      <c r="V119" s="718"/>
      <c r="W119" s="718"/>
      <c r="X119" s="718"/>
      <c r="Y119" s="718"/>
      <c r="Z119" s="718"/>
      <c r="AA119" s="718"/>
      <c r="AB119" s="718"/>
      <c r="AC119" s="718"/>
      <c r="AD119" s="718"/>
      <c r="AE119" s="718"/>
      <c r="AF119" s="718"/>
      <c r="AG119" s="718"/>
      <c r="AH119" s="718"/>
      <c r="AI119" s="718"/>
      <c r="AJ119" s="718"/>
      <c r="AK119" s="718"/>
      <c r="AL119" s="724"/>
      <c r="AM119" s="492"/>
      <c r="AN119" s="493"/>
      <c r="BN119" s="609"/>
    </row>
    <row r="120" spans="2:66" ht="3.65" customHeight="1">
      <c r="B120" s="605"/>
      <c r="H120" s="1513"/>
      <c r="L120" s="492"/>
      <c r="M120" s="493"/>
      <c r="N120" s="723"/>
      <c r="O120" s="718"/>
      <c r="P120" s="718"/>
      <c r="Q120" s="718"/>
      <c r="R120" s="718"/>
      <c r="S120" s="718"/>
      <c r="T120" s="718"/>
      <c r="U120" s="718"/>
      <c r="V120" s="718"/>
      <c r="W120" s="718"/>
      <c r="X120" s="718"/>
      <c r="Y120" s="718"/>
      <c r="Z120" s="718"/>
      <c r="AA120" s="718"/>
      <c r="AB120" s="718"/>
      <c r="AC120" s="718"/>
      <c r="AD120" s="718"/>
      <c r="AE120" s="718"/>
      <c r="AF120" s="718"/>
      <c r="AG120" s="718"/>
      <c r="AH120" s="718"/>
      <c r="AI120" s="718"/>
      <c r="AJ120" s="718"/>
      <c r="AK120" s="718"/>
      <c r="AL120" s="724"/>
      <c r="AM120" s="492"/>
      <c r="AN120" s="493"/>
      <c r="BN120" s="609"/>
    </row>
    <row r="121" spans="2:66" ht="3.65" customHeight="1">
      <c r="B121" s="605"/>
      <c r="H121" s="1513"/>
      <c r="L121" s="492"/>
      <c r="M121" s="493"/>
      <c r="N121" s="723"/>
      <c r="O121" s="718"/>
      <c r="P121" s="718"/>
      <c r="Q121" s="718"/>
      <c r="R121" s="718"/>
      <c r="S121" s="718"/>
      <c r="T121" s="718"/>
      <c r="U121" s="718"/>
      <c r="V121" s="718"/>
      <c r="W121" s="718"/>
      <c r="X121" s="718"/>
      <c r="Y121" s="718"/>
      <c r="Z121" s="718"/>
      <c r="AA121" s="718"/>
      <c r="AB121" s="718"/>
      <c r="AC121" s="718"/>
      <c r="AD121" s="718"/>
      <c r="AE121" s="718"/>
      <c r="AF121" s="718"/>
      <c r="AG121" s="718"/>
      <c r="AH121" s="718"/>
      <c r="AI121" s="718"/>
      <c r="AJ121" s="718"/>
      <c r="AK121" s="718"/>
      <c r="AL121" s="724"/>
      <c r="AM121" s="492"/>
      <c r="AN121" s="493"/>
      <c r="BN121" s="609"/>
    </row>
    <row r="122" spans="2:66" ht="3.65" customHeight="1">
      <c r="B122" s="605"/>
      <c r="H122" s="1513"/>
      <c r="L122" s="492"/>
      <c r="M122" s="493"/>
      <c r="N122" s="723"/>
      <c r="O122" s="718"/>
      <c r="P122" s="718"/>
      <c r="Q122" s="718"/>
      <c r="R122" s="718"/>
      <c r="S122" s="718"/>
      <c r="T122" s="718"/>
      <c r="U122" s="718"/>
      <c r="V122" s="718"/>
      <c r="W122" s="718"/>
      <c r="X122" s="718"/>
      <c r="Y122" s="718"/>
      <c r="Z122" s="718"/>
      <c r="AA122" s="718"/>
      <c r="AB122" s="718"/>
      <c r="AC122" s="718"/>
      <c r="AD122" s="718"/>
      <c r="AE122" s="718"/>
      <c r="AF122" s="718"/>
      <c r="AG122" s="718"/>
      <c r="AH122" s="718"/>
      <c r="AI122" s="718"/>
      <c r="AJ122" s="718"/>
      <c r="AK122" s="718"/>
      <c r="AL122" s="724"/>
      <c r="AM122" s="492"/>
      <c r="AN122" s="493"/>
      <c r="BN122" s="609"/>
    </row>
    <row r="123" spans="2:66" ht="3.65" customHeight="1">
      <c r="B123" s="605"/>
      <c r="H123" s="1513"/>
      <c r="L123" s="492"/>
      <c r="M123" s="493"/>
      <c r="N123" s="723"/>
      <c r="O123" s="718"/>
      <c r="P123" s="718"/>
      <c r="Q123" s="718"/>
      <c r="R123" s="718"/>
      <c r="S123" s="718"/>
      <c r="T123" s="718"/>
      <c r="U123" s="718"/>
      <c r="V123" s="718"/>
      <c r="W123" s="718"/>
      <c r="X123" s="718"/>
      <c r="Y123" s="718"/>
      <c r="Z123" s="718"/>
      <c r="AA123" s="718"/>
      <c r="AB123" s="718"/>
      <c r="AC123" s="718"/>
      <c r="AD123" s="718"/>
      <c r="AE123" s="718"/>
      <c r="AF123" s="718"/>
      <c r="AG123" s="718"/>
      <c r="AH123" s="718"/>
      <c r="AI123" s="718"/>
      <c r="AJ123" s="718"/>
      <c r="AK123" s="718"/>
      <c r="AL123" s="724"/>
      <c r="AM123" s="492"/>
      <c r="AN123" s="493"/>
      <c r="BN123" s="609"/>
    </row>
    <row r="124" spans="2:66" ht="3.65" customHeight="1">
      <c r="B124" s="605"/>
      <c r="H124" s="1513"/>
      <c r="L124" s="492"/>
      <c r="M124" s="493"/>
      <c r="N124" s="723"/>
      <c r="O124" s="718"/>
      <c r="P124" s="718"/>
      <c r="Q124" s="718"/>
      <c r="R124" s="718"/>
      <c r="S124" s="718"/>
      <c r="T124" s="718"/>
      <c r="U124" s="718"/>
      <c r="V124" s="718"/>
      <c r="W124" s="718"/>
      <c r="X124" s="718"/>
      <c r="Y124" s="718"/>
      <c r="Z124" s="718"/>
      <c r="AA124" s="718"/>
      <c r="AB124" s="718"/>
      <c r="AC124" s="718"/>
      <c r="AD124" s="718"/>
      <c r="AE124" s="718"/>
      <c r="AF124" s="718"/>
      <c r="AG124" s="718"/>
      <c r="AH124" s="718"/>
      <c r="AI124" s="718"/>
      <c r="AJ124" s="718"/>
      <c r="AK124" s="718"/>
      <c r="AL124" s="724"/>
      <c r="AM124" s="492"/>
      <c r="AN124" s="493"/>
      <c r="BN124" s="609"/>
    </row>
    <row r="125" spans="2:66" ht="3.65" customHeight="1">
      <c r="B125" s="605"/>
      <c r="H125" s="1513"/>
      <c r="L125" s="492"/>
      <c r="M125" s="493"/>
      <c r="N125" s="723"/>
      <c r="O125" s="718"/>
      <c r="P125" s="718"/>
      <c r="Q125" s="718"/>
      <c r="R125" s="718"/>
      <c r="S125" s="718"/>
      <c r="T125" s="718"/>
      <c r="U125" s="718"/>
      <c r="V125" s="718"/>
      <c r="W125" s="718"/>
      <c r="X125" s="718"/>
      <c r="Y125" s="718"/>
      <c r="Z125" s="718"/>
      <c r="AA125" s="718"/>
      <c r="AB125" s="718"/>
      <c r="AC125" s="718"/>
      <c r="AD125" s="718"/>
      <c r="AE125" s="718"/>
      <c r="AF125" s="718"/>
      <c r="AG125" s="718"/>
      <c r="AH125" s="718"/>
      <c r="AI125" s="718"/>
      <c r="AJ125" s="718"/>
      <c r="AK125" s="718"/>
      <c r="AL125" s="724"/>
      <c r="AM125" s="492"/>
      <c r="AN125" s="493"/>
      <c r="BN125" s="609"/>
    </row>
    <row r="126" spans="2:66" ht="3.65" customHeight="1">
      <c r="B126" s="605"/>
      <c r="H126" s="1513"/>
      <c r="L126" s="492"/>
      <c r="M126" s="493"/>
      <c r="N126" s="718"/>
      <c r="O126" s="718"/>
      <c r="P126" s="718"/>
      <c r="Q126" s="718"/>
      <c r="R126" s="718"/>
      <c r="S126" s="718"/>
      <c r="T126" s="718"/>
      <c r="U126" s="718"/>
      <c r="V126" s="718"/>
      <c r="W126" s="718"/>
      <c r="X126" s="718"/>
      <c r="Y126" s="718"/>
      <c r="Z126" s="718"/>
      <c r="AA126" s="718"/>
      <c r="AB126" s="718"/>
      <c r="AC126" s="718"/>
      <c r="AD126" s="718"/>
      <c r="AE126" s="718"/>
      <c r="AF126" s="718"/>
      <c r="AG126" s="718"/>
      <c r="AH126" s="718"/>
      <c r="AI126" s="718"/>
      <c r="AJ126" s="718"/>
      <c r="AK126" s="718"/>
      <c r="AL126" s="718"/>
      <c r="AM126" s="492"/>
      <c r="AN126" s="493"/>
      <c r="BN126" s="609"/>
    </row>
    <row r="127" spans="2:66" ht="3.65" customHeight="1">
      <c r="B127" s="605"/>
      <c r="H127" s="1513"/>
      <c r="L127" s="492"/>
      <c r="M127" s="493"/>
      <c r="N127" s="718"/>
      <c r="O127" s="718"/>
      <c r="P127" s="718"/>
      <c r="Q127" s="718"/>
      <c r="R127" s="718"/>
      <c r="S127" s="718"/>
      <c r="T127" s="718"/>
      <c r="U127" s="718"/>
      <c r="V127" s="718"/>
      <c r="W127" s="718"/>
      <c r="X127" s="718"/>
      <c r="Y127" s="718"/>
      <c r="Z127" s="718"/>
      <c r="AA127" s="718"/>
      <c r="AB127" s="718"/>
      <c r="AC127" s="718"/>
      <c r="AD127" s="718"/>
      <c r="AE127" s="718"/>
      <c r="AF127" s="718"/>
      <c r="AG127" s="718"/>
      <c r="AH127" s="718"/>
      <c r="AI127" s="718"/>
      <c r="AJ127" s="718"/>
      <c r="AK127" s="718"/>
      <c r="AL127" s="718"/>
      <c r="AM127" s="492"/>
      <c r="AN127" s="493"/>
      <c r="BN127" s="609"/>
    </row>
    <row r="128" spans="2:66" ht="3.65" customHeight="1">
      <c r="B128" s="605"/>
      <c r="H128" s="1513"/>
      <c r="L128" s="492"/>
      <c r="M128" s="493"/>
      <c r="N128" s="718"/>
      <c r="O128" s="718"/>
      <c r="P128" s="718"/>
      <c r="Q128" s="718"/>
      <c r="R128" s="718"/>
      <c r="S128" s="718"/>
      <c r="T128" s="718"/>
      <c r="U128" s="718"/>
      <c r="V128" s="718"/>
      <c r="W128" s="718"/>
      <c r="X128" s="718"/>
      <c r="Y128" s="718"/>
      <c r="Z128" s="718"/>
      <c r="AA128" s="718"/>
      <c r="AB128" s="718"/>
      <c r="AC128" s="718"/>
      <c r="AD128" s="718"/>
      <c r="AE128" s="718"/>
      <c r="AF128" s="718"/>
      <c r="AG128" s="718"/>
      <c r="AH128" s="718"/>
      <c r="AI128" s="718"/>
      <c r="AJ128" s="718"/>
      <c r="AK128" s="718"/>
      <c r="AL128" s="718"/>
      <c r="AM128" s="492"/>
      <c r="AN128" s="493"/>
      <c r="BN128" s="609"/>
    </row>
    <row r="129" spans="2:66" ht="3.65" customHeight="1">
      <c r="B129" s="605"/>
      <c r="H129" s="1513"/>
      <c r="L129" s="492"/>
      <c r="M129" s="493"/>
      <c r="N129" s="718"/>
      <c r="O129" s="718"/>
      <c r="P129" s="718"/>
      <c r="Q129" s="718"/>
      <c r="R129" s="718"/>
      <c r="S129" s="718"/>
      <c r="T129" s="718"/>
      <c r="U129" s="718"/>
      <c r="V129" s="718"/>
      <c r="W129" s="718"/>
      <c r="X129" s="718"/>
      <c r="Y129" s="718"/>
      <c r="Z129" s="718"/>
      <c r="AA129" s="718"/>
      <c r="AB129" s="718"/>
      <c r="AC129" s="718"/>
      <c r="AD129" s="718"/>
      <c r="AE129" s="718"/>
      <c r="AF129" s="718"/>
      <c r="AG129" s="718"/>
      <c r="AH129" s="718"/>
      <c r="AI129" s="718"/>
      <c r="AJ129" s="718"/>
      <c r="AK129" s="718"/>
      <c r="AL129" s="718"/>
      <c r="AM129" s="492"/>
      <c r="AN129" s="493"/>
      <c r="BN129" s="609"/>
    </row>
    <row r="130" spans="2:66" ht="3.65" customHeight="1">
      <c r="B130" s="605"/>
      <c r="H130" s="1513"/>
      <c r="L130" s="492"/>
      <c r="M130" s="493"/>
      <c r="N130" s="718"/>
      <c r="O130" s="718"/>
      <c r="P130" s="718"/>
      <c r="Q130" s="718"/>
      <c r="R130" s="718"/>
      <c r="S130" s="718"/>
      <c r="T130" s="718"/>
      <c r="U130" s="718"/>
      <c r="V130" s="718"/>
      <c r="W130" s="718"/>
      <c r="X130" s="718"/>
      <c r="Y130" s="718"/>
      <c r="Z130" s="718"/>
      <c r="AA130" s="718"/>
      <c r="AB130" s="718"/>
      <c r="AC130" s="718"/>
      <c r="AD130" s="718"/>
      <c r="AE130" s="718"/>
      <c r="AF130" s="718"/>
      <c r="AG130" s="718"/>
      <c r="AH130" s="718"/>
      <c r="AI130" s="718"/>
      <c r="AJ130" s="718"/>
      <c r="AK130" s="718"/>
      <c r="AL130" s="718"/>
      <c r="AM130" s="492"/>
      <c r="AN130" s="493"/>
      <c r="BN130" s="609"/>
    </row>
    <row r="131" spans="2:66" ht="3.65" customHeight="1">
      <c r="B131" s="605"/>
      <c r="H131" s="1513"/>
      <c r="L131" s="492"/>
      <c r="M131" s="493"/>
      <c r="N131" s="718"/>
      <c r="O131" s="718"/>
      <c r="P131" s="718"/>
      <c r="Q131" s="718"/>
      <c r="R131" s="718"/>
      <c r="S131" s="718"/>
      <c r="T131" s="718"/>
      <c r="U131" s="718"/>
      <c r="V131" s="718"/>
      <c r="W131" s="718"/>
      <c r="X131" s="718"/>
      <c r="Y131" s="718"/>
      <c r="Z131" s="718"/>
      <c r="AA131" s="718"/>
      <c r="AB131" s="718"/>
      <c r="AC131" s="718"/>
      <c r="AD131" s="718"/>
      <c r="AE131" s="718"/>
      <c r="AF131" s="718"/>
      <c r="AG131" s="718"/>
      <c r="AH131" s="718"/>
      <c r="AI131" s="718"/>
      <c r="AJ131" s="718"/>
      <c r="AK131" s="718"/>
      <c r="AL131" s="718"/>
      <c r="AM131" s="492"/>
      <c r="AN131" s="493"/>
      <c r="BN131" s="609"/>
    </row>
    <row r="132" spans="2:66" ht="3.65" customHeight="1">
      <c r="B132" s="605"/>
      <c r="H132" s="1513"/>
      <c r="L132" s="492"/>
      <c r="M132" s="493"/>
      <c r="N132" s="718"/>
      <c r="O132" s="718"/>
      <c r="P132" s="718"/>
      <c r="Q132" s="718"/>
      <c r="R132" s="718"/>
      <c r="S132" s="718"/>
      <c r="T132" s="718"/>
      <c r="U132" s="718"/>
      <c r="V132" s="718"/>
      <c r="W132" s="718"/>
      <c r="X132" s="718"/>
      <c r="Y132" s="718"/>
      <c r="Z132" s="718"/>
      <c r="AA132" s="718"/>
      <c r="AB132" s="718"/>
      <c r="AC132" s="718"/>
      <c r="AD132" s="718"/>
      <c r="AE132" s="718"/>
      <c r="AF132" s="718"/>
      <c r="AG132" s="718"/>
      <c r="AH132" s="718"/>
      <c r="AI132" s="718"/>
      <c r="AJ132" s="718"/>
      <c r="AK132" s="718"/>
      <c r="AL132" s="718"/>
      <c r="AM132" s="492"/>
      <c r="AN132" s="493"/>
      <c r="BN132" s="609"/>
    </row>
    <row r="133" spans="2:66" ht="3.65" customHeight="1">
      <c r="B133" s="605"/>
      <c r="H133" s="1513"/>
      <c r="L133" s="492"/>
      <c r="M133" s="493"/>
      <c r="N133" s="718"/>
      <c r="O133" s="718"/>
      <c r="P133" s="718"/>
      <c r="Q133" s="718"/>
      <c r="R133" s="718"/>
      <c r="S133" s="718"/>
      <c r="T133" s="718"/>
      <c r="U133" s="718"/>
      <c r="V133" s="718"/>
      <c r="W133" s="718"/>
      <c r="X133" s="718"/>
      <c r="Y133" s="718"/>
      <c r="Z133" s="718"/>
      <c r="AA133" s="718"/>
      <c r="AB133" s="718"/>
      <c r="AC133" s="718"/>
      <c r="AD133" s="718"/>
      <c r="AE133" s="718"/>
      <c r="AF133" s="718"/>
      <c r="AG133" s="718"/>
      <c r="AH133" s="718"/>
      <c r="AI133" s="718"/>
      <c r="AJ133" s="718"/>
      <c r="AK133" s="718"/>
      <c r="AL133" s="718"/>
      <c r="AM133" s="492"/>
      <c r="AN133" s="493"/>
      <c r="BN133" s="609"/>
    </row>
    <row r="134" spans="2:66" ht="3.65" customHeight="1">
      <c r="B134" s="605"/>
      <c r="H134" s="1513"/>
      <c r="L134" s="492"/>
      <c r="M134" s="493"/>
      <c r="N134" s="718"/>
      <c r="O134" s="718"/>
      <c r="P134" s="718"/>
      <c r="Q134" s="718"/>
      <c r="R134" s="718"/>
      <c r="S134" s="718"/>
      <c r="T134" s="718"/>
      <c r="U134" s="718"/>
      <c r="V134" s="718"/>
      <c r="W134" s="718"/>
      <c r="X134" s="718"/>
      <c r="Y134" s="718"/>
      <c r="Z134" s="718"/>
      <c r="AA134" s="718"/>
      <c r="AB134" s="718"/>
      <c r="AC134" s="718"/>
      <c r="AD134" s="718"/>
      <c r="AE134" s="718"/>
      <c r="AF134" s="718"/>
      <c r="AG134" s="718"/>
      <c r="AH134" s="718"/>
      <c r="AI134" s="718"/>
      <c r="AJ134" s="718"/>
      <c r="AK134" s="718"/>
      <c r="AL134" s="718"/>
      <c r="AM134" s="492"/>
      <c r="AN134" s="493"/>
      <c r="BN134" s="609"/>
    </row>
    <row r="135" spans="2:66" ht="3.65" customHeight="1">
      <c r="B135" s="605"/>
      <c r="H135" s="1513"/>
      <c r="L135" s="492"/>
      <c r="M135" s="493"/>
      <c r="N135" s="718"/>
      <c r="O135" s="718"/>
      <c r="P135" s="718"/>
      <c r="Q135" s="718"/>
      <c r="R135" s="718"/>
      <c r="S135" s="718"/>
      <c r="T135" s="718"/>
      <c r="U135" s="718"/>
      <c r="V135" s="718"/>
      <c r="W135" s="718"/>
      <c r="X135" s="718"/>
      <c r="Y135" s="718"/>
      <c r="Z135" s="718"/>
      <c r="AA135" s="718"/>
      <c r="AB135" s="718"/>
      <c r="AC135" s="718"/>
      <c r="AD135" s="718"/>
      <c r="AE135" s="718"/>
      <c r="AF135" s="718"/>
      <c r="AG135" s="718"/>
      <c r="AH135" s="718"/>
      <c r="AI135" s="718"/>
      <c r="AJ135" s="718"/>
      <c r="AK135" s="718"/>
      <c r="AL135" s="718"/>
      <c r="AM135" s="492"/>
      <c r="AN135" s="493"/>
      <c r="BN135" s="609"/>
    </row>
    <row r="136" spans="2:66" ht="3.65" customHeight="1">
      <c r="B136" s="605"/>
      <c r="H136" s="1513"/>
      <c r="L136" s="492"/>
      <c r="M136" s="493"/>
      <c r="N136" s="718"/>
      <c r="O136" s="718"/>
      <c r="P136" s="718"/>
      <c r="Q136" s="718"/>
      <c r="R136" s="718"/>
      <c r="S136" s="718"/>
      <c r="T136" s="718"/>
      <c r="U136" s="718"/>
      <c r="V136" s="718"/>
      <c r="W136" s="718"/>
      <c r="X136" s="718"/>
      <c r="Y136" s="718"/>
      <c r="Z136" s="718"/>
      <c r="AA136" s="718"/>
      <c r="AB136" s="718"/>
      <c r="AC136" s="718"/>
      <c r="AD136" s="718"/>
      <c r="AE136" s="718"/>
      <c r="AF136" s="718"/>
      <c r="AG136" s="718"/>
      <c r="AH136" s="718"/>
      <c r="AI136" s="718"/>
      <c r="AJ136" s="718"/>
      <c r="AK136" s="718"/>
      <c r="AL136" s="718"/>
      <c r="AM136" s="492"/>
      <c r="AN136" s="493"/>
      <c r="BN136" s="609"/>
    </row>
    <row r="137" spans="2:66" ht="3.65" customHeight="1">
      <c r="B137" s="605"/>
      <c r="H137" s="1513"/>
      <c r="L137" s="492"/>
      <c r="M137" s="493"/>
      <c r="N137" s="718"/>
      <c r="O137" s="718"/>
      <c r="P137" s="718"/>
      <c r="Q137" s="718"/>
      <c r="R137" s="718"/>
      <c r="S137" s="718"/>
      <c r="T137" s="718"/>
      <c r="U137" s="718"/>
      <c r="V137" s="718"/>
      <c r="W137" s="718"/>
      <c r="X137" s="718"/>
      <c r="Y137" s="718"/>
      <c r="Z137" s="718"/>
      <c r="AA137" s="718"/>
      <c r="AB137" s="718"/>
      <c r="AC137" s="718"/>
      <c r="AD137" s="718"/>
      <c r="AE137" s="718"/>
      <c r="AF137" s="718"/>
      <c r="AG137" s="718"/>
      <c r="AH137" s="718"/>
      <c r="AI137" s="718"/>
      <c r="AJ137" s="718"/>
      <c r="AK137" s="718"/>
      <c r="AL137" s="718"/>
      <c r="AM137" s="492"/>
      <c r="AN137" s="493"/>
      <c r="BN137" s="609"/>
    </row>
    <row r="138" spans="2:66" ht="3.65" customHeight="1">
      <c r="B138" s="605"/>
      <c r="H138" s="1513"/>
      <c r="L138" s="492"/>
      <c r="M138" s="493"/>
      <c r="N138" s="718"/>
      <c r="O138" s="718"/>
      <c r="P138" s="718"/>
      <c r="Q138" s="718"/>
      <c r="R138" s="718"/>
      <c r="S138" s="718"/>
      <c r="T138" s="718"/>
      <c r="U138" s="718"/>
      <c r="V138" s="718"/>
      <c r="W138" s="718"/>
      <c r="X138" s="718"/>
      <c r="Y138" s="718"/>
      <c r="Z138" s="718"/>
      <c r="AA138" s="718"/>
      <c r="AB138" s="718"/>
      <c r="AC138" s="718"/>
      <c r="AD138" s="718"/>
      <c r="AE138" s="718"/>
      <c r="AF138" s="718"/>
      <c r="AG138" s="718"/>
      <c r="AH138" s="718"/>
      <c r="AI138" s="718"/>
      <c r="AJ138" s="718"/>
      <c r="AK138" s="718"/>
      <c r="AL138" s="718"/>
      <c r="AM138" s="492"/>
      <c r="AN138" s="493"/>
      <c r="BN138" s="609"/>
    </row>
    <row r="139" spans="2:66" ht="3.65" customHeight="1">
      <c r="B139" s="605"/>
      <c r="H139" s="1513"/>
      <c r="L139" s="492"/>
      <c r="M139" s="493"/>
      <c r="N139" s="718"/>
      <c r="O139" s="718"/>
      <c r="P139" s="718"/>
      <c r="Q139" s="718"/>
      <c r="R139" s="718"/>
      <c r="S139" s="718"/>
      <c r="T139" s="718"/>
      <c r="U139" s="718"/>
      <c r="V139" s="718"/>
      <c r="W139" s="718"/>
      <c r="X139" s="718"/>
      <c r="Y139" s="718"/>
      <c r="Z139" s="718"/>
      <c r="AA139" s="718"/>
      <c r="AB139" s="718"/>
      <c r="AC139" s="718"/>
      <c r="AD139" s="718"/>
      <c r="AE139" s="718"/>
      <c r="AF139" s="718"/>
      <c r="AG139" s="718"/>
      <c r="AH139" s="718"/>
      <c r="AI139" s="718"/>
      <c r="AJ139" s="718"/>
      <c r="AK139" s="718"/>
      <c r="AL139" s="718"/>
      <c r="AM139" s="492"/>
      <c r="AN139" s="493"/>
      <c r="BN139" s="609"/>
    </row>
    <row r="140" spans="2:66" ht="3.65" customHeight="1">
      <c r="B140" s="605"/>
      <c r="H140" s="1513"/>
      <c r="L140" s="492"/>
      <c r="M140" s="493"/>
      <c r="N140" s="718"/>
      <c r="O140" s="718"/>
      <c r="P140" s="718"/>
      <c r="Q140" s="718"/>
      <c r="R140" s="718"/>
      <c r="S140" s="718"/>
      <c r="T140" s="718"/>
      <c r="U140" s="718"/>
      <c r="V140" s="718"/>
      <c r="W140" s="718"/>
      <c r="X140" s="718"/>
      <c r="Y140" s="718"/>
      <c r="Z140" s="718"/>
      <c r="AA140" s="718"/>
      <c r="AB140" s="718"/>
      <c r="AC140" s="718"/>
      <c r="AD140" s="718"/>
      <c r="AE140" s="718"/>
      <c r="AF140" s="718"/>
      <c r="AG140" s="718"/>
      <c r="AH140" s="718"/>
      <c r="AI140" s="718"/>
      <c r="AJ140" s="718"/>
      <c r="AK140" s="718"/>
      <c r="AL140" s="718"/>
      <c r="AM140" s="492"/>
      <c r="AN140" s="493"/>
      <c r="BN140" s="609"/>
    </row>
    <row r="141" spans="2:66" ht="3.65" customHeight="1">
      <c r="B141" s="605"/>
      <c r="H141" s="1513"/>
      <c r="L141" s="492"/>
      <c r="M141" s="493"/>
      <c r="N141" s="718"/>
      <c r="O141" s="718"/>
      <c r="P141" s="718"/>
      <c r="Q141" s="718"/>
      <c r="R141" s="718"/>
      <c r="S141" s="718"/>
      <c r="T141" s="718"/>
      <c r="U141" s="718"/>
      <c r="V141" s="718"/>
      <c r="W141" s="718"/>
      <c r="X141" s="718"/>
      <c r="Y141" s="718"/>
      <c r="Z141" s="718"/>
      <c r="AA141" s="718"/>
      <c r="AB141" s="718"/>
      <c r="AC141" s="718"/>
      <c r="AD141" s="718"/>
      <c r="AE141" s="718"/>
      <c r="AF141" s="718"/>
      <c r="AG141" s="718"/>
      <c r="AH141" s="718"/>
      <c r="AI141" s="718"/>
      <c r="AJ141" s="718"/>
      <c r="AK141" s="718"/>
      <c r="AL141" s="718"/>
      <c r="AM141" s="492"/>
      <c r="AN141" s="493"/>
      <c r="BN141" s="609"/>
    </row>
    <row r="142" spans="2:66" ht="3.65" customHeight="1">
      <c r="B142" s="605"/>
      <c r="H142" s="1513"/>
      <c r="L142" s="492"/>
      <c r="M142" s="493"/>
      <c r="N142" s="718"/>
      <c r="O142" s="718"/>
      <c r="P142" s="718"/>
      <c r="Q142" s="718"/>
      <c r="R142" s="718"/>
      <c r="S142" s="718"/>
      <c r="T142" s="718"/>
      <c r="U142" s="718"/>
      <c r="V142" s="718"/>
      <c r="W142" s="718"/>
      <c r="X142" s="718"/>
      <c r="Y142" s="718"/>
      <c r="Z142" s="718"/>
      <c r="AA142" s="718"/>
      <c r="AB142" s="718"/>
      <c r="AC142" s="718"/>
      <c r="AD142" s="718"/>
      <c r="AE142" s="718"/>
      <c r="AF142" s="718"/>
      <c r="AG142" s="718"/>
      <c r="AH142" s="718"/>
      <c r="AI142" s="718"/>
      <c r="AJ142" s="718"/>
      <c r="AK142" s="718"/>
      <c r="AL142" s="718"/>
      <c r="AM142" s="492"/>
      <c r="AN142" s="493"/>
      <c r="BN142" s="609"/>
    </row>
    <row r="143" spans="2:66" ht="3.65" customHeight="1">
      <c r="B143" s="605"/>
      <c r="H143" s="1513"/>
      <c r="L143" s="492"/>
      <c r="M143" s="493"/>
      <c r="N143" s="718"/>
      <c r="O143" s="718"/>
      <c r="P143" s="718"/>
      <c r="Q143" s="718"/>
      <c r="R143" s="718"/>
      <c r="S143" s="718"/>
      <c r="T143" s="718"/>
      <c r="U143" s="718"/>
      <c r="V143" s="718"/>
      <c r="W143" s="718"/>
      <c r="X143" s="718"/>
      <c r="Y143" s="718"/>
      <c r="Z143" s="718"/>
      <c r="AA143" s="718"/>
      <c r="AB143" s="718"/>
      <c r="AC143" s="718"/>
      <c r="AD143" s="718"/>
      <c r="AE143" s="718"/>
      <c r="AF143" s="718"/>
      <c r="AG143" s="718"/>
      <c r="AH143" s="718"/>
      <c r="AI143" s="718"/>
      <c r="AJ143" s="718"/>
      <c r="AK143" s="718"/>
      <c r="AL143" s="718"/>
      <c r="AM143" s="492"/>
      <c r="AN143" s="493"/>
      <c r="BN143" s="609"/>
    </row>
    <row r="144" spans="2:66" ht="3.65" customHeight="1">
      <c r="B144" s="605"/>
      <c r="H144" s="1513"/>
      <c r="L144" s="492"/>
      <c r="M144" s="493"/>
      <c r="N144" s="718"/>
      <c r="O144" s="718"/>
      <c r="P144" s="718"/>
      <c r="Q144" s="718"/>
      <c r="R144" s="718"/>
      <c r="S144" s="718"/>
      <c r="T144" s="718"/>
      <c r="U144" s="718"/>
      <c r="V144" s="718"/>
      <c r="W144" s="718"/>
      <c r="X144" s="718"/>
      <c r="Y144" s="718"/>
      <c r="Z144" s="718"/>
      <c r="AA144" s="718"/>
      <c r="AB144" s="718"/>
      <c r="AC144" s="718"/>
      <c r="AD144" s="718"/>
      <c r="AE144" s="718"/>
      <c r="AF144" s="718"/>
      <c r="AG144" s="718"/>
      <c r="AH144" s="718"/>
      <c r="AI144" s="718"/>
      <c r="AJ144" s="718"/>
      <c r="AK144" s="718"/>
      <c r="AL144" s="718"/>
      <c r="AM144" s="492"/>
      <c r="AN144" s="493"/>
      <c r="BN144" s="609"/>
    </row>
    <row r="145" spans="2:66" ht="3.65" customHeight="1">
      <c r="B145" s="605"/>
      <c r="H145" s="1513"/>
      <c r="L145" s="492"/>
      <c r="M145" s="493"/>
      <c r="N145" s="718"/>
      <c r="O145" s="718"/>
      <c r="P145" s="718"/>
      <c r="Q145" s="718"/>
      <c r="R145" s="718"/>
      <c r="S145" s="718"/>
      <c r="T145" s="718"/>
      <c r="U145" s="718"/>
      <c r="V145" s="718"/>
      <c r="W145" s="718"/>
      <c r="X145" s="718"/>
      <c r="Y145" s="718"/>
      <c r="Z145" s="718"/>
      <c r="AA145" s="718"/>
      <c r="AB145" s="718"/>
      <c r="AC145" s="718"/>
      <c r="AD145" s="718"/>
      <c r="AE145" s="718"/>
      <c r="AF145" s="718"/>
      <c r="AG145" s="718"/>
      <c r="AH145" s="718"/>
      <c r="AI145" s="718"/>
      <c r="AJ145" s="718"/>
      <c r="AK145" s="718"/>
      <c r="AL145" s="718"/>
      <c r="AM145" s="492"/>
      <c r="AN145" s="493"/>
      <c r="BN145" s="609"/>
    </row>
    <row r="146" spans="2:66" ht="3.65" customHeight="1">
      <c r="B146" s="605"/>
      <c r="H146" s="1513"/>
      <c r="L146" s="492"/>
      <c r="M146" s="493"/>
      <c r="N146" s="718"/>
      <c r="O146" s="718"/>
      <c r="P146" s="718"/>
      <c r="Q146" s="718"/>
      <c r="R146" s="718"/>
      <c r="S146" s="718"/>
      <c r="T146" s="718"/>
      <c r="U146" s="718"/>
      <c r="V146" s="718"/>
      <c r="W146" s="718"/>
      <c r="X146" s="718"/>
      <c r="Y146" s="718"/>
      <c r="Z146" s="718"/>
      <c r="AA146" s="718"/>
      <c r="AB146" s="718"/>
      <c r="AC146" s="718"/>
      <c r="AD146" s="718"/>
      <c r="AE146" s="718"/>
      <c r="AF146" s="718"/>
      <c r="AG146" s="718"/>
      <c r="AH146" s="718"/>
      <c r="AI146" s="718"/>
      <c r="AJ146" s="718"/>
      <c r="AK146" s="718"/>
      <c r="AL146" s="718"/>
      <c r="AM146" s="492"/>
      <c r="AN146" s="493"/>
      <c r="BN146" s="609"/>
    </row>
    <row r="147" spans="2:66" ht="3.65" customHeight="1">
      <c r="B147" s="605"/>
      <c r="H147" s="1513"/>
      <c r="L147" s="492"/>
      <c r="M147" s="493"/>
      <c r="N147" s="718"/>
      <c r="O147" s="718"/>
      <c r="P147" s="718"/>
      <c r="Q147" s="718"/>
      <c r="R147" s="718"/>
      <c r="S147" s="718"/>
      <c r="T147" s="718"/>
      <c r="U147" s="718"/>
      <c r="V147" s="718"/>
      <c r="W147" s="718"/>
      <c r="X147" s="718"/>
      <c r="Y147" s="718"/>
      <c r="Z147" s="718"/>
      <c r="AA147" s="718"/>
      <c r="AB147" s="718"/>
      <c r="AC147" s="718"/>
      <c r="AD147" s="718"/>
      <c r="AE147" s="718"/>
      <c r="AF147" s="718"/>
      <c r="AG147" s="718"/>
      <c r="AH147" s="718"/>
      <c r="AI147" s="718"/>
      <c r="AJ147" s="718"/>
      <c r="AK147" s="718"/>
      <c r="AL147" s="718"/>
      <c r="AM147" s="492"/>
      <c r="AN147" s="493"/>
      <c r="BN147" s="609"/>
    </row>
    <row r="148" spans="2:66" ht="3.65" customHeight="1">
      <c r="B148" s="605"/>
      <c r="H148" s="1513"/>
      <c r="L148" s="492"/>
      <c r="M148" s="493"/>
      <c r="N148" s="718"/>
      <c r="O148" s="718"/>
      <c r="P148" s="718"/>
      <c r="Q148" s="718"/>
      <c r="R148" s="718"/>
      <c r="S148" s="718"/>
      <c r="T148" s="718"/>
      <c r="U148" s="718"/>
      <c r="V148" s="718"/>
      <c r="W148" s="718"/>
      <c r="X148" s="718"/>
      <c r="Y148" s="718"/>
      <c r="Z148" s="718"/>
      <c r="AA148" s="718"/>
      <c r="AB148" s="718"/>
      <c r="AC148" s="718"/>
      <c r="AD148" s="718"/>
      <c r="AE148" s="718"/>
      <c r="AF148" s="718"/>
      <c r="AG148" s="718"/>
      <c r="AH148" s="718"/>
      <c r="AI148" s="718"/>
      <c r="AJ148" s="718"/>
      <c r="AK148" s="718"/>
      <c r="AL148" s="718"/>
      <c r="AM148" s="492"/>
      <c r="AN148" s="493"/>
      <c r="BN148" s="609"/>
    </row>
    <row r="149" spans="2:66" ht="3.65" customHeight="1">
      <c r="B149" s="605"/>
      <c r="H149" s="1513"/>
      <c r="L149" s="492"/>
      <c r="M149" s="493"/>
      <c r="N149" s="718"/>
      <c r="O149" s="718"/>
      <c r="P149" s="718"/>
      <c r="Q149" s="718"/>
      <c r="R149" s="718"/>
      <c r="S149" s="718"/>
      <c r="T149" s="718"/>
      <c r="U149" s="718"/>
      <c r="V149" s="718"/>
      <c r="W149" s="718"/>
      <c r="X149" s="718"/>
      <c r="Y149" s="718"/>
      <c r="Z149" s="718"/>
      <c r="AA149" s="718"/>
      <c r="AB149" s="718"/>
      <c r="AC149" s="718"/>
      <c r="AD149" s="718"/>
      <c r="AE149" s="718"/>
      <c r="AF149" s="718"/>
      <c r="AG149" s="718"/>
      <c r="AH149" s="718"/>
      <c r="AI149" s="718"/>
      <c r="AJ149" s="718"/>
      <c r="AK149" s="718"/>
      <c r="AL149" s="718"/>
      <c r="AM149" s="492"/>
      <c r="AN149" s="493"/>
      <c r="BN149" s="609"/>
    </row>
    <row r="150" spans="2:66" ht="3.65" customHeight="1">
      <c r="B150" s="605"/>
      <c r="H150" s="1513"/>
      <c r="L150" s="492"/>
      <c r="M150" s="493"/>
      <c r="N150" s="718"/>
      <c r="O150" s="718"/>
      <c r="P150" s="718"/>
      <c r="Q150" s="718"/>
      <c r="R150" s="718"/>
      <c r="S150" s="718"/>
      <c r="T150" s="718"/>
      <c r="U150" s="718"/>
      <c r="V150" s="718"/>
      <c r="W150" s="718"/>
      <c r="X150" s="718"/>
      <c r="Y150" s="718"/>
      <c r="Z150" s="718"/>
      <c r="AA150" s="718"/>
      <c r="AB150" s="718"/>
      <c r="AC150" s="718"/>
      <c r="AD150" s="718"/>
      <c r="AE150" s="718"/>
      <c r="AF150" s="718"/>
      <c r="AG150" s="718"/>
      <c r="AH150" s="718"/>
      <c r="AI150" s="718"/>
      <c r="AJ150" s="718"/>
      <c r="AK150" s="718"/>
      <c r="AL150" s="718"/>
      <c r="AM150" s="492"/>
      <c r="AN150" s="493"/>
      <c r="BN150" s="609"/>
    </row>
    <row r="151" spans="2:66" ht="3.65" customHeight="1">
      <c r="B151" s="605"/>
      <c r="H151" s="1513"/>
      <c r="L151" s="492"/>
      <c r="M151" s="493"/>
      <c r="N151" s="718"/>
      <c r="O151" s="718"/>
      <c r="P151" s="718"/>
      <c r="Q151" s="718"/>
      <c r="R151" s="718"/>
      <c r="S151" s="718"/>
      <c r="T151" s="718"/>
      <c r="U151" s="718"/>
      <c r="V151" s="718"/>
      <c r="W151" s="718"/>
      <c r="X151" s="718"/>
      <c r="Y151" s="718"/>
      <c r="Z151" s="718"/>
      <c r="AA151" s="718"/>
      <c r="AB151" s="718"/>
      <c r="AC151" s="718"/>
      <c r="AD151" s="718"/>
      <c r="AE151" s="718"/>
      <c r="AF151" s="718"/>
      <c r="AG151" s="718"/>
      <c r="AH151" s="718"/>
      <c r="AI151" s="718"/>
      <c r="AJ151" s="718"/>
      <c r="AK151" s="718"/>
      <c r="AL151" s="718"/>
      <c r="AM151" s="492"/>
      <c r="AN151" s="493"/>
      <c r="BN151" s="609"/>
    </row>
    <row r="152" spans="2:66" ht="3.65" customHeight="1">
      <c r="B152" s="605"/>
      <c r="H152" s="1513"/>
      <c r="L152" s="492"/>
      <c r="M152" s="493"/>
      <c r="N152" s="718"/>
      <c r="O152" s="718"/>
      <c r="P152" s="718"/>
      <c r="Q152" s="718"/>
      <c r="R152" s="718"/>
      <c r="S152" s="718"/>
      <c r="T152" s="718"/>
      <c r="U152" s="718"/>
      <c r="V152" s="718"/>
      <c r="W152" s="718"/>
      <c r="X152" s="718"/>
      <c r="Y152" s="718"/>
      <c r="Z152" s="718"/>
      <c r="AA152" s="718"/>
      <c r="AB152" s="718"/>
      <c r="AC152" s="718"/>
      <c r="AD152" s="718"/>
      <c r="AE152" s="718"/>
      <c r="AF152" s="718"/>
      <c r="AG152" s="718"/>
      <c r="AH152" s="718"/>
      <c r="AI152" s="718"/>
      <c r="AJ152" s="718"/>
      <c r="AK152" s="718"/>
      <c r="AL152" s="718"/>
      <c r="AM152" s="492"/>
      <c r="AN152" s="493"/>
      <c r="BN152" s="609"/>
    </row>
    <row r="153" spans="2:66" ht="3.65" customHeight="1">
      <c r="B153" s="605"/>
      <c r="H153" s="1513"/>
      <c r="L153" s="492"/>
      <c r="M153" s="493"/>
      <c r="N153" s="718"/>
      <c r="O153" s="718"/>
      <c r="P153" s="718"/>
      <c r="Q153" s="718"/>
      <c r="R153" s="718"/>
      <c r="S153" s="718"/>
      <c r="T153" s="718"/>
      <c r="U153" s="718"/>
      <c r="V153" s="718"/>
      <c r="W153" s="718"/>
      <c r="X153" s="718"/>
      <c r="Y153" s="718"/>
      <c r="Z153" s="718"/>
      <c r="AA153" s="718"/>
      <c r="AB153" s="718"/>
      <c r="AC153" s="718"/>
      <c r="AD153" s="718"/>
      <c r="AE153" s="718"/>
      <c r="AF153" s="718"/>
      <c r="AG153" s="718"/>
      <c r="AH153" s="718"/>
      <c r="AI153" s="718"/>
      <c r="AJ153" s="718"/>
      <c r="AK153" s="718"/>
      <c r="AL153" s="718"/>
      <c r="AM153" s="492"/>
      <c r="AN153" s="493"/>
      <c r="BN153" s="609"/>
    </row>
    <row r="154" spans="2:66" ht="3.65" customHeight="1">
      <c r="B154" s="605"/>
      <c r="H154" s="1513"/>
      <c r="L154" s="492"/>
      <c r="M154" s="493"/>
      <c r="N154" s="718"/>
      <c r="O154" s="718"/>
      <c r="P154" s="718"/>
      <c r="Q154" s="718"/>
      <c r="R154" s="718"/>
      <c r="S154" s="718"/>
      <c r="T154" s="718"/>
      <c r="U154" s="718"/>
      <c r="V154" s="718"/>
      <c r="W154" s="718"/>
      <c r="X154" s="718"/>
      <c r="Y154" s="718"/>
      <c r="Z154" s="718"/>
      <c r="AA154" s="718"/>
      <c r="AB154" s="718"/>
      <c r="AC154" s="718"/>
      <c r="AD154" s="718"/>
      <c r="AE154" s="718"/>
      <c r="AF154" s="718"/>
      <c r="AG154" s="718"/>
      <c r="AH154" s="718"/>
      <c r="AI154" s="718"/>
      <c r="AJ154" s="718"/>
      <c r="AK154" s="718"/>
      <c r="AL154" s="718"/>
      <c r="AM154" s="492"/>
      <c r="AN154" s="493"/>
      <c r="BN154" s="609"/>
    </row>
    <row r="155" spans="2:66" ht="3.65" customHeight="1">
      <c r="B155" s="605"/>
      <c r="H155" s="1513"/>
      <c r="L155" s="492"/>
      <c r="M155" s="493"/>
      <c r="N155" s="718"/>
      <c r="O155" s="718"/>
      <c r="P155" s="718"/>
      <c r="Q155" s="718"/>
      <c r="R155" s="718"/>
      <c r="S155" s="718"/>
      <c r="T155" s="718"/>
      <c r="U155" s="718"/>
      <c r="V155" s="718"/>
      <c r="W155" s="718"/>
      <c r="X155" s="718"/>
      <c r="Y155" s="718"/>
      <c r="Z155" s="718"/>
      <c r="AA155" s="718"/>
      <c r="AB155" s="718"/>
      <c r="AC155" s="718"/>
      <c r="AD155" s="718"/>
      <c r="AE155" s="718"/>
      <c r="AF155" s="718"/>
      <c r="AG155" s="718"/>
      <c r="AH155" s="718"/>
      <c r="AI155" s="718"/>
      <c r="AJ155" s="718"/>
      <c r="AK155" s="718"/>
      <c r="AL155" s="718"/>
      <c r="AM155" s="492"/>
      <c r="AN155" s="493"/>
      <c r="BN155" s="609"/>
    </row>
    <row r="156" spans="2:66" ht="3.65" customHeight="1">
      <c r="B156" s="605"/>
      <c r="H156" s="1513"/>
      <c r="L156" s="492"/>
      <c r="M156" s="493"/>
      <c r="N156" s="718"/>
      <c r="O156" s="718"/>
      <c r="P156" s="718"/>
      <c r="Q156" s="718"/>
      <c r="R156" s="718"/>
      <c r="S156" s="718"/>
      <c r="T156" s="718"/>
      <c r="U156" s="718"/>
      <c r="V156" s="718"/>
      <c r="W156" s="718"/>
      <c r="X156" s="718"/>
      <c r="Y156" s="718"/>
      <c r="Z156" s="718"/>
      <c r="AA156" s="718"/>
      <c r="AB156" s="718"/>
      <c r="AC156" s="718"/>
      <c r="AD156" s="718"/>
      <c r="AE156" s="718"/>
      <c r="AF156" s="718"/>
      <c r="AG156" s="718"/>
      <c r="AH156" s="718"/>
      <c r="AI156" s="718"/>
      <c r="AJ156" s="718"/>
      <c r="AK156" s="718"/>
      <c r="AL156" s="718"/>
      <c r="AM156" s="492"/>
      <c r="AN156" s="493"/>
      <c r="BN156" s="609"/>
    </row>
    <row r="157" spans="2:66" ht="3.65" customHeight="1">
      <c r="B157" s="605"/>
      <c r="H157" s="1513"/>
      <c r="L157" s="492"/>
      <c r="M157" s="493"/>
      <c r="N157" s="725"/>
      <c r="O157" s="979"/>
      <c r="P157" s="979"/>
      <c r="Q157" s="981"/>
      <c r="R157" s="981"/>
      <c r="S157" s="726"/>
      <c r="T157" s="727"/>
      <c r="U157" s="727"/>
      <c r="V157" s="727"/>
      <c r="W157" s="727"/>
      <c r="X157" s="727"/>
      <c r="Y157" s="983" t="s">
        <v>265</v>
      </c>
      <c r="Z157" s="983"/>
      <c r="AA157" s="983"/>
      <c r="AB157" s="727"/>
      <c r="AC157" s="727"/>
      <c r="AD157" s="727"/>
      <c r="AE157" s="726"/>
      <c r="AF157" s="986"/>
      <c r="AG157" s="986"/>
      <c r="AH157" s="986"/>
      <c r="AI157" s="986"/>
      <c r="AJ157" s="986"/>
      <c r="AK157" s="986"/>
      <c r="AL157" s="728"/>
      <c r="AM157" s="492"/>
      <c r="AN157" s="493"/>
      <c r="BN157" s="609"/>
    </row>
    <row r="158" spans="2:66" ht="3.65" customHeight="1">
      <c r="B158" s="605"/>
      <c r="H158" s="1513"/>
      <c r="L158" s="492"/>
      <c r="M158" s="493"/>
      <c r="N158" s="729"/>
      <c r="O158" s="980"/>
      <c r="P158" s="980"/>
      <c r="Q158" s="982"/>
      <c r="R158" s="982"/>
      <c r="S158" s="730"/>
      <c r="T158" s="730"/>
      <c r="U158" s="730"/>
      <c r="V158" s="730"/>
      <c r="W158" s="730"/>
      <c r="X158" s="731"/>
      <c r="Y158" s="984"/>
      <c r="Z158" s="984"/>
      <c r="AA158" s="984"/>
      <c r="AB158" s="731"/>
      <c r="AC158" s="731"/>
      <c r="AD158" s="730"/>
      <c r="AE158" s="730"/>
      <c r="AF158" s="987"/>
      <c r="AG158" s="987"/>
      <c r="AH158" s="987"/>
      <c r="AI158" s="987"/>
      <c r="AJ158" s="987"/>
      <c r="AK158" s="987"/>
      <c r="AL158" s="732"/>
      <c r="AM158" s="492"/>
      <c r="AN158" s="493"/>
      <c r="BN158" s="609"/>
    </row>
    <row r="159" spans="2:66" ht="3.65" customHeight="1">
      <c r="B159" s="605"/>
      <c r="H159" s="1513"/>
      <c r="L159" s="492"/>
      <c r="M159" s="493"/>
      <c r="N159" s="729"/>
      <c r="O159" s="988"/>
      <c r="P159" s="988"/>
      <c r="Q159" s="988"/>
      <c r="R159" s="733"/>
      <c r="S159" s="988"/>
      <c r="T159" s="988"/>
      <c r="U159" s="988"/>
      <c r="V159" s="988"/>
      <c r="W159" s="730"/>
      <c r="X159" s="731"/>
      <c r="Y159" s="984"/>
      <c r="Z159" s="984"/>
      <c r="AA159" s="984"/>
      <c r="AB159" s="731"/>
      <c r="AC159" s="734"/>
      <c r="AD159" s="734"/>
      <c r="AE159" s="734"/>
      <c r="AF159" s="987"/>
      <c r="AG159" s="987"/>
      <c r="AH159" s="987"/>
      <c r="AI159" s="987"/>
      <c r="AJ159" s="988"/>
      <c r="AK159" s="988"/>
      <c r="AL159" s="735"/>
      <c r="AM159" s="492"/>
      <c r="AN159" s="493"/>
      <c r="BN159" s="609"/>
    </row>
    <row r="160" spans="2:66" ht="3.65" customHeight="1">
      <c r="B160" s="605"/>
      <c r="H160" s="1513"/>
      <c r="L160" s="492"/>
      <c r="M160" s="493"/>
      <c r="N160" s="736"/>
      <c r="O160" s="989"/>
      <c r="P160" s="989"/>
      <c r="Q160" s="989"/>
      <c r="R160" s="737"/>
      <c r="S160" s="989"/>
      <c r="T160" s="989"/>
      <c r="U160" s="989"/>
      <c r="V160" s="989"/>
      <c r="W160" s="738"/>
      <c r="X160" s="738"/>
      <c r="Y160" s="985"/>
      <c r="Z160" s="985"/>
      <c r="AA160" s="985"/>
      <c r="AB160" s="738"/>
      <c r="AC160" s="739"/>
      <c r="AD160" s="739"/>
      <c r="AE160" s="739"/>
      <c r="AF160" s="990"/>
      <c r="AG160" s="990"/>
      <c r="AH160" s="990"/>
      <c r="AI160" s="990"/>
      <c r="AJ160" s="989"/>
      <c r="AK160" s="989"/>
      <c r="AL160" s="740"/>
      <c r="AM160" s="492"/>
      <c r="AN160" s="493"/>
      <c r="BN160" s="609"/>
    </row>
    <row r="161" spans="2:66" ht="3.65" customHeight="1">
      <c r="B161" s="605"/>
      <c r="H161" s="1513"/>
      <c r="L161" s="712"/>
      <c r="M161" s="713"/>
      <c r="N161" s="713"/>
      <c r="O161" s="713"/>
      <c r="P161" s="713"/>
      <c r="Q161" s="713"/>
      <c r="R161" s="713"/>
      <c r="S161" s="713"/>
      <c r="T161" s="713"/>
      <c r="U161" s="713"/>
      <c r="V161" s="713"/>
      <c r="W161" s="713"/>
      <c r="X161" s="713"/>
      <c r="Y161" s="713"/>
      <c r="Z161" s="713"/>
      <c r="AA161" s="713"/>
      <c r="AB161" s="713"/>
      <c r="AC161" s="713"/>
      <c r="AD161" s="713"/>
      <c r="AE161" s="713"/>
      <c r="AF161" s="713"/>
      <c r="AG161" s="713"/>
      <c r="AH161" s="713"/>
      <c r="AI161" s="713"/>
      <c r="AJ161" s="713"/>
      <c r="AK161" s="713"/>
      <c r="AL161" s="713"/>
      <c r="AM161" s="713"/>
      <c r="AN161" s="714"/>
      <c r="BN161" s="609"/>
    </row>
    <row r="162" spans="2:66" ht="3.65" customHeight="1">
      <c r="B162" s="605"/>
      <c r="H162" s="1513"/>
      <c r="L162" s="715"/>
      <c r="M162" s="716"/>
      <c r="N162" s="716"/>
      <c r="O162" s="716"/>
      <c r="P162" s="716"/>
      <c r="Q162" s="716"/>
      <c r="R162" s="716"/>
      <c r="S162" s="716"/>
      <c r="T162" s="716"/>
      <c r="U162" s="716"/>
      <c r="V162" s="716"/>
      <c r="W162" s="716"/>
      <c r="X162" s="716"/>
      <c r="Y162" s="716"/>
      <c r="Z162" s="716"/>
      <c r="AA162" s="716"/>
      <c r="AB162" s="716"/>
      <c r="AC162" s="716"/>
      <c r="AD162" s="716"/>
      <c r="AE162" s="716"/>
      <c r="AF162" s="716"/>
      <c r="AG162" s="716"/>
      <c r="AH162" s="716"/>
      <c r="AI162" s="716"/>
      <c r="AJ162" s="716"/>
      <c r="AK162" s="716"/>
      <c r="AL162" s="716"/>
      <c r="AM162" s="716"/>
      <c r="AN162" s="717"/>
      <c r="BN162" s="609"/>
    </row>
    <row r="163" spans="2:66" ht="3.65" customHeight="1">
      <c r="B163" s="605"/>
      <c r="H163" s="1513"/>
      <c r="L163" s="741"/>
      <c r="M163" s="742"/>
      <c r="N163" s="742"/>
      <c r="O163" s="742"/>
      <c r="P163" s="742"/>
      <c r="Q163" s="742"/>
      <c r="R163" s="742"/>
      <c r="S163" s="742"/>
      <c r="T163" s="742"/>
      <c r="U163" s="742"/>
      <c r="V163" s="742"/>
      <c r="W163" s="742"/>
      <c r="X163" s="742"/>
      <c r="Y163" s="742"/>
      <c r="Z163" s="742"/>
      <c r="AA163" s="742"/>
      <c r="AB163" s="742"/>
      <c r="AC163" s="742"/>
      <c r="AD163" s="742"/>
      <c r="AE163" s="742"/>
      <c r="AF163" s="742"/>
      <c r="AG163" s="742"/>
      <c r="AH163" s="742"/>
      <c r="AI163" s="742"/>
      <c r="AJ163" s="742"/>
      <c r="AK163" s="742"/>
      <c r="AL163" s="742"/>
      <c r="AM163" s="742"/>
      <c r="AN163" s="743"/>
      <c r="BN163" s="609"/>
    </row>
    <row r="164" spans="2:66" ht="3.65" customHeight="1">
      <c r="B164" s="605"/>
      <c r="H164" s="1513"/>
      <c r="L164" s="744"/>
      <c r="M164" s="745"/>
      <c r="N164" s="745"/>
      <c r="O164" s="745"/>
      <c r="P164" s="745"/>
      <c r="Q164" s="745"/>
      <c r="R164" s="745"/>
      <c r="S164" s="745"/>
      <c r="T164" s="745"/>
      <c r="U164" s="745"/>
      <c r="V164" s="745"/>
      <c r="W164" s="745"/>
      <c r="X164" s="745"/>
      <c r="Y164" s="745"/>
      <c r="Z164" s="745"/>
      <c r="AA164" s="745"/>
      <c r="AB164" s="745"/>
      <c r="AC164" s="745"/>
      <c r="AD164" s="745"/>
      <c r="AE164" s="745"/>
      <c r="AF164" s="745"/>
      <c r="AG164" s="745"/>
      <c r="AH164" s="745"/>
      <c r="AI164" s="745"/>
      <c r="AJ164" s="745"/>
      <c r="AK164" s="745"/>
      <c r="AL164" s="745"/>
      <c r="AM164" s="745"/>
      <c r="AN164" s="746"/>
      <c r="BN164" s="609"/>
    </row>
    <row r="165" spans="2:66" ht="3.65" customHeight="1">
      <c r="B165" s="605"/>
      <c r="H165" s="1513"/>
      <c r="L165" s="744"/>
      <c r="M165" s="745"/>
      <c r="N165" s="745"/>
      <c r="O165" s="745"/>
      <c r="P165" s="745"/>
      <c r="Q165" s="745"/>
      <c r="R165" s="745"/>
      <c r="S165" s="745"/>
      <c r="T165" s="745"/>
      <c r="U165" s="745"/>
      <c r="V165" s="745"/>
      <c r="W165" s="745"/>
      <c r="X165" s="745"/>
      <c r="Y165" s="745"/>
      <c r="Z165" s="745"/>
      <c r="AA165" s="745"/>
      <c r="AB165" s="745"/>
      <c r="AC165" s="745"/>
      <c r="AD165" s="745"/>
      <c r="AE165" s="745"/>
      <c r="AF165" s="745"/>
      <c r="AG165" s="745"/>
      <c r="AH165" s="745"/>
      <c r="AI165" s="745"/>
      <c r="AJ165" s="745"/>
      <c r="AK165" s="745"/>
      <c r="AL165" s="745"/>
      <c r="AM165" s="745"/>
      <c r="AN165" s="746"/>
      <c r="BN165" s="609"/>
    </row>
    <row r="166" spans="2:66" ht="3.65" customHeight="1">
      <c r="B166" s="605"/>
      <c r="H166" s="1513"/>
      <c r="L166" s="747"/>
      <c r="M166" s="748"/>
      <c r="N166" s="748"/>
      <c r="O166" s="748"/>
      <c r="P166" s="748"/>
      <c r="Q166" s="748"/>
      <c r="R166" s="748"/>
      <c r="S166" s="748"/>
      <c r="T166" s="748"/>
      <c r="U166" s="748"/>
      <c r="V166" s="748"/>
      <c r="W166" s="748"/>
      <c r="X166" s="748"/>
      <c r="Y166" s="748"/>
      <c r="Z166" s="748"/>
      <c r="AA166" s="748"/>
      <c r="AB166" s="748"/>
      <c r="AC166" s="748"/>
      <c r="AD166" s="748"/>
      <c r="AE166" s="748"/>
      <c r="AF166" s="748"/>
      <c r="AG166" s="748"/>
      <c r="AH166" s="748"/>
      <c r="AI166" s="748"/>
      <c r="AJ166" s="748"/>
      <c r="AK166" s="748"/>
      <c r="AL166" s="748"/>
      <c r="AM166" s="748"/>
      <c r="AN166" s="749"/>
      <c r="BN166" s="609"/>
    </row>
    <row r="167" spans="2:66" ht="3.65" customHeight="1">
      <c r="B167" s="605"/>
      <c r="H167" s="1513"/>
      <c r="BN167" s="609"/>
    </row>
    <row r="168" spans="2:66" ht="3.65" customHeight="1">
      <c r="B168" s="605"/>
      <c r="H168" s="1513"/>
      <c r="BN168" s="609"/>
    </row>
    <row r="169" spans="2:66" ht="3.65" customHeight="1">
      <c r="B169" s="605"/>
      <c r="H169" s="1513"/>
      <c r="BN169" s="609"/>
    </row>
    <row r="170" spans="2:66" ht="3.65" customHeight="1">
      <c r="B170" s="1517"/>
      <c r="C170" s="1518"/>
      <c r="D170" s="1518"/>
      <c r="E170" s="1518"/>
      <c r="F170" s="1518"/>
      <c r="G170" s="1518"/>
      <c r="H170" s="1518"/>
      <c r="I170" s="1518"/>
      <c r="J170" s="1518"/>
      <c r="K170" s="1518"/>
      <c r="L170" s="1518"/>
      <c r="M170" s="1518"/>
      <c r="N170" s="1518"/>
      <c r="O170" s="1518"/>
      <c r="P170" s="1518"/>
      <c r="Q170" s="1518"/>
      <c r="R170" s="1518"/>
      <c r="S170" s="1518"/>
      <c r="T170" s="1518"/>
      <c r="U170" s="1518"/>
      <c r="V170" s="1518"/>
      <c r="W170" s="1518"/>
      <c r="X170" s="1518"/>
      <c r="Y170" s="1518"/>
      <c r="Z170" s="1518"/>
      <c r="AA170" s="1518"/>
      <c r="AB170" s="1518"/>
      <c r="AC170" s="1518"/>
      <c r="AD170" s="1518"/>
      <c r="AE170" s="1518"/>
      <c r="AF170" s="1518"/>
      <c r="AG170" s="1518"/>
      <c r="AH170" s="1518"/>
      <c r="AI170" s="1518"/>
      <c r="AJ170" s="1518"/>
      <c r="AK170" s="1518"/>
      <c r="AL170" s="1518"/>
      <c r="AM170" s="1518"/>
      <c r="AN170" s="1518"/>
      <c r="AO170" s="1518"/>
      <c r="AP170" s="1518"/>
      <c r="AQ170" s="1518"/>
      <c r="AR170" s="1518"/>
      <c r="AS170" s="1518"/>
      <c r="AT170" s="1518"/>
      <c r="AU170" s="1518"/>
      <c r="AV170" s="1518"/>
      <c r="AW170" s="1518"/>
      <c r="AX170" s="1518"/>
      <c r="AY170" s="1518"/>
      <c r="AZ170" s="1518"/>
      <c r="BA170" s="1518"/>
      <c r="BB170" s="1518"/>
      <c r="BC170" s="1518"/>
      <c r="BD170" s="1518"/>
      <c r="BE170" s="1518"/>
      <c r="BF170" s="1518"/>
      <c r="BG170" s="1518"/>
      <c r="BH170" s="1518"/>
      <c r="BI170" s="1518"/>
      <c r="BJ170" s="1518"/>
      <c r="BK170" s="1518"/>
      <c r="BL170" s="1518"/>
      <c r="BM170" s="1518"/>
      <c r="BN170" s="1519"/>
    </row>
    <row r="171" spans="2:66" ht="3.65" customHeight="1">
      <c r="B171" s="1520"/>
      <c r="C171" s="1521"/>
      <c r="D171" s="1521"/>
      <c r="E171" s="1521"/>
      <c r="F171" s="1521"/>
      <c r="G171" s="1521"/>
      <c r="H171" s="1521"/>
      <c r="I171" s="1521"/>
      <c r="J171" s="1521"/>
      <c r="K171" s="1521"/>
      <c r="L171" s="1521"/>
      <c r="M171" s="1521"/>
      <c r="N171" s="1521"/>
      <c r="O171" s="1521"/>
      <c r="P171" s="1521"/>
      <c r="Q171" s="1521"/>
      <c r="R171" s="1521"/>
      <c r="S171" s="1521"/>
      <c r="T171" s="1521"/>
      <c r="U171" s="1521"/>
      <c r="V171" s="1521"/>
      <c r="W171" s="1521"/>
      <c r="X171" s="1521"/>
      <c r="Y171" s="1521"/>
      <c r="Z171" s="1521"/>
      <c r="AA171" s="1521"/>
      <c r="AB171" s="1521"/>
      <c r="AC171" s="1521"/>
      <c r="AD171" s="1521"/>
      <c r="AE171" s="1521"/>
      <c r="AF171" s="1521"/>
      <c r="AG171" s="1521"/>
      <c r="AH171" s="1521"/>
      <c r="AI171" s="1521"/>
      <c r="AJ171" s="1521"/>
      <c r="AK171" s="1521"/>
      <c r="AL171" s="1521"/>
      <c r="AM171" s="1521"/>
      <c r="AN171" s="1521"/>
      <c r="AO171" s="1521"/>
      <c r="AP171" s="1521"/>
      <c r="AQ171" s="1521"/>
      <c r="AR171" s="1521"/>
      <c r="AS171" s="1521"/>
      <c r="AT171" s="1521"/>
      <c r="AU171" s="1521"/>
      <c r="AV171" s="1521"/>
      <c r="AW171" s="1521"/>
      <c r="AX171" s="1521"/>
      <c r="AY171" s="1521"/>
      <c r="AZ171" s="1521"/>
      <c r="BA171" s="1521"/>
      <c r="BB171" s="1521"/>
      <c r="BC171" s="1521"/>
      <c r="BD171" s="1521"/>
      <c r="BE171" s="1521"/>
      <c r="BF171" s="1521"/>
      <c r="BG171" s="1521"/>
      <c r="BH171" s="1521"/>
      <c r="BI171" s="1521"/>
      <c r="BJ171" s="1521"/>
      <c r="BK171" s="1521"/>
      <c r="BL171" s="1521"/>
      <c r="BM171" s="1521"/>
      <c r="BN171" s="1522"/>
    </row>
    <row r="172" spans="2:66" ht="14.5" customHeight="1">
      <c r="B172" s="707" t="s">
        <v>413</v>
      </c>
      <c r="C172" s="707"/>
      <c r="D172" s="708" t="s">
        <v>257</v>
      </c>
      <c r="E172" s="707" t="s">
        <v>236</v>
      </c>
      <c r="F172" s="707" t="s">
        <v>117</v>
      </c>
      <c r="G172" s="709"/>
      <c r="H172" s="1512"/>
      <c r="I172" s="710"/>
      <c r="J172" s="710"/>
      <c r="K172" s="710"/>
      <c r="L172" s="710"/>
      <c r="M172" s="710"/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  <c r="AE172" s="710"/>
      <c r="AF172" s="710"/>
      <c r="AG172" s="710"/>
      <c r="AH172" s="710"/>
      <c r="AI172" s="710"/>
      <c r="AJ172" s="710"/>
      <c r="AK172" s="710"/>
      <c r="AL172" s="710"/>
      <c r="AM172" s="710"/>
      <c r="AN172" s="710"/>
      <c r="AO172" s="710"/>
      <c r="AP172" s="710"/>
      <c r="AQ172" s="710"/>
      <c r="AR172" s="710"/>
      <c r="AS172" s="710"/>
      <c r="AT172" s="710"/>
      <c r="AU172" s="710"/>
      <c r="AV172" s="710"/>
      <c r="AW172" s="710"/>
      <c r="AX172" s="710"/>
      <c r="AY172" s="710"/>
      <c r="AZ172" s="710"/>
      <c r="BA172" s="710"/>
      <c r="BB172" s="710"/>
      <c r="BC172" s="710"/>
      <c r="BD172" s="710"/>
      <c r="BE172" s="710"/>
      <c r="BF172" s="710"/>
      <c r="BG172" s="710"/>
      <c r="BH172" s="710"/>
      <c r="BI172" s="710"/>
      <c r="BJ172" s="710"/>
      <c r="BK172" s="710"/>
      <c r="BL172" s="710"/>
      <c r="BM172" s="710"/>
      <c r="BN172" s="711"/>
    </row>
    <row r="173" spans="2:66" ht="3.65" customHeight="1">
      <c r="B173" s="605"/>
      <c r="H173" s="1513"/>
      <c r="BN173" s="609"/>
    </row>
    <row r="174" spans="2:66" ht="3.65" customHeight="1">
      <c r="B174" s="605"/>
      <c r="H174" s="1513"/>
      <c r="BN174" s="609"/>
    </row>
    <row r="175" spans="2:66" ht="3.65" customHeight="1">
      <c r="B175" s="605"/>
      <c r="H175" s="1513"/>
      <c r="BN175" s="609"/>
    </row>
    <row r="176" spans="2:66" ht="3.65" customHeight="1">
      <c r="B176" s="605"/>
      <c r="H176" s="1513"/>
      <c r="L176" s="486"/>
      <c r="M176" s="487"/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  <c r="AA176" s="488"/>
      <c r="BN176" s="609"/>
    </row>
    <row r="177" spans="2:66" ht="3.65" customHeight="1">
      <c r="B177" s="605"/>
      <c r="H177" s="1513"/>
      <c r="L177" s="489"/>
      <c r="M177" s="490"/>
      <c r="N177" s="490"/>
      <c r="O177" s="490"/>
      <c r="P177" s="490"/>
      <c r="Q177" s="490"/>
      <c r="R177" s="490"/>
      <c r="S177" s="490"/>
      <c r="T177" s="490"/>
      <c r="U177" s="490"/>
      <c r="V177" s="490"/>
      <c r="W177" s="490"/>
      <c r="X177" s="490"/>
      <c r="Y177" s="490"/>
      <c r="Z177" s="490"/>
      <c r="AA177" s="491"/>
      <c r="BN177" s="609"/>
    </row>
    <row r="178" spans="2:66" ht="3.65" customHeight="1">
      <c r="B178" s="605"/>
      <c r="H178" s="1513"/>
      <c r="L178" s="466"/>
      <c r="M178" s="467"/>
      <c r="N178" s="1529"/>
      <c r="O178" s="973"/>
      <c r="P178" s="973"/>
      <c r="Q178" s="975"/>
      <c r="R178" s="975"/>
      <c r="S178" s="975"/>
      <c r="T178" s="919"/>
      <c r="U178" s="919"/>
      <c r="V178" s="919"/>
      <c r="W178" s="919"/>
      <c r="X178" s="919"/>
      <c r="Y178" s="920"/>
      <c r="Z178" s="466"/>
      <c r="AA178" s="467"/>
      <c r="BN178" s="609"/>
    </row>
    <row r="179" spans="2:66" ht="3.65" customHeight="1">
      <c r="B179" s="605"/>
      <c r="H179" s="1513"/>
      <c r="L179" s="466"/>
      <c r="M179" s="467"/>
      <c r="N179" s="1530"/>
      <c r="O179" s="974"/>
      <c r="P179" s="974"/>
      <c r="Q179" s="976"/>
      <c r="R179" s="976"/>
      <c r="S179" s="976"/>
      <c r="T179" s="921"/>
      <c r="U179" s="921"/>
      <c r="V179" s="921"/>
      <c r="W179" s="921"/>
      <c r="X179" s="921"/>
      <c r="Y179" s="922"/>
      <c r="Z179" s="466"/>
      <c r="AA179" s="467"/>
      <c r="BN179" s="609"/>
    </row>
    <row r="180" spans="2:66" ht="3.65" customHeight="1">
      <c r="B180" s="605"/>
      <c r="H180" s="1513"/>
      <c r="L180" s="466"/>
      <c r="M180" s="467"/>
      <c r="N180" s="750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751"/>
      <c r="Z180" s="466"/>
      <c r="AA180" s="467"/>
      <c r="BN180" s="609"/>
    </row>
    <row r="181" spans="2:66" ht="3.65" customHeight="1">
      <c r="B181" s="605"/>
      <c r="H181" s="1513"/>
      <c r="L181" s="466"/>
      <c r="M181" s="467"/>
      <c r="N181" s="750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751"/>
      <c r="Z181" s="466"/>
      <c r="AA181" s="467"/>
      <c r="BN181" s="609"/>
    </row>
    <row r="182" spans="2:66" ht="3.65" customHeight="1">
      <c r="B182" s="605"/>
      <c r="H182" s="1513"/>
      <c r="L182" s="466"/>
      <c r="M182" s="467"/>
      <c r="N182" s="750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751"/>
      <c r="Z182" s="466"/>
      <c r="AA182" s="467"/>
      <c r="BN182" s="609"/>
    </row>
    <row r="183" spans="2:66" ht="3.65" customHeight="1">
      <c r="B183" s="605"/>
      <c r="H183" s="1513"/>
      <c r="L183" s="466"/>
      <c r="M183" s="467"/>
      <c r="N183" s="750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751"/>
      <c r="Z183" s="466"/>
      <c r="AA183" s="467"/>
      <c r="BN183" s="609"/>
    </row>
    <row r="184" spans="2:66" ht="3.65" customHeight="1">
      <c r="B184" s="605"/>
      <c r="H184" s="1513"/>
      <c r="L184" s="466"/>
      <c r="M184" s="467"/>
      <c r="N184" s="750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751"/>
      <c r="Z184" s="466"/>
      <c r="AA184" s="467"/>
      <c r="BN184" s="609"/>
    </row>
    <row r="185" spans="2:66" ht="3.65" customHeight="1">
      <c r="B185" s="605"/>
      <c r="H185" s="1513"/>
      <c r="L185" s="466"/>
      <c r="M185" s="467"/>
      <c r="N185" s="750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751"/>
      <c r="Z185" s="466"/>
      <c r="AA185" s="467"/>
      <c r="BN185" s="609"/>
    </row>
    <row r="186" spans="2:66" ht="3.65" customHeight="1">
      <c r="B186" s="605"/>
      <c r="H186" s="1513"/>
      <c r="L186" s="466"/>
      <c r="M186" s="467"/>
      <c r="N186" s="750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751"/>
      <c r="Z186" s="466"/>
      <c r="AA186" s="467"/>
      <c r="BN186" s="609"/>
    </row>
    <row r="187" spans="2:66" ht="3.65" customHeight="1">
      <c r="B187" s="605"/>
      <c r="H187" s="1513"/>
      <c r="L187" s="466"/>
      <c r="M187" s="467"/>
      <c r="N187" s="750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751"/>
      <c r="Z187" s="466"/>
      <c r="AA187" s="467"/>
      <c r="BN187" s="609"/>
    </row>
    <row r="188" spans="2:66" ht="3.65" customHeight="1">
      <c r="B188" s="605"/>
      <c r="H188" s="1513"/>
      <c r="L188" s="466"/>
      <c r="M188" s="467"/>
      <c r="N188" s="750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751"/>
      <c r="Z188" s="466"/>
      <c r="AA188" s="467"/>
      <c r="BN188" s="609"/>
    </row>
    <row r="189" spans="2:66" ht="3.65" customHeight="1">
      <c r="B189" s="605"/>
      <c r="H189" s="1513"/>
      <c r="L189" s="466"/>
      <c r="M189" s="467"/>
      <c r="N189" s="750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751"/>
      <c r="Z189" s="466"/>
      <c r="AA189" s="467"/>
      <c r="BN189" s="609"/>
    </row>
    <row r="190" spans="2:66" ht="3.65" customHeight="1">
      <c r="B190" s="605"/>
      <c r="H190" s="1513"/>
      <c r="L190" s="466"/>
      <c r="M190" s="467"/>
      <c r="N190" s="750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751"/>
      <c r="Z190" s="466"/>
      <c r="AA190" s="467"/>
      <c r="BN190" s="609"/>
    </row>
    <row r="191" spans="2:66" ht="3.65" customHeight="1">
      <c r="B191" s="605"/>
      <c r="H191" s="1513"/>
      <c r="L191" s="466"/>
      <c r="M191" s="467"/>
      <c r="N191" s="750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751"/>
      <c r="Z191" s="466"/>
      <c r="AA191" s="467"/>
      <c r="BN191" s="609"/>
    </row>
    <row r="192" spans="2:66" ht="3.65" customHeight="1">
      <c r="B192" s="605"/>
      <c r="H192" s="1513"/>
      <c r="L192" s="466"/>
      <c r="M192" s="467"/>
      <c r="N192" s="750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751"/>
      <c r="Z192" s="466"/>
      <c r="AA192" s="467"/>
      <c r="BN192" s="609"/>
    </row>
    <row r="193" spans="2:66" ht="3.65" customHeight="1">
      <c r="B193" s="605"/>
      <c r="H193" s="1513"/>
      <c r="L193" s="466"/>
      <c r="M193" s="467"/>
      <c r="N193" s="750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751"/>
      <c r="Z193" s="466"/>
      <c r="AA193" s="467"/>
      <c r="BN193" s="609"/>
    </row>
    <row r="194" spans="2:66" ht="3.65" customHeight="1">
      <c r="B194" s="605"/>
      <c r="H194" s="1513"/>
      <c r="L194" s="466"/>
      <c r="M194" s="467"/>
      <c r="N194" s="750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751"/>
      <c r="Z194" s="466"/>
      <c r="AA194" s="467"/>
      <c r="BN194" s="609"/>
    </row>
    <row r="195" spans="2:66" ht="3.65" customHeight="1">
      <c r="B195" s="605"/>
      <c r="H195" s="1513"/>
      <c r="L195" s="466"/>
      <c r="M195" s="467"/>
      <c r="N195" s="750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751"/>
      <c r="Z195" s="466"/>
      <c r="AA195" s="467"/>
      <c r="BN195" s="609"/>
    </row>
    <row r="196" spans="2:66" ht="3.65" customHeight="1">
      <c r="B196" s="605"/>
      <c r="H196" s="1513"/>
      <c r="L196" s="466"/>
      <c r="M196" s="467"/>
      <c r="N196" s="750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751"/>
      <c r="Z196" s="466"/>
      <c r="AA196" s="467"/>
      <c r="BN196" s="609"/>
    </row>
    <row r="197" spans="2:66" ht="3.65" customHeight="1">
      <c r="B197" s="605"/>
      <c r="H197" s="1513"/>
      <c r="L197" s="466"/>
      <c r="M197" s="467"/>
      <c r="N197" s="750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751"/>
      <c r="Z197" s="466"/>
      <c r="AA197" s="467"/>
      <c r="BN197" s="609"/>
    </row>
    <row r="198" spans="2:66" ht="3.65" customHeight="1">
      <c r="B198" s="605"/>
      <c r="H198" s="1513"/>
      <c r="L198" s="466"/>
      <c r="M198" s="467"/>
      <c r="N198" s="750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751"/>
      <c r="Z198" s="466"/>
      <c r="AA198" s="467"/>
      <c r="BN198" s="609"/>
    </row>
    <row r="199" spans="2:66" ht="3.65" customHeight="1">
      <c r="B199" s="605"/>
      <c r="H199" s="1513"/>
      <c r="L199" s="466"/>
      <c r="M199" s="467"/>
      <c r="N199" s="750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751"/>
      <c r="Z199" s="466"/>
      <c r="AA199" s="467"/>
      <c r="BN199" s="609"/>
    </row>
    <row r="200" spans="2:66" ht="3.65" customHeight="1">
      <c r="B200" s="605"/>
      <c r="H200" s="1513"/>
      <c r="L200" s="466"/>
      <c r="M200" s="467"/>
      <c r="N200" s="750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751"/>
      <c r="Z200" s="466"/>
      <c r="AA200" s="467"/>
      <c r="BN200" s="609"/>
    </row>
    <row r="201" spans="2:66" ht="3.65" customHeight="1">
      <c r="B201" s="605"/>
      <c r="H201" s="1513"/>
      <c r="L201" s="466"/>
      <c r="M201" s="467"/>
      <c r="N201" s="750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751"/>
      <c r="Z201" s="466"/>
      <c r="AA201" s="467"/>
      <c r="BN201" s="609"/>
    </row>
    <row r="202" spans="2:66" ht="3.65" customHeight="1">
      <c r="B202" s="605"/>
      <c r="H202" s="1513"/>
      <c r="L202" s="466"/>
      <c r="M202" s="467"/>
      <c r="N202" s="750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751"/>
      <c r="Z202" s="466"/>
      <c r="AA202" s="467"/>
      <c r="BN202" s="609"/>
    </row>
    <row r="203" spans="2:66" ht="3.65" customHeight="1">
      <c r="B203" s="605"/>
      <c r="H203" s="1513"/>
      <c r="L203" s="466"/>
      <c r="M203" s="467"/>
      <c r="N203" s="750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751"/>
      <c r="Z203" s="466"/>
      <c r="AA203" s="467"/>
      <c r="BN203" s="609"/>
    </row>
    <row r="204" spans="2:66" ht="3.65" customHeight="1">
      <c r="B204" s="605"/>
      <c r="H204" s="1513"/>
      <c r="L204" s="466"/>
      <c r="M204" s="467"/>
      <c r="N204" s="750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751"/>
      <c r="Z204" s="466"/>
      <c r="AA204" s="467"/>
      <c r="BN204" s="609"/>
    </row>
    <row r="205" spans="2:66" ht="3.65" customHeight="1">
      <c r="B205" s="605"/>
      <c r="H205" s="1513"/>
      <c r="L205" s="466"/>
      <c r="M205" s="467"/>
      <c r="N205" s="750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751"/>
      <c r="Z205" s="466"/>
      <c r="AA205" s="467"/>
      <c r="BN205" s="609"/>
    </row>
    <row r="206" spans="2:66" ht="3.65" customHeight="1">
      <c r="B206" s="605"/>
      <c r="H206" s="1513"/>
      <c r="L206" s="466"/>
      <c r="M206" s="467"/>
      <c r="N206" s="750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751"/>
      <c r="Z206" s="466"/>
      <c r="AA206" s="467"/>
      <c r="BN206" s="609"/>
    </row>
    <row r="207" spans="2:66" ht="3.65" customHeight="1">
      <c r="B207" s="605"/>
      <c r="H207" s="1513"/>
      <c r="L207" s="466"/>
      <c r="M207" s="467"/>
      <c r="N207" s="750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751"/>
      <c r="Z207" s="466"/>
      <c r="AA207" s="467"/>
      <c r="BN207" s="609"/>
    </row>
    <row r="208" spans="2:66" ht="3.65" customHeight="1">
      <c r="B208" s="605"/>
      <c r="H208" s="1513"/>
      <c r="L208" s="466"/>
      <c r="M208" s="467"/>
      <c r="N208" s="750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751"/>
      <c r="Z208" s="466"/>
      <c r="AA208" s="467"/>
      <c r="BN208" s="609"/>
    </row>
    <row r="209" spans="2:66" ht="3.65" customHeight="1">
      <c r="B209" s="605"/>
      <c r="H209" s="1513"/>
      <c r="L209" s="466"/>
      <c r="M209" s="467"/>
      <c r="N209" s="750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751"/>
      <c r="Z209" s="466"/>
      <c r="AA209" s="467"/>
      <c r="BN209" s="609"/>
    </row>
    <row r="210" spans="2:66" ht="3.65" customHeight="1">
      <c r="B210" s="605"/>
      <c r="H210" s="1513"/>
      <c r="L210" s="466"/>
      <c r="M210" s="467"/>
      <c r="N210" s="750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751"/>
      <c r="Z210" s="466"/>
      <c r="AA210" s="467"/>
      <c r="BN210" s="609"/>
    </row>
    <row r="211" spans="2:66" ht="3.65" customHeight="1">
      <c r="B211" s="605"/>
      <c r="H211" s="1513"/>
      <c r="L211" s="466"/>
      <c r="M211" s="467"/>
      <c r="N211" s="750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751"/>
      <c r="Z211" s="466"/>
      <c r="AA211" s="467"/>
      <c r="BN211" s="609"/>
    </row>
    <row r="212" spans="2:66" ht="3.65" customHeight="1">
      <c r="B212" s="605"/>
      <c r="H212" s="1513"/>
      <c r="L212" s="466"/>
      <c r="M212" s="467"/>
      <c r="N212" s="750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751"/>
      <c r="Z212" s="466"/>
      <c r="AA212" s="467"/>
      <c r="BN212" s="609"/>
    </row>
    <row r="213" spans="2:66" ht="3.65" customHeight="1">
      <c r="B213" s="605"/>
      <c r="H213" s="1513"/>
      <c r="L213" s="466"/>
      <c r="M213" s="467"/>
      <c r="N213" s="750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751"/>
      <c r="Z213" s="466"/>
      <c r="AA213" s="467"/>
      <c r="BN213" s="609"/>
    </row>
    <row r="214" spans="2:66" ht="3.65" customHeight="1">
      <c r="B214" s="605"/>
      <c r="H214" s="1513"/>
      <c r="L214" s="466"/>
      <c r="M214" s="467"/>
      <c r="N214" s="750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751"/>
      <c r="Z214" s="466"/>
      <c r="AA214" s="467"/>
      <c r="BN214" s="609"/>
    </row>
    <row r="215" spans="2:66" ht="3.65" customHeight="1">
      <c r="B215" s="605"/>
      <c r="H215" s="1513"/>
      <c r="L215" s="466"/>
      <c r="M215" s="467"/>
      <c r="N215" s="750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751"/>
      <c r="Z215" s="466"/>
      <c r="AA215" s="467"/>
      <c r="BN215" s="609"/>
    </row>
    <row r="216" spans="2:66" ht="3.65" customHeight="1">
      <c r="B216" s="605"/>
      <c r="H216" s="1513"/>
      <c r="L216" s="466"/>
      <c r="M216" s="467"/>
      <c r="N216" s="750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751"/>
      <c r="Z216" s="466"/>
      <c r="AA216" s="467"/>
      <c r="BN216" s="609"/>
    </row>
    <row r="217" spans="2:66" ht="3.65" customHeight="1">
      <c r="B217" s="605"/>
      <c r="H217" s="1513"/>
      <c r="L217" s="466"/>
      <c r="M217" s="467"/>
      <c r="N217" s="750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751"/>
      <c r="Z217" s="466"/>
      <c r="AA217" s="467"/>
      <c r="BN217" s="609"/>
    </row>
    <row r="218" spans="2:66" ht="3.65" customHeight="1">
      <c r="B218" s="605"/>
      <c r="H218" s="1513"/>
      <c r="L218" s="466"/>
      <c r="M218" s="467"/>
      <c r="N218" s="750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751"/>
      <c r="Z218" s="466"/>
      <c r="AA218" s="467"/>
      <c r="BN218" s="609"/>
    </row>
    <row r="219" spans="2:66" ht="3.65" customHeight="1">
      <c r="B219" s="605"/>
      <c r="H219" s="1513"/>
      <c r="L219" s="466"/>
      <c r="M219" s="467"/>
      <c r="N219" s="750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751"/>
      <c r="Z219" s="466"/>
      <c r="AA219" s="467"/>
      <c r="BN219" s="609"/>
    </row>
    <row r="220" spans="2:66" ht="3.65" customHeight="1">
      <c r="B220" s="605"/>
      <c r="H220" s="1513"/>
      <c r="L220" s="466"/>
      <c r="M220" s="467"/>
      <c r="N220" s="750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751"/>
      <c r="Z220" s="466"/>
      <c r="AA220" s="467"/>
      <c r="BN220" s="609"/>
    </row>
    <row r="221" spans="2:66" ht="3.65" customHeight="1">
      <c r="B221" s="605"/>
      <c r="H221" s="1513"/>
      <c r="L221" s="466"/>
      <c r="M221" s="467"/>
      <c r="N221" s="750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751"/>
      <c r="Z221" s="466"/>
      <c r="AA221" s="467"/>
      <c r="BN221" s="609"/>
    </row>
    <row r="222" spans="2:66" ht="3.65" customHeight="1">
      <c r="B222" s="605"/>
      <c r="H222" s="1513"/>
      <c r="L222" s="466"/>
      <c r="M222" s="467"/>
      <c r="N222" s="750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751"/>
      <c r="Z222" s="466"/>
      <c r="AA222" s="467"/>
      <c r="BN222" s="609"/>
    </row>
    <row r="223" spans="2:66" ht="3.65" customHeight="1">
      <c r="B223" s="605"/>
      <c r="H223" s="1513"/>
      <c r="L223" s="466"/>
      <c r="M223" s="467"/>
      <c r="N223" s="750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751"/>
      <c r="Z223" s="466"/>
      <c r="AA223" s="467"/>
      <c r="BN223" s="609"/>
    </row>
    <row r="224" spans="2:66" ht="3.65" customHeight="1">
      <c r="B224" s="605"/>
      <c r="H224" s="1513"/>
      <c r="L224" s="466"/>
      <c r="M224" s="467"/>
      <c r="N224" s="750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751"/>
      <c r="Z224" s="466"/>
      <c r="AA224" s="467"/>
      <c r="BN224" s="609"/>
    </row>
    <row r="225" spans="2:66" ht="3.65" customHeight="1">
      <c r="B225" s="605"/>
      <c r="H225" s="1513"/>
      <c r="L225" s="466"/>
      <c r="M225" s="467"/>
      <c r="N225" s="750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751"/>
      <c r="Z225" s="466"/>
      <c r="AA225" s="467"/>
      <c r="BN225" s="609"/>
    </row>
    <row r="226" spans="2:66" ht="3.65" customHeight="1">
      <c r="B226" s="605"/>
      <c r="H226" s="1513"/>
      <c r="L226" s="466"/>
      <c r="M226" s="467"/>
      <c r="N226" s="750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751"/>
      <c r="Z226" s="466"/>
      <c r="AA226" s="467"/>
      <c r="BN226" s="609"/>
    </row>
    <row r="227" spans="2:66" ht="3.65" customHeight="1">
      <c r="B227" s="605"/>
      <c r="H227" s="1513"/>
      <c r="L227" s="466"/>
      <c r="M227" s="467"/>
      <c r="N227" s="750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751"/>
      <c r="Z227" s="466"/>
      <c r="AA227" s="467"/>
      <c r="BN227" s="609"/>
    </row>
    <row r="228" spans="2:66" ht="3.65" customHeight="1">
      <c r="B228" s="605"/>
      <c r="H228" s="1513"/>
      <c r="L228" s="466"/>
      <c r="M228" s="467"/>
      <c r="N228" s="750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751"/>
      <c r="Z228" s="466"/>
      <c r="AA228" s="467"/>
      <c r="BN228" s="609"/>
    </row>
    <row r="229" spans="2:66" ht="3.65" customHeight="1">
      <c r="B229" s="605"/>
      <c r="H229" s="1513"/>
      <c r="L229" s="466"/>
      <c r="M229" s="467"/>
      <c r="N229" s="750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751"/>
      <c r="Z229" s="466"/>
      <c r="AA229" s="467"/>
      <c r="BN229" s="609"/>
    </row>
    <row r="230" spans="2:66" ht="3.65" customHeight="1">
      <c r="B230" s="605"/>
      <c r="H230" s="1513"/>
      <c r="L230" s="466"/>
      <c r="M230" s="467"/>
      <c r="N230" s="750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751"/>
      <c r="Z230" s="466"/>
      <c r="AA230" s="467"/>
      <c r="BN230" s="609"/>
    </row>
    <row r="231" spans="2:66" ht="3.65" customHeight="1">
      <c r="B231" s="605"/>
      <c r="H231" s="1513"/>
      <c r="L231" s="466"/>
      <c r="M231" s="467"/>
      <c r="N231" s="750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751"/>
      <c r="Z231" s="466"/>
      <c r="AA231" s="467"/>
      <c r="BN231" s="609"/>
    </row>
    <row r="232" spans="2:66" ht="3.65" customHeight="1">
      <c r="B232" s="605"/>
      <c r="H232" s="1513"/>
      <c r="L232" s="466"/>
      <c r="M232" s="467"/>
      <c r="N232" s="750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751"/>
      <c r="Z232" s="466"/>
      <c r="AA232" s="467"/>
      <c r="BN232" s="609"/>
    </row>
    <row r="233" spans="2:66" ht="3.65" customHeight="1">
      <c r="B233" s="605"/>
      <c r="H233" s="1513"/>
      <c r="L233" s="466"/>
      <c r="M233" s="467"/>
      <c r="N233" s="750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751"/>
      <c r="Z233" s="466"/>
      <c r="AA233" s="467"/>
      <c r="BN233" s="609"/>
    </row>
    <row r="234" spans="2:66" ht="3.65" customHeight="1">
      <c r="B234" s="605"/>
      <c r="H234" s="1513"/>
      <c r="L234" s="466"/>
      <c r="M234" s="467"/>
      <c r="N234" s="750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751"/>
      <c r="Z234" s="466"/>
      <c r="AA234" s="467"/>
      <c r="BN234" s="609"/>
    </row>
    <row r="235" spans="2:66" ht="3.65" customHeight="1">
      <c r="B235" s="605"/>
      <c r="H235" s="1513"/>
      <c r="L235" s="466"/>
      <c r="M235" s="467"/>
      <c r="N235" s="750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751"/>
      <c r="Z235" s="466"/>
      <c r="AA235" s="467"/>
      <c r="BN235" s="609"/>
    </row>
    <row r="236" spans="2:66" ht="3.65" customHeight="1">
      <c r="B236" s="605"/>
      <c r="H236" s="1513"/>
      <c r="L236" s="466"/>
      <c r="M236" s="467"/>
      <c r="N236" s="750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751"/>
      <c r="Z236" s="466"/>
      <c r="AA236" s="467"/>
      <c r="BN236" s="609"/>
    </row>
    <row r="237" spans="2:66" ht="3.65" customHeight="1">
      <c r="B237" s="605"/>
      <c r="H237" s="1513"/>
      <c r="L237" s="466"/>
      <c r="M237" s="467"/>
      <c r="N237" s="750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751"/>
      <c r="Z237" s="466"/>
      <c r="AA237" s="467"/>
      <c r="BN237" s="609"/>
    </row>
    <row r="238" spans="2:66" ht="3.65" customHeight="1">
      <c r="B238" s="605"/>
      <c r="H238" s="1513"/>
      <c r="L238" s="466"/>
      <c r="M238" s="467"/>
      <c r="N238" s="750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751"/>
      <c r="Z238" s="466"/>
      <c r="AA238" s="467"/>
      <c r="BN238" s="609"/>
    </row>
    <row r="239" spans="2:66" ht="3.65" customHeight="1">
      <c r="B239" s="605"/>
      <c r="H239" s="1513"/>
      <c r="L239" s="466"/>
      <c r="M239" s="467"/>
      <c r="N239" s="750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751"/>
      <c r="Z239" s="466"/>
      <c r="AA239" s="467"/>
      <c r="BN239" s="609"/>
    </row>
    <row r="240" spans="2:66" ht="3.65" customHeight="1">
      <c r="B240" s="605"/>
      <c r="H240" s="1513"/>
      <c r="L240" s="466"/>
      <c r="M240" s="467"/>
      <c r="N240" s="750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751"/>
      <c r="Z240" s="466"/>
      <c r="AA240" s="467"/>
      <c r="BN240" s="609"/>
    </row>
    <row r="241" spans="2:66" ht="3.65" customHeight="1">
      <c r="B241" s="605"/>
      <c r="H241" s="1513"/>
      <c r="L241" s="466"/>
      <c r="M241" s="467"/>
      <c r="N241" s="750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751"/>
      <c r="Z241" s="466"/>
      <c r="AA241" s="467"/>
      <c r="BN241" s="609"/>
    </row>
    <row r="242" spans="2:66" ht="3.65" customHeight="1">
      <c r="B242" s="605"/>
      <c r="H242" s="1513"/>
      <c r="L242" s="466"/>
      <c r="M242" s="467"/>
      <c r="N242" s="750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751"/>
      <c r="Z242" s="466"/>
      <c r="AA242" s="467"/>
      <c r="BN242" s="609"/>
    </row>
    <row r="243" spans="2:66" ht="3.65" customHeight="1">
      <c r="B243" s="605"/>
      <c r="H243" s="1513"/>
      <c r="L243" s="466"/>
      <c r="M243" s="467"/>
      <c r="N243" s="750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751"/>
      <c r="Z243" s="466"/>
      <c r="AA243" s="467"/>
      <c r="BN243" s="609"/>
    </row>
    <row r="244" spans="2:66" ht="3.65" customHeight="1">
      <c r="B244" s="605"/>
      <c r="H244" s="1513"/>
      <c r="L244" s="466"/>
      <c r="M244" s="467"/>
      <c r="N244" s="750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751"/>
      <c r="Z244" s="466"/>
      <c r="AA244" s="467"/>
      <c r="BN244" s="609"/>
    </row>
    <row r="245" spans="2:66" ht="3.65" customHeight="1">
      <c r="B245" s="605"/>
      <c r="H245" s="1513"/>
      <c r="L245" s="466"/>
      <c r="M245" s="467"/>
      <c r="N245" s="750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751"/>
      <c r="Z245" s="466"/>
      <c r="AA245" s="467"/>
      <c r="BN245" s="609"/>
    </row>
    <row r="246" spans="2:66" ht="3.65" customHeight="1">
      <c r="B246" s="605"/>
      <c r="H246" s="1513"/>
      <c r="L246" s="486"/>
      <c r="M246" s="487"/>
      <c r="N246" s="487"/>
      <c r="O246" s="487"/>
      <c r="P246" s="487"/>
      <c r="Q246" s="487"/>
      <c r="R246" s="487"/>
      <c r="S246" s="487"/>
      <c r="T246" s="487"/>
      <c r="U246" s="487"/>
      <c r="V246" s="487"/>
      <c r="W246" s="487"/>
      <c r="X246" s="487"/>
      <c r="Y246" s="487"/>
      <c r="Z246" s="487"/>
      <c r="AA246" s="488"/>
      <c r="BN246" s="609"/>
    </row>
    <row r="247" spans="2:66" ht="3.65" customHeight="1">
      <c r="B247" s="605"/>
      <c r="H247" s="1513"/>
      <c r="L247" s="489"/>
      <c r="M247" s="490"/>
      <c r="N247" s="490"/>
      <c r="O247" s="490"/>
      <c r="P247" s="490"/>
      <c r="Q247" s="490"/>
      <c r="R247" s="490"/>
      <c r="S247" s="490"/>
      <c r="T247" s="490"/>
      <c r="U247" s="490"/>
      <c r="V247" s="490"/>
      <c r="W247" s="490"/>
      <c r="X247" s="490"/>
      <c r="Y247" s="490"/>
      <c r="Z247" s="490"/>
      <c r="AA247" s="491"/>
      <c r="BN247" s="609"/>
    </row>
    <row r="248" spans="2:66" ht="3.65" customHeight="1">
      <c r="B248" s="605"/>
      <c r="H248" s="1513"/>
      <c r="L248" s="476"/>
      <c r="M248" s="477"/>
      <c r="N248" s="477"/>
      <c r="O248" s="477"/>
      <c r="P248" s="477"/>
      <c r="Q248" s="477"/>
      <c r="R248" s="477"/>
      <c r="S248" s="477"/>
      <c r="T248" s="477"/>
      <c r="U248" s="477"/>
      <c r="V248" s="477"/>
      <c r="W248" s="477"/>
      <c r="X248" s="477"/>
      <c r="Y248" s="477"/>
      <c r="Z248" s="477"/>
      <c r="AA248" s="478"/>
      <c r="BN248" s="609"/>
    </row>
    <row r="249" spans="2:66" ht="3.65" customHeight="1">
      <c r="B249" s="605"/>
      <c r="H249" s="1513"/>
      <c r="L249" s="476"/>
      <c r="M249" s="477"/>
      <c r="N249" s="477"/>
      <c r="O249" s="477"/>
      <c r="P249" s="477"/>
      <c r="Q249" s="477"/>
      <c r="R249" s="477"/>
      <c r="S249" s="477"/>
      <c r="T249" s="477"/>
      <c r="U249" s="477"/>
      <c r="V249" s="477"/>
      <c r="W249" s="477"/>
      <c r="X249" s="477"/>
      <c r="Y249" s="477"/>
      <c r="Z249" s="477"/>
      <c r="AA249" s="478"/>
      <c r="BN249" s="609"/>
    </row>
    <row r="250" spans="2:66" ht="3.65" customHeight="1">
      <c r="B250" s="605"/>
      <c r="H250" s="1513"/>
      <c r="L250" s="476"/>
      <c r="M250" s="477"/>
      <c r="N250" s="477"/>
      <c r="O250" s="477"/>
      <c r="P250" s="477"/>
      <c r="Q250" s="477"/>
      <c r="R250" s="477"/>
      <c r="S250" s="477"/>
      <c r="T250" s="477"/>
      <c r="U250" s="477"/>
      <c r="V250" s="477"/>
      <c r="W250" s="477"/>
      <c r="X250" s="477"/>
      <c r="Y250" s="477"/>
      <c r="Z250" s="477"/>
      <c r="AA250" s="478"/>
      <c r="BN250" s="609"/>
    </row>
    <row r="251" spans="2:66" ht="3.65" customHeight="1">
      <c r="B251" s="605"/>
      <c r="H251" s="1513"/>
      <c r="L251" s="479"/>
      <c r="M251" s="480"/>
      <c r="N251" s="480"/>
      <c r="O251" s="480"/>
      <c r="P251" s="480"/>
      <c r="Q251" s="480"/>
      <c r="R251" s="480"/>
      <c r="S251" s="480"/>
      <c r="T251" s="480"/>
      <c r="U251" s="480"/>
      <c r="V251" s="480"/>
      <c r="W251" s="480"/>
      <c r="X251" s="480"/>
      <c r="Y251" s="480"/>
      <c r="Z251" s="480"/>
      <c r="AA251" s="481"/>
      <c r="BN251" s="609"/>
    </row>
    <row r="252" spans="2:66" ht="3.65" customHeight="1">
      <c r="B252" s="605"/>
      <c r="H252" s="1513"/>
      <c r="BN252" s="609"/>
    </row>
    <row r="253" spans="2:66" ht="3.65" customHeight="1">
      <c r="B253" s="605"/>
      <c r="H253" s="1513"/>
      <c r="BN253" s="609"/>
    </row>
    <row r="254" spans="2:66" ht="3.65" customHeight="1">
      <c r="B254" s="605"/>
      <c r="H254" s="1513"/>
      <c r="BN254" s="609"/>
    </row>
    <row r="255" spans="2:66" ht="3.65" customHeight="1">
      <c r="B255" s="1517"/>
      <c r="C255" s="1518"/>
      <c r="D255" s="1518"/>
      <c r="E255" s="1518"/>
      <c r="F255" s="1518"/>
      <c r="G255" s="1518"/>
      <c r="H255" s="1518"/>
      <c r="I255" s="1518"/>
      <c r="J255" s="1518"/>
      <c r="K255" s="1518"/>
      <c r="L255" s="1518"/>
      <c r="M255" s="1518"/>
      <c r="N255" s="1518"/>
      <c r="O255" s="1518"/>
      <c r="P255" s="1518"/>
      <c r="Q255" s="1518"/>
      <c r="R255" s="1518"/>
      <c r="S255" s="1518"/>
      <c r="T255" s="1518"/>
      <c r="U255" s="1518"/>
      <c r="V255" s="1518"/>
      <c r="W255" s="1518"/>
      <c r="X255" s="1518"/>
      <c r="Y255" s="1518"/>
      <c r="Z255" s="1518"/>
      <c r="AA255" s="1518"/>
      <c r="AB255" s="1518"/>
      <c r="AC255" s="1518"/>
      <c r="AD255" s="1518"/>
      <c r="AE255" s="1518"/>
      <c r="AF255" s="1518"/>
      <c r="AG255" s="1518"/>
      <c r="AH255" s="1518"/>
      <c r="AI255" s="1518"/>
      <c r="AJ255" s="1518"/>
      <c r="AK255" s="1518"/>
      <c r="AL255" s="1518"/>
      <c r="AM255" s="1518"/>
      <c r="AN255" s="1518"/>
      <c r="AO255" s="1518"/>
      <c r="AP255" s="1518"/>
      <c r="AQ255" s="1518"/>
      <c r="AR255" s="1518"/>
      <c r="AS255" s="1518"/>
      <c r="AT255" s="1518"/>
      <c r="AU255" s="1518"/>
      <c r="AV255" s="1518"/>
      <c r="AW255" s="1518"/>
      <c r="AX255" s="1518"/>
      <c r="AY255" s="1518"/>
      <c r="AZ255" s="1518"/>
      <c r="BA255" s="1518"/>
      <c r="BB255" s="1518"/>
      <c r="BC255" s="1518"/>
      <c r="BD255" s="1518"/>
      <c r="BE255" s="1518"/>
      <c r="BF255" s="1518"/>
      <c r="BG255" s="1518"/>
      <c r="BH255" s="1518"/>
      <c r="BI255" s="1518"/>
      <c r="BJ255" s="1518"/>
      <c r="BK255" s="1518"/>
      <c r="BL255" s="1518"/>
      <c r="BM255" s="1518"/>
      <c r="BN255" s="1519"/>
    </row>
    <row r="256" spans="2:66" ht="3.65" customHeight="1">
      <c r="B256" s="1520"/>
      <c r="C256" s="1521"/>
      <c r="D256" s="1521"/>
      <c r="E256" s="1521"/>
      <c r="F256" s="1521"/>
      <c r="G256" s="1521"/>
      <c r="H256" s="1521"/>
      <c r="I256" s="1521"/>
      <c r="J256" s="1521"/>
      <c r="K256" s="1521"/>
      <c r="L256" s="1521"/>
      <c r="M256" s="1521"/>
      <c r="N256" s="1521"/>
      <c r="O256" s="1521"/>
      <c r="P256" s="1521"/>
      <c r="Q256" s="1521"/>
      <c r="R256" s="1521"/>
      <c r="S256" s="1521"/>
      <c r="T256" s="1521"/>
      <c r="U256" s="1521"/>
      <c r="V256" s="1521"/>
      <c r="W256" s="1521"/>
      <c r="X256" s="1521"/>
      <c r="Y256" s="1521"/>
      <c r="Z256" s="1521"/>
      <c r="AA256" s="1521"/>
      <c r="AB256" s="1521"/>
      <c r="AC256" s="1521"/>
      <c r="AD256" s="1521"/>
      <c r="AE256" s="1521"/>
      <c r="AF256" s="1521"/>
      <c r="AG256" s="1521"/>
      <c r="AH256" s="1521"/>
      <c r="AI256" s="1521"/>
      <c r="AJ256" s="1521"/>
      <c r="AK256" s="1521"/>
      <c r="AL256" s="1521"/>
      <c r="AM256" s="1521"/>
      <c r="AN256" s="1521"/>
      <c r="AO256" s="1521"/>
      <c r="AP256" s="1521"/>
      <c r="AQ256" s="1521"/>
      <c r="AR256" s="1521"/>
      <c r="AS256" s="1521"/>
      <c r="AT256" s="1521"/>
      <c r="AU256" s="1521"/>
      <c r="AV256" s="1521"/>
      <c r="AW256" s="1521"/>
      <c r="AX256" s="1521"/>
      <c r="AY256" s="1521"/>
      <c r="AZ256" s="1521"/>
      <c r="BA256" s="1521"/>
      <c r="BB256" s="1521"/>
      <c r="BC256" s="1521"/>
      <c r="BD256" s="1521"/>
      <c r="BE256" s="1521"/>
      <c r="BF256" s="1521"/>
      <c r="BG256" s="1521"/>
      <c r="BH256" s="1521"/>
      <c r="BI256" s="1521"/>
      <c r="BJ256" s="1521"/>
      <c r="BK256" s="1521"/>
      <c r="BL256" s="1521"/>
      <c r="BM256" s="1521"/>
      <c r="BN256" s="1522"/>
    </row>
    <row r="257" spans="2:66" ht="14.5" customHeight="1">
      <c r="B257" s="707" t="s">
        <v>269</v>
      </c>
      <c r="C257" s="707"/>
      <c r="D257" s="708" t="s">
        <v>257</v>
      </c>
      <c r="E257" s="707" t="s">
        <v>236</v>
      </c>
      <c r="F257" s="707" t="s">
        <v>120</v>
      </c>
      <c r="G257" s="709"/>
      <c r="H257" s="1512"/>
      <c r="I257" s="710"/>
      <c r="J257" s="710"/>
      <c r="K257" s="710"/>
      <c r="L257" s="710"/>
      <c r="M257" s="710"/>
      <c r="N257" s="710"/>
      <c r="O257" s="710"/>
      <c r="P257" s="710"/>
      <c r="Q257" s="710"/>
      <c r="R257" s="710"/>
      <c r="S257" s="710"/>
      <c r="T257" s="710"/>
      <c r="U257" s="710"/>
      <c r="V257" s="710"/>
      <c r="W257" s="710"/>
      <c r="X257" s="710"/>
      <c r="Y257" s="710"/>
      <c r="Z257" s="710"/>
      <c r="AA257" s="710"/>
      <c r="AB257" s="710"/>
      <c r="AC257" s="710"/>
      <c r="AD257" s="710"/>
      <c r="AE257" s="710"/>
      <c r="AF257" s="710"/>
      <c r="AG257" s="710"/>
      <c r="AH257" s="710"/>
      <c r="AI257" s="710"/>
      <c r="AJ257" s="710"/>
      <c r="AK257" s="710"/>
      <c r="AL257" s="710"/>
      <c r="AM257" s="710"/>
      <c r="AN257" s="710"/>
      <c r="AO257" s="710"/>
      <c r="AP257" s="710"/>
      <c r="AQ257" s="710"/>
      <c r="AR257" s="710"/>
      <c r="AS257" s="710"/>
      <c r="AT257" s="710"/>
      <c r="AU257" s="710"/>
      <c r="AV257" s="710"/>
      <c r="AW257" s="710"/>
      <c r="AX257" s="710"/>
      <c r="AY257" s="710"/>
      <c r="AZ257" s="710"/>
      <c r="BA257" s="710"/>
      <c r="BB257" s="710"/>
      <c r="BC257" s="710"/>
      <c r="BD257" s="710"/>
      <c r="BE257" s="710"/>
      <c r="BF257" s="710"/>
      <c r="BG257" s="710"/>
      <c r="BH257" s="710"/>
      <c r="BI257" s="710"/>
      <c r="BJ257" s="710"/>
      <c r="BK257" s="710"/>
      <c r="BL257" s="710"/>
      <c r="BM257" s="710"/>
      <c r="BN257" s="711"/>
    </row>
    <row r="258" spans="2:66" ht="3.65" customHeight="1">
      <c r="B258" s="605"/>
      <c r="H258" s="1513"/>
      <c r="BN258" s="609"/>
    </row>
    <row r="259" spans="2:66" ht="3.65" customHeight="1">
      <c r="B259" s="605"/>
      <c r="H259" s="1513"/>
      <c r="BN259" s="609"/>
    </row>
    <row r="260" spans="2:66" ht="3.65" customHeight="1">
      <c r="B260" s="605"/>
      <c r="H260" s="1513"/>
      <c r="K260" s="486"/>
      <c r="L260" s="487"/>
      <c r="M260" s="487"/>
      <c r="N260" s="487"/>
      <c r="O260" s="487"/>
      <c r="P260" s="487"/>
      <c r="Q260" s="487"/>
      <c r="R260" s="487"/>
      <c r="S260" s="487"/>
      <c r="T260" s="487"/>
      <c r="U260" s="487"/>
      <c r="V260" s="487"/>
      <c r="W260" s="487"/>
      <c r="X260" s="487"/>
      <c r="Y260" s="487"/>
      <c r="Z260" s="487"/>
      <c r="AA260" s="487"/>
      <c r="AB260" s="487"/>
      <c r="AC260" s="487"/>
      <c r="AD260" s="487"/>
      <c r="AE260" s="487"/>
      <c r="AF260" s="487"/>
      <c r="AG260" s="487"/>
      <c r="AH260" s="487"/>
      <c r="AI260" s="487"/>
      <c r="AJ260" s="487"/>
      <c r="AK260" s="487"/>
      <c r="AL260" s="487"/>
      <c r="AM260" s="487"/>
      <c r="AN260" s="487"/>
      <c r="AO260" s="487"/>
      <c r="AP260" s="487"/>
      <c r="AQ260" s="487"/>
      <c r="AR260" s="487"/>
      <c r="AS260" s="487"/>
      <c r="AT260" s="487"/>
      <c r="AU260" s="487"/>
      <c r="AV260" s="487"/>
      <c r="AW260" s="487"/>
      <c r="AX260" s="487"/>
      <c r="AY260" s="487"/>
      <c r="AZ260" s="487"/>
      <c r="BA260" s="487"/>
      <c r="BB260" s="487"/>
      <c r="BC260" s="488"/>
      <c r="BN260" s="609"/>
    </row>
    <row r="261" spans="2:66" ht="3.65" customHeight="1">
      <c r="B261" s="605"/>
      <c r="H261" s="1513"/>
      <c r="K261" s="489"/>
      <c r="L261" s="490"/>
      <c r="M261" s="490"/>
      <c r="N261" s="490"/>
      <c r="O261" s="490"/>
      <c r="P261" s="490"/>
      <c r="Q261" s="490"/>
      <c r="R261" s="490"/>
      <c r="S261" s="490"/>
      <c r="T261" s="490"/>
      <c r="U261" s="490"/>
      <c r="V261" s="490"/>
      <c r="W261" s="490"/>
      <c r="X261" s="490"/>
      <c r="Y261" s="490"/>
      <c r="Z261" s="490"/>
      <c r="AA261" s="490"/>
      <c r="AB261" s="490"/>
      <c r="AC261" s="490"/>
      <c r="AD261" s="490"/>
      <c r="AE261" s="490"/>
      <c r="AF261" s="490"/>
      <c r="AG261" s="490"/>
      <c r="AH261" s="490"/>
      <c r="AI261" s="490"/>
      <c r="AJ261" s="490"/>
      <c r="AK261" s="490"/>
      <c r="AL261" s="490"/>
      <c r="AM261" s="490"/>
      <c r="AN261" s="490"/>
      <c r="AO261" s="490"/>
      <c r="AP261" s="490"/>
      <c r="AQ261" s="490"/>
      <c r="AR261" s="490"/>
      <c r="AS261" s="490"/>
      <c r="AT261" s="490"/>
      <c r="AU261" s="490"/>
      <c r="AV261" s="490"/>
      <c r="AW261" s="490"/>
      <c r="AX261" s="490"/>
      <c r="AY261" s="490"/>
      <c r="AZ261" s="490"/>
      <c r="BA261" s="490"/>
      <c r="BB261" s="490"/>
      <c r="BC261" s="491"/>
      <c r="BN261" s="609"/>
    </row>
    <row r="262" spans="2:66" ht="3.65" customHeight="1">
      <c r="B262" s="605"/>
      <c r="H262" s="1513"/>
      <c r="K262" s="466"/>
      <c r="L262" s="464"/>
      <c r="M262" s="1529"/>
      <c r="N262" s="973"/>
      <c r="O262" s="973"/>
      <c r="P262" s="975"/>
      <c r="Q262" s="975"/>
      <c r="R262" s="975"/>
      <c r="S262" s="752"/>
      <c r="T262" s="753"/>
      <c r="U262" s="752"/>
      <c r="V262" s="753"/>
      <c r="W262" s="752"/>
      <c r="X262" s="753"/>
      <c r="Y262" s="753"/>
      <c r="Z262" s="753"/>
      <c r="AA262" s="977" t="s">
        <v>264</v>
      </c>
      <c r="AB262" s="977"/>
      <c r="AC262" s="977"/>
      <c r="AD262" s="977"/>
      <c r="AE262" s="977"/>
      <c r="AF262" s="977"/>
      <c r="AG262" s="977"/>
      <c r="AH262" s="977"/>
      <c r="AI262" s="977"/>
      <c r="AJ262" s="977"/>
      <c r="AK262" s="977"/>
      <c r="AL262" s="977"/>
      <c r="AM262" s="977"/>
      <c r="AN262" s="977"/>
      <c r="AO262" s="753"/>
      <c r="AP262" s="753"/>
      <c r="AQ262" s="753"/>
      <c r="AR262" s="753"/>
      <c r="AS262" s="753"/>
      <c r="AT262" s="753"/>
      <c r="AU262" s="753"/>
      <c r="AV262" s="753"/>
      <c r="AW262" s="753"/>
      <c r="AX262" s="753"/>
      <c r="AY262" s="753"/>
      <c r="AZ262" s="753"/>
      <c r="BA262" s="754"/>
      <c r="BB262" s="464"/>
      <c r="BC262" s="467"/>
      <c r="BN262" s="609"/>
    </row>
    <row r="263" spans="2:66" ht="3.65" customHeight="1">
      <c r="B263" s="605"/>
      <c r="H263" s="1513"/>
      <c r="K263" s="466"/>
      <c r="L263" s="464"/>
      <c r="M263" s="1530"/>
      <c r="N263" s="974"/>
      <c r="O263" s="974"/>
      <c r="P263" s="976"/>
      <c r="Q263" s="976"/>
      <c r="R263" s="976"/>
      <c r="S263" s="755"/>
      <c r="T263" s="721"/>
      <c r="U263" s="755"/>
      <c r="V263" s="721"/>
      <c r="W263" s="755"/>
      <c r="X263" s="721"/>
      <c r="Y263" s="721"/>
      <c r="Z263" s="721"/>
      <c r="AA263" s="978"/>
      <c r="AB263" s="978"/>
      <c r="AC263" s="978"/>
      <c r="AD263" s="978"/>
      <c r="AE263" s="978"/>
      <c r="AF263" s="978"/>
      <c r="AG263" s="978"/>
      <c r="AH263" s="978"/>
      <c r="AI263" s="978"/>
      <c r="AJ263" s="978"/>
      <c r="AK263" s="978"/>
      <c r="AL263" s="978"/>
      <c r="AM263" s="978"/>
      <c r="AN263" s="978"/>
      <c r="AO263" s="721"/>
      <c r="AP263" s="721"/>
      <c r="AQ263" s="721"/>
      <c r="AR263" s="721"/>
      <c r="AS263" s="721"/>
      <c r="AT263" s="721"/>
      <c r="AU263" s="721"/>
      <c r="AV263" s="721"/>
      <c r="AW263" s="721"/>
      <c r="AX263" s="721"/>
      <c r="AY263" s="721"/>
      <c r="AZ263" s="721"/>
      <c r="BA263" s="722"/>
      <c r="BB263" s="464"/>
      <c r="BC263" s="467"/>
      <c r="BN263" s="609"/>
    </row>
    <row r="264" spans="2:66" ht="3.65" customHeight="1">
      <c r="B264" s="605"/>
      <c r="H264" s="1513"/>
      <c r="K264" s="466"/>
      <c r="L264" s="467"/>
      <c r="M264" s="750"/>
      <c r="N264" s="22"/>
      <c r="O264" s="22"/>
      <c r="P264" s="22"/>
      <c r="Q264" s="22"/>
      <c r="R264" s="22"/>
      <c r="S264" s="22"/>
      <c r="T264" s="22"/>
      <c r="U264" s="494"/>
      <c r="V264" s="494"/>
      <c r="W264" s="494"/>
      <c r="X264" s="494"/>
      <c r="Y264" s="494"/>
      <c r="Z264" s="494"/>
      <c r="AA264" s="494"/>
      <c r="AB264" s="494"/>
      <c r="AC264" s="494"/>
      <c r="AD264" s="494"/>
      <c r="AE264" s="494"/>
      <c r="AF264" s="494"/>
      <c r="AG264" s="494"/>
      <c r="AH264" s="494"/>
      <c r="AI264" s="494"/>
      <c r="AJ264" s="494"/>
      <c r="AK264" s="494"/>
      <c r="AL264" s="494"/>
      <c r="AM264" s="494"/>
      <c r="AN264" s="494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751"/>
      <c r="BB264" s="466"/>
      <c r="BC264" s="467"/>
      <c r="BN264" s="609"/>
    </row>
    <row r="265" spans="2:66" ht="3.65" customHeight="1">
      <c r="B265" s="605"/>
      <c r="H265" s="1513"/>
      <c r="K265" s="466"/>
      <c r="L265" s="467"/>
      <c r="M265" s="750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751"/>
      <c r="BB265" s="466"/>
      <c r="BC265" s="467"/>
      <c r="BN265" s="609"/>
    </row>
    <row r="266" spans="2:66" ht="3.65" customHeight="1">
      <c r="B266" s="605"/>
      <c r="H266" s="1513"/>
      <c r="K266" s="466"/>
      <c r="L266" s="467"/>
      <c r="M266" s="750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751"/>
      <c r="BB266" s="466"/>
      <c r="BC266" s="467"/>
      <c r="BN266" s="609"/>
    </row>
    <row r="267" spans="2:66" ht="3.65" customHeight="1">
      <c r="B267" s="605"/>
      <c r="H267" s="1513"/>
      <c r="K267" s="466"/>
      <c r="L267" s="467"/>
      <c r="M267" s="750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751"/>
      <c r="BB267" s="466"/>
      <c r="BC267" s="467"/>
      <c r="BN267" s="609"/>
    </row>
    <row r="268" spans="2:66" ht="3.65" customHeight="1">
      <c r="B268" s="605"/>
      <c r="H268" s="1513"/>
      <c r="K268" s="466"/>
      <c r="L268" s="467"/>
      <c r="M268" s="750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751"/>
      <c r="BB268" s="466"/>
      <c r="BC268" s="467"/>
      <c r="BN268" s="609"/>
    </row>
    <row r="269" spans="2:66" ht="3.65" customHeight="1">
      <c r="B269" s="605"/>
      <c r="H269" s="1513"/>
      <c r="K269" s="466"/>
      <c r="L269" s="467"/>
      <c r="M269" s="750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751"/>
      <c r="BB269" s="466"/>
      <c r="BC269" s="467"/>
      <c r="BN269" s="609"/>
    </row>
    <row r="270" spans="2:66" ht="3.65" customHeight="1">
      <c r="B270" s="605"/>
      <c r="H270" s="1513"/>
      <c r="K270" s="466"/>
      <c r="L270" s="467"/>
      <c r="M270" s="750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751"/>
      <c r="BB270" s="466"/>
      <c r="BC270" s="467"/>
      <c r="BN270" s="609"/>
    </row>
    <row r="271" spans="2:66" ht="3.65" customHeight="1">
      <c r="B271" s="605"/>
      <c r="H271" s="1513"/>
      <c r="K271" s="466"/>
      <c r="L271" s="467"/>
      <c r="M271" s="750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751"/>
      <c r="BB271" s="466"/>
      <c r="BC271" s="467"/>
      <c r="BN271" s="609"/>
    </row>
    <row r="272" spans="2:66" ht="3.65" customHeight="1">
      <c r="B272" s="605"/>
      <c r="H272" s="1513"/>
      <c r="K272" s="466"/>
      <c r="L272" s="467"/>
      <c r="M272" s="750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751"/>
      <c r="BB272" s="466"/>
      <c r="BC272" s="467"/>
      <c r="BN272" s="609"/>
    </row>
    <row r="273" spans="2:66" ht="3.65" customHeight="1">
      <c r="B273" s="605"/>
      <c r="H273" s="1513"/>
      <c r="K273" s="466"/>
      <c r="L273" s="467"/>
      <c r="M273" s="750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751"/>
      <c r="BB273" s="466"/>
      <c r="BC273" s="467"/>
      <c r="BN273" s="609"/>
    </row>
    <row r="274" spans="2:66" ht="3.65" customHeight="1">
      <c r="B274" s="605"/>
      <c r="H274" s="1513"/>
      <c r="K274" s="466"/>
      <c r="L274" s="467"/>
      <c r="M274" s="750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751"/>
      <c r="BB274" s="466"/>
      <c r="BC274" s="467"/>
      <c r="BN274" s="609"/>
    </row>
    <row r="275" spans="2:66" ht="3.65" customHeight="1">
      <c r="B275" s="605"/>
      <c r="H275" s="1513"/>
      <c r="K275" s="466"/>
      <c r="L275" s="467"/>
      <c r="M275" s="750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751"/>
      <c r="BB275" s="466"/>
      <c r="BC275" s="467"/>
      <c r="BN275" s="609"/>
    </row>
    <row r="276" spans="2:66" ht="3.65" customHeight="1">
      <c r="B276" s="605"/>
      <c r="H276" s="1513"/>
      <c r="K276" s="466"/>
      <c r="L276" s="467"/>
      <c r="M276" s="750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751"/>
      <c r="BB276" s="466"/>
      <c r="BC276" s="467"/>
      <c r="BN276" s="609"/>
    </row>
    <row r="277" spans="2:66" ht="3.65" customHeight="1">
      <c r="B277" s="605"/>
      <c r="H277" s="1513"/>
      <c r="K277" s="466"/>
      <c r="L277" s="467"/>
      <c r="M277" s="750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751"/>
      <c r="BB277" s="466"/>
      <c r="BC277" s="467"/>
      <c r="BN277" s="609"/>
    </row>
    <row r="278" spans="2:66" ht="3.65" customHeight="1">
      <c r="B278" s="605"/>
      <c r="H278" s="1513"/>
      <c r="K278" s="466"/>
      <c r="L278" s="467"/>
      <c r="M278" s="750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751"/>
      <c r="BB278" s="466"/>
      <c r="BC278" s="467"/>
      <c r="BN278" s="609"/>
    </row>
    <row r="279" spans="2:66" ht="3.65" customHeight="1">
      <c r="B279" s="605"/>
      <c r="H279" s="1513"/>
      <c r="K279" s="466"/>
      <c r="L279" s="467"/>
      <c r="M279" s="750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751"/>
      <c r="BB279" s="466"/>
      <c r="BC279" s="467"/>
      <c r="BN279" s="609"/>
    </row>
    <row r="280" spans="2:66" ht="3.65" customHeight="1">
      <c r="B280" s="605"/>
      <c r="H280" s="1513"/>
      <c r="K280" s="466"/>
      <c r="L280" s="467"/>
      <c r="M280" s="750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751"/>
      <c r="BB280" s="466"/>
      <c r="BC280" s="467"/>
      <c r="BN280" s="609"/>
    </row>
    <row r="281" spans="2:66" ht="3.65" customHeight="1">
      <c r="B281" s="605"/>
      <c r="H281" s="1513"/>
      <c r="K281" s="466"/>
      <c r="L281" s="467"/>
      <c r="M281" s="750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751"/>
      <c r="BB281" s="466"/>
      <c r="BC281" s="467"/>
      <c r="BN281" s="609"/>
    </row>
    <row r="282" spans="2:66" ht="3.65" customHeight="1">
      <c r="B282" s="605"/>
      <c r="H282" s="1513"/>
      <c r="K282" s="466"/>
      <c r="L282" s="467"/>
      <c r="M282" s="750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751"/>
      <c r="BB282" s="466"/>
      <c r="BC282" s="467"/>
      <c r="BN282" s="609"/>
    </row>
    <row r="283" spans="2:66" ht="3.65" customHeight="1">
      <c r="B283" s="605"/>
      <c r="H283" s="1513"/>
      <c r="K283" s="466"/>
      <c r="L283" s="467"/>
      <c r="M283" s="750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751"/>
      <c r="BB283" s="466"/>
      <c r="BC283" s="467"/>
      <c r="BN283" s="609"/>
    </row>
    <row r="284" spans="2:66" ht="3.65" customHeight="1">
      <c r="B284" s="605"/>
      <c r="H284" s="1513"/>
      <c r="K284" s="466"/>
      <c r="L284" s="467"/>
      <c r="M284" s="750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751"/>
      <c r="BB284" s="466"/>
      <c r="BC284" s="467"/>
      <c r="BN284" s="609"/>
    </row>
    <row r="285" spans="2:66" ht="3.65" customHeight="1">
      <c r="B285" s="605"/>
      <c r="H285" s="1513"/>
      <c r="K285" s="466"/>
      <c r="L285" s="467"/>
      <c r="M285" s="750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751"/>
      <c r="BB285" s="466"/>
      <c r="BC285" s="467"/>
      <c r="BN285" s="609"/>
    </row>
    <row r="286" spans="2:66" ht="3.65" customHeight="1">
      <c r="B286" s="605"/>
      <c r="H286" s="1513"/>
      <c r="K286" s="466"/>
      <c r="L286" s="467"/>
      <c r="M286" s="750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751"/>
      <c r="BB286" s="466"/>
      <c r="BC286" s="467"/>
      <c r="BN286" s="609"/>
    </row>
    <row r="287" spans="2:66" ht="3.65" customHeight="1">
      <c r="B287" s="605"/>
      <c r="H287" s="1513"/>
      <c r="K287" s="466"/>
      <c r="L287" s="467"/>
      <c r="M287" s="750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751"/>
      <c r="BB287" s="466"/>
      <c r="BC287" s="467"/>
      <c r="BN287" s="609"/>
    </row>
    <row r="288" spans="2:66" ht="3.65" customHeight="1">
      <c r="B288" s="605"/>
      <c r="H288" s="1513"/>
      <c r="K288" s="466"/>
      <c r="L288" s="467"/>
      <c r="M288" s="750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751"/>
      <c r="BB288" s="466"/>
      <c r="BC288" s="467"/>
      <c r="BN288" s="609"/>
    </row>
    <row r="289" spans="2:66" ht="3.65" customHeight="1">
      <c r="B289" s="605"/>
      <c r="H289" s="1513"/>
      <c r="K289" s="466"/>
      <c r="L289" s="467"/>
      <c r="M289" s="750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751"/>
      <c r="BB289" s="466"/>
      <c r="BC289" s="467"/>
      <c r="BN289" s="609"/>
    </row>
    <row r="290" spans="2:66" ht="3.65" customHeight="1">
      <c r="B290" s="605"/>
      <c r="H290" s="1513"/>
      <c r="K290" s="466"/>
      <c r="L290" s="467"/>
      <c r="M290" s="750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751"/>
      <c r="BB290" s="466"/>
      <c r="BC290" s="467"/>
      <c r="BN290" s="609"/>
    </row>
    <row r="291" spans="2:66" ht="3.65" customHeight="1">
      <c r="B291" s="605"/>
      <c r="H291" s="1513"/>
      <c r="K291" s="466"/>
      <c r="L291" s="467"/>
      <c r="M291" s="750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751"/>
      <c r="BB291" s="466"/>
      <c r="BC291" s="467"/>
      <c r="BN291" s="609"/>
    </row>
    <row r="292" spans="2:66" ht="3.65" customHeight="1">
      <c r="B292" s="605"/>
      <c r="H292" s="1513"/>
      <c r="K292" s="466"/>
      <c r="L292" s="467"/>
      <c r="M292" s="750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751"/>
      <c r="BB292" s="466"/>
      <c r="BC292" s="467"/>
      <c r="BN292" s="609"/>
    </row>
    <row r="293" spans="2:66" ht="3.65" customHeight="1">
      <c r="B293" s="605"/>
      <c r="H293" s="1513"/>
      <c r="K293" s="466"/>
      <c r="L293" s="467"/>
      <c r="M293" s="750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751"/>
      <c r="BB293" s="466"/>
      <c r="BC293" s="467"/>
      <c r="BN293" s="609"/>
    </row>
    <row r="294" spans="2:66" ht="3.65" customHeight="1">
      <c r="B294" s="605"/>
      <c r="H294" s="1513"/>
      <c r="K294" s="466"/>
      <c r="L294" s="467"/>
      <c r="M294" s="750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751"/>
      <c r="BB294" s="466"/>
      <c r="BC294" s="467"/>
      <c r="BN294" s="609"/>
    </row>
    <row r="295" spans="2:66" ht="3.65" customHeight="1">
      <c r="B295" s="605"/>
      <c r="H295" s="1513"/>
      <c r="K295" s="466"/>
      <c r="L295" s="467"/>
      <c r="M295" s="750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751"/>
      <c r="BB295" s="466"/>
      <c r="BC295" s="467"/>
      <c r="BN295" s="609"/>
    </row>
    <row r="296" spans="2:66" ht="3.65" customHeight="1">
      <c r="B296" s="605"/>
      <c r="H296" s="1513"/>
      <c r="K296" s="466"/>
      <c r="L296" s="467"/>
      <c r="M296" s="750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751"/>
      <c r="BB296" s="466"/>
      <c r="BC296" s="467"/>
      <c r="BN296" s="609"/>
    </row>
    <row r="297" spans="2:66" ht="3.65" customHeight="1">
      <c r="B297" s="605"/>
      <c r="H297" s="1513"/>
      <c r="K297" s="466"/>
      <c r="L297" s="467"/>
      <c r="M297" s="750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751"/>
      <c r="BB297" s="466"/>
      <c r="BC297" s="467"/>
      <c r="BN297" s="609"/>
    </row>
    <row r="298" spans="2:66" ht="3.65" customHeight="1">
      <c r="B298" s="605"/>
      <c r="H298" s="1513"/>
      <c r="K298" s="466"/>
      <c r="L298" s="467"/>
      <c r="M298" s="750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751"/>
      <c r="BB298" s="466"/>
      <c r="BC298" s="467"/>
      <c r="BN298" s="609"/>
    </row>
    <row r="299" spans="2:66" ht="3.65" customHeight="1">
      <c r="B299" s="605"/>
      <c r="H299" s="1513"/>
      <c r="K299" s="466"/>
      <c r="L299" s="467"/>
      <c r="M299" s="750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751"/>
      <c r="BB299" s="466"/>
      <c r="BC299" s="467"/>
      <c r="BN299" s="609"/>
    </row>
    <row r="300" spans="2:66" ht="3.65" customHeight="1">
      <c r="B300" s="605"/>
      <c r="H300" s="1513"/>
      <c r="K300" s="466"/>
      <c r="L300" s="467"/>
      <c r="M300" s="750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751"/>
      <c r="BB300" s="466"/>
      <c r="BC300" s="467"/>
      <c r="BN300" s="609"/>
    </row>
    <row r="301" spans="2:66" ht="3.65" customHeight="1">
      <c r="B301" s="605"/>
      <c r="H301" s="1513"/>
      <c r="K301" s="466"/>
      <c r="L301" s="467"/>
      <c r="M301" s="750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751"/>
      <c r="BB301" s="466"/>
      <c r="BC301" s="467"/>
      <c r="BN301" s="609"/>
    </row>
    <row r="302" spans="2:66" ht="3.65" customHeight="1">
      <c r="B302" s="605"/>
      <c r="H302" s="1513"/>
      <c r="K302" s="466"/>
      <c r="L302" s="467"/>
      <c r="M302" s="750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751"/>
      <c r="BB302" s="466"/>
      <c r="BC302" s="467"/>
      <c r="BN302" s="609"/>
    </row>
    <row r="303" spans="2:66" ht="3.65" customHeight="1">
      <c r="B303" s="605"/>
      <c r="H303" s="1513"/>
      <c r="K303" s="466"/>
      <c r="L303" s="467"/>
      <c r="M303" s="750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751"/>
      <c r="BB303" s="466"/>
      <c r="BC303" s="467"/>
      <c r="BN303" s="609"/>
    </row>
    <row r="304" spans="2:66" ht="3.65" customHeight="1">
      <c r="B304" s="605"/>
      <c r="H304" s="1513"/>
      <c r="K304" s="466"/>
      <c r="L304" s="467"/>
      <c r="M304" s="750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751"/>
      <c r="BB304" s="466"/>
      <c r="BC304" s="467"/>
      <c r="BN304" s="609"/>
    </row>
    <row r="305" spans="2:66" ht="3.65" customHeight="1">
      <c r="B305" s="605"/>
      <c r="H305" s="1513"/>
      <c r="K305" s="466"/>
      <c r="L305" s="467"/>
      <c r="M305" s="750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751"/>
      <c r="BB305" s="466"/>
      <c r="BC305" s="467"/>
      <c r="BN305" s="609"/>
    </row>
    <row r="306" spans="2:66" ht="3.65" customHeight="1">
      <c r="B306" s="605"/>
      <c r="H306" s="1513"/>
      <c r="K306" s="466"/>
      <c r="L306" s="467"/>
      <c r="M306" s="750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751"/>
      <c r="BB306" s="466"/>
      <c r="BC306" s="467"/>
      <c r="BN306" s="609"/>
    </row>
    <row r="307" spans="2:66" ht="3.65" customHeight="1">
      <c r="B307" s="605"/>
      <c r="H307" s="1513"/>
      <c r="K307" s="466"/>
      <c r="L307" s="467"/>
      <c r="M307" s="750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751"/>
      <c r="BB307" s="466"/>
      <c r="BC307" s="467"/>
      <c r="BN307" s="609"/>
    </row>
    <row r="308" spans="2:66" ht="3.65" customHeight="1">
      <c r="B308" s="605"/>
      <c r="H308" s="1513"/>
      <c r="K308" s="466"/>
      <c r="L308" s="467"/>
      <c r="M308" s="750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751"/>
      <c r="BB308" s="466"/>
      <c r="BC308" s="467"/>
      <c r="BN308" s="609"/>
    </row>
    <row r="309" spans="2:66" ht="3.65" customHeight="1">
      <c r="B309" s="605"/>
      <c r="H309" s="1513"/>
      <c r="K309" s="466"/>
      <c r="L309" s="467"/>
      <c r="M309" s="750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751"/>
      <c r="BB309" s="466"/>
      <c r="BC309" s="467"/>
      <c r="BN309" s="609"/>
    </row>
    <row r="310" spans="2:66" ht="3.65" customHeight="1">
      <c r="B310" s="605"/>
      <c r="H310" s="1513"/>
      <c r="K310" s="466"/>
      <c r="L310" s="467"/>
      <c r="M310" s="750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751"/>
      <c r="BB310" s="466"/>
      <c r="BC310" s="467"/>
      <c r="BN310" s="609"/>
    </row>
    <row r="311" spans="2:66" ht="3.65" customHeight="1">
      <c r="B311" s="605"/>
      <c r="H311" s="1513"/>
      <c r="K311" s="466"/>
      <c r="L311" s="467"/>
      <c r="M311" s="750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751"/>
      <c r="BB311" s="466"/>
      <c r="BC311" s="467"/>
      <c r="BN311" s="609"/>
    </row>
    <row r="312" spans="2:66" ht="3.65" customHeight="1">
      <c r="B312" s="605"/>
      <c r="H312" s="1513"/>
      <c r="K312" s="466"/>
      <c r="L312" s="467"/>
      <c r="M312" s="750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751"/>
      <c r="BB312" s="466"/>
      <c r="BC312" s="467"/>
      <c r="BN312" s="609"/>
    </row>
    <row r="313" spans="2:66" ht="3.65" customHeight="1">
      <c r="B313" s="605"/>
      <c r="H313" s="1513"/>
      <c r="K313" s="466"/>
      <c r="L313" s="467"/>
      <c r="M313" s="750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751"/>
      <c r="BB313" s="466"/>
      <c r="BC313" s="467"/>
      <c r="BN313" s="609"/>
    </row>
    <row r="314" spans="2:66" ht="3.65" customHeight="1">
      <c r="B314" s="605"/>
      <c r="H314" s="1513"/>
      <c r="K314" s="466"/>
      <c r="L314" s="467"/>
      <c r="M314" s="750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751"/>
      <c r="BB314" s="466"/>
      <c r="BC314" s="467"/>
      <c r="BN314" s="609"/>
    </row>
    <row r="315" spans="2:66" ht="3.65" customHeight="1">
      <c r="B315" s="605"/>
      <c r="H315" s="1513"/>
      <c r="K315" s="466"/>
      <c r="L315" s="467"/>
      <c r="M315" s="750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751"/>
      <c r="BB315" s="466"/>
      <c r="BC315" s="467"/>
      <c r="BN315" s="609"/>
    </row>
    <row r="316" spans="2:66" ht="3.65" customHeight="1">
      <c r="B316" s="605"/>
      <c r="H316" s="1513"/>
      <c r="K316" s="466"/>
      <c r="L316" s="467"/>
      <c r="M316" s="750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751"/>
      <c r="BB316" s="466"/>
      <c r="BC316" s="467"/>
      <c r="BN316" s="609"/>
    </row>
    <row r="317" spans="2:66" ht="3.65" customHeight="1">
      <c r="B317" s="605"/>
      <c r="H317" s="1513"/>
      <c r="K317" s="466"/>
      <c r="L317" s="467"/>
      <c r="M317" s="750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751"/>
      <c r="BB317" s="466"/>
      <c r="BC317" s="467"/>
      <c r="BN317" s="609"/>
    </row>
    <row r="318" spans="2:66" ht="3.65" customHeight="1">
      <c r="B318" s="605"/>
      <c r="H318" s="1513"/>
      <c r="K318" s="466"/>
      <c r="L318" s="467"/>
      <c r="M318" s="750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751"/>
      <c r="BB318" s="466"/>
      <c r="BC318" s="467"/>
      <c r="BN318" s="609"/>
    </row>
    <row r="319" spans="2:66" ht="3.65" customHeight="1">
      <c r="B319" s="605"/>
      <c r="H319" s="1513"/>
      <c r="K319" s="466"/>
      <c r="L319" s="467"/>
      <c r="M319" s="750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751"/>
      <c r="BB319" s="466"/>
      <c r="BC319" s="467"/>
      <c r="BN319" s="609"/>
    </row>
    <row r="320" spans="2:66" ht="3.65" customHeight="1">
      <c r="B320" s="605"/>
      <c r="H320" s="1513"/>
      <c r="K320" s="466"/>
      <c r="L320" s="467"/>
      <c r="M320" s="750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751"/>
      <c r="BB320" s="466"/>
      <c r="BC320" s="467"/>
      <c r="BN320" s="609"/>
    </row>
    <row r="321" spans="2:66" ht="3.65" customHeight="1">
      <c r="B321" s="605"/>
      <c r="H321" s="1513"/>
      <c r="K321" s="466"/>
      <c r="L321" s="467"/>
      <c r="M321" s="750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751"/>
      <c r="BB321" s="466"/>
      <c r="BC321" s="467"/>
      <c r="BN321" s="609"/>
    </row>
    <row r="322" spans="2:66" ht="3.65" customHeight="1">
      <c r="B322" s="605"/>
      <c r="H322" s="1513"/>
      <c r="K322" s="466"/>
      <c r="L322" s="467"/>
      <c r="M322" s="750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751"/>
      <c r="BB322" s="466"/>
      <c r="BC322" s="467"/>
      <c r="BN322" s="609"/>
    </row>
    <row r="323" spans="2:66" ht="3.65" customHeight="1">
      <c r="B323" s="605"/>
      <c r="H323" s="1513"/>
      <c r="K323" s="466"/>
      <c r="L323" s="467"/>
      <c r="M323" s="750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751"/>
      <c r="BB323" s="466"/>
      <c r="BC323" s="467"/>
      <c r="BN323" s="609"/>
    </row>
    <row r="324" spans="2:66" ht="3.65" customHeight="1">
      <c r="B324" s="605"/>
      <c r="H324" s="1513"/>
      <c r="K324" s="466"/>
      <c r="L324" s="467"/>
      <c r="M324" s="750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751"/>
      <c r="BB324" s="466"/>
      <c r="BC324" s="467"/>
      <c r="BN324" s="609"/>
    </row>
    <row r="325" spans="2:66" ht="3.65" customHeight="1">
      <c r="B325" s="605"/>
      <c r="H325" s="1513"/>
      <c r="K325" s="466"/>
      <c r="L325" s="467"/>
      <c r="M325" s="750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751"/>
      <c r="BB325" s="466"/>
      <c r="BC325" s="467"/>
      <c r="BN325" s="609"/>
    </row>
    <row r="326" spans="2:66" ht="3.65" customHeight="1">
      <c r="B326" s="605"/>
      <c r="H326" s="1513"/>
      <c r="K326" s="466"/>
      <c r="L326" s="467"/>
      <c r="M326" s="725"/>
      <c r="N326" s="979"/>
      <c r="O326" s="979"/>
      <c r="P326" s="981"/>
      <c r="Q326" s="981"/>
      <c r="R326" s="726"/>
      <c r="S326" s="727"/>
      <c r="T326" s="727"/>
      <c r="U326" s="727"/>
      <c r="V326" s="756"/>
      <c r="W326" s="756"/>
      <c r="X326" s="756"/>
      <c r="Y326" s="756"/>
      <c r="Z326" s="756"/>
      <c r="AA326" s="756"/>
      <c r="AB326" s="756"/>
      <c r="AC326" s="756"/>
      <c r="AD326" s="756"/>
      <c r="AE326" s="757"/>
      <c r="AF326" s="1531" t="s">
        <v>265</v>
      </c>
      <c r="AG326" s="1531"/>
      <c r="AH326" s="1531"/>
      <c r="AI326" s="756"/>
      <c r="AJ326" s="757"/>
      <c r="AK326" s="757"/>
      <c r="AL326" s="757"/>
      <c r="AM326" s="757"/>
      <c r="AN326" s="757"/>
      <c r="AO326" s="757"/>
      <c r="AP326" s="757"/>
      <c r="AQ326" s="727"/>
      <c r="AR326" s="727"/>
      <c r="AS326" s="727"/>
      <c r="AT326" s="726"/>
      <c r="AU326" s="986"/>
      <c r="AV326" s="986"/>
      <c r="AW326" s="986"/>
      <c r="AX326" s="986"/>
      <c r="AY326" s="986"/>
      <c r="AZ326" s="986"/>
      <c r="BA326" s="728"/>
      <c r="BB326" s="466"/>
      <c r="BC326" s="467"/>
      <c r="BN326" s="609"/>
    </row>
    <row r="327" spans="2:66" ht="3.65" customHeight="1">
      <c r="B327" s="605"/>
      <c r="H327" s="1513"/>
      <c r="K327" s="466"/>
      <c r="L327" s="467"/>
      <c r="M327" s="729"/>
      <c r="N327" s="980"/>
      <c r="O327" s="980"/>
      <c r="P327" s="982"/>
      <c r="Q327" s="982"/>
      <c r="R327" s="730"/>
      <c r="S327" s="730"/>
      <c r="T327" s="730"/>
      <c r="U327" s="730"/>
      <c r="V327" s="730"/>
      <c r="W327" s="731"/>
      <c r="X327" s="731"/>
      <c r="Y327" s="731"/>
      <c r="Z327" s="731"/>
      <c r="AA327" s="731"/>
      <c r="AB327" s="730"/>
      <c r="AC327" s="730"/>
      <c r="AD327" s="730"/>
      <c r="AE327" s="731"/>
      <c r="AF327" s="984"/>
      <c r="AG327" s="984"/>
      <c r="AH327" s="984"/>
      <c r="AI327" s="731"/>
      <c r="AJ327" s="730"/>
      <c r="AK327" s="730"/>
      <c r="AL327" s="730"/>
      <c r="AM327" s="730"/>
      <c r="AN327" s="730"/>
      <c r="AO327" s="730"/>
      <c r="AP327" s="730"/>
      <c r="AQ327" s="731"/>
      <c r="AR327" s="731"/>
      <c r="AS327" s="730"/>
      <c r="AT327" s="730"/>
      <c r="AU327" s="987"/>
      <c r="AV327" s="987"/>
      <c r="AW327" s="987"/>
      <c r="AX327" s="987"/>
      <c r="AY327" s="987"/>
      <c r="AZ327" s="987"/>
      <c r="BA327" s="732"/>
      <c r="BB327" s="466"/>
      <c r="BC327" s="467"/>
      <c r="BN327" s="609"/>
    </row>
    <row r="328" spans="2:66" ht="3.65" customHeight="1">
      <c r="B328" s="605"/>
      <c r="H328" s="1513"/>
      <c r="K328" s="466"/>
      <c r="L328" s="467"/>
      <c r="M328" s="729"/>
      <c r="N328" s="988"/>
      <c r="O328" s="988"/>
      <c r="P328" s="988"/>
      <c r="Q328" s="733"/>
      <c r="R328" s="988"/>
      <c r="S328" s="988"/>
      <c r="T328" s="988"/>
      <c r="U328" s="988"/>
      <c r="V328" s="730"/>
      <c r="W328" s="731"/>
      <c r="X328" s="731"/>
      <c r="Y328" s="731"/>
      <c r="Z328" s="731"/>
      <c r="AA328" s="731"/>
      <c r="AB328" s="730"/>
      <c r="AC328" s="730"/>
      <c r="AD328" s="730"/>
      <c r="AE328" s="731"/>
      <c r="AF328" s="984"/>
      <c r="AG328" s="984"/>
      <c r="AH328" s="984"/>
      <c r="AI328" s="731"/>
      <c r="AJ328" s="731"/>
      <c r="AK328" s="731"/>
      <c r="AL328" s="731"/>
      <c r="AM328" s="731"/>
      <c r="AN328" s="731"/>
      <c r="AO328" s="731"/>
      <c r="AP328" s="731"/>
      <c r="AQ328" s="731"/>
      <c r="AR328" s="734"/>
      <c r="AS328" s="734"/>
      <c r="AT328" s="734"/>
      <c r="AU328" s="987"/>
      <c r="AV328" s="987"/>
      <c r="AW328" s="987"/>
      <c r="AX328" s="987"/>
      <c r="AY328" s="988"/>
      <c r="AZ328" s="988"/>
      <c r="BA328" s="735"/>
      <c r="BB328" s="466"/>
      <c r="BC328" s="467"/>
      <c r="BN328" s="609"/>
    </row>
    <row r="329" spans="2:66" ht="3.65" customHeight="1">
      <c r="B329" s="605"/>
      <c r="H329" s="1513"/>
      <c r="K329" s="466"/>
      <c r="L329" s="467"/>
      <c r="M329" s="736"/>
      <c r="N329" s="989"/>
      <c r="O329" s="989"/>
      <c r="P329" s="989"/>
      <c r="Q329" s="737"/>
      <c r="R329" s="989"/>
      <c r="S329" s="989"/>
      <c r="T329" s="989"/>
      <c r="U329" s="989"/>
      <c r="V329" s="758"/>
      <c r="W329" s="758"/>
      <c r="X329" s="758"/>
      <c r="Y329" s="758"/>
      <c r="Z329" s="758"/>
      <c r="AA329" s="758"/>
      <c r="AB329" s="758"/>
      <c r="AC329" s="758"/>
      <c r="AD329" s="758"/>
      <c r="AE329" s="758"/>
      <c r="AF329" s="1532"/>
      <c r="AG329" s="1532"/>
      <c r="AH329" s="1532"/>
      <c r="AI329" s="758"/>
      <c r="AJ329" s="758"/>
      <c r="AK329" s="758"/>
      <c r="AL329" s="758"/>
      <c r="AM329" s="758"/>
      <c r="AN329" s="758"/>
      <c r="AO329" s="758"/>
      <c r="AP329" s="758"/>
      <c r="AQ329" s="738"/>
      <c r="AR329" s="739"/>
      <c r="AS329" s="739"/>
      <c r="AT329" s="739"/>
      <c r="AU329" s="990"/>
      <c r="AV329" s="990"/>
      <c r="AW329" s="990"/>
      <c r="AX329" s="990"/>
      <c r="AY329" s="989"/>
      <c r="AZ329" s="989"/>
      <c r="BA329" s="740"/>
      <c r="BB329" s="466"/>
      <c r="BC329" s="467"/>
      <c r="BN329" s="609"/>
    </row>
    <row r="330" spans="2:66" ht="3.65" customHeight="1">
      <c r="B330" s="605"/>
      <c r="H330" s="1513"/>
      <c r="K330" s="486"/>
      <c r="L330" s="487"/>
      <c r="M330" s="487"/>
      <c r="N330" s="487"/>
      <c r="O330" s="487"/>
      <c r="P330" s="487"/>
      <c r="Q330" s="487"/>
      <c r="R330" s="487"/>
      <c r="S330" s="487"/>
      <c r="T330" s="487"/>
      <c r="U330" s="487"/>
      <c r="V330" s="487"/>
      <c r="W330" s="487"/>
      <c r="X330" s="487"/>
      <c r="Y330" s="487"/>
      <c r="Z330" s="487"/>
      <c r="AA330" s="487"/>
      <c r="AB330" s="487"/>
      <c r="AC330" s="487"/>
      <c r="AD330" s="487"/>
      <c r="AE330" s="487"/>
      <c r="AF330" s="487"/>
      <c r="AG330" s="487"/>
      <c r="AH330" s="487"/>
      <c r="AI330" s="487"/>
      <c r="AJ330" s="487"/>
      <c r="AK330" s="487"/>
      <c r="AL330" s="487"/>
      <c r="AM330" s="487"/>
      <c r="AN330" s="487"/>
      <c r="AO330" s="487"/>
      <c r="AP330" s="487"/>
      <c r="AQ330" s="487"/>
      <c r="AR330" s="487"/>
      <c r="AS330" s="487"/>
      <c r="AT330" s="487"/>
      <c r="AU330" s="487"/>
      <c r="AV330" s="487"/>
      <c r="AW330" s="487"/>
      <c r="AX330" s="487"/>
      <c r="AY330" s="487"/>
      <c r="AZ330" s="487"/>
      <c r="BA330" s="487"/>
      <c r="BB330" s="487"/>
      <c r="BC330" s="488"/>
      <c r="BN330" s="609"/>
    </row>
    <row r="331" spans="2:66" ht="3.65" customHeight="1">
      <c r="B331" s="605"/>
      <c r="H331" s="1513"/>
      <c r="K331" s="489"/>
      <c r="L331" s="490"/>
      <c r="M331" s="490"/>
      <c r="N331" s="490"/>
      <c r="O331" s="490"/>
      <c r="P331" s="490"/>
      <c r="Q331" s="490"/>
      <c r="R331" s="490"/>
      <c r="S331" s="490"/>
      <c r="T331" s="490"/>
      <c r="U331" s="490"/>
      <c r="V331" s="490"/>
      <c r="W331" s="490"/>
      <c r="X331" s="490"/>
      <c r="Y331" s="490"/>
      <c r="Z331" s="490"/>
      <c r="AA331" s="490"/>
      <c r="AB331" s="490"/>
      <c r="AC331" s="490"/>
      <c r="AD331" s="490"/>
      <c r="AE331" s="490"/>
      <c r="AF331" s="490"/>
      <c r="AG331" s="490"/>
      <c r="AH331" s="490"/>
      <c r="AI331" s="490"/>
      <c r="AJ331" s="490"/>
      <c r="AK331" s="490"/>
      <c r="AL331" s="490"/>
      <c r="AM331" s="490"/>
      <c r="AN331" s="490"/>
      <c r="AO331" s="490"/>
      <c r="AP331" s="490"/>
      <c r="AQ331" s="490"/>
      <c r="AR331" s="490"/>
      <c r="AS331" s="490"/>
      <c r="AT331" s="490"/>
      <c r="AU331" s="490"/>
      <c r="AV331" s="490"/>
      <c r="AW331" s="490"/>
      <c r="AX331" s="490"/>
      <c r="AY331" s="490"/>
      <c r="AZ331" s="490"/>
      <c r="BA331" s="490"/>
      <c r="BB331" s="490"/>
      <c r="BC331" s="491"/>
      <c r="BN331" s="609"/>
    </row>
    <row r="332" spans="2:66" ht="3.65" customHeight="1">
      <c r="B332" s="605"/>
      <c r="H332" s="1513"/>
      <c r="K332" s="459"/>
      <c r="L332" s="460"/>
      <c r="M332" s="460"/>
      <c r="N332" s="460"/>
      <c r="O332" s="460"/>
      <c r="P332" s="460"/>
      <c r="Q332" s="460"/>
      <c r="R332" s="460"/>
      <c r="S332" s="460"/>
      <c r="T332" s="460"/>
      <c r="U332" s="460"/>
      <c r="V332" s="460"/>
      <c r="W332" s="460"/>
      <c r="X332" s="460"/>
      <c r="Y332" s="460"/>
      <c r="Z332" s="460"/>
      <c r="AA332" s="460"/>
      <c r="AB332" s="460"/>
      <c r="AC332" s="460"/>
      <c r="AD332" s="460"/>
      <c r="AE332" s="460"/>
      <c r="AF332" s="460"/>
      <c r="AG332" s="460"/>
      <c r="AH332" s="460"/>
      <c r="AI332" s="460"/>
      <c r="AJ332" s="460"/>
      <c r="AK332" s="460"/>
      <c r="AL332" s="460"/>
      <c r="AM332" s="460"/>
      <c r="AN332" s="460"/>
      <c r="AO332" s="460"/>
      <c r="AP332" s="460"/>
      <c r="AQ332" s="460"/>
      <c r="AR332" s="460"/>
      <c r="AS332" s="460"/>
      <c r="AT332" s="460"/>
      <c r="AU332" s="460"/>
      <c r="AV332" s="460"/>
      <c r="AW332" s="460"/>
      <c r="AX332" s="460"/>
      <c r="AY332" s="460"/>
      <c r="AZ332" s="460"/>
      <c r="BA332" s="460"/>
      <c r="BB332" s="460"/>
      <c r="BC332" s="461"/>
      <c r="BN332" s="609"/>
    </row>
    <row r="333" spans="2:66" ht="3.65" customHeight="1">
      <c r="B333" s="605"/>
      <c r="H333" s="1513"/>
      <c r="K333" s="466"/>
      <c r="L333" s="464"/>
      <c r="M333" s="464"/>
      <c r="N333" s="464"/>
      <c r="O333" s="464"/>
      <c r="P333" s="464"/>
      <c r="Q333" s="464"/>
      <c r="R333" s="464"/>
      <c r="S333" s="464"/>
      <c r="T333" s="464"/>
      <c r="U333" s="464"/>
      <c r="V333" s="464"/>
      <c r="W333" s="464"/>
      <c r="X333" s="464"/>
      <c r="Y333" s="464"/>
      <c r="Z333" s="464"/>
      <c r="AA333" s="464"/>
      <c r="AB333" s="464"/>
      <c r="AC333" s="464"/>
      <c r="AD333" s="464"/>
      <c r="AE333" s="464"/>
      <c r="AF333" s="464"/>
      <c r="AG333" s="464"/>
      <c r="AH333" s="464"/>
      <c r="AI333" s="464"/>
      <c r="AJ333" s="464"/>
      <c r="AK333" s="464"/>
      <c r="AL333" s="464"/>
      <c r="AM333" s="464"/>
      <c r="AN333" s="464"/>
      <c r="AO333" s="464"/>
      <c r="AP333" s="464"/>
      <c r="AQ333" s="464"/>
      <c r="AR333" s="464"/>
      <c r="AS333" s="464"/>
      <c r="AT333" s="464"/>
      <c r="AU333" s="464"/>
      <c r="AV333" s="464"/>
      <c r="AW333" s="464"/>
      <c r="AX333" s="464"/>
      <c r="AY333" s="464"/>
      <c r="AZ333" s="464"/>
      <c r="BA333" s="464"/>
      <c r="BB333" s="464"/>
      <c r="BC333" s="467"/>
      <c r="BN333" s="609"/>
    </row>
    <row r="334" spans="2:66" ht="3.65" customHeight="1">
      <c r="B334" s="605"/>
      <c r="H334" s="1513"/>
      <c r="K334" s="466"/>
      <c r="L334" s="464"/>
      <c r="M334" s="464"/>
      <c r="N334" s="464"/>
      <c r="O334" s="464"/>
      <c r="P334" s="464"/>
      <c r="Q334" s="464"/>
      <c r="R334" s="464"/>
      <c r="S334" s="464"/>
      <c r="T334" s="464"/>
      <c r="U334" s="464"/>
      <c r="V334" s="464"/>
      <c r="W334" s="464"/>
      <c r="X334" s="464"/>
      <c r="Y334" s="464"/>
      <c r="Z334" s="464"/>
      <c r="AA334" s="464"/>
      <c r="AB334" s="464"/>
      <c r="AC334" s="464"/>
      <c r="AD334" s="464"/>
      <c r="AE334" s="464"/>
      <c r="AF334" s="464"/>
      <c r="AG334" s="464"/>
      <c r="AH334" s="464"/>
      <c r="AI334" s="464"/>
      <c r="AJ334" s="464"/>
      <c r="AK334" s="464"/>
      <c r="AL334" s="464"/>
      <c r="AM334" s="464"/>
      <c r="AN334" s="464"/>
      <c r="AO334" s="464"/>
      <c r="AP334" s="464"/>
      <c r="AQ334" s="464"/>
      <c r="AR334" s="464"/>
      <c r="AS334" s="464"/>
      <c r="AT334" s="464"/>
      <c r="AU334" s="464"/>
      <c r="AV334" s="464"/>
      <c r="AW334" s="464"/>
      <c r="AX334" s="464"/>
      <c r="AY334" s="464"/>
      <c r="AZ334" s="464"/>
      <c r="BA334" s="464"/>
      <c r="BB334" s="464"/>
      <c r="BC334" s="467"/>
      <c r="BN334" s="609"/>
    </row>
    <row r="335" spans="2:66" ht="3.65" customHeight="1">
      <c r="B335" s="605"/>
      <c r="H335" s="1513"/>
      <c r="K335" s="462"/>
      <c r="L335" s="463"/>
      <c r="M335" s="463"/>
      <c r="N335" s="463"/>
      <c r="O335" s="463"/>
      <c r="P335" s="463"/>
      <c r="Q335" s="463"/>
      <c r="R335" s="463"/>
      <c r="S335" s="463"/>
      <c r="T335" s="463"/>
      <c r="U335" s="463"/>
      <c r="V335" s="463"/>
      <c r="W335" s="463"/>
      <c r="X335" s="463"/>
      <c r="Y335" s="463"/>
      <c r="Z335" s="463"/>
      <c r="AA335" s="463"/>
      <c r="AB335" s="463"/>
      <c r="AC335" s="463"/>
      <c r="AD335" s="463"/>
      <c r="AE335" s="463"/>
      <c r="AF335" s="463"/>
      <c r="AG335" s="463"/>
      <c r="AH335" s="463"/>
      <c r="AI335" s="463"/>
      <c r="AJ335" s="463"/>
      <c r="AK335" s="463"/>
      <c r="AL335" s="463"/>
      <c r="AM335" s="463"/>
      <c r="AN335" s="463"/>
      <c r="AO335" s="463"/>
      <c r="AP335" s="463"/>
      <c r="AQ335" s="463"/>
      <c r="AR335" s="463"/>
      <c r="AS335" s="463"/>
      <c r="AT335" s="463"/>
      <c r="AU335" s="463"/>
      <c r="AV335" s="463"/>
      <c r="AW335" s="463"/>
      <c r="AX335" s="463"/>
      <c r="AY335" s="463"/>
      <c r="AZ335" s="463"/>
      <c r="BA335" s="463"/>
      <c r="BB335" s="463"/>
      <c r="BC335" s="465"/>
      <c r="BN335" s="609"/>
    </row>
    <row r="336" spans="2:66" ht="3.65" customHeight="1">
      <c r="B336" s="605"/>
      <c r="H336" s="1513"/>
      <c r="BN336" s="609"/>
    </row>
    <row r="337" spans="2:66" ht="3.65" customHeight="1">
      <c r="B337" s="605"/>
      <c r="H337" s="1513"/>
      <c r="BN337" s="609"/>
    </row>
    <row r="338" spans="2:66" ht="3.65" customHeight="1">
      <c r="B338" s="605"/>
      <c r="H338" s="1513"/>
      <c r="BN338" s="609"/>
    </row>
    <row r="339" spans="2:66" ht="3.65" customHeight="1">
      <c r="B339" s="1517"/>
      <c r="C339" s="1518"/>
      <c r="D339" s="1518"/>
      <c r="E339" s="1518"/>
      <c r="F339" s="1518"/>
      <c r="G339" s="1518"/>
      <c r="H339" s="1518"/>
      <c r="I339" s="1518"/>
      <c r="J339" s="1518"/>
      <c r="K339" s="1518"/>
      <c r="L339" s="1518"/>
      <c r="M339" s="1518"/>
      <c r="N339" s="1518"/>
      <c r="O339" s="1518"/>
      <c r="P339" s="1518"/>
      <c r="Q339" s="1518"/>
      <c r="R339" s="1518"/>
      <c r="S339" s="1518"/>
      <c r="T339" s="1518"/>
      <c r="U339" s="1518"/>
      <c r="V339" s="1518"/>
      <c r="W339" s="1518"/>
      <c r="X339" s="1518"/>
      <c r="Y339" s="1518"/>
      <c r="Z339" s="1518"/>
      <c r="AA339" s="1518"/>
      <c r="AB339" s="1518"/>
      <c r="AC339" s="1518"/>
      <c r="AD339" s="1518"/>
      <c r="AE339" s="1518"/>
      <c r="AF339" s="1518"/>
      <c r="AG339" s="1518"/>
      <c r="AH339" s="1518"/>
      <c r="AI339" s="1518"/>
      <c r="AJ339" s="1518"/>
      <c r="AK339" s="1518"/>
      <c r="AL339" s="1518"/>
      <c r="AM339" s="1518"/>
      <c r="AN339" s="1518"/>
      <c r="AO339" s="1518"/>
      <c r="AP339" s="1518"/>
      <c r="AQ339" s="1518"/>
      <c r="AR339" s="1518"/>
      <c r="AS339" s="1518"/>
      <c r="AT339" s="1518"/>
      <c r="AU339" s="1518"/>
      <c r="AV339" s="1518"/>
      <c r="AW339" s="1518"/>
      <c r="AX339" s="1518"/>
      <c r="AY339" s="1518"/>
      <c r="AZ339" s="1518"/>
      <c r="BA339" s="1518"/>
      <c r="BB339" s="1518"/>
      <c r="BC339" s="1518"/>
      <c r="BD339" s="1518"/>
      <c r="BE339" s="1518"/>
      <c r="BF339" s="1518"/>
      <c r="BG339" s="1518"/>
      <c r="BH339" s="1518"/>
      <c r="BI339" s="1518"/>
      <c r="BJ339" s="1518"/>
      <c r="BK339" s="1518"/>
      <c r="BL339" s="1518"/>
      <c r="BM339" s="1518"/>
      <c r="BN339" s="1519"/>
    </row>
    <row r="340" spans="2:66" ht="3.65" customHeight="1">
      <c r="B340" s="1520"/>
      <c r="C340" s="1521"/>
      <c r="D340" s="1521"/>
      <c r="E340" s="1521"/>
      <c r="F340" s="1521"/>
      <c r="G340" s="1521"/>
      <c r="H340" s="1521"/>
      <c r="I340" s="1521"/>
      <c r="J340" s="1521"/>
      <c r="K340" s="1521"/>
      <c r="L340" s="1521"/>
      <c r="M340" s="1521"/>
      <c r="N340" s="1521"/>
      <c r="O340" s="1521"/>
      <c r="P340" s="1521"/>
      <c r="Q340" s="1521"/>
      <c r="R340" s="1521"/>
      <c r="S340" s="1521"/>
      <c r="T340" s="1521"/>
      <c r="U340" s="1521"/>
      <c r="V340" s="1521"/>
      <c r="W340" s="1521"/>
      <c r="X340" s="1521"/>
      <c r="Y340" s="1521"/>
      <c r="Z340" s="1521"/>
      <c r="AA340" s="1521"/>
      <c r="AB340" s="1521"/>
      <c r="AC340" s="1521"/>
      <c r="AD340" s="1521"/>
      <c r="AE340" s="1521"/>
      <c r="AF340" s="1521"/>
      <c r="AG340" s="1521"/>
      <c r="AH340" s="1521"/>
      <c r="AI340" s="1521"/>
      <c r="AJ340" s="1521"/>
      <c r="AK340" s="1521"/>
      <c r="AL340" s="1521"/>
      <c r="AM340" s="1521"/>
      <c r="AN340" s="1521"/>
      <c r="AO340" s="1521"/>
      <c r="AP340" s="1521"/>
      <c r="AQ340" s="1521"/>
      <c r="AR340" s="1521"/>
      <c r="AS340" s="1521"/>
      <c r="AT340" s="1521"/>
      <c r="AU340" s="1521"/>
      <c r="AV340" s="1521"/>
      <c r="AW340" s="1521"/>
      <c r="AX340" s="1521"/>
      <c r="AY340" s="1521"/>
      <c r="AZ340" s="1521"/>
      <c r="BA340" s="1521"/>
      <c r="BB340" s="1521"/>
      <c r="BC340" s="1521"/>
      <c r="BD340" s="1521"/>
      <c r="BE340" s="1521"/>
      <c r="BF340" s="1521"/>
      <c r="BG340" s="1521"/>
      <c r="BH340" s="1521"/>
      <c r="BI340" s="1521"/>
      <c r="BJ340" s="1521"/>
      <c r="BK340" s="1521"/>
      <c r="BL340" s="1521"/>
      <c r="BM340" s="1521"/>
      <c r="BN340" s="1522"/>
    </row>
    <row r="341" spans="2:66" ht="14.5" customHeight="1">
      <c r="B341" s="707" t="s">
        <v>414</v>
      </c>
      <c r="C341" s="707"/>
      <c r="D341" s="708" t="s">
        <v>257</v>
      </c>
      <c r="E341" s="707" t="s">
        <v>237</v>
      </c>
      <c r="F341" s="707" t="s">
        <v>234</v>
      </c>
      <c r="G341" s="709"/>
      <c r="H341" s="1512"/>
      <c r="I341" s="710"/>
      <c r="J341" s="710"/>
      <c r="K341" s="710"/>
      <c r="L341" s="710"/>
      <c r="M341" s="710"/>
      <c r="N341" s="710"/>
      <c r="O341" s="710"/>
      <c r="P341" s="710"/>
      <c r="Q341" s="710"/>
      <c r="R341" s="710"/>
      <c r="S341" s="710"/>
      <c r="T341" s="710"/>
      <c r="U341" s="710"/>
      <c r="V341" s="710"/>
      <c r="W341" s="710"/>
      <c r="X341" s="710"/>
      <c r="Y341" s="710"/>
      <c r="Z341" s="710"/>
      <c r="AA341" s="710"/>
      <c r="AB341" s="710"/>
      <c r="AC341" s="710"/>
      <c r="AD341" s="710"/>
      <c r="AE341" s="710"/>
      <c r="AF341" s="710"/>
      <c r="AG341" s="710"/>
      <c r="AH341" s="710"/>
      <c r="AI341" s="710"/>
      <c r="AJ341" s="710"/>
      <c r="AK341" s="710"/>
      <c r="AL341" s="710"/>
      <c r="AM341" s="710"/>
      <c r="AN341" s="710"/>
      <c r="AO341" s="710"/>
      <c r="AP341" s="710"/>
      <c r="AQ341" s="710"/>
      <c r="AR341" s="710"/>
      <c r="AS341" s="710"/>
      <c r="AT341" s="710"/>
      <c r="AU341" s="710"/>
      <c r="AV341" s="710"/>
      <c r="AW341" s="710"/>
      <c r="AX341" s="710"/>
      <c r="AY341" s="710"/>
      <c r="AZ341" s="710"/>
      <c r="BA341" s="710"/>
      <c r="BB341" s="710"/>
      <c r="BC341" s="710"/>
      <c r="BD341" s="710"/>
      <c r="BE341" s="710"/>
      <c r="BF341" s="710"/>
      <c r="BG341" s="710"/>
      <c r="BH341" s="710"/>
      <c r="BI341" s="710"/>
      <c r="BJ341" s="710"/>
      <c r="BK341" s="710"/>
      <c r="BL341" s="710"/>
      <c r="BM341" s="710"/>
      <c r="BN341" s="711"/>
    </row>
    <row r="342" spans="2:66" ht="3.65" customHeight="1">
      <c r="B342" s="605"/>
      <c r="H342" s="1513"/>
      <c r="BN342" s="609"/>
    </row>
    <row r="343" spans="2:66" ht="3.65" customHeight="1">
      <c r="B343" s="605"/>
      <c r="H343" s="1513"/>
      <c r="BN343" s="609"/>
    </row>
    <row r="344" spans="2:66" ht="3.65" customHeight="1">
      <c r="B344" s="605"/>
      <c r="H344" s="1513"/>
      <c r="K344" s="486"/>
      <c r="L344" s="487"/>
      <c r="M344" s="487"/>
      <c r="N344" s="487"/>
      <c r="O344" s="487"/>
      <c r="P344" s="487"/>
      <c r="Q344" s="487"/>
      <c r="R344" s="488"/>
      <c r="BN344" s="609"/>
    </row>
    <row r="345" spans="2:66" ht="3.65" customHeight="1">
      <c r="B345" s="605"/>
      <c r="H345" s="1513"/>
      <c r="K345" s="489"/>
      <c r="L345" s="490"/>
      <c r="M345" s="490"/>
      <c r="N345" s="490"/>
      <c r="O345" s="490"/>
      <c r="P345" s="490"/>
      <c r="Q345" s="490"/>
      <c r="R345" s="491"/>
      <c r="BN345" s="609"/>
    </row>
    <row r="346" spans="2:66" ht="3.65" customHeight="1">
      <c r="B346" s="605"/>
      <c r="H346" s="1513"/>
      <c r="K346" s="466"/>
      <c r="L346" s="467"/>
      <c r="M346" s="750"/>
      <c r="N346" s="22"/>
      <c r="O346" s="22"/>
      <c r="P346" s="751"/>
      <c r="Q346" s="466"/>
      <c r="R346" s="467"/>
      <c r="BN346" s="609"/>
    </row>
    <row r="347" spans="2:66" ht="3.65" customHeight="1">
      <c r="B347" s="605"/>
      <c r="H347" s="1513"/>
      <c r="K347" s="466"/>
      <c r="L347" s="467"/>
      <c r="M347" s="22"/>
      <c r="N347" s="22"/>
      <c r="O347" s="22"/>
      <c r="P347" s="22"/>
      <c r="Q347" s="466"/>
      <c r="R347" s="467"/>
      <c r="BN347" s="609"/>
    </row>
    <row r="348" spans="2:66" ht="3.65" customHeight="1">
      <c r="B348" s="605"/>
      <c r="H348" s="1513"/>
      <c r="K348" s="466"/>
      <c r="L348" s="467"/>
      <c r="M348" s="22"/>
      <c r="N348" s="22"/>
      <c r="O348" s="22"/>
      <c r="P348" s="22"/>
      <c r="Q348" s="466"/>
      <c r="R348" s="467"/>
      <c r="BN348" s="609"/>
    </row>
    <row r="349" spans="2:66" ht="3.65" customHeight="1">
      <c r="B349" s="605"/>
      <c r="H349" s="1513"/>
      <c r="K349" s="466"/>
      <c r="L349" s="467"/>
      <c r="M349" s="22"/>
      <c r="N349" s="22"/>
      <c r="O349" s="22"/>
      <c r="P349" s="22"/>
      <c r="Q349" s="466"/>
      <c r="R349" s="467"/>
      <c r="BN349" s="609"/>
    </row>
    <row r="350" spans="2:66" ht="3.65" customHeight="1">
      <c r="B350" s="605"/>
      <c r="H350" s="1513"/>
      <c r="K350" s="466"/>
      <c r="L350" s="467"/>
      <c r="M350" s="22"/>
      <c r="N350" s="22"/>
      <c r="O350" s="22"/>
      <c r="P350" s="22"/>
      <c r="Q350" s="466"/>
      <c r="R350" s="467"/>
      <c r="BN350" s="609"/>
    </row>
    <row r="351" spans="2:66" ht="3.65" customHeight="1">
      <c r="B351" s="605"/>
      <c r="H351" s="1513"/>
      <c r="K351" s="466"/>
      <c r="L351" s="467"/>
      <c r="M351" s="22"/>
      <c r="N351" s="22"/>
      <c r="O351" s="22"/>
      <c r="P351" s="22"/>
      <c r="Q351" s="466"/>
      <c r="R351" s="467"/>
      <c r="BN351" s="609"/>
    </row>
    <row r="352" spans="2:66" ht="3.65" customHeight="1">
      <c r="B352" s="605"/>
      <c r="H352" s="1513"/>
      <c r="K352" s="466"/>
      <c r="L352" s="467"/>
      <c r="M352" s="22"/>
      <c r="N352" s="22"/>
      <c r="O352" s="22"/>
      <c r="P352" s="22"/>
      <c r="Q352" s="466"/>
      <c r="R352" s="467"/>
      <c r="BN352" s="609"/>
    </row>
    <row r="353" spans="2:66" ht="3.65" customHeight="1">
      <c r="B353" s="605"/>
      <c r="H353" s="1513"/>
      <c r="K353" s="466"/>
      <c r="L353" s="467"/>
      <c r="M353" s="22"/>
      <c r="N353" s="22"/>
      <c r="O353" s="22"/>
      <c r="P353" s="22"/>
      <c r="Q353" s="466"/>
      <c r="R353" s="467"/>
      <c r="BN353" s="609"/>
    </row>
    <row r="354" spans="2:66" ht="3.65" customHeight="1">
      <c r="B354" s="605"/>
      <c r="H354" s="1513"/>
      <c r="K354" s="466"/>
      <c r="L354" s="467"/>
      <c r="M354" s="22"/>
      <c r="N354" s="22"/>
      <c r="O354" s="22"/>
      <c r="P354" s="22"/>
      <c r="Q354" s="466"/>
      <c r="R354" s="467"/>
      <c r="BN354" s="609"/>
    </row>
    <row r="355" spans="2:66" ht="3.65" customHeight="1">
      <c r="B355" s="605"/>
      <c r="H355" s="1513"/>
      <c r="K355" s="466"/>
      <c r="L355" s="467"/>
      <c r="M355" s="22"/>
      <c r="N355" s="22"/>
      <c r="O355" s="22"/>
      <c r="P355" s="22"/>
      <c r="Q355" s="466"/>
      <c r="R355" s="467"/>
      <c r="BN355" s="609"/>
    </row>
    <row r="356" spans="2:66" ht="3.65" customHeight="1">
      <c r="B356" s="605"/>
      <c r="H356" s="1513"/>
      <c r="K356" s="466"/>
      <c r="L356" s="467"/>
      <c r="M356" s="22"/>
      <c r="N356" s="22"/>
      <c r="O356" s="22"/>
      <c r="P356" s="22"/>
      <c r="Q356" s="466"/>
      <c r="R356" s="467"/>
      <c r="BN356" s="609"/>
    </row>
    <row r="357" spans="2:66" ht="3.65" customHeight="1">
      <c r="B357" s="605"/>
      <c r="H357" s="1513"/>
      <c r="K357" s="466"/>
      <c r="L357" s="467"/>
      <c r="M357" s="22"/>
      <c r="N357" s="22"/>
      <c r="O357" s="22"/>
      <c r="P357" s="22"/>
      <c r="Q357" s="466"/>
      <c r="R357" s="467"/>
      <c r="BN357" s="609"/>
    </row>
    <row r="358" spans="2:66" ht="3.65" customHeight="1">
      <c r="B358" s="605"/>
      <c r="H358" s="1513"/>
      <c r="K358" s="466"/>
      <c r="L358" s="467"/>
      <c r="M358" s="22"/>
      <c r="N358" s="22"/>
      <c r="O358" s="22"/>
      <c r="P358" s="22"/>
      <c r="Q358" s="466"/>
      <c r="R358" s="467"/>
      <c r="BN358" s="609"/>
    </row>
    <row r="359" spans="2:66" ht="3.65" customHeight="1">
      <c r="B359" s="605"/>
      <c r="H359" s="1513"/>
      <c r="K359" s="466"/>
      <c r="L359" s="467"/>
      <c r="M359" s="22"/>
      <c r="N359" s="22"/>
      <c r="O359" s="22"/>
      <c r="P359" s="22"/>
      <c r="Q359" s="466"/>
      <c r="R359" s="467"/>
      <c r="BN359" s="609"/>
    </row>
    <row r="360" spans="2:66" ht="3.65" customHeight="1">
      <c r="B360" s="605"/>
      <c r="H360" s="1513"/>
      <c r="K360" s="466"/>
      <c r="L360" s="467"/>
      <c r="M360" s="22"/>
      <c r="N360" s="22"/>
      <c r="O360" s="22"/>
      <c r="P360" s="22"/>
      <c r="Q360" s="466"/>
      <c r="R360" s="467"/>
      <c r="BN360" s="609"/>
    </row>
    <row r="361" spans="2:66" ht="3.65" customHeight="1">
      <c r="B361" s="605"/>
      <c r="H361" s="1513"/>
      <c r="K361" s="466"/>
      <c r="L361" s="467"/>
      <c r="M361" s="22"/>
      <c r="N361" s="22"/>
      <c r="O361" s="22"/>
      <c r="P361" s="22"/>
      <c r="Q361" s="466"/>
      <c r="R361" s="467"/>
      <c r="BN361" s="609"/>
    </row>
    <row r="362" spans="2:66" ht="3.65" customHeight="1">
      <c r="B362" s="605"/>
      <c r="H362" s="1513"/>
      <c r="K362" s="466"/>
      <c r="L362" s="467"/>
      <c r="M362" s="22"/>
      <c r="N362" s="22"/>
      <c r="O362" s="22"/>
      <c r="P362" s="22"/>
      <c r="Q362" s="466"/>
      <c r="R362" s="467"/>
      <c r="BN362" s="609"/>
    </row>
    <row r="363" spans="2:66" ht="3.65" customHeight="1">
      <c r="B363" s="605"/>
      <c r="H363" s="1513"/>
      <c r="K363" s="466"/>
      <c r="L363" s="467"/>
      <c r="M363" s="22"/>
      <c r="N363" s="22"/>
      <c r="O363" s="22"/>
      <c r="P363" s="22"/>
      <c r="Q363" s="466"/>
      <c r="R363" s="467"/>
      <c r="BN363" s="609"/>
    </row>
    <row r="364" spans="2:66" ht="3.65" customHeight="1">
      <c r="B364" s="605"/>
      <c r="H364" s="1513"/>
      <c r="K364" s="466"/>
      <c r="L364" s="467"/>
      <c r="M364" s="22"/>
      <c r="N364" s="22"/>
      <c r="O364" s="22"/>
      <c r="P364" s="22"/>
      <c r="Q364" s="466"/>
      <c r="R364" s="467"/>
      <c r="BN364" s="609"/>
    </row>
    <row r="365" spans="2:66" ht="3.65" customHeight="1">
      <c r="B365" s="605"/>
      <c r="H365" s="1513"/>
      <c r="K365" s="466"/>
      <c r="L365" s="467"/>
      <c r="M365" s="22"/>
      <c r="N365" s="22"/>
      <c r="O365" s="22"/>
      <c r="P365" s="22"/>
      <c r="Q365" s="466"/>
      <c r="R365" s="467"/>
      <c r="BN365" s="609"/>
    </row>
    <row r="366" spans="2:66" ht="3.65" customHeight="1">
      <c r="B366" s="605"/>
      <c r="H366" s="1513"/>
      <c r="K366" s="466"/>
      <c r="L366" s="467"/>
      <c r="M366" s="22"/>
      <c r="N366" s="22"/>
      <c r="O366" s="22"/>
      <c r="P366" s="22"/>
      <c r="Q366" s="466"/>
      <c r="R366" s="467"/>
      <c r="BN366" s="609"/>
    </row>
    <row r="367" spans="2:66" ht="3.65" customHeight="1">
      <c r="B367" s="605"/>
      <c r="H367" s="1513"/>
      <c r="K367" s="466"/>
      <c r="L367" s="467"/>
      <c r="M367" s="22"/>
      <c r="N367" s="22"/>
      <c r="O367" s="22"/>
      <c r="P367" s="22"/>
      <c r="Q367" s="466"/>
      <c r="R367" s="467"/>
      <c r="BN367" s="609"/>
    </row>
    <row r="368" spans="2:66" ht="3.65" customHeight="1">
      <c r="B368" s="605"/>
      <c r="H368" s="1513"/>
      <c r="K368" s="466"/>
      <c r="L368" s="467"/>
      <c r="M368" s="22"/>
      <c r="N368" s="22"/>
      <c r="O368" s="22"/>
      <c r="P368" s="22"/>
      <c r="Q368" s="466"/>
      <c r="R368" s="467"/>
      <c r="BN368" s="609"/>
    </row>
    <row r="369" spans="2:66" ht="3.65" customHeight="1">
      <c r="B369" s="605"/>
      <c r="H369" s="1513"/>
      <c r="K369" s="466"/>
      <c r="L369" s="467"/>
      <c r="M369" s="22"/>
      <c r="N369" s="22"/>
      <c r="O369" s="22"/>
      <c r="P369" s="22"/>
      <c r="Q369" s="466"/>
      <c r="R369" s="467"/>
      <c r="BN369" s="609"/>
    </row>
    <row r="370" spans="2:66" ht="3.65" customHeight="1">
      <c r="B370" s="605"/>
      <c r="H370" s="1513"/>
      <c r="K370" s="466"/>
      <c r="L370" s="467"/>
      <c r="M370" s="22"/>
      <c r="N370" s="22"/>
      <c r="O370" s="22"/>
      <c r="P370" s="22"/>
      <c r="Q370" s="466"/>
      <c r="R370" s="467"/>
      <c r="BN370" s="609"/>
    </row>
    <row r="371" spans="2:66" ht="3.65" customHeight="1">
      <c r="B371" s="605"/>
      <c r="H371" s="1513"/>
      <c r="K371" s="466"/>
      <c r="L371" s="467"/>
      <c r="M371" s="22"/>
      <c r="N371" s="22"/>
      <c r="O371" s="22"/>
      <c r="P371" s="22"/>
      <c r="Q371" s="466"/>
      <c r="R371" s="467"/>
      <c r="BN371" s="609"/>
    </row>
    <row r="372" spans="2:66" ht="3.65" customHeight="1">
      <c r="B372" s="605"/>
      <c r="H372" s="1513"/>
      <c r="K372" s="466"/>
      <c r="L372" s="467"/>
      <c r="M372" s="22"/>
      <c r="N372" s="22"/>
      <c r="O372" s="22"/>
      <c r="P372" s="22"/>
      <c r="Q372" s="466"/>
      <c r="R372" s="467"/>
      <c r="BN372" s="609"/>
    </row>
    <row r="373" spans="2:66" ht="3.65" customHeight="1">
      <c r="B373" s="605"/>
      <c r="H373" s="1513"/>
      <c r="K373" s="466"/>
      <c r="L373" s="467"/>
      <c r="M373" s="22"/>
      <c r="N373" s="22"/>
      <c r="O373" s="22"/>
      <c r="P373" s="22"/>
      <c r="Q373" s="466"/>
      <c r="R373" s="467"/>
      <c r="BN373" s="609"/>
    </row>
    <row r="374" spans="2:66" ht="3.65" customHeight="1">
      <c r="B374" s="605"/>
      <c r="H374" s="1513"/>
      <c r="K374" s="466"/>
      <c r="L374" s="467"/>
      <c r="M374" s="22"/>
      <c r="N374" s="22"/>
      <c r="O374" s="22"/>
      <c r="P374" s="22"/>
      <c r="Q374" s="466"/>
      <c r="R374" s="467"/>
      <c r="BN374" s="609"/>
    </row>
    <row r="375" spans="2:66" ht="3.65" customHeight="1">
      <c r="B375" s="605"/>
      <c r="H375" s="1513"/>
      <c r="K375" s="466"/>
      <c r="L375" s="467"/>
      <c r="M375" s="22"/>
      <c r="N375" s="22"/>
      <c r="O375" s="22"/>
      <c r="P375" s="22"/>
      <c r="Q375" s="466"/>
      <c r="R375" s="467"/>
      <c r="BN375" s="609"/>
    </row>
    <row r="376" spans="2:66" ht="3.65" customHeight="1">
      <c r="B376" s="605"/>
      <c r="H376" s="1513"/>
      <c r="K376" s="466"/>
      <c r="L376" s="467"/>
      <c r="M376" s="22"/>
      <c r="N376" s="22"/>
      <c r="O376" s="22"/>
      <c r="P376" s="22"/>
      <c r="Q376" s="466"/>
      <c r="R376" s="467"/>
      <c r="BN376" s="609"/>
    </row>
    <row r="377" spans="2:66" ht="3.65" customHeight="1">
      <c r="B377" s="605"/>
      <c r="H377" s="1513"/>
      <c r="K377" s="466"/>
      <c r="L377" s="467"/>
      <c r="M377" s="22"/>
      <c r="N377" s="22"/>
      <c r="O377" s="22"/>
      <c r="P377" s="22"/>
      <c r="Q377" s="466"/>
      <c r="R377" s="467"/>
      <c r="BN377" s="609"/>
    </row>
    <row r="378" spans="2:66" ht="3.65" customHeight="1">
      <c r="B378" s="605"/>
      <c r="H378" s="1513"/>
      <c r="K378" s="466"/>
      <c r="L378" s="467"/>
      <c r="M378" s="22"/>
      <c r="N378" s="22"/>
      <c r="O378" s="22"/>
      <c r="P378" s="22"/>
      <c r="Q378" s="466"/>
      <c r="R378" s="467"/>
      <c r="BN378" s="609"/>
    </row>
    <row r="379" spans="2:66" ht="3.65" customHeight="1">
      <c r="B379" s="605"/>
      <c r="H379" s="1513"/>
      <c r="K379" s="466"/>
      <c r="L379" s="467"/>
      <c r="M379" s="22"/>
      <c r="N379" s="22"/>
      <c r="O379" s="22"/>
      <c r="P379" s="22"/>
      <c r="Q379" s="466"/>
      <c r="R379" s="467"/>
      <c r="BN379" s="609"/>
    </row>
    <row r="380" spans="2:66" ht="3.65" customHeight="1">
      <c r="B380" s="605"/>
      <c r="H380" s="1513"/>
      <c r="K380" s="466"/>
      <c r="L380" s="467"/>
      <c r="M380" s="22"/>
      <c r="N380" s="22"/>
      <c r="O380" s="22"/>
      <c r="P380" s="22"/>
      <c r="Q380" s="466"/>
      <c r="R380" s="467"/>
      <c r="BN380" s="609"/>
    </row>
    <row r="381" spans="2:66" ht="3.65" customHeight="1">
      <c r="B381" s="605"/>
      <c r="H381" s="1513"/>
      <c r="K381" s="466"/>
      <c r="L381" s="467"/>
      <c r="M381" s="22"/>
      <c r="N381" s="22"/>
      <c r="O381" s="22"/>
      <c r="P381" s="22"/>
      <c r="Q381" s="466"/>
      <c r="R381" s="467"/>
      <c r="BN381" s="609"/>
    </row>
    <row r="382" spans="2:66" ht="3.65" customHeight="1">
      <c r="B382" s="605"/>
      <c r="H382" s="1513"/>
      <c r="K382" s="466"/>
      <c r="L382" s="467"/>
      <c r="M382" s="22"/>
      <c r="N382" s="22"/>
      <c r="O382" s="22"/>
      <c r="P382" s="22"/>
      <c r="Q382" s="466"/>
      <c r="R382" s="467"/>
      <c r="BN382" s="609"/>
    </row>
    <row r="383" spans="2:66" ht="3.65" customHeight="1">
      <c r="B383" s="605"/>
      <c r="H383" s="1513"/>
      <c r="K383" s="466"/>
      <c r="L383" s="467"/>
      <c r="M383" s="22"/>
      <c r="N383" s="22"/>
      <c r="O383" s="22"/>
      <c r="P383" s="22"/>
      <c r="Q383" s="466"/>
      <c r="R383" s="467"/>
      <c r="BN383" s="609"/>
    </row>
    <row r="384" spans="2:66" ht="3.65" customHeight="1">
      <c r="B384" s="605"/>
      <c r="H384" s="1513"/>
      <c r="K384" s="466"/>
      <c r="L384" s="467"/>
      <c r="M384" s="22"/>
      <c r="N384" s="22"/>
      <c r="O384" s="22"/>
      <c r="P384" s="22"/>
      <c r="Q384" s="466"/>
      <c r="R384" s="467"/>
      <c r="BN384" s="609"/>
    </row>
    <row r="385" spans="2:66" ht="3.65" customHeight="1">
      <c r="B385" s="605"/>
      <c r="H385" s="1513"/>
      <c r="K385" s="466"/>
      <c r="L385" s="467"/>
      <c r="M385" s="22"/>
      <c r="N385" s="22"/>
      <c r="O385" s="22"/>
      <c r="P385" s="22"/>
      <c r="Q385" s="466"/>
      <c r="R385" s="467"/>
      <c r="BN385" s="609"/>
    </row>
    <row r="386" spans="2:66" ht="3.65" customHeight="1">
      <c r="B386" s="605"/>
      <c r="H386" s="1513"/>
      <c r="K386" s="466"/>
      <c r="L386" s="467"/>
      <c r="M386" s="22"/>
      <c r="N386" s="22"/>
      <c r="O386" s="22"/>
      <c r="P386" s="22"/>
      <c r="Q386" s="466"/>
      <c r="R386" s="467"/>
      <c r="BN386" s="609"/>
    </row>
    <row r="387" spans="2:66" ht="3.65" customHeight="1">
      <c r="B387" s="605"/>
      <c r="H387" s="1513"/>
      <c r="K387" s="466"/>
      <c r="L387" s="467"/>
      <c r="M387" s="22"/>
      <c r="N387" s="22"/>
      <c r="O387" s="22"/>
      <c r="P387" s="22"/>
      <c r="Q387" s="466"/>
      <c r="R387" s="467"/>
      <c r="BN387" s="609"/>
    </row>
    <row r="388" spans="2:66" ht="3.65" customHeight="1">
      <c r="B388" s="605"/>
      <c r="H388" s="1513"/>
      <c r="K388" s="466"/>
      <c r="L388" s="467"/>
      <c r="M388" s="22"/>
      <c r="N388" s="22"/>
      <c r="O388" s="22"/>
      <c r="P388" s="22"/>
      <c r="Q388" s="466"/>
      <c r="R388" s="467"/>
      <c r="BN388" s="609"/>
    </row>
    <row r="389" spans="2:66" ht="3.65" customHeight="1">
      <c r="B389" s="605"/>
      <c r="H389" s="1513"/>
      <c r="K389" s="466"/>
      <c r="L389" s="467"/>
      <c r="M389" s="22"/>
      <c r="N389" s="22"/>
      <c r="O389" s="22"/>
      <c r="P389" s="22"/>
      <c r="Q389" s="466"/>
      <c r="R389" s="467"/>
      <c r="BN389" s="609"/>
    </row>
    <row r="390" spans="2:66" ht="3.65" customHeight="1">
      <c r="B390" s="605"/>
      <c r="H390" s="1513"/>
      <c r="K390" s="466"/>
      <c r="L390" s="467"/>
      <c r="M390" s="22"/>
      <c r="N390" s="22"/>
      <c r="O390" s="22"/>
      <c r="P390" s="22"/>
      <c r="Q390" s="466"/>
      <c r="R390" s="467"/>
      <c r="BN390" s="609"/>
    </row>
    <row r="391" spans="2:66" ht="3.65" customHeight="1">
      <c r="B391" s="605"/>
      <c r="H391" s="1513"/>
      <c r="K391" s="466"/>
      <c r="L391" s="467"/>
      <c r="M391" s="22"/>
      <c r="N391" s="22"/>
      <c r="O391" s="923"/>
      <c r="P391" s="923"/>
      <c r="Q391" s="466"/>
      <c r="R391" s="467"/>
      <c r="BN391" s="609"/>
    </row>
    <row r="392" spans="2:66" ht="3.65" customHeight="1">
      <c r="B392" s="605"/>
      <c r="H392" s="1513"/>
      <c r="K392" s="466"/>
      <c r="L392" s="467"/>
      <c r="M392" s="22"/>
      <c r="N392" s="22"/>
      <c r="O392" s="923"/>
      <c r="P392" s="923"/>
      <c r="Q392" s="466"/>
      <c r="R392" s="467"/>
      <c r="BN392" s="609"/>
    </row>
    <row r="393" spans="2:66" ht="3.65" customHeight="1">
      <c r="B393" s="605"/>
      <c r="H393" s="1513"/>
      <c r="K393" s="466"/>
      <c r="L393" s="467"/>
      <c r="M393" s="22"/>
      <c r="N393" s="22"/>
      <c r="O393" s="22"/>
      <c r="P393" s="22"/>
      <c r="Q393" s="466"/>
      <c r="R393" s="467"/>
      <c r="BN393" s="609"/>
    </row>
    <row r="394" spans="2:66" ht="3.65" customHeight="1">
      <c r="B394" s="605"/>
      <c r="H394" s="1513"/>
      <c r="K394" s="466"/>
      <c r="L394" s="467"/>
      <c r="M394" s="22"/>
      <c r="N394" s="22"/>
      <c r="O394" s="22"/>
      <c r="P394" s="22"/>
      <c r="Q394" s="466"/>
      <c r="R394" s="467"/>
      <c r="BN394" s="609"/>
    </row>
    <row r="395" spans="2:66" ht="3.65" customHeight="1">
      <c r="B395" s="605"/>
      <c r="H395" s="1513"/>
      <c r="K395" s="466"/>
      <c r="L395" s="467"/>
      <c r="M395" s="22"/>
      <c r="N395" s="22"/>
      <c r="O395" s="22"/>
      <c r="P395" s="22"/>
      <c r="Q395" s="466"/>
      <c r="R395" s="467"/>
      <c r="BN395" s="609"/>
    </row>
    <row r="396" spans="2:66" ht="3.65" customHeight="1">
      <c r="B396" s="605"/>
      <c r="H396" s="1513"/>
      <c r="K396" s="466"/>
      <c r="L396" s="467"/>
      <c r="M396" s="22"/>
      <c r="N396" s="22"/>
      <c r="O396" s="22"/>
      <c r="P396" s="22"/>
      <c r="Q396" s="466"/>
      <c r="R396" s="467"/>
      <c r="BN396" s="609"/>
    </row>
    <row r="397" spans="2:66" ht="3.65" customHeight="1">
      <c r="B397" s="605"/>
      <c r="H397" s="1513"/>
      <c r="K397" s="466"/>
      <c r="L397" s="467"/>
      <c r="M397" s="22"/>
      <c r="N397" s="22"/>
      <c r="O397" s="37"/>
      <c r="P397" s="37"/>
      <c r="Q397" s="466"/>
      <c r="R397" s="467"/>
      <c r="BN397" s="609"/>
    </row>
    <row r="398" spans="2:66" ht="3.65" customHeight="1">
      <c r="B398" s="605"/>
      <c r="H398" s="1513"/>
      <c r="K398" s="466"/>
      <c r="L398" s="467"/>
      <c r="M398" s="22"/>
      <c r="N398" s="22"/>
      <c r="O398" s="37"/>
      <c r="P398" s="37"/>
      <c r="Q398" s="466"/>
      <c r="R398" s="467"/>
      <c r="BN398" s="609"/>
    </row>
    <row r="399" spans="2:66" ht="3.65" customHeight="1">
      <c r="B399" s="605"/>
      <c r="H399" s="1513"/>
      <c r="K399" s="466"/>
      <c r="L399" s="467"/>
      <c r="M399" s="22"/>
      <c r="N399" s="22"/>
      <c r="O399" s="37"/>
      <c r="P399" s="37"/>
      <c r="Q399" s="466"/>
      <c r="R399" s="467"/>
      <c r="BN399" s="609"/>
    </row>
    <row r="400" spans="2:66" ht="3.65" customHeight="1">
      <c r="B400" s="605"/>
      <c r="H400" s="1513"/>
      <c r="K400" s="466"/>
      <c r="L400" s="467"/>
      <c r="M400" s="22"/>
      <c r="N400" s="22"/>
      <c r="O400" s="22"/>
      <c r="P400" s="22"/>
      <c r="Q400" s="466"/>
      <c r="R400" s="467"/>
      <c r="BN400" s="609"/>
    </row>
    <row r="401" spans="2:66" ht="3.65" customHeight="1">
      <c r="B401" s="605"/>
      <c r="H401" s="1513"/>
      <c r="K401" s="466"/>
      <c r="L401" s="467"/>
      <c r="M401" s="22"/>
      <c r="N401" s="22"/>
      <c r="O401" s="22"/>
      <c r="P401" s="22"/>
      <c r="Q401" s="466"/>
      <c r="R401" s="467"/>
      <c r="BN401" s="609"/>
    </row>
    <row r="402" spans="2:66" ht="3.65" customHeight="1">
      <c r="B402" s="605"/>
      <c r="H402" s="1513"/>
      <c r="K402" s="466"/>
      <c r="L402" s="467"/>
      <c r="M402" s="22"/>
      <c r="N402" s="22"/>
      <c r="O402" s="22"/>
      <c r="P402" s="22"/>
      <c r="Q402" s="466"/>
      <c r="R402" s="467"/>
      <c r="BN402" s="609"/>
    </row>
    <row r="403" spans="2:66" ht="3.65" customHeight="1">
      <c r="B403" s="605"/>
      <c r="H403" s="1513"/>
      <c r="K403" s="466"/>
      <c r="L403" s="467"/>
      <c r="M403" s="22"/>
      <c r="N403" s="22"/>
      <c r="O403" s="22"/>
      <c r="P403" s="22"/>
      <c r="Q403" s="466"/>
      <c r="R403" s="467"/>
      <c r="BN403" s="609"/>
    </row>
    <row r="404" spans="2:66" ht="3.65" customHeight="1">
      <c r="B404" s="605"/>
      <c r="H404" s="1513"/>
      <c r="K404" s="466"/>
      <c r="L404" s="467"/>
      <c r="M404" s="22"/>
      <c r="N404" s="22"/>
      <c r="O404" s="22"/>
      <c r="P404" s="22"/>
      <c r="Q404" s="466"/>
      <c r="R404" s="467"/>
      <c r="BN404" s="609"/>
    </row>
    <row r="405" spans="2:66" ht="3.65" customHeight="1">
      <c r="B405" s="605"/>
      <c r="H405" s="1513"/>
      <c r="K405" s="466"/>
      <c r="L405" s="467"/>
      <c r="M405" s="22"/>
      <c r="N405" s="22"/>
      <c r="O405" s="22"/>
      <c r="P405" s="22"/>
      <c r="Q405" s="466"/>
      <c r="R405" s="467"/>
      <c r="BN405" s="609"/>
    </row>
    <row r="406" spans="2:66" ht="3.65" customHeight="1">
      <c r="B406" s="605"/>
      <c r="H406" s="1513"/>
      <c r="K406" s="466"/>
      <c r="L406" s="467"/>
      <c r="M406" s="22"/>
      <c r="N406" s="22"/>
      <c r="O406" s="22"/>
      <c r="P406" s="22"/>
      <c r="Q406" s="466"/>
      <c r="R406" s="467"/>
      <c r="BN406" s="609"/>
    </row>
    <row r="407" spans="2:66" ht="3.65" customHeight="1">
      <c r="B407" s="605"/>
      <c r="H407" s="1513"/>
      <c r="K407" s="466"/>
      <c r="L407" s="467"/>
      <c r="M407" s="22"/>
      <c r="N407" s="22"/>
      <c r="O407" s="22"/>
      <c r="P407" s="22"/>
      <c r="Q407" s="466"/>
      <c r="R407" s="467"/>
      <c r="BN407" s="609"/>
    </row>
    <row r="408" spans="2:66" ht="3.65" customHeight="1">
      <c r="B408" s="605"/>
      <c r="H408" s="1513"/>
      <c r="K408" s="466"/>
      <c r="L408" s="467"/>
      <c r="M408" s="22"/>
      <c r="N408" s="22"/>
      <c r="O408" s="22"/>
      <c r="P408" s="22"/>
      <c r="Q408" s="466"/>
      <c r="R408" s="467"/>
      <c r="BN408" s="609"/>
    </row>
    <row r="409" spans="2:66" ht="3.65" customHeight="1">
      <c r="B409" s="605"/>
      <c r="H409" s="1513"/>
      <c r="K409" s="466"/>
      <c r="L409" s="467"/>
      <c r="M409" s="22"/>
      <c r="N409" s="22"/>
      <c r="O409" s="22"/>
      <c r="P409" s="22"/>
      <c r="Q409" s="466"/>
      <c r="R409" s="467"/>
      <c r="BN409" s="609"/>
    </row>
    <row r="410" spans="2:66" ht="3.65" customHeight="1">
      <c r="B410" s="605"/>
      <c r="H410" s="1513"/>
      <c r="K410" s="466"/>
      <c r="L410" s="467"/>
      <c r="M410" s="22"/>
      <c r="N410" s="22"/>
      <c r="O410" s="22"/>
      <c r="P410" s="22"/>
      <c r="Q410" s="466"/>
      <c r="R410" s="467"/>
      <c r="BN410" s="609"/>
    </row>
    <row r="411" spans="2:66" ht="3.65" customHeight="1">
      <c r="B411" s="605"/>
      <c r="H411" s="1513"/>
      <c r="K411" s="466"/>
      <c r="L411" s="467"/>
      <c r="M411" s="22"/>
      <c r="N411" s="22"/>
      <c r="O411" s="22"/>
      <c r="P411" s="22"/>
      <c r="Q411" s="466"/>
      <c r="R411" s="467"/>
      <c r="BN411" s="609"/>
    </row>
    <row r="412" spans="2:66" ht="3.65" customHeight="1">
      <c r="B412" s="605"/>
      <c r="H412" s="1513"/>
      <c r="K412" s="466"/>
      <c r="L412" s="467"/>
      <c r="M412" s="22"/>
      <c r="N412" s="22"/>
      <c r="O412" s="22"/>
      <c r="P412" s="22"/>
      <c r="Q412" s="466"/>
      <c r="R412" s="467"/>
      <c r="BN412" s="609"/>
    </row>
    <row r="413" spans="2:66" ht="3.65" customHeight="1">
      <c r="B413" s="605"/>
      <c r="H413" s="1513"/>
      <c r="K413" s="466"/>
      <c r="L413" s="467"/>
      <c r="M413" s="22"/>
      <c r="N413" s="22"/>
      <c r="O413" s="22"/>
      <c r="P413" s="22"/>
      <c r="Q413" s="466"/>
      <c r="R413" s="467"/>
      <c r="BN413" s="609"/>
    </row>
    <row r="414" spans="2:66" ht="3.65" customHeight="1">
      <c r="B414" s="605"/>
      <c r="H414" s="1513"/>
      <c r="K414" s="466"/>
      <c r="L414" s="467"/>
      <c r="M414" s="22"/>
      <c r="N414" s="22"/>
      <c r="O414" s="22"/>
      <c r="P414" s="22"/>
      <c r="Q414" s="466"/>
      <c r="R414" s="467"/>
      <c r="BN414" s="609"/>
    </row>
    <row r="415" spans="2:66" ht="3.65" customHeight="1">
      <c r="B415" s="605"/>
      <c r="H415" s="1513"/>
      <c r="K415" s="466"/>
      <c r="L415" s="467"/>
      <c r="M415" s="22"/>
      <c r="N415" s="22"/>
      <c r="O415" s="22"/>
      <c r="P415" s="22"/>
      <c r="Q415" s="466"/>
      <c r="R415" s="467"/>
      <c r="BN415" s="609"/>
    </row>
    <row r="416" spans="2:66" ht="3.65" customHeight="1">
      <c r="B416" s="605"/>
      <c r="H416" s="1513"/>
      <c r="K416" s="466"/>
      <c r="L416" s="467"/>
      <c r="M416" s="22"/>
      <c r="N416" s="22"/>
      <c r="O416" s="22"/>
      <c r="P416" s="22"/>
      <c r="Q416" s="466"/>
      <c r="R416" s="467"/>
      <c r="BN416" s="609"/>
    </row>
    <row r="417" spans="2:66" ht="3.65" customHeight="1">
      <c r="B417" s="605"/>
      <c r="H417" s="1513"/>
      <c r="K417" s="466"/>
      <c r="L417" s="467"/>
      <c r="M417" s="22"/>
      <c r="N417" s="22"/>
      <c r="O417" s="22"/>
      <c r="P417" s="22"/>
      <c r="Q417" s="466"/>
      <c r="R417" s="467"/>
      <c r="BN417" s="609"/>
    </row>
    <row r="418" spans="2:66" ht="3.65" customHeight="1">
      <c r="B418" s="605"/>
      <c r="H418" s="1513"/>
      <c r="K418" s="466"/>
      <c r="L418" s="467"/>
      <c r="M418" s="22"/>
      <c r="N418" s="22"/>
      <c r="O418" s="22"/>
      <c r="P418" s="22"/>
      <c r="Q418" s="466"/>
      <c r="R418" s="467"/>
      <c r="BN418" s="609"/>
    </row>
    <row r="419" spans="2:66" ht="3.65" customHeight="1">
      <c r="B419" s="605"/>
      <c r="H419" s="1513"/>
      <c r="K419" s="466"/>
      <c r="L419" s="467"/>
      <c r="M419" s="22"/>
      <c r="N419" s="22"/>
      <c r="O419" s="923"/>
      <c r="P419" s="923"/>
      <c r="Q419" s="466"/>
      <c r="R419" s="467"/>
      <c r="BN419" s="609"/>
    </row>
    <row r="420" spans="2:66" ht="3.65" customHeight="1">
      <c r="B420" s="605"/>
      <c r="H420" s="1513"/>
      <c r="K420" s="466"/>
      <c r="L420" s="467"/>
      <c r="M420" s="22"/>
      <c r="N420" s="22"/>
      <c r="O420" s="923"/>
      <c r="P420" s="923"/>
      <c r="Q420" s="466"/>
      <c r="R420" s="467"/>
      <c r="BN420" s="609"/>
    </row>
    <row r="421" spans="2:66" ht="3.65" customHeight="1">
      <c r="B421" s="605"/>
      <c r="H421" s="1513"/>
      <c r="K421" s="466"/>
      <c r="L421" s="467"/>
      <c r="M421" s="22"/>
      <c r="N421" s="22"/>
      <c r="O421" s="22"/>
      <c r="P421" s="22"/>
      <c r="Q421" s="466"/>
      <c r="R421" s="467"/>
      <c r="BN421" s="609"/>
    </row>
    <row r="422" spans="2:66" ht="3.65" customHeight="1">
      <c r="B422" s="605"/>
      <c r="H422" s="1513"/>
      <c r="K422" s="486"/>
      <c r="L422" s="487"/>
      <c r="M422" s="487"/>
      <c r="N422" s="487"/>
      <c r="O422" s="487"/>
      <c r="P422" s="487"/>
      <c r="Q422" s="487"/>
      <c r="R422" s="488"/>
      <c r="BN422" s="609"/>
    </row>
    <row r="423" spans="2:66" ht="3.65" customHeight="1">
      <c r="B423" s="605"/>
      <c r="H423" s="1513"/>
      <c r="K423" s="489"/>
      <c r="L423" s="490"/>
      <c r="M423" s="490"/>
      <c r="N423" s="490"/>
      <c r="O423" s="490"/>
      <c r="P423" s="490"/>
      <c r="Q423" s="490"/>
      <c r="R423" s="491"/>
      <c r="BN423" s="609"/>
    </row>
    <row r="424" spans="2:66" ht="3.65" customHeight="1">
      <c r="B424" s="605"/>
      <c r="H424" s="1513"/>
      <c r="K424" s="473"/>
      <c r="L424" s="474"/>
      <c r="M424" s="474"/>
      <c r="N424" s="474"/>
      <c r="O424" s="474"/>
      <c r="P424" s="474"/>
      <c r="Q424" s="474"/>
      <c r="R424" s="475"/>
      <c r="BN424" s="609"/>
    </row>
    <row r="425" spans="2:66" ht="3.65" customHeight="1">
      <c r="B425" s="605"/>
      <c r="H425" s="1513"/>
      <c r="K425" s="476"/>
      <c r="L425" s="477"/>
      <c r="M425" s="477"/>
      <c r="N425" s="477"/>
      <c r="O425" s="477"/>
      <c r="P425" s="477"/>
      <c r="Q425" s="477"/>
      <c r="R425" s="478"/>
      <c r="BN425" s="609"/>
    </row>
    <row r="426" spans="2:66" ht="3.65" customHeight="1">
      <c r="B426" s="605"/>
      <c r="H426" s="1513"/>
      <c r="K426" s="476"/>
      <c r="L426" s="477"/>
      <c r="M426" s="477"/>
      <c r="N426" s="477"/>
      <c r="O426" s="477"/>
      <c r="P426" s="477"/>
      <c r="Q426" s="477"/>
      <c r="R426" s="478"/>
      <c r="BN426" s="609"/>
    </row>
    <row r="427" spans="2:66" ht="3.65" customHeight="1">
      <c r="B427" s="605"/>
      <c r="H427" s="1513"/>
      <c r="K427" s="479"/>
      <c r="L427" s="480"/>
      <c r="M427" s="480"/>
      <c r="N427" s="480"/>
      <c r="O427" s="480"/>
      <c r="P427" s="480"/>
      <c r="Q427" s="480"/>
      <c r="R427" s="481"/>
      <c r="BN427" s="609"/>
    </row>
    <row r="428" spans="2:66" ht="3.65" customHeight="1">
      <c r="B428" s="605"/>
      <c r="H428" s="1513"/>
      <c r="BN428" s="609"/>
    </row>
    <row r="429" spans="2:66" ht="3.65" customHeight="1">
      <c r="B429" s="605"/>
      <c r="H429" s="1513"/>
      <c r="BN429" s="609"/>
    </row>
    <row r="430" spans="2:66" ht="3.65" customHeight="1">
      <c r="B430" s="605"/>
      <c r="H430" s="1513"/>
      <c r="BN430" s="609"/>
    </row>
    <row r="431" spans="2:66" ht="3.65" customHeight="1">
      <c r="B431" s="1517"/>
      <c r="C431" s="1518"/>
      <c r="D431" s="1518"/>
      <c r="E431" s="1518"/>
      <c r="F431" s="1518"/>
      <c r="G431" s="1518"/>
      <c r="H431" s="1518"/>
      <c r="I431" s="1518"/>
      <c r="J431" s="1518"/>
      <c r="K431" s="1518"/>
      <c r="L431" s="1518"/>
      <c r="M431" s="1518"/>
      <c r="N431" s="1518"/>
      <c r="O431" s="1518"/>
      <c r="P431" s="1518"/>
      <c r="Q431" s="1518"/>
      <c r="R431" s="1518"/>
      <c r="S431" s="1518"/>
      <c r="T431" s="1518"/>
      <c r="U431" s="1518"/>
      <c r="V431" s="1518"/>
      <c r="W431" s="1518"/>
      <c r="X431" s="1518"/>
      <c r="Y431" s="1518"/>
      <c r="Z431" s="1518"/>
      <c r="AA431" s="1518"/>
      <c r="AB431" s="1518"/>
      <c r="AC431" s="1518"/>
      <c r="AD431" s="1518"/>
      <c r="AE431" s="1518"/>
      <c r="AF431" s="1518"/>
      <c r="AG431" s="1518"/>
      <c r="AH431" s="1518"/>
      <c r="AI431" s="1518"/>
      <c r="AJ431" s="1518"/>
      <c r="AK431" s="1518"/>
      <c r="AL431" s="1518"/>
      <c r="AM431" s="1518"/>
      <c r="AN431" s="1518"/>
      <c r="AO431" s="1518"/>
      <c r="AP431" s="1518"/>
      <c r="AQ431" s="1518"/>
      <c r="AR431" s="1518"/>
      <c r="AS431" s="1518"/>
      <c r="AT431" s="1518"/>
      <c r="AU431" s="1518"/>
      <c r="AV431" s="1518"/>
      <c r="AW431" s="1518"/>
      <c r="AX431" s="1518"/>
      <c r="AY431" s="1518"/>
      <c r="AZ431" s="1518"/>
      <c r="BA431" s="1518"/>
      <c r="BB431" s="1518"/>
      <c r="BC431" s="1518"/>
      <c r="BD431" s="1518"/>
      <c r="BE431" s="1518"/>
      <c r="BF431" s="1518"/>
      <c r="BG431" s="1518"/>
      <c r="BH431" s="1518"/>
      <c r="BI431" s="1518"/>
      <c r="BJ431" s="1518"/>
      <c r="BK431" s="1518"/>
      <c r="BL431" s="1518"/>
      <c r="BM431" s="1518"/>
      <c r="BN431" s="1519"/>
    </row>
    <row r="432" spans="2:66" ht="3.65" customHeight="1">
      <c r="B432" s="1520"/>
      <c r="C432" s="1521"/>
      <c r="D432" s="1521"/>
      <c r="E432" s="1521"/>
      <c r="F432" s="1521"/>
      <c r="G432" s="1521"/>
      <c r="H432" s="1521"/>
      <c r="I432" s="1521"/>
      <c r="J432" s="1521"/>
      <c r="K432" s="1521"/>
      <c r="L432" s="1521"/>
      <c r="M432" s="1521"/>
      <c r="N432" s="1521"/>
      <c r="O432" s="1521"/>
      <c r="P432" s="1521"/>
      <c r="Q432" s="1521"/>
      <c r="R432" s="1521"/>
      <c r="S432" s="1521"/>
      <c r="T432" s="1521"/>
      <c r="U432" s="1521"/>
      <c r="V432" s="1521"/>
      <c r="W432" s="1521"/>
      <c r="X432" s="1521"/>
      <c r="Y432" s="1521"/>
      <c r="Z432" s="1521"/>
      <c r="AA432" s="1521"/>
      <c r="AB432" s="1521"/>
      <c r="AC432" s="1521"/>
      <c r="AD432" s="1521"/>
      <c r="AE432" s="1521"/>
      <c r="AF432" s="1521"/>
      <c r="AG432" s="1521"/>
      <c r="AH432" s="1521"/>
      <c r="AI432" s="1521"/>
      <c r="AJ432" s="1521"/>
      <c r="AK432" s="1521"/>
      <c r="AL432" s="1521"/>
      <c r="AM432" s="1521"/>
      <c r="AN432" s="1521"/>
      <c r="AO432" s="1521"/>
      <c r="AP432" s="1521"/>
      <c r="AQ432" s="1521"/>
      <c r="AR432" s="1521"/>
      <c r="AS432" s="1521"/>
      <c r="AT432" s="1521"/>
      <c r="AU432" s="1521"/>
      <c r="AV432" s="1521"/>
      <c r="AW432" s="1521"/>
      <c r="AX432" s="1521"/>
      <c r="AY432" s="1521"/>
      <c r="AZ432" s="1521"/>
      <c r="BA432" s="1521"/>
      <c r="BB432" s="1521"/>
      <c r="BC432" s="1521"/>
      <c r="BD432" s="1521"/>
      <c r="BE432" s="1521"/>
      <c r="BF432" s="1521"/>
      <c r="BG432" s="1521"/>
      <c r="BH432" s="1521"/>
      <c r="BI432" s="1521"/>
      <c r="BJ432" s="1521"/>
      <c r="BK432" s="1521"/>
      <c r="BL432" s="1521"/>
      <c r="BM432" s="1521"/>
      <c r="BN432" s="1522"/>
    </row>
    <row r="433" spans="2:66" ht="14.5" customHeight="1">
      <c r="B433" s="707" t="s">
        <v>270</v>
      </c>
      <c r="C433" s="707"/>
      <c r="D433" s="708" t="s">
        <v>257</v>
      </c>
      <c r="E433" s="707" t="s">
        <v>237</v>
      </c>
      <c r="F433" s="707" t="s">
        <v>271</v>
      </c>
      <c r="G433" s="709"/>
      <c r="H433" s="1512"/>
      <c r="I433" s="710"/>
      <c r="J433" s="710"/>
      <c r="K433" s="710"/>
      <c r="L433" s="710"/>
      <c r="M433" s="710"/>
      <c r="N433" s="710"/>
      <c r="O433" s="710"/>
      <c r="P433" s="710"/>
      <c r="Q433" s="710"/>
      <c r="R433" s="710"/>
      <c r="S433" s="710"/>
      <c r="T433" s="710"/>
      <c r="U433" s="710"/>
      <c r="V433" s="710"/>
      <c r="W433" s="710"/>
      <c r="X433" s="710"/>
      <c r="Y433" s="710"/>
      <c r="Z433" s="710"/>
      <c r="AA433" s="710"/>
      <c r="AB433" s="710"/>
      <c r="AC433" s="710"/>
      <c r="AD433" s="710"/>
      <c r="AE433" s="710"/>
      <c r="AF433" s="710"/>
      <c r="AG433" s="710"/>
      <c r="AH433" s="710"/>
      <c r="AI433" s="710"/>
      <c r="AJ433" s="710"/>
      <c r="AK433" s="710"/>
      <c r="AL433" s="710"/>
      <c r="AM433" s="710"/>
      <c r="AN433" s="710"/>
      <c r="AO433" s="710"/>
      <c r="AP433" s="710"/>
      <c r="AQ433" s="710"/>
      <c r="AR433" s="710"/>
      <c r="AS433" s="710"/>
      <c r="AT433" s="710"/>
      <c r="AU433" s="710"/>
      <c r="AV433" s="710"/>
      <c r="AW433" s="710"/>
      <c r="AX433" s="710"/>
      <c r="AY433" s="710"/>
      <c r="AZ433" s="710"/>
      <c r="BA433" s="710"/>
      <c r="BB433" s="710"/>
      <c r="BC433" s="710"/>
      <c r="BD433" s="710"/>
      <c r="BE433" s="710"/>
      <c r="BF433" s="710"/>
      <c r="BG433" s="710"/>
      <c r="BH433" s="710"/>
      <c r="BI433" s="710"/>
      <c r="BJ433" s="710"/>
      <c r="BK433" s="710"/>
      <c r="BL433" s="710"/>
      <c r="BM433" s="710"/>
      <c r="BN433" s="711"/>
    </row>
    <row r="434" spans="2:66" ht="3.65" customHeight="1">
      <c r="B434" s="605"/>
      <c r="H434" s="1513"/>
      <c r="BN434" s="609"/>
    </row>
    <row r="435" spans="2:66" ht="3.65" customHeight="1">
      <c r="B435" s="605"/>
      <c r="H435" s="1513"/>
      <c r="BN435" s="609"/>
    </row>
    <row r="436" spans="2:66" ht="3.65" customHeight="1">
      <c r="B436" s="605"/>
      <c r="H436" s="1513"/>
      <c r="K436" s="486"/>
      <c r="L436" s="487"/>
      <c r="M436" s="487"/>
      <c r="N436" s="487"/>
      <c r="O436" s="487"/>
      <c r="P436" s="487"/>
      <c r="Q436" s="487"/>
      <c r="R436" s="487"/>
      <c r="S436" s="487"/>
      <c r="T436" s="487"/>
      <c r="U436" s="487"/>
      <c r="V436" s="487"/>
      <c r="W436" s="487"/>
      <c r="X436" s="487"/>
      <c r="Y436" s="487"/>
      <c r="Z436" s="487"/>
      <c r="AA436" s="487"/>
      <c r="AB436" s="487"/>
      <c r="AC436" s="487"/>
      <c r="AD436" s="487"/>
      <c r="AE436" s="487"/>
      <c r="AF436" s="487"/>
      <c r="AG436" s="487"/>
      <c r="AH436" s="487"/>
      <c r="AI436" s="487"/>
      <c r="AJ436" s="487"/>
      <c r="AK436" s="487"/>
      <c r="AL436" s="487"/>
      <c r="AM436" s="487"/>
      <c r="AN436" s="487"/>
      <c r="AO436" s="487"/>
      <c r="AP436" s="488"/>
      <c r="BN436" s="609"/>
    </row>
    <row r="437" spans="2:66" ht="3.65" customHeight="1">
      <c r="B437" s="605"/>
      <c r="H437" s="1513"/>
      <c r="K437" s="489"/>
      <c r="L437" s="490"/>
      <c r="M437" s="490"/>
      <c r="N437" s="490"/>
      <c r="O437" s="490"/>
      <c r="P437" s="490"/>
      <c r="Q437" s="490"/>
      <c r="R437" s="490"/>
      <c r="S437" s="490"/>
      <c r="T437" s="490"/>
      <c r="U437" s="490"/>
      <c r="V437" s="490"/>
      <c r="W437" s="490"/>
      <c r="X437" s="490"/>
      <c r="Y437" s="490"/>
      <c r="Z437" s="490"/>
      <c r="AA437" s="490"/>
      <c r="AB437" s="490"/>
      <c r="AC437" s="490"/>
      <c r="AD437" s="490"/>
      <c r="AE437" s="490"/>
      <c r="AF437" s="490"/>
      <c r="AG437" s="490"/>
      <c r="AH437" s="490"/>
      <c r="AI437" s="490"/>
      <c r="AJ437" s="490"/>
      <c r="AK437" s="490"/>
      <c r="AL437" s="490"/>
      <c r="AM437" s="490"/>
      <c r="AN437" s="490"/>
      <c r="AO437" s="490"/>
      <c r="AP437" s="491"/>
      <c r="BN437" s="609"/>
    </row>
    <row r="438" spans="2:66" ht="3.65" customHeight="1">
      <c r="B438" s="605"/>
      <c r="H438" s="1513"/>
      <c r="K438" s="466"/>
      <c r="L438" s="464"/>
      <c r="M438" s="1533" t="s">
        <v>272</v>
      </c>
      <c r="N438" s="977"/>
      <c r="O438" s="977"/>
      <c r="P438" s="977"/>
      <c r="Q438" s="977"/>
      <c r="R438" s="977"/>
      <c r="S438" s="977"/>
      <c r="T438" s="977"/>
      <c r="U438" s="977"/>
      <c r="V438" s="977"/>
      <c r="W438" s="977"/>
      <c r="X438" s="977"/>
      <c r="Y438" s="977"/>
      <c r="Z438" s="977"/>
      <c r="AA438" s="977"/>
      <c r="AB438" s="977"/>
      <c r="AC438" s="977"/>
      <c r="AD438" s="977"/>
      <c r="AE438" s="977"/>
      <c r="AF438" s="977"/>
      <c r="AG438" s="977"/>
      <c r="AH438" s="977"/>
      <c r="AI438" s="977"/>
      <c r="AJ438" s="977"/>
      <c r="AK438" s="977"/>
      <c r="AL438" s="977"/>
      <c r="AM438" s="977"/>
      <c r="AN438" s="1534"/>
      <c r="AO438" s="464"/>
      <c r="AP438" s="467"/>
      <c r="BN438" s="609"/>
    </row>
    <row r="439" spans="2:66" ht="3.65" customHeight="1">
      <c r="B439" s="605"/>
      <c r="H439" s="1513"/>
      <c r="K439" s="466"/>
      <c r="L439" s="464"/>
      <c r="M439" s="1535"/>
      <c r="N439" s="978"/>
      <c r="O439" s="978"/>
      <c r="P439" s="978"/>
      <c r="Q439" s="978"/>
      <c r="R439" s="978"/>
      <c r="S439" s="978"/>
      <c r="T439" s="978"/>
      <c r="U439" s="978"/>
      <c r="V439" s="978"/>
      <c r="W439" s="978"/>
      <c r="X439" s="978"/>
      <c r="Y439" s="978"/>
      <c r="Z439" s="978"/>
      <c r="AA439" s="978"/>
      <c r="AB439" s="978"/>
      <c r="AC439" s="978"/>
      <c r="AD439" s="978"/>
      <c r="AE439" s="978"/>
      <c r="AF439" s="978"/>
      <c r="AG439" s="978"/>
      <c r="AH439" s="978"/>
      <c r="AI439" s="978"/>
      <c r="AJ439" s="978"/>
      <c r="AK439" s="978"/>
      <c r="AL439" s="978"/>
      <c r="AM439" s="978"/>
      <c r="AN439" s="1536"/>
      <c r="AO439" s="464"/>
      <c r="AP439" s="467"/>
      <c r="BN439" s="609"/>
    </row>
    <row r="440" spans="2:66" ht="3.65" customHeight="1">
      <c r="B440" s="605"/>
      <c r="H440" s="1513"/>
      <c r="K440" s="466"/>
      <c r="L440" s="467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36"/>
      <c r="AN440" s="36"/>
      <c r="AO440" s="466"/>
      <c r="AP440" s="467"/>
      <c r="BN440" s="609"/>
    </row>
    <row r="441" spans="2:66" ht="3.65" customHeight="1">
      <c r="B441" s="605"/>
      <c r="H441" s="1513"/>
      <c r="K441" s="466"/>
      <c r="L441" s="467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36"/>
      <c r="AM441" s="36"/>
      <c r="AN441" s="36"/>
      <c r="AO441" s="466"/>
      <c r="AP441" s="467"/>
      <c r="BN441" s="609"/>
    </row>
    <row r="442" spans="2:66" ht="3.65" customHeight="1">
      <c r="B442" s="605"/>
      <c r="H442" s="1513"/>
      <c r="K442" s="466"/>
      <c r="L442" s="467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36"/>
      <c r="AM442" s="36"/>
      <c r="AN442" s="36"/>
      <c r="AO442" s="466"/>
      <c r="AP442" s="467"/>
      <c r="BN442" s="609"/>
    </row>
    <row r="443" spans="2:66" ht="3.65" customHeight="1">
      <c r="B443" s="605"/>
      <c r="H443" s="1513"/>
      <c r="K443" s="466"/>
      <c r="L443" s="467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36"/>
      <c r="AM443" s="36"/>
      <c r="AN443" s="36"/>
      <c r="AO443" s="466"/>
      <c r="AP443" s="467"/>
      <c r="BN443" s="609"/>
    </row>
    <row r="444" spans="2:66" ht="3.65" customHeight="1">
      <c r="B444" s="605"/>
      <c r="H444" s="1513"/>
      <c r="K444" s="466"/>
      <c r="L444" s="467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36"/>
      <c r="AM444" s="36"/>
      <c r="AN444" s="36"/>
      <c r="AO444" s="466"/>
      <c r="AP444" s="467"/>
      <c r="BN444" s="609"/>
    </row>
    <row r="445" spans="2:66" ht="3.65" customHeight="1">
      <c r="B445" s="605"/>
      <c r="H445" s="1513"/>
      <c r="K445" s="466"/>
      <c r="L445" s="467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36"/>
      <c r="AM445" s="36"/>
      <c r="AN445" s="36"/>
      <c r="AO445" s="466"/>
      <c r="AP445" s="467"/>
      <c r="BN445" s="609"/>
    </row>
    <row r="446" spans="2:66" ht="3.65" customHeight="1">
      <c r="B446" s="605"/>
      <c r="H446" s="1513"/>
      <c r="K446" s="466"/>
      <c r="L446" s="467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36"/>
      <c r="AM446" s="36"/>
      <c r="AN446" s="36"/>
      <c r="AO446" s="466"/>
      <c r="AP446" s="467"/>
      <c r="BN446" s="609"/>
    </row>
    <row r="447" spans="2:66" ht="3.65" customHeight="1">
      <c r="B447" s="605"/>
      <c r="H447" s="1513"/>
      <c r="K447" s="466"/>
      <c r="L447" s="467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36"/>
      <c r="AM447" s="36"/>
      <c r="AN447" s="36"/>
      <c r="AO447" s="466"/>
      <c r="AP447" s="467"/>
      <c r="BN447" s="609"/>
    </row>
    <row r="448" spans="2:66" ht="3.65" customHeight="1">
      <c r="B448" s="605"/>
      <c r="H448" s="1513"/>
      <c r="K448" s="466"/>
      <c r="L448" s="467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36"/>
      <c r="AM448" s="36"/>
      <c r="AN448" s="408"/>
      <c r="AO448" s="466"/>
      <c r="AP448" s="467"/>
      <c r="BN448" s="609"/>
    </row>
    <row r="449" spans="2:66" ht="3.65" customHeight="1">
      <c r="B449" s="605"/>
      <c r="H449" s="1513"/>
      <c r="K449" s="466"/>
      <c r="L449" s="467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36"/>
      <c r="AM449" s="36"/>
      <c r="AN449" s="408"/>
      <c r="AO449" s="466"/>
      <c r="AP449" s="467"/>
      <c r="BN449" s="609"/>
    </row>
    <row r="450" spans="2:66" ht="3.65" customHeight="1">
      <c r="B450" s="605"/>
      <c r="H450" s="1513"/>
      <c r="K450" s="466"/>
      <c r="L450" s="467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36"/>
      <c r="AM450" s="36"/>
      <c r="AN450" s="408"/>
      <c r="AO450" s="466"/>
      <c r="AP450" s="467"/>
      <c r="BN450" s="609"/>
    </row>
    <row r="451" spans="2:66" ht="3.65" customHeight="1">
      <c r="B451" s="605"/>
      <c r="H451" s="1513"/>
      <c r="K451" s="466"/>
      <c r="L451" s="467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36"/>
      <c r="AM451" s="36"/>
      <c r="AN451" s="408"/>
      <c r="AO451" s="466"/>
      <c r="AP451" s="467"/>
      <c r="BN451" s="609"/>
    </row>
    <row r="452" spans="2:66" ht="3.65" customHeight="1">
      <c r="B452" s="605"/>
      <c r="H452" s="1513"/>
      <c r="K452" s="466"/>
      <c r="L452" s="467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36"/>
      <c r="AM452" s="36"/>
      <c r="AN452" s="408"/>
      <c r="AO452" s="466"/>
      <c r="AP452" s="467"/>
      <c r="BN452" s="609"/>
    </row>
    <row r="453" spans="2:66" ht="3.65" customHeight="1">
      <c r="B453" s="605"/>
      <c r="H453" s="1513"/>
      <c r="K453" s="466"/>
      <c r="L453" s="467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36"/>
      <c r="AM453" s="36"/>
      <c r="AN453" s="408"/>
      <c r="AO453" s="466"/>
      <c r="AP453" s="467"/>
      <c r="BN453" s="609"/>
    </row>
    <row r="454" spans="2:66" ht="3.65" customHeight="1">
      <c r="B454" s="605"/>
      <c r="H454" s="1513"/>
      <c r="K454" s="466"/>
      <c r="L454" s="467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36"/>
      <c r="AM454" s="36"/>
      <c r="AN454" s="408"/>
      <c r="AO454" s="466"/>
      <c r="AP454" s="467"/>
      <c r="BN454" s="609"/>
    </row>
    <row r="455" spans="2:66" ht="3.65" customHeight="1">
      <c r="B455" s="605"/>
      <c r="H455" s="1513"/>
      <c r="K455" s="466"/>
      <c r="L455" s="467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36"/>
      <c r="AM455" s="36"/>
      <c r="AN455" s="408"/>
      <c r="AO455" s="466"/>
      <c r="AP455" s="467"/>
      <c r="BN455" s="609"/>
    </row>
    <row r="456" spans="2:66" ht="3.65" customHeight="1">
      <c r="B456" s="605"/>
      <c r="H456" s="1513"/>
      <c r="K456" s="466"/>
      <c r="L456" s="467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36"/>
      <c r="AM456" s="36"/>
      <c r="AN456" s="408"/>
      <c r="AO456" s="466"/>
      <c r="AP456" s="467"/>
      <c r="BN456" s="609"/>
    </row>
    <row r="457" spans="2:66" ht="3.65" customHeight="1">
      <c r="B457" s="605"/>
      <c r="H457" s="1513"/>
      <c r="K457" s="466"/>
      <c r="L457" s="467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36"/>
      <c r="AM457" s="36"/>
      <c r="AN457" s="408"/>
      <c r="AO457" s="466"/>
      <c r="AP457" s="467"/>
      <c r="BN457" s="609"/>
    </row>
    <row r="458" spans="2:66" ht="3.65" customHeight="1">
      <c r="B458" s="605"/>
      <c r="H458" s="1513"/>
      <c r="K458" s="466"/>
      <c r="L458" s="467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36"/>
      <c r="AM458" s="36"/>
      <c r="AN458" s="408"/>
      <c r="AO458" s="466"/>
      <c r="AP458" s="467"/>
      <c r="BN458" s="609"/>
    </row>
    <row r="459" spans="2:66" ht="3.65" customHeight="1">
      <c r="B459" s="605"/>
      <c r="H459" s="1513"/>
      <c r="K459" s="466"/>
      <c r="L459" s="467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36"/>
      <c r="AM459" s="36"/>
      <c r="AN459" s="408"/>
      <c r="AO459" s="466"/>
      <c r="AP459" s="467"/>
      <c r="BN459" s="609"/>
    </row>
    <row r="460" spans="2:66" ht="3.65" customHeight="1">
      <c r="B460" s="605"/>
      <c r="H460" s="1513"/>
      <c r="K460" s="466"/>
      <c r="L460" s="467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36"/>
      <c r="AM460" s="36"/>
      <c r="AN460" s="408"/>
      <c r="AO460" s="466"/>
      <c r="AP460" s="467"/>
      <c r="BN460" s="609"/>
    </row>
    <row r="461" spans="2:66" ht="3.65" customHeight="1">
      <c r="B461" s="605"/>
      <c r="H461" s="1513"/>
      <c r="K461" s="466"/>
      <c r="L461" s="467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36"/>
      <c r="AM461" s="36"/>
      <c r="AN461" s="408"/>
      <c r="AO461" s="466"/>
      <c r="AP461" s="467"/>
      <c r="BN461" s="609"/>
    </row>
    <row r="462" spans="2:66" ht="3.65" customHeight="1">
      <c r="B462" s="605"/>
      <c r="H462" s="1513"/>
      <c r="K462" s="466"/>
      <c r="L462" s="467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36"/>
      <c r="AM462" s="36"/>
      <c r="AN462" s="408"/>
      <c r="AO462" s="466"/>
      <c r="AP462" s="467"/>
      <c r="BN462" s="609"/>
    </row>
    <row r="463" spans="2:66" ht="3.65" customHeight="1">
      <c r="B463" s="605"/>
      <c r="H463" s="1513"/>
      <c r="K463" s="466"/>
      <c r="L463" s="467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36"/>
      <c r="AM463" s="36"/>
      <c r="AN463" s="408"/>
      <c r="AO463" s="466"/>
      <c r="AP463" s="467"/>
      <c r="BN463" s="609"/>
    </row>
    <row r="464" spans="2:66" ht="3.65" customHeight="1">
      <c r="B464" s="605"/>
      <c r="H464" s="1513"/>
      <c r="K464" s="466"/>
      <c r="L464" s="467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36"/>
      <c r="AM464" s="36"/>
      <c r="AN464" s="408"/>
      <c r="AO464" s="466"/>
      <c r="AP464" s="467"/>
      <c r="BN464" s="609"/>
    </row>
    <row r="465" spans="2:66" ht="3.65" customHeight="1">
      <c r="B465" s="605"/>
      <c r="H465" s="1513"/>
      <c r="K465" s="466"/>
      <c r="L465" s="467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36"/>
      <c r="AM465" s="36"/>
      <c r="AN465" s="36"/>
      <c r="AO465" s="466"/>
      <c r="AP465" s="467"/>
      <c r="BN465" s="609"/>
    </row>
    <row r="466" spans="2:66" ht="3.65" customHeight="1">
      <c r="B466" s="605"/>
      <c r="H466" s="1513"/>
      <c r="K466" s="466"/>
      <c r="L466" s="467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36"/>
      <c r="AM466" s="36"/>
      <c r="AN466" s="36"/>
      <c r="AO466" s="466"/>
      <c r="AP466" s="467"/>
      <c r="BN466" s="609"/>
    </row>
    <row r="467" spans="2:66" ht="3.65" customHeight="1">
      <c r="B467" s="605"/>
      <c r="H467" s="1513"/>
      <c r="K467" s="466"/>
      <c r="L467" s="467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36"/>
      <c r="AM467" s="36"/>
      <c r="AN467" s="36"/>
      <c r="AO467" s="466"/>
      <c r="AP467" s="467"/>
      <c r="BN467" s="609"/>
    </row>
    <row r="468" spans="2:66" ht="3.65" customHeight="1">
      <c r="B468" s="605"/>
      <c r="H468" s="1513"/>
      <c r="K468" s="466"/>
      <c r="L468" s="467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36"/>
      <c r="AM468" s="36"/>
      <c r="AN468" s="36"/>
      <c r="AO468" s="466"/>
      <c r="AP468" s="467"/>
      <c r="BN468" s="609"/>
    </row>
    <row r="469" spans="2:66" ht="3.65" customHeight="1">
      <c r="B469" s="605"/>
      <c r="H469" s="1513"/>
      <c r="K469" s="466"/>
      <c r="L469" s="467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36"/>
      <c r="AM469" s="36"/>
      <c r="AN469" s="36"/>
      <c r="AO469" s="466"/>
      <c r="AP469" s="467"/>
      <c r="BN469" s="609"/>
    </row>
    <row r="470" spans="2:66" ht="3.65" customHeight="1">
      <c r="B470" s="605"/>
      <c r="H470" s="1513"/>
      <c r="K470" s="466"/>
      <c r="L470" s="467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36"/>
      <c r="AM470" s="36"/>
      <c r="AN470" s="36"/>
      <c r="AO470" s="466"/>
      <c r="AP470" s="467"/>
      <c r="BN470" s="609"/>
    </row>
    <row r="471" spans="2:66" ht="3.65" customHeight="1">
      <c r="B471" s="605"/>
      <c r="H471" s="1513"/>
      <c r="K471" s="466"/>
      <c r="L471" s="467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36"/>
      <c r="AM471" s="36"/>
      <c r="AN471" s="36"/>
      <c r="AO471" s="466"/>
      <c r="AP471" s="467"/>
      <c r="BN471" s="609"/>
    </row>
    <row r="472" spans="2:66" ht="3.65" customHeight="1">
      <c r="B472" s="605"/>
      <c r="H472" s="1513"/>
      <c r="K472" s="466"/>
      <c r="L472" s="467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36"/>
      <c r="AM472" s="36"/>
      <c r="AN472" s="36"/>
      <c r="AO472" s="466"/>
      <c r="AP472" s="467"/>
      <c r="BN472" s="609"/>
    </row>
    <row r="473" spans="2:66" ht="3.65" customHeight="1">
      <c r="B473" s="605"/>
      <c r="H473" s="1513"/>
      <c r="K473" s="466"/>
      <c r="L473" s="467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36"/>
      <c r="AM473" s="36"/>
      <c r="AN473" s="36"/>
      <c r="AO473" s="466"/>
      <c r="AP473" s="467"/>
      <c r="BN473" s="609"/>
    </row>
    <row r="474" spans="2:66" ht="3.65" customHeight="1">
      <c r="B474" s="605"/>
      <c r="H474" s="1513"/>
      <c r="K474" s="466"/>
      <c r="L474" s="467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36"/>
      <c r="AM474" s="36"/>
      <c r="AN474" s="36"/>
      <c r="AO474" s="466"/>
      <c r="AP474" s="467"/>
      <c r="BN474" s="609"/>
    </row>
    <row r="475" spans="2:66" ht="3.65" customHeight="1">
      <c r="B475" s="605"/>
      <c r="H475" s="1513"/>
      <c r="K475" s="466"/>
      <c r="L475" s="467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36"/>
      <c r="AM475" s="36"/>
      <c r="AN475" s="36"/>
      <c r="AO475" s="466"/>
      <c r="AP475" s="467"/>
      <c r="BN475" s="609"/>
    </row>
    <row r="476" spans="2:66" ht="3.65" customHeight="1">
      <c r="B476" s="605"/>
      <c r="H476" s="1513"/>
      <c r="K476" s="466"/>
      <c r="L476" s="467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36"/>
      <c r="AM476" s="36"/>
      <c r="AN476" s="36"/>
      <c r="AO476" s="466"/>
      <c r="AP476" s="467"/>
      <c r="BN476" s="609"/>
    </row>
    <row r="477" spans="2:66" ht="3.65" customHeight="1">
      <c r="B477" s="605"/>
      <c r="H477" s="1513"/>
      <c r="K477" s="466"/>
      <c r="L477" s="467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36"/>
      <c r="AM477" s="36"/>
      <c r="AN477" s="36"/>
      <c r="AO477" s="466"/>
      <c r="AP477" s="467"/>
      <c r="BN477" s="609"/>
    </row>
    <row r="478" spans="2:66" ht="3.65" customHeight="1">
      <c r="B478" s="605"/>
      <c r="H478" s="1513"/>
      <c r="K478" s="466"/>
      <c r="L478" s="467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36"/>
      <c r="AM478" s="36"/>
      <c r="AN478" s="36"/>
      <c r="AO478" s="466"/>
      <c r="AP478" s="467"/>
      <c r="BN478" s="609"/>
    </row>
    <row r="479" spans="2:66" ht="3.65" customHeight="1">
      <c r="B479" s="605"/>
      <c r="H479" s="1513"/>
      <c r="K479" s="466"/>
      <c r="L479" s="467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36"/>
      <c r="AM479" s="36"/>
      <c r="AN479" s="36"/>
      <c r="AO479" s="466"/>
      <c r="AP479" s="467"/>
      <c r="BN479" s="609"/>
    </row>
    <row r="480" spans="2:66" ht="3.65" customHeight="1">
      <c r="B480" s="605"/>
      <c r="H480" s="1513"/>
      <c r="K480" s="466"/>
      <c r="L480" s="467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36"/>
      <c r="AM480" s="36"/>
      <c r="AN480" s="36"/>
      <c r="AO480" s="466"/>
      <c r="AP480" s="467"/>
      <c r="BN480" s="609"/>
    </row>
    <row r="481" spans="2:66" ht="3.65" customHeight="1">
      <c r="B481" s="605"/>
      <c r="H481" s="1513"/>
      <c r="K481" s="466"/>
      <c r="L481" s="467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36"/>
      <c r="AM481" s="36"/>
      <c r="AN481" s="36"/>
      <c r="AO481" s="466"/>
      <c r="AP481" s="467"/>
      <c r="BN481" s="609"/>
    </row>
    <row r="482" spans="2:66" ht="3.65" customHeight="1">
      <c r="B482" s="605"/>
      <c r="H482" s="1513"/>
      <c r="K482" s="466"/>
      <c r="L482" s="467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36"/>
      <c r="AM482" s="36"/>
      <c r="AN482" s="36"/>
      <c r="AO482" s="466"/>
      <c r="AP482" s="467"/>
      <c r="BN482" s="609"/>
    </row>
    <row r="483" spans="2:66" ht="3.65" customHeight="1">
      <c r="B483" s="605"/>
      <c r="H483" s="1513"/>
      <c r="K483" s="466"/>
      <c r="L483" s="467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36"/>
      <c r="AM483" s="36"/>
      <c r="AN483" s="36"/>
      <c r="AO483" s="466"/>
      <c r="AP483" s="467"/>
      <c r="BN483" s="609"/>
    </row>
    <row r="484" spans="2:66" ht="3.65" customHeight="1">
      <c r="B484" s="605"/>
      <c r="H484" s="1513"/>
      <c r="K484" s="466"/>
      <c r="L484" s="467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36"/>
      <c r="AM484" s="36"/>
      <c r="AN484" s="36"/>
      <c r="AO484" s="466"/>
      <c r="AP484" s="467"/>
      <c r="BN484" s="609"/>
    </row>
    <row r="485" spans="2:66" ht="3.65" customHeight="1">
      <c r="B485" s="605"/>
      <c r="H485" s="1513"/>
      <c r="K485" s="466"/>
      <c r="L485" s="467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36"/>
      <c r="AM485" s="36"/>
      <c r="AN485" s="36"/>
      <c r="AO485" s="466"/>
      <c r="AP485" s="467"/>
      <c r="BN485" s="609"/>
    </row>
    <row r="486" spans="2:66" ht="3.65" customHeight="1">
      <c r="B486" s="605"/>
      <c r="H486" s="1513"/>
      <c r="K486" s="466"/>
      <c r="L486" s="467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36"/>
      <c r="AM486" s="36"/>
      <c r="AN486" s="36"/>
      <c r="AO486" s="466"/>
      <c r="AP486" s="467"/>
      <c r="BN486" s="609"/>
    </row>
    <row r="487" spans="2:66" ht="3.65" customHeight="1">
      <c r="B487" s="605"/>
      <c r="H487" s="1513"/>
      <c r="K487" s="466"/>
      <c r="L487" s="467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36"/>
      <c r="AM487" s="36"/>
      <c r="AN487" s="36"/>
      <c r="AO487" s="466"/>
      <c r="AP487" s="467"/>
      <c r="BN487" s="609"/>
    </row>
    <row r="488" spans="2:66" ht="3.65" customHeight="1">
      <c r="B488" s="605"/>
      <c r="H488" s="1513"/>
      <c r="K488" s="466"/>
      <c r="L488" s="467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36"/>
      <c r="AM488" s="36"/>
      <c r="AN488" s="36"/>
      <c r="AO488" s="466"/>
      <c r="AP488" s="467"/>
      <c r="BN488" s="609"/>
    </row>
    <row r="489" spans="2:66" ht="3.65" customHeight="1">
      <c r="B489" s="605"/>
      <c r="H489" s="1513"/>
      <c r="K489" s="466"/>
      <c r="L489" s="467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36"/>
      <c r="AM489" s="36"/>
      <c r="AN489" s="36"/>
      <c r="AO489" s="466"/>
      <c r="AP489" s="467"/>
      <c r="BN489" s="609"/>
    </row>
    <row r="490" spans="2:66" ht="3.65" customHeight="1">
      <c r="B490" s="605"/>
      <c r="H490" s="1513"/>
      <c r="K490" s="466"/>
      <c r="L490" s="467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36"/>
      <c r="AM490" s="36"/>
      <c r="AN490" s="36"/>
      <c r="AO490" s="466"/>
      <c r="AP490" s="467"/>
      <c r="BN490" s="609"/>
    </row>
    <row r="491" spans="2:66" ht="3.65" customHeight="1">
      <c r="B491" s="605"/>
      <c r="H491" s="1513"/>
      <c r="K491" s="466"/>
      <c r="L491" s="467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36"/>
      <c r="AM491" s="36"/>
      <c r="AN491" s="36"/>
      <c r="AO491" s="466"/>
      <c r="AP491" s="467"/>
      <c r="BN491" s="609"/>
    </row>
    <row r="492" spans="2:66" ht="3.65" customHeight="1">
      <c r="B492" s="605"/>
      <c r="H492" s="1513"/>
      <c r="K492" s="466"/>
      <c r="L492" s="467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36"/>
      <c r="AM492" s="36"/>
      <c r="AN492" s="36"/>
      <c r="AO492" s="466"/>
      <c r="AP492" s="467"/>
      <c r="BN492" s="609"/>
    </row>
    <row r="493" spans="2:66" ht="3.65" customHeight="1">
      <c r="B493" s="605"/>
      <c r="H493" s="1513"/>
      <c r="K493" s="466"/>
      <c r="L493" s="467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36"/>
      <c r="AM493" s="36"/>
      <c r="AN493" s="36"/>
      <c r="AO493" s="466"/>
      <c r="AP493" s="467"/>
      <c r="BN493" s="609"/>
    </row>
    <row r="494" spans="2:66" ht="3.65" customHeight="1">
      <c r="B494" s="605"/>
      <c r="H494" s="1513"/>
      <c r="K494" s="466"/>
      <c r="L494" s="467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36"/>
      <c r="AM494" s="36"/>
      <c r="AN494" s="36"/>
      <c r="AO494" s="466"/>
      <c r="AP494" s="467"/>
      <c r="BN494" s="609"/>
    </row>
    <row r="495" spans="2:66" ht="3.65" customHeight="1">
      <c r="B495" s="605"/>
      <c r="H495" s="1513"/>
      <c r="K495" s="466"/>
      <c r="L495" s="467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36"/>
      <c r="AM495" s="36"/>
      <c r="AN495" s="36"/>
      <c r="AO495" s="466"/>
      <c r="AP495" s="467"/>
      <c r="BN495" s="609"/>
    </row>
    <row r="496" spans="2:66" ht="3.65" customHeight="1">
      <c r="B496" s="605"/>
      <c r="H496" s="1513"/>
      <c r="K496" s="466"/>
      <c r="L496" s="467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36"/>
      <c r="AM496" s="36"/>
      <c r="AN496" s="36"/>
      <c r="AO496" s="466"/>
      <c r="AP496" s="467"/>
      <c r="BN496" s="609"/>
    </row>
    <row r="497" spans="2:66" ht="3.65" customHeight="1">
      <c r="B497" s="605"/>
      <c r="H497" s="1513"/>
      <c r="K497" s="466"/>
      <c r="L497" s="467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36"/>
      <c r="AM497" s="36"/>
      <c r="AN497" s="36"/>
      <c r="AO497" s="466"/>
      <c r="AP497" s="467"/>
      <c r="BN497" s="609"/>
    </row>
    <row r="498" spans="2:66" ht="3.65" customHeight="1">
      <c r="B498" s="605"/>
      <c r="H498" s="1513"/>
      <c r="K498" s="466"/>
      <c r="L498" s="467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36"/>
      <c r="AM498" s="36"/>
      <c r="AN498" s="408"/>
      <c r="AO498" s="466"/>
      <c r="AP498" s="467"/>
      <c r="BN498" s="609"/>
    </row>
    <row r="499" spans="2:66" ht="3.65" customHeight="1">
      <c r="B499" s="605"/>
      <c r="H499" s="1513"/>
      <c r="K499" s="466"/>
      <c r="L499" s="467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36"/>
      <c r="AM499" s="36"/>
      <c r="AN499" s="408"/>
      <c r="AO499" s="466"/>
      <c r="AP499" s="467"/>
      <c r="BN499" s="609"/>
    </row>
    <row r="500" spans="2:66" ht="3.65" customHeight="1">
      <c r="B500" s="605"/>
      <c r="H500" s="1513"/>
      <c r="K500" s="466"/>
      <c r="L500" s="467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36"/>
      <c r="AM500" s="36"/>
      <c r="AN500" s="408"/>
      <c r="AO500" s="466"/>
      <c r="AP500" s="467"/>
      <c r="BN500" s="609"/>
    </row>
    <row r="501" spans="2:66" ht="3.65" customHeight="1">
      <c r="B501" s="605"/>
      <c r="H501" s="1513"/>
      <c r="K501" s="466"/>
      <c r="L501" s="467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36"/>
      <c r="AM501" s="36"/>
      <c r="AN501" s="408"/>
      <c r="AO501" s="466"/>
      <c r="AP501" s="467"/>
      <c r="BN501" s="609"/>
    </row>
    <row r="502" spans="2:66" ht="3.65" customHeight="1">
      <c r="B502" s="605"/>
      <c r="H502" s="1513"/>
      <c r="K502" s="466"/>
      <c r="L502" s="467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36"/>
      <c r="AM502" s="36"/>
      <c r="AN502" s="408"/>
      <c r="AO502" s="466"/>
      <c r="AP502" s="467"/>
      <c r="BN502" s="609"/>
    </row>
    <row r="503" spans="2:66" ht="3.65" customHeight="1">
      <c r="B503" s="605"/>
      <c r="H503" s="1513"/>
      <c r="K503" s="466"/>
      <c r="L503" s="467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36"/>
      <c r="AM503" s="36"/>
      <c r="AN503" s="408"/>
      <c r="AO503" s="466"/>
      <c r="AP503" s="467"/>
      <c r="BN503" s="609"/>
    </row>
    <row r="504" spans="2:66" ht="3.65" customHeight="1">
      <c r="B504" s="605"/>
      <c r="H504" s="1513"/>
      <c r="K504" s="466"/>
      <c r="L504" s="467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36"/>
      <c r="AM504" s="36"/>
      <c r="AN504" s="408"/>
      <c r="AO504" s="466"/>
      <c r="AP504" s="467"/>
      <c r="BN504" s="609"/>
    </row>
    <row r="505" spans="2:66" ht="3.65" customHeight="1">
      <c r="B505" s="605"/>
      <c r="H505" s="1513"/>
      <c r="K505" s="466"/>
      <c r="L505" s="467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36"/>
      <c r="AM505" s="36"/>
      <c r="AN505" s="408"/>
      <c r="AO505" s="466"/>
      <c r="AP505" s="467"/>
      <c r="BN505" s="609"/>
    </row>
    <row r="506" spans="2:66" ht="3.65" customHeight="1">
      <c r="B506" s="605"/>
      <c r="H506" s="1513"/>
      <c r="K506" s="466"/>
      <c r="L506" s="467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36"/>
      <c r="AM506" s="36"/>
      <c r="AN506" s="408"/>
      <c r="AO506" s="466"/>
      <c r="AP506" s="467"/>
      <c r="BN506" s="609"/>
    </row>
    <row r="507" spans="2:66" ht="3.65" customHeight="1">
      <c r="B507" s="605"/>
      <c r="H507" s="1513"/>
      <c r="K507" s="466"/>
      <c r="L507" s="467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36"/>
      <c r="AM507" s="36"/>
      <c r="AN507" s="408"/>
      <c r="AO507" s="466"/>
      <c r="AP507" s="467"/>
      <c r="BN507" s="609"/>
    </row>
    <row r="508" spans="2:66" ht="3.65" customHeight="1">
      <c r="B508" s="605"/>
      <c r="H508" s="1513"/>
      <c r="K508" s="466"/>
      <c r="L508" s="467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36"/>
      <c r="AM508" s="36"/>
      <c r="AN508" s="408"/>
      <c r="AO508" s="466"/>
      <c r="AP508" s="467"/>
      <c r="BN508" s="609"/>
    </row>
    <row r="509" spans="2:66" ht="3.65" customHeight="1">
      <c r="B509" s="605"/>
      <c r="H509" s="1513"/>
      <c r="K509" s="466"/>
      <c r="L509" s="467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36"/>
      <c r="AM509" s="36"/>
      <c r="AN509" s="408"/>
      <c r="AO509" s="466"/>
      <c r="AP509" s="467"/>
      <c r="BN509" s="609"/>
    </row>
    <row r="510" spans="2:66" ht="3.65" customHeight="1">
      <c r="B510" s="605"/>
      <c r="H510" s="1513"/>
      <c r="K510" s="466"/>
      <c r="L510" s="467"/>
      <c r="M510" s="725"/>
      <c r="N510" s="979"/>
      <c r="O510" s="979"/>
      <c r="P510" s="981"/>
      <c r="Q510" s="981"/>
      <c r="R510" s="726"/>
      <c r="S510" s="727"/>
      <c r="T510" s="727"/>
      <c r="U510" s="727"/>
      <c r="V510" s="726"/>
      <c r="W510" s="726"/>
      <c r="X510" s="726"/>
      <c r="Y510" s="983" t="s">
        <v>265</v>
      </c>
      <c r="Z510" s="983"/>
      <c r="AA510" s="983"/>
      <c r="AB510" s="983"/>
      <c r="AC510" s="727"/>
      <c r="AD510" s="726"/>
      <c r="AE510" s="727"/>
      <c r="AF510" s="727"/>
      <c r="AG510" s="727"/>
      <c r="AH510" s="986"/>
      <c r="AI510" s="986"/>
      <c r="AJ510" s="986"/>
      <c r="AK510" s="986"/>
      <c r="AL510" s="986"/>
      <c r="AM510" s="986"/>
      <c r="AN510" s="728"/>
      <c r="AO510" s="466"/>
      <c r="AP510" s="467"/>
      <c r="BN510" s="609"/>
    </row>
    <row r="511" spans="2:66" ht="3.65" customHeight="1">
      <c r="B511" s="605"/>
      <c r="H511" s="1513"/>
      <c r="K511" s="466"/>
      <c r="L511" s="467"/>
      <c r="M511" s="729"/>
      <c r="N511" s="980"/>
      <c r="O511" s="980"/>
      <c r="P511" s="982"/>
      <c r="Q511" s="982"/>
      <c r="R511" s="730"/>
      <c r="S511" s="730"/>
      <c r="T511" s="730"/>
      <c r="U511" s="730"/>
      <c r="V511" s="730"/>
      <c r="W511" s="730"/>
      <c r="X511" s="730"/>
      <c r="Y511" s="984"/>
      <c r="Z511" s="984"/>
      <c r="AA511" s="984"/>
      <c r="AB511" s="984"/>
      <c r="AC511" s="730"/>
      <c r="AD511" s="730"/>
      <c r="AE511" s="730"/>
      <c r="AF511" s="730"/>
      <c r="AG511" s="730"/>
      <c r="AH511" s="987"/>
      <c r="AI511" s="987"/>
      <c r="AJ511" s="987"/>
      <c r="AK511" s="987"/>
      <c r="AL511" s="987"/>
      <c r="AM511" s="987"/>
      <c r="AN511" s="732"/>
      <c r="AO511" s="466"/>
      <c r="AP511" s="467"/>
      <c r="BN511" s="609"/>
    </row>
    <row r="512" spans="2:66" ht="3.65" customHeight="1">
      <c r="B512" s="605"/>
      <c r="H512" s="1513"/>
      <c r="K512" s="466"/>
      <c r="L512" s="467"/>
      <c r="M512" s="729"/>
      <c r="N512" s="988"/>
      <c r="O512" s="988"/>
      <c r="P512" s="988"/>
      <c r="Q512" s="733"/>
      <c r="R512" s="733"/>
      <c r="S512" s="733"/>
      <c r="T512" s="733"/>
      <c r="U512" s="733"/>
      <c r="V512" s="733"/>
      <c r="W512" s="733"/>
      <c r="X512" s="733"/>
      <c r="Y512" s="984"/>
      <c r="Z512" s="984"/>
      <c r="AA512" s="984"/>
      <c r="AB512" s="984"/>
      <c r="AC512" s="733"/>
      <c r="AD512" s="988"/>
      <c r="AE512" s="988"/>
      <c r="AF512" s="988"/>
      <c r="AG512" s="988"/>
      <c r="AH512" s="987"/>
      <c r="AI512" s="987"/>
      <c r="AJ512" s="987"/>
      <c r="AK512" s="987"/>
      <c r="AL512" s="988"/>
      <c r="AM512" s="988"/>
      <c r="AN512" s="735"/>
      <c r="AO512" s="466"/>
      <c r="AP512" s="467"/>
      <c r="BN512" s="609"/>
    </row>
    <row r="513" spans="2:66" ht="3.65" customHeight="1">
      <c r="B513" s="605"/>
      <c r="H513" s="1513"/>
      <c r="K513" s="466"/>
      <c r="L513" s="467"/>
      <c r="M513" s="736"/>
      <c r="N513" s="989"/>
      <c r="O513" s="989"/>
      <c r="P513" s="989"/>
      <c r="Q513" s="737"/>
      <c r="R513" s="737"/>
      <c r="S513" s="737"/>
      <c r="T513" s="737"/>
      <c r="U513" s="737"/>
      <c r="V513" s="737"/>
      <c r="W513" s="737"/>
      <c r="X513" s="737"/>
      <c r="Y513" s="985"/>
      <c r="Z513" s="985"/>
      <c r="AA513" s="985"/>
      <c r="AB513" s="985"/>
      <c r="AC513" s="737"/>
      <c r="AD513" s="989"/>
      <c r="AE513" s="989"/>
      <c r="AF513" s="989"/>
      <c r="AG513" s="989"/>
      <c r="AH513" s="990"/>
      <c r="AI513" s="990"/>
      <c r="AJ513" s="990"/>
      <c r="AK513" s="990"/>
      <c r="AL513" s="989"/>
      <c r="AM513" s="989"/>
      <c r="AN513" s="740"/>
      <c r="AO513" s="466"/>
      <c r="AP513" s="467"/>
      <c r="BN513" s="609"/>
    </row>
    <row r="514" spans="2:66" ht="3.65" customHeight="1">
      <c r="B514" s="605"/>
      <c r="H514" s="1513"/>
      <c r="K514" s="486"/>
      <c r="L514" s="487"/>
      <c r="M514" s="487"/>
      <c r="N514" s="487"/>
      <c r="O514" s="487"/>
      <c r="P514" s="487"/>
      <c r="Q514" s="487"/>
      <c r="R514" s="487"/>
      <c r="S514" s="487"/>
      <c r="T514" s="487"/>
      <c r="U514" s="487"/>
      <c r="V514" s="487"/>
      <c r="W514" s="487"/>
      <c r="X514" s="487"/>
      <c r="Y514" s="487"/>
      <c r="Z514" s="487"/>
      <c r="AA514" s="487"/>
      <c r="AB514" s="487"/>
      <c r="AC514" s="487"/>
      <c r="AD514" s="487"/>
      <c r="AE514" s="487"/>
      <c r="AF514" s="487"/>
      <c r="AG514" s="487"/>
      <c r="AH514" s="487"/>
      <c r="AI514" s="487"/>
      <c r="AJ514" s="487"/>
      <c r="AK514" s="487"/>
      <c r="AL514" s="487"/>
      <c r="AM514" s="487"/>
      <c r="AN514" s="487"/>
      <c r="AO514" s="487"/>
      <c r="AP514" s="488"/>
      <c r="BN514" s="609"/>
    </row>
    <row r="515" spans="2:66" ht="3.65" customHeight="1">
      <c r="B515" s="605"/>
      <c r="H515" s="1513"/>
      <c r="K515" s="489"/>
      <c r="L515" s="490"/>
      <c r="M515" s="490"/>
      <c r="N515" s="490"/>
      <c r="O515" s="490"/>
      <c r="P515" s="490"/>
      <c r="Q515" s="490"/>
      <c r="R515" s="490"/>
      <c r="S515" s="490"/>
      <c r="T515" s="490"/>
      <c r="U515" s="490"/>
      <c r="V515" s="490"/>
      <c r="W515" s="490"/>
      <c r="X515" s="490"/>
      <c r="Y515" s="490"/>
      <c r="Z515" s="490"/>
      <c r="AA515" s="490"/>
      <c r="AB515" s="490"/>
      <c r="AC515" s="490"/>
      <c r="AD515" s="490"/>
      <c r="AE515" s="490"/>
      <c r="AF515" s="490"/>
      <c r="AG515" s="490"/>
      <c r="AH515" s="490"/>
      <c r="AI515" s="490"/>
      <c r="AJ515" s="490"/>
      <c r="AK515" s="490"/>
      <c r="AL515" s="490"/>
      <c r="AM515" s="490"/>
      <c r="AN515" s="490"/>
      <c r="AO515" s="490"/>
      <c r="AP515" s="491"/>
      <c r="BN515" s="609"/>
    </row>
    <row r="516" spans="2:66" ht="3.65" customHeight="1">
      <c r="B516" s="605"/>
      <c r="H516" s="1513"/>
      <c r="K516" s="712"/>
      <c r="L516" s="713"/>
      <c r="M516" s="713"/>
      <c r="N516" s="713"/>
      <c r="O516" s="713"/>
      <c r="P516" s="713"/>
      <c r="Q516" s="713"/>
      <c r="R516" s="713"/>
      <c r="S516" s="713"/>
      <c r="T516" s="713"/>
      <c r="U516" s="713"/>
      <c r="V516" s="713"/>
      <c r="W516" s="713"/>
      <c r="X516" s="713"/>
      <c r="Y516" s="713"/>
      <c r="Z516" s="713"/>
      <c r="AA516" s="713"/>
      <c r="AB516" s="713"/>
      <c r="AC516" s="713"/>
      <c r="AD516" s="713"/>
      <c r="AE516" s="713"/>
      <c r="AF516" s="713"/>
      <c r="AG516" s="713"/>
      <c r="AH516" s="713"/>
      <c r="AI516" s="713"/>
      <c r="AJ516" s="713"/>
      <c r="AK516" s="713"/>
      <c r="AL516" s="713"/>
      <c r="AM516" s="713"/>
      <c r="AN516" s="713"/>
      <c r="AO516" s="713"/>
      <c r="AP516" s="714"/>
      <c r="BN516" s="609"/>
    </row>
    <row r="517" spans="2:66" ht="3.65" customHeight="1">
      <c r="B517" s="605"/>
      <c r="H517" s="1513"/>
      <c r="K517" s="759"/>
      <c r="L517" s="760"/>
      <c r="M517" s="760"/>
      <c r="N517" s="760"/>
      <c r="O517" s="760"/>
      <c r="P517" s="760"/>
      <c r="Q517" s="760"/>
      <c r="R517" s="760"/>
      <c r="S517" s="760"/>
      <c r="T517" s="760"/>
      <c r="U517" s="760"/>
      <c r="V517" s="760"/>
      <c r="W517" s="760"/>
      <c r="X517" s="760"/>
      <c r="Y517" s="760"/>
      <c r="Z517" s="760"/>
      <c r="AA517" s="760"/>
      <c r="AB517" s="760"/>
      <c r="AC517" s="760"/>
      <c r="AD517" s="760"/>
      <c r="AE517" s="760"/>
      <c r="AF517" s="760"/>
      <c r="AG517" s="760"/>
      <c r="AH517" s="760"/>
      <c r="AI517" s="760"/>
      <c r="AJ517" s="760"/>
      <c r="AK517" s="760"/>
      <c r="AL517" s="760"/>
      <c r="AM517" s="760"/>
      <c r="AN517" s="760"/>
      <c r="AO517" s="760"/>
      <c r="AP517" s="761"/>
      <c r="BN517" s="609"/>
    </row>
    <row r="518" spans="2:66" ht="3.65" customHeight="1">
      <c r="B518" s="605"/>
      <c r="H518" s="1513"/>
      <c r="K518" s="759"/>
      <c r="L518" s="760"/>
      <c r="M518" s="760"/>
      <c r="N518" s="760"/>
      <c r="O518" s="760"/>
      <c r="P518" s="760"/>
      <c r="Q518" s="760"/>
      <c r="R518" s="760"/>
      <c r="S518" s="760"/>
      <c r="T518" s="760"/>
      <c r="U518" s="760"/>
      <c r="V518" s="760"/>
      <c r="W518" s="760"/>
      <c r="X518" s="760"/>
      <c r="Y518" s="760"/>
      <c r="Z518" s="760"/>
      <c r="AA518" s="760"/>
      <c r="AB518" s="760"/>
      <c r="AC518" s="760"/>
      <c r="AD518" s="760"/>
      <c r="AE518" s="760"/>
      <c r="AF518" s="760"/>
      <c r="AG518" s="760"/>
      <c r="AH518" s="760"/>
      <c r="AI518" s="760"/>
      <c r="AJ518" s="760"/>
      <c r="AK518" s="760"/>
      <c r="AL518" s="760"/>
      <c r="AM518" s="760"/>
      <c r="AN518" s="760"/>
      <c r="AO518" s="760"/>
      <c r="AP518" s="761"/>
      <c r="BN518" s="609"/>
    </row>
    <row r="519" spans="2:66" ht="3.65" customHeight="1">
      <c r="B519" s="605"/>
      <c r="H519" s="1513"/>
      <c r="K519" s="715"/>
      <c r="L519" s="716"/>
      <c r="M519" s="716"/>
      <c r="N519" s="716"/>
      <c r="O519" s="716"/>
      <c r="P519" s="716"/>
      <c r="Q519" s="716"/>
      <c r="R519" s="716"/>
      <c r="S519" s="716"/>
      <c r="T519" s="716"/>
      <c r="U519" s="716"/>
      <c r="V519" s="716"/>
      <c r="W519" s="716"/>
      <c r="X519" s="716"/>
      <c r="Y519" s="716"/>
      <c r="Z519" s="716"/>
      <c r="AA519" s="716"/>
      <c r="AB519" s="716"/>
      <c r="AC519" s="716"/>
      <c r="AD519" s="716"/>
      <c r="AE519" s="716"/>
      <c r="AF519" s="716"/>
      <c r="AG519" s="716"/>
      <c r="AH519" s="716"/>
      <c r="AI519" s="716"/>
      <c r="AJ519" s="716"/>
      <c r="AK519" s="716"/>
      <c r="AL519" s="716"/>
      <c r="AM519" s="716"/>
      <c r="AN519" s="716"/>
      <c r="AO519" s="716"/>
      <c r="AP519" s="717"/>
      <c r="BN519" s="609"/>
    </row>
    <row r="520" spans="2:66" ht="3.65" customHeight="1">
      <c r="B520" s="605"/>
      <c r="H520" s="1513"/>
      <c r="BN520" s="609"/>
    </row>
    <row r="521" spans="2:66" ht="3.65" customHeight="1">
      <c r="B521" s="605"/>
      <c r="H521" s="1513"/>
      <c r="BN521" s="609"/>
    </row>
    <row r="522" spans="2:66" ht="3.65" customHeight="1">
      <c r="B522" s="605"/>
      <c r="H522" s="1513"/>
      <c r="BN522" s="609"/>
    </row>
    <row r="523" spans="2:66" ht="3.65" customHeight="1">
      <c r="B523" s="1517"/>
      <c r="C523" s="1518"/>
      <c r="D523" s="1518"/>
      <c r="E523" s="1518"/>
      <c r="F523" s="1518"/>
      <c r="G523" s="1518"/>
      <c r="H523" s="1518"/>
      <c r="I523" s="1518"/>
      <c r="J523" s="1518"/>
      <c r="K523" s="1518"/>
      <c r="L523" s="1518"/>
      <c r="M523" s="1518"/>
      <c r="N523" s="1518"/>
      <c r="O523" s="1518"/>
      <c r="P523" s="1518"/>
      <c r="Q523" s="1518"/>
      <c r="R523" s="1518"/>
      <c r="S523" s="1518"/>
      <c r="T523" s="1518"/>
      <c r="U523" s="1518"/>
      <c r="V523" s="1518"/>
      <c r="W523" s="1518"/>
      <c r="X523" s="1518"/>
      <c r="Y523" s="1518"/>
      <c r="Z523" s="1518"/>
      <c r="AA523" s="1518"/>
      <c r="AB523" s="1518"/>
      <c r="AC523" s="1518"/>
      <c r="AD523" s="1518"/>
      <c r="AE523" s="1518"/>
      <c r="AF523" s="1518"/>
      <c r="AG523" s="1518"/>
      <c r="AH523" s="1518"/>
      <c r="AI523" s="1518"/>
      <c r="AJ523" s="1518"/>
      <c r="AK523" s="1518"/>
      <c r="AL523" s="1518"/>
      <c r="AM523" s="1518"/>
      <c r="AN523" s="1518"/>
      <c r="AO523" s="1518"/>
      <c r="AP523" s="1518"/>
      <c r="AQ523" s="1518"/>
      <c r="AR523" s="1518"/>
      <c r="AS523" s="1518"/>
      <c r="AT523" s="1518"/>
      <c r="AU523" s="1518"/>
      <c r="AV523" s="1518"/>
      <c r="AW523" s="1518"/>
      <c r="AX523" s="1518"/>
      <c r="AY523" s="1518"/>
      <c r="AZ523" s="1518"/>
      <c r="BA523" s="1518"/>
      <c r="BB523" s="1518"/>
      <c r="BC523" s="1518"/>
      <c r="BD523" s="1518"/>
      <c r="BE523" s="1518"/>
      <c r="BF523" s="1518"/>
      <c r="BG523" s="1518"/>
      <c r="BH523" s="1518"/>
      <c r="BI523" s="1518"/>
      <c r="BJ523" s="1518"/>
      <c r="BK523" s="1518"/>
      <c r="BL523" s="1518"/>
      <c r="BM523" s="1518"/>
      <c r="BN523" s="1519"/>
    </row>
    <row r="524" spans="2:66" ht="3.65" customHeight="1">
      <c r="B524" s="1520"/>
      <c r="C524" s="1521"/>
      <c r="D524" s="1521"/>
      <c r="E524" s="1521"/>
      <c r="F524" s="1521"/>
      <c r="G524" s="1521"/>
      <c r="H524" s="1521"/>
      <c r="I524" s="1521"/>
      <c r="J524" s="1521"/>
      <c r="K524" s="1521"/>
      <c r="L524" s="1521"/>
      <c r="M524" s="1521"/>
      <c r="N524" s="1521"/>
      <c r="O524" s="1521"/>
      <c r="P524" s="1521"/>
      <c r="Q524" s="1521"/>
      <c r="R524" s="1521"/>
      <c r="S524" s="1521"/>
      <c r="T524" s="1521"/>
      <c r="U524" s="1521"/>
      <c r="V524" s="1521"/>
      <c r="W524" s="1521"/>
      <c r="X524" s="1521"/>
      <c r="Y524" s="1521"/>
      <c r="Z524" s="1521"/>
      <c r="AA524" s="1521"/>
      <c r="AB524" s="1521"/>
      <c r="AC524" s="1521"/>
      <c r="AD524" s="1521"/>
      <c r="AE524" s="1521"/>
      <c r="AF524" s="1521"/>
      <c r="AG524" s="1521"/>
      <c r="AH524" s="1521"/>
      <c r="AI524" s="1521"/>
      <c r="AJ524" s="1521"/>
      <c r="AK524" s="1521"/>
      <c r="AL524" s="1521"/>
      <c r="AM524" s="1521"/>
      <c r="AN524" s="1521"/>
      <c r="AO524" s="1521"/>
      <c r="AP524" s="1521"/>
      <c r="AQ524" s="1521"/>
      <c r="AR524" s="1521"/>
      <c r="AS524" s="1521"/>
      <c r="AT524" s="1521"/>
      <c r="AU524" s="1521"/>
      <c r="AV524" s="1521"/>
      <c r="AW524" s="1521"/>
      <c r="AX524" s="1521"/>
      <c r="AY524" s="1521"/>
      <c r="AZ524" s="1521"/>
      <c r="BA524" s="1521"/>
      <c r="BB524" s="1521"/>
      <c r="BC524" s="1521"/>
      <c r="BD524" s="1521"/>
      <c r="BE524" s="1521"/>
      <c r="BF524" s="1521"/>
      <c r="BG524" s="1521"/>
      <c r="BH524" s="1521"/>
      <c r="BI524" s="1521"/>
      <c r="BJ524" s="1521"/>
      <c r="BK524" s="1521"/>
      <c r="BL524" s="1521"/>
      <c r="BM524" s="1521"/>
      <c r="BN524" s="1522"/>
    </row>
    <row r="525" spans="2:66" ht="14.5" customHeight="1">
      <c r="B525" s="707" t="s">
        <v>273</v>
      </c>
      <c r="C525" s="707"/>
      <c r="D525" s="708" t="s">
        <v>257</v>
      </c>
      <c r="E525" s="707" t="s">
        <v>237</v>
      </c>
      <c r="F525" s="707" t="s">
        <v>109</v>
      </c>
      <c r="G525" s="709"/>
      <c r="H525" s="1512"/>
      <c r="I525" s="710"/>
      <c r="J525" s="710"/>
      <c r="K525" s="710"/>
      <c r="L525" s="710"/>
      <c r="M525" s="710"/>
      <c r="N525" s="710"/>
      <c r="O525" s="710"/>
      <c r="P525" s="710"/>
      <c r="Q525" s="710"/>
      <c r="R525" s="710"/>
      <c r="S525" s="710"/>
      <c r="T525" s="710"/>
      <c r="U525" s="710"/>
      <c r="V525" s="710"/>
      <c r="W525" s="710"/>
      <c r="X525" s="710"/>
      <c r="Y525" s="710"/>
      <c r="Z525" s="710"/>
      <c r="AA525" s="710"/>
      <c r="AB525" s="710"/>
      <c r="AC525" s="710"/>
      <c r="AD525" s="710"/>
      <c r="AE525" s="710"/>
      <c r="AF525" s="710"/>
      <c r="AG525" s="710"/>
      <c r="AH525" s="710"/>
      <c r="AI525" s="710"/>
      <c r="AJ525" s="710"/>
      <c r="AK525" s="710"/>
      <c r="AL525" s="710"/>
      <c r="AM525" s="710"/>
      <c r="AN525" s="710"/>
      <c r="AO525" s="710"/>
      <c r="AP525" s="710"/>
      <c r="AQ525" s="710"/>
      <c r="AR525" s="710"/>
      <c r="AS525" s="710"/>
      <c r="AT525" s="710"/>
      <c r="AU525" s="710"/>
      <c r="AV525" s="710"/>
      <c r="AW525" s="710"/>
      <c r="AX525" s="710"/>
      <c r="AY525" s="710"/>
      <c r="AZ525" s="710"/>
      <c r="BA525" s="710"/>
      <c r="BB525" s="710"/>
      <c r="BC525" s="710"/>
      <c r="BD525" s="710"/>
      <c r="BE525" s="710"/>
      <c r="BF525" s="710"/>
      <c r="BG525" s="710"/>
      <c r="BH525" s="710"/>
      <c r="BI525" s="710"/>
      <c r="BJ525" s="710"/>
      <c r="BK525" s="710"/>
      <c r="BL525" s="710"/>
      <c r="BM525" s="710"/>
      <c r="BN525" s="711"/>
    </row>
    <row r="526" spans="2:66" ht="3.65" customHeight="1">
      <c r="B526" s="605"/>
      <c r="H526" s="1513"/>
      <c r="BN526" s="609"/>
    </row>
    <row r="527" spans="2:66" ht="3.65" customHeight="1">
      <c r="B527" s="605"/>
      <c r="H527" s="1513"/>
      <c r="BN527" s="609"/>
    </row>
    <row r="528" spans="2:66" ht="3.65" customHeight="1">
      <c r="B528" s="605"/>
      <c r="H528" s="1513"/>
      <c r="K528" s="486"/>
      <c r="L528" s="487"/>
      <c r="M528" s="487"/>
      <c r="N528" s="487"/>
      <c r="O528" s="487"/>
      <c r="P528" s="487"/>
      <c r="Q528" s="487"/>
      <c r="R528" s="487"/>
      <c r="S528" s="487"/>
      <c r="T528" s="487"/>
      <c r="U528" s="487"/>
      <c r="V528" s="487"/>
      <c r="W528" s="487"/>
      <c r="X528" s="487"/>
      <c r="Y528" s="487"/>
      <c r="Z528" s="487"/>
      <c r="AA528" s="487"/>
      <c r="AB528" s="487"/>
      <c r="AC528" s="487"/>
      <c r="AD528" s="487"/>
      <c r="AE528" s="487"/>
      <c r="AF528" s="487"/>
      <c r="AG528" s="487"/>
      <c r="AH528" s="487"/>
      <c r="AI528" s="487"/>
      <c r="AJ528" s="487"/>
      <c r="AK528" s="487"/>
      <c r="AL528" s="487"/>
      <c r="AM528" s="488"/>
      <c r="BN528" s="609"/>
    </row>
    <row r="529" spans="2:66" ht="3.65" customHeight="1">
      <c r="B529" s="605"/>
      <c r="H529" s="1513"/>
      <c r="K529" s="489"/>
      <c r="L529" s="490"/>
      <c r="M529" s="490"/>
      <c r="N529" s="490"/>
      <c r="O529" s="490"/>
      <c r="P529" s="490"/>
      <c r="Q529" s="490"/>
      <c r="R529" s="490"/>
      <c r="S529" s="490"/>
      <c r="T529" s="490"/>
      <c r="U529" s="490"/>
      <c r="V529" s="490"/>
      <c r="W529" s="490"/>
      <c r="X529" s="490"/>
      <c r="Y529" s="490"/>
      <c r="Z529" s="490"/>
      <c r="AA529" s="490"/>
      <c r="AB529" s="490"/>
      <c r="AC529" s="490"/>
      <c r="AD529" s="490"/>
      <c r="AE529" s="490"/>
      <c r="AF529" s="490"/>
      <c r="AG529" s="490"/>
      <c r="AH529" s="490"/>
      <c r="AI529" s="490"/>
      <c r="AJ529" s="490"/>
      <c r="AK529" s="490"/>
      <c r="AL529" s="490"/>
      <c r="AM529" s="491"/>
      <c r="BN529" s="609"/>
    </row>
    <row r="530" spans="2:66" ht="3.65" customHeight="1">
      <c r="B530" s="605"/>
      <c r="H530" s="1513"/>
      <c r="K530" s="466"/>
      <c r="L530" s="467"/>
      <c r="M530" s="973"/>
      <c r="N530" s="973"/>
      <c r="O530" s="973"/>
      <c r="P530" s="975"/>
      <c r="Q530" s="975"/>
      <c r="R530" s="975"/>
      <c r="S530" s="977" t="s">
        <v>272</v>
      </c>
      <c r="T530" s="977"/>
      <c r="U530" s="977"/>
      <c r="V530" s="977"/>
      <c r="W530" s="977"/>
      <c r="X530" s="977"/>
      <c r="Y530" s="977"/>
      <c r="Z530" s="977"/>
      <c r="AA530" s="977"/>
      <c r="AB530" s="977"/>
      <c r="AC530" s="977"/>
      <c r="AD530" s="977"/>
      <c r="AE530" s="977"/>
      <c r="AF530" s="977"/>
      <c r="AG530" s="719"/>
      <c r="AH530" s="719"/>
      <c r="AI530" s="719"/>
      <c r="AJ530" s="719"/>
      <c r="AK530" s="720"/>
      <c r="AL530" s="466"/>
      <c r="AM530" s="467"/>
      <c r="BN530" s="609"/>
    </row>
    <row r="531" spans="2:66" ht="3.65" customHeight="1">
      <c r="B531" s="605"/>
      <c r="H531" s="1513"/>
      <c r="K531" s="466"/>
      <c r="L531" s="467"/>
      <c r="M531" s="974"/>
      <c r="N531" s="974"/>
      <c r="O531" s="974"/>
      <c r="P531" s="976"/>
      <c r="Q531" s="976"/>
      <c r="R531" s="976"/>
      <c r="S531" s="978"/>
      <c r="T531" s="978"/>
      <c r="U531" s="978"/>
      <c r="V531" s="978"/>
      <c r="W531" s="978"/>
      <c r="X531" s="978"/>
      <c r="Y531" s="978"/>
      <c r="Z531" s="978"/>
      <c r="AA531" s="978"/>
      <c r="AB531" s="978"/>
      <c r="AC531" s="978"/>
      <c r="AD531" s="978"/>
      <c r="AE531" s="978"/>
      <c r="AF531" s="978"/>
      <c r="AG531" s="721"/>
      <c r="AH531" s="721"/>
      <c r="AI531" s="721"/>
      <c r="AJ531" s="721"/>
      <c r="AK531" s="722"/>
      <c r="AL531" s="466"/>
      <c r="AM531" s="467"/>
      <c r="BN531" s="609"/>
    </row>
    <row r="532" spans="2:66" ht="3.65" customHeight="1">
      <c r="B532" s="605"/>
      <c r="H532" s="1513"/>
      <c r="K532" s="466"/>
      <c r="L532" s="467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66"/>
      <c r="AM532" s="467"/>
      <c r="BN532" s="609"/>
    </row>
    <row r="533" spans="2:66" ht="3.65" customHeight="1">
      <c r="B533" s="605"/>
      <c r="H533" s="1513"/>
      <c r="K533" s="466"/>
      <c r="L533" s="467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66"/>
      <c r="AM533" s="467"/>
      <c r="BN533" s="609"/>
    </row>
    <row r="534" spans="2:66" ht="3.65" customHeight="1">
      <c r="B534" s="605"/>
      <c r="H534" s="1513"/>
      <c r="K534" s="466"/>
      <c r="L534" s="467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466"/>
      <c r="AM534" s="467"/>
      <c r="BN534" s="609"/>
    </row>
    <row r="535" spans="2:66" ht="3.65" customHeight="1">
      <c r="B535" s="605"/>
      <c r="H535" s="1513"/>
      <c r="K535" s="466"/>
      <c r="L535" s="467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466"/>
      <c r="AM535" s="467"/>
      <c r="BN535" s="609"/>
    </row>
    <row r="536" spans="2:66" ht="3.65" customHeight="1">
      <c r="B536" s="605"/>
      <c r="H536" s="1513"/>
      <c r="K536" s="466"/>
      <c r="L536" s="467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466"/>
      <c r="AM536" s="467"/>
      <c r="BN536" s="609"/>
    </row>
    <row r="537" spans="2:66" ht="3.65" customHeight="1">
      <c r="B537" s="605"/>
      <c r="H537" s="1513"/>
      <c r="K537" s="466"/>
      <c r="L537" s="467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466"/>
      <c r="AM537" s="467"/>
      <c r="BN537" s="609"/>
    </row>
    <row r="538" spans="2:66" ht="3.65" customHeight="1">
      <c r="B538" s="605"/>
      <c r="H538" s="1513"/>
      <c r="K538" s="466"/>
      <c r="L538" s="467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466"/>
      <c r="AM538" s="467"/>
      <c r="BN538" s="609"/>
    </row>
    <row r="539" spans="2:66" ht="3.65" customHeight="1">
      <c r="B539" s="605"/>
      <c r="H539" s="1513"/>
      <c r="K539" s="466"/>
      <c r="L539" s="467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466"/>
      <c r="AM539" s="467"/>
      <c r="BN539" s="609"/>
    </row>
    <row r="540" spans="2:66" ht="3.65" customHeight="1">
      <c r="B540" s="605"/>
      <c r="H540" s="1513"/>
      <c r="K540" s="466"/>
      <c r="L540" s="467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466"/>
      <c r="AM540" s="467"/>
      <c r="BN540" s="609"/>
    </row>
    <row r="541" spans="2:66" ht="3.65" customHeight="1">
      <c r="B541" s="605"/>
      <c r="H541" s="1513"/>
      <c r="K541" s="466"/>
      <c r="L541" s="467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466"/>
      <c r="AM541" s="467"/>
      <c r="BN541" s="609"/>
    </row>
    <row r="542" spans="2:66" ht="3.65" customHeight="1">
      <c r="B542" s="605"/>
      <c r="H542" s="1513"/>
      <c r="K542" s="466"/>
      <c r="L542" s="467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466"/>
      <c r="AM542" s="467"/>
      <c r="BN542" s="609"/>
    </row>
    <row r="543" spans="2:66" ht="3.65" customHeight="1">
      <c r="B543" s="605"/>
      <c r="H543" s="1513"/>
      <c r="K543" s="466"/>
      <c r="L543" s="467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466"/>
      <c r="AM543" s="467"/>
      <c r="BN543" s="609"/>
    </row>
    <row r="544" spans="2:66" ht="3.65" customHeight="1">
      <c r="B544" s="605"/>
      <c r="H544" s="1513"/>
      <c r="K544" s="466"/>
      <c r="L544" s="467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466"/>
      <c r="AM544" s="467"/>
      <c r="BN544" s="609"/>
    </row>
    <row r="545" spans="2:66" ht="3.65" customHeight="1">
      <c r="B545" s="605"/>
      <c r="H545" s="1513"/>
      <c r="K545" s="466"/>
      <c r="L545" s="467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466"/>
      <c r="AM545" s="467"/>
      <c r="BN545" s="609"/>
    </row>
    <row r="546" spans="2:66" ht="3.65" customHeight="1">
      <c r="B546" s="605"/>
      <c r="H546" s="1513"/>
      <c r="K546" s="466"/>
      <c r="L546" s="467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466"/>
      <c r="AM546" s="467"/>
      <c r="BN546" s="609"/>
    </row>
    <row r="547" spans="2:66" ht="3.65" customHeight="1">
      <c r="B547" s="605"/>
      <c r="H547" s="1513"/>
      <c r="K547" s="466"/>
      <c r="L547" s="467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466"/>
      <c r="AM547" s="467"/>
      <c r="BN547" s="609"/>
    </row>
    <row r="548" spans="2:66" ht="3.65" customHeight="1">
      <c r="B548" s="605"/>
      <c r="H548" s="1513"/>
      <c r="K548" s="466"/>
      <c r="L548" s="467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466"/>
      <c r="AM548" s="467"/>
      <c r="BN548" s="609"/>
    </row>
    <row r="549" spans="2:66" ht="3.65" customHeight="1">
      <c r="B549" s="605"/>
      <c r="H549" s="1513"/>
      <c r="K549" s="466"/>
      <c r="L549" s="467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466"/>
      <c r="AM549" s="467"/>
      <c r="BN549" s="609"/>
    </row>
    <row r="550" spans="2:66" ht="3.65" customHeight="1">
      <c r="B550" s="605"/>
      <c r="H550" s="1513"/>
      <c r="K550" s="466"/>
      <c r="L550" s="467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466"/>
      <c r="AM550" s="467"/>
      <c r="BN550" s="609"/>
    </row>
    <row r="551" spans="2:66" ht="3.65" customHeight="1">
      <c r="B551" s="605"/>
      <c r="H551" s="1513"/>
      <c r="K551" s="466"/>
      <c r="L551" s="467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466"/>
      <c r="AM551" s="467"/>
      <c r="BN551" s="609"/>
    </row>
    <row r="552" spans="2:66" ht="3.65" customHeight="1">
      <c r="B552" s="605"/>
      <c r="H552" s="1513"/>
      <c r="K552" s="466"/>
      <c r="L552" s="467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466"/>
      <c r="AM552" s="467"/>
      <c r="BN552" s="609"/>
    </row>
    <row r="553" spans="2:66" ht="3.65" customHeight="1">
      <c r="B553" s="605"/>
      <c r="H553" s="1513"/>
      <c r="K553" s="466"/>
      <c r="L553" s="467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466"/>
      <c r="AM553" s="467"/>
      <c r="BN553" s="609"/>
    </row>
    <row r="554" spans="2:66" ht="3.65" customHeight="1">
      <c r="B554" s="605"/>
      <c r="H554" s="1513"/>
      <c r="K554" s="466"/>
      <c r="L554" s="467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466"/>
      <c r="AM554" s="467"/>
      <c r="BN554" s="609"/>
    </row>
    <row r="555" spans="2:66" ht="3.65" customHeight="1">
      <c r="B555" s="605"/>
      <c r="H555" s="1513"/>
      <c r="K555" s="466"/>
      <c r="L555" s="467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466"/>
      <c r="AM555" s="467"/>
      <c r="BN555" s="609"/>
    </row>
    <row r="556" spans="2:66" ht="3.65" customHeight="1">
      <c r="B556" s="605"/>
      <c r="H556" s="1513"/>
      <c r="K556" s="466"/>
      <c r="L556" s="467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466"/>
      <c r="AM556" s="467"/>
      <c r="BN556" s="609"/>
    </row>
    <row r="557" spans="2:66" ht="3.65" customHeight="1">
      <c r="B557" s="605"/>
      <c r="H557" s="1513"/>
      <c r="K557" s="466"/>
      <c r="L557" s="467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466"/>
      <c r="AM557" s="467"/>
      <c r="BN557" s="609"/>
    </row>
    <row r="558" spans="2:66" ht="3.65" customHeight="1">
      <c r="B558" s="605"/>
      <c r="H558" s="1513"/>
      <c r="K558" s="466"/>
      <c r="L558" s="467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466"/>
      <c r="AM558" s="467"/>
      <c r="BN558" s="609"/>
    </row>
    <row r="559" spans="2:66" ht="3.65" customHeight="1">
      <c r="B559" s="605"/>
      <c r="H559" s="1513"/>
      <c r="K559" s="466"/>
      <c r="L559" s="467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466"/>
      <c r="AM559" s="467"/>
      <c r="BN559" s="609"/>
    </row>
    <row r="560" spans="2:66" ht="3.65" customHeight="1">
      <c r="B560" s="605"/>
      <c r="H560" s="1513"/>
      <c r="K560" s="466"/>
      <c r="L560" s="467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466"/>
      <c r="AM560" s="467"/>
      <c r="BN560" s="609"/>
    </row>
    <row r="561" spans="2:66" ht="3.65" customHeight="1">
      <c r="B561" s="605"/>
      <c r="H561" s="1513"/>
      <c r="K561" s="466"/>
      <c r="L561" s="467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466"/>
      <c r="AM561" s="467"/>
      <c r="BN561" s="609"/>
    </row>
    <row r="562" spans="2:66" ht="3.65" customHeight="1">
      <c r="B562" s="605"/>
      <c r="H562" s="1513"/>
      <c r="K562" s="466"/>
      <c r="L562" s="467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466"/>
      <c r="AM562" s="467"/>
      <c r="BN562" s="609"/>
    </row>
    <row r="563" spans="2:66" ht="3.65" customHeight="1">
      <c r="B563" s="605"/>
      <c r="H563" s="1513"/>
      <c r="K563" s="466"/>
      <c r="L563" s="467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466"/>
      <c r="AM563" s="467"/>
      <c r="BN563" s="609"/>
    </row>
    <row r="564" spans="2:66" ht="3.65" customHeight="1">
      <c r="B564" s="605"/>
      <c r="H564" s="1513"/>
      <c r="K564" s="466"/>
      <c r="L564" s="467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466"/>
      <c r="AM564" s="467"/>
      <c r="BN564" s="609"/>
    </row>
    <row r="565" spans="2:66" ht="3.65" customHeight="1">
      <c r="B565" s="605"/>
      <c r="H565" s="1513"/>
      <c r="K565" s="466"/>
      <c r="L565" s="467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466"/>
      <c r="AM565" s="467"/>
      <c r="BN565" s="609"/>
    </row>
    <row r="566" spans="2:66" ht="3.65" customHeight="1">
      <c r="B566" s="605"/>
      <c r="H566" s="1513"/>
      <c r="K566" s="466"/>
      <c r="L566" s="467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466"/>
      <c r="AM566" s="467"/>
      <c r="BN566" s="609"/>
    </row>
    <row r="567" spans="2:66" ht="3.65" customHeight="1">
      <c r="B567" s="605"/>
      <c r="H567" s="1513"/>
      <c r="K567" s="466"/>
      <c r="L567" s="467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466"/>
      <c r="AM567" s="467"/>
      <c r="BN567" s="609"/>
    </row>
    <row r="568" spans="2:66" ht="3.65" customHeight="1">
      <c r="B568" s="605"/>
      <c r="H568" s="1513"/>
      <c r="K568" s="466"/>
      <c r="L568" s="467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466"/>
      <c r="AM568" s="467"/>
      <c r="BN568" s="609"/>
    </row>
    <row r="569" spans="2:66" ht="3.65" customHeight="1">
      <c r="B569" s="605"/>
      <c r="H569" s="1513"/>
      <c r="K569" s="466"/>
      <c r="L569" s="467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466"/>
      <c r="AM569" s="467"/>
      <c r="BN569" s="609"/>
    </row>
    <row r="570" spans="2:66" ht="3.65" customHeight="1">
      <c r="B570" s="605"/>
      <c r="H570" s="1513"/>
      <c r="K570" s="466"/>
      <c r="L570" s="467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466"/>
      <c r="AM570" s="467"/>
      <c r="BN570" s="609"/>
    </row>
    <row r="571" spans="2:66" ht="3.65" customHeight="1">
      <c r="B571" s="605"/>
      <c r="H571" s="1513"/>
      <c r="K571" s="466"/>
      <c r="L571" s="467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466"/>
      <c r="AM571" s="467"/>
      <c r="BN571" s="609"/>
    </row>
    <row r="572" spans="2:66" ht="3.65" customHeight="1">
      <c r="B572" s="605"/>
      <c r="H572" s="1513"/>
      <c r="K572" s="466"/>
      <c r="L572" s="467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466"/>
      <c r="AM572" s="467"/>
      <c r="BN572" s="609"/>
    </row>
    <row r="573" spans="2:66" ht="3.65" customHeight="1">
      <c r="B573" s="605"/>
      <c r="H573" s="1513"/>
      <c r="K573" s="466"/>
      <c r="L573" s="467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466"/>
      <c r="AM573" s="467"/>
      <c r="BN573" s="609"/>
    </row>
    <row r="574" spans="2:66" ht="3.65" customHeight="1">
      <c r="B574" s="605"/>
      <c r="H574" s="1513"/>
      <c r="K574" s="466"/>
      <c r="L574" s="467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466"/>
      <c r="AM574" s="467"/>
      <c r="BN574" s="609"/>
    </row>
    <row r="575" spans="2:66" ht="3.65" customHeight="1">
      <c r="B575" s="605"/>
      <c r="H575" s="1513"/>
      <c r="K575" s="466"/>
      <c r="L575" s="467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466"/>
      <c r="AM575" s="467"/>
      <c r="BN575" s="609"/>
    </row>
    <row r="576" spans="2:66" ht="3.65" customHeight="1">
      <c r="B576" s="605"/>
      <c r="H576" s="1513"/>
      <c r="K576" s="466"/>
      <c r="L576" s="467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466"/>
      <c r="AM576" s="467"/>
      <c r="BN576" s="609"/>
    </row>
    <row r="577" spans="2:66" ht="3.65" customHeight="1">
      <c r="B577" s="605"/>
      <c r="H577" s="1513"/>
      <c r="K577" s="466"/>
      <c r="L577" s="467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466"/>
      <c r="AM577" s="467"/>
      <c r="BN577" s="609"/>
    </row>
    <row r="578" spans="2:66" ht="3.65" customHeight="1">
      <c r="B578" s="605"/>
      <c r="H578" s="1513"/>
      <c r="K578" s="466"/>
      <c r="L578" s="467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466"/>
      <c r="AM578" s="467"/>
      <c r="BN578" s="609"/>
    </row>
    <row r="579" spans="2:66" ht="3.65" customHeight="1">
      <c r="B579" s="605"/>
      <c r="H579" s="1513"/>
      <c r="K579" s="466"/>
      <c r="L579" s="467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466"/>
      <c r="AM579" s="467"/>
      <c r="BN579" s="609"/>
    </row>
    <row r="580" spans="2:66" ht="3.65" customHeight="1">
      <c r="B580" s="605"/>
      <c r="H580" s="1513"/>
      <c r="K580" s="466"/>
      <c r="L580" s="467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466"/>
      <c r="AM580" s="467"/>
      <c r="BN580" s="609"/>
    </row>
    <row r="581" spans="2:66" ht="3.65" customHeight="1">
      <c r="B581" s="605"/>
      <c r="H581" s="1513"/>
      <c r="K581" s="466"/>
      <c r="L581" s="467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466"/>
      <c r="AM581" s="467"/>
      <c r="BN581" s="609"/>
    </row>
    <row r="582" spans="2:66" ht="3.65" customHeight="1">
      <c r="B582" s="605"/>
      <c r="H582" s="1513"/>
      <c r="K582" s="466"/>
      <c r="L582" s="467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466"/>
      <c r="AM582" s="467"/>
      <c r="BN582" s="609"/>
    </row>
    <row r="583" spans="2:66" ht="3.65" customHeight="1">
      <c r="B583" s="605"/>
      <c r="H583" s="1513"/>
      <c r="K583" s="466"/>
      <c r="L583" s="467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466"/>
      <c r="AM583" s="467"/>
      <c r="BN583" s="609"/>
    </row>
    <row r="584" spans="2:66" ht="3.65" customHeight="1">
      <c r="B584" s="605"/>
      <c r="H584" s="1513"/>
      <c r="K584" s="466"/>
      <c r="L584" s="467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466"/>
      <c r="AM584" s="467"/>
      <c r="BN584" s="609"/>
    </row>
    <row r="585" spans="2:66" ht="3.65" customHeight="1">
      <c r="B585" s="605"/>
      <c r="H585" s="1513"/>
      <c r="K585" s="466"/>
      <c r="L585" s="467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466"/>
      <c r="AM585" s="467"/>
      <c r="BN585" s="609"/>
    </row>
    <row r="586" spans="2:66" ht="3.65" customHeight="1">
      <c r="B586" s="605"/>
      <c r="H586" s="1513"/>
      <c r="K586" s="466"/>
      <c r="L586" s="467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466"/>
      <c r="AM586" s="467"/>
      <c r="BN586" s="609"/>
    </row>
    <row r="587" spans="2:66" ht="3.65" customHeight="1">
      <c r="B587" s="605"/>
      <c r="H587" s="1513"/>
      <c r="K587" s="466"/>
      <c r="L587" s="467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466"/>
      <c r="AM587" s="467"/>
      <c r="BN587" s="609"/>
    </row>
    <row r="588" spans="2:66" ht="3.65" customHeight="1">
      <c r="B588" s="605"/>
      <c r="H588" s="1513"/>
      <c r="K588" s="466"/>
      <c r="L588" s="467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466"/>
      <c r="AM588" s="467"/>
      <c r="BN588" s="609"/>
    </row>
    <row r="589" spans="2:66" ht="3.65" customHeight="1">
      <c r="B589" s="605"/>
      <c r="H589" s="1513"/>
      <c r="K589" s="466"/>
      <c r="L589" s="467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466"/>
      <c r="AM589" s="467"/>
      <c r="BN589" s="609"/>
    </row>
    <row r="590" spans="2:66" ht="3.65" customHeight="1">
      <c r="B590" s="605"/>
      <c r="H590" s="1513"/>
      <c r="K590" s="466"/>
      <c r="L590" s="467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466"/>
      <c r="AM590" s="467"/>
      <c r="BN590" s="609"/>
    </row>
    <row r="591" spans="2:66" ht="3.65" customHeight="1">
      <c r="B591" s="605"/>
      <c r="H591" s="1513"/>
      <c r="K591" s="466"/>
      <c r="L591" s="467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466"/>
      <c r="AM591" s="467"/>
      <c r="BN591" s="609"/>
    </row>
    <row r="592" spans="2:66" ht="3.65" customHeight="1">
      <c r="B592" s="605"/>
      <c r="H592" s="1513"/>
      <c r="K592" s="466"/>
      <c r="L592" s="467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466"/>
      <c r="AM592" s="467"/>
      <c r="BN592" s="609"/>
    </row>
    <row r="593" spans="2:66" ht="3.65" customHeight="1">
      <c r="B593" s="605"/>
      <c r="H593" s="1513"/>
      <c r="K593" s="466"/>
      <c r="L593" s="467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466"/>
      <c r="AM593" s="467"/>
      <c r="BN593" s="609"/>
    </row>
    <row r="594" spans="2:66" ht="3.65" customHeight="1">
      <c r="B594" s="605"/>
      <c r="H594" s="1513"/>
      <c r="K594" s="466"/>
      <c r="L594" s="467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466"/>
      <c r="AM594" s="467"/>
      <c r="BN594" s="609"/>
    </row>
    <row r="595" spans="2:66" ht="3.65" customHeight="1">
      <c r="B595" s="605"/>
      <c r="H595" s="1513"/>
      <c r="K595" s="466"/>
      <c r="L595" s="467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466"/>
      <c r="AM595" s="467"/>
      <c r="BN595" s="609"/>
    </row>
    <row r="596" spans="2:66" ht="3.65" customHeight="1">
      <c r="B596" s="605"/>
      <c r="H596" s="1513"/>
      <c r="K596" s="466"/>
      <c r="L596" s="467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466"/>
      <c r="AM596" s="467"/>
      <c r="BN596" s="609"/>
    </row>
    <row r="597" spans="2:66" ht="3.65" customHeight="1">
      <c r="B597" s="605"/>
      <c r="H597" s="1513"/>
      <c r="K597" s="466"/>
      <c r="L597" s="467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466"/>
      <c r="AM597" s="467"/>
      <c r="BN597" s="609"/>
    </row>
    <row r="598" spans="2:66" ht="3.65" customHeight="1">
      <c r="B598" s="605"/>
      <c r="H598" s="1513"/>
      <c r="K598" s="466"/>
      <c r="L598" s="467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466"/>
      <c r="AM598" s="467"/>
      <c r="BN598" s="609"/>
    </row>
    <row r="599" spans="2:66" ht="3.65" customHeight="1">
      <c r="B599" s="605"/>
      <c r="H599" s="1513"/>
      <c r="K599" s="466"/>
      <c r="L599" s="467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466"/>
      <c r="AM599" s="467"/>
      <c r="BN599" s="609"/>
    </row>
    <row r="600" spans="2:66" ht="3.65" customHeight="1">
      <c r="B600" s="605"/>
      <c r="H600" s="1513"/>
      <c r="K600" s="466"/>
      <c r="L600" s="467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466"/>
      <c r="AM600" s="467"/>
      <c r="BN600" s="609"/>
    </row>
    <row r="601" spans="2:66" ht="3.65" customHeight="1">
      <c r="B601" s="605"/>
      <c r="H601" s="1513"/>
      <c r="K601" s="466"/>
      <c r="L601" s="467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466"/>
      <c r="AM601" s="467"/>
      <c r="BN601" s="609"/>
    </row>
    <row r="602" spans="2:66" ht="3.65" customHeight="1">
      <c r="B602" s="605"/>
      <c r="H602" s="1513"/>
      <c r="K602" s="466"/>
      <c r="L602" s="467"/>
      <c r="M602" s="725"/>
      <c r="N602" s="979"/>
      <c r="O602" s="979"/>
      <c r="P602" s="981"/>
      <c r="Q602" s="981"/>
      <c r="R602" s="726"/>
      <c r="S602" s="727"/>
      <c r="T602" s="727"/>
      <c r="U602" s="727"/>
      <c r="V602" s="727"/>
      <c r="W602" s="727"/>
      <c r="X602" s="983" t="s">
        <v>265</v>
      </c>
      <c r="Y602" s="983"/>
      <c r="Z602" s="983"/>
      <c r="AA602" s="727"/>
      <c r="AB602" s="727"/>
      <c r="AC602" s="727"/>
      <c r="AD602" s="726"/>
      <c r="AE602" s="986"/>
      <c r="AF602" s="986"/>
      <c r="AG602" s="986"/>
      <c r="AH602" s="986"/>
      <c r="AI602" s="986"/>
      <c r="AJ602" s="986"/>
      <c r="AK602" s="728"/>
      <c r="AL602" s="466"/>
      <c r="AM602" s="467"/>
      <c r="BN602" s="609"/>
    </row>
    <row r="603" spans="2:66" ht="3.65" customHeight="1">
      <c r="B603" s="605"/>
      <c r="H603" s="1513"/>
      <c r="K603" s="466"/>
      <c r="L603" s="467"/>
      <c r="M603" s="729"/>
      <c r="N603" s="980"/>
      <c r="O603" s="980"/>
      <c r="P603" s="982"/>
      <c r="Q603" s="982"/>
      <c r="R603" s="730"/>
      <c r="S603" s="730"/>
      <c r="T603" s="730"/>
      <c r="U603" s="730"/>
      <c r="V603" s="730"/>
      <c r="W603" s="731"/>
      <c r="X603" s="984"/>
      <c r="Y603" s="984"/>
      <c r="Z603" s="984"/>
      <c r="AA603" s="731"/>
      <c r="AB603" s="731"/>
      <c r="AC603" s="730"/>
      <c r="AD603" s="730"/>
      <c r="AE603" s="987"/>
      <c r="AF603" s="987"/>
      <c r="AG603" s="987"/>
      <c r="AH603" s="987"/>
      <c r="AI603" s="987"/>
      <c r="AJ603" s="987"/>
      <c r="AK603" s="732"/>
      <c r="AL603" s="466"/>
      <c r="AM603" s="467"/>
      <c r="BN603" s="609"/>
    </row>
    <row r="604" spans="2:66" ht="3.65" customHeight="1">
      <c r="B604" s="605"/>
      <c r="H604" s="1513"/>
      <c r="K604" s="466"/>
      <c r="L604" s="467"/>
      <c r="M604" s="729"/>
      <c r="N604" s="988"/>
      <c r="O604" s="988"/>
      <c r="P604" s="988"/>
      <c r="Q604" s="733"/>
      <c r="R604" s="988"/>
      <c r="S604" s="988"/>
      <c r="T604" s="988"/>
      <c r="U604" s="988"/>
      <c r="V604" s="730"/>
      <c r="W604" s="731"/>
      <c r="X604" s="984"/>
      <c r="Y604" s="984"/>
      <c r="Z604" s="984"/>
      <c r="AA604" s="731"/>
      <c r="AB604" s="734"/>
      <c r="AC604" s="734"/>
      <c r="AD604" s="734"/>
      <c r="AE604" s="987"/>
      <c r="AF604" s="987"/>
      <c r="AG604" s="987"/>
      <c r="AH604" s="987"/>
      <c r="AI604" s="988"/>
      <c r="AJ604" s="988"/>
      <c r="AK604" s="735"/>
      <c r="AL604" s="466"/>
      <c r="AM604" s="467"/>
      <c r="BN604" s="609"/>
    </row>
    <row r="605" spans="2:66" ht="3.65" customHeight="1">
      <c r="B605" s="605"/>
      <c r="H605" s="1513"/>
      <c r="K605" s="466"/>
      <c r="L605" s="467"/>
      <c r="M605" s="736"/>
      <c r="N605" s="989"/>
      <c r="O605" s="989"/>
      <c r="P605" s="989"/>
      <c r="Q605" s="737"/>
      <c r="R605" s="989"/>
      <c r="S605" s="989"/>
      <c r="T605" s="989"/>
      <c r="U605" s="989"/>
      <c r="V605" s="738"/>
      <c r="W605" s="738"/>
      <c r="X605" s="985"/>
      <c r="Y605" s="985"/>
      <c r="Z605" s="985"/>
      <c r="AA605" s="738"/>
      <c r="AB605" s="739"/>
      <c r="AC605" s="739"/>
      <c r="AD605" s="739"/>
      <c r="AE605" s="990"/>
      <c r="AF605" s="990"/>
      <c r="AG605" s="990"/>
      <c r="AH605" s="990"/>
      <c r="AI605" s="989"/>
      <c r="AJ605" s="989"/>
      <c r="AK605" s="740"/>
      <c r="AL605" s="466"/>
      <c r="AM605" s="467"/>
      <c r="BN605" s="609"/>
    </row>
    <row r="606" spans="2:66" ht="3.65" customHeight="1">
      <c r="B606" s="605"/>
      <c r="H606" s="1513"/>
      <c r="K606" s="486"/>
      <c r="L606" s="487"/>
      <c r="M606" s="487"/>
      <c r="N606" s="487"/>
      <c r="O606" s="487"/>
      <c r="P606" s="487"/>
      <c r="Q606" s="487"/>
      <c r="R606" s="487"/>
      <c r="S606" s="487"/>
      <c r="T606" s="487"/>
      <c r="U606" s="487"/>
      <c r="V606" s="487"/>
      <c r="W606" s="487"/>
      <c r="X606" s="487"/>
      <c r="Y606" s="487"/>
      <c r="Z606" s="487"/>
      <c r="AA606" s="487"/>
      <c r="AB606" s="487"/>
      <c r="AC606" s="487"/>
      <c r="AD606" s="487"/>
      <c r="AE606" s="487"/>
      <c r="AF606" s="487"/>
      <c r="AG606" s="487"/>
      <c r="AH606" s="487"/>
      <c r="AI606" s="487"/>
      <c r="AJ606" s="487"/>
      <c r="AK606" s="487"/>
      <c r="AL606" s="487"/>
      <c r="AM606" s="488"/>
      <c r="BN606" s="609"/>
    </row>
    <row r="607" spans="2:66" ht="3.65" customHeight="1">
      <c r="B607" s="605"/>
      <c r="H607" s="1513"/>
      <c r="K607" s="489"/>
      <c r="L607" s="490"/>
      <c r="M607" s="490"/>
      <c r="N607" s="490"/>
      <c r="O607" s="490"/>
      <c r="P607" s="490"/>
      <c r="Q607" s="490"/>
      <c r="R607" s="490"/>
      <c r="S607" s="490"/>
      <c r="T607" s="490"/>
      <c r="U607" s="490"/>
      <c r="V607" s="490"/>
      <c r="W607" s="490"/>
      <c r="X607" s="490"/>
      <c r="Y607" s="490"/>
      <c r="Z607" s="490"/>
      <c r="AA607" s="490"/>
      <c r="AB607" s="490"/>
      <c r="AC607" s="490"/>
      <c r="AD607" s="490"/>
      <c r="AE607" s="490"/>
      <c r="AF607" s="490"/>
      <c r="AG607" s="490"/>
      <c r="AH607" s="490"/>
      <c r="AI607" s="490"/>
      <c r="AJ607" s="490"/>
      <c r="AK607" s="490"/>
      <c r="AL607" s="490"/>
      <c r="AM607" s="491"/>
      <c r="BN607" s="609"/>
    </row>
    <row r="608" spans="2:66" ht="3.65" customHeight="1">
      <c r="B608" s="605"/>
      <c r="H608" s="1513"/>
      <c r="K608" s="486"/>
      <c r="L608" s="487"/>
      <c r="M608" s="487"/>
      <c r="N608" s="487"/>
      <c r="O608" s="487"/>
      <c r="P608" s="487"/>
      <c r="Q608" s="487"/>
      <c r="R608" s="487"/>
      <c r="S608" s="487"/>
      <c r="T608" s="487"/>
      <c r="U608" s="487"/>
      <c r="V608" s="487"/>
      <c r="W608" s="487"/>
      <c r="X608" s="487"/>
      <c r="Y608" s="487"/>
      <c r="Z608" s="487"/>
      <c r="AA608" s="487"/>
      <c r="AB608" s="487"/>
      <c r="AC608" s="487"/>
      <c r="AD608" s="487"/>
      <c r="AE608" s="487"/>
      <c r="AF608" s="487"/>
      <c r="AG608" s="487"/>
      <c r="AH608" s="487"/>
      <c r="AI608" s="487"/>
      <c r="AJ608" s="487"/>
      <c r="AK608" s="487"/>
      <c r="AL608" s="487"/>
      <c r="AM608" s="488"/>
      <c r="BN608" s="609"/>
    </row>
    <row r="609" spans="2:66" ht="3.65" customHeight="1">
      <c r="B609" s="605"/>
      <c r="H609" s="1513"/>
      <c r="K609" s="610"/>
      <c r="L609" s="464"/>
      <c r="M609" s="464"/>
      <c r="N609" s="464"/>
      <c r="O609" s="464"/>
      <c r="P609" s="464"/>
      <c r="Q609" s="464"/>
      <c r="R609" s="464"/>
      <c r="S609" s="464"/>
      <c r="T609" s="464"/>
      <c r="U609" s="464"/>
      <c r="V609" s="464"/>
      <c r="W609" s="464"/>
      <c r="X609" s="464"/>
      <c r="Y609" s="464"/>
      <c r="Z609" s="464"/>
      <c r="AA609" s="464"/>
      <c r="AB609" s="464"/>
      <c r="AC609" s="464"/>
      <c r="AD609" s="464"/>
      <c r="AE609" s="464"/>
      <c r="AF609" s="464"/>
      <c r="AG609" s="464"/>
      <c r="AH609" s="464"/>
      <c r="AI609" s="464"/>
      <c r="AJ609" s="464"/>
      <c r="AK609" s="464"/>
      <c r="AL609" s="464"/>
      <c r="AM609" s="611"/>
      <c r="BN609" s="609"/>
    </row>
    <row r="610" spans="2:66" ht="3.65" customHeight="1">
      <c r="B610" s="605"/>
      <c r="H610" s="1513"/>
      <c r="K610" s="610"/>
      <c r="L610" s="464"/>
      <c r="M610" s="464"/>
      <c r="N610" s="464"/>
      <c r="O610" s="464"/>
      <c r="P610" s="464"/>
      <c r="Q610" s="464"/>
      <c r="R610" s="464"/>
      <c r="S610" s="464"/>
      <c r="T610" s="464"/>
      <c r="U610" s="464"/>
      <c r="V610" s="464"/>
      <c r="W610" s="464"/>
      <c r="X610" s="464"/>
      <c r="Y610" s="464"/>
      <c r="Z610" s="464"/>
      <c r="AA610" s="464"/>
      <c r="AB610" s="464"/>
      <c r="AC610" s="464"/>
      <c r="AD610" s="464"/>
      <c r="AE610" s="464"/>
      <c r="AF610" s="464"/>
      <c r="AG610" s="464"/>
      <c r="AH610" s="464"/>
      <c r="AI610" s="464"/>
      <c r="AJ610" s="464"/>
      <c r="AK610" s="464"/>
      <c r="AL610" s="464"/>
      <c r="AM610" s="611"/>
      <c r="BN610" s="609"/>
    </row>
    <row r="611" spans="2:66" ht="3.65" customHeight="1">
      <c r="B611" s="605"/>
      <c r="H611" s="1513"/>
      <c r="K611" s="489"/>
      <c r="L611" s="490"/>
      <c r="M611" s="490"/>
      <c r="N611" s="490"/>
      <c r="O611" s="490"/>
      <c r="P611" s="490"/>
      <c r="Q611" s="490"/>
      <c r="R611" s="490"/>
      <c r="S611" s="490"/>
      <c r="T611" s="490"/>
      <c r="U611" s="490"/>
      <c r="V611" s="490"/>
      <c r="W611" s="490"/>
      <c r="X611" s="490"/>
      <c r="Y611" s="490"/>
      <c r="Z611" s="490"/>
      <c r="AA611" s="490"/>
      <c r="AB611" s="490"/>
      <c r="AC611" s="490"/>
      <c r="AD611" s="490"/>
      <c r="AE611" s="490"/>
      <c r="AF611" s="490"/>
      <c r="AG611" s="490"/>
      <c r="AH611" s="490"/>
      <c r="AI611" s="490"/>
      <c r="AJ611" s="490"/>
      <c r="AK611" s="490"/>
      <c r="AL611" s="490"/>
      <c r="AM611" s="491"/>
      <c r="BN611" s="609"/>
    </row>
    <row r="612" spans="2:66" ht="3.65" customHeight="1">
      <c r="B612" s="605"/>
      <c r="H612" s="1513"/>
      <c r="BN612" s="609"/>
    </row>
    <row r="613" spans="2:66" ht="3.65" customHeight="1">
      <c r="B613" s="605"/>
      <c r="H613" s="1513"/>
      <c r="BN613" s="609"/>
    </row>
    <row r="614" spans="2:66" ht="3.65" customHeight="1">
      <c r="B614" s="605"/>
      <c r="H614" s="1513"/>
      <c r="BN614" s="609"/>
    </row>
    <row r="615" spans="2:66" ht="3.65" customHeight="1">
      <c r="B615" s="1517"/>
      <c r="C615" s="1518"/>
      <c r="D615" s="1518"/>
      <c r="E615" s="1518"/>
      <c r="F615" s="1518"/>
      <c r="G615" s="1518"/>
      <c r="H615" s="1518"/>
      <c r="I615" s="1518"/>
      <c r="J615" s="1518"/>
      <c r="K615" s="1518"/>
      <c r="L615" s="1518"/>
      <c r="M615" s="1518"/>
      <c r="N615" s="1518"/>
      <c r="O615" s="1518"/>
      <c r="P615" s="1518"/>
      <c r="Q615" s="1518"/>
      <c r="R615" s="1518"/>
      <c r="S615" s="1518"/>
      <c r="T615" s="1518"/>
      <c r="U615" s="1518"/>
      <c r="V615" s="1518"/>
      <c r="W615" s="1518"/>
      <c r="X615" s="1518"/>
      <c r="Y615" s="1518"/>
      <c r="Z615" s="1518"/>
      <c r="AA615" s="1518"/>
      <c r="AB615" s="1518"/>
      <c r="AC615" s="1518"/>
      <c r="AD615" s="1518"/>
      <c r="AE615" s="1518"/>
      <c r="AF615" s="1518"/>
      <c r="AG615" s="1518"/>
      <c r="AH615" s="1518"/>
      <c r="AI615" s="1518"/>
      <c r="AJ615" s="1518"/>
      <c r="AK615" s="1518"/>
      <c r="AL615" s="1518"/>
      <c r="AM615" s="1518"/>
      <c r="AN615" s="1518"/>
      <c r="AO615" s="1518"/>
      <c r="AP615" s="1518"/>
      <c r="AQ615" s="1518"/>
      <c r="AR615" s="1518"/>
      <c r="AS615" s="1518"/>
      <c r="AT615" s="1518"/>
      <c r="AU615" s="1518"/>
      <c r="AV615" s="1518"/>
      <c r="AW615" s="1518"/>
      <c r="AX615" s="1518"/>
      <c r="AY615" s="1518"/>
      <c r="AZ615" s="1518"/>
      <c r="BA615" s="1518"/>
      <c r="BB615" s="1518"/>
      <c r="BC615" s="1518"/>
      <c r="BD615" s="1518"/>
      <c r="BE615" s="1518"/>
      <c r="BF615" s="1518"/>
      <c r="BG615" s="1518"/>
      <c r="BH615" s="1518"/>
      <c r="BI615" s="1518"/>
      <c r="BJ615" s="1518"/>
      <c r="BK615" s="1518"/>
      <c r="BL615" s="1518"/>
      <c r="BM615" s="1518"/>
      <c r="BN615" s="1519"/>
    </row>
    <row r="616" spans="2:66" ht="3.65" customHeight="1">
      <c r="B616" s="1520"/>
      <c r="C616" s="1521"/>
      <c r="D616" s="1521"/>
      <c r="E616" s="1521"/>
      <c r="F616" s="1521"/>
      <c r="G616" s="1521"/>
      <c r="H616" s="1521"/>
      <c r="I616" s="1521"/>
      <c r="J616" s="1521"/>
      <c r="K616" s="1521"/>
      <c r="L616" s="1521"/>
      <c r="M616" s="1521"/>
      <c r="N616" s="1521"/>
      <c r="O616" s="1521"/>
      <c r="P616" s="1521"/>
      <c r="Q616" s="1521"/>
      <c r="R616" s="1521"/>
      <c r="S616" s="1521"/>
      <c r="T616" s="1521"/>
      <c r="U616" s="1521"/>
      <c r="V616" s="1521"/>
      <c r="W616" s="1521"/>
      <c r="X616" s="1521"/>
      <c r="Y616" s="1521"/>
      <c r="Z616" s="1521"/>
      <c r="AA616" s="1521"/>
      <c r="AB616" s="1521"/>
      <c r="AC616" s="1521"/>
      <c r="AD616" s="1521"/>
      <c r="AE616" s="1521"/>
      <c r="AF616" s="1521"/>
      <c r="AG616" s="1521"/>
      <c r="AH616" s="1521"/>
      <c r="AI616" s="1521"/>
      <c r="AJ616" s="1521"/>
      <c r="AK616" s="1521"/>
      <c r="AL616" s="1521"/>
      <c r="AM616" s="1521"/>
      <c r="AN616" s="1521"/>
      <c r="AO616" s="1521"/>
      <c r="AP616" s="1521"/>
      <c r="AQ616" s="1521"/>
      <c r="AR616" s="1521"/>
      <c r="AS616" s="1521"/>
      <c r="AT616" s="1521"/>
      <c r="AU616" s="1521"/>
      <c r="AV616" s="1521"/>
      <c r="AW616" s="1521"/>
      <c r="AX616" s="1521"/>
      <c r="AY616" s="1521"/>
      <c r="AZ616" s="1521"/>
      <c r="BA616" s="1521"/>
      <c r="BB616" s="1521"/>
      <c r="BC616" s="1521"/>
      <c r="BD616" s="1521"/>
      <c r="BE616" s="1521"/>
      <c r="BF616" s="1521"/>
      <c r="BG616" s="1521"/>
      <c r="BH616" s="1521"/>
      <c r="BI616" s="1521"/>
      <c r="BJ616" s="1521"/>
      <c r="BK616" s="1521"/>
      <c r="BL616" s="1521"/>
      <c r="BM616" s="1521"/>
      <c r="BN616" s="1522"/>
    </row>
    <row r="617" spans="2:66" ht="14.5" customHeight="1">
      <c r="B617" s="707" t="s">
        <v>415</v>
      </c>
      <c r="C617" s="707"/>
      <c r="D617" s="708" t="s">
        <v>257</v>
      </c>
      <c r="E617" s="707" t="s">
        <v>237</v>
      </c>
      <c r="F617" s="707" t="s">
        <v>117</v>
      </c>
      <c r="G617" s="709"/>
      <c r="H617" s="1512"/>
      <c r="I617" s="710"/>
      <c r="J617" s="710"/>
      <c r="K617" s="710"/>
      <c r="L617" s="710"/>
      <c r="M617" s="710"/>
      <c r="N617" s="710"/>
      <c r="O617" s="710"/>
      <c r="P617" s="710"/>
      <c r="Q617" s="710"/>
      <c r="R617" s="710"/>
      <c r="S617" s="710"/>
      <c r="T617" s="710"/>
      <c r="U617" s="710"/>
      <c r="V617" s="710"/>
      <c r="W617" s="710"/>
      <c r="X617" s="710"/>
      <c r="Y617" s="710"/>
      <c r="Z617" s="710"/>
      <c r="AA617" s="710"/>
      <c r="AB617" s="710"/>
      <c r="AC617" s="710"/>
      <c r="AD617" s="710"/>
      <c r="AE617" s="710"/>
      <c r="AF617" s="710"/>
      <c r="AG617" s="710"/>
      <c r="AH617" s="710"/>
      <c r="AI617" s="710"/>
      <c r="AJ617" s="710"/>
      <c r="AK617" s="710"/>
      <c r="AL617" s="710"/>
      <c r="AM617" s="710"/>
      <c r="AN617" s="710"/>
      <c r="AO617" s="710"/>
      <c r="AP617" s="710"/>
      <c r="AQ617" s="710"/>
      <c r="AR617" s="710"/>
      <c r="AS617" s="710"/>
      <c r="AT617" s="710"/>
      <c r="AU617" s="710"/>
      <c r="AV617" s="710"/>
      <c r="AW617" s="710"/>
      <c r="AX617" s="710"/>
      <c r="AY617" s="710"/>
      <c r="AZ617" s="710"/>
      <c r="BA617" s="710"/>
      <c r="BB617" s="710"/>
      <c r="BC617" s="710"/>
      <c r="BD617" s="710"/>
      <c r="BE617" s="710"/>
      <c r="BF617" s="710"/>
      <c r="BG617" s="710"/>
      <c r="BH617" s="710"/>
      <c r="BI617" s="710"/>
      <c r="BJ617" s="710"/>
      <c r="BK617" s="710"/>
      <c r="BL617" s="710"/>
      <c r="BM617" s="710"/>
      <c r="BN617" s="711"/>
    </row>
    <row r="618" spans="2:66" ht="3.65" customHeight="1">
      <c r="B618" s="605"/>
      <c r="H618" s="1513"/>
      <c r="BN618" s="609"/>
    </row>
    <row r="619" spans="2:66" ht="3.65" customHeight="1">
      <c r="B619" s="605"/>
      <c r="H619" s="1513"/>
      <c r="BN619" s="609"/>
    </row>
    <row r="620" spans="2:66" ht="3.65" customHeight="1">
      <c r="B620" s="605"/>
      <c r="H620" s="1513"/>
      <c r="K620" s="486"/>
      <c r="L620" s="487"/>
      <c r="M620" s="487"/>
      <c r="N620" s="487"/>
      <c r="O620" s="487"/>
      <c r="P620" s="487"/>
      <c r="Q620" s="487"/>
      <c r="R620" s="487"/>
      <c r="S620" s="487"/>
      <c r="T620" s="487"/>
      <c r="U620" s="487"/>
      <c r="V620" s="487"/>
      <c r="W620" s="487"/>
      <c r="X620" s="487"/>
      <c r="Y620" s="487"/>
      <c r="Z620" s="488"/>
      <c r="BN620" s="609"/>
    </row>
    <row r="621" spans="2:66" ht="3.65" customHeight="1">
      <c r="B621" s="605"/>
      <c r="H621" s="1513"/>
      <c r="K621" s="489"/>
      <c r="L621" s="490"/>
      <c r="M621" s="490"/>
      <c r="N621" s="490"/>
      <c r="O621" s="490"/>
      <c r="P621" s="490"/>
      <c r="Q621" s="490"/>
      <c r="R621" s="490"/>
      <c r="S621" s="490"/>
      <c r="T621" s="490"/>
      <c r="U621" s="490"/>
      <c r="V621" s="490"/>
      <c r="W621" s="490"/>
      <c r="X621" s="490"/>
      <c r="Y621" s="490"/>
      <c r="Z621" s="491"/>
      <c r="BN621" s="609"/>
    </row>
    <row r="622" spans="2:66" ht="3.65" customHeight="1">
      <c r="B622" s="605"/>
      <c r="H622" s="1513"/>
      <c r="K622" s="466"/>
      <c r="L622" s="467"/>
      <c r="M622" s="1529"/>
      <c r="N622" s="973"/>
      <c r="O622" s="973"/>
      <c r="P622" s="975"/>
      <c r="Q622" s="975"/>
      <c r="R622" s="975"/>
      <c r="S622" s="919"/>
      <c r="T622" s="919"/>
      <c r="U622" s="919"/>
      <c r="V622" s="919"/>
      <c r="W622" s="919"/>
      <c r="X622" s="920"/>
      <c r="Y622" s="466"/>
      <c r="Z622" s="467"/>
      <c r="BN622" s="609"/>
    </row>
    <row r="623" spans="2:66" ht="3.65" customHeight="1">
      <c r="B623" s="605"/>
      <c r="H623" s="1513"/>
      <c r="K623" s="466"/>
      <c r="L623" s="467"/>
      <c r="M623" s="1530"/>
      <c r="N623" s="974"/>
      <c r="O623" s="974"/>
      <c r="P623" s="976"/>
      <c r="Q623" s="976"/>
      <c r="R623" s="976"/>
      <c r="S623" s="921"/>
      <c r="T623" s="921"/>
      <c r="U623" s="921"/>
      <c r="V623" s="921"/>
      <c r="W623" s="921"/>
      <c r="X623" s="922"/>
      <c r="Y623" s="466"/>
      <c r="Z623" s="467"/>
      <c r="BN623" s="609"/>
    </row>
    <row r="624" spans="2:66" ht="3.65" customHeight="1">
      <c r="B624" s="605"/>
      <c r="H624" s="1513"/>
      <c r="K624" s="466"/>
      <c r="L624" s="467"/>
      <c r="M624" s="750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751"/>
      <c r="Y624" s="466"/>
      <c r="Z624" s="467"/>
      <c r="BN624" s="609"/>
    </row>
    <row r="625" spans="2:66" ht="3.65" customHeight="1">
      <c r="B625" s="605"/>
      <c r="H625" s="1513"/>
      <c r="K625" s="466"/>
      <c r="L625" s="467"/>
      <c r="M625" s="750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751"/>
      <c r="Y625" s="466"/>
      <c r="Z625" s="467"/>
      <c r="BN625" s="609"/>
    </row>
    <row r="626" spans="2:66" ht="3.65" customHeight="1">
      <c r="B626" s="605"/>
      <c r="H626" s="1513"/>
      <c r="K626" s="466"/>
      <c r="L626" s="467"/>
      <c r="M626" s="750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751"/>
      <c r="Y626" s="466"/>
      <c r="Z626" s="467"/>
      <c r="BN626" s="609"/>
    </row>
    <row r="627" spans="2:66" ht="3.65" customHeight="1">
      <c r="B627" s="605"/>
      <c r="H627" s="1513"/>
      <c r="K627" s="466"/>
      <c r="L627" s="467"/>
      <c r="M627" s="750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751"/>
      <c r="Y627" s="466"/>
      <c r="Z627" s="467"/>
      <c r="BN627" s="609"/>
    </row>
    <row r="628" spans="2:66" ht="3.65" customHeight="1">
      <c r="B628" s="605"/>
      <c r="H628" s="1513"/>
      <c r="K628" s="466"/>
      <c r="L628" s="467"/>
      <c r="M628" s="750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751"/>
      <c r="Y628" s="466"/>
      <c r="Z628" s="467"/>
      <c r="BN628" s="609"/>
    </row>
    <row r="629" spans="2:66" ht="3.65" customHeight="1">
      <c r="B629" s="605"/>
      <c r="H629" s="1513"/>
      <c r="K629" s="466"/>
      <c r="L629" s="467"/>
      <c r="M629" s="750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751"/>
      <c r="Y629" s="466"/>
      <c r="Z629" s="467"/>
      <c r="BN629" s="609"/>
    </row>
    <row r="630" spans="2:66" ht="3.65" customHeight="1">
      <c r="B630" s="605"/>
      <c r="H630" s="1513"/>
      <c r="K630" s="466"/>
      <c r="L630" s="467"/>
      <c r="M630" s="750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751"/>
      <c r="Y630" s="466"/>
      <c r="Z630" s="467"/>
      <c r="BN630" s="609"/>
    </row>
    <row r="631" spans="2:66" ht="3.65" customHeight="1">
      <c r="B631" s="605"/>
      <c r="H631" s="1513"/>
      <c r="K631" s="466"/>
      <c r="L631" s="467"/>
      <c r="M631" s="750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751"/>
      <c r="Y631" s="466"/>
      <c r="Z631" s="467"/>
      <c r="BN631" s="609"/>
    </row>
    <row r="632" spans="2:66" ht="3.65" customHeight="1">
      <c r="B632" s="605"/>
      <c r="H632" s="1513"/>
      <c r="K632" s="466"/>
      <c r="L632" s="467"/>
      <c r="M632" s="750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751"/>
      <c r="Y632" s="466"/>
      <c r="Z632" s="467"/>
      <c r="BN632" s="609"/>
    </row>
    <row r="633" spans="2:66" ht="3.65" customHeight="1">
      <c r="B633" s="605"/>
      <c r="H633" s="1513"/>
      <c r="K633" s="466"/>
      <c r="L633" s="467"/>
      <c r="M633" s="750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751"/>
      <c r="Y633" s="466"/>
      <c r="Z633" s="467"/>
      <c r="BN633" s="609"/>
    </row>
    <row r="634" spans="2:66" ht="3.65" customHeight="1">
      <c r="B634" s="605"/>
      <c r="H634" s="1513"/>
      <c r="K634" s="466"/>
      <c r="L634" s="467"/>
      <c r="M634" s="750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751"/>
      <c r="Y634" s="466"/>
      <c r="Z634" s="467"/>
      <c r="BN634" s="609"/>
    </row>
    <row r="635" spans="2:66" ht="3.65" customHeight="1">
      <c r="B635" s="605"/>
      <c r="H635" s="1513"/>
      <c r="K635" s="466"/>
      <c r="L635" s="467"/>
      <c r="M635" s="750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751"/>
      <c r="Y635" s="466"/>
      <c r="Z635" s="467"/>
      <c r="BN635" s="609"/>
    </row>
    <row r="636" spans="2:66" ht="3.65" customHeight="1">
      <c r="B636" s="605"/>
      <c r="H636" s="1513"/>
      <c r="K636" s="466"/>
      <c r="L636" s="467"/>
      <c r="M636" s="750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751"/>
      <c r="Y636" s="466"/>
      <c r="Z636" s="467"/>
      <c r="BN636" s="609"/>
    </row>
    <row r="637" spans="2:66" ht="3.65" customHeight="1">
      <c r="B637" s="605"/>
      <c r="H637" s="1513"/>
      <c r="K637" s="466"/>
      <c r="L637" s="467"/>
      <c r="M637" s="750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751"/>
      <c r="Y637" s="466"/>
      <c r="Z637" s="467"/>
      <c r="BN637" s="609"/>
    </row>
    <row r="638" spans="2:66" ht="3.65" customHeight="1">
      <c r="B638" s="605"/>
      <c r="H638" s="1513"/>
      <c r="K638" s="466"/>
      <c r="L638" s="467"/>
      <c r="M638" s="750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751"/>
      <c r="Y638" s="466"/>
      <c r="Z638" s="467"/>
      <c r="BN638" s="609"/>
    </row>
    <row r="639" spans="2:66" ht="3.65" customHeight="1">
      <c r="B639" s="605"/>
      <c r="H639" s="1513"/>
      <c r="K639" s="466"/>
      <c r="L639" s="467"/>
      <c r="M639" s="750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751"/>
      <c r="Y639" s="466"/>
      <c r="Z639" s="467"/>
      <c r="BN639" s="609"/>
    </row>
    <row r="640" spans="2:66" ht="3.65" customHeight="1">
      <c r="B640" s="605"/>
      <c r="H640" s="1513"/>
      <c r="K640" s="466"/>
      <c r="L640" s="467"/>
      <c r="M640" s="750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751"/>
      <c r="Y640" s="466"/>
      <c r="Z640" s="467"/>
      <c r="BN640" s="609"/>
    </row>
    <row r="641" spans="2:66" ht="3.65" customHeight="1">
      <c r="B641" s="605"/>
      <c r="H641" s="1513"/>
      <c r="K641" s="466"/>
      <c r="L641" s="467"/>
      <c r="M641" s="750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751"/>
      <c r="Y641" s="466"/>
      <c r="Z641" s="467"/>
      <c r="BN641" s="609"/>
    </row>
    <row r="642" spans="2:66" ht="3.65" customHeight="1">
      <c r="B642" s="605"/>
      <c r="H642" s="1513"/>
      <c r="K642" s="466"/>
      <c r="L642" s="467"/>
      <c r="M642" s="750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751"/>
      <c r="Y642" s="466"/>
      <c r="Z642" s="467"/>
      <c r="BN642" s="609"/>
    </row>
    <row r="643" spans="2:66" ht="3.65" customHeight="1">
      <c r="B643" s="605"/>
      <c r="H643" s="1513"/>
      <c r="K643" s="466"/>
      <c r="L643" s="467"/>
      <c r="M643" s="750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751"/>
      <c r="Y643" s="466"/>
      <c r="Z643" s="467"/>
      <c r="BN643" s="609"/>
    </row>
    <row r="644" spans="2:66" ht="3.65" customHeight="1">
      <c r="B644" s="605"/>
      <c r="H644" s="1513"/>
      <c r="K644" s="466"/>
      <c r="L644" s="467"/>
      <c r="M644" s="750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751"/>
      <c r="Y644" s="466"/>
      <c r="Z644" s="467"/>
      <c r="BN644" s="609"/>
    </row>
    <row r="645" spans="2:66" ht="3.65" customHeight="1">
      <c r="B645" s="605"/>
      <c r="H645" s="1513"/>
      <c r="K645" s="466"/>
      <c r="L645" s="467"/>
      <c r="M645" s="750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751"/>
      <c r="Y645" s="466"/>
      <c r="Z645" s="467"/>
      <c r="BN645" s="609"/>
    </row>
    <row r="646" spans="2:66" ht="3.65" customHeight="1">
      <c r="B646" s="605"/>
      <c r="H646" s="1513"/>
      <c r="K646" s="466"/>
      <c r="L646" s="467"/>
      <c r="M646" s="750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751"/>
      <c r="Y646" s="466"/>
      <c r="Z646" s="467"/>
      <c r="BN646" s="609"/>
    </row>
    <row r="647" spans="2:66" ht="3.65" customHeight="1">
      <c r="B647" s="605"/>
      <c r="H647" s="1513"/>
      <c r="K647" s="466"/>
      <c r="L647" s="467"/>
      <c r="M647" s="750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751"/>
      <c r="Y647" s="466"/>
      <c r="Z647" s="467"/>
      <c r="BN647" s="609"/>
    </row>
    <row r="648" spans="2:66" ht="3.65" customHeight="1">
      <c r="B648" s="605"/>
      <c r="H648" s="1513"/>
      <c r="K648" s="466"/>
      <c r="L648" s="467"/>
      <c r="M648" s="750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751"/>
      <c r="Y648" s="466"/>
      <c r="Z648" s="467"/>
      <c r="BN648" s="609"/>
    </row>
    <row r="649" spans="2:66" ht="3.65" customHeight="1">
      <c r="B649" s="605"/>
      <c r="H649" s="1513"/>
      <c r="K649" s="466"/>
      <c r="L649" s="467"/>
      <c r="M649" s="750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751"/>
      <c r="Y649" s="466"/>
      <c r="Z649" s="467"/>
      <c r="BN649" s="609"/>
    </row>
    <row r="650" spans="2:66" ht="3.65" customHeight="1">
      <c r="B650" s="605"/>
      <c r="H650" s="1513"/>
      <c r="K650" s="466"/>
      <c r="L650" s="467"/>
      <c r="M650" s="750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751"/>
      <c r="Y650" s="466"/>
      <c r="Z650" s="467"/>
      <c r="BN650" s="609"/>
    </row>
    <row r="651" spans="2:66" ht="3.65" customHeight="1">
      <c r="B651" s="605"/>
      <c r="H651" s="1513"/>
      <c r="K651" s="466"/>
      <c r="L651" s="467"/>
      <c r="M651" s="750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751"/>
      <c r="Y651" s="466"/>
      <c r="Z651" s="467"/>
      <c r="BN651" s="609"/>
    </row>
    <row r="652" spans="2:66" ht="3.65" customHeight="1">
      <c r="B652" s="605"/>
      <c r="H652" s="1513"/>
      <c r="K652" s="466"/>
      <c r="L652" s="467"/>
      <c r="M652" s="750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751"/>
      <c r="Y652" s="466"/>
      <c r="Z652" s="467"/>
      <c r="BN652" s="609"/>
    </row>
    <row r="653" spans="2:66" ht="3.65" customHeight="1">
      <c r="B653" s="605"/>
      <c r="H653" s="1513"/>
      <c r="K653" s="466"/>
      <c r="L653" s="467"/>
      <c r="M653" s="750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751"/>
      <c r="Y653" s="466"/>
      <c r="Z653" s="467"/>
      <c r="BN653" s="609"/>
    </row>
    <row r="654" spans="2:66" ht="3.65" customHeight="1">
      <c r="B654" s="605"/>
      <c r="H654" s="1513"/>
      <c r="K654" s="466"/>
      <c r="L654" s="467"/>
      <c r="M654" s="750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751"/>
      <c r="Y654" s="466"/>
      <c r="Z654" s="467"/>
      <c r="BN654" s="609"/>
    </row>
    <row r="655" spans="2:66" ht="3.65" customHeight="1">
      <c r="B655" s="605"/>
      <c r="H655" s="1513"/>
      <c r="K655" s="466"/>
      <c r="L655" s="467"/>
      <c r="M655" s="750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751"/>
      <c r="Y655" s="466"/>
      <c r="Z655" s="467"/>
      <c r="BN655" s="609"/>
    </row>
    <row r="656" spans="2:66" ht="3.65" customHeight="1">
      <c r="B656" s="605"/>
      <c r="H656" s="1513"/>
      <c r="K656" s="466"/>
      <c r="L656" s="467"/>
      <c r="M656" s="750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751"/>
      <c r="Y656" s="466"/>
      <c r="Z656" s="467"/>
      <c r="BN656" s="609"/>
    </row>
    <row r="657" spans="2:66" ht="3.65" customHeight="1">
      <c r="B657" s="605"/>
      <c r="H657" s="1513"/>
      <c r="K657" s="466"/>
      <c r="L657" s="467"/>
      <c r="M657" s="750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751"/>
      <c r="Y657" s="466"/>
      <c r="Z657" s="467"/>
      <c r="BN657" s="609"/>
    </row>
    <row r="658" spans="2:66" ht="3.65" customHeight="1">
      <c r="B658" s="605"/>
      <c r="H658" s="1513"/>
      <c r="K658" s="466"/>
      <c r="L658" s="467"/>
      <c r="M658" s="750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751"/>
      <c r="Y658" s="466"/>
      <c r="Z658" s="467"/>
      <c r="BN658" s="609"/>
    </row>
    <row r="659" spans="2:66" ht="3.65" customHeight="1">
      <c r="B659" s="605"/>
      <c r="H659" s="1513"/>
      <c r="K659" s="466"/>
      <c r="L659" s="467"/>
      <c r="M659" s="750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751"/>
      <c r="Y659" s="466"/>
      <c r="Z659" s="467"/>
      <c r="BN659" s="609"/>
    </row>
    <row r="660" spans="2:66" ht="3.65" customHeight="1">
      <c r="B660" s="605"/>
      <c r="H660" s="1513"/>
      <c r="K660" s="466"/>
      <c r="L660" s="467"/>
      <c r="M660" s="750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751"/>
      <c r="Y660" s="466"/>
      <c r="Z660" s="467"/>
      <c r="BN660" s="609"/>
    </row>
    <row r="661" spans="2:66" ht="3.65" customHeight="1">
      <c r="B661" s="605"/>
      <c r="H661" s="1513"/>
      <c r="K661" s="466"/>
      <c r="L661" s="467"/>
      <c r="M661" s="750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751"/>
      <c r="Y661" s="466"/>
      <c r="Z661" s="467"/>
      <c r="BN661" s="609"/>
    </row>
    <row r="662" spans="2:66" ht="3.65" customHeight="1">
      <c r="B662" s="605"/>
      <c r="H662" s="1513"/>
      <c r="K662" s="466"/>
      <c r="L662" s="467"/>
      <c r="M662" s="750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751"/>
      <c r="Y662" s="466"/>
      <c r="Z662" s="467"/>
      <c r="BN662" s="609"/>
    </row>
    <row r="663" spans="2:66" ht="3.65" customHeight="1">
      <c r="B663" s="605"/>
      <c r="H663" s="1513"/>
      <c r="K663" s="466"/>
      <c r="L663" s="467"/>
      <c r="M663" s="750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751"/>
      <c r="Y663" s="466"/>
      <c r="Z663" s="467"/>
      <c r="BN663" s="609"/>
    </row>
    <row r="664" spans="2:66" ht="3.65" customHeight="1">
      <c r="B664" s="605"/>
      <c r="H664" s="1513"/>
      <c r="K664" s="466"/>
      <c r="L664" s="467"/>
      <c r="M664" s="750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751"/>
      <c r="Y664" s="466"/>
      <c r="Z664" s="467"/>
      <c r="BN664" s="609"/>
    </row>
    <row r="665" spans="2:66" ht="3.65" customHeight="1">
      <c r="B665" s="605"/>
      <c r="H665" s="1513"/>
      <c r="K665" s="466"/>
      <c r="L665" s="467"/>
      <c r="M665" s="750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751"/>
      <c r="Y665" s="466"/>
      <c r="Z665" s="467"/>
      <c r="BN665" s="609"/>
    </row>
    <row r="666" spans="2:66" ht="3.65" customHeight="1">
      <c r="B666" s="605"/>
      <c r="H666" s="1513"/>
      <c r="K666" s="466"/>
      <c r="L666" s="467"/>
      <c r="M666" s="750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751"/>
      <c r="Y666" s="466"/>
      <c r="Z666" s="467"/>
      <c r="BN666" s="609"/>
    </row>
    <row r="667" spans="2:66" ht="3.65" customHeight="1">
      <c r="B667" s="605"/>
      <c r="H667" s="1513"/>
      <c r="K667" s="466"/>
      <c r="L667" s="467"/>
      <c r="M667" s="750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751"/>
      <c r="Y667" s="466"/>
      <c r="Z667" s="467"/>
      <c r="BN667" s="609"/>
    </row>
    <row r="668" spans="2:66" ht="3.65" customHeight="1">
      <c r="B668" s="605"/>
      <c r="H668" s="1513"/>
      <c r="K668" s="466"/>
      <c r="L668" s="467"/>
      <c r="M668" s="750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751"/>
      <c r="Y668" s="466"/>
      <c r="Z668" s="467"/>
      <c r="BN668" s="609"/>
    </row>
    <row r="669" spans="2:66" ht="3.65" customHeight="1">
      <c r="B669" s="605"/>
      <c r="H669" s="1513"/>
      <c r="K669" s="466"/>
      <c r="L669" s="467"/>
      <c r="M669" s="750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751"/>
      <c r="Y669" s="466"/>
      <c r="Z669" s="467"/>
      <c r="BN669" s="609"/>
    </row>
    <row r="670" spans="2:66" ht="3.65" customHeight="1">
      <c r="B670" s="605"/>
      <c r="H670" s="1513"/>
      <c r="K670" s="466"/>
      <c r="L670" s="467"/>
      <c r="M670" s="750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751"/>
      <c r="Y670" s="466"/>
      <c r="Z670" s="467"/>
      <c r="BN670" s="609"/>
    </row>
    <row r="671" spans="2:66" ht="3.65" customHeight="1">
      <c r="B671" s="605"/>
      <c r="H671" s="1513"/>
      <c r="K671" s="466"/>
      <c r="L671" s="467"/>
      <c r="M671" s="750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751"/>
      <c r="Y671" s="466"/>
      <c r="Z671" s="467"/>
      <c r="BN671" s="609"/>
    </row>
    <row r="672" spans="2:66" ht="3.65" customHeight="1">
      <c r="B672" s="605"/>
      <c r="H672" s="1513"/>
      <c r="K672" s="466"/>
      <c r="L672" s="467"/>
      <c r="M672" s="750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751"/>
      <c r="Y672" s="466"/>
      <c r="Z672" s="467"/>
      <c r="BN672" s="609"/>
    </row>
    <row r="673" spans="2:66" ht="3.65" customHeight="1">
      <c r="B673" s="605"/>
      <c r="H673" s="1513"/>
      <c r="K673" s="466"/>
      <c r="L673" s="467"/>
      <c r="M673" s="750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751"/>
      <c r="Y673" s="466"/>
      <c r="Z673" s="467"/>
      <c r="BN673" s="609"/>
    </row>
    <row r="674" spans="2:66" ht="3.65" customHeight="1">
      <c r="B674" s="605"/>
      <c r="H674" s="1513"/>
      <c r="K674" s="466"/>
      <c r="L674" s="467"/>
      <c r="M674" s="750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751"/>
      <c r="Y674" s="466"/>
      <c r="Z674" s="467"/>
      <c r="BN674" s="609"/>
    </row>
    <row r="675" spans="2:66" ht="3.65" customHeight="1">
      <c r="B675" s="605"/>
      <c r="H675" s="1513"/>
      <c r="K675" s="466"/>
      <c r="L675" s="467"/>
      <c r="M675" s="750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751"/>
      <c r="Y675" s="466"/>
      <c r="Z675" s="467"/>
      <c r="BN675" s="609"/>
    </row>
    <row r="676" spans="2:66" ht="3.65" customHeight="1">
      <c r="B676" s="605"/>
      <c r="H676" s="1513"/>
      <c r="K676" s="466"/>
      <c r="L676" s="467"/>
      <c r="M676" s="750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751"/>
      <c r="Y676" s="466"/>
      <c r="Z676" s="467"/>
      <c r="BN676" s="609"/>
    </row>
    <row r="677" spans="2:66" ht="3.65" customHeight="1">
      <c r="B677" s="605"/>
      <c r="H677" s="1513"/>
      <c r="K677" s="466"/>
      <c r="L677" s="467"/>
      <c r="M677" s="750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751"/>
      <c r="Y677" s="466"/>
      <c r="Z677" s="467"/>
      <c r="BN677" s="609"/>
    </row>
    <row r="678" spans="2:66" ht="3.65" customHeight="1">
      <c r="B678" s="605"/>
      <c r="H678" s="1513"/>
      <c r="K678" s="466"/>
      <c r="L678" s="467"/>
      <c r="M678" s="750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751"/>
      <c r="Y678" s="466"/>
      <c r="Z678" s="467"/>
      <c r="BN678" s="609"/>
    </row>
    <row r="679" spans="2:66" ht="3.65" customHeight="1">
      <c r="B679" s="605"/>
      <c r="H679" s="1513"/>
      <c r="K679" s="466"/>
      <c r="L679" s="467"/>
      <c r="M679" s="750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751"/>
      <c r="Y679" s="466"/>
      <c r="Z679" s="467"/>
      <c r="BN679" s="609"/>
    </row>
    <row r="680" spans="2:66" ht="3.65" customHeight="1">
      <c r="B680" s="605"/>
      <c r="H680" s="1513"/>
      <c r="K680" s="466"/>
      <c r="L680" s="467"/>
      <c r="M680" s="750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751"/>
      <c r="Y680" s="466"/>
      <c r="Z680" s="467"/>
      <c r="BN680" s="609"/>
    </row>
    <row r="681" spans="2:66" ht="3.65" customHeight="1">
      <c r="B681" s="605"/>
      <c r="H681" s="1513"/>
      <c r="K681" s="466"/>
      <c r="L681" s="467"/>
      <c r="M681" s="750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751"/>
      <c r="Y681" s="466"/>
      <c r="Z681" s="467"/>
      <c r="BN681" s="609"/>
    </row>
    <row r="682" spans="2:66" ht="3.65" customHeight="1">
      <c r="B682" s="605"/>
      <c r="H682" s="1513"/>
      <c r="K682" s="466"/>
      <c r="L682" s="467"/>
      <c r="M682" s="750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751"/>
      <c r="Y682" s="466"/>
      <c r="Z682" s="467"/>
      <c r="BN682" s="609"/>
    </row>
    <row r="683" spans="2:66" ht="3.65" customHeight="1">
      <c r="B683" s="605"/>
      <c r="H683" s="1513"/>
      <c r="K683" s="466"/>
      <c r="L683" s="467"/>
      <c r="M683" s="750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751"/>
      <c r="Y683" s="466"/>
      <c r="Z683" s="467"/>
      <c r="BN683" s="609"/>
    </row>
    <row r="684" spans="2:66" ht="3.65" customHeight="1">
      <c r="B684" s="605"/>
      <c r="H684" s="1513"/>
      <c r="K684" s="466"/>
      <c r="L684" s="467"/>
      <c r="M684" s="750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751"/>
      <c r="Y684" s="466"/>
      <c r="Z684" s="467"/>
      <c r="BN684" s="609"/>
    </row>
    <row r="685" spans="2:66" ht="3.65" customHeight="1">
      <c r="B685" s="605"/>
      <c r="H685" s="1513"/>
      <c r="K685" s="466"/>
      <c r="L685" s="467"/>
      <c r="M685" s="750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751"/>
      <c r="Y685" s="466"/>
      <c r="Z685" s="467"/>
      <c r="BN685" s="609"/>
    </row>
    <row r="686" spans="2:66" ht="3.65" customHeight="1">
      <c r="B686" s="605"/>
      <c r="H686" s="1513"/>
      <c r="K686" s="466"/>
      <c r="L686" s="467"/>
      <c r="M686" s="750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751"/>
      <c r="Y686" s="466"/>
      <c r="Z686" s="467"/>
      <c r="BN686" s="609"/>
    </row>
    <row r="687" spans="2:66" ht="3.65" customHeight="1">
      <c r="B687" s="605"/>
      <c r="H687" s="1513"/>
      <c r="K687" s="466"/>
      <c r="L687" s="467"/>
      <c r="M687" s="750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751"/>
      <c r="Y687" s="466"/>
      <c r="Z687" s="467"/>
      <c r="BN687" s="609"/>
    </row>
    <row r="688" spans="2:66" ht="3.65" customHeight="1">
      <c r="B688" s="605"/>
      <c r="H688" s="1513"/>
      <c r="K688" s="466"/>
      <c r="L688" s="467"/>
      <c r="M688" s="750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751"/>
      <c r="Y688" s="466"/>
      <c r="Z688" s="467"/>
      <c r="BN688" s="609"/>
    </row>
    <row r="689" spans="2:66" ht="3.65" customHeight="1">
      <c r="B689" s="605"/>
      <c r="H689" s="1513"/>
      <c r="K689" s="466"/>
      <c r="L689" s="467"/>
      <c r="M689" s="750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751"/>
      <c r="Y689" s="466"/>
      <c r="Z689" s="467"/>
      <c r="BN689" s="609"/>
    </row>
    <row r="690" spans="2:66" ht="3.65" customHeight="1">
      <c r="B690" s="605"/>
      <c r="H690" s="1513"/>
      <c r="K690" s="466"/>
      <c r="L690" s="467"/>
      <c r="M690" s="750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751"/>
      <c r="Y690" s="466"/>
      <c r="Z690" s="467"/>
      <c r="BN690" s="609"/>
    </row>
    <row r="691" spans="2:66" ht="3.65" customHeight="1">
      <c r="B691" s="605"/>
      <c r="H691" s="1513"/>
      <c r="K691" s="466"/>
      <c r="L691" s="467"/>
      <c r="M691" s="750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751"/>
      <c r="Y691" s="466"/>
      <c r="Z691" s="467"/>
      <c r="BN691" s="609"/>
    </row>
    <row r="692" spans="2:66" ht="3.65" customHeight="1">
      <c r="B692" s="605"/>
      <c r="H692" s="1513"/>
      <c r="K692" s="466"/>
      <c r="L692" s="467"/>
      <c r="M692" s="750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751"/>
      <c r="Y692" s="466"/>
      <c r="Z692" s="467"/>
      <c r="BN692" s="609"/>
    </row>
    <row r="693" spans="2:66" ht="3.65" customHeight="1">
      <c r="B693" s="605"/>
      <c r="H693" s="1513"/>
      <c r="K693" s="466"/>
      <c r="L693" s="467"/>
      <c r="M693" s="750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751"/>
      <c r="Y693" s="466"/>
      <c r="Z693" s="467"/>
      <c r="BN693" s="609"/>
    </row>
    <row r="694" spans="2:66" ht="3.65" customHeight="1">
      <c r="B694" s="605"/>
      <c r="H694" s="1513"/>
      <c r="K694" s="466"/>
      <c r="L694" s="467"/>
      <c r="M694" s="750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751"/>
      <c r="Y694" s="466"/>
      <c r="Z694" s="467"/>
      <c r="BN694" s="609"/>
    </row>
    <row r="695" spans="2:66" ht="3.65" customHeight="1">
      <c r="B695" s="605"/>
      <c r="H695" s="1513"/>
      <c r="K695" s="466"/>
      <c r="L695" s="467"/>
      <c r="M695" s="750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751"/>
      <c r="Y695" s="466"/>
      <c r="Z695" s="467"/>
      <c r="BN695" s="609"/>
    </row>
    <row r="696" spans="2:66" ht="3.65" customHeight="1">
      <c r="B696" s="605"/>
      <c r="H696" s="1513"/>
      <c r="K696" s="466"/>
      <c r="L696" s="467"/>
      <c r="M696" s="750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751"/>
      <c r="Y696" s="466"/>
      <c r="Z696" s="467"/>
      <c r="BN696" s="609"/>
    </row>
    <row r="697" spans="2:66" ht="3.65" customHeight="1">
      <c r="B697" s="605"/>
      <c r="H697" s="1513"/>
      <c r="K697" s="466"/>
      <c r="L697" s="467"/>
      <c r="M697" s="750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751"/>
      <c r="Y697" s="466"/>
      <c r="Z697" s="467"/>
      <c r="BN697" s="609"/>
    </row>
    <row r="698" spans="2:66" ht="3.65" customHeight="1">
      <c r="B698" s="605"/>
      <c r="H698" s="1513"/>
      <c r="K698" s="486"/>
      <c r="L698" s="487"/>
      <c r="M698" s="487"/>
      <c r="N698" s="487"/>
      <c r="O698" s="487"/>
      <c r="P698" s="487"/>
      <c r="Q698" s="487"/>
      <c r="R698" s="487"/>
      <c r="S698" s="487"/>
      <c r="T698" s="487"/>
      <c r="U698" s="487"/>
      <c r="V698" s="487"/>
      <c r="W698" s="487"/>
      <c r="X698" s="487"/>
      <c r="Y698" s="487"/>
      <c r="Z698" s="488"/>
      <c r="BN698" s="609"/>
    </row>
    <row r="699" spans="2:66" ht="3.65" customHeight="1">
      <c r="B699" s="605"/>
      <c r="H699" s="1513"/>
      <c r="K699" s="489"/>
      <c r="L699" s="490"/>
      <c r="M699" s="490"/>
      <c r="N699" s="490"/>
      <c r="O699" s="490"/>
      <c r="P699" s="490"/>
      <c r="Q699" s="490"/>
      <c r="R699" s="490"/>
      <c r="S699" s="490"/>
      <c r="T699" s="490"/>
      <c r="U699" s="490"/>
      <c r="V699" s="490"/>
      <c r="W699" s="490"/>
      <c r="X699" s="490"/>
      <c r="Y699" s="490"/>
      <c r="Z699" s="491"/>
      <c r="BN699" s="609"/>
    </row>
    <row r="700" spans="2:66" ht="3.65" customHeight="1">
      <c r="B700" s="605"/>
      <c r="H700" s="1513"/>
      <c r="K700" s="476"/>
      <c r="L700" s="477"/>
      <c r="M700" s="477"/>
      <c r="N700" s="477"/>
      <c r="O700" s="477"/>
      <c r="P700" s="477"/>
      <c r="Q700" s="477"/>
      <c r="R700" s="477"/>
      <c r="S700" s="477"/>
      <c r="T700" s="477"/>
      <c r="U700" s="477"/>
      <c r="V700" s="477"/>
      <c r="W700" s="477"/>
      <c r="X700" s="477"/>
      <c r="Y700" s="477"/>
      <c r="Z700" s="478"/>
      <c r="BN700" s="609"/>
    </row>
    <row r="701" spans="2:66" ht="3.65" customHeight="1">
      <c r="B701" s="605"/>
      <c r="H701" s="1513"/>
      <c r="K701" s="476"/>
      <c r="L701" s="477"/>
      <c r="M701" s="477"/>
      <c r="N701" s="477"/>
      <c r="O701" s="477"/>
      <c r="P701" s="477"/>
      <c r="Q701" s="477"/>
      <c r="R701" s="477"/>
      <c r="S701" s="477"/>
      <c r="T701" s="477"/>
      <c r="U701" s="477"/>
      <c r="V701" s="477"/>
      <c r="W701" s="477"/>
      <c r="X701" s="477"/>
      <c r="Y701" s="477"/>
      <c r="Z701" s="478"/>
      <c r="BN701" s="609"/>
    </row>
    <row r="702" spans="2:66" ht="3.65" customHeight="1">
      <c r="B702" s="605"/>
      <c r="H702" s="1513"/>
      <c r="K702" s="476"/>
      <c r="L702" s="477"/>
      <c r="M702" s="477"/>
      <c r="N702" s="477"/>
      <c r="O702" s="477"/>
      <c r="P702" s="477"/>
      <c r="Q702" s="477"/>
      <c r="R702" s="477"/>
      <c r="S702" s="477"/>
      <c r="T702" s="477"/>
      <c r="U702" s="477"/>
      <c r="V702" s="477"/>
      <c r="W702" s="477"/>
      <c r="X702" s="477"/>
      <c r="Y702" s="477"/>
      <c r="Z702" s="478"/>
      <c r="BN702" s="609"/>
    </row>
    <row r="703" spans="2:66" ht="3.65" customHeight="1">
      <c r="B703" s="605"/>
      <c r="H703" s="1513"/>
      <c r="K703" s="479"/>
      <c r="L703" s="480"/>
      <c r="M703" s="480"/>
      <c r="N703" s="480"/>
      <c r="O703" s="480"/>
      <c r="P703" s="480"/>
      <c r="Q703" s="480"/>
      <c r="R703" s="480"/>
      <c r="S703" s="480"/>
      <c r="T703" s="480"/>
      <c r="U703" s="480"/>
      <c r="V703" s="480"/>
      <c r="W703" s="480"/>
      <c r="X703" s="480"/>
      <c r="Y703" s="480"/>
      <c r="Z703" s="481"/>
      <c r="BN703" s="609"/>
    </row>
    <row r="704" spans="2:66" ht="3.65" customHeight="1">
      <c r="B704" s="605"/>
      <c r="H704" s="1513"/>
      <c r="BN704" s="609"/>
    </row>
    <row r="705" spans="2:66" ht="3.65" customHeight="1">
      <c r="B705" s="605"/>
      <c r="H705" s="1513"/>
      <c r="BN705" s="609"/>
    </row>
    <row r="706" spans="2:66" ht="3.65" customHeight="1">
      <c r="B706" s="605"/>
      <c r="H706" s="1513"/>
      <c r="BN706" s="609"/>
    </row>
    <row r="707" spans="2:66" ht="3.65" customHeight="1">
      <c r="B707" s="605"/>
      <c r="H707" s="1513"/>
      <c r="BN707" s="609"/>
    </row>
    <row r="708" spans="2:66" ht="3.65" customHeight="1">
      <c r="B708" s="1517"/>
      <c r="C708" s="1518"/>
      <c r="D708" s="1518"/>
      <c r="E708" s="1518"/>
      <c r="F708" s="1518"/>
      <c r="G708" s="1518"/>
      <c r="H708" s="1518"/>
      <c r="I708" s="1518"/>
      <c r="J708" s="1518"/>
      <c r="K708" s="1518"/>
      <c r="L708" s="1518"/>
      <c r="M708" s="1518"/>
      <c r="N708" s="1518"/>
      <c r="O708" s="1518"/>
      <c r="P708" s="1518"/>
      <c r="Q708" s="1518"/>
      <c r="R708" s="1518"/>
      <c r="S708" s="1518"/>
      <c r="T708" s="1518"/>
      <c r="U708" s="1518"/>
      <c r="V708" s="1518"/>
      <c r="W708" s="1518"/>
      <c r="X708" s="1518"/>
      <c r="Y708" s="1518"/>
      <c r="Z708" s="1518"/>
      <c r="AA708" s="1518"/>
      <c r="AB708" s="1518"/>
      <c r="AC708" s="1518"/>
      <c r="AD708" s="1518"/>
      <c r="AE708" s="1518"/>
      <c r="AF708" s="1518"/>
      <c r="AG708" s="1518"/>
      <c r="AH708" s="1518"/>
      <c r="AI708" s="1518"/>
      <c r="AJ708" s="1518"/>
      <c r="AK708" s="1518"/>
      <c r="AL708" s="1518"/>
      <c r="AM708" s="1518"/>
      <c r="AN708" s="1518"/>
      <c r="AO708" s="1518"/>
      <c r="AP708" s="1518"/>
      <c r="AQ708" s="1518"/>
      <c r="AR708" s="1518"/>
      <c r="AS708" s="1518"/>
      <c r="AT708" s="1518"/>
      <c r="AU708" s="1518"/>
      <c r="AV708" s="1518"/>
      <c r="AW708" s="1518"/>
      <c r="AX708" s="1518"/>
      <c r="AY708" s="1518"/>
      <c r="AZ708" s="1518"/>
      <c r="BA708" s="1518"/>
      <c r="BB708" s="1518"/>
      <c r="BC708" s="1518"/>
      <c r="BD708" s="1518"/>
      <c r="BE708" s="1518"/>
      <c r="BF708" s="1518"/>
      <c r="BG708" s="1518"/>
      <c r="BH708" s="1518"/>
      <c r="BI708" s="1518"/>
      <c r="BJ708" s="1518"/>
      <c r="BK708" s="1518"/>
      <c r="BL708" s="1518"/>
      <c r="BM708" s="1518"/>
      <c r="BN708" s="1519"/>
    </row>
    <row r="709" spans="2:66" ht="3.65" customHeight="1">
      <c r="B709" s="1520"/>
      <c r="C709" s="1521"/>
      <c r="D709" s="1521"/>
      <c r="E709" s="1521"/>
      <c r="F709" s="1521"/>
      <c r="G709" s="1521"/>
      <c r="H709" s="1521"/>
      <c r="I709" s="1521"/>
      <c r="J709" s="1521"/>
      <c r="K709" s="1521"/>
      <c r="L709" s="1521"/>
      <c r="M709" s="1521"/>
      <c r="N709" s="1521"/>
      <c r="O709" s="1521"/>
      <c r="P709" s="1521"/>
      <c r="Q709" s="1521"/>
      <c r="R709" s="1521"/>
      <c r="S709" s="1521"/>
      <c r="T709" s="1521"/>
      <c r="U709" s="1521"/>
      <c r="V709" s="1521"/>
      <c r="W709" s="1521"/>
      <c r="X709" s="1521"/>
      <c r="Y709" s="1521"/>
      <c r="Z709" s="1521"/>
      <c r="AA709" s="1521"/>
      <c r="AB709" s="1521"/>
      <c r="AC709" s="1521"/>
      <c r="AD709" s="1521"/>
      <c r="AE709" s="1521"/>
      <c r="AF709" s="1521"/>
      <c r="AG709" s="1521"/>
      <c r="AH709" s="1521"/>
      <c r="AI709" s="1521"/>
      <c r="AJ709" s="1521"/>
      <c r="AK709" s="1521"/>
      <c r="AL709" s="1521"/>
      <c r="AM709" s="1521"/>
      <c r="AN709" s="1521"/>
      <c r="AO709" s="1521"/>
      <c r="AP709" s="1521"/>
      <c r="AQ709" s="1521"/>
      <c r="AR709" s="1521"/>
      <c r="AS709" s="1521"/>
      <c r="AT709" s="1521"/>
      <c r="AU709" s="1521"/>
      <c r="AV709" s="1521"/>
      <c r="AW709" s="1521"/>
      <c r="AX709" s="1521"/>
      <c r="AY709" s="1521"/>
      <c r="AZ709" s="1521"/>
      <c r="BA709" s="1521"/>
      <c r="BB709" s="1521"/>
      <c r="BC709" s="1521"/>
      <c r="BD709" s="1521"/>
      <c r="BE709" s="1521"/>
      <c r="BF709" s="1521"/>
      <c r="BG709" s="1521"/>
      <c r="BH709" s="1521"/>
      <c r="BI709" s="1521"/>
      <c r="BJ709" s="1521"/>
      <c r="BK709" s="1521"/>
      <c r="BL709" s="1521"/>
      <c r="BM709" s="1521"/>
      <c r="BN709" s="1522"/>
    </row>
    <row r="710" spans="2:66" ht="14.5" customHeight="1">
      <c r="B710" s="707" t="s">
        <v>274</v>
      </c>
      <c r="C710" s="707"/>
      <c r="D710" s="708" t="s">
        <v>257</v>
      </c>
      <c r="E710" s="707" t="s">
        <v>237</v>
      </c>
      <c r="F710" s="707" t="s">
        <v>120</v>
      </c>
      <c r="G710" s="709"/>
      <c r="H710" s="1512"/>
      <c r="I710" s="710"/>
      <c r="J710" s="710"/>
      <c r="K710" s="710"/>
      <c r="L710" s="710"/>
      <c r="M710" s="710"/>
      <c r="N710" s="710"/>
      <c r="O710" s="710"/>
      <c r="P710" s="710"/>
      <c r="Q710" s="710"/>
      <c r="R710" s="710"/>
      <c r="S710" s="710"/>
      <c r="T710" s="710"/>
      <c r="U710" s="710"/>
      <c r="V710" s="710"/>
      <c r="W710" s="710"/>
      <c r="X710" s="710"/>
      <c r="Y710" s="710"/>
      <c r="Z710" s="710"/>
      <c r="AA710" s="710"/>
      <c r="AB710" s="710"/>
      <c r="AC710" s="710"/>
      <c r="AD710" s="710"/>
      <c r="AE710" s="710"/>
      <c r="AF710" s="710"/>
      <c r="AG710" s="710"/>
      <c r="AH710" s="710"/>
      <c r="AI710" s="710"/>
      <c r="AJ710" s="710"/>
      <c r="AK710" s="710"/>
      <c r="AL710" s="710"/>
      <c r="AM710" s="710"/>
      <c r="AN710" s="710"/>
      <c r="AO710" s="710"/>
      <c r="AP710" s="710"/>
      <c r="AQ710" s="710"/>
      <c r="AR710" s="710"/>
      <c r="AS710" s="710"/>
      <c r="AT710" s="710"/>
      <c r="AU710" s="710"/>
      <c r="AV710" s="710"/>
      <c r="AW710" s="710"/>
      <c r="AX710" s="710"/>
      <c r="AY710" s="710"/>
      <c r="AZ710" s="710"/>
      <c r="BA710" s="710"/>
      <c r="BB710" s="710"/>
      <c r="BC710" s="710"/>
      <c r="BD710" s="710"/>
      <c r="BE710" s="710"/>
      <c r="BF710" s="710"/>
      <c r="BG710" s="710"/>
      <c r="BH710" s="710"/>
      <c r="BI710" s="710"/>
      <c r="BJ710" s="710"/>
      <c r="BK710" s="710"/>
      <c r="BL710" s="710"/>
      <c r="BM710" s="710"/>
      <c r="BN710" s="711"/>
    </row>
    <row r="711" spans="2:66" ht="3.65" customHeight="1">
      <c r="B711" s="605"/>
      <c r="H711" s="1513"/>
      <c r="BN711" s="609"/>
    </row>
    <row r="712" spans="2:66" ht="3.65" customHeight="1">
      <c r="B712" s="605"/>
      <c r="H712" s="1513"/>
      <c r="BN712" s="609"/>
    </row>
    <row r="713" spans="2:66" ht="3.65" customHeight="1">
      <c r="B713" s="605"/>
      <c r="H713" s="1513"/>
      <c r="BN713" s="609"/>
    </row>
    <row r="714" spans="2:66" ht="3.65" customHeight="1">
      <c r="B714" s="605"/>
      <c r="H714" s="1513"/>
      <c r="K714" s="486"/>
      <c r="L714" s="487"/>
      <c r="M714" s="487"/>
      <c r="N714" s="487"/>
      <c r="O714" s="487"/>
      <c r="P714" s="487"/>
      <c r="Q714" s="487"/>
      <c r="R714" s="487"/>
      <c r="S714" s="487"/>
      <c r="T714" s="487"/>
      <c r="U714" s="487"/>
      <c r="V714" s="487"/>
      <c r="W714" s="487"/>
      <c r="X714" s="487"/>
      <c r="Y714" s="487"/>
      <c r="Z714" s="487"/>
      <c r="AA714" s="487"/>
      <c r="AB714" s="487"/>
      <c r="AC714" s="487"/>
      <c r="AD714" s="487"/>
      <c r="AE714" s="487"/>
      <c r="AF714" s="487"/>
      <c r="AG714" s="487"/>
      <c r="AH714" s="487"/>
      <c r="AI714" s="487"/>
      <c r="AJ714" s="487"/>
      <c r="AK714" s="487"/>
      <c r="AL714" s="487"/>
      <c r="AM714" s="487"/>
      <c r="AN714" s="487"/>
      <c r="AO714" s="487"/>
      <c r="AP714" s="487"/>
      <c r="AQ714" s="487"/>
      <c r="AR714" s="487"/>
      <c r="AS714" s="487"/>
      <c r="AT714" s="487"/>
      <c r="AU714" s="487"/>
      <c r="AV714" s="487"/>
      <c r="AW714" s="487"/>
      <c r="AX714" s="487"/>
      <c r="AY714" s="487"/>
      <c r="AZ714" s="487"/>
      <c r="BA714" s="487"/>
      <c r="BB714" s="487"/>
      <c r="BC714" s="488"/>
      <c r="BN714" s="609"/>
    </row>
    <row r="715" spans="2:66" ht="3.65" customHeight="1">
      <c r="B715" s="605"/>
      <c r="H715" s="1513"/>
      <c r="K715" s="489"/>
      <c r="L715" s="490"/>
      <c r="M715" s="490"/>
      <c r="N715" s="490"/>
      <c r="O715" s="490"/>
      <c r="P715" s="490"/>
      <c r="Q715" s="490"/>
      <c r="R715" s="490"/>
      <c r="S715" s="490"/>
      <c r="T715" s="490"/>
      <c r="U715" s="490"/>
      <c r="V715" s="490"/>
      <c r="W715" s="490"/>
      <c r="X715" s="490"/>
      <c r="Y715" s="490"/>
      <c r="Z715" s="490"/>
      <c r="AA715" s="490"/>
      <c r="AB715" s="490"/>
      <c r="AC715" s="490"/>
      <c r="AD715" s="490"/>
      <c r="AE715" s="490"/>
      <c r="AF715" s="490"/>
      <c r="AG715" s="490"/>
      <c r="AH715" s="490"/>
      <c r="AI715" s="490"/>
      <c r="AJ715" s="490"/>
      <c r="AK715" s="490"/>
      <c r="AL715" s="490"/>
      <c r="AM715" s="490"/>
      <c r="AN715" s="490"/>
      <c r="AO715" s="490"/>
      <c r="AP715" s="490"/>
      <c r="AQ715" s="490"/>
      <c r="AR715" s="490"/>
      <c r="AS715" s="490"/>
      <c r="AT715" s="490"/>
      <c r="AU715" s="490"/>
      <c r="AV715" s="490"/>
      <c r="AW715" s="490"/>
      <c r="AX715" s="490"/>
      <c r="AY715" s="490"/>
      <c r="AZ715" s="490"/>
      <c r="BA715" s="490"/>
      <c r="BB715" s="490"/>
      <c r="BC715" s="491"/>
      <c r="BN715" s="609"/>
    </row>
    <row r="716" spans="2:66" ht="3.65" customHeight="1">
      <c r="B716" s="605"/>
      <c r="H716" s="1513"/>
      <c r="K716" s="466"/>
      <c r="L716" s="467"/>
      <c r="M716" s="1529"/>
      <c r="N716" s="973"/>
      <c r="O716" s="973"/>
      <c r="P716" s="975"/>
      <c r="Q716" s="975"/>
      <c r="R716" s="975"/>
      <c r="S716" s="752"/>
      <c r="T716" s="753"/>
      <c r="U716" s="752"/>
      <c r="V716" s="753"/>
      <c r="W716" s="752"/>
      <c r="X716" s="753"/>
      <c r="Y716" s="753"/>
      <c r="Z716" s="753"/>
      <c r="AA716" s="977" t="s">
        <v>272</v>
      </c>
      <c r="AB716" s="977"/>
      <c r="AC716" s="977"/>
      <c r="AD716" s="977"/>
      <c r="AE716" s="977"/>
      <c r="AF716" s="977"/>
      <c r="AG716" s="977"/>
      <c r="AH716" s="977"/>
      <c r="AI716" s="977"/>
      <c r="AJ716" s="977"/>
      <c r="AK716" s="977"/>
      <c r="AL716" s="977"/>
      <c r="AM716" s="977"/>
      <c r="AN716" s="977"/>
      <c r="AO716" s="753"/>
      <c r="AP716" s="753"/>
      <c r="AQ716" s="753"/>
      <c r="AR716" s="753"/>
      <c r="AS716" s="753"/>
      <c r="AT716" s="753"/>
      <c r="AU716" s="753"/>
      <c r="AV716" s="753"/>
      <c r="AW716" s="753"/>
      <c r="AX716" s="753"/>
      <c r="AY716" s="753"/>
      <c r="AZ716" s="753"/>
      <c r="BA716" s="754"/>
      <c r="BB716" s="466"/>
      <c r="BC716" s="467"/>
      <c r="BN716" s="609"/>
    </row>
    <row r="717" spans="2:66" ht="3.65" customHeight="1">
      <c r="B717" s="605"/>
      <c r="H717" s="1513"/>
      <c r="K717" s="466"/>
      <c r="L717" s="467"/>
      <c r="M717" s="1530"/>
      <c r="N717" s="974"/>
      <c r="O717" s="974"/>
      <c r="P717" s="976"/>
      <c r="Q717" s="976"/>
      <c r="R717" s="976"/>
      <c r="S717" s="755"/>
      <c r="T717" s="721"/>
      <c r="U717" s="755"/>
      <c r="V717" s="721"/>
      <c r="W717" s="755"/>
      <c r="X717" s="721"/>
      <c r="Y717" s="721"/>
      <c r="Z717" s="721"/>
      <c r="AA717" s="978"/>
      <c r="AB717" s="978"/>
      <c r="AC717" s="978"/>
      <c r="AD717" s="978"/>
      <c r="AE717" s="978"/>
      <c r="AF717" s="978"/>
      <c r="AG717" s="978"/>
      <c r="AH717" s="978"/>
      <c r="AI717" s="978"/>
      <c r="AJ717" s="978"/>
      <c r="AK717" s="978"/>
      <c r="AL717" s="978"/>
      <c r="AM717" s="978"/>
      <c r="AN717" s="978"/>
      <c r="AO717" s="721"/>
      <c r="AP717" s="721"/>
      <c r="AQ717" s="721"/>
      <c r="AR717" s="721"/>
      <c r="AS717" s="721"/>
      <c r="AT717" s="721"/>
      <c r="AU717" s="721"/>
      <c r="AV717" s="721"/>
      <c r="AW717" s="721"/>
      <c r="AX717" s="721"/>
      <c r="AY717" s="721"/>
      <c r="AZ717" s="721"/>
      <c r="BA717" s="722"/>
      <c r="BB717" s="466"/>
      <c r="BC717" s="467"/>
      <c r="BN717" s="609"/>
    </row>
    <row r="718" spans="2:66" ht="3.65" customHeight="1">
      <c r="B718" s="605"/>
      <c r="H718" s="1513"/>
      <c r="K718" s="466"/>
      <c r="L718" s="467"/>
      <c r="M718" s="750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51"/>
      <c r="BB718" s="466"/>
      <c r="BC718" s="467"/>
      <c r="BN718" s="609"/>
    </row>
    <row r="719" spans="2:66" ht="3.65" customHeight="1">
      <c r="B719" s="605"/>
      <c r="H719" s="1513"/>
      <c r="K719" s="466"/>
      <c r="L719" s="467"/>
      <c r="M719" s="750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51"/>
      <c r="BB719" s="466"/>
      <c r="BC719" s="467"/>
      <c r="BN719" s="609"/>
    </row>
    <row r="720" spans="2:66" ht="3.65" customHeight="1">
      <c r="B720" s="605"/>
      <c r="H720" s="1513"/>
      <c r="K720" s="466"/>
      <c r="L720" s="467"/>
      <c r="M720" s="750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51"/>
      <c r="BB720" s="466"/>
      <c r="BC720" s="467"/>
      <c r="BN720" s="609"/>
    </row>
    <row r="721" spans="2:66" ht="3.65" customHeight="1">
      <c r="B721" s="605"/>
      <c r="H721" s="1513"/>
      <c r="K721" s="466"/>
      <c r="L721" s="467"/>
      <c r="M721" s="750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51"/>
      <c r="BB721" s="466"/>
      <c r="BC721" s="467"/>
      <c r="BN721" s="609"/>
    </row>
    <row r="722" spans="2:66" ht="3.65" customHeight="1">
      <c r="B722" s="605"/>
      <c r="H722" s="1513"/>
      <c r="K722" s="466"/>
      <c r="L722" s="467"/>
      <c r="M722" s="750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51"/>
      <c r="BB722" s="466"/>
      <c r="BC722" s="467"/>
      <c r="BN722" s="609"/>
    </row>
    <row r="723" spans="2:66" ht="3.65" customHeight="1">
      <c r="B723" s="605"/>
      <c r="H723" s="1513"/>
      <c r="K723" s="466"/>
      <c r="L723" s="467"/>
      <c r="M723" s="750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51"/>
      <c r="BB723" s="466"/>
      <c r="BC723" s="467"/>
      <c r="BN723" s="609"/>
    </row>
    <row r="724" spans="2:66" ht="3.65" customHeight="1">
      <c r="B724" s="605"/>
      <c r="H724" s="1513"/>
      <c r="K724" s="466"/>
      <c r="L724" s="467"/>
      <c r="M724" s="750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51"/>
      <c r="BB724" s="466"/>
      <c r="BC724" s="467"/>
      <c r="BN724" s="609"/>
    </row>
    <row r="725" spans="2:66" ht="3.65" customHeight="1">
      <c r="B725" s="605"/>
      <c r="H725" s="1513"/>
      <c r="K725" s="466"/>
      <c r="L725" s="467"/>
      <c r="M725" s="750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51"/>
      <c r="BB725" s="466"/>
      <c r="BC725" s="467"/>
      <c r="BN725" s="609"/>
    </row>
    <row r="726" spans="2:66" ht="3.65" customHeight="1">
      <c r="B726" s="605"/>
      <c r="H726" s="1513"/>
      <c r="K726" s="466"/>
      <c r="L726" s="467"/>
      <c r="M726" s="750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51"/>
      <c r="BB726" s="466"/>
      <c r="BC726" s="467"/>
      <c r="BN726" s="609"/>
    </row>
    <row r="727" spans="2:66" ht="3.65" customHeight="1">
      <c r="B727" s="605"/>
      <c r="H727" s="1513"/>
      <c r="K727" s="466"/>
      <c r="L727" s="467"/>
      <c r="M727" s="750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51"/>
      <c r="BB727" s="466"/>
      <c r="BC727" s="467"/>
      <c r="BN727" s="609"/>
    </row>
    <row r="728" spans="2:66" ht="3.65" customHeight="1">
      <c r="B728" s="605"/>
      <c r="H728" s="1513"/>
      <c r="K728" s="466"/>
      <c r="L728" s="467"/>
      <c r="M728" s="750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51"/>
      <c r="BB728" s="466"/>
      <c r="BC728" s="467"/>
      <c r="BN728" s="609"/>
    </row>
    <row r="729" spans="2:66" ht="3.65" customHeight="1">
      <c r="B729" s="605"/>
      <c r="H729" s="1513"/>
      <c r="K729" s="466"/>
      <c r="L729" s="467"/>
      <c r="M729" s="750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51"/>
      <c r="BB729" s="466"/>
      <c r="BC729" s="467"/>
      <c r="BN729" s="609"/>
    </row>
    <row r="730" spans="2:66" ht="3.65" customHeight="1">
      <c r="B730" s="605"/>
      <c r="H730" s="1513"/>
      <c r="K730" s="466"/>
      <c r="L730" s="467"/>
      <c r="M730" s="750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51"/>
      <c r="BB730" s="466"/>
      <c r="BC730" s="467"/>
      <c r="BN730" s="609"/>
    </row>
    <row r="731" spans="2:66" ht="3.65" customHeight="1">
      <c r="B731" s="605"/>
      <c r="H731" s="1513"/>
      <c r="K731" s="466"/>
      <c r="L731" s="467"/>
      <c r="M731" s="750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51"/>
      <c r="BB731" s="466"/>
      <c r="BC731" s="467"/>
      <c r="BN731" s="609"/>
    </row>
    <row r="732" spans="2:66" ht="3.65" customHeight="1">
      <c r="B732" s="605"/>
      <c r="H732" s="1513"/>
      <c r="K732" s="466"/>
      <c r="L732" s="467"/>
      <c r="M732" s="750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51"/>
      <c r="BB732" s="466"/>
      <c r="BC732" s="467"/>
      <c r="BN732" s="609"/>
    </row>
    <row r="733" spans="2:66" ht="3.65" customHeight="1">
      <c r="B733" s="605"/>
      <c r="H733" s="1513"/>
      <c r="K733" s="466"/>
      <c r="L733" s="467"/>
      <c r="M733" s="750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51"/>
      <c r="BB733" s="466"/>
      <c r="BC733" s="467"/>
      <c r="BN733" s="609"/>
    </row>
    <row r="734" spans="2:66" ht="3.65" customHeight="1">
      <c r="B734" s="605"/>
      <c r="H734" s="1513"/>
      <c r="K734" s="466"/>
      <c r="L734" s="467"/>
      <c r="M734" s="750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751"/>
      <c r="BB734" s="466"/>
      <c r="BC734" s="467"/>
      <c r="BN734" s="609"/>
    </row>
    <row r="735" spans="2:66" ht="3.65" customHeight="1">
      <c r="B735" s="605"/>
      <c r="H735" s="1513"/>
      <c r="K735" s="466"/>
      <c r="L735" s="467"/>
      <c r="M735" s="750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751"/>
      <c r="BB735" s="466"/>
      <c r="BC735" s="467"/>
      <c r="BN735" s="609"/>
    </row>
    <row r="736" spans="2:66" ht="3.65" customHeight="1">
      <c r="B736" s="605"/>
      <c r="H736" s="1513"/>
      <c r="K736" s="466"/>
      <c r="L736" s="467"/>
      <c r="M736" s="750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751"/>
      <c r="BB736" s="466"/>
      <c r="BC736" s="467"/>
      <c r="BN736" s="609"/>
    </row>
    <row r="737" spans="2:66" ht="3.65" customHeight="1">
      <c r="B737" s="605"/>
      <c r="H737" s="1513"/>
      <c r="K737" s="466"/>
      <c r="L737" s="467"/>
      <c r="M737" s="750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751"/>
      <c r="BB737" s="466"/>
      <c r="BC737" s="467"/>
      <c r="BN737" s="609"/>
    </row>
    <row r="738" spans="2:66" ht="3.65" customHeight="1">
      <c r="B738" s="605"/>
      <c r="H738" s="1513"/>
      <c r="K738" s="466"/>
      <c r="L738" s="467"/>
      <c r="M738" s="750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751"/>
      <c r="BB738" s="466"/>
      <c r="BC738" s="467"/>
      <c r="BN738" s="609"/>
    </row>
    <row r="739" spans="2:66" ht="3.65" customHeight="1">
      <c r="B739" s="605"/>
      <c r="H739" s="1513"/>
      <c r="K739" s="466"/>
      <c r="L739" s="467"/>
      <c r="M739" s="750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751"/>
      <c r="BB739" s="466"/>
      <c r="BC739" s="467"/>
      <c r="BN739" s="609"/>
    </row>
    <row r="740" spans="2:66" ht="3.65" customHeight="1">
      <c r="B740" s="605"/>
      <c r="H740" s="1513"/>
      <c r="K740" s="466"/>
      <c r="L740" s="467"/>
      <c r="M740" s="750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751"/>
      <c r="BB740" s="466"/>
      <c r="BC740" s="467"/>
      <c r="BN740" s="609"/>
    </row>
    <row r="741" spans="2:66" ht="3.65" customHeight="1">
      <c r="B741" s="605"/>
      <c r="H741" s="1513"/>
      <c r="K741" s="466"/>
      <c r="L741" s="467"/>
      <c r="M741" s="750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751"/>
      <c r="BB741" s="466"/>
      <c r="BC741" s="467"/>
      <c r="BN741" s="609"/>
    </row>
    <row r="742" spans="2:66" ht="3.65" customHeight="1">
      <c r="B742" s="605"/>
      <c r="H742" s="1513"/>
      <c r="K742" s="466"/>
      <c r="L742" s="467"/>
      <c r="M742" s="750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751"/>
      <c r="BB742" s="466"/>
      <c r="BC742" s="467"/>
      <c r="BN742" s="609"/>
    </row>
    <row r="743" spans="2:66" ht="3.65" customHeight="1">
      <c r="B743" s="605"/>
      <c r="H743" s="1513"/>
      <c r="K743" s="466"/>
      <c r="L743" s="467"/>
      <c r="M743" s="750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751"/>
      <c r="BB743" s="466"/>
      <c r="BC743" s="467"/>
      <c r="BN743" s="609"/>
    </row>
    <row r="744" spans="2:66" ht="3.65" customHeight="1">
      <c r="B744" s="605"/>
      <c r="H744" s="1513"/>
      <c r="K744" s="466"/>
      <c r="L744" s="467"/>
      <c r="M744" s="750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751"/>
      <c r="BB744" s="466"/>
      <c r="BC744" s="467"/>
      <c r="BN744" s="609"/>
    </row>
    <row r="745" spans="2:66" ht="3.65" customHeight="1">
      <c r="B745" s="605"/>
      <c r="H745" s="1513"/>
      <c r="K745" s="466"/>
      <c r="L745" s="467"/>
      <c r="M745" s="750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751"/>
      <c r="BB745" s="466"/>
      <c r="BC745" s="467"/>
      <c r="BN745" s="609"/>
    </row>
    <row r="746" spans="2:66" ht="3.65" customHeight="1">
      <c r="B746" s="605"/>
      <c r="H746" s="1513"/>
      <c r="K746" s="466"/>
      <c r="L746" s="467"/>
      <c r="M746" s="750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751"/>
      <c r="BB746" s="466"/>
      <c r="BC746" s="467"/>
      <c r="BN746" s="609"/>
    </row>
    <row r="747" spans="2:66" ht="3.65" customHeight="1">
      <c r="B747" s="605"/>
      <c r="H747" s="1513"/>
      <c r="K747" s="466"/>
      <c r="L747" s="467"/>
      <c r="M747" s="750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751"/>
      <c r="BB747" s="466"/>
      <c r="BC747" s="467"/>
      <c r="BN747" s="609"/>
    </row>
    <row r="748" spans="2:66" ht="3.65" customHeight="1">
      <c r="B748" s="605"/>
      <c r="H748" s="1513"/>
      <c r="K748" s="466"/>
      <c r="L748" s="467"/>
      <c r="M748" s="750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751"/>
      <c r="BB748" s="466"/>
      <c r="BC748" s="467"/>
      <c r="BN748" s="609"/>
    </row>
    <row r="749" spans="2:66" ht="3.65" customHeight="1">
      <c r="B749" s="605"/>
      <c r="H749" s="1513"/>
      <c r="K749" s="466"/>
      <c r="L749" s="467"/>
      <c r="M749" s="750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751"/>
      <c r="BB749" s="466"/>
      <c r="BC749" s="467"/>
      <c r="BN749" s="609"/>
    </row>
    <row r="750" spans="2:66" ht="3.65" customHeight="1">
      <c r="B750" s="605"/>
      <c r="H750" s="1513"/>
      <c r="K750" s="466"/>
      <c r="L750" s="467"/>
      <c r="M750" s="750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751"/>
      <c r="BB750" s="466"/>
      <c r="BC750" s="467"/>
      <c r="BN750" s="609"/>
    </row>
    <row r="751" spans="2:66" ht="3.65" customHeight="1">
      <c r="B751" s="605"/>
      <c r="H751" s="1513"/>
      <c r="K751" s="466"/>
      <c r="L751" s="467"/>
      <c r="M751" s="750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751"/>
      <c r="BB751" s="466"/>
      <c r="BC751" s="467"/>
      <c r="BN751" s="609"/>
    </row>
    <row r="752" spans="2:66" ht="3.65" customHeight="1">
      <c r="B752" s="605"/>
      <c r="H752" s="1513"/>
      <c r="K752" s="466"/>
      <c r="L752" s="467"/>
      <c r="M752" s="750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751"/>
      <c r="BB752" s="466"/>
      <c r="BC752" s="467"/>
      <c r="BN752" s="609"/>
    </row>
    <row r="753" spans="2:66" ht="3.65" customHeight="1">
      <c r="B753" s="605"/>
      <c r="H753" s="1513"/>
      <c r="K753" s="466"/>
      <c r="L753" s="467"/>
      <c r="M753" s="750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751"/>
      <c r="BB753" s="466"/>
      <c r="BC753" s="467"/>
      <c r="BN753" s="609"/>
    </row>
    <row r="754" spans="2:66" ht="3.65" customHeight="1">
      <c r="B754" s="605"/>
      <c r="H754" s="1513"/>
      <c r="K754" s="466"/>
      <c r="L754" s="467"/>
      <c r="M754" s="750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751"/>
      <c r="BB754" s="466"/>
      <c r="BC754" s="467"/>
      <c r="BN754" s="609"/>
    </row>
    <row r="755" spans="2:66" ht="3.65" customHeight="1">
      <c r="B755" s="605"/>
      <c r="H755" s="1513"/>
      <c r="K755" s="466"/>
      <c r="L755" s="467"/>
      <c r="M755" s="750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751"/>
      <c r="BB755" s="466"/>
      <c r="BC755" s="467"/>
      <c r="BN755" s="609"/>
    </row>
    <row r="756" spans="2:66" ht="3.65" customHeight="1">
      <c r="B756" s="605"/>
      <c r="H756" s="1513"/>
      <c r="K756" s="466"/>
      <c r="L756" s="467"/>
      <c r="M756" s="750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751"/>
      <c r="BB756" s="466"/>
      <c r="BC756" s="467"/>
      <c r="BN756" s="609"/>
    </row>
    <row r="757" spans="2:66" ht="3.65" customHeight="1">
      <c r="B757" s="605"/>
      <c r="H757" s="1513"/>
      <c r="K757" s="466"/>
      <c r="L757" s="467"/>
      <c r="M757" s="750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751"/>
      <c r="BB757" s="466"/>
      <c r="BC757" s="467"/>
      <c r="BN757" s="609"/>
    </row>
    <row r="758" spans="2:66" ht="3.65" customHeight="1">
      <c r="B758" s="605"/>
      <c r="H758" s="1513"/>
      <c r="K758" s="466"/>
      <c r="L758" s="467"/>
      <c r="M758" s="750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751"/>
      <c r="BB758" s="466"/>
      <c r="BC758" s="467"/>
      <c r="BN758" s="609"/>
    </row>
    <row r="759" spans="2:66" ht="3.65" customHeight="1">
      <c r="B759" s="605"/>
      <c r="H759" s="1513"/>
      <c r="K759" s="466"/>
      <c r="L759" s="467"/>
      <c r="M759" s="750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751"/>
      <c r="BB759" s="466"/>
      <c r="BC759" s="467"/>
      <c r="BN759" s="609"/>
    </row>
    <row r="760" spans="2:66" ht="3.65" customHeight="1">
      <c r="B760" s="605"/>
      <c r="H760" s="1513"/>
      <c r="K760" s="466"/>
      <c r="L760" s="467"/>
      <c r="M760" s="750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751"/>
      <c r="BB760" s="466"/>
      <c r="BC760" s="467"/>
      <c r="BN760" s="609"/>
    </row>
    <row r="761" spans="2:66" ht="3.65" customHeight="1">
      <c r="B761" s="605"/>
      <c r="H761" s="1513"/>
      <c r="K761" s="466"/>
      <c r="L761" s="467"/>
      <c r="M761" s="750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751"/>
      <c r="BB761" s="466"/>
      <c r="BC761" s="467"/>
      <c r="BN761" s="609"/>
    </row>
    <row r="762" spans="2:66" ht="3.65" customHeight="1">
      <c r="B762" s="605"/>
      <c r="H762" s="1513"/>
      <c r="K762" s="466"/>
      <c r="L762" s="467"/>
      <c r="M762" s="750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751"/>
      <c r="BB762" s="466"/>
      <c r="BC762" s="467"/>
      <c r="BN762" s="609"/>
    </row>
    <row r="763" spans="2:66" ht="3.65" customHeight="1">
      <c r="B763" s="605"/>
      <c r="H763" s="1513"/>
      <c r="K763" s="466"/>
      <c r="L763" s="467"/>
      <c r="M763" s="750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751"/>
      <c r="BB763" s="466"/>
      <c r="BC763" s="467"/>
      <c r="BN763" s="609"/>
    </row>
    <row r="764" spans="2:66" ht="3.65" customHeight="1">
      <c r="B764" s="605"/>
      <c r="H764" s="1513"/>
      <c r="K764" s="466"/>
      <c r="L764" s="467"/>
      <c r="M764" s="750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751"/>
      <c r="BB764" s="466"/>
      <c r="BC764" s="467"/>
      <c r="BN764" s="609"/>
    </row>
    <row r="765" spans="2:66" ht="3.65" customHeight="1">
      <c r="B765" s="605"/>
      <c r="H765" s="1513"/>
      <c r="K765" s="466"/>
      <c r="L765" s="467"/>
      <c r="M765" s="750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751"/>
      <c r="BB765" s="466"/>
      <c r="BC765" s="467"/>
      <c r="BN765" s="609"/>
    </row>
    <row r="766" spans="2:66" ht="3.65" customHeight="1">
      <c r="B766" s="605"/>
      <c r="H766" s="1513"/>
      <c r="K766" s="466"/>
      <c r="L766" s="467"/>
      <c r="M766" s="750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751"/>
      <c r="BB766" s="466"/>
      <c r="BC766" s="467"/>
      <c r="BN766" s="609"/>
    </row>
    <row r="767" spans="2:66" ht="3.65" customHeight="1">
      <c r="B767" s="605"/>
      <c r="H767" s="1513"/>
      <c r="K767" s="466"/>
      <c r="L767" s="467"/>
      <c r="M767" s="750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751"/>
      <c r="BB767" s="466"/>
      <c r="BC767" s="467"/>
      <c r="BN767" s="609"/>
    </row>
    <row r="768" spans="2:66" ht="3.65" customHeight="1">
      <c r="B768" s="605"/>
      <c r="H768" s="1513"/>
      <c r="K768" s="466"/>
      <c r="L768" s="467"/>
      <c r="M768" s="750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751"/>
      <c r="BB768" s="466"/>
      <c r="BC768" s="467"/>
      <c r="BN768" s="609"/>
    </row>
    <row r="769" spans="2:66" ht="3.65" customHeight="1">
      <c r="B769" s="605"/>
      <c r="H769" s="1513"/>
      <c r="K769" s="466"/>
      <c r="L769" s="467"/>
      <c r="M769" s="750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751"/>
      <c r="BB769" s="466"/>
      <c r="BC769" s="467"/>
      <c r="BN769" s="609"/>
    </row>
    <row r="770" spans="2:66" ht="3.65" customHeight="1">
      <c r="B770" s="605"/>
      <c r="H770" s="1513"/>
      <c r="K770" s="466"/>
      <c r="L770" s="467"/>
      <c r="M770" s="750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751"/>
      <c r="BB770" s="466"/>
      <c r="BC770" s="467"/>
      <c r="BN770" s="609"/>
    </row>
    <row r="771" spans="2:66" ht="3.65" customHeight="1">
      <c r="B771" s="605"/>
      <c r="H771" s="1513"/>
      <c r="K771" s="466"/>
      <c r="L771" s="467"/>
      <c r="M771" s="750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751"/>
      <c r="BB771" s="466"/>
      <c r="BC771" s="467"/>
      <c r="BN771" s="609"/>
    </row>
    <row r="772" spans="2:66" ht="3.65" customHeight="1">
      <c r="B772" s="605"/>
      <c r="H772" s="1513"/>
      <c r="K772" s="466"/>
      <c r="L772" s="467"/>
      <c r="M772" s="750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751"/>
      <c r="BB772" s="466"/>
      <c r="BC772" s="467"/>
      <c r="BN772" s="609"/>
    </row>
    <row r="773" spans="2:66" ht="3.65" customHeight="1">
      <c r="B773" s="605"/>
      <c r="H773" s="1513"/>
      <c r="K773" s="466"/>
      <c r="L773" s="467"/>
      <c r="M773" s="750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751"/>
      <c r="BB773" s="466"/>
      <c r="BC773" s="467"/>
      <c r="BN773" s="609"/>
    </row>
    <row r="774" spans="2:66" ht="3.65" customHeight="1">
      <c r="B774" s="605"/>
      <c r="H774" s="1513"/>
      <c r="K774" s="466"/>
      <c r="L774" s="467"/>
      <c r="M774" s="750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751"/>
      <c r="BB774" s="466"/>
      <c r="BC774" s="467"/>
      <c r="BN774" s="609"/>
    </row>
    <row r="775" spans="2:66" ht="3.65" customHeight="1">
      <c r="B775" s="605"/>
      <c r="H775" s="1513"/>
      <c r="K775" s="466"/>
      <c r="L775" s="467"/>
      <c r="M775" s="750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751"/>
      <c r="BB775" s="466"/>
      <c r="BC775" s="467"/>
      <c r="BN775" s="609"/>
    </row>
    <row r="776" spans="2:66" ht="3.65" customHeight="1">
      <c r="B776" s="605"/>
      <c r="H776" s="1513"/>
      <c r="K776" s="466"/>
      <c r="L776" s="467"/>
      <c r="M776" s="750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751"/>
      <c r="BB776" s="466"/>
      <c r="BC776" s="467"/>
      <c r="BN776" s="609"/>
    </row>
    <row r="777" spans="2:66" ht="3.65" customHeight="1">
      <c r="B777" s="605"/>
      <c r="H777" s="1513"/>
      <c r="K777" s="466"/>
      <c r="L777" s="467"/>
      <c r="M777" s="750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751"/>
      <c r="BB777" s="466"/>
      <c r="BC777" s="467"/>
      <c r="BN777" s="609"/>
    </row>
    <row r="778" spans="2:66" ht="3.65" customHeight="1">
      <c r="B778" s="605"/>
      <c r="H778" s="1513"/>
      <c r="K778" s="466"/>
      <c r="L778" s="467"/>
      <c r="M778" s="750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751"/>
      <c r="BB778" s="466"/>
      <c r="BC778" s="467"/>
      <c r="BN778" s="609"/>
    </row>
    <row r="779" spans="2:66" ht="3.65" customHeight="1">
      <c r="B779" s="605"/>
      <c r="H779" s="1513"/>
      <c r="K779" s="466"/>
      <c r="L779" s="467"/>
      <c r="M779" s="750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751"/>
      <c r="BB779" s="466"/>
      <c r="BC779" s="467"/>
      <c r="BN779" s="609"/>
    </row>
    <row r="780" spans="2:66" ht="3.65" customHeight="1">
      <c r="B780" s="605"/>
      <c r="H780" s="1513"/>
      <c r="K780" s="466"/>
      <c r="L780" s="467"/>
      <c r="M780" s="750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751"/>
      <c r="BB780" s="466"/>
      <c r="BC780" s="467"/>
      <c r="BN780" s="609"/>
    </row>
    <row r="781" spans="2:66" ht="3.65" customHeight="1">
      <c r="B781" s="605"/>
      <c r="H781" s="1513"/>
      <c r="K781" s="466"/>
      <c r="L781" s="467"/>
      <c r="M781" s="750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751"/>
      <c r="BB781" s="466"/>
      <c r="BC781" s="467"/>
      <c r="BN781" s="609"/>
    </row>
    <row r="782" spans="2:66" ht="3.65" customHeight="1">
      <c r="B782" s="605"/>
      <c r="H782" s="1513"/>
      <c r="K782" s="466"/>
      <c r="L782" s="467"/>
      <c r="M782" s="750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751"/>
      <c r="BB782" s="466"/>
      <c r="BC782" s="467"/>
      <c r="BN782" s="609"/>
    </row>
    <row r="783" spans="2:66" ht="3.65" customHeight="1">
      <c r="B783" s="605"/>
      <c r="H783" s="1513"/>
      <c r="K783" s="466"/>
      <c r="L783" s="467"/>
      <c r="M783" s="750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751"/>
      <c r="BB783" s="466"/>
      <c r="BC783" s="467"/>
      <c r="BN783" s="609"/>
    </row>
    <row r="784" spans="2:66" ht="3.65" customHeight="1">
      <c r="B784" s="605"/>
      <c r="H784" s="1513"/>
      <c r="K784" s="466"/>
      <c r="L784" s="467"/>
      <c r="M784" s="750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751"/>
      <c r="BB784" s="466"/>
      <c r="BC784" s="467"/>
      <c r="BN784" s="609"/>
    </row>
    <row r="785" spans="2:66" ht="3.65" customHeight="1">
      <c r="B785" s="605"/>
      <c r="H785" s="1513"/>
      <c r="K785" s="466"/>
      <c r="L785" s="467"/>
      <c r="M785" s="750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751"/>
      <c r="BB785" s="466"/>
      <c r="BC785" s="467"/>
      <c r="BN785" s="609"/>
    </row>
    <row r="786" spans="2:66" ht="3.65" customHeight="1">
      <c r="B786" s="605"/>
      <c r="H786" s="1513"/>
      <c r="K786" s="466"/>
      <c r="L786" s="467"/>
      <c r="M786" s="750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751"/>
      <c r="BB786" s="466"/>
      <c r="BC786" s="467"/>
      <c r="BN786" s="609"/>
    </row>
    <row r="787" spans="2:66" ht="3.65" customHeight="1">
      <c r="B787" s="605"/>
      <c r="H787" s="1513"/>
      <c r="K787" s="466"/>
      <c r="L787" s="467"/>
      <c r="M787" s="750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751"/>
      <c r="BB787" s="466"/>
      <c r="BC787" s="467"/>
      <c r="BN787" s="609"/>
    </row>
    <row r="788" spans="2:66" ht="3.65" customHeight="1">
      <c r="B788" s="605"/>
      <c r="H788" s="1513"/>
      <c r="K788" s="466"/>
      <c r="L788" s="467"/>
      <c r="M788" s="725"/>
      <c r="N788" s="979"/>
      <c r="O788" s="979"/>
      <c r="P788" s="981"/>
      <c r="Q788" s="981"/>
      <c r="R788" s="726"/>
      <c r="S788" s="727"/>
      <c r="T788" s="727"/>
      <c r="U788" s="727"/>
      <c r="V788" s="756"/>
      <c r="W788" s="756"/>
      <c r="X788" s="756"/>
      <c r="Y788" s="756"/>
      <c r="Z788" s="756"/>
      <c r="AA788" s="756"/>
      <c r="AB788" s="756"/>
      <c r="AC788" s="756"/>
      <c r="AD788" s="756"/>
      <c r="AE788" s="757"/>
      <c r="AF788" s="1531" t="s">
        <v>265</v>
      </c>
      <c r="AG788" s="1531"/>
      <c r="AH788" s="1531"/>
      <c r="AI788" s="756"/>
      <c r="AJ788" s="757"/>
      <c r="AK788" s="757"/>
      <c r="AL788" s="757"/>
      <c r="AM788" s="757"/>
      <c r="AN788" s="757"/>
      <c r="AO788" s="757"/>
      <c r="AP788" s="757"/>
      <c r="AQ788" s="727"/>
      <c r="AR788" s="727"/>
      <c r="AS788" s="727"/>
      <c r="AT788" s="726"/>
      <c r="AU788" s="986"/>
      <c r="AV788" s="986"/>
      <c r="AW788" s="986"/>
      <c r="AX788" s="986"/>
      <c r="AY788" s="986"/>
      <c r="AZ788" s="986"/>
      <c r="BA788" s="728"/>
      <c r="BB788" s="466"/>
      <c r="BC788" s="467"/>
      <c r="BN788" s="609"/>
    </row>
    <row r="789" spans="2:66" ht="3.65" customHeight="1">
      <c r="B789" s="605"/>
      <c r="H789" s="1513"/>
      <c r="K789" s="466"/>
      <c r="L789" s="467"/>
      <c r="M789" s="729"/>
      <c r="N789" s="980"/>
      <c r="O789" s="980"/>
      <c r="P789" s="982"/>
      <c r="Q789" s="982"/>
      <c r="R789" s="730"/>
      <c r="S789" s="730"/>
      <c r="T789" s="730"/>
      <c r="U789" s="730"/>
      <c r="V789" s="730"/>
      <c r="W789" s="731"/>
      <c r="X789" s="731"/>
      <c r="Y789" s="731"/>
      <c r="Z789" s="731"/>
      <c r="AA789" s="731"/>
      <c r="AB789" s="730"/>
      <c r="AC789" s="730"/>
      <c r="AD789" s="730"/>
      <c r="AE789" s="731"/>
      <c r="AF789" s="984"/>
      <c r="AG789" s="984"/>
      <c r="AH789" s="984"/>
      <c r="AI789" s="731"/>
      <c r="AJ789" s="730"/>
      <c r="AK789" s="730"/>
      <c r="AL789" s="730"/>
      <c r="AM789" s="730"/>
      <c r="AN789" s="730"/>
      <c r="AO789" s="730"/>
      <c r="AP789" s="730"/>
      <c r="AQ789" s="731"/>
      <c r="AR789" s="731"/>
      <c r="AS789" s="730"/>
      <c r="AT789" s="730"/>
      <c r="AU789" s="987"/>
      <c r="AV789" s="987"/>
      <c r="AW789" s="987"/>
      <c r="AX789" s="987"/>
      <c r="AY789" s="987"/>
      <c r="AZ789" s="987"/>
      <c r="BA789" s="732"/>
      <c r="BB789" s="466"/>
      <c r="BC789" s="467"/>
      <c r="BN789" s="609"/>
    </row>
    <row r="790" spans="2:66" ht="3.65" customHeight="1">
      <c r="B790" s="605"/>
      <c r="H790" s="1513"/>
      <c r="K790" s="466"/>
      <c r="L790" s="467"/>
      <c r="M790" s="729"/>
      <c r="N790" s="988"/>
      <c r="O790" s="988"/>
      <c r="P790" s="988"/>
      <c r="Q790" s="733"/>
      <c r="R790" s="988"/>
      <c r="S790" s="988"/>
      <c r="T790" s="988"/>
      <c r="U790" s="988"/>
      <c r="V790" s="730"/>
      <c r="W790" s="731"/>
      <c r="X790" s="731"/>
      <c r="Y790" s="731"/>
      <c r="Z790" s="731"/>
      <c r="AA790" s="731"/>
      <c r="AB790" s="730"/>
      <c r="AC790" s="730"/>
      <c r="AD790" s="730"/>
      <c r="AE790" s="731"/>
      <c r="AF790" s="984"/>
      <c r="AG790" s="984"/>
      <c r="AH790" s="984"/>
      <c r="AI790" s="731"/>
      <c r="AJ790" s="731"/>
      <c r="AK790" s="731"/>
      <c r="AL790" s="731"/>
      <c r="AM790" s="731"/>
      <c r="AN790" s="731"/>
      <c r="AO790" s="731"/>
      <c r="AP790" s="731"/>
      <c r="AQ790" s="731"/>
      <c r="AR790" s="734"/>
      <c r="AS790" s="734"/>
      <c r="AT790" s="734"/>
      <c r="AU790" s="987"/>
      <c r="AV790" s="987"/>
      <c r="AW790" s="987"/>
      <c r="AX790" s="987"/>
      <c r="AY790" s="988"/>
      <c r="AZ790" s="988"/>
      <c r="BA790" s="735"/>
      <c r="BB790" s="466"/>
      <c r="BC790" s="467"/>
      <c r="BN790" s="609"/>
    </row>
    <row r="791" spans="2:66" ht="3.65" customHeight="1">
      <c r="B791" s="605"/>
      <c r="H791" s="1513"/>
      <c r="K791" s="466"/>
      <c r="L791" s="467"/>
      <c r="M791" s="736"/>
      <c r="N791" s="989"/>
      <c r="O791" s="989"/>
      <c r="P791" s="989"/>
      <c r="Q791" s="737"/>
      <c r="R791" s="989"/>
      <c r="S791" s="989"/>
      <c r="T791" s="989"/>
      <c r="U791" s="989"/>
      <c r="V791" s="758"/>
      <c r="W791" s="758"/>
      <c r="X791" s="758"/>
      <c r="Y791" s="758"/>
      <c r="Z791" s="758"/>
      <c r="AA791" s="758"/>
      <c r="AB791" s="758"/>
      <c r="AC791" s="758"/>
      <c r="AD791" s="758"/>
      <c r="AE791" s="758"/>
      <c r="AF791" s="1532"/>
      <c r="AG791" s="1532"/>
      <c r="AH791" s="1532"/>
      <c r="AI791" s="758"/>
      <c r="AJ791" s="758"/>
      <c r="AK791" s="758"/>
      <c r="AL791" s="758"/>
      <c r="AM791" s="758"/>
      <c r="AN791" s="758"/>
      <c r="AO791" s="758"/>
      <c r="AP791" s="758"/>
      <c r="AQ791" s="738"/>
      <c r="AR791" s="739"/>
      <c r="AS791" s="739"/>
      <c r="AT791" s="739"/>
      <c r="AU791" s="990"/>
      <c r="AV791" s="990"/>
      <c r="AW791" s="990"/>
      <c r="AX791" s="990"/>
      <c r="AY791" s="989"/>
      <c r="AZ791" s="989"/>
      <c r="BA791" s="740"/>
      <c r="BB791" s="466"/>
      <c r="BC791" s="467"/>
      <c r="BN791" s="609"/>
    </row>
    <row r="792" spans="2:66" ht="3.65" customHeight="1">
      <c r="B792" s="605"/>
      <c r="H792" s="1513"/>
      <c r="K792" s="486"/>
      <c r="L792" s="487"/>
      <c r="M792" s="487"/>
      <c r="N792" s="487"/>
      <c r="O792" s="487"/>
      <c r="P792" s="487"/>
      <c r="Q792" s="487"/>
      <c r="R792" s="487"/>
      <c r="S792" s="487"/>
      <c r="T792" s="487"/>
      <c r="U792" s="487"/>
      <c r="V792" s="487"/>
      <c r="W792" s="487"/>
      <c r="X792" s="487"/>
      <c r="Y792" s="487"/>
      <c r="Z792" s="487"/>
      <c r="AA792" s="487"/>
      <c r="AB792" s="487"/>
      <c r="AC792" s="487"/>
      <c r="AD792" s="487"/>
      <c r="AE792" s="487"/>
      <c r="AF792" s="487"/>
      <c r="AG792" s="487"/>
      <c r="AH792" s="487"/>
      <c r="AI792" s="487"/>
      <c r="AJ792" s="487"/>
      <c r="AK792" s="487"/>
      <c r="AL792" s="487"/>
      <c r="AM792" s="487"/>
      <c r="AN792" s="487"/>
      <c r="AO792" s="487"/>
      <c r="AP792" s="487"/>
      <c r="AQ792" s="487"/>
      <c r="AR792" s="487"/>
      <c r="AS792" s="487"/>
      <c r="AT792" s="487"/>
      <c r="AU792" s="487"/>
      <c r="AV792" s="487"/>
      <c r="AW792" s="487"/>
      <c r="AX792" s="487"/>
      <c r="AY792" s="487"/>
      <c r="AZ792" s="487"/>
      <c r="BA792" s="487"/>
      <c r="BB792" s="487"/>
      <c r="BC792" s="488"/>
      <c r="BN792" s="609"/>
    </row>
    <row r="793" spans="2:66" ht="3.65" customHeight="1">
      <c r="B793" s="605"/>
      <c r="H793" s="1513"/>
      <c r="K793" s="489"/>
      <c r="L793" s="490"/>
      <c r="M793" s="490"/>
      <c r="N793" s="490"/>
      <c r="O793" s="490"/>
      <c r="P793" s="490"/>
      <c r="Q793" s="490"/>
      <c r="R793" s="490"/>
      <c r="S793" s="490"/>
      <c r="T793" s="490"/>
      <c r="U793" s="490"/>
      <c r="V793" s="490"/>
      <c r="W793" s="490"/>
      <c r="X793" s="490"/>
      <c r="Y793" s="490"/>
      <c r="Z793" s="490"/>
      <c r="AA793" s="490"/>
      <c r="AB793" s="490"/>
      <c r="AC793" s="490"/>
      <c r="AD793" s="490"/>
      <c r="AE793" s="490"/>
      <c r="AF793" s="490"/>
      <c r="AG793" s="490"/>
      <c r="AH793" s="490"/>
      <c r="AI793" s="490"/>
      <c r="AJ793" s="490"/>
      <c r="AK793" s="490"/>
      <c r="AL793" s="490"/>
      <c r="AM793" s="490"/>
      <c r="AN793" s="490"/>
      <c r="AO793" s="490"/>
      <c r="AP793" s="490"/>
      <c r="AQ793" s="490"/>
      <c r="AR793" s="490"/>
      <c r="AS793" s="490"/>
      <c r="AT793" s="490"/>
      <c r="AU793" s="490"/>
      <c r="AV793" s="490"/>
      <c r="AW793" s="490"/>
      <c r="AX793" s="490"/>
      <c r="AY793" s="490"/>
      <c r="AZ793" s="490"/>
      <c r="BA793" s="490"/>
      <c r="BB793" s="490"/>
      <c r="BC793" s="491"/>
      <c r="BN793" s="609"/>
    </row>
    <row r="794" spans="2:66" ht="3.65" customHeight="1">
      <c r="B794" s="605"/>
      <c r="H794" s="1513"/>
      <c r="K794" s="466"/>
      <c r="L794" s="464"/>
      <c r="M794" s="464"/>
      <c r="N794" s="464"/>
      <c r="O794" s="464"/>
      <c r="P794" s="464"/>
      <c r="Q794" s="464"/>
      <c r="R794" s="464"/>
      <c r="S794" s="464"/>
      <c r="T794" s="464"/>
      <c r="U794" s="464"/>
      <c r="V794" s="464"/>
      <c r="W794" s="464"/>
      <c r="X794" s="464"/>
      <c r="Y794" s="464"/>
      <c r="Z794" s="464"/>
      <c r="AA794" s="464"/>
      <c r="AB794" s="464"/>
      <c r="AC794" s="464"/>
      <c r="AD794" s="464"/>
      <c r="AE794" s="464"/>
      <c r="AF794" s="464"/>
      <c r="AG794" s="464"/>
      <c r="AH794" s="464"/>
      <c r="AI794" s="464"/>
      <c r="AJ794" s="464"/>
      <c r="AK794" s="464"/>
      <c r="AL794" s="464"/>
      <c r="AM794" s="464"/>
      <c r="AN794" s="464"/>
      <c r="AO794" s="464"/>
      <c r="AP794" s="464"/>
      <c r="AQ794" s="464"/>
      <c r="AR794" s="464"/>
      <c r="AS794" s="464"/>
      <c r="AT794" s="464"/>
      <c r="AU794" s="464"/>
      <c r="AV794" s="464"/>
      <c r="AW794" s="464"/>
      <c r="AX794" s="464"/>
      <c r="AY794" s="464"/>
      <c r="AZ794" s="464"/>
      <c r="BA794" s="464"/>
      <c r="BB794" s="464"/>
      <c r="BC794" s="467"/>
      <c r="BN794" s="609"/>
    </row>
    <row r="795" spans="2:66" ht="3.65" customHeight="1">
      <c r="B795" s="605"/>
      <c r="H795" s="1513"/>
      <c r="K795" s="466"/>
      <c r="L795" s="464"/>
      <c r="M795" s="464"/>
      <c r="N795" s="464"/>
      <c r="O795" s="464"/>
      <c r="P795" s="464"/>
      <c r="Q795" s="464"/>
      <c r="R795" s="464"/>
      <c r="S795" s="464"/>
      <c r="T795" s="464"/>
      <c r="U795" s="464"/>
      <c r="V795" s="464"/>
      <c r="W795" s="464"/>
      <c r="X795" s="464"/>
      <c r="Y795" s="464"/>
      <c r="Z795" s="464"/>
      <c r="AA795" s="464"/>
      <c r="AB795" s="464"/>
      <c r="AC795" s="464"/>
      <c r="AD795" s="464"/>
      <c r="AE795" s="464"/>
      <c r="AF795" s="464"/>
      <c r="AG795" s="464"/>
      <c r="AH795" s="464"/>
      <c r="AI795" s="464"/>
      <c r="AJ795" s="464"/>
      <c r="AK795" s="464"/>
      <c r="AL795" s="464"/>
      <c r="AM795" s="464"/>
      <c r="AN795" s="464"/>
      <c r="AO795" s="464"/>
      <c r="AP795" s="464"/>
      <c r="AQ795" s="464"/>
      <c r="AR795" s="464"/>
      <c r="AS795" s="464"/>
      <c r="AT795" s="464"/>
      <c r="AU795" s="464"/>
      <c r="AV795" s="464"/>
      <c r="AW795" s="464"/>
      <c r="AX795" s="464"/>
      <c r="AY795" s="464"/>
      <c r="AZ795" s="464"/>
      <c r="BA795" s="464"/>
      <c r="BB795" s="464"/>
      <c r="BC795" s="467"/>
      <c r="BN795" s="609"/>
    </row>
    <row r="796" spans="2:66" ht="3.65" customHeight="1">
      <c r="B796" s="605"/>
      <c r="H796" s="1513"/>
      <c r="K796" s="466"/>
      <c r="L796" s="464"/>
      <c r="M796" s="464"/>
      <c r="N796" s="464"/>
      <c r="O796" s="464"/>
      <c r="P796" s="464"/>
      <c r="Q796" s="464"/>
      <c r="R796" s="464"/>
      <c r="S796" s="464"/>
      <c r="T796" s="464"/>
      <c r="U796" s="464"/>
      <c r="V796" s="464"/>
      <c r="W796" s="464"/>
      <c r="X796" s="464"/>
      <c r="Y796" s="464"/>
      <c r="Z796" s="464"/>
      <c r="AA796" s="464"/>
      <c r="AB796" s="464"/>
      <c r="AC796" s="464"/>
      <c r="AD796" s="464"/>
      <c r="AE796" s="464"/>
      <c r="AF796" s="464"/>
      <c r="AG796" s="464"/>
      <c r="AH796" s="464"/>
      <c r="AI796" s="464"/>
      <c r="AJ796" s="464"/>
      <c r="AK796" s="464"/>
      <c r="AL796" s="464"/>
      <c r="AM796" s="464"/>
      <c r="AN796" s="464"/>
      <c r="AO796" s="464"/>
      <c r="AP796" s="464"/>
      <c r="AQ796" s="464"/>
      <c r="AR796" s="464"/>
      <c r="AS796" s="464"/>
      <c r="AT796" s="464"/>
      <c r="AU796" s="464"/>
      <c r="AV796" s="464"/>
      <c r="AW796" s="464"/>
      <c r="AX796" s="464"/>
      <c r="AY796" s="464"/>
      <c r="AZ796" s="464"/>
      <c r="BA796" s="464"/>
      <c r="BB796" s="464"/>
      <c r="BC796" s="467"/>
      <c r="BN796" s="609"/>
    </row>
    <row r="797" spans="2:66" ht="3.65" customHeight="1">
      <c r="B797" s="605"/>
      <c r="H797" s="1513"/>
      <c r="K797" s="462"/>
      <c r="L797" s="463"/>
      <c r="M797" s="463"/>
      <c r="N797" s="463"/>
      <c r="O797" s="463"/>
      <c r="P797" s="463"/>
      <c r="Q797" s="463"/>
      <c r="R797" s="463"/>
      <c r="S797" s="463"/>
      <c r="T797" s="463"/>
      <c r="U797" s="463"/>
      <c r="V797" s="463"/>
      <c r="W797" s="463"/>
      <c r="X797" s="463"/>
      <c r="Y797" s="463"/>
      <c r="Z797" s="463"/>
      <c r="AA797" s="463"/>
      <c r="AB797" s="463"/>
      <c r="AC797" s="463"/>
      <c r="AD797" s="463"/>
      <c r="AE797" s="463"/>
      <c r="AF797" s="463"/>
      <c r="AG797" s="463"/>
      <c r="AH797" s="463"/>
      <c r="AI797" s="463"/>
      <c r="AJ797" s="463"/>
      <c r="AK797" s="463"/>
      <c r="AL797" s="463"/>
      <c r="AM797" s="463"/>
      <c r="AN797" s="463"/>
      <c r="AO797" s="463"/>
      <c r="AP797" s="463"/>
      <c r="AQ797" s="463"/>
      <c r="AR797" s="463"/>
      <c r="AS797" s="463"/>
      <c r="AT797" s="463"/>
      <c r="AU797" s="463"/>
      <c r="AV797" s="463"/>
      <c r="AW797" s="463"/>
      <c r="AX797" s="463"/>
      <c r="AY797" s="463"/>
      <c r="AZ797" s="463"/>
      <c r="BA797" s="463"/>
      <c r="BB797" s="463"/>
      <c r="BC797" s="465"/>
      <c r="BN797" s="609"/>
    </row>
    <row r="798" spans="2:66" ht="3.65" customHeight="1">
      <c r="B798" s="605"/>
      <c r="H798" s="1513"/>
      <c r="BN798" s="609"/>
    </row>
    <row r="799" spans="2:66" ht="3.65" customHeight="1">
      <c r="B799" s="605"/>
      <c r="H799" s="1513"/>
      <c r="BN799" s="609"/>
    </row>
    <row r="800" spans="2:66" ht="3.65" customHeight="1">
      <c r="B800" s="605"/>
      <c r="H800" s="1513"/>
      <c r="BN800" s="609"/>
    </row>
    <row r="801" spans="2:66" ht="3.65" customHeight="1">
      <c r="B801" s="1517"/>
      <c r="C801" s="1518"/>
      <c r="D801" s="1518"/>
      <c r="E801" s="1518"/>
      <c r="F801" s="1518"/>
      <c r="G801" s="1518"/>
      <c r="H801" s="1518"/>
      <c r="I801" s="1518"/>
      <c r="J801" s="1518"/>
      <c r="K801" s="1518"/>
      <c r="L801" s="1518"/>
      <c r="M801" s="1518"/>
      <c r="N801" s="1518"/>
      <c r="O801" s="1518"/>
      <c r="P801" s="1518"/>
      <c r="Q801" s="1518"/>
      <c r="R801" s="1518"/>
      <c r="S801" s="1518"/>
      <c r="T801" s="1518"/>
      <c r="U801" s="1518"/>
      <c r="V801" s="1518"/>
      <c r="W801" s="1518"/>
      <c r="X801" s="1518"/>
      <c r="Y801" s="1518"/>
      <c r="Z801" s="1518"/>
      <c r="AA801" s="1518"/>
      <c r="AB801" s="1518"/>
      <c r="AC801" s="1518"/>
      <c r="AD801" s="1518"/>
      <c r="AE801" s="1518"/>
      <c r="AF801" s="1518"/>
      <c r="AG801" s="1518"/>
      <c r="AH801" s="1518"/>
      <c r="AI801" s="1518"/>
      <c r="AJ801" s="1518"/>
      <c r="AK801" s="1518"/>
      <c r="AL801" s="1518"/>
      <c r="AM801" s="1518"/>
      <c r="AN801" s="1518"/>
      <c r="AO801" s="1518"/>
      <c r="AP801" s="1518"/>
      <c r="AQ801" s="1518"/>
      <c r="AR801" s="1518"/>
      <c r="AS801" s="1518"/>
      <c r="AT801" s="1518"/>
      <c r="AU801" s="1518"/>
      <c r="AV801" s="1518"/>
      <c r="AW801" s="1518"/>
      <c r="AX801" s="1518"/>
      <c r="AY801" s="1518"/>
      <c r="AZ801" s="1518"/>
      <c r="BA801" s="1518"/>
      <c r="BB801" s="1518"/>
      <c r="BC801" s="1518"/>
      <c r="BD801" s="1518"/>
      <c r="BE801" s="1518"/>
      <c r="BF801" s="1518"/>
      <c r="BG801" s="1518"/>
      <c r="BH801" s="1518"/>
      <c r="BI801" s="1518"/>
      <c r="BJ801" s="1518"/>
      <c r="BK801" s="1518"/>
      <c r="BL801" s="1518"/>
      <c r="BM801" s="1518"/>
      <c r="BN801" s="1519"/>
    </row>
    <row r="802" spans="2:66" ht="3.65" customHeight="1">
      <c r="B802" s="1520"/>
      <c r="C802" s="1521"/>
      <c r="D802" s="1521"/>
      <c r="E802" s="1521"/>
      <c r="F802" s="1521"/>
      <c r="G802" s="1521"/>
      <c r="H802" s="1521"/>
      <c r="I802" s="1521"/>
      <c r="J802" s="1521"/>
      <c r="K802" s="1521"/>
      <c r="L802" s="1521"/>
      <c r="M802" s="1521"/>
      <c r="N802" s="1521"/>
      <c r="O802" s="1521"/>
      <c r="P802" s="1521"/>
      <c r="Q802" s="1521"/>
      <c r="R802" s="1521"/>
      <c r="S802" s="1521"/>
      <c r="T802" s="1521"/>
      <c r="U802" s="1521"/>
      <c r="V802" s="1521"/>
      <c r="W802" s="1521"/>
      <c r="X802" s="1521"/>
      <c r="Y802" s="1521"/>
      <c r="Z802" s="1521"/>
      <c r="AA802" s="1521"/>
      <c r="AB802" s="1521"/>
      <c r="AC802" s="1521"/>
      <c r="AD802" s="1521"/>
      <c r="AE802" s="1521"/>
      <c r="AF802" s="1521"/>
      <c r="AG802" s="1521"/>
      <c r="AH802" s="1521"/>
      <c r="AI802" s="1521"/>
      <c r="AJ802" s="1521"/>
      <c r="AK802" s="1521"/>
      <c r="AL802" s="1521"/>
      <c r="AM802" s="1521"/>
      <c r="AN802" s="1521"/>
      <c r="AO802" s="1521"/>
      <c r="AP802" s="1521"/>
      <c r="AQ802" s="1521"/>
      <c r="AR802" s="1521"/>
      <c r="AS802" s="1521"/>
      <c r="AT802" s="1521"/>
      <c r="AU802" s="1521"/>
      <c r="AV802" s="1521"/>
      <c r="AW802" s="1521"/>
      <c r="AX802" s="1521"/>
      <c r="AY802" s="1521"/>
      <c r="AZ802" s="1521"/>
      <c r="BA802" s="1521"/>
      <c r="BB802" s="1521"/>
      <c r="BC802" s="1521"/>
      <c r="BD802" s="1521"/>
      <c r="BE802" s="1521"/>
      <c r="BF802" s="1521"/>
      <c r="BG802" s="1521"/>
      <c r="BH802" s="1521"/>
      <c r="BI802" s="1521"/>
      <c r="BJ802" s="1521"/>
      <c r="BK802" s="1521"/>
      <c r="BL802" s="1521"/>
      <c r="BM802" s="1521"/>
      <c r="BN802" s="1522"/>
    </row>
    <row r="803" spans="2:66" ht="14.5" customHeight="1">
      <c r="B803" s="707" t="s">
        <v>416</v>
      </c>
      <c r="C803" s="707"/>
      <c r="D803" s="708" t="s">
        <v>257</v>
      </c>
      <c r="E803" s="707" t="s">
        <v>239</v>
      </c>
      <c r="F803" s="707" t="s">
        <v>234</v>
      </c>
      <c r="G803" s="709"/>
      <c r="H803" s="1512"/>
      <c r="I803" s="710"/>
      <c r="J803" s="710"/>
      <c r="K803" s="710"/>
      <c r="L803" s="710"/>
      <c r="M803" s="710"/>
      <c r="N803" s="710"/>
      <c r="O803" s="710"/>
      <c r="P803" s="710"/>
      <c r="Q803" s="710"/>
      <c r="R803" s="710"/>
      <c r="S803" s="710"/>
      <c r="T803" s="710"/>
      <c r="U803" s="710"/>
      <c r="V803" s="710"/>
      <c r="W803" s="710"/>
      <c r="X803" s="710"/>
      <c r="Y803" s="710"/>
      <c r="Z803" s="710"/>
      <c r="AA803" s="710"/>
      <c r="AB803" s="710"/>
      <c r="AC803" s="710"/>
      <c r="AD803" s="710"/>
      <c r="AE803" s="710"/>
      <c r="AF803" s="710"/>
      <c r="AG803" s="710"/>
      <c r="AH803" s="710"/>
      <c r="AI803" s="710"/>
      <c r="AJ803" s="710"/>
      <c r="AK803" s="710"/>
      <c r="AL803" s="710"/>
      <c r="AM803" s="710"/>
      <c r="AN803" s="710"/>
      <c r="AO803" s="710"/>
      <c r="AP803" s="710"/>
      <c r="AQ803" s="710"/>
      <c r="AR803" s="710"/>
      <c r="AS803" s="710"/>
      <c r="AT803" s="710"/>
      <c r="AU803" s="710"/>
      <c r="AV803" s="710"/>
      <c r="AW803" s="710"/>
      <c r="AX803" s="710"/>
      <c r="AY803" s="710"/>
      <c r="AZ803" s="710"/>
      <c r="BA803" s="710"/>
      <c r="BB803" s="710"/>
      <c r="BC803" s="710"/>
      <c r="BD803" s="710"/>
      <c r="BE803" s="710"/>
      <c r="BF803" s="710"/>
      <c r="BG803" s="710"/>
      <c r="BH803" s="710"/>
      <c r="BI803" s="710"/>
      <c r="BJ803" s="710"/>
      <c r="BK803" s="710"/>
      <c r="BL803" s="710"/>
      <c r="BM803" s="710"/>
      <c r="BN803" s="711"/>
    </row>
    <row r="804" spans="2:66" ht="3.65" customHeight="1">
      <c r="B804" s="605"/>
      <c r="H804" s="1513"/>
      <c r="BN804" s="609"/>
    </row>
    <row r="805" spans="2:66" ht="3.65" customHeight="1">
      <c r="B805" s="605"/>
      <c r="H805" s="1513"/>
      <c r="BN805" s="609"/>
    </row>
    <row r="806" spans="2:66" ht="3.65" customHeight="1">
      <c r="B806" s="605"/>
      <c r="H806" s="1513"/>
      <c r="K806" s="486"/>
      <c r="L806" s="487"/>
      <c r="M806" s="487"/>
      <c r="N806" s="487"/>
      <c r="O806" s="487"/>
      <c r="P806" s="487"/>
      <c r="Q806" s="487"/>
      <c r="R806" s="488"/>
      <c r="BN806" s="609"/>
    </row>
    <row r="807" spans="2:66" ht="3.65" customHeight="1">
      <c r="B807" s="605"/>
      <c r="H807" s="1513"/>
      <c r="K807" s="489"/>
      <c r="L807" s="490"/>
      <c r="M807" s="490"/>
      <c r="N807" s="490"/>
      <c r="O807" s="490"/>
      <c r="P807" s="490"/>
      <c r="Q807" s="490"/>
      <c r="R807" s="491"/>
      <c r="BN807" s="609"/>
    </row>
    <row r="808" spans="2:66" ht="3.65" customHeight="1">
      <c r="B808" s="605"/>
      <c r="H808" s="1513"/>
      <c r="K808" s="466"/>
      <c r="L808" s="467"/>
      <c r="M808" s="22"/>
      <c r="N808" s="22"/>
      <c r="O808" s="22"/>
      <c r="P808" s="22"/>
      <c r="Q808" s="466"/>
      <c r="R808" s="467"/>
      <c r="BN808" s="609"/>
    </row>
    <row r="809" spans="2:66" ht="3.65" customHeight="1">
      <c r="B809" s="605"/>
      <c r="H809" s="1513"/>
      <c r="K809" s="466"/>
      <c r="L809" s="467"/>
      <c r="M809" s="22"/>
      <c r="N809" s="22"/>
      <c r="O809" s="22"/>
      <c r="P809" s="22"/>
      <c r="Q809" s="466"/>
      <c r="R809" s="467"/>
      <c r="BN809" s="609"/>
    </row>
    <row r="810" spans="2:66" ht="3.65" customHeight="1">
      <c r="B810" s="605"/>
      <c r="H810" s="1513"/>
      <c r="K810" s="466"/>
      <c r="L810" s="467"/>
      <c r="M810" s="22"/>
      <c r="N810" s="22"/>
      <c r="O810" s="22"/>
      <c r="P810" s="22"/>
      <c r="Q810" s="466"/>
      <c r="R810" s="467"/>
      <c r="BN810" s="609"/>
    </row>
    <row r="811" spans="2:66" ht="3.65" customHeight="1">
      <c r="B811" s="605"/>
      <c r="H811" s="1513"/>
      <c r="K811" s="466"/>
      <c r="L811" s="467"/>
      <c r="M811" s="22"/>
      <c r="N811" s="22"/>
      <c r="O811" s="22"/>
      <c r="P811" s="22"/>
      <c r="Q811" s="466"/>
      <c r="R811" s="467"/>
      <c r="BN811" s="609"/>
    </row>
    <row r="812" spans="2:66" ht="3.65" customHeight="1">
      <c r="B812" s="605"/>
      <c r="H812" s="1513"/>
      <c r="K812" s="466"/>
      <c r="L812" s="467"/>
      <c r="M812" s="22"/>
      <c r="N812" s="22"/>
      <c r="O812" s="22"/>
      <c r="P812" s="22"/>
      <c r="Q812" s="466"/>
      <c r="R812" s="467"/>
      <c r="BN812" s="609"/>
    </row>
    <row r="813" spans="2:66" ht="3.65" customHeight="1">
      <c r="B813" s="605"/>
      <c r="H813" s="1513"/>
      <c r="K813" s="466"/>
      <c r="L813" s="467"/>
      <c r="M813" s="22"/>
      <c r="N813" s="22"/>
      <c r="O813" s="22"/>
      <c r="P813" s="22"/>
      <c r="Q813" s="466"/>
      <c r="R813" s="467"/>
      <c r="BN813" s="609"/>
    </row>
    <row r="814" spans="2:66" ht="3.65" customHeight="1">
      <c r="B814" s="605"/>
      <c r="H814" s="1513"/>
      <c r="K814" s="466"/>
      <c r="L814" s="467"/>
      <c r="M814" s="22"/>
      <c r="N814" s="22"/>
      <c r="O814" s="22"/>
      <c r="P814" s="22"/>
      <c r="Q814" s="466"/>
      <c r="R814" s="467"/>
      <c r="BN814" s="609"/>
    </row>
    <row r="815" spans="2:66" ht="3.65" customHeight="1">
      <c r="B815" s="605"/>
      <c r="H815" s="1513"/>
      <c r="K815" s="466"/>
      <c r="L815" s="467"/>
      <c r="M815" s="22"/>
      <c r="N815" s="22"/>
      <c r="O815" s="22"/>
      <c r="P815" s="22"/>
      <c r="Q815" s="466"/>
      <c r="R815" s="467"/>
      <c r="BN815" s="609"/>
    </row>
    <row r="816" spans="2:66" ht="3.65" customHeight="1">
      <c r="B816" s="605"/>
      <c r="H816" s="1513"/>
      <c r="K816" s="466"/>
      <c r="L816" s="467"/>
      <c r="M816" s="22"/>
      <c r="N816" s="22"/>
      <c r="O816" s="22"/>
      <c r="P816" s="22"/>
      <c r="Q816" s="466"/>
      <c r="R816" s="467"/>
      <c r="BN816" s="609"/>
    </row>
    <row r="817" spans="2:66" ht="3.65" customHeight="1">
      <c r="B817" s="605"/>
      <c r="H817" s="1513"/>
      <c r="K817" s="466"/>
      <c r="L817" s="467"/>
      <c r="M817" s="22"/>
      <c r="N817" s="22"/>
      <c r="O817" s="22"/>
      <c r="P817" s="22"/>
      <c r="Q817" s="466"/>
      <c r="R817" s="467"/>
      <c r="BN817" s="609"/>
    </row>
    <row r="818" spans="2:66" ht="3.65" customHeight="1">
      <c r="B818" s="605"/>
      <c r="H818" s="1513"/>
      <c r="K818" s="466"/>
      <c r="L818" s="467"/>
      <c r="M818" s="22"/>
      <c r="N818" s="22"/>
      <c r="O818" s="22"/>
      <c r="P818" s="22"/>
      <c r="Q818" s="466"/>
      <c r="R818" s="467"/>
      <c r="BN818" s="609"/>
    </row>
    <row r="819" spans="2:66" ht="3.65" customHeight="1">
      <c r="B819" s="605"/>
      <c r="H819" s="1513"/>
      <c r="K819" s="466"/>
      <c r="L819" s="467"/>
      <c r="M819" s="22"/>
      <c r="N819" s="22"/>
      <c r="O819" s="22"/>
      <c r="P819" s="22"/>
      <c r="Q819" s="466"/>
      <c r="R819" s="467"/>
      <c r="BN819" s="609"/>
    </row>
    <row r="820" spans="2:66" ht="3.65" customHeight="1">
      <c r="B820" s="605"/>
      <c r="H820" s="1513"/>
      <c r="K820" s="466"/>
      <c r="L820" s="467"/>
      <c r="M820" s="22"/>
      <c r="N820" s="22"/>
      <c r="O820" s="22"/>
      <c r="P820" s="22"/>
      <c r="Q820" s="466"/>
      <c r="R820" s="467"/>
      <c r="BN820" s="609"/>
    </row>
    <row r="821" spans="2:66" ht="3.65" customHeight="1">
      <c r="B821" s="605"/>
      <c r="H821" s="1513"/>
      <c r="K821" s="466"/>
      <c r="L821" s="467"/>
      <c r="M821" s="22"/>
      <c r="N821" s="22"/>
      <c r="O821" s="22"/>
      <c r="P821" s="22"/>
      <c r="Q821" s="466"/>
      <c r="R821" s="467"/>
      <c r="BN821" s="609"/>
    </row>
    <row r="822" spans="2:66" ht="3.65" customHeight="1">
      <c r="B822" s="605"/>
      <c r="H822" s="1513"/>
      <c r="K822" s="466"/>
      <c r="L822" s="467"/>
      <c r="M822" s="22"/>
      <c r="N822" s="22"/>
      <c r="O822" s="22"/>
      <c r="P822" s="22"/>
      <c r="Q822" s="466"/>
      <c r="R822" s="467"/>
      <c r="BN822" s="609"/>
    </row>
    <row r="823" spans="2:66" ht="3.65" customHeight="1">
      <c r="B823" s="605"/>
      <c r="H823" s="1513"/>
      <c r="K823" s="466"/>
      <c r="L823" s="467"/>
      <c r="M823" s="22"/>
      <c r="N823" s="22"/>
      <c r="O823" s="22"/>
      <c r="P823" s="22"/>
      <c r="Q823" s="466"/>
      <c r="R823" s="467"/>
      <c r="BN823" s="609"/>
    </row>
    <row r="824" spans="2:66" ht="3.65" customHeight="1">
      <c r="B824" s="605"/>
      <c r="H824" s="1513"/>
      <c r="K824" s="466"/>
      <c r="L824" s="467"/>
      <c r="M824" s="22"/>
      <c r="N824" s="22"/>
      <c r="O824" s="22"/>
      <c r="P824" s="22"/>
      <c r="Q824" s="466"/>
      <c r="R824" s="467"/>
      <c r="BN824" s="609"/>
    </row>
    <row r="825" spans="2:66" ht="3.65" customHeight="1">
      <c r="B825" s="605"/>
      <c r="H825" s="1513"/>
      <c r="K825" s="466"/>
      <c r="L825" s="467"/>
      <c r="M825" s="22"/>
      <c r="N825" s="22"/>
      <c r="O825" s="22"/>
      <c r="P825" s="22"/>
      <c r="Q825" s="466"/>
      <c r="R825" s="467"/>
      <c r="BN825" s="609"/>
    </row>
    <row r="826" spans="2:66" ht="3.65" customHeight="1">
      <c r="B826" s="605"/>
      <c r="H826" s="1513"/>
      <c r="K826" s="466"/>
      <c r="L826" s="467"/>
      <c r="M826" s="22"/>
      <c r="N826" s="22"/>
      <c r="O826" s="22"/>
      <c r="P826" s="22"/>
      <c r="Q826" s="466"/>
      <c r="R826" s="467"/>
      <c r="BN826" s="609"/>
    </row>
    <row r="827" spans="2:66" ht="3.65" customHeight="1">
      <c r="B827" s="605"/>
      <c r="H827" s="1513"/>
      <c r="K827" s="466"/>
      <c r="L827" s="467"/>
      <c r="M827" s="22"/>
      <c r="N827" s="22"/>
      <c r="O827" s="22"/>
      <c r="P827" s="22"/>
      <c r="Q827" s="466"/>
      <c r="R827" s="467"/>
      <c r="BN827" s="609"/>
    </row>
    <row r="828" spans="2:66" ht="3.65" customHeight="1">
      <c r="B828" s="605"/>
      <c r="H828" s="1513"/>
      <c r="K828" s="466"/>
      <c r="L828" s="467"/>
      <c r="M828" s="22"/>
      <c r="N828" s="22"/>
      <c r="O828" s="22"/>
      <c r="P828" s="22"/>
      <c r="Q828" s="466"/>
      <c r="R828" s="467"/>
      <c r="BN828" s="609"/>
    </row>
    <row r="829" spans="2:66" ht="3.65" customHeight="1">
      <c r="B829" s="605"/>
      <c r="H829" s="1513"/>
      <c r="K829" s="466"/>
      <c r="L829" s="467"/>
      <c r="M829" s="22"/>
      <c r="N829" s="22"/>
      <c r="O829" s="22"/>
      <c r="P829" s="22"/>
      <c r="Q829" s="466"/>
      <c r="R829" s="467"/>
      <c r="BN829" s="609"/>
    </row>
    <row r="830" spans="2:66" ht="3.65" customHeight="1">
      <c r="B830" s="605"/>
      <c r="H830" s="1513"/>
      <c r="K830" s="466"/>
      <c r="L830" s="467"/>
      <c r="M830" s="22"/>
      <c r="N830" s="22"/>
      <c r="O830" s="22"/>
      <c r="P830" s="22"/>
      <c r="Q830" s="466"/>
      <c r="R830" s="467"/>
      <c r="BN830" s="609"/>
    </row>
    <row r="831" spans="2:66" ht="3.65" customHeight="1">
      <c r="B831" s="605"/>
      <c r="H831" s="1513"/>
      <c r="K831" s="466"/>
      <c r="L831" s="467"/>
      <c r="M831" s="22"/>
      <c r="N831" s="22"/>
      <c r="O831" s="22"/>
      <c r="P831" s="22"/>
      <c r="Q831" s="466"/>
      <c r="R831" s="467"/>
      <c r="BN831" s="609"/>
    </row>
    <row r="832" spans="2:66" ht="3.65" customHeight="1">
      <c r="B832" s="605"/>
      <c r="H832" s="1513"/>
      <c r="K832" s="466"/>
      <c r="L832" s="467"/>
      <c r="M832" s="22"/>
      <c r="N832" s="22"/>
      <c r="O832" s="22"/>
      <c r="P832" s="22"/>
      <c r="Q832" s="466"/>
      <c r="R832" s="467"/>
      <c r="BN832" s="609"/>
    </row>
    <row r="833" spans="2:66" ht="3.65" customHeight="1">
      <c r="B833" s="605"/>
      <c r="H833" s="1513"/>
      <c r="K833" s="466"/>
      <c r="L833" s="467"/>
      <c r="M833" s="22"/>
      <c r="N833" s="22"/>
      <c r="O833" s="22"/>
      <c r="P833" s="22"/>
      <c r="Q833" s="466"/>
      <c r="R833" s="467"/>
      <c r="BN833" s="609"/>
    </row>
    <row r="834" spans="2:66" ht="3.65" customHeight="1">
      <c r="B834" s="605"/>
      <c r="H834" s="1513"/>
      <c r="K834" s="466"/>
      <c r="L834" s="467"/>
      <c r="M834" s="22"/>
      <c r="N834" s="22"/>
      <c r="O834" s="22"/>
      <c r="P834" s="22"/>
      <c r="Q834" s="466"/>
      <c r="R834" s="467"/>
      <c r="BN834" s="609"/>
    </row>
    <row r="835" spans="2:66" ht="3.65" customHeight="1">
      <c r="B835" s="605"/>
      <c r="H835" s="1513"/>
      <c r="K835" s="466"/>
      <c r="L835" s="467"/>
      <c r="M835" s="22"/>
      <c r="N835" s="22"/>
      <c r="O835" s="22"/>
      <c r="P835" s="22"/>
      <c r="Q835" s="466"/>
      <c r="R835" s="467"/>
      <c r="BN835" s="609"/>
    </row>
    <row r="836" spans="2:66" ht="3.65" customHeight="1">
      <c r="B836" s="605"/>
      <c r="H836" s="1513"/>
      <c r="K836" s="466"/>
      <c r="L836" s="467"/>
      <c r="M836" s="22"/>
      <c r="N836" s="22"/>
      <c r="O836" s="22"/>
      <c r="P836" s="22"/>
      <c r="Q836" s="466"/>
      <c r="R836" s="467"/>
      <c r="BN836" s="609"/>
    </row>
    <row r="837" spans="2:66" ht="3.65" customHeight="1">
      <c r="B837" s="605"/>
      <c r="H837" s="1513"/>
      <c r="K837" s="466"/>
      <c r="L837" s="467"/>
      <c r="M837" s="22"/>
      <c r="N837" s="22"/>
      <c r="O837" s="22"/>
      <c r="P837" s="22"/>
      <c r="Q837" s="466"/>
      <c r="R837" s="467"/>
      <c r="BN837" s="609"/>
    </row>
    <row r="838" spans="2:66" ht="3.65" customHeight="1">
      <c r="B838" s="605"/>
      <c r="H838" s="1513"/>
      <c r="K838" s="466"/>
      <c r="L838" s="467"/>
      <c r="M838" s="22"/>
      <c r="N838" s="22"/>
      <c r="O838" s="22"/>
      <c r="P838" s="22"/>
      <c r="Q838" s="466"/>
      <c r="R838" s="467"/>
      <c r="BN838" s="609"/>
    </row>
    <row r="839" spans="2:66" ht="3.65" customHeight="1">
      <c r="B839" s="605"/>
      <c r="H839" s="1513"/>
      <c r="K839" s="466"/>
      <c r="L839" s="467"/>
      <c r="M839" s="22"/>
      <c r="N839" s="22"/>
      <c r="O839" s="22"/>
      <c r="P839" s="22"/>
      <c r="Q839" s="466"/>
      <c r="R839" s="467"/>
      <c r="BN839" s="609"/>
    </row>
    <row r="840" spans="2:66" ht="3.65" customHeight="1">
      <c r="B840" s="605"/>
      <c r="H840" s="1513"/>
      <c r="K840" s="466"/>
      <c r="L840" s="467"/>
      <c r="M840" s="22"/>
      <c r="N840" s="22"/>
      <c r="O840" s="22"/>
      <c r="P840" s="22"/>
      <c r="Q840" s="466"/>
      <c r="R840" s="467"/>
      <c r="BN840" s="609"/>
    </row>
    <row r="841" spans="2:66" ht="3.65" customHeight="1">
      <c r="B841" s="605"/>
      <c r="H841" s="1513"/>
      <c r="K841" s="466"/>
      <c r="L841" s="467"/>
      <c r="M841" s="22"/>
      <c r="N841" s="22"/>
      <c r="O841" s="22"/>
      <c r="P841" s="22"/>
      <c r="Q841" s="466"/>
      <c r="R841" s="467"/>
      <c r="BN841" s="609"/>
    </row>
    <row r="842" spans="2:66" ht="3.65" customHeight="1">
      <c r="B842" s="605"/>
      <c r="H842" s="1513"/>
      <c r="K842" s="466"/>
      <c r="L842" s="467"/>
      <c r="M842" s="22"/>
      <c r="N842" s="22"/>
      <c r="O842" s="22"/>
      <c r="P842" s="22"/>
      <c r="Q842" s="466"/>
      <c r="R842" s="467"/>
      <c r="BN842" s="609"/>
    </row>
    <row r="843" spans="2:66" ht="3.65" customHeight="1">
      <c r="B843" s="605"/>
      <c r="H843" s="1513"/>
      <c r="K843" s="466"/>
      <c r="L843" s="467"/>
      <c r="M843" s="22"/>
      <c r="N843" s="22"/>
      <c r="O843" s="22"/>
      <c r="P843" s="22"/>
      <c r="Q843" s="466"/>
      <c r="R843" s="467"/>
      <c r="BN843" s="609"/>
    </row>
    <row r="844" spans="2:66" ht="3.65" customHeight="1">
      <c r="B844" s="605"/>
      <c r="H844" s="1513"/>
      <c r="K844" s="466"/>
      <c r="L844" s="467"/>
      <c r="M844" s="22"/>
      <c r="N844" s="22"/>
      <c r="O844" s="22"/>
      <c r="P844" s="22"/>
      <c r="Q844" s="466"/>
      <c r="R844" s="467"/>
      <c r="BN844" s="609"/>
    </row>
    <row r="845" spans="2:66" ht="3.65" customHeight="1">
      <c r="B845" s="605"/>
      <c r="H845" s="1513"/>
      <c r="K845" s="466"/>
      <c r="L845" s="467"/>
      <c r="M845" s="22"/>
      <c r="N845" s="22"/>
      <c r="O845" s="22"/>
      <c r="P845" s="22"/>
      <c r="Q845" s="466"/>
      <c r="R845" s="467"/>
      <c r="BN845" s="609"/>
    </row>
    <row r="846" spans="2:66" ht="3.65" customHeight="1">
      <c r="B846" s="605"/>
      <c r="H846" s="1513"/>
      <c r="K846" s="466"/>
      <c r="L846" s="467"/>
      <c r="M846" s="22"/>
      <c r="N846" s="22"/>
      <c r="O846" s="22"/>
      <c r="P846" s="22"/>
      <c r="Q846" s="466"/>
      <c r="R846" s="467"/>
      <c r="BN846" s="609"/>
    </row>
    <row r="847" spans="2:66" ht="3.65" customHeight="1">
      <c r="B847" s="605"/>
      <c r="H847" s="1513"/>
      <c r="K847" s="466"/>
      <c r="L847" s="467"/>
      <c r="M847" s="22"/>
      <c r="N847" s="22"/>
      <c r="O847" s="22"/>
      <c r="P847" s="22"/>
      <c r="Q847" s="466"/>
      <c r="R847" s="467"/>
      <c r="BN847" s="609"/>
    </row>
    <row r="848" spans="2:66" ht="3.65" customHeight="1">
      <c r="B848" s="605"/>
      <c r="H848" s="1513"/>
      <c r="K848" s="466"/>
      <c r="L848" s="467"/>
      <c r="M848" s="22"/>
      <c r="N848" s="22"/>
      <c r="O848" s="22"/>
      <c r="P848" s="22"/>
      <c r="Q848" s="466"/>
      <c r="R848" s="467"/>
      <c r="BN848" s="609"/>
    </row>
    <row r="849" spans="2:66" ht="3.65" customHeight="1">
      <c r="B849" s="605"/>
      <c r="H849" s="1513"/>
      <c r="K849" s="466"/>
      <c r="L849" s="467"/>
      <c r="M849" s="22"/>
      <c r="N849" s="22"/>
      <c r="O849" s="22"/>
      <c r="P849" s="22"/>
      <c r="Q849" s="466"/>
      <c r="R849" s="467"/>
      <c r="BN849" s="609"/>
    </row>
    <row r="850" spans="2:66" ht="3.65" customHeight="1">
      <c r="B850" s="605"/>
      <c r="H850" s="1513"/>
      <c r="K850" s="466"/>
      <c r="L850" s="467"/>
      <c r="M850" s="22"/>
      <c r="N850" s="22"/>
      <c r="O850" s="22"/>
      <c r="P850" s="22"/>
      <c r="Q850" s="466"/>
      <c r="R850" s="467"/>
      <c r="BN850" s="609"/>
    </row>
    <row r="851" spans="2:66" ht="3.65" customHeight="1">
      <c r="B851" s="605"/>
      <c r="H851" s="1513"/>
      <c r="K851" s="466"/>
      <c r="L851" s="467"/>
      <c r="M851" s="22"/>
      <c r="N851" s="22"/>
      <c r="O851" s="22"/>
      <c r="P851" s="22"/>
      <c r="Q851" s="466"/>
      <c r="R851" s="467"/>
      <c r="BN851" s="609"/>
    </row>
    <row r="852" spans="2:66" ht="3.65" customHeight="1">
      <c r="B852" s="605"/>
      <c r="H852" s="1513"/>
      <c r="K852" s="466"/>
      <c r="L852" s="467"/>
      <c r="M852" s="22"/>
      <c r="N852" s="22"/>
      <c r="O852" s="22"/>
      <c r="P852" s="22"/>
      <c r="Q852" s="466"/>
      <c r="R852" s="467"/>
      <c r="BN852" s="609"/>
    </row>
    <row r="853" spans="2:66" ht="3.65" customHeight="1">
      <c r="B853" s="605"/>
      <c r="H853" s="1513"/>
      <c r="K853" s="466"/>
      <c r="L853" s="467"/>
      <c r="M853" s="22"/>
      <c r="N853" s="22"/>
      <c r="O853" s="22"/>
      <c r="P853" s="22"/>
      <c r="Q853" s="466"/>
      <c r="R853" s="467"/>
      <c r="BN853" s="609"/>
    </row>
    <row r="854" spans="2:66" ht="3.65" customHeight="1">
      <c r="B854" s="605"/>
      <c r="H854" s="1513"/>
      <c r="K854" s="466"/>
      <c r="L854" s="467"/>
      <c r="M854" s="22"/>
      <c r="N854" s="22"/>
      <c r="O854" s="22"/>
      <c r="P854" s="22"/>
      <c r="Q854" s="466"/>
      <c r="R854" s="467"/>
      <c r="BN854" s="609"/>
    </row>
    <row r="855" spans="2:66" ht="3.65" customHeight="1">
      <c r="B855" s="605"/>
      <c r="H855" s="1513"/>
      <c r="K855" s="466"/>
      <c r="L855" s="467"/>
      <c r="M855" s="22"/>
      <c r="N855" s="22"/>
      <c r="O855" s="22"/>
      <c r="P855" s="22"/>
      <c r="Q855" s="466"/>
      <c r="R855" s="467"/>
      <c r="BN855" s="609"/>
    </row>
    <row r="856" spans="2:66" ht="3.65" customHeight="1">
      <c r="B856" s="605"/>
      <c r="H856" s="1513"/>
      <c r="K856" s="466"/>
      <c r="L856" s="467"/>
      <c r="M856" s="22"/>
      <c r="N856" s="22"/>
      <c r="O856" s="22"/>
      <c r="P856" s="22"/>
      <c r="Q856" s="466"/>
      <c r="R856" s="467"/>
      <c r="BN856" s="609"/>
    </row>
    <row r="857" spans="2:66" ht="3.65" customHeight="1">
      <c r="B857" s="605"/>
      <c r="H857" s="1513"/>
      <c r="K857" s="466"/>
      <c r="L857" s="467"/>
      <c r="M857" s="22"/>
      <c r="N857" s="22"/>
      <c r="O857" s="22"/>
      <c r="P857" s="22"/>
      <c r="Q857" s="466"/>
      <c r="R857" s="467"/>
      <c r="BN857" s="609"/>
    </row>
    <row r="858" spans="2:66" ht="3.65" customHeight="1">
      <c r="B858" s="605"/>
      <c r="H858" s="1513"/>
      <c r="K858" s="466"/>
      <c r="L858" s="467"/>
      <c r="M858" s="22"/>
      <c r="N858" s="22"/>
      <c r="O858" s="22"/>
      <c r="P858" s="22"/>
      <c r="Q858" s="466"/>
      <c r="R858" s="467"/>
      <c r="BN858" s="609"/>
    </row>
    <row r="859" spans="2:66" ht="3.65" customHeight="1">
      <c r="B859" s="605"/>
      <c r="H859" s="1513"/>
      <c r="K859" s="466"/>
      <c r="L859" s="467"/>
      <c r="M859" s="22"/>
      <c r="N859" s="22"/>
      <c r="O859" s="22"/>
      <c r="P859" s="22"/>
      <c r="Q859" s="466"/>
      <c r="R859" s="467"/>
      <c r="BN859" s="609"/>
    </row>
    <row r="860" spans="2:66" ht="3.65" customHeight="1">
      <c r="B860" s="605"/>
      <c r="H860" s="1513"/>
      <c r="K860" s="466"/>
      <c r="L860" s="467"/>
      <c r="M860" s="22"/>
      <c r="N860" s="22"/>
      <c r="O860" s="22"/>
      <c r="P860" s="22"/>
      <c r="Q860" s="466"/>
      <c r="R860" s="467"/>
      <c r="BN860" s="609"/>
    </row>
    <row r="861" spans="2:66" ht="3.65" customHeight="1">
      <c r="B861" s="605"/>
      <c r="H861" s="1513"/>
      <c r="K861" s="466"/>
      <c r="L861" s="467"/>
      <c r="M861" s="22"/>
      <c r="N861" s="22"/>
      <c r="O861" s="923"/>
      <c r="P861" s="923"/>
      <c r="Q861" s="466"/>
      <c r="R861" s="467"/>
      <c r="BN861" s="609"/>
    </row>
    <row r="862" spans="2:66" ht="3.65" customHeight="1">
      <c r="B862" s="605"/>
      <c r="H862" s="1513"/>
      <c r="K862" s="466"/>
      <c r="L862" s="467"/>
      <c r="M862" s="22"/>
      <c r="N862" s="22"/>
      <c r="O862" s="923"/>
      <c r="P862" s="923"/>
      <c r="Q862" s="466"/>
      <c r="R862" s="467"/>
      <c r="BN862" s="609"/>
    </row>
    <row r="863" spans="2:66" ht="3.65" customHeight="1">
      <c r="B863" s="605"/>
      <c r="H863" s="1513"/>
      <c r="K863" s="466"/>
      <c r="L863" s="467"/>
      <c r="M863" s="22"/>
      <c r="N863" s="22"/>
      <c r="O863" s="22"/>
      <c r="P863" s="22"/>
      <c r="Q863" s="466"/>
      <c r="R863" s="467"/>
      <c r="BN863" s="609"/>
    </row>
    <row r="864" spans="2:66" ht="3.65" customHeight="1">
      <c r="B864" s="605"/>
      <c r="H864" s="1513"/>
      <c r="K864" s="466"/>
      <c r="L864" s="467"/>
      <c r="M864" s="22"/>
      <c r="N864" s="22"/>
      <c r="O864" s="22"/>
      <c r="P864" s="22"/>
      <c r="Q864" s="466"/>
      <c r="R864" s="467"/>
      <c r="BN864" s="609"/>
    </row>
    <row r="865" spans="2:66" ht="3.65" customHeight="1">
      <c r="B865" s="605"/>
      <c r="H865" s="1513"/>
      <c r="K865" s="466"/>
      <c r="L865" s="467"/>
      <c r="M865" s="22"/>
      <c r="N865" s="22"/>
      <c r="O865" s="22"/>
      <c r="P865" s="22"/>
      <c r="Q865" s="466"/>
      <c r="R865" s="467"/>
      <c r="BN865" s="609"/>
    </row>
    <row r="866" spans="2:66" ht="3.65" customHeight="1">
      <c r="B866" s="605"/>
      <c r="H866" s="1513"/>
      <c r="K866" s="466"/>
      <c r="L866" s="467"/>
      <c r="M866" s="22"/>
      <c r="N866" s="22"/>
      <c r="O866" s="22"/>
      <c r="P866" s="22"/>
      <c r="Q866" s="466"/>
      <c r="R866" s="467"/>
      <c r="BN866" s="609"/>
    </row>
    <row r="867" spans="2:66" ht="3.65" customHeight="1">
      <c r="B867" s="605"/>
      <c r="H867" s="1513"/>
      <c r="K867" s="466"/>
      <c r="L867" s="467"/>
      <c r="M867" s="22"/>
      <c r="N867" s="22"/>
      <c r="O867" s="37"/>
      <c r="P867" s="37"/>
      <c r="Q867" s="466"/>
      <c r="R867" s="467"/>
      <c r="BN867" s="609"/>
    </row>
    <row r="868" spans="2:66" ht="3.65" customHeight="1">
      <c r="B868" s="605"/>
      <c r="H868" s="1513"/>
      <c r="K868" s="466"/>
      <c r="L868" s="467"/>
      <c r="M868" s="22"/>
      <c r="N868" s="22"/>
      <c r="O868" s="37"/>
      <c r="P868" s="37"/>
      <c r="Q868" s="466"/>
      <c r="R868" s="467"/>
      <c r="BN868" s="609"/>
    </row>
    <row r="869" spans="2:66" ht="3.65" customHeight="1">
      <c r="B869" s="605"/>
      <c r="H869" s="1513"/>
      <c r="K869" s="466"/>
      <c r="L869" s="467"/>
      <c r="M869" s="22"/>
      <c r="N869" s="22"/>
      <c r="O869" s="37"/>
      <c r="P869" s="37"/>
      <c r="Q869" s="466"/>
      <c r="R869" s="467"/>
      <c r="BN869" s="609"/>
    </row>
    <row r="870" spans="2:66" ht="3.65" customHeight="1">
      <c r="B870" s="605"/>
      <c r="H870" s="1513"/>
      <c r="K870" s="466"/>
      <c r="L870" s="467"/>
      <c r="M870" s="22"/>
      <c r="N870" s="22"/>
      <c r="O870" s="22"/>
      <c r="P870" s="22"/>
      <c r="Q870" s="466"/>
      <c r="R870" s="467"/>
      <c r="BN870" s="609"/>
    </row>
    <row r="871" spans="2:66" ht="3.65" customHeight="1">
      <c r="B871" s="605"/>
      <c r="H871" s="1513"/>
      <c r="K871" s="466"/>
      <c r="L871" s="467"/>
      <c r="M871" s="22"/>
      <c r="N871" s="22"/>
      <c r="O871" s="22"/>
      <c r="P871" s="22"/>
      <c r="Q871" s="466"/>
      <c r="R871" s="467"/>
      <c r="BN871" s="609"/>
    </row>
    <row r="872" spans="2:66" ht="3.65" customHeight="1">
      <c r="B872" s="605"/>
      <c r="H872" s="1513"/>
      <c r="K872" s="466"/>
      <c r="L872" s="467"/>
      <c r="M872" s="22"/>
      <c r="N872" s="22"/>
      <c r="O872" s="22"/>
      <c r="P872" s="22"/>
      <c r="Q872" s="466"/>
      <c r="R872" s="467"/>
      <c r="BN872" s="609"/>
    </row>
    <row r="873" spans="2:66" ht="3.65" customHeight="1">
      <c r="B873" s="605"/>
      <c r="H873" s="1513"/>
      <c r="K873" s="466"/>
      <c r="L873" s="467"/>
      <c r="M873" s="22"/>
      <c r="N873" s="22"/>
      <c r="O873" s="22"/>
      <c r="P873" s="22"/>
      <c r="Q873" s="466"/>
      <c r="R873" s="467"/>
      <c r="BN873" s="609"/>
    </row>
    <row r="874" spans="2:66" ht="3.65" customHeight="1">
      <c r="B874" s="605"/>
      <c r="H874" s="1513"/>
      <c r="K874" s="466"/>
      <c r="L874" s="467"/>
      <c r="M874" s="22"/>
      <c r="N874" s="22"/>
      <c r="O874" s="22"/>
      <c r="P874" s="22"/>
      <c r="Q874" s="466"/>
      <c r="R874" s="467"/>
      <c r="BN874" s="609"/>
    </row>
    <row r="875" spans="2:66" ht="3.65" customHeight="1">
      <c r="B875" s="605"/>
      <c r="H875" s="1513"/>
      <c r="K875" s="466"/>
      <c r="L875" s="467"/>
      <c r="M875" s="22"/>
      <c r="N875" s="22"/>
      <c r="O875" s="22"/>
      <c r="P875" s="22"/>
      <c r="Q875" s="466"/>
      <c r="R875" s="467"/>
      <c r="BN875" s="609"/>
    </row>
    <row r="876" spans="2:66" ht="3.65" customHeight="1">
      <c r="B876" s="605"/>
      <c r="H876" s="1513"/>
      <c r="K876" s="466"/>
      <c r="L876" s="467"/>
      <c r="M876" s="22"/>
      <c r="N876" s="22"/>
      <c r="O876" s="22"/>
      <c r="P876" s="22"/>
      <c r="Q876" s="466"/>
      <c r="R876" s="467"/>
      <c r="BN876" s="609"/>
    </row>
    <row r="877" spans="2:66" ht="3.65" customHeight="1">
      <c r="B877" s="605"/>
      <c r="H877" s="1513"/>
      <c r="K877" s="466"/>
      <c r="L877" s="467"/>
      <c r="M877" s="22"/>
      <c r="N877" s="22"/>
      <c r="O877" s="22"/>
      <c r="P877" s="22"/>
      <c r="Q877" s="466"/>
      <c r="R877" s="467"/>
      <c r="BN877" s="609"/>
    </row>
    <row r="878" spans="2:66" ht="3.65" customHeight="1">
      <c r="B878" s="605"/>
      <c r="H878" s="1513"/>
      <c r="K878" s="466"/>
      <c r="L878" s="467"/>
      <c r="M878" s="22"/>
      <c r="N878" s="22"/>
      <c r="O878" s="22"/>
      <c r="P878" s="22"/>
      <c r="Q878" s="466"/>
      <c r="R878" s="467"/>
      <c r="BN878" s="609"/>
    </row>
    <row r="879" spans="2:66" ht="3.65" customHeight="1">
      <c r="B879" s="605"/>
      <c r="H879" s="1513"/>
      <c r="K879" s="466"/>
      <c r="L879" s="467"/>
      <c r="M879" s="22"/>
      <c r="N879" s="22"/>
      <c r="O879" s="22"/>
      <c r="P879" s="22"/>
      <c r="Q879" s="466"/>
      <c r="R879" s="467"/>
      <c r="BN879" s="609"/>
    </row>
    <row r="880" spans="2:66" ht="3.65" customHeight="1">
      <c r="B880" s="605"/>
      <c r="H880" s="1513"/>
      <c r="K880" s="466"/>
      <c r="L880" s="467"/>
      <c r="M880" s="22"/>
      <c r="N880" s="22"/>
      <c r="O880" s="22"/>
      <c r="P880" s="22"/>
      <c r="Q880" s="466"/>
      <c r="R880" s="467"/>
      <c r="BN880" s="609"/>
    </row>
    <row r="881" spans="2:66" ht="3.65" customHeight="1">
      <c r="B881" s="605"/>
      <c r="H881" s="1513"/>
      <c r="K881" s="466"/>
      <c r="L881" s="467"/>
      <c r="M881" s="22"/>
      <c r="N881" s="22"/>
      <c r="O881" s="22"/>
      <c r="P881" s="22"/>
      <c r="Q881" s="466"/>
      <c r="R881" s="467"/>
      <c r="BN881" s="609"/>
    </row>
    <row r="882" spans="2:66" ht="3.65" customHeight="1">
      <c r="B882" s="605"/>
      <c r="H882" s="1513"/>
      <c r="K882" s="466"/>
      <c r="L882" s="467"/>
      <c r="M882" s="22"/>
      <c r="N882" s="22"/>
      <c r="O882" s="22"/>
      <c r="P882" s="22"/>
      <c r="Q882" s="466"/>
      <c r="R882" s="467"/>
      <c r="BN882" s="609"/>
    </row>
    <row r="883" spans="2:66" ht="3.65" customHeight="1">
      <c r="B883" s="605"/>
      <c r="H883" s="1513"/>
      <c r="K883" s="466"/>
      <c r="L883" s="467"/>
      <c r="M883" s="22"/>
      <c r="N883" s="22"/>
      <c r="O883" s="22"/>
      <c r="P883" s="22"/>
      <c r="Q883" s="466"/>
      <c r="R883" s="467"/>
      <c r="BN883" s="609"/>
    </row>
    <row r="884" spans="2:66" ht="3.65" customHeight="1">
      <c r="B884" s="605"/>
      <c r="H884" s="1513"/>
      <c r="K884" s="466"/>
      <c r="L884" s="467"/>
      <c r="M884" s="22"/>
      <c r="N884" s="22"/>
      <c r="O884" s="22"/>
      <c r="P884" s="22"/>
      <c r="Q884" s="466"/>
      <c r="R884" s="467"/>
      <c r="BN884" s="609"/>
    </row>
    <row r="885" spans="2:66" ht="3.65" customHeight="1">
      <c r="B885" s="605"/>
      <c r="H885" s="1513"/>
      <c r="K885" s="466"/>
      <c r="L885" s="467"/>
      <c r="M885" s="22"/>
      <c r="N885" s="22"/>
      <c r="O885" s="22"/>
      <c r="P885" s="22"/>
      <c r="Q885" s="466"/>
      <c r="R885" s="467"/>
      <c r="BN885" s="609"/>
    </row>
    <row r="886" spans="2:66" ht="3.65" customHeight="1">
      <c r="B886" s="605"/>
      <c r="H886" s="1513"/>
      <c r="K886" s="466"/>
      <c r="L886" s="467"/>
      <c r="M886" s="22"/>
      <c r="N886" s="22"/>
      <c r="O886" s="22"/>
      <c r="P886" s="22"/>
      <c r="Q886" s="466"/>
      <c r="R886" s="467"/>
      <c r="BN886" s="609"/>
    </row>
    <row r="887" spans="2:66" ht="3.65" customHeight="1">
      <c r="B887" s="605"/>
      <c r="H887" s="1513"/>
      <c r="K887" s="466"/>
      <c r="L887" s="467"/>
      <c r="M887" s="22"/>
      <c r="N887" s="22"/>
      <c r="O887" s="22"/>
      <c r="P887" s="22"/>
      <c r="Q887" s="466"/>
      <c r="R887" s="467"/>
      <c r="BN887" s="609"/>
    </row>
    <row r="888" spans="2:66" ht="3.65" customHeight="1">
      <c r="B888" s="605"/>
      <c r="H888" s="1513"/>
      <c r="K888" s="466"/>
      <c r="L888" s="467"/>
      <c r="M888" s="22"/>
      <c r="N888" s="22"/>
      <c r="O888" s="22"/>
      <c r="P888" s="22"/>
      <c r="Q888" s="466"/>
      <c r="R888" s="467"/>
      <c r="BN888" s="609"/>
    </row>
    <row r="889" spans="2:66" ht="3.65" customHeight="1">
      <c r="B889" s="605"/>
      <c r="H889" s="1513"/>
      <c r="K889" s="466"/>
      <c r="L889" s="467"/>
      <c r="M889" s="22"/>
      <c r="N889" s="22"/>
      <c r="O889" s="923"/>
      <c r="P889" s="923"/>
      <c r="Q889" s="466"/>
      <c r="R889" s="467"/>
      <c r="BN889" s="609"/>
    </row>
    <row r="890" spans="2:66" ht="3.65" customHeight="1">
      <c r="B890" s="605"/>
      <c r="H890" s="1513"/>
      <c r="K890" s="466"/>
      <c r="L890" s="467"/>
      <c r="M890" s="22"/>
      <c r="N890" s="22"/>
      <c r="O890" s="923"/>
      <c r="P890" s="923"/>
      <c r="Q890" s="466"/>
      <c r="R890" s="467"/>
      <c r="BN890" s="609"/>
    </row>
    <row r="891" spans="2:66" ht="3.65" customHeight="1">
      <c r="B891" s="605"/>
      <c r="H891" s="1513"/>
      <c r="K891" s="466"/>
      <c r="L891" s="467"/>
      <c r="M891" s="22"/>
      <c r="N891" s="22"/>
      <c r="O891" s="22"/>
      <c r="P891" s="22"/>
      <c r="Q891" s="466"/>
      <c r="R891" s="467"/>
      <c r="BN891" s="609"/>
    </row>
    <row r="892" spans="2:66" ht="3.65" customHeight="1">
      <c r="B892" s="605"/>
      <c r="H892" s="1513"/>
      <c r="K892" s="486"/>
      <c r="L892" s="487"/>
      <c r="M892" s="487"/>
      <c r="N892" s="487"/>
      <c r="O892" s="487"/>
      <c r="P892" s="487"/>
      <c r="Q892" s="487"/>
      <c r="R892" s="488"/>
      <c r="BN892" s="609"/>
    </row>
    <row r="893" spans="2:66" ht="3.65" customHeight="1">
      <c r="B893" s="605"/>
      <c r="H893" s="1513"/>
      <c r="K893" s="489"/>
      <c r="L893" s="490"/>
      <c r="M893" s="490"/>
      <c r="N893" s="490"/>
      <c r="O893" s="490"/>
      <c r="P893" s="490"/>
      <c r="Q893" s="490"/>
      <c r="R893" s="491"/>
      <c r="BN893" s="609"/>
    </row>
    <row r="894" spans="2:66" ht="3.65" customHeight="1">
      <c r="B894" s="605"/>
      <c r="H894" s="1513"/>
      <c r="K894" s="476"/>
      <c r="L894" s="477"/>
      <c r="M894" s="477"/>
      <c r="N894" s="477"/>
      <c r="O894" s="477"/>
      <c r="P894" s="477"/>
      <c r="Q894" s="477"/>
      <c r="R894" s="478"/>
      <c r="BN894" s="609"/>
    </row>
    <row r="895" spans="2:66" ht="3.65" customHeight="1">
      <c r="B895" s="605"/>
      <c r="H895" s="1513"/>
      <c r="K895" s="476"/>
      <c r="L895" s="477"/>
      <c r="M895" s="477"/>
      <c r="N895" s="477"/>
      <c r="O895" s="477"/>
      <c r="P895" s="477"/>
      <c r="Q895" s="477"/>
      <c r="R895" s="478"/>
      <c r="BN895" s="609"/>
    </row>
    <row r="896" spans="2:66" ht="3.65" customHeight="1">
      <c r="B896" s="605"/>
      <c r="H896" s="1513"/>
      <c r="K896" s="476"/>
      <c r="L896" s="477"/>
      <c r="M896" s="477"/>
      <c r="N896" s="477"/>
      <c r="O896" s="477"/>
      <c r="P896" s="477"/>
      <c r="Q896" s="477"/>
      <c r="R896" s="478"/>
      <c r="BN896" s="609"/>
    </row>
    <row r="897" spans="2:66" ht="3.65" customHeight="1">
      <c r="B897" s="605"/>
      <c r="H897" s="1513"/>
      <c r="K897" s="479"/>
      <c r="L897" s="480"/>
      <c r="M897" s="480"/>
      <c r="N897" s="480"/>
      <c r="O897" s="480"/>
      <c r="P897" s="480"/>
      <c r="Q897" s="480"/>
      <c r="R897" s="481"/>
      <c r="BN897" s="609"/>
    </row>
    <row r="898" spans="2:66" ht="3.65" customHeight="1">
      <c r="B898" s="605"/>
      <c r="H898" s="1513"/>
      <c r="BN898" s="609"/>
    </row>
    <row r="899" spans="2:66" ht="3.65" customHeight="1">
      <c r="B899" s="605"/>
      <c r="H899" s="1513"/>
      <c r="BN899" s="609"/>
    </row>
    <row r="900" spans="2:66" ht="3.65" customHeight="1">
      <c r="B900" s="605"/>
      <c r="H900" s="1513"/>
      <c r="BN900" s="609"/>
    </row>
    <row r="901" spans="2:66" ht="3.65" customHeight="1">
      <c r="B901" s="605"/>
      <c r="H901" s="1513"/>
      <c r="BN901" s="609"/>
    </row>
    <row r="902" spans="2:66" ht="3.65" customHeight="1">
      <c r="B902" s="1517"/>
      <c r="C902" s="1518"/>
      <c r="D902" s="1518"/>
      <c r="E902" s="1518"/>
      <c r="F902" s="1518"/>
      <c r="G902" s="1518"/>
      <c r="H902" s="1518"/>
      <c r="I902" s="1518"/>
      <c r="J902" s="1518"/>
      <c r="K902" s="1518"/>
      <c r="L902" s="1518"/>
      <c r="M902" s="1518"/>
      <c r="N902" s="1518"/>
      <c r="O902" s="1518"/>
      <c r="P902" s="1518"/>
      <c r="Q902" s="1518"/>
      <c r="R902" s="1518"/>
      <c r="S902" s="1518"/>
      <c r="T902" s="1518"/>
      <c r="U902" s="1518"/>
      <c r="V902" s="1518"/>
      <c r="W902" s="1518"/>
      <c r="X902" s="1518"/>
      <c r="Y902" s="1518"/>
      <c r="Z902" s="1518"/>
      <c r="AA902" s="1518"/>
      <c r="AB902" s="1518"/>
      <c r="AC902" s="1518"/>
      <c r="AD902" s="1518"/>
      <c r="AE902" s="1518"/>
      <c r="AF902" s="1518"/>
      <c r="AG902" s="1518"/>
      <c r="AH902" s="1518"/>
      <c r="AI902" s="1518"/>
      <c r="AJ902" s="1518"/>
      <c r="AK902" s="1518"/>
      <c r="AL902" s="1518"/>
      <c r="AM902" s="1518"/>
      <c r="AN902" s="1518"/>
      <c r="AO902" s="1518"/>
      <c r="AP902" s="1518"/>
      <c r="AQ902" s="1518"/>
      <c r="AR902" s="1518"/>
      <c r="AS902" s="1518"/>
      <c r="AT902" s="1518"/>
      <c r="AU902" s="1518"/>
      <c r="AV902" s="1518"/>
      <c r="AW902" s="1518"/>
      <c r="AX902" s="1518"/>
      <c r="AY902" s="1518"/>
      <c r="AZ902" s="1518"/>
      <c r="BA902" s="1518"/>
      <c r="BB902" s="1518"/>
      <c r="BC902" s="1518"/>
      <c r="BD902" s="1518"/>
      <c r="BE902" s="1518"/>
      <c r="BF902" s="1518"/>
      <c r="BG902" s="1518"/>
      <c r="BH902" s="1518"/>
      <c r="BI902" s="1518"/>
      <c r="BJ902" s="1518"/>
      <c r="BK902" s="1518"/>
      <c r="BL902" s="1518"/>
      <c r="BM902" s="1518"/>
      <c r="BN902" s="1519"/>
    </row>
    <row r="903" spans="2:66" ht="3.65" customHeight="1">
      <c r="B903" s="1520"/>
      <c r="C903" s="1521"/>
      <c r="D903" s="1521"/>
      <c r="E903" s="1521"/>
      <c r="F903" s="1521"/>
      <c r="G903" s="1521"/>
      <c r="H903" s="1521"/>
      <c r="I903" s="1521"/>
      <c r="J903" s="1521"/>
      <c r="K903" s="1521"/>
      <c r="L903" s="1521"/>
      <c r="M903" s="1521"/>
      <c r="N903" s="1521"/>
      <c r="O903" s="1521"/>
      <c r="P903" s="1521"/>
      <c r="Q903" s="1521"/>
      <c r="R903" s="1521"/>
      <c r="S903" s="1521"/>
      <c r="T903" s="1521"/>
      <c r="U903" s="1521"/>
      <c r="V903" s="1521"/>
      <c r="W903" s="1521"/>
      <c r="X903" s="1521"/>
      <c r="Y903" s="1521"/>
      <c r="Z903" s="1521"/>
      <c r="AA903" s="1521"/>
      <c r="AB903" s="1521"/>
      <c r="AC903" s="1521"/>
      <c r="AD903" s="1521"/>
      <c r="AE903" s="1521"/>
      <c r="AF903" s="1521"/>
      <c r="AG903" s="1521"/>
      <c r="AH903" s="1521"/>
      <c r="AI903" s="1521"/>
      <c r="AJ903" s="1521"/>
      <c r="AK903" s="1521"/>
      <c r="AL903" s="1521"/>
      <c r="AM903" s="1521"/>
      <c r="AN903" s="1521"/>
      <c r="AO903" s="1521"/>
      <c r="AP903" s="1521"/>
      <c r="AQ903" s="1521"/>
      <c r="AR903" s="1521"/>
      <c r="AS903" s="1521"/>
      <c r="AT903" s="1521"/>
      <c r="AU903" s="1521"/>
      <c r="AV903" s="1521"/>
      <c r="AW903" s="1521"/>
      <c r="AX903" s="1521"/>
      <c r="AY903" s="1521"/>
      <c r="AZ903" s="1521"/>
      <c r="BA903" s="1521"/>
      <c r="BB903" s="1521"/>
      <c r="BC903" s="1521"/>
      <c r="BD903" s="1521"/>
      <c r="BE903" s="1521"/>
      <c r="BF903" s="1521"/>
      <c r="BG903" s="1521"/>
      <c r="BH903" s="1521"/>
      <c r="BI903" s="1521"/>
      <c r="BJ903" s="1521"/>
      <c r="BK903" s="1521"/>
      <c r="BL903" s="1521"/>
      <c r="BM903" s="1521"/>
      <c r="BN903" s="1522"/>
    </row>
    <row r="904" spans="2:66" ht="14.5" customHeight="1">
      <c r="B904" s="707" t="s">
        <v>275</v>
      </c>
      <c r="C904" s="707"/>
      <c r="D904" s="708" t="s">
        <v>257</v>
      </c>
      <c r="E904" s="707" t="s">
        <v>239</v>
      </c>
      <c r="F904" s="707" t="s">
        <v>109</v>
      </c>
      <c r="G904" s="709"/>
      <c r="H904" s="1512"/>
      <c r="I904" s="710"/>
      <c r="J904" s="710"/>
      <c r="K904" s="710"/>
      <c r="L904" s="710"/>
      <c r="M904" s="710"/>
      <c r="N904" s="710"/>
      <c r="O904" s="710"/>
      <c r="P904" s="710"/>
      <c r="Q904" s="710"/>
      <c r="R904" s="710"/>
      <c r="S904" s="710"/>
      <c r="T904" s="710"/>
      <c r="U904" s="710"/>
      <c r="V904" s="710"/>
      <c r="W904" s="710"/>
      <c r="X904" s="710"/>
      <c r="Y904" s="710"/>
      <c r="Z904" s="710"/>
      <c r="AA904" s="710"/>
      <c r="AB904" s="710"/>
      <c r="AC904" s="710"/>
      <c r="AD904" s="710"/>
      <c r="AE904" s="710"/>
      <c r="AF904" s="710"/>
      <c r="AG904" s="710"/>
      <c r="AH904" s="710"/>
      <c r="AI904" s="710"/>
      <c r="AJ904" s="710"/>
      <c r="AK904" s="710"/>
      <c r="AL904" s="710"/>
      <c r="AM904" s="710"/>
      <c r="AN904" s="710"/>
      <c r="AO904" s="710"/>
      <c r="AP904" s="710"/>
      <c r="AQ904" s="710"/>
      <c r="AR904" s="710"/>
      <c r="AS904" s="710"/>
      <c r="AT904" s="710"/>
      <c r="AU904" s="710"/>
      <c r="AV904" s="710"/>
      <c r="AW904" s="710"/>
      <c r="AX904" s="710"/>
      <c r="AY904" s="710"/>
      <c r="AZ904" s="710"/>
      <c r="BA904" s="710"/>
      <c r="BB904" s="710"/>
      <c r="BC904" s="710"/>
      <c r="BD904" s="710"/>
      <c r="BE904" s="710"/>
      <c r="BF904" s="710"/>
      <c r="BG904" s="710"/>
      <c r="BH904" s="710"/>
      <c r="BI904" s="710"/>
      <c r="BJ904" s="710"/>
      <c r="BK904" s="710"/>
      <c r="BL904" s="710"/>
      <c r="BM904" s="710"/>
      <c r="BN904" s="711"/>
    </row>
    <row r="905" spans="2:66" ht="3.65" customHeight="1">
      <c r="B905" s="605"/>
      <c r="H905" s="1513"/>
      <c r="BN905" s="609"/>
    </row>
    <row r="906" spans="2:66" ht="3.65" customHeight="1">
      <c r="B906" s="605"/>
      <c r="H906" s="1513"/>
      <c r="BN906" s="609"/>
    </row>
    <row r="907" spans="2:66" ht="3.65" customHeight="1">
      <c r="B907" s="605"/>
      <c r="H907" s="1513"/>
      <c r="K907" s="486"/>
      <c r="L907" s="487"/>
      <c r="M907" s="487"/>
      <c r="N907" s="487"/>
      <c r="O907" s="487"/>
      <c r="P907" s="487"/>
      <c r="Q907" s="487"/>
      <c r="R907" s="487"/>
      <c r="S907" s="487"/>
      <c r="T907" s="487"/>
      <c r="U907" s="487"/>
      <c r="V907" s="487"/>
      <c r="W907" s="487"/>
      <c r="X907" s="487"/>
      <c r="Y907" s="487"/>
      <c r="Z907" s="487"/>
      <c r="AA907" s="487"/>
      <c r="AB907" s="487"/>
      <c r="AC907" s="487"/>
      <c r="AD907" s="487"/>
      <c r="AE907" s="487"/>
      <c r="AF907" s="487"/>
      <c r="AG907" s="487"/>
      <c r="AH907" s="487"/>
      <c r="AI907" s="487"/>
      <c r="AJ907" s="487"/>
      <c r="AK907" s="487"/>
      <c r="AL907" s="487"/>
      <c r="AM907" s="488"/>
      <c r="BN907" s="609"/>
    </row>
    <row r="908" spans="2:66" ht="3.65" customHeight="1">
      <c r="B908" s="605"/>
      <c r="H908" s="1513"/>
      <c r="K908" s="489"/>
      <c r="L908" s="490"/>
      <c r="M908" s="490"/>
      <c r="N908" s="490"/>
      <c r="O908" s="490"/>
      <c r="P908" s="490"/>
      <c r="Q908" s="490"/>
      <c r="R908" s="490"/>
      <c r="S908" s="490"/>
      <c r="T908" s="490"/>
      <c r="U908" s="490"/>
      <c r="V908" s="490"/>
      <c r="W908" s="490"/>
      <c r="X908" s="490"/>
      <c r="Y908" s="490"/>
      <c r="Z908" s="490"/>
      <c r="AA908" s="490"/>
      <c r="AB908" s="490"/>
      <c r="AC908" s="490"/>
      <c r="AD908" s="490"/>
      <c r="AE908" s="490"/>
      <c r="AF908" s="490"/>
      <c r="AG908" s="490"/>
      <c r="AH908" s="490"/>
      <c r="AI908" s="490"/>
      <c r="AJ908" s="490"/>
      <c r="AK908" s="490"/>
      <c r="AL908" s="490"/>
      <c r="AM908" s="491"/>
      <c r="BN908" s="609"/>
    </row>
    <row r="909" spans="2:66" ht="3.65" customHeight="1">
      <c r="B909" s="605"/>
      <c r="H909" s="1513"/>
      <c r="K909" s="466"/>
      <c r="L909" s="467"/>
      <c r="M909" s="973"/>
      <c r="N909" s="973"/>
      <c r="O909" s="973"/>
      <c r="P909" s="975"/>
      <c r="Q909" s="975"/>
      <c r="R909" s="975"/>
      <c r="S909" s="977" t="s">
        <v>272</v>
      </c>
      <c r="T909" s="977"/>
      <c r="U909" s="977"/>
      <c r="V909" s="977"/>
      <c r="W909" s="977"/>
      <c r="X909" s="977"/>
      <c r="Y909" s="977"/>
      <c r="Z909" s="977"/>
      <c r="AA909" s="977"/>
      <c r="AB909" s="977"/>
      <c r="AC909" s="977"/>
      <c r="AD909" s="977"/>
      <c r="AE909" s="977"/>
      <c r="AF909" s="977"/>
      <c r="AG909" s="719"/>
      <c r="AH909" s="719"/>
      <c r="AI909" s="719"/>
      <c r="AJ909" s="719"/>
      <c r="AK909" s="720"/>
      <c r="AL909" s="466"/>
      <c r="AM909" s="467"/>
      <c r="BN909" s="609"/>
    </row>
    <row r="910" spans="2:66" ht="3.65" customHeight="1">
      <c r="B910" s="605"/>
      <c r="H910" s="1513"/>
      <c r="K910" s="466"/>
      <c r="L910" s="467"/>
      <c r="M910" s="974"/>
      <c r="N910" s="974"/>
      <c r="O910" s="974"/>
      <c r="P910" s="976"/>
      <c r="Q910" s="976"/>
      <c r="R910" s="976"/>
      <c r="S910" s="978"/>
      <c r="T910" s="978"/>
      <c r="U910" s="978"/>
      <c r="V910" s="978"/>
      <c r="W910" s="978"/>
      <c r="X910" s="978"/>
      <c r="Y910" s="978"/>
      <c r="Z910" s="978"/>
      <c r="AA910" s="978"/>
      <c r="AB910" s="978"/>
      <c r="AC910" s="978"/>
      <c r="AD910" s="978"/>
      <c r="AE910" s="978"/>
      <c r="AF910" s="978"/>
      <c r="AG910" s="721"/>
      <c r="AH910" s="721"/>
      <c r="AI910" s="721"/>
      <c r="AJ910" s="721"/>
      <c r="AK910" s="722"/>
      <c r="AL910" s="466"/>
      <c r="AM910" s="467"/>
      <c r="BN910" s="609"/>
    </row>
    <row r="911" spans="2:66" ht="3.65" customHeight="1">
      <c r="B911" s="605"/>
      <c r="H911" s="1513"/>
      <c r="K911" s="466"/>
      <c r="L911" s="467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466"/>
      <c r="AM911" s="467"/>
      <c r="BN911" s="609"/>
    </row>
    <row r="912" spans="2:66" ht="3.65" customHeight="1">
      <c r="B912" s="605"/>
      <c r="H912" s="1513"/>
      <c r="K912" s="466"/>
      <c r="L912" s="467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466"/>
      <c r="AM912" s="467"/>
      <c r="BN912" s="609"/>
    </row>
    <row r="913" spans="2:66" ht="3.65" customHeight="1">
      <c r="B913" s="605"/>
      <c r="H913" s="1513"/>
      <c r="K913" s="466"/>
      <c r="L913" s="467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466"/>
      <c r="AM913" s="467"/>
      <c r="BN913" s="609"/>
    </row>
    <row r="914" spans="2:66" ht="3.65" customHeight="1">
      <c r="B914" s="605"/>
      <c r="H914" s="1513"/>
      <c r="K914" s="466"/>
      <c r="L914" s="467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466"/>
      <c r="AM914" s="467"/>
      <c r="BN914" s="609"/>
    </row>
    <row r="915" spans="2:66" ht="3.65" customHeight="1">
      <c r="B915" s="605"/>
      <c r="H915" s="1513"/>
      <c r="K915" s="466"/>
      <c r="L915" s="467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466"/>
      <c r="AM915" s="467"/>
      <c r="BN915" s="609"/>
    </row>
    <row r="916" spans="2:66" ht="3.65" customHeight="1">
      <c r="B916" s="605"/>
      <c r="H916" s="1513"/>
      <c r="K916" s="466"/>
      <c r="L916" s="467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466"/>
      <c r="AM916" s="467"/>
      <c r="BN916" s="609"/>
    </row>
    <row r="917" spans="2:66" ht="3.65" customHeight="1">
      <c r="B917" s="605"/>
      <c r="H917" s="1513"/>
      <c r="K917" s="466"/>
      <c r="L917" s="467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466"/>
      <c r="AM917" s="467"/>
      <c r="BN917" s="609"/>
    </row>
    <row r="918" spans="2:66" ht="3.65" customHeight="1">
      <c r="B918" s="605"/>
      <c r="H918" s="1513"/>
      <c r="K918" s="466"/>
      <c r="L918" s="467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466"/>
      <c r="AM918" s="467"/>
      <c r="BN918" s="609"/>
    </row>
    <row r="919" spans="2:66" ht="3.65" customHeight="1">
      <c r="B919" s="605"/>
      <c r="H919" s="1513"/>
      <c r="K919" s="466"/>
      <c r="L919" s="467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466"/>
      <c r="AM919" s="467"/>
      <c r="BN919" s="609"/>
    </row>
    <row r="920" spans="2:66" ht="3.65" customHeight="1">
      <c r="B920" s="605"/>
      <c r="H920" s="1513"/>
      <c r="K920" s="466"/>
      <c r="L920" s="467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466"/>
      <c r="AM920" s="467"/>
      <c r="BN920" s="609"/>
    </row>
    <row r="921" spans="2:66" ht="3.65" customHeight="1">
      <c r="B921" s="605"/>
      <c r="H921" s="1513"/>
      <c r="K921" s="466"/>
      <c r="L921" s="467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466"/>
      <c r="AM921" s="467"/>
      <c r="BN921" s="609"/>
    </row>
    <row r="922" spans="2:66" ht="3.65" customHeight="1">
      <c r="B922" s="605"/>
      <c r="H922" s="1513"/>
      <c r="K922" s="466"/>
      <c r="L922" s="467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466"/>
      <c r="AM922" s="467"/>
      <c r="BN922" s="609"/>
    </row>
    <row r="923" spans="2:66" ht="3.65" customHeight="1">
      <c r="B923" s="605"/>
      <c r="H923" s="1513"/>
      <c r="K923" s="466"/>
      <c r="L923" s="467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466"/>
      <c r="AM923" s="467"/>
      <c r="BN923" s="609"/>
    </row>
    <row r="924" spans="2:66" ht="3.65" customHeight="1">
      <c r="B924" s="605"/>
      <c r="H924" s="1513"/>
      <c r="K924" s="466"/>
      <c r="L924" s="467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466"/>
      <c r="AM924" s="467"/>
      <c r="BN924" s="609"/>
    </row>
    <row r="925" spans="2:66" ht="3.65" customHeight="1">
      <c r="B925" s="605"/>
      <c r="H925" s="1513"/>
      <c r="K925" s="466"/>
      <c r="L925" s="467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466"/>
      <c r="AM925" s="467"/>
      <c r="BN925" s="609"/>
    </row>
    <row r="926" spans="2:66" ht="3.65" customHeight="1">
      <c r="B926" s="605"/>
      <c r="H926" s="1513"/>
      <c r="K926" s="466"/>
      <c r="L926" s="467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466"/>
      <c r="AM926" s="467"/>
      <c r="BN926" s="609"/>
    </row>
    <row r="927" spans="2:66" ht="3.65" customHeight="1">
      <c r="B927" s="605"/>
      <c r="H927" s="1513"/>
      <c r="K927" s="466"/>
      <c r="L927" s="467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466"/>
      <c r="AM927" s="467"/>
      <c r="BN927" s="609"/>
    </row>
    <row r="928" spans="2:66" ht="3.65" customHeight="1">
      <c r="B928" s="605"/>
      <c r="H928" s="1513"/>
      <c r="K928" s="466"/>
      <c r="L928" s="467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466"/>
      <c r="AM928" s="467"/>
      <c r="BN928" s="609"/>
    </row>
    <row r="929" spans="2:66" ht="3.65" customHeight="1">
      <c r="B929" s="605"/>
      <c r="H929" s="1513"/>
      <c r="K929" s="466"/>
      <c r="L929" s="467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466"/>
      <c r="AM929" s="467"/>
      <c r="BN929" s="609"/>
    </row>
    <row r="930" spans="2:66" ht="3.65" customHeight="1">
      <c r="B930" s="605"/>
      <c r="H930" s="1513"/>
      <c r="K930" s="466"/>
      <c r="L930" s="467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466"/>
      <c r="AM930" s="467"/>
      <c r="BN930" s="609"/>
    </row>
    <row r="931" spans="2:66" ht="3.65" customHeight="1">
      <c r="B931" s="605"/>
      <c r="H931" s="1513"/>
      <c r="K931" s="466"/>
      <c r="L931" s="467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466"/>
      <c r="AM931" s="467"/>
      <c r="BN931" s="609"/>
    </row>
    <row r="932" spans="2:66" ht="3.65" customHeight="1">
      <c r="B932" s="605"/>
      <c r="H932" s="1513"/>
      <c r="K932" s="466"/>
      <c r="L932" s="467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466"/>
      <c r="AM932" s="467"/>
      <c r="BN932" s="609"/>
    </row>
    <row r="933" spans="2:66" ht="3.65" customHeight="1">
      <c r="B933" s="605"/>
      <c r="H933" s="1513"/>
      <c r="K933" s="466"/>
      <c r="L933" s="467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466"/>
      <c r="AM933" s="467"/>
      <c r="BN933" s="609"/>
    </row>
    <row r="934" spans="2:66" ht="3.65" customHeight="1">
      <c r="B934" s="605"/>
      <c r="H934" s="1513"/>
      <c r="K934" s="466"/>
      <c r="L934" s="467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466"/>
      <c r="AM934" s="467"/>
      <c r="BN934" s="609"/>
    </row>
    <row r="935" spans="2:66" ht="3.65" customHeight="1">
      <c r="B935" s="605"/>
      <c r="H935" s="1513"/>
      <c r="K935" s="466"/>
      <c r="L935" s="467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466"/>
      <c r="AM935" s="467"/>
      <c r="BN935" s="609"/>
    </row>
    <row r="936" spans="2:66" ht="3.65" customHeight="1">
      <c r="B936" s="605"/>
      <c r="H936" s="1513"/>
      <c r="K936" s="466"/>
      <c r="L936" s="467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466"/>
      <c r="AM936" s="467"/>
      <c r="BN936" s="609"/>
    </row>
    <row r="937" spans="2:66" ht="3.65" customHeight="1">
      <c r="B937" s="605"/>
      <c r="H937" s="1513"/>
      <c r="K937" s="466"/>
      <c r="L937" s="467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466"/>
      <c r="AM937" s="467"/>
      <c r="BN937" s="609"/>
    </row>
    <row r="938" spans="2:66" ht="3.65" customHeight="1">
      <c r="B938" s="605"/>
      <c r="H938" s="1513"/>
      <c r="K938" s="466"/>
      <c r="L938" s="467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466"/>
      <c r="AM938" s="467"/>
      <c r="BN938" s="609"/>
    </row>
    <row r="939" spans="2:66" ht="3.65" customHeight="1">
      <c r="B939" s="605"/>
      <c r="H939" s="1513"/>
      <c r="K939" s="466"/>
      <c r="L939" s="467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466"/>
      <c r="AM939" s="467"/>
      <c r="BN939" s="609"/>
    </row>
    <row r="940" spans="2:66" ht="3.65" customHeight="1">
      <c r="B940" s="605"/>
      <c r="H940" s="1513"/>
      <c r="K940" s="466"/>
      <c r="L940" s="467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466"/>
      <c r="AM940" s="467"/>
      <c r="BN940" s="609"/>
    </row>
    <row r="941" spans="2:66" ht="3.65" customHeight="1">
      <c r="B941" s="605"/>
      <c r="H941" s="1513"/>
      <c r="K941" s="466"/>
      <c r="L941" s="467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466"/>
      <c r="AM941" s="467"/>
      <c r="BN941" s="609"/>
    </row>
    <row r="942" spans="2:66" ht="3.65" customHeight="1">
      <c r="B942" s="605"/>
      <c r="H942" s="1513"/>
      <c r="K942" s="466"/>
      <c r="L942" s="467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466"/>
      <c r="AM942" s="467"/>
      <c r="BN942" s="609"/>
    </row>
    <row r="943" spans="2:66" ht="3.65" customHeight="1">
      <c r="B943" s="605"/>
      <c r="H943" s="1513"/>
      <c r="K943" s="466"/>
      <c r="L943" s="467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466"/>
      <c r="AM943" s="467"/>
      <c r="BN943" s="609"/>
    </row>
    <row r="944" spans="2:66" ht="3.65" customHeight="1">
      <c r="B944" s="605"/>
      <c r="H944" s="1513"/>
      <c r="K944" s="466"/>
      <c r="L944" s="467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466"/>
      <c r="AM944" s="467"/>
      <c r="BN944" s="609"/>
    </row>
    <row r="945" spans="2:66" ht="3.65" customHeight="1">
      <c r="B945" s="605"/>
      <c r="H945" s="1513"/>
      <c r="K945" s="466"/>
      <c r="L945" s="467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466"/>
      <c r="AM945" s="467"/>
      <c r="BN945" s="609"/>
    </row>
    <row r="946" spans="2:66" ht="3.65" customHeight="1">
      <c r="B946" s="605"/>
      <c r="H946" s="1513"/>
      <c r="K946" s="466"/>
      <c r="L946" s="467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466"/>
      <c r="AM946" s="467"/>
      <c r="BN946" s="609"/>
    </row>
    <row r="947" spans="2:66" ht="3.65" customHeight="1">
      <c r="B947" s="605"/>
      <c r="H947" s="1513"/>
      <c r="K947" s="466"/>
      <c r="L947" s="467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466"/>
      <c r="AM947" s="467"/>
      <c r="BN947" s="609"/>
    </row>
    <row r="948" spans="2:66" ht="3.65" customHeight="1">
      <c r="B948" s="605"/>
      <c r="H948" s="1513"/>
      <c r="K948" s="466"/>
      <c r="L948" s="467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466"/>
      <c r="AM948" s="467"/>
      <c r="BN948" s="609"/>
    </row>
    <row r="949" spans="2:66" ht="3.65" customHeight="1">
      <c r="B949" s="605"/>
      <c r="H949" s="1513"/>
      <c r="K949" s="466"/>
      <c r="L949" s="467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466"/>
      <c r="AM949" s="467"/>
      <c r="BN949" s="609"/>
    </row>
    <row r="950" spans="2:66" ht="3.65" customHeight="1">
      <c r="B950" s="605"/>
      <c r="H950" s="1513"/>
      <c r="K950" s="466"/>
      <c r="L950" s="467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466"/>
      <c r="AM950" s="467"/>
      <c r="BN950" s="609"/>
    </row>
    <row r="951" spans="2:66" ht="3.65" customHeight="1">
      <c r="B951" s="605"/>
      <c r="H951" s="1513"/>
      <c r="K951" s="466"/>
      <c r="L951" s="467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466"/>
      <c r="AM951" s="467"/>
      <c r="BN951" s="609"/>
    </row>
    <row r="952" spans="2:66" ht="3.65" customHeight="1">
      <c r="B952" s="605"/>
      <c r="H952" s="1513"/>
      <c r="K952" s="466"/>
      <c r="L952" s="467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466"/>
      <c r="AM952" s="467"/>
      <c r="BN952" s="609"/>
    </row>
    <row r="953" spans="2:66" ht="3.65" customHeight="1">
      <c r="B953" s="605"/>
      <c r="H953" s="1513"/>
      <c r="K953" s="466"/>
      <c r="L953" s="467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466"/>
      <c r="AM953" s="467"/>
      <c r="BN953" s="609"/>
    </row>
    <row r="954" spans="2:66" ht="3.65" customHeight="1">
      <c r="B954" s="605"/>
      <c r="H954" s="1513"/>
      <c r="K954" s="466"/>
      <c r="L954" s="467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466"/>
      <c r="AM954" s="467"/>
      <c r="BN954" s="609"/>
    </row>
    <row r="955" spans="2:66" ht="3.65" customHeight="1">
      <c r="B955" s="605"/>
      <c r="H955" s="1513"/>
      <c r="K955" s="466"/>
      <c r="L955" s="467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466"/>
      <c r="AM955" s="467"/>
      <c r="BN955" s="609"/>
    </row>
    <row r="956" spans="2:66" ht="3.65" customHeight="1">
      <c r="B956" s="605"/>
      <c r="H956" s="1513"/>
      <c r="K956" s="466"/>
      <c r="L956" s="467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466"/>
      <c r="AM956" s="467"/>
      <c r="BN956" s="609"/>
    </row>
    <row r="957" spans="2:66" ht="3.65" customHeight="1">
      <c r="B957" s="605"/>
      <c r="H957" s="1513"/>
      <c r="K957" s="466"/>
      <c r="L957" s="467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466"/>
      <c r="AM957" s="467"/>
      <c r="BN957" s="609"/>
    </row>
    <row r="958" spans="2:66" ht="3.65" customHeight="1">
      <c r="B958" s="605"/>
      <c r="H958" s="1513"/>
      <c r="K958" s="466"/>
      <c r="L958" s="467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466"/>
      <c r="AM958" s="467"/>
      <c r="BN958" s="609"/>
    </row>
    <row r="959" spans="2:66" ht="3.65" customHeight="1">
      <c r="B959" s="605"/>
      <c r="H959" s="1513"/>
      <c r="K959" s="466"/>
      <c r="L959" s="467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466"/>
      <c r="AM959" s="467"/>
      <c r="BN959" s="609"/>
    </row>
    <row r="960" spans="2:66" ht="3.65" customHeight="1">
      <c r="B960" s="605"/>
      <c r="H960" s="1513"/>
      <c r="K960" s="466"/>
      <c r="L960" s="467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466"/>
      <c r="AM960" s="467"/>
      <c r="BN960" s="609"/>
    </row>
    <row r="961" spans="2:66" ht="3.65" customHeight="1">
      <c r="B961" s="605"/>
      <c r="H961" s="1513"/>
      <c r="K961" s="466"/>
      <c r="L961" s="467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466"/>
      <c r="AM961" s="467"/>
      <c r="BN961" s="609"/>
    </row>
    <row r="962" spans="2:66" ht="3.65" customHeight="1">
      <c r="B962" s="605"/>
      <c r="H962" s="1513"/>
      <c r="K962" s="466"/>
      <c r="L962" s="467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466"/>
      <c r="AM962" s="467"/>
      <c r="BN962" s="609"/>
    </row>
    <row r="963" spans="2:66" ht="3.65" customHeight="1">
      <c r="B963" s="605"/>
      <c r="H963" s="1513"/>
      <c r="K963" s="466"/>
      <c r="L963" s="467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466"/>
      <c r="AM963" s="467"/>
      <c r="BN963" s="609"/>
    </row>
    <row r="964" spans="2:66" ht="3.65" customHeight="1">
      <c r="B964" s="605"/>
      <c r="H964" s="1513"/>
      <c r="K964" s="466"/>
      <c r="L964" s="467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466"/>
      <c r="AM964" s="467"/>
      <c r="BN964" s="609"/>
    </row>
    <row r="965" spans="2:66" ht="3.65" customHeight="1">
      <c r="B965" s="605"/>
      <c r="H965" s="1513"/>
      <c r="K965" s="466"/>
      <c r="L965" s="467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466"/>
      <c r="AM965" s="467"/>
      <c r="BN965" s="609"/>
    </row>
    <row r="966" spans="2:66" ht="3.65" customHeight="1">
      <c r="B966" s="605"/>
      <c r="H966" s="1513"/>
      <c r="K966" s="466"/>
      <c r="L966" s="467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466"/>
      <c r="AM966" s="467"/>
      <c r="BN966" s="609"/>
    </row>
    <row r="967" spans="2:66" ht="3.65" customHeight="1">
      <c r="B967" s="605"/>
      <c r="H967" s="1513"/>
      <c r="K967" s="466"/>
      <c r="L967" s="467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466"/>
      <c r="AM967" s="467"/>
      <c r="BN967" s="609"/>
    </row>
    <row r="968" spans="2:66" ht="3.65" customHeight="1">
      <c r="B968" s="605"/>
      <c r="H968" s="1513"/>
      <c r="K968" s="466"/>
      <c r="L968" s="467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466"/>
      <c r="AM968" s="467"/>
      <c r="BN968" s="609"/>
    </row>
    <row r="969" spans="2:66" ht="3.65" customHeight="1">
      <c r="B969" s="605"/>
      <c r="H969" s="1513"/>
      <c r="K969" s="466"/>
      <c r="L969" s="467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466"/>
      <c r="AM969" s="467"/>
      <c r="BN969" s="609"/>
    </row>
    <row r="970" spans="2:66" ht="3.65" customHeight="1">
      <c r="B970" s="605"/>
      <c r="H970" s="1513"/>
      <c r="K970" s="466"/>
      <c r="L970" s="467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466"/>
      <c r="AM970" s="467"/>
      <c r="BN970" s="609"/>
    </row>
    <row r="971" spans="2:66" ht="3.65" customHeight="1">
      <c r="B971" s="605"/>
      <c r="H971" s="1513"/>
      <c r="K971" s="466"/>
      <c r="L971" s="467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466"/>
      <c r="AM971" s="467"/>
      <c r="BN971" s="609"/>
    </row>
    <row r="972" spans="2:66" ht="3.65" customHeight="1">
      <c r="B972" s="605"/>
      <c r="H972" s="1513"/>
      <c r="K972" s="466"/>
      <c r="L972" s="467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466"/>
      <c r="AM972" s="467"/>
      <c r="BN972" s="609"/>
    </row>
    <row r="973" spans="2:66" ht="3.65" customHeight="1">
      <c r="B973" s="605"/>
      <c r="H973" s="1513"/>
      <c r="K973" s="466"/>
      <c r="L973" s="467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466"/>
      <c r="AM973" s="467"/>
      <c r="BN973" s="609"/>
    </row>
    <row r="974" spans="2:66" ht="3.65" customHeight="1">
      <c r="B974" s="605"/>
      <c r="H974" s="1513"/>
      <c r="K974" s="466"/>
      <c r="L974" s="467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466"/>
      <c r="AM974" s="467"/>
      <c r="BN974" s="609"/>
    </row>
    <row r="975" spans="2:66" ht="3.65" customHeight="1">
      <c r="B975" s="605"/>
      <c r="H975" s="1513"/>
      <c r="K975" s="466"/>
      <c r="L975" s="467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466"/>
      <c r="AM975" s="467"/>
      <c r="BN975" s="609"/>
    </row>
    <row r="976" spans="2:66" ht="3.65" customHeight="1">
      <c r="B976" s="605"/>
      <c r="H976" s="1513"/>
      <c r="K976" s="466"/>
      <c r="L976" s="467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466"/>
      <c r="AM976" s="467"/>
      <c r="BN976" s="609"/>
    </row>
    <row r="977" spans="2:66" ht="3.65" customHeight="1">
      <c r="B977" s="605"/>
      <c r="H977" s="1513"/>
      <c r="K977" s="466"/>
      <c r="L977" s="467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466"/>
      <c r="AM977" s="467"/>
      <c r="BN977" s="609"/>
    </row>
    <row r="978" spans="2:66" ht="3.65" customHeight="1">
      <c r="B978" s="605"/>
      <c r="H978" s="1513"/>
      <c r="K978" s="466"/>
      <c r="L978" s="467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466"/>
      <c r="AM978" s="467"/>
      <c r="BN978" s="609"/>
    </row>
    <row r="979" spans="2:66" ht="3.65" customHeight="1">
      <c r="B979" s="605"/>
      <c r="H979" s="1513"/>
      <c r="K979" s="466"/>
      <c r="L979" s="467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466"/>
      <c r="AM979" s="467"/>
      <c r="BN979" s="609"/>
    </row>
    <row r="980" spans="2:66" ht="3.65" customHeight="1">
      <c r="B980" s="605"/>
      <c r="H980" s="1513"/>
      <c r="K980" s="466"/>
      <c r="L980" s="467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466"/>
      <c r="AM980" s="467"/>
      <c r="BN980" s="609"/>
    </row>
    <row r="981" spans="2:66" ht="3.65" customHeight="1">
      <c r="B981" s="605"/>
      <c r="H981" s="1513"/>
      <c r="K981" s="466"/>
      <c r="L981" s="467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466"/>
      <c r="AM981" s="467"/>
      <c r="BN981" s="609"/>
    </row>
    <row r="982" spans="2:66" ht="3.65" customHeight="1">
      <c r="B982" s="605"/>
      <c r="H982" s="1513"/>
      <c r="K982" s="466"/>
      <c r="L982" s="467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466"/>
      <c r="AM982" s="467"/>
      <c r="BN982" s="609"/>
    </row>
    <row r="983" spans="2:66" ht="3.65" customHeight="1">
      <c r="B983" s="605"/>
      <c r="H983" s="1513"/>
      <c r="K983" s="466"/>
      <c r="L983" s="467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466"/>
      <c r="AM983" s="467"/>
      <c r="BN983" s="609"/>
    </row>
    <row r="984" spans="2:66" ht="3.65" customHeight="1">
      <c r="B984" s="605"/>
      <c r="H984" s="1513"/>
      <c r="K984" s="466"/>
      <c r="L984" s="467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466"/>
      <c r="AM984" s="467"/>
      <c r="BN984" s="609"/>
    </row>
    <row r="985" spans="2:66" ht="3.65" customHeight="1">
      <c r="B985" s="605"/>
      <c r="H985" s="1513"/>
      <c r="K985" s="466"/>
      <c r="L985" s="467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466"/>
      <c r="AM985" s="467"/>
      <c r="BN985" s="609"/>
    </row>
    <row r="986" spans="2:66" ht="3.65" customHeight="1">
      <c r="B986" s="605"/>
      <c r="H986" s="1513"/>
      <c r="K986" s="466"/>
      <c r="L986" s="467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466"/>
      <c r="AM986" s="467"/>
      <c r="BN986" s="609"/>
    </row>
    <row r="987" spans="2:66" ht="3.65" customHeight="1">
      <c r="B987" s="605"/>
      <c r="H987" s="1513"/>
      <c r="K987" s="466"/>
      <c r="L987" s="467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466"/>
      <c r="AM987" s="467"/>
      <c r="BN987" s="609"/>
    </row>
    <row r="988" spans="2:66" ht="3.65" customHeight="1">
      <c r="B988" s="605"/>
      <c r="H988" s="1513"/>
      <c r="K988" s="466"/>
      <c r="L988" s="467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466"/>
      <c r="AM988" s="467"/>
      <c r="BN988" s="609"/>
    </row>
    <row r="989" spans="2:66" ht="3.65" customHeight="1">
      <c r="B989" s="605"/>
      <c r="H989" s="1513"/>
      <c r="K989" s="466"/>
      <c r="L989" s="467"/>
      <c r="M989" s="725"/>
      <c r="N989" s="979"/>
      <c r="O989" s="979"/>
      <c r="P989" s="981"/>
      <c r="Q989" s="981"/>
      <c r="R989" s="726"/>
      <c r="S989" s="727"/>
      <c r="T989" s="727"/>
      <c r="U989" s="727"/>
      <c r="V989" s="727"/>
      <c r="W989" s="727"/>
      <c r="X989" s="983" t="s">
        <v>265</v>
      </c>
      <c r="Y989" s="983"/>
      <c r="Z989" s="983"/>
      <c r="AA989" s="727"/>
      <c r="AB989" s="727"/>
      <c r="AC989" s="727"/>
      <c r="AD989" s="726"/>
      <c r="AE989" s="986"/>
      <c r="AF989" s="986"/>
      <c r="AG989" s="986"/>
      <c r="AH989" s="986"/>
      <c r="AI989" s="986"/>
      <c r="AJ989" s="986"/>
      <c r="AK989" s="728"/>
      <c r="AL989" s="466"/>
      <c r="AM989" s="467"/>
      <c r="BN989" s="609"/>
    </row>
    <row r="990" spans="2:66" ht="3.65" customHeight="1">
      <c r="B990" s="605"/>
      <c r="H990" s="1513"/>
      <c r="K990" s="466"/>
      <c r="L990" s="467"/>
      <c r="M990" s="729"/>
      <c r="N990" s="980"/>
      <c r="O990" s="980"/>
      <c r="P990" s="982"/>
      <c r="Q990" s="982"/>
      <c r="R990" s="730"/>
      <c r="S990" s="730"/>
      <c r="T990" s="730"/>
      <c r="U990" s="730"/>
      <c r="V990" s="730"/>
      <c r="W990" s="731"/>
      <c r="X990" s="984"/>
      <c r="Y990" s="984"/>
      <c r="Z990" s="984"/>
      <c r="AA990" s="731"/>
      <c r="AB990" s="731"/>
      <c r="AC990" s="730"/>
      <c r="AD990" s="730"/>
      <c r="AE990" s="987"/>
      <c r="AF990" s="987"/>
      <c r="AG990" s="987"/>
      <c r="AH990" s="987"/>
      <c r="AI990" s="987"/>
      <c r="AJ990" s="987"/>
      <c r="AK990" s="732"/>
      <c r="AL990" s="466"/>
      <c r="AM990" s="467"/>
      <c r="BN990" s="609"/>
    </row>
    <row r="991" spans="2:66" ht="3.65" customHeight="1">
      <c r="B991" s="605"/>
      <c r="H991" s="1513"/>
      <c r="K991" s="466"/>
      <c r="L991" s="467"/>
      <c r="M991" s="729"/>
      <c r="N991" s="988"/>
      <c r="O991" s="988"/>
      <c r="P991" s="988"/>
      <c r="Q991" s="733"/>
      <c r="R991" s="988"/>
      <c r="S991" s="988"/>
      <c r="T991" s="988"/>
      <c r="U991" s="988"/>
      <c r="V991" s="730"/>
      <c r="W991" s="731"/>
      <c r="X991" s="984"/>
      <c r="Y991" s="984"/>
      <c r="Z991" s="984"/>
      <c r="AA991" s="731"/>
      <c r="AB991" s="734"/>
      <c r="AC991" s="734"/>
      <c r="AD991" s="734"/>
      <c r="AE991" s="987"/>
      <c r="AF991" s="987"/>
      <c r="AG991" s="987"/>
      <c r="AH991" s="987"/>
      <c r="AI991" s="988"/>
      <c r="AJ991" s="988"/>
      <c r="AK991" s="735"/>
      <c r="AL991" s="466"/>
      <c r="AM991" s="467"/>
      <c r="BN991" s="609"/>
    </row>
    <row r="992" spans="2:66" ht="3.65" customHeight="1">
      <c r="B992" s="605"/>
      <c r="H992" s="1513"/>
      <c r="K992" s="466"/>
      <c r="L992" s="467"/>
      <c r="M992" s="736"/>
      <c r="N992" s="989"/>
      <c r="O992" s="989"/>
      <c r="P992" s="989"/>
      <c r="Q992" s="737"/>
      <c r="R992" s="989"/>
      <c r="S992" s="989"/>
      <c r="T992" s="989"/>
      <c r="U992" s="989"/>
      <c r="V992" s="738"/>
      <c r="W992" s="738"/>
      <c r="X992" s="985"/>
      <c r="Y992" s="985"/>
      <c r="Z992" s="985"/>
      <c r="AA992" s="738"/>
      <c r="AB992" s="739"/>
      <c r="AC992" s="739"/>
      <c r="AD992" s="739"/>
      <c r="AE992" s="990"/>
      <c r="AF992" s="990"/>
      <c r="AG992" s="990"/>
      <c r="AH992" s="990"/>
      <c r="AI992" s="989"/>
      <c r="AJ992" s="989"/>
      <c r="AK992" s="740"/>
      <c r="AL992" s="466"/>
      <c r="AM992" s="467"/>
      <c r="BN992" s="609"/>
    </row>
    <row r="993" spans="2:66" ht="3.65" customHeight="1">
      <c r="B993" s="605"/>
      <c r="H993" s="1513"/>
      <c r="K993" s="486"/>
      <c r="L993" s="487"/>
      <c r="M993" s="487"/>
      <c r="N993" s="487"/>
      <c r="O993" s="487"/>
      <c r="P993" s="487"/>
      <c r="Q993" s="487"/>
      <c r="R993" s="487"/>
      <c r="S993" s="487"/>
      <c r="T993" s="487"/>
      <c r="U993" s="487"/>
      <c r="V993" s="487"/>
      <c r="W993" s="487"/>
      <c r="X993" s="487"/>
      <c r="Y993" s="487"/>
      <c r="Z993" s="487"/>
      <c r="AA993" s="487"/>
      <c r="AB993" s="487"/>
      <c r="AC993" s="487"/>
      <c r="AD993" s="487"/>
      <c r="AE993" s="487"/>
      <c r="AF993" s="487"/>
      <c r="AG993" s="487"/>
      <c r="AH993" s="487"/>
      <c r="AI993" s="487"/>
      <c r="AJ993" s="487"/>
      <c r="AK993" s="487"/>
      <c r="AL993" s="487"/>
      <c r="AM993" s="488"/>
      <c r="BN993" s="609"/>
    </row>
    <row r="994" spans="2:66" ht="3.65" customHeight="1">
      <c r="B994" s="605"/>
      <c r="H994" s="1513"/>
      <c r="K994" s="489"/>
      <c r="L994" s="490"/>
      <c r="M994" s="490"/>
      <c r="N994" s="490"/>
      <c r="O994" s="490"/>
      <c r="P994" s="490"/>
      <c r="Q994" s="490"/>
      <c r="R994" s="490"/>
      <c r="S994" s="490"/>
      <c r="T994" s="490"/>
      <c r="U994" s="490"/>
      <c r="V994" s="490"/>
      <c r="W994" s="490"/>
      <c r="X994" s="490"/>
      <c r="Y994" s="490"/>
      <c r="Z994" s="490"/>
      <c r="AA994" s="490"/>
      <c r="AB994" s="490"/>
      <c r="AC994" s="490"/>
      <c r="AD994" s="490"/>
      <c r="AE994" s="490"/>
      <c r="AF994" s="490"/>
      <c r="AG994" s="490"/>
      <c r="AH994" s="490"/>
      <c r="AI994" s="490"/>
      <c r="AJ994" s="490"/>
      <c r="AK994" s="490"/>
      <c r="AL994" s="490"/>
      <c r="AM994" s="491"/>
      <c r="BN994" s="609"/>
    </row>
    <row r="995" spans="2:66" ht="3.65" customHeight="1">
      <c r="B995" s="605"/>
      <c r="H995" s="1513"/>
      <c r="K995" s="486"/>
      <c r="L995" s="487"/>
      <c r="M995" s="487"/>
      <c r="N995" s="487"/>
      <c r="O995" s="487"/>
      <c r="P995" s="487"/>
      <c r="Q995" s="487"/>
      <c r="R995" s="487"/>
      <c r="S995" s="487"/>
      <c r="T995" s="487"/>
      <c r="U995" s="487"/>
      <c r="V995" s="487"/>
      <c r="W995" s="487"/>
      <c r="X995" s="487"/>
      <c r="Y995" s="487"/>
      <c r="Z995" s="487"/>
      <c r="AA995" s="487"/>
      <c r="AB995" s="487"/>
      <c r="AC995" s="487"/>
      <c r="AD995" s="487"/>
      <c r="AE995" s="487"/>
      <c r="AF995" s="487"/>
      <c r="AG995" s="487"/>
      <c r="AH995" s="487"/>
      <c r="AI995" s="487"/>
      <c r="AJ995" s="487"/>
      <c r="AK995" s="487"/>
      <c r="AL995" s="487"/>
      <c r="AM995" s="488"/>
      <c r="BN995" s="609"/>
    </row>
    <row r="996" spans="2:66" ht="3.65" customHeight="1">
      <c r="B996" s="605"/>
      <c r="H996" s="1513"/>
      <c r="K996" s="610"/>
      <c r="L996" s="464"/>
      <c r="M996" s="464"/>
      <c r="N996" s="464"/>
      <c r="O996" s="464"/>
      <c r="P996" s="464"/>
      <c r="Q996" s="464"/>
      <c r="R996" s="464"/>
      <c r="S996" s="464"/>
      <c r="T996" s="464"/>
      <c r="U996" s="464"/>
      <c r="V996" s="464"/>
      <c r="W996" s="464"/>
      <c r="X996" s="464"/>
      <c r="Y996" s="464"/>
      <c r="Z996" s="464"/>
      <c r="AA996" s="464"/>
      <c r="AB996" s="464"/>
      <c r="AC996" s="464"/>
      <c r="AD996" s="464"/>
      <c r="AE996" s="464"/>
      <c r="AF996" s="464"/>
      <c r="AG996" s="464"/>
      <c r="AH996" s="464"/>
      <c r="AI996" s="464"/>
      <c r="AJ996" s="464"/>
      <c r="AK996" s="464"/>
      <c r="AL996" s="464"/>
      <c r="AM996" s="611"/>
      <c r="BN996" s="609"/>
    </row>
    <row r="997" spans="2:66" ht="3.65" customHeight="1">
      <c r="B997" s="605"/>
      <c r="H997" s="1513"/>
      <c r="K997" s="610"/>
      <c r="L997" s="464"/>
      <c r="M997" s="464"/>
      <c r="N997" s="464"/>
      <c r="O997" s="464"/>
      <c r="P997" s="464"/>
      <c r="Q997" s="464"/>
      <c r="R997" s="464"/>
      <c r="S997" s="464"/>
      <c r="T997" s="464"/>
      <c r="U997" s="464"/>
      <c r="V997" s="464"/>
      <c r="W997" s="464"/>
      <c r="X997" s="464"/>
      <c r="Y997" s="464"/>
      <c r="Z997" s="464"/>
      <c r="AA997" s="464"/>
      <c r="AB997" s="464"/>
      <c r="AC997" s="464"/>
      <c r="AD997" s="464"/>
      <c r="AE997" s="464"/>
      <c r="AF997" s="464"/>
      <c r="AG997" s="464"/>
      <c r="AH997" s="464"/>
      <c r="AI997" s="464"/>
      <c r="AJ997" s="464"/>
      <c r="AK997" s="464"/>
      <c r="AL997" s="464"/>
      <c r="AM997" s="611"/>
      <c r="BN997" s="609"/>
    </row>
    <row r="998" spans="2:66" ht="3.65" customHeight="1">
      <c r="B998" s="605"/>
      <c r="H998" s="1513"/>
      <c r="K998" s="489"/>
      <c r="L998" s="490"/>
      <c r="M998" s="490"/>
      <c r="N998" s="490"/>
      <c r="O998" s="490"/>
      <c r="P998" s="490"/>
      <c r="Q998" s="490"/>
      <c r="R998" s="490"/>
      <c r="S998" s="490"/>
      <c r="T998" s="490"/>
      <c r="U998" s="490"/>
      <c r="V998" s="490"/>
      <c r="W998" s="490"/>
      <c r="X998" s="490"/>
      <c r="Y998" s="490"/>
      <c r="Z998" s="490"/>
      <c r="AA998" s="490"/>
      <c r="AB998" s="490"/>
      <c r="AC998" s="490"/>
      <c r="AD998" s="490"/>
      <c r="AE998" s="490"/>
      <c r="AF998" s="490"/>
      <c r="AG998" s="490"/>
      <c r="AH998" s="490"/>
      <c r="AI998" s="490"/>
      <c r="AJ998" s="490"/>
      <c r="AK998" s="490"/>
      <c r="AL998" s="490"/>
      <c r="AM998" s="491"/>
      <c r="BN998" s="609"/>
    </row>
    <row r="999" spans="2:66" ht="3.65" customHeight="1">
      <c r="B999" s="605"/>
      <c r="H999" s="1513"/>
      <c r="BN999" s="609"/>
    </row>
    <row r="1000" spans="2:66" ht="3.65" customHeight="1">
      <c r="B1000" s="605"/>
      <c r="H1000" s="1513"/>
      <c r="BN1000" s="609"/>
    </row>
    <row r="1001" spans="2:66" ht="3.65" customHeight="1">
      <c r="B1001" s="605"/>
      <c r="H1001" s="1513"/>
      <c r="BN1001" s="609"/>
    </row>
    <row r="1002" spans="2:66" ht="3.65" customHeight="1">
      <c r="B1002" s="1517"/>
      <c r="C1002" s="1518"/>
      <c r="D1002" s="1518"/>
      <c r="E1002" s="1518"/>
      <c r="F1002" s="1518"/>
      <c r="G1002" s="1518"/>
      <c r="H1002" s="1518"/>
      <c r="I1002" s="1518"/>
      <c r="J1002" s="1518"/>
      <c r="K1002" s="1518"/>
      <c r="L1002" s="1518"/>
      <c r="M1002" s="1518"/>
      <c r="N1002" s="1518"/>
      <c r="O1002" s="1518"/>
      <c r="P1002" s="1518"/>
      <c r="Q1002" s="1518"/>
      <c r="R1002" s="1518"/>
      <c r="S1002" s="1518"/>
      <c r="T1002" s="1518"/>
      <c r="U1002" s="1518"/>
      <c r="V1002" s="1518"/>
      <c r="W1002" s="1518"/>
      <c r="X1002" s="1518"/>
      <c r="Y1002" s="1518"/>
      <c r="Z1002" s="1518"/>
      <c r="AA1002" s="1518"/>
      <c r="AB1002" s="1518"/>
      <c r="AC1002" s="1518"/>
      <c r="AD1002" s="1518"/>
      <c r="AE1002" s="1518"/>
      <c r="AF1002" s="1518"/>
      <c r="AG1002" s="1518"/>
      <c r="AH1002" s="1518"/>
      <c r="AI1002" s="1518"/>
      <c r="AJ1002" s="1518"/>
      <c r="AK1002" s="1518"/>
      <c r="AL1002" s="1518"/>
      <c r="AM1002" s="1518"/>
      <c r="AN1002" s="1518"/>
      <c r="AO1002" s="1518"/>
      <c r="AP1002" s="1518"/>
      <c r="AQ1002" s="1518"/>
      <c r="AR1002" s="1518"/>
      <c r="AS1002" s="1518"/>
      <c r="AT1002" s="1518"/>
      <c r="AU1002" s="1518"/>
      <c r="AV1002" s="1518"/>
      <c r="AW1002" s="1518"/>
      <c r="AX1002" s="1518"/>
      <c r="AY1002" s="1518"/>
      <c r="AZ1002" s="1518"/>
      <c r="BA1002" s="1518"/>
      <c r="BB1002" s="1518"/>
      <c r="BC1002" s="1518"/>
      <c r="BD1002" s="1518"/>
      <c r="BE1002" s="1518"/>
      <c r="BF1002" s="1518"/>
      <c r="BG1002" s="1518"/>
      <c r="BH1002" s="1518"/>
      <c r="BI1002" s="1518"/>
      <c r="BJ1002" s="1518"/>
      <c r="BK1002" s="1518"/>
      <c r="BL1002" s="1518"/>
      <c r="BM1002" s="1518"/>
      <c r="BN1002" s="1519"/>
    </row>
    <row r="1003" spans="2:66" ht="3.65" customHeight="1">
      <c r="B1003" s="1520"/>
      <c r="C1003" s="1521"/>
      <c r="D1003" s="1521"/>
      <c r="E1003" s="1521"/>
      <c r="F1003" s="1521"/>
      <c r="G1003" s="1521"/>
      <c r="H1003" s="1521"/>
      <c r="I1003" s="1521"/>
      <c r="J1003" s="1521"/>
      <c r="K1003" s="1521"/>
      <c r="L1003" s="1521"/>
      <c r="M1003" s="1521"/>
      <c r="N1003" s="1521"/>
      <c r="O1003" s="1521"/>
      <c r="P1003" s="1521"/>
      <c r="Q1003" s="1521"/>
      <c r="R1003" s="1521"/>
      <c r="S1003" s="1521"/>
      <c r="T1003" s="1521"/>
      <c r="U1003" s="1521"/>
      <c r="V1003" s="1521"/>
      <c r="W1003" s="1521"/>
      <c r="X1003" s="1521"/>
      <c r="Y1003" s="1521"/>
      <c r="Z1003" s="1521"/>
      <c r="AA1003" s="1521"/>
      <c r="AB1003" s="1521"/>
      <c r="AC1003" s="1521"/>
      <c r="AD1003" s="1521"/>
      <c r="AE1003" s="1521"/>
      <c r="AF1003" s="1521"/>
      <c r="AG1003" s="1521"/>
      <c r="AH1003" s="1521"/>
      <c r="AI1003" s="1521"/>
      <c r="AJ1003" s="1521"/>
      <c r="AK1003" s="1521"/>
      <c r="AL1003" s="1521"/>
      <c r="AM1003" s="1521"/>
      <c r="AN1003" s="1521"/>
      <c r="AO1003" s="1521"/>
      <c r="AP1003" s="1521"/>
      <c r="AQ1003" s="1521"/>
      <c r="AR1003" s="1521"/>
      <c r="AS1003" s="1521"/>
      <c r="AT1003" s="1521"/>
      <c r="AU1003" s="1521"/>
      <c r="AV1003" s="1521"/>
      <c r="AW1003" s="1521"/>
      <c r="AX1003" s="1521"/>
      <c r="AY1003" s="1521"/>
      <c r="AZ1003" s="1521"/>
      <c r="BA1003" s="1521"/>
      <c r="BB1003" s="1521"/>
      <c r="BC1003" s="1521"/>
      <c r="BD1003" s="1521"/>
      <c r="BE1003" s="1521"/>
      <c r="BF1003" s="1521"/>
      <c r="BG1003" s="1521"/>
      <c r="BH1003" s="1521"/>
      <c r="BI1003" s="1521"/>
      <c r="BJ1003" s="1521"/>
      <c r="BK1003" s="1521"/>
      <c r="BL1003" s="1521"/>
      <c r="BM1003" s="1521"/>
      <c r="BN1003" s="1522"/>
    </row>
    <row r="1004" spans="2:66" ht="14.5" customHeight="1">
      <c r="B1004" s="707" t="s">
        <v>276</v>
      </c>
      <c r="C1004" s="707"/>
      <c r="D1004" s="708" t="s">
        <v>257</v>
      </c>
      <c r="E1004" s="707" t="s">
        <v>239</v>
      </c>
      <c r="F1004" s="707" t="s">
        <v>277</v>
      </c>
      <c r="G1004" s="762" t="s">
        <v>258</v>
      </c>
      <c r="H1004" s="1512"/>
      <c r="I1004" s="710"/>
      <c r="J1004" s="710"/>
      <c r="K1004" s="710"/>
      <c r="L1004" s="710"/>
      <c r="M1004" s="710"/>
      <c r="N1004" s="710"/>
      <c r="O1004" s="710"/>
      <c r="P1004" s="710"/>
      <c r="Q1004" s="710"/>
      <c r="R1004" s="710"/>
      <c r="S1004" s="710"/>
      <c r="T1004" s="710"/>
      <c r="U1004" s="710"/>
      <c r="V1004" s="710"/>
      <c r="W1004" s="710"/>
      <c r="X1004" s="710"/>
      <c r="Y1004" s="710"/>
      <c r="Z1004" s="710"/>
      <c r="AA1004" s="710"/>
      <c r="AB1004" s="710"/>
      <c r="AC1004" s="710"/>
      <c r="AD1004" s="710"/>
      <c r="AE1004" s="710"/>
      <c r="AF1004" s="710"/>
      <c r="AG1004" s="710"/>
      <c r="AH1004" s="710"/>
      <c r="AI1004" s="710"/>
      <c r="AJ1004" s="710"/>
      <c r="AK1004" s="710"/>
      <c r="AL1004" s="710"/>
      <c r="AM1004" s="710"/>
      <c r="AN1004" s="710"/>
      <c r="AO1004" s="710"/>
      <c r="AP1004" s="710"/>
      <c r="AQ1004" s="710"/>
      <c r="AR1004" s="710"/>
      <c r="AS1004" s="710"/>
      <c r="AT1004" s="710"/>
      <c r="AU1004" s="710"/>
      <c r="AV1004" s="710"/>
      <c r="AW1004" s="710"/>
      <c r="AX1004" s="710"/>
      <c r="AY1004" s="710"/>
      <c r="AZ1004" s="710"/>
      <c r="BA1004" s="710"/>
      <c r="BB1004" s="710"/>
      <c r="BC1004" s="710"/>
      <c r="BD1004" s="710"/>
      <c r="BE1004" s="710"/>
      <c r="BF1004" s="710"/>
      <c r="BG1004" s="710"/>
      <c r="BH1004" s="710"/>
      <c r="BI1004" s="710"/>
      <c r="BJ1004" s="710"/>
      <c r="BK1004" s="710"/>
      <c r="BL1004" s="710"/>
      <c r="BM1004" s="710"/>
      <c r="BN1004" s="711"/>
    </row>
    <row r="1005" spans="2:66" ht="3.65" customHeight="1">
      <c r="B1005" s="605"/>
      <c r="H1005" s="1513"/>
      <c r="BN1005" s="609"/>
    </row>
    <row r="1006" spans="2:66" ht="3.65" customHeight="1">
      <c r="B1006" s="605"/>
      <c r="H1006" s="1513"/>
      <c r="BN1006" s="609"/>
    </row>
    <row r="1007" spans="2:66" ht="3.65" customHeight="1">
      <c r="B1007" s="605"/>
      <c r="H1007" s="1513"/>
      <c r="K1007" s="486"/>
      <c r="L1007" s="487"/>
      <c r="M1007" s="487"/>
      <c r="N1007" s="487"/>
      <c r="O1007" s="487"/>
      <c r="P1007" s="487"/>
      <c r="Q1007" s="487"/>
      <c r="R1007" s="487"/>
      <c r="S1007" s="487"/>
      <c r="T1007" s="487"/>
      <c r="U1007" s="487"/>
      <c r="V1007" s="487"/>
      <c r="W1007" s="487"/>
      <c r="X1007" s="487"/>
      <c r="Y1007" s="487"/>
      <c r="Z1007" s="487"/>
      <c r="AA1007" s="487"/>
      <c r="AB1007" s="487"/>
      <c r="AC1007" s="487"/>
      <c r="AD1007" s="487"/>
      <c r="AE1007" s="487"/>
      <c r="AF1007" s="487"/>
      <c r="AG1007" s="487"/>
      <c r="AH1007" s="487"/>
      <c r="AI1007" s="487"/>
      <c r="AJ1007" s="487"/>
      <c r="AK1007" s="487"/>
      <c r="AL1007" s="487"/>
      <c r="AM1007" s="487"/>
      <c r="AN1007" s="487"/>
      <c r="AO1007" s="487"/>
      <c r="AP1007" s="488"/>
      <c r="BN1007" s="609"/>
    </row>
    <row r="1008" spans="2:66" ht="3.65" customHeight="1">
      <c r="B1008" s="605"/>
      <c r="H1008" s="1513"/>
      <c r="K1008" s="489"/>
      <c r="L1008" s="490"/>
      <c r="M1008" s="490"/>
      <c r="N1008" s="490"/>
      <c r="O1008" s="490"/>
      <c r="P1008" s="490"/>
      <c r="Q1008" s="490"/>
      <c r="R1008" s="490"/>
      <c r="S1008" s="490"/>
      <c r="T1008" s="490"/>
      <c r="U1008" s="490"/>
      <c r="V1008" s="490"/>
      <c r="W1008" s="490"/>
      <c r="X1008" s="490"/>
      <c r="Y1008" s="490"/>
      <c r="Z1008" s="490"/>
      <c r="AA1008" s="490"/>
      <c r="AB1008" s="490"/>
      <c r="AC1008" s="490"/>
      <c r="AD1008" s="490"/>
      <c r="AE1008" s="490"/>
      <c r="AF1008" s="490"/>
      <c r="AG1008" s="490"/>
      <c r="AH1008" s="490"/>
      <c r="AI1008" s="490"/>
      <c r="AJ1008" s="490"/>
      <c r="AK1008" s="490"/>
      <c r="AL1008" s="490"/>
      <c r="AM1008" s="490"/>
      <c r="AN1008" s="490"/>
      <c r="AO1008" s="490"/>
      <c r="AP1008" s="491"/>
      <c r="BN1008" s="609"/>
    </row>
    <row r="1009" spans="2:66" ht="3.65" customHeight="1">
      <c r="B1009" s="605"/>
      <c r="H1009" s="1513"/>
      <c r="K1009" s="466"/>
      <c r="L1009" s="464"/>
      <c r="M1009" s="973"/>
      <c r="N1009" s="973"/>
      <c r="O1009" s="973"/>
      <c r="P1009" s="975"/>
      <c r="Q1009" s="975"/>
      <c r="R1009" s="975"/>
      <c r="S1009" s="753"/>
      <c r="T1009" s="977" t="s">
        <v>272</v>
      </c>
      <c r="U1009" s="977"/>
      <c r="V1009" s="977"/>
      <c r="W1009" s="977"/>
      <c r="X1009" s="977"/>
      <c r="Y1009" s="977"/>
      <c r="Z1009" s="977"/>
      <c r="AA1009" s="977"/>
      <c r="AB1009" s="977"/>
      <c r="AC1009" s="977"/>
      <c r="AD1009" s="977"/>
      <c r="AE1009" s="977"/>
      <c r="AF1009" s="977"/>
      <c r="AG1009" s="977"/>
      <c r="AH1009" s="753"/>
      <c r="AI1009" s="753"/>
      <c r="AJ1009" s="753"/>
      <c r="AK1009" s="753"/>
      <c r="AL1009" s="753"/>
      <c r="AM1009" s="753"/>
      <c r="AN1009" s="763"/>
      <c r="AO1009" s="464"/>
      <c r="AP1009" s="467"/>
      <c r="BN1009" s="609"/>
    </row>
    <row r="1010" spans="2:66" ht="3.65" customHeight="1">
      <c r="B1010" s="605"/>
      <c r="H1010" s="1513"/>
      <c r="K1010" s="466"/>
      <c r="L1010" s="464"/>
      <c r="M1010" s="974"/>
      <c r="N1010" s="974"/>
      <c r="O1010" s="974"/>
      <c r="P1010" s="976"/>
      <c r="Q1010" s="976"/>
      <c r="R1010" s="976"/>
      <c r="S1010" s="721"/>
      <c r="T1010" s="978"/>
      <c r="U1010" s="978"/>
      <c r="V1010" s="978"/>
      <c r="W1010" s="978"/>
      <c r="X1010" s="978"/>
      <c r="Y1010" s="978"/>
      <c r="Z1010" s="978"/>
      <c r="AA1010" s="978"/>
      <c r="AB1010" s="978"/>
      <c r="AC1010" s="978"/>
      <c r="AD1010" s="978"/>
      <c r="AE1010" s="978"/>
      <c r="AF1010" s="978"/>
      <c r="AG1010" s="978"/>
      <c r="AH1010" s="721"/>
      <c r="AI1010" s="721"/>
      <c r="AJ1010" s="721"/>
      <c r="AK1010" s="721"/>
      <c r="AL1010" s="721"/>
      <c r="AM1010" s="721"/>
      <c r="AN1010" s="764"/>
      <c r="AO1010" s="464"/>
      <c r="AP1010" s="467"/>
      <c r="BN1010" s="609"/>
    </row>
    <row r="1011" spans="2:66" ht="3.65" customHeight="1">
      <c r="B1011" s="605"/>
      <c r="H1011" s="1513"/>
      <c r="K1011" s="466"/>
      <c r="L1011" s="467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36"/>
      <c r="AN1011" s="36"/>
      <c r="AO1011" s="466"/>
      <c r="AP1011" s="467"/>
      <c r="BN1011" s="609"/>
    </row>
    <row r="1012" spans="2:66" ht="3.65" customHeight="1">
      <c r="B1012" s="605"/>
      <c r="H1012" s="1513"/>
      <c r="K1012" s="466"/>
      <c r="L1012" s="467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36"/>
      <c r="AM1012" s="36"/>
      <c r="AN1012" s="36"/>
      <c r="AO1012" s="466"/>
      <c r="AP1012" s="467"/>
      <c r="BN1012" s="609"/>
    </row>
    <row r="1013" spans="2:66" ht="3.65" customHeight="1">
      <c r="B1013" s="605"/>
      <c r="H1013" s="1513"/>
      <c r="K1013" s="466"/>
      <c r="L1013" s="467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36"/>
      <c r="AM1013" s="36"/>
      <c r="AN1013" s="36"/>
      <c r="AO1013" s="466"/>
      <c r="AP1013" s="467"/>
      <c r="BN1013" s="609"/>
    </row>
    <row r="1014" spans="2:66" ht="3.65" customHeight="1">
      <c r="B1014" s="605"/>
      <c r="H1014" s="1513"/>
      <c r="K1014" s="466"/>
      <c r="L1014" s="467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36"/>
      <c r="AM1014" s="36"/>
      <c r="AN1014" s="36"/>
      <c r="AO1014" s="466"/>
      <c r="AP1014" s="467"/>
      <c r="BN1014" s="609"/>
    </row>
    <row r="1015" spans="2:66" ht="3.65" customHeight="1">
      <c r="B1015" s="605"/>
      <c r="H1015" s="1513"/>
      <c r="K1015" s="466"/>
      <c r="L1015" s="467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36"/>
      <c r="AM1015" s="36"/>
      <c r="AN1015" s="36"/>
      <c r="AO1015" s="466"/>
      <c r="AP1015" s="467"/>
      <c r="BN1015" s="609"/>
    </row>
    <row r="1016" spans="2:66" ht="3.65" customHeight="1">
      <c r="B1016" s="605"/>
      <c r="H1016" s="1513"/>
      <c r="K1016" s="466"/>
      <c r="L1016" s="467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36"/>
      <c r="AM1016" s="36"/>
      <c r="AN1016" s="36"/>
      <c r="AO1016" s="466"/>
      <c r="AP1016" s="467"/>
      <c r="BN1016" s="609"/>
    </row>
    <row r="1017" spans="2:66" ht="3.65" customHeight="1">
      <c r="B1017" s="605"/>
      <c r="H1017" s="1513"/>
      <c r="K1017" s="466"/>
      <c r="L1017" s="467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36"/>
      <c r="AM1017" s="36"/>
      <c r="AN1017" s="36"/>
      <c r="AO1017" s="466"/>
      <c r="AP1017" s="467"/>
      <c r="BN1017" s="609"/>
    </row>
    <row r="1018" spans="2:66" ht="3.65" customHeight="1">
      <c r="B1018" s="605"/>
      <c r="H1018" s="1513"/>
      <c r="K1018" s="466"/>
      <c r="L1018" s="467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36"/>
      <c r="AM1018" s="36"/>
      <c r="AN1018" s="36"/>
      <c r="AO1018" s="466"/>
      <c r="AP1018" s="467"/>
      <c r="BN1018" s="609"/>
    </row>
    <row r="1019" spans="2:66" ht="3.65" customHeight="1">
      <c r="B1019" s="605"/>
      <c r="H1019" s="1513"/>
      <c r="K1019" s="466"/>
      <c r="L1019" s="467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36"/>
      <c r="AM1019" s="36"/>
      <c r="AN1019" s="408"/>
      <c r="AO1019" s="466"/>
      <c r="AP1019" s="467"/>
      <c r="BN1019" s="609"/>
    </row>
    <row r="1020" spans="2:66" ht="3.65" customHeight="1">
      <c r="B1020" s="605"/>
      <c r="H1020" s="1513"/>
      <c r="K1020" s="466"/>
      <c r="L1020" s="467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36"/>
      <c r="AM1020" s="36"/>
      <c r="AN1020" s="408"/>
      <c r="AO1020" s="466"/>
      <c r="AP1020" s="467"/>
      <c r="BN1020" s="609"/>
    </row>
    <row r="1021" spans="2:66" ht="3.65" customHeight="1">
      <c r="B1021" s="605"/>
      <c r="H1021" s="1513"/>
      <c r="K1021" s="466"/>
      <c r="L1021" s="467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36"/>
      <c r="AM1021" s="36"/>
      <c r="AN1021" s="408"/>
      <c r="AO1021" s="466"/>
      <c r="AP1021" s="467"/>
      <c r="BN1021" s="609"/>
    </row>
    <row r="1022" spans="2:66" ht="3.65" customHeight="1">
      <c r="B1022" s="605"/>
      <c r="H1022" s="1513"/>
      <c r="K1022" s="466"/>
      <c r="L1022" s="467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36"/>
      <c r="AM1022" s="36"/>
      <c r="AN1022" s="408"/>
      <c r="AO1022" s="466"/>
      <c r="AP1022" s="467"/>
      <c r="BN1022" s="609"/>
    </row>
    <row r="1023" spans="2:66" ht="3.65" customHeight="1">
      <c r="B1023" s="605"/>
      <c r="H1023" s="1513"/>
      <c r="K1023" s="466"/>
      <c r="L1023" s="467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36"/>
      <c r="AM1023" s="36"/>
      <c r="AN1023" s="408"/>
      <c r="AO1023" s="466"/>
      <c r="AP1023" s="467"/>
      <c r="BN1023" s="609"/>
    </row>
    <row r="1024" spans="2:66" ht="3.65" customHeight="1">
      <c r="B1024" s="605"/>
      <c r="H1024" s="1513"/>
      <c r="K1024" s="466"/>
      <c r="L1024" s="467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36"/>
      <c r="AM1024" s="36"/>
      <c r="AN1024" s="408"/>
      <c r="AO1024" s="466"/>
      <c r="AP1024" s="467"/>
      <c r="BN1024" s="609"/>
    </row>
    <row r="1025" spans="2:66" ht="3.65" customHeight="1">
      <c r="B1025" s="605"/>
      <c r="H1025" s="1513"/>
      <c r="K1025" s="466"/>
      <c r="L1025" s="467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36"/>
      <c r="AM1025" s="36"/>
      <c r="AN1025" s="408"/>
      <c r="AO1025" s="466"/>
      <c r="AP1025" s="467"/>
      <c r="BN1025" s="609"/>
    </row>
    <row r="1026" spans="2:66" ht="3.65" customHeight="1">
      <c r="B1026" s="605"/>
      <c r="H1026" s="1513"/>
      <c r="K1026" s="466"/>
      <c r="L1026" s="467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36"/>
      <c r="AM1026" s="36"/>
      <c r="AN1026" s="408"/>
      <c r="AO1026" s="466"/>
      <c r="AP1026" s="467"/>
      <c r="BN1026" s="609"/>
    </row>
    <row r="1027" spans="2:66" ht="3.65" customHeight="1">
      <c r="B1027" s="605"/>
      <c r="H1027" s="1513"/>
      <c r="K1027" s="466"/>
      <c r="L1027" s="467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36"/>
      <c r="AM1027" s="36"/>
      <c r="AN1027" s="408"/>
      <c r="AO1027" s="466"/>
      <c r="AP1027" s="467"/>
      <c r="BN1027" s="609"/>
    </row>
    <row r="1028" spans="2:66" ht="3.65" customHeight="1">
      <c r="B1028" s="605"/>
      <c r="H1028" s="1513"/>
      <c r="K1028" s="466"/>
      <c r="L1028" s="467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36"/>
      <c r="AM1028" s="36"/>
      <c r="AN1028" s="408"/>
      <c r="AO1028" s="466"/>
      <c r="AP1028" s="467"/>
      <c r="BN1028" s="609"/>
    </row>
    <row r="1029" spans="2:66" ht="3.65" customHeight="1">
      <c r="B1029" s="605"/>
      <c r="H1029" s="1513"/>
      <c r="K1029" s="466"/>
      <c r="L1029" s="467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36"/>
      <c r="AM1029" s="36"/>
      <c r="AN1029" s="408"/>
      <c r="AO1029" s="466"/>
      <c r="AP1029" s="467"/>
      <c r="BN1029" s="609"/>
    </row>
    <row r="1030" spans="2:66" ht="3.65" customHeight="1">
      <c r="B1030" s="605"/>
      <c r="H1030" s="1513"/>
      <c r="K1030" s="466"/>
      <c r="L1030" s="467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36"/>
      <c r="AM1030" s="36"/>
      <c r="AN1030" s="408"/>
      <c r="AO1030" s="466"/>
      <c r="AP1030" s="467"/>
      <c r="BN1030" s="609"/>
    </row>
    <row r="1031" spans="2:66" ht="3.65" customHeight="1">
      <c r="B1031" s="605"/>
      <c r="H1031" s="1513"/>
      <c r="K1031" s="466"/>
      <c r="L1031" s="467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36"/>
      <c r="AM1031" s="36"/>
      <c r="AN1031" s="408"/>
      <c r="AO1031" s="466"/>
      <c r="AP1031" s="467"/>
      <c r="BN1031" s="609"/>
    </row>
    <row r="1032" spans="2:66" ht="3.65" customHeight="1">
      <c r="B1032" s="605"/>
      <c r="H1032" s="1513"/>
      <c r="K1032" s="466"/>
      <c r="L1032" s="467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36"/>
      <c r="AM1032" s="36"/>
      <c r="AN1032" s="408"/>
      <c r="AO1032" s="466"/>
      <c r="AP1032" s="467"/>
      <c r="BN1032" s="609"/>
    </row>
    <row r="1033" spans="2:66" ht="3.65" customHeight="1">
      <c r="B1033" s="605"/>
      <c r="H1033" s="1513"/>
      <c r="K1033" s="466"/>
      <c r="L1033" s="467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36"/>
      <c r="AM1033" s="36"/>
      <c r="AN1033" s="408"/>
      <c r="AO1033" s="466"/>
      <c r="AP1033" s="467"/>
      <c r="BN1033" s="609"/>
    </row>
    <row r="1034" spans="2:66" ht="3.65" customHeight="1">
      <c r="B1034" s="605"/>
      <c r="H1034" s="1513"/>
      <c r="K1034" s="466"/>
      <c r="L1034" s="467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36"/>
      <c r="AM1034" s="36"/>
      <c r="AN1034" s="408"/>
      <c r="AO1034" s="466"/>
      <c r="AP1034" s="467"/>
      <c r="BN1034" s="609"/>
    </row>
    <row r="1035" spans="2:66" ht="3.65" customHeight="1">
      <c r="B1035" s="605"/>
      <c r="H1035" s="1513"/>
      <c r="K1035" s="466"/>
      <c r="L1035" s="467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36"/>
      <c r="AM1035" s="36"/>
      <c r="AN1035" s="408"/>
      <c r="AO1035" s="466"/>
      <c r="AP1035" s="467"/>
      <c r="BN1035" s="609"/>
    </row>
    <row r="1036" spans="2:66" ht="3.65" customHeight="1">
      <c r="B1036" s="605"/>
      <c r="H1036" s="1513"/>
      <c r="K1036" s="466"/>
      <c r="L1036" s="467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36"/>
      <c r="AM1036" s="36"/>
      <c r="AN1036" s="36"/>
      <c r="AO1036" s="466"/>
      <c r="AP1036" s="467"/>
      <c r="BN1036" s="609"/>
    </row>
    <row r="1037" spans="2:66" ht="3.65" customHeight="1">
      <c r="B1037" s="605"/>
      <c r="H1037" s="1513"/>
      <c r="K1037" s="466"/>
      <c r="L1037" s="467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36"/>
      <c r="AM1037" s="36"/>
      <c r="AN1037" s="36"/>
      <c r="AO1037" s="466"/>
      <c r="AP1037" s="467"/>
      <c r="BN1037" s="609"/>
    </row>
    <row r="1038" spans="2:66" ht="3.65" customHeight="1">
      <c r="B1038" s="605"/>
      <c r="H1038" s="1513"/>
      <c r="K1038" s="466"/>
      <c r="L1038" s="467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36"/>
      <c r="AM1038" s="36"/>
      <c r="AN1038" s="36"/>
      <c r="AO1038" s="466"/>
      <c r="AP1038" s="467"/>
      <c r="BN1038" s="609"/>
    </row>
    <row r="1039" spans="2:66" ht="3.65" customHeight="1">
      <c r="B1039" s="605"/>
      <c r="H1039" s="1513"/>
      <c r="K1039" s="466"/>
      <c r="L1039" s="467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36"/>
      <c r="AM1039" s="36"/>
      <c r="AN1039" s="36"/>
      <c r="AO1039" s="466"/>
      <c r="AP1039" s="467"/>
      <c r="BN1039" s="609"/>
    </row>
    <row r="1040" spans="2:66" ht="3.65" customHeight="1">
      <c r="B1040" s="605"/>
      <c r="H1040" s="1513"/>
      <c r="K1040" s="466"/>
      <c r="L1040" s="467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36"/>
      <c r="AM1040" s="36"/>
      <c r="AN1040" s="36"/>
      <c r="AO1040" s="466"/>
      <c r="AP1040" s="467"/>
      <c r="BN1040" s="609"/>
    </row>
    <row r="1041" spans="2:66" ht="3.65" customHeight="1">
      <c r="B1041" s="605"/>
      <c r="H1041" s="1513"/>
      <c r="K1041" s="466"/>
      <c r="L1041" s="467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36"/>
      <c r="AM1041" s="36"/>
      <c r="AN1041" s="36"/>
      <c r="AO1041" s="466"/>
      <c r="AP1041" s="467"/>
      <c r="BN1041" s="609"/>
    </row>
    <row r="1042" spans="2:66" ht="3.65" customHeight="1">
      <c r="B1042" s="605"/>
      <c r="H1042" s="1513"/>
      <c r="K1042" s="466"/>
      <c r="L1042" s="467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36"/>
      <c r="AM1042" s="36"/>
      <c r="AN1042" s="36"/>
      <c r="AO1042" s="466"/>
      <c r="AP1042" s="467"/>
      <c r="BN1042" s="609"/>
    </row>
    <row r="1043" spans="2:66" ht="3.65" customHeight="1">
      <c r="B1043" s="605"/>
      <c r="H1043" s="1513"/>
      <c r="K1043" s="466"/>
      <c r="L1043" s="467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36"/>
      <c r="AM1043" s="36"/>
      <c r="AN1043" s="36"/>
      <c r="AO1043" s="466"/>
      <c r="AP1043" s="467"/>
      <c r="BN1043" s="609"/>
    </row>
    <row r="1044" spans="2:66" ht="3.65" customHeight="1">
      <c r="B1044" s="605"/>
      <c r="H1044" s="1513"/>
      <c r="K1044" s="466"/>
      <c r="L1044" s="467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36"/>
      <c r="AM1044" s="36"/>
      <c r="AN1044" s="36"/>
      <c r="AO1044" s="466"/>
      <c r="AP1044" s="467"/>
      <c r="BN1044" s="609"/>
    </row>
    <row r="1045" spans="2:66" ht="3.65" customHeight="1">
      <c r="B1045" s="605"/>
      <c r="H1045" s="1513"/>
      <c r="K1045" s="466"/>
      <c r="L1045" s="467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36"/>
      <c r="AM1045" s="36"/>
      <c r="AN1045" s="36"/>
      <c r="AO1045" s="466"/>
      <c r="AP1045" s="467"/>
      <c r="BN1045" s="609"/>
    </row>
    <row r="1046" spans="2:66" ht="3.65" customHeight="1">
      <c r="B1046" s="605"/>
      <c r="H1046" s="1513"/>
      <c r="K1046" s="466"/>
      <c r="L1046" s="467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36"/>
      <c r="AM1046" s="36"/>
      <c r="AN1046" s="36"/>
      <c r="AO1046" s="466"/>
      <c r="AP1046" s="467"/>
      <c r="BN1046" s="609"/>
    </row>
    <row r="1047" spans="2:66" ht="3.65" customHeight="1">
      <c r="B1047" s="605"/>
      <c r="H1047" s="1513"/>
      <c r="K1047" s="466"/>
      <c r="L1047" s="467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36"/>
      <c r="AM1047" s="36"/>
      <c r="AN1047" s="36"/>
      <c r="AO1047" s="466"/>
      <c r="AP1047" s="467"/>
      <c r="BN1047" s="609"/>
    </row>
    <row r="1048" spans="2:66" ht="3.65" customHeight="1">
      <c r="B1048" s="605"/>
      <c r="H1048" s="1513"/>
      <c r="K1048" s="466"/>
      <c r="L1048" s="467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36"/>
      <c r="AM1048" s="36"/>
      <c r="AN1048" s="36"/>
      <c r="AO1048" s="466"/>
      <c r="AP1048" s="467"/>
      <c r="BN1048" s="609"/>
    </row>
    <row r="1049" spans="2:66" ht="3.65" customHeight="1">
      <c r="B1049" s="605"/>
      <c r="H1049" s="1513"/>
      <c r="K1049" s="466"/>
      <c r="L1049" s="467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36"/>
      <c r="AM1049" s="36"/>
      <c r="AN1049" s="36"/>
      <c r="AO1049" s="466"/>
      <c r="AP1049" s="467"/>
      <c r="BN1049" s="609"/>
    </row>
    <row r="1050" spans="2:66" ht="3.65" customHeight="1">
      <c r="B1050" s="605"/>
      <c r="H1050" s="1513"/>
      <c r="K1050" s="466"/>
      <c r="L1050" s="467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36"/>
      <c r="AM1050" s="36"/>
      <c r="AN1050" s="36"/>
      <c r="AO1050" s="466"/>
      <c r="AP1050" s="467"/>
      <c r="BN1050" s="609"/>
    </row>
    <row r="1051" spans="2:66" ht="3.65" customHeight="1">
      <c r="B1051" s="605"/>
      <c r="H1051" s="1513"/>
      <c r="K1051" s="466"/>
      <c r="L1051" s="467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36"/>
      <c r="AM1051" s="36"/>
      <c r="AN1051" s="36"/>
      <c r="AO1051" s="466"/>
      <c r="AP1051" s="467"/>
      <c r="BN1051" s="609"/>
    </row>
    <row r="1052" spans="2:66" ht="3.65" customHeight="1">
      <c r="B1052" s="605"/>
      <c r="H1052" s="1513"/>
      <c r="K1052" s="466"/>
      <c r="L1052" s="467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36"/>
      <c r="AM1052" s="36"/>
      <c r="AN1052" s="36"/>
      <c r="AO1052" s="466"/>
      <c r="AP1052" s="467"/>
      <c r="BN1052" s="609"/>
    </row>
    <row r="1053" spans="2:66" ht="3.65" customHeight="1">
      <c r="B1053" s="605"/>
      <c r="H1053" s="1513"/>
      <c r="K1053" s="466"/>
      <c r="L1053" s="467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36"/>
      <c r="AM1053" s="36"/>
      <c r="AN1053" s="36"/>
      <c r="AO1053" s="466"/>
      <c r="AP1053" s="467"/>
      <c r="BN1053" s="609"/>
    </row>
    <row r="1054" spans="2:66" ht="3.65" customHeight="1">
      <c r="B1054" s="605"/>
      <c r="H1054" s="1513"/>
      <c r="K1054" s="466"/>
      <c r="L1054" s="467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36"/>
      <c r="AM1054" s="36"/>
      <c r="AN1054" s="36"/>
      <c r="AO1054" s="466"/>
      <c r="AP1054" s="467"/>
      <c r="BN1054" s="609"/>
    </row>
    <row r="1055" spans="2:66" ht="3.65" customHeight="1">
      <c r="B1055" s="605"/>
      <c r="H1055" s="1513"/>
      <c r="K1055" s="466"/>
      <c r="L1055" s="467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36"/>
      <c r="AM1055" s="36"/>
      <c r="AN1055" s="36"/>
      <c r="AO1055" s="466"/>
      <c r="AP1055" s="467"/>
      <c r="BN1055" s="609"/>
    </row>
    <row r="1056" spans="2:66" ht="3.65" customHeight="1">
      <c r="B1056" s="605"/>
      <c r="H1056" s="1513"/>
      <c r="K1056" s="466"/>
      <c r="L1056" s="467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36"/>
      <c r="AM1056" s="36"/>
      <c r="AN1056" s="36"/>
      <c r="AO1056" s="466"/>
      <c r="AP1056" s="467"/>
      <c r="BN1056" s="609"/>
    </row>
    <row r="1057" spans="2:66" ht="3.65" customHeight="1">
      <c r="B1057" s="605"/>
      <c r="H1057" s="1513"/>
      <c r="K1057" s="466"/>
      <c r="L1057" s="467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36"/>
      <c r="AM1057" s="36"/>
      <c r="AN1057" s="36"/>
      <c r="AO1057" s="466"/>
      <c r="AP1057" s="467"/>
      <c r="BN1057" s="609"/>
    </row>
    <row r="1058" spans="2:66" ht="3.65" customHeight="1">
      <c r="B1058" s="605"/>
      <c r="H1058" s="1513"/>
      <c r="K1058" s="466"/>
      <c r="L1058" s="467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36"/>
      <c r="AM1058" s="36"/>
      <c r="AN1058" s="36"/>
      <c r="AO1058" s="466"/>
      <c r="AP1058" s="467"/>
      <c r="BN1058" s="609"/>
    </row>
    <row r="1059" spans="2:66" ht="3.65" customHeight="1">
      <c r="B1059" s="605"/>
      <c r="H1059" s="1513"/>
      <c r="K1059" s="466"/>
      <c r="L1059" s="467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36"/>
      <c r="AM1059" s="36"/>
      <c r="AN1059" s="36"/>
      <c r="AO1059" s="466"/>
      <c r="AP1059" s="467"/>
      <c r="BN1059" s="609"/>
    </row>
    <row r="1060" spans="2:66" ht="3.65" customHeight="1">
      <c r="B1060" s="605"/>
      <c r="H1060" s="1513"/>
      <c r="K1060" s="466"/>
      <c r="L1060" s="467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36"/>
      <c r="AM1060" s="36"/>
      <c r="AN1060" s="36"/>
      <c r="AO1060" s="466"/>
      <c r="AP1060" s="467"/>
      <c r="BN1060" s="609"/>
    </row>
    <row r="1061" spans="2:66" ht="3.65" customHeight="1">
      <c r="B1061" s="605"/>
      <c r="H1061" s="1513"/>
      <c r="K1061" s="466"/>
      <c r="L1061" s="467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36"/>
      <c r="AM1061" s="36"/>
      <c r="AN1061" s="36"/>
      <c r="AO1061" s="466"/>
      <c r="AP1061" s="467"/>
      <c r="BN1061" s="609"/>
    </row>
    <row r="1062" spans="2:66" ht="3.65" customHeight="1">
      <c r="B1062" s="605"/>
      <c r="H1062" s="1513"/>
      <c r="K1062" s="466"/>
      <c r="L1062" s="467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36"/>
      <c r="AM1062" s="36"/>
      <c r="AN1062" s="36"/>
      <c r="AO1062" s="466"/>
      <c r="AP1062" s="467"/>
      <c r="BN1062" s="609"/>
    </row>
    <row r="1063" spans="2:66" ht="3.65" customHeight="1">
      <c r="B1063" s="605"/>
      <c r="H1063" s="1513"/>
      <c r="K1063" s="466"/>
      <c r="L1063" s="467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36"/>
      <c r="AM1063" s="36"/>
      <c r="AN1063" s="36"/>
      <c r="AO1063" s="466"/>
      <c r="AP1063" s="467"/>
      <c r="BN1063" s="609"/>
    </row>
    <row r="1064" spans="2:66" ht="3.65" customHeight="1">
      <c r="B1064" s="605"/>
      <c r="H1064" s="1513"/>
      <c r="K1064" s="466"/>
      <c r="L1064" s="467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36"/>
      <c r="AM1064" s="36"/>
      <c r="AN1064" s="36"/>
      <c r="AO1064" s="466"/>
      <c r="AP1064" s="467"/>
      <c r="BN1064" s="609"/>
    </row>
    <row r="1065" spans="2:66" ht="3.65" customHeight="1">
      <c r="B1065" s="605"/>
      <c r="H1065" s="1513"/>
      <c r="K1065" s="466"/>
      <c r="L1065" s="467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36"/>
      <c r="AM1065" s="36"/>
      <c r="AN1065" s="36"/>
      <c r="AO1065" s="466"/>
      <c r="AP1065" s="467"/>
      <c r="BN1065" s="609"/>
    </row>
    <row r="1066" spans="2:66" ht="3.65" customHeight="1">
      <c r="B1066" s="605"/>
      <c r="H1066" s="1513"/>
      <c r="K1066" s="466"/>
      <c r="L1066" s="467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36"/>
      <c r="AM1066" s="36"/>
      <c r="AN1066" s="36"/>
      <c r="AO1066" s="466"/>
      <c r="AP1066" s="467"/>
      <c r="BN1066" s="609"/>
    </row>
    <row r="1067" spans="2:66" ht="3.65" customHeight="1">
      <c r="B1067" s="605"/>
      <c r="H1067" s="1513"/>
      <c r="K1067" s="466"/>
      <c r="L1067" s="467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36"/>
      <c r="AM1067" s="36"/>
      <c r="AN1067" s="36"/>
      <c r="AO1067" s="466"/>
      <c r="AP1067" s="467"/>
      <c r="BN1067" s="609"/>
    </row>
    <row r="1068" spans="2:66" ht="3.65" customHeight="1">
      <c r="B1068" s="605"/>
      <c r="H1068" s="1513"/>
      <c r="K1068" s="466"/>
      <c r="L1068" s="467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36"/>
      <c r="AM1068" s="36"/>
      <c r="AN1068" s="36"/>
      <c r="AO1068" s="466"/>
      <c r="AP1068" s="467"/>
      <c r="BN1068" s="609"/>
    </row>
    <row r="1069" spans="2:66" ht="3.65" customHeight="1">
      <c r="B1069" s="605"/>
      <c r="H1069" s="1513"/>
      <c r="K1069" s="466"/>
      <c r="L1069" s="467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36"/>
      <c r="AM1069" s="36"/>
      <c r="AN1069" s="408"/>
      <c r="AO1069" s="466"/>
      <c r="AP1069" s="467"/>
      <c r="BN1069" s="609"/>
    </row>
    <row r="1070" spans="2:66" ht="3.65" customHeight="1">
      <c r="B1070" s="605"/>
      <c r="H1070" s="1513"/>
      <c r="K1070" s="466"/>
      <c r="L1070" s="467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36"/>
      <c r="AM1070" s="36"/>
      <c r="AN1070" s="408"/>
      <c r="AO1070" s="466"/>
      <c r="AP1070" s="467"/>
      <c r="BN1070" s="609"/>
    </row>
    <row r="1071" spans="2:66" ht="3.65" customHeight="1">
      <c r="B1071" s="605"/>
      <c r="H1071" s="1513"/>
      <c r="K1071" s="466"/>
      <c r="L1071" s="467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36"/>
      <c r="AM1071" s="36"/>
      <c r="AN1071" s="408"/>
      <c r="AO1071" s="466"/>
      <c r="AP1071" s="467"/>
      <c r="BN1071" s="609"/>
    </row>
    <row r="1072" spans="2:66" ht="3.65" customHeight="1">
      <c r="B1072" s="605"/>
      <c r="H1072" s="1513"/>
      <c r="K1072" s="466"/>
      <c r="L1072" s="467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36"/>
      <c r="AM1072" s="36"/>
      <c r="AN1072" s="408"/>
      <c r="AO1072" s="466"/>
      <c r="AP1072" s="467"/>
      <c r="BN1072" s="609"/>
    </row>
    <row r="1073" spans="2:66" ht="3.65" customHeight="1">
      <c r="B1073" s="605"/>
      <c r="H1073" s="1513"/>
      <c r="K1073" s="466"/>
      <c r="L1073" s="467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36"/>
      <c r="AM1073" s="36"/>
      <c r="AN1073" s="408"/>
      <c r="AO1073" s="466"/>
      <c r="AP1073" s="467"/>
      <c r="BN1073" s="609"/>
    </row>
    <row r="1074" spans="2:66" ht="3.65" customHeight="1">
      <c r="B1074" s="605"/>
      <c r="H1074" s="1513"/>
      <c r="K1074" s="466"/>
      <c r="L1074" s="467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36"/>
      <c r="AM1074" s="36"/>
      <c r="AN1074" s="408"/>
      <c r="AO1074" s="466"/>
      <c r="AP1074" s="467"/>
      <c r="BN1074" s="609"/>
    </row>
    <row r="1075" spans="2:66" ht="3.65" customHeight="1">
      <c r="B1075" s="605"/>
      <c r="H1075" s="1513"/>
      <c r="K1075" s="466"/>
      <c r="L1075" s="467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36"/>
      <c r="AM1075" s="36"/>
      <c r="AN1075" s="408"/>
      <c r="AO1075" s="466"/>
      <c r="AP1075" s="467"/>
      <c r="BN1075" s="609"/>
    </row>
    <row r="1076" spans="2:66" ht="3.65" customHeight="1">
      <c r="B1076" s="605"/>
      <c r="H1076" s="1513"/>
      <c r="K1076" s="466"/>
      <c r="L1076" s="467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36"/>
      <c r="AM1076" s="36"/>
      <c r="AN1076" s="408"/>
      <c r="AO1076" s="466"/>
      <c r="AP1076" s="467"/>
      <c r="BN1076" s="609"/>
    </row>
    <row r="1077" spans="2:66" ht="3.65" customHeight="1">
      <c r="B1077" s="605"/>
      <c r="H1077" s="1513"/>
      <c r="K1077" s="466"/>
      <c r="L1077" s="467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36"/>
      <c r="AM1077" s="36"/>
      <c r="AN1077" s="408"/>
      <c r="AO1077" s="466"/>
      <c r="AP1077" s="467"/>
      <c r="BN1077" s="609"/>
    </row>
    <row r="1078" spans="2:66" ht="3.65" customHeight="1">
      <c r="B1078" s="605"/>
      <c r="H1078" s="1513"/>
      <c r="K1078" s="466"/>
      <c r="L1078" s="467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36"/>
      <c r="AM1078" s="36"/>
      <c r="AN1078" s="408"/>
      <c r="AO1078" s="466"/>
      <c r="AP1078" s="467"/>
      <c r="BN1078" s="609"/>
    </row>
    <row r="1079" spans="2:66" ht="3.65" customHeight="1">
      <c r="B1079" s="605"/>
      <c r="H1079" s="1513"/>
      <c r="K1079" s="466"/>
      <c r="L1079" s="467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36"/>
      <c r="AM1079" s="36"/>
      <c r="AN1079" s="408"/>
      <c r="AO1079" s="466"/>
      <c r="AP1079" s="467"/>
      <c r="BN1079" s="609"/>
    </row>
    <row r="1080" spans="2:66" ht="3.65" customHeight="1">
      <c r="B1080" s="605"/>
      <c r="H1080" s="1513"/>
      <c r="K1080" s="466"/>
      <c r="L1080" s="467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36"/>
      <c r="AM1080" s="36"/>
      <c r="AN1080" s="408"/>
      <c r="AO1080" s="466"/>
      <c r="AP1080" s="467"/>
      <c r="BN1080" s="609"/>
    </row>
    <row r="1081" spans="2:66" ht="3.65" customHeight="1">
      <c r="B1081" s="605"/>
      <c r="H1081" s="1513"/>
      <c r="K1081" s="466"/>
      <c r="L1081" s="467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36"/>
      <c r="AM1081" s="36"/>
      <c r="AN1081" s="408"/>
      <c r="AO1081" s="466"/>
      <c r="AP1081" s="467"/>
      <c r="BN1081" s="609"/>
    </row>
    <row r="1082" spans="2:66" ht="3.65" customHeight="1">
      <c r="B1082" s="605"/>
      <c r="H1082" s="1513"/>
      <c r="K1082" s="466"/>
      <c r="L1082" s="467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36"/>
      <c r="AM1082" s="36"/>
      <c r="AN1082" s="408"/>
      <c r="AO1082" s="466"/>
      <c r="AP1082" s="467"/>
      <c r="BN1082" s="609"/>
    </row>
    <row r="1083" spans="2:66" ht="3.65" customHeight="1">
      <c r="B1083" s="605"/>
      <c r="H1083" s="1513"/>
      <c r="K1083" s="466"/>
      <c r="L1083" s="467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36"/>
      <c r="AM1083" s="36"/>
      <c r="AN1083" s="408"/>
      <c r="AO1083" s="466"/>
      <c r="AP1083" s="467"/>
      <c r="BN1083" s="609"/>
    </row>
    <row r="1084" spans="2:66" ht="3.65" customHeight="1">
      <c r="B1084" s="605"/>
      <c r="H1084" s="1513"/>
      <c r="K1084" s="466"/>
      <c r="L1084" s="467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36"/>
      <c r="AM1084" s="36"/>
      <c r="AN1084" s="408"/>
      <c r="AO1084" s="466"/>
      <c r="AP1084" s="467"/>
      <c r="BN1084" s="609"/>
    </row>
    <row r="1085" spans="2:66" ht="3.65" customHeight="1">
      <c r="B1085" s="605"/>
      <c r="H1085" s="1513"/>
      <c r="K1085" s="466"/>
      <c r="L1085" s="467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36"/>
      <c r="AM1085" s="36"/>
      <c r="AN1085" s="408"/>
      <c r="AO1085" s="466"/>
      <c r="AP1085" s="467"/>
      <c r="BN1085" s="609"/>
    </row>
    <row r="1086" spans="2:66" ht="3.65" customHeight="1">
      <c r="B1086" s="605"/>
      <c r="H1086" s="1513"/>
      <c r="K1086" s="466"/>
      <c r="L1086" s="467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36"/>
      <c r="AM1086" s="36"/>
      <c r="AN1086" s="408"/>
      <c r="AO1086" s="466"/>
      <c r="AP1086" s="467"/>
      <c r="BN1086" s="609"/>
    </row>
    <row r="1087" spans="2:66" ht="3.65" customHeight="1">
      <c r="B1087" s="605"/>
      <c r="H1087" s="1513"/>
      <c r="K1087" s="466"/>
      <c r="L1087" s="467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36"/>
      <c r="AM1087" s="36"/>
      <c r="AN1087" s="408"/>
      <c r="AO1087" s="466"/>
      <c r="AP1087" s="467"/>
      <c r="BN1087" s="609"/>
    </row>
    <row r="1088" spans="2:66" ht="3.65" customHeight="1">
      <c r="B1088" s="605"/>
      <c r="H1088" s="1513"/>
      <c r="K1088" s="466"/>
      <c r="L1088" s="467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36"/>
      <c r="AM1088" s="36"/>
      <c r="AN1088" s="408"/>
      <c r="AO1088" s="466"/>
      <c r="AP1088" s="467"/>
      <c r="BN1088" s="609"/>
    </row>
    <row r="1089" spans="2:66" ht="3.65" customHeight="1">
      <c r="B1089" s="605"/>
      <c r="H1089" s="1513"/>
      <c r="K1089" s="466"/>
      <c r="L1089" s="467"/>
      <c r="M1089" s="725"/>
      <c r="N1089" s="979"/>
      <c r="O1089" s="979"/>
      <c r="P1089" s="981"/>
      <c r="Q1089" s="981"/>
      <c r="R1089" s="726"/>
      <c r="S1089" s="727"/>
      <c r="T1089" s="727"/>
      <c r="U1089" s="727"/>
      <c r="V1089" s="726"/>
      <c r="W1089" s="726"/>
      <c r="X1089" s="726"/>
      <c r="Y1089" s="983" t="s">
        <v>265</v>
      </c>
      <c r="Z1089" s="983"/>
      <c r="AA1089" s="983"/>
      <c r="AB1089" s="983"/>
      <c r="AC1089" s="727"/>
      <c r="AD1089" s="726"/>
      <c r="AE1089" s="727"/>
      <c r="AF1089" s="727"/>
      <c r="AG1089" s="727"/>
      <c r="AH1089" s="986"/>
      <c r="AI1089" s="986"/>
      <c r="AJ1089" s="986"/>
      <c r="AK1089" s="986"/>
      <c r="AL1089" s="986"/>
      <c r="AM1089" s="986"/>
      <c r="AN1089" s="728"/>
      <c r="AO1089" s="466"/>
      <c r="AP1089" s="467"/>
      <c r="BN1089" s="609"/>
    </row>
    <row r="1090" spans="2:66" ht="3.65" customHeight="1">
      <c r="B1090" s="605"/>
      <c r="H1090" s="1513"/>
      <c r="K1090" s="466"/>
      <c r="L1090" s="467"/>
      <c r="M1090" s="729"/>
      <c r="N1090" s="980"/>
      <c r="O1090" s="980"/>
      <c r="P1090" s="982"/>
      <c r="Q1090" s="982"/>
      <c r="R1090" s="730"/>
      <c r="S1090" s="730"/>
      <c r="T1090" s="730"/>
      <c r="U1090" s="730"/>
      <c r="V1090" s="730"/>
      <c r="W1090" s="730"/>
      <c r="X1090" s="730"/>
      <c r="Y1090" s="984"/>
      <c r="Z1090" s="984"/>
      <c r="AA1090" s="984"/>
      <c r="AB1090" s="984"/>
      <c r="AC1090" s="730"/>
      <c r="AD1090" s="730"/>
      <c r="AE1090" s="730"/>
      <c r="AF1090" s="730"/>
      <c r="AG1090" s="730"/>
      <c r="AH1090" s="987"/>
      <c r="AI1090" s="987"/>
      <c r="AJ1090" s="987"/>
      <c r="AK1090" s="987"/>
      <c r="AL1090" s="987"/>
      <c r="AM1090" s="987"/>
      <c r="AN1090" s="732"/>
      <c r="AO1090" s="466"/>
      <c r="AP1090" s="467"/>
      <c r="BN1090" s="609"/>
    </row>
    <row r="1091" spans="2:66" ht="3.65" customHeight="1">
      <c r="B1091" s="605"/>
      <c r="H1091" s="1513"/>
      <c r="K1091" s="466"/>
      <c r="L1091" s="467"/>
      <c r="M1091" s="729"/>
      <c r="N1091" s="988"/>
      <c r="O1091" s="988"/>
      <c r="P1091" s="988"/>
      <c r="Q1091" s="733"/>
      <c r="R1091" s="733"/>
      <c r="S1091" s="733"/>
      <c r="T1091" s="733"/>
      <c r="U1091" s="733"/>
      <c r="V1091" s="733"/>
      <c r="W1091" s="733"/>
      <c r="X1091" s="733"/>
      <c r="Y1091" s="984"/>
      <c r="Z1091" s="984"/>
      <c r="AA1091" s="984"/>
      <c r="AB1091" s="984"/>
      <c r="AC1091" s="733"/>
      <c r="AD1091" s="988"/>
      <c r="AE1091" s="988"/>
      <c r="AF1091" s="988"/>
      <c r="AG1091" s="988"/>
      <c r="AH1091" s="987"/>
      <c r="AI1091" s="987"/>
      <c r="AJ1091" s="987"/>
      <c r="AK1091" s="987"/>
      <c r="AL1091" s="988"/>
      <c r="AM1091" s="988"/>
      <c r="AN1091" s="735"/>
      <c r="AO1091" s="466"/>
      <c r="AP1091" s="467"/>
      <c r="BN1091" s="609"/>
    </row>
    <row r="1092" spans="2:66" ht="3.65" customHeight="1">
      <c r="B1092" s="605"/>
      <c r="H1092" s="1513"/>
      <c r="K1092" s="466"/>
      <c r="L1092" s="467"/>
      <c r="M1092" s="736"/>
      <c r="N1092" s="989"/>
      <c r="O1092" s="989"/>
      <c r="P1092" s="989"/>
      <c r="Q1092" s="737"/>
      <c r="R1092" s="737"/>
      <c r="S1092" s="737"/>
      <c r="T1092" s="737"/>
      <c r="U1092" s="737"/>
      <c r="V1092" s="737"/>
      <c r="W1092" s="737"/>
      <c r="X1092" s="737"/>
      <c r="Y1092" s="985"/>
      <c r="Z1092" s="985"/>
      <c r="AA1092" s="985"/>
      <c r="AB1092" s="985"/>
      <c r="AC1092" s="737"/>
      <c r="AD1092" s="989"/>
      <c r="AE1092" s="989"/>
      <c r="AF1092" s="989"/>
      <c r="AG1092" s="989"/>
      <c r="AH1092" s="990"/>
      <c r="AI1092" s="990"/>
      <c r="AJ1092" s="990"/>
      <c r="AK1092" s="990"/>
      <c r="AL1092" s="989"/>
      <c r="AM1092" s="989"/>
      <c r="AN1092" s="740"/>
      <c r="AO1092" s="466"/>
      <c r="AP1092" s="467"/>
      <c r="BN1092" s="609"/>
    </row>
    <row r="1093" spans="2:66" ht="3.65" customHeight="1">
      <c r="B1093" s="605"/>
      <c r="H1093" s="1513"/>
      <c r="K1093" s="486"/>
      <c r="L1093" s="487"/>
      <c r="M1093" s="487"/>
      <c r="N1093" s="487"/>
      <c r="O1093" s="487"/>
      <c r="P1093" s="487"/>
      <c r="Q1093" s="487"/>
      <c r="R1093" s="487"/>
      <c r="S1093" s="487"/>
      <c r="T1093" s="487"/>
      <c r="U1093" s="487"/>
      <c r="V1093" s="487"/>
      <c r="W1093" s="487"/>
      <c r="X1093" s="487"/>
      <c r="Y1093" s="487"/>
      <c r="Z1093" s="487"/>
      <c r="AA1093" s="487"/>
      <c r="AB1093" s="487"/>
      <c r="AC1093" s="487"/>
      <c r="AD1093" s="487"/>
      <c r="AE1093" s="487"/>
      <c r="AF1093" s="487"/>
      <c r="AG1093" s="487"/>
      <c r="AH1093" s="487"/>
      <c r="AI1093" s="487"/>
      <c r="AJ1093" s="487"/>
      <c r="AK1093" s="487"/>
      <c r="AL1093" s="487"/>
      <c r="AM1093" s="487"/>
      <c r="AN1093" s="487"/>
      <c r="AO1093" s="487"/>
      <c r="AP1093" s="488"/>
      <c r="BN1093" s="609"/>
    </row>
    <row r="1094" spans="2:66" ht="3.65" customHeight="1">
      <c r="B1094" s="605"/>
      <c r="H1094" s="1513"/>
      <c r="K1094" s="489"/>
      <c r="L1094" s="490"/>
      <c r="M1094" s="490"/>
      <c r="N1094" s="490"/>
      <c r="O1094" s="490"/>
      <c r="P1094" s="490"/>
      <c r="Q1094" s="490"/>
      <c r="R1094" s="490"/>
      <c r="S1094" s="490"/>
      <c r="T1094" s="490"/>
      <c r="U1094" s="490"/>
      <c r="V1094" s="490"/>
      <c r="W1094" s="490"/>
      <c r="X1094" s="490"/>
      <c r="Y1094" s="490"/>
      <c r="Z1094" s="490"/>
      <c r="AA1094" s="490"/>
      <c r="AB1094" s="490"/>
      <c r="AC1094" s="490"/>
      <c r="AD1094" s="490"/>
      <c r="AE1094" s="490"/>
      <c r="AF1094" s="490"/>
      <c r="AG1094" s="490"/>
      <c r="AH1094" s="490"/>
      <c r="AI1094" s="490"/>
      <c r="AJ1094" s="490"/>
      <c r="AK1094" s="490"/>
      <c r="AL1094" s="490"/>
      <c r="AM1094" s="490"/>
      <c r="AN1094" s="490"/>
      <c r="AO1094" s="490"/>
      <c r="AP1094" s="491"/>
      <c r="BN1094" s="609"/>
    </row>
    <row r="1095" spans="2:66" ht="3.65" customHeight="1">
      <c r="B1095" s="605"/>
      <c r="H1095" s="1513"/>
      <c r="K1095" s="712"/>
      <c r="L1095" s="713"/>
      <c r="M1095" s="713"/>
      <c r="N1095" s="713"/>
      <c r="O1095" s="713"/>
      <c r="P1095" s="713"/>
      <c r="Q1095" s="713"/>
      <c r="R1095" s="713"/>
      <c r="S1095" s="713"/>
      <c r="T1095" s="713"/>
      <c r="U1095" s="713"/>
      <c r="V1095" s="713"/>
      <c r="W1095" s="713"/>
      <c r="X1095" s="713"/>
      <c r="Y1095" s="713"/>
      <c r="Z1095" s="713"/>
      <c r="AA1095" s="713"/>
      <c r="AB1095" s="713"/>
      <c r="AC1095" s="713"/>
      <c r="AD1095" s="713"/>
      <c r="AE1095" s="713"/>
      <c r="AF1095" s="713"/>
      <c r="AG1095" s="713"/>
      <c r="AH1095" s="713"/>
      <c r="AI1095" s="713"/>
      <c r="AJ1095" s="713"/>
      <c r="AK1095" s="713"/>
      <c r="AL1095" s="713"/>
      <c r="AM1095" s="713"/>
      <c r="AN1095" s="713"/>
      <c r="AO1095" s="713"/>
      <c r="AP1095" s="714"/>
      <c r="BN1095" s="609"/>
    </row>
    <row r="1096" spans="2:66" ht="3.65" customHeight="1">
      <c r="B1096" s="605"/>
      <c r="H1096" s="1513"/>
      <c r="K1096" s="759"/>
      <c r="L1096" s="760"/>
      <c r="M1096" s="760"/>
      <c r="N1096" s="760"/>
      <c r="O1096" s="760"/>
      <c r="P1096" s="760"/>
      <c r="Q1096" s="760"/>
      <c r="R1096" s="760"/>
      <c r="S1096" s="760"/>
      <c r="T1096" s="760"/>
      <c r="U1096" s="760"/>
      <c r="V1096" s="760"/>
      <c r="W1096" s="760"/>
      <c r="X1096" s="760"/>
      <c r="Y1096" s="760"/>
      <c r="Z1096" s="760"/>
      <c r="AA1096" s="760"/>
      <c r="AB1096" s="760"/>
      <c r="AC1096" s="760"/>
      <c r="AD1096" s="760"/>
      <c r="AE1096" s="760"/>
      <c r="AF1096" s="760"/>
      <c r="AG1096" s="760"/>
      <c r="AH1096" s="760"/>
      <c r="AI1096" s="760"/>
      <c r="AJ1096" s="760"/>
      <c r="AK1096" s="760"/>
      <c r="AL1096" s="760"/>
      <c r="AM1096" s="760"/>
      <c r="AN1096" s="760"/>
      <c r="AO1096" s="760"/>
      <c r="AP1096" s="761"/>
      <c r="BN1096" s="609"/>
    </row>
    <row r="1097" spans="2:66" ht="3.65" customHeight="1">
      <c r="B1097" s="605"/>
      <c r="H1097" s="1513"/>
      <c r="K1097" s="759"/>
      <c r="L1097" s="760"/>
      <c r="M1097" s="760"/>
      <c r="N1097" s="760"/>
      <c r="O1097" s="760"/>
      <c r="P1097" s="760"/>
      <c r="Q1097" s="760"/>
      <c r="R1097" s="760"/>
      <c r="S1097" s="760"/>
      <c r="T1097" s="760"/>
      <c r="U1097" s="760"/>
      <c r="V1097" s="760"/>
      <c r="W1097" s="760"/>
      <c r="X1097" s="760"/>
      <c r="Y1097" s="760"/>
      <c r="Z1097" s="760"/>
      <c r="AA1097" s="760"/>
      <c r="AB1097" s="760"/>
      <c r="AC1097" s="760"/>
      <c r="AD1097" s="760"/>
      <c r="AE1097" s="760"/>
      <c r="AF1097" s="760"/>
      <c r="AG1097" s="760"/>
      <c r="AH1097" s="760"/>
      <c r="AI1097" s="760"/>
      <c r="AJ1097" s="760"/>
      <c r="AK1097" s="760"/>
      <c r="AL1097" s="760"/>
      <c r="AM1097" s="760"/>
      <c r="AN1097" s="760"/>
      <c r="AO1097" s="760"/>
      <c r="AP1097" s="761"/>
      <c r="BN1097" s="609"/>
    </row>
    <row r="1098" spans="2:66" ht="3.65" customHeight="1">
      <c r="B1098" s="605"/>
      <c r="H1098" s="1513"/>
      <c r="K1098" s="715"/>
      <c r="L1098" s="716"/>
      <c r="M1098" s="716"/>
      <c r="N1098" s="716"/>
      <c r="O1098" s="716"/>
      <c r="P1098" s="716"/>
      <c r="Q1098" s="716"/>
      <c r="R1098" s="716"/>
      <c r="S1098" s="716"/>
      <c r="T1098" s="716"/>
      <c r="U1098" s="716"/>
      <c r="V1098" s="716"/>
      <c r="W1098" s="716"/>
      <c r="X1098" s="716"/>
      <c r="Y1098" s="716"/>
      <c r="Z1098" s="716"/>
      <c r="AA1098" s="716"/>
      <c r="AB1098" s="716"/>
      <c r="AC1098" s="716"/>
      <c r="AD1098" s="716"/>
      <c r="AE1098" s="716"/>
      <c r="AF1098" s="716"/>
      <c r="AG1098" s="716"/>
      <c r="AH1098" s="716"/>
      <c r="AI1098" s="716"/>
      <c r="AJ1098" s="716"/>
      <c r="AK1098" s="716"/>
      <c r="AL1098" s="716"/>
      <c r="AM1098" s="716"/>
      <c r="AN1098" s="716"/>
      <c r="AO1098" s="716"/>
      <c r="AP1098" s="717"/>
      <c r="BN1098" s="609"/>
    </row>
    <row r="1099" spans="2:66" ht="3.65" customHeight="1">
      <c r="B1099" s="605"/>
      <c r="H1099" s="1513"/>
      <c r="BN1099" s="609"/>
    </row>
    <row r="1100" spans="2:66" ht="3.65" customHeight="1">
      <c r="B1100" s="605"/>
      <c r="H1100" s="1513"/>
      <c r="BN1100" s="609"/>
    </row>
    <row r="1101" spans="2:66" ht="3.65" customHeight="1">
      <c r="B1101" s="605"/>
      <c r="H1101" s="1513"/>
      <c r="BN1101" s="609"/>
    </row>
    <row r="1102" spans="2:66" ht="3.65" customHeight="1">
      <c r="B1102" s="1517"/>
      <c r="C1102" s="1518"/>
      <c r="D1102" s="1518"/>
      <c r="E1102" s="1518"/>
      <c r="F1102" s="1518"/>
      <c r="G1102" s="1518"/>
      <c r="H1102" s="1518"/>
      <c r="I1102" s="1518"/>
      <c r="J1102" s="1518"/>
      <c r="K1102" s="1518"/>
      <c r="L1102" s="1518"/>
      <c r="M1102" s="1518"/>
      <c r="N1102" s="1518"/>
      <c r="O1102" s="1518"/>
      <c r="P1102" s="1518"/>
      <c r="Q1102" s="1518"/>
      <c r="R1102" s="1518"/>
      <c r="S1102" s="1518"/>
      <c r="T1102" s="1518"/>
      <c r="U1102" s="1518"/>
      <c r="V1102" s="1518"/>
      <c r="W1102" s="1518"/>
      <c r="X1102" s="1518"/>
      <c r="Y1102" s="1518"/>
      <c r="Z1102" s="1518"/>
      <c r="AA1102" s="1518"/>
      <c r="AB1102" s="1518"/>
      <c r="AC1102" s="1518"/>
      <c r="AD1102" s="1518"/>
      <c r="AE1102" s="1518"/>
      <c r="AF1102" s="1518"/>
      <c r="AG1102" s="1518"/>
      <c r="AH1102" s="1518"/>
      <c r="AI1102" s="1518"/>
      <c r="AJ1102" s="1518"/>
      <c r="AK1102" s="1518"/>
      <c r="AL1102" s="1518"/>
      <c r="AM1102" s="1518"/>
      <c r="AN1102" s="1518"/>
      <c r="AO1102" s="1518"/>
      <c r="AP1102" s="1518"/>
      <c r="AQ1102" s="1518"/>
      <c r="AR1102" s="1518"/>
      <c r="AS1102" s="1518"/>
      <c r="AT1102" s="1518"/>
      <c r="AU1102" s="1518"/>
      <c r="AV1102" s="1518"/>
      <c r="AW1102" s="1518"/>
      <c r="AX1102" s="1518"/>
      <c r="AY1102" s="1518"/>
      <c r="AZ1102" s="1518"/>
      <c r="BA1102" s="1518"/>
      <c r="BB1102" s="1518"/>
      <c r="BC1102" s="1518"/>
      <c r="BD1102" s="1518"/>
      <c r="BE1102" s="1518"/>
      <c r="BF1102" s="1518"/>
      <c r="BG1102" s="1518"/>
      <c r="BH1102" s="1518"/>
      <c r="BI1102" s="1518"/>
      <c r="BJ1102" s="1518"/>
      <c r="BK1102" s="1518"/>
      <c r="BL1102" s="1518"/>
      <c r="BM1102" s="1518"/>
      <c r="BN1102" s="1519"/>
    </row>
    <row r="1103" spans="2:66" ht="3.65" customHeight="1">
      <c r="B1103" s="1520"/>
      <c r="C1103" s="1521"/>
      <c r="D1103" s="1521"/>
      <c r="E1103" s="1521"/>
      <c r="F1103" s="1521"/>
      <c r="G1103" s="1521"/>
      <c r="H1103" s="1521"/>
      <c r="I1103" s="1521"/>
      <c r="J1103" s="1521"/>
      <c r="K1103" s="1521"/>
      <c r="L1103" s="1521"/>
      <c r="M1103" s="1521"/>
      <c r="N1103" s="1521"/>
      <c r="O1103" s="1521"/>
      <c r="P1103" s="1521"/>
      <c r="Q1103" s="1521"/>
      <c r="R1103" s="1521"/>
      <c r="S1103" s="1521"/>
      <c r="T1103" s="1521"/>
      <c r="U1103" s="1521"/>
      <c r="V1103" s="1521"/>
      <c r="W1103" s="1521"/>
      <c r="X1103" s="1521"/>
      <c r="Y1103" s="1521"/>
      <c r="Z1103" s="1521"/>
      <c r="AA1103" s="1521"/>
      <c r="AB1103" s="1521"/>
      <c r="AC1103" s="1521"/>
      <c r="AD1103" s="1521"/>
      <c r="AE1103" s="1521"/>
      <c r="AF1103" s="1521"/>
      <c r="AG1103" s="1521"/>
      <c r="AH1103" s="1521"/>
      <c r="AI1103" s="1521"/>
      <c r="AJ1103" s="1521"/>
      <c r="AK1103" s="1521"/>
      <c r="AL1103" s="1521"/>
      <c r="AM1103" s="1521"/>
      <c r="AN1103" s="1521"/>
      <c r="AO1103" s="1521"/>
      <c r="AP1103" s="1521"/>
      <c r="AQ1103" s="1521"/>
      <c r="AR1103" s="1521"/>
      <c r="AS1103" s="1521"/>
      <c r="AT1103" s="1521"/>
      <c r="AU1103" s="1521"/>
      <c r="AV1103" s="1521"/>
      <c r="AW1103" s="1521"/>
      <c r="AX1103" s="1521"/>
      <c r="AY1103" s="1521"/>
      <c r="AZ1103" s="1521"/>
      <c r="BA1103" s="1521"/>
      <c r="BB1103" s="1521"/>
      <c r="BC1103" s="1521"/>
      <c r="BD1103" s="1521"/>
      <c r="BE1103" s="1521"/>
      <c r="BF1103" s="1521"/>
      <c r="BG1103" s="1521"/>
      <c r="BH1103" s="1521"/>
      <c r="BI1103" s="1521"/>
      <c r="BJ1103" s="1521"/>
      <c r="BK1103" s="1521"/>
      <c r="BL1103" s="1521"/>
      <c r="BM1103" s="1521"/>
      <c r="BN1103" s="1522"/>
    </row>
    <row r="1104" spans="2:66">
      <c r="B1104" s="707" t="s">
        <v>417</v>
      </c>
      <c r="C1104" s="707"/>
      <c r="D1104" s="708" t="s">
        <v>257</v>
      </c>
      <c r="E1104" s="707" t="s">
        <v>239</v>
      </c>
      <c r="F1104" s="707" t="s">
        <v>418</v>
      </c>
      <c r="G1104" s="709"/>
      <c r="H1104" s="1512"/>
      <c r="I1104" s="710"/>
      <c r="J1104" s="710"/>
      <c r="K1104" s="710"/>
      <c r="L1104" s="710"/>
      <c r="M1104" s="710"/>
      <c r="N1104" s="710"/>
      <c r="O1104" s="710"/>
      <c r="P1104" s="710"/>
      <c r="Q1104" s="710"/>
      <c r="R1104" s="710"/>
      <c r="S1104" s="710"/>
      <c r="T1104" s="710"/>
      <c r="U1104" s="710"/>
      <c r="V1104" s="710"/>
      <c r="W1104" s="710"/>
      <c r="X1104" s="710"/>
      <c r="Y1104" s="710"/>
      <c r="Z1104" s="710"/>
      <c r="AA1104" s="710"/>
      <c r="AB1104" s="710"/>
      <c r="AC1104" s="710"/>
      <c r="AD1104" s="710"/>
      <c r="AE1104" s="710"/>
      <c r="AF1104" s="710"/>
      <c r="AG1104" s="710"/>
      <c r="AH1104" s="710"/>
      <c r="AI1104" s="710"/>
      <c r="AJ1104" s="710"/>
      <c r="AK1104" s="710"/>
      <c r="AL1104" s="710"/>
      <c r="AM1104" s="710"/>
      <c r="AN1104" s="710"/>
      <c r="AO1104" s="710"/>
      <c r="AP1104" s="710"/>
      <c r="AQ1104" s="710"/>
      <c r="AR1104" s="710"/>
      <c r="AS1104" s="710"/>
      <c r="AT1104" s="710"/>
      <c r="AU1104" s="710"/>
      <c r="AV1104" s="710"/>
      <c r="AW1104" s="710"/>
      <c r="AX1104" s="710"/>
      <c r="AY1104" s="710"/>
      <c r="AZ1104" s="710"/>
      <c r="BA1104" s="710"/>
      <c r="BB1104" s="710"/>
      <c r="BC1104" s="710"/>
      <c r="BD1104" s="710"/>
      <c r="BE1104" s="710"/>
      <c r="BF1104" s="710"/>
      <c r="BG1104" s="710"/>
      <c r="BH1104" s="710"/>
      <c r="BI1104" s="710"/>
      <c r="BJ1104" s="710"/>
      <c r="BK1104" s="710"/>
      <c r="BL1104" s="710"/>
      <c r="BM1104" s="710"/>
      <c r="BN1104" s="711"/>
    </row>
    <row r="1105" spans="2:66" ht="3.65" customHeight="1">
      <c r="B1105" s="605"/>
      <c r="H1105" s="1513"/>
      <c r="BN1105" s="609"/>
    </row>
    <row r="1106" spans="2:66" ht="3.65" customHeight="1">
      <c r="B1106" s="605"/>
      <c r="H1106" s="1513"/>
      <c r="BN1106" s="609"/>
    </row>
    <row r="1107" spans="2:66" ht="3.65" customHeight="1">
      <c r="B1107" s="605"/>
      <c r="H1107" s="1513"/>
      <c r="K1107"/>
      <c r="L1107" s="486"/>
      <c r="M1107" s="487"/>
      <c r="N1107" s="487"/>
      <c r="O1107" s="487"/>
      <c r="P1107" s="487"/>
      <c r="Q1107" s="487"/>
      <c r="R1107" s="487"/>
      <c r="S1107" s="487"/>
      <c r="T1107" s="487"/>
      <c r="U1107" s="487"/>
      <c r="V1107" s="487"/>
      <c r="W1107" s="487"/>
      <c r="X1107" s="487"/>
      <c r="Y1107" s="487"/>
      <c r="Z1107" s="487"/>
      <c r="AA1107" s="488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BN1107" s="609"/>
    </row>
    <row r="1108" spans="2:66" ht="3.65" customHeight="1">
      <c r="B1108" s="605"/>
      <c r="H1108" s="1513"/>
      <c r="K1108"/>
      <c r="L1108" s="489"/>
      <c r="M1108" s="490"/>
      <c r="N1108" s="490"/>
      <c r="O1108" s="490"/>
      <c r="P1108" s="490"/>
      <c r="Q1108" s="490"/>
      <c r="R1108" s="490"/>
      <c r="S1108" s="490"/>
      <c r="T1108" s="490"/>
      <c r="U1108" s="490"/>
      <c r="V1108" s="490"/>
      <c r="W1108" s="490"/>
      <c r="X1108" s="490"/>
      <c r="Y1108" s="490"/>
      <c r="Z1108" s="490"/>
      <c r="AA1108" s="491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BN1108" s="609"/>
    </row>
    <row r="1109" spans="2:66" ht="3.65" customHeight="1">
      <c r="B1109" s="605"/>
      <c r="H1109" s="1513"/>
      <c r="K1109"/>
      <c r="L1109" s="466"/>
      <c r="M1109" s="467"/>
      <c r="N1109" s="1529"/>
      <c r="O1109" s="973"/>
      <c r="P1109" s="973"/>
      <c r="Q1109" s="975"/>
      <c r="R1109" s="975"/>
      <c r="S1109" s="975"/>
      <c r="T1109" s="919"/>
      <c r="U1109" s="919"/>
      <c r="V1109" s="919"/>
      <c r="W1109" s="919"/>
      <c r="X1109" s="919"/>
      <c r="Y1109" s="920"/>
      <c r="Z1109" s="466"/>
      <c r="AA1109" s="467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BN1109" s="609"/>
    </row>
    <row r="1110" spans="2:66" ht="3.65" customHeight="1">
      <c r="B1110" s="605"/>
      <c r="H1110" s="1513"/>
      <c r="K1110"/>
      <c r="L1110" s="466"/>
      <c r="M1110" s="467"/>
      <c r="N1110" s="1530"/>
      <c r="O1110" s="974"/>
      <c r="P1110" s="974"/>
      <c r="Q1110" s="976"/>
      <c r="R1110" s="976"/>
      <c r="S1110" s="976"/>
      <c r="T1110" s="921"/>
      <c r="U1110" s="921"/>
      <c r="V1110" s="921"/>
      <c r="W1110" s="921"/>
      <c r="X1110" s="921"/>
      <c r="Y1110" s="922"/>
      <c r="Z1110" s="466"/>
      <c r="AA1110" s="467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BN1110" s="609"/>
    </row>
    <row r="1111" spans="2:66" ht="3.65" customHeight="1">
      <c r="B1111" s="605"/>
      <c r="H1111" s="1513"/>
      <c r="K1111"/>
      <c r="L1111" s="466"/>
      <c r="M1111" s="467"/>
      <c r="N1111" s="750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751"/>
      <c r="Z1111" s="466"/>
      <c r="AA1111" s="467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BN1111" s="609"/>
    </row>
    <row r="1112" spans="2:66" ht="3.65" customHeight="1">
      <c r="B1112" s="605"/>
      <c r="H1112" s="1513"/>
      <c r="K1112"/>
      <c r="L1112" s="466"/>
      <c r="M1112" s="467"/>
      <c r="N1112" s="750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751"/>
      <c r="Z1112" s="466"/>
      <c r="AA1112" s="467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BN1112" s="609"/>
    </row>
    <row r="1113" spans="2:66" ht="3.65" customHeight="1">
      <c r="B1113" s="605"/>
      <c r="H1113" s="1513"/>
      <c r="K1113"/>
      <c r="L1113" s="466"/>
      <c r="M1113" s="467"/>
      <c r="N1113" s="750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751"/>
      <c r="Z1113" s="466"/>
      <c r="AA1113" s="467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BN1113" s="609"/>
    </row>
    <row r="1114" spans="2:66" ht="3.65" customHeight="1">
      <c r="B1114" s="605"/>
      <c r="H1114" s="1513"/>
      <c r="K1114"/>
      <c r="L1114" s="466"/>
      <c r="M1114" s="467"/>
      <c r="N1114" s="750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751"/>
      <c r="Z1114" s="466"/>
      <c r="AA1114" s="467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BN1114" s="609"/>
    </row>
    <row r="1115" spans="2:66" ht="3.65" customHeight="1">
      <c r="B1115" s="605"/>
      <c r="H1115" s="1513"/>
      <c r="K1115"/>
      <c r="L1115" s="466"/>
      <c r="M1115" s="467"/>
      <c r="N1115" s="750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751"/>
      <c r="Z1115" s="466"/>
      <c r="AA1115" s="467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BN1115" s="609"/>
    </row>
    <row r="1116" spans="2:66" ht="3.65" customHeight="1">
      <c r="B1116" s="605"/>
      <c r="H1116" s="1513"/>
      <c r="K1116"/>
      <c r="L1116" s="466"/>
      <c r="M1116" s="467"/>
      <c r="N1116" s="750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751"/>
      <c r="Z1116" s="466"/>
      <c r="AA1116" s="467"/>
      <c r="AB1116"/>
      <c r="AC1116"/>
      <c r="AD1116" t="e" cm="1" vm="44">
        <f t="array" aca="1" ref="AD1116" ca="1">L1107:AA1198</f>
        <v>#VALUE!</v>
      </c>
      <c r="AE1116"/>
      <c r="AF1116"/>
      <c r="AG1116"/>
      <c r="AH1116"/>
      <c r="AI1116"/>
      <c r="AJ1116"/>
      <c r="AK1116"/>
      <c r="AL1116"/>
      <c r="AM1116"/>
      <c r="BN1116" s="609"/>
    </row>
    <row r="1117" spans="2:66" ht="3.65" customHeight="1">
      <c r="B1117" s="605"/>
      <c r="H1117" s="1513"/>
      <c r="K1117"/>
      <c r="L1117" s="466"/>
      <c r="M1117" s="467"/>
      <c r="N1117" s="750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751"/>
      <c r="Z1117" s="466"/>
      <c r="AA1117" s="46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BN1117" s="609"/>
    </row>
    <row r="1118" spans="2:66" ht="3.65" customHeight="1">
      <c r="B1118" s="605"/>
      <c r="H1118" s="1513"/>
      <c r="K1118"/>
      <c r="L1118" s="466"/>
      <c r="M1118" s="467"/>
      <c r="N1118" s="750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751"/>
      <c r="Z1118" s="466"/>
      <c r="AA1118" s="467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BN1118" s="609"/>
    </row>
    <row r="1119" spans="2:66" ht="3.65" customHeight="1">
      <c r="B1119" s="605"/>
      <c r="H1119" s="1513"/>
      <c r="K1119"/>
      <c r="L1119" s="466"/>
      <c r="M1119" s="467"/>
      <c r="N1119" s="750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751"/>
      <c r="Z1119" s="466"/>
      <c r="AA1119" s="467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BN1119" s="609"/>
    </row>
    <row r="1120" spans="2:66" ht="3.65" customHeight="1">
      <c r="B1120" s="605"/>
      <c r="H1120" s="1513"/>
      <c r="K1120"/>
      <c r="L1120" s="466"/>
      <c r="M1120" s="467"/>
      <c r="N1120" s="750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751"/>
      <c r="Z1120" s="466"/>
      <c r="AA1120" s="467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BN1120" s="609"/>
    </row>
    <row r="1121" spans="2:66" ht="3.65" customHeight="1">
      <c r="B1121" s="605"/>
      <c r="H1121" s="1513"/>
      <c r="K1121"/>
      <c r="L1121" s="466"/>
      <c r="M1121" s="467"/>
      <c r="N1121" s="750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751"/>
      <c r="Z1121" s="466"/>
      <c r="AA1121" s="467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BN1121" s="609"/>
    </row>
    <row r="1122" spans="2:66" ht="3.65" customHeight="1">
      <c r="B1122" s="605"/>
      <c r="H1122" s="1513"/>
      <c r="K1122"/>
      <c r="L1122" s="466"/>
      <c r="M1122" s="467"/>
      <c r="N1122" s="750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751"/>
      <c r="Z1122" s="466"/>
      <c r="AA1122" s="467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BN1122" s="609"/>
    </row>
    <row r="1123" spans="2:66" ht="3.65" customHeight="1">
      <c r="B1123" s="605"/>
      <c r="H1123" s="1513"/>
      <c r="K1123"/>
      <c r="L1123" s="466"/>
      <c r="M1123" s="467"/>
      <c r="N1123" s="750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751"/>
      <c r="Z1123" s="466"/>
      <c r="AA1123" s="467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BN1123" s="609"/>
    </row>
    <row r="1124" spans="2:66" ht="3.65" customHeight="1">
      <c r="B1124" s="605"/>
      <c r="H1124" s="1513"/>
      <c r="K1124"/>
      <c r="L1124" s="466"/>
      <c r="M1124" s="467"/>
      <c r="N1124" s="750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751"/>
      <c r="Z1124" s="466"/>
      <c r="AA1124" s="467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BN1124" s="609"/>
    </row>
    <row r="1125" spans="2:66" ht="3.65" customHeight="1">
      <c r="B1125" s="605"/>
      <c r="H1125" s="1513"/>
      <c r="K1125"/>
      <c r="L1125" s="466"/>
      <c r="M1125" s="467"/>
      <c r="N1125" s="750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751"/>
      <c r="Z1125" s="466"/>
      <c r="AA1125" s="467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BN1125" s="609"/>
    </row>
    <row r="1126" spans="2:66" ht="3.65" customHeight="1">
      <c r="B1126" s="605"/>
      <c r="H1126" s="1513"/>
      <c r="K1126"/>
      <c r="L1126" s="466"/>
      <c r="M1126" s="467"/>
      <c r="N1126" s="750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751"/>
      <c r="Z1126" s="466"/>
      <c r="AA1126" s="467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BN1126" s="609"/>
    </row>
    <row r="1127" spans="2:66" ht="3.65" customHeight="1">
      <c r="B1127" s="605"/>
      <c r="H1127" s="1513"/>
      <c r="K1127"/>
      <c r="L1127" s="466"/>
      <c r="M1127" s="467"/>
      <c r="N1127" s="750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751"/>
      <c r="Z1127" s="466"/>
      <c r="AA1127" s="46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BN1127" s="609"/>
    </row>
    <row r="1128" spans="2:66" ht="3.65" customHeight="1">
      <c r="B1128" s="605"/>
      <c r="H1128" s="1513"/>
      <c r="K1128"/>
      <c r="L1128" s="466"/>
      <c r="M1128" s="467"/>
      <c r="N1128" s="750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751"/>
      <c r="Z1128" s="466"/>
      <c r="AA1128" s="467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BN1128" s="609"/>
    </row>
    <row r="1129" spans="2:66" ht="3.65" customHeight="1">
      <c r="B1129" s="605"/>
      <c r="H1129" s="1513"/>
      <c r="K1129"/>
      <c r="L1129" s="466"/>
      <c r="M1129" s="467"/>
      <c r="N1129" s="750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751"/>
      <c r="Z1129" s="466"/>
      <c r="AA1129" s="467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BN1129" s="609"/>
    </row>
    <row r="1130" spans="2:66" ht="3.65" customHeight="1">
      <c r="B1130" s="605"/>
      <c r="H1130" s="1513"/>
      <c r="K1130"/>
      <c r="L1130" s="466"/>
      <c r="M1130" s="467"/>
      <c r="N1130" s="750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751"/>
      <c r="Z1130" s="466"/>
      <c r="AA1130" s="467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BN1130" s="609"/>
    </row>
    <row r="1131" spans="2:66" ht="3.65" customHeight="1">
      <c r="B1131" s="605"/>
      <c r="H1131" s="1513"/>
      <c r="K1131"/>
      <c r="L1131" s="466"/>
      <c r="M1131" s="467"/>
      <c r="N1131" s="750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751"/>
      <c r="Z1131" s="466"/>
      <c r="AA1131" s="467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BN1131" s="609"/>
    </row>
    <row r="1132" spans="2:66" ht="3.65" customHeight="1">
      <c r="B1132" s="605"/>
      <c r="H1132" s="1513"/>
      <c r="K1132"/>
      <c r="L1132" s="466"/>
      <c r="M1132" s="467"/>
      <c r="N1132" s="750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751"/>
      <c r="Z1132" s="466"/>
      <c r="AA1132" s="467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BN1132" s="609"/>
    </row>
    <row r="1133" spans="2:66" ht="3.65" customHeight="1">
      <c r="B1133" s="605"/>
      <c r="H1133" s="1513"/>
      <c r="K1133"/>
      <c r="L1133" s="466"/>
      <c r="M1133" s="467"/>
      <c r="N1133" s="750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751"/>
      <c r="Z1133" s="466"/>
      <c r="AA1133" s="467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BN1133" s="609"/>
    </row>
    <row r="1134" spans="2:66" ht="3.65" customHeight="1">
      <c r="B1134" s="605"/>
      <c r="H1134" s="1513"/>
      <c r="K1134"/>
      <c r="L1134" s="466"/>
      <c r="M1134" s="467"/>
      <c r="N1134" s="750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751"/>
      <c r="Z1134" s="466"/>
      <c r="AA1134" s="467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BN1134" s="609"/>
    </row>
    <row r="1135" spans="2:66" ht="3.65" customHeight="1">
      <c r="B1135" s="605"/>
      <c r="H1135" s="1513"/>
      <c r="K1135"/>
      <c r="L1135" s="466"/>
      <c r="M1135" s="467"/>
      <c r="N1135" s="750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751"/>
      <c r="Z1135" s="466"/>
      <c r="AA1135" s="467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BN1135" s="609"/>
    </row>
    <row r="1136" spans="2:66" ht="3.65" customHeight="1">
      <c r="B1136" s="605"/>
      <c r="H1136" s="1513"/>
      <c r="K1136"/>
      <c r="L1136" s="466"/>
      <c r="M1136" s="467"/>
      <c r="N1136" s="750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751"/>
      <c r="Z1136" s="466"/>
      <c r="AA1136" s="467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BN1136" s="609"/>
    </row>
    <row r="1137" spans="2:66" ht="3.65" customHeight="1">
      <c r="B1137" s="605"/>
      <c r="H1137" s="1513"/>
      <c r="K1137"/>
      <c r="L1137" s="466"/>
      <c r="M1137" s="467"/>
      <c r="N1137" s="750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751"/>
      <c r="Z1137" s="466"/>
      <c r="AA1137" s="46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BN1137" s="609"/>
    </row>
    <row r="1138" spans="2:66" ht="3.65" customHeight="1">
      <c r="B1138" s="605"/>
      <c r="H1138" s="1513"/>
      <c r="K1138"/>
      <c r="L1138" s="466"/>
      <c r="M1138" s="467"/>
      <c r="N1138" s="750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751"/>
      <c r="Z1138" s="466"/>
      <c r="AA1138" s="467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BN1138" s="609"/>
    </row>
    <row r="1139" spans="2:66" ht="3.65" customHeight="1">
      <c r="B1139" s="605"/>
      <c r="H1139" s="1513"/>
      <c r="K1139"/>
      <c r="L1139" s="466"/>
      <c r="M1139" s="467"/>
      <c r="N1139" s="750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751"/>
      <c r="Z1139" s="466"/>
      <c r="AA1139" s="467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BN1139" s="609"/>
    </row>
    <row r="1140" spans="2:66" ht="3.65" customHeight="1">
      <c r="B1140" s="605"/>
      <c r="H1140" s="1513"/>
      <c r="K1140"/>
      <c r="L1140" s="466"/>
      <c r="M1140" s="467"/>
      <c r="N1140" s="750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751"/>
      <c r="Z1140" s="466"/>
      <c r="AA1140" s="467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BN1140" s="609"/>
    </row>
    <row r="1141" spans="2:66" ht="3.65" customHeight="1">
      <c r="B1141" s="605"/>
      <c r="H1141" s="1513"/>
      <c r="K1141"/>
      <c r="L1141" s="466"/>
      <c r="M1141" s="467"/>
      <c r="N1141" s="750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751"/>
      <c r="Z1141" s="466"/>
      <c r="AA1141" s="467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BN1141" s="609"/>
    </row>
    <row r="1142" spans="2:66" ht="3.65" customHeight="1">
      <c r="B1142" s="605"/>
      <c r="H1142" s="1513"/>
      <c r="K1142"/>
      <c r="L1142" s="466"/>
      <c r="M1142" s="467"/>
      <c r="N1142" s="750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751"/>
      <c r="Z1142" s="466"/>
      <c r="AA1142" s="467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BN1142" s="609"/>
    </row>
    <row r="1143" spans="2:66" ht="3.65" customHeight="1">
      <c r="B1143" s="605"/>
      <c r="H1143" s="1513"/>
      <c r="K1143"/>
      <c r="L1143" s="466"/>
      <c r="M1143" s="467"/>
      <c r="N1143" s="750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751"/>
      <c r="Z1143" s="466"/>
      <c r="AA1143" s="467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BN1143" s="609"/>
    </row>
    <row r="1144" spans="2:66" ht="3.65" customHeight="1">
      <c r="B1144" s="605"/>
      <c r="H1144" s="1513"/>
      <c r="K1144"/>
      <c r="L1144" s="466"/>
      <c r="M1144" s="467"/>
      <c r="N1144" s="750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751"/>
      <c r="Z1144" s="466"/>
      <c r="AA1144" s="467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609"/>
    </row>
    <row r="1145" spans="2:66" ht="3.65" customHeight="1">
      <c r="B1145" s="605"/>
      <c r="H1145" s="1513"/>
      <c r="K1145"/>
      <c r="L1145" s="466"/>
      <c r="M1145" s="467"/>
      <c r="N1145" s="750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751"/>
      <c r="Z1145" s="466"/>
      <c r="AA1145" s="467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609"/>
    </row>
    <row r="1146" spans="2:66" ht="3.65" customHeight="1">
      <c r="B1146" s="605"/>
      <c r="H1146" s="1513"/>
      <c r="K1146"/>
      <c r="L1146" s="466"/>
      <c r="M1146" s="467"/>
      <c r="N1146" s="750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751"/>
      <c r="Z1146" s="466"/>
      <c r="AA1146" s="467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609"/>
    </row>
    <row r="1147" spans="2:66" ht="3.65" customHeight="1">
      <c r="B1147" s="605"/>
      <c r="H1147" s="1513"/>
      <c r="K1147"/>
      <c r="L1147" s="466"/>
      <c r="M1147" s="467"/>
      <c r="N1147" s="750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751"/>
      <c r="Z1147" s="466"/>
      <c r="AA1147" s="46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609"/>
    </row>
    <row r="1148" spans="2:66" ht="3.65" customHeight="1">
      <c r="B1148" s="605"/>
      <c r="H1148" s="1513"/>
      <c r="K1148"/>
      <c r="L1148" s="466"/>
      <c r="M1148" s="467"/>
      <c r="N1148" s="750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751"/>
      <c r="Z1148" s="466"/>
      <c r="AA1148" s="467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609"/>
    </row>
    <row r="1149" spans="2:66" ht="3.65" customHeight="1">
      <c r="B1149" s="605"/>
      <c r="H1149" s="1513"/>
      <c r="K1149"/>
      <c r="L1149" s="466"/>
      <c r="M1149" s="467"/>
      <c r="N1149" s="750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751"/>
      <c r="Z1149" s="466"/>
      <c r="AA1149" s="467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609"/>
    </row>
    <row r="1150" spans="2:66" ht="3.65" customHeight="1">
      <c r="B1150" s="605"/>
      <c r="H1150" s="1513"/>
      <c r="K1150"/>
      <c r="L1150" s="466"/>
      <c r="M1150" s="467"/>
      <c r="N1150" s="750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751"/>
      <c r="Z1150" s="466"/>
      <c r="AA1150" s="467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609"/>
    </row>
    <row r="1151" spans="2:66" ht="3.65" customHeight="1">
      <c r="B1151" s="605"/>
      <c r="H1151" s="1513"/>
      <c r="K1151"/>
      <c r="L1151" s="466"/>
      <c r="M1151" s="467"/>
      <c r="N1151" s="750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751"/>
      <c r="Z1151" s="466"/>
      <c r="AA1151" s="467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609"/>
    </row>
    <row r="1152" spans="2:66" ht="3.65" customHeight="1">
      <c r="B1152" s="605"/>
      <c r="H1152" s="1513"/>
      <c r="K1152"/>
      <c r="L1152" s="466"/>
      <c r="M1152" s="467"/>
      <c r="N1152" s="750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751"/>
      <c r="Z1152" s="466"/>
      <c r="AA1152" s="467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609"/>
    </row>
    <row r="1153" spans="2:66" ht="3.65" customHeight="1">
      <c r="B1153" s="605"/>
      <c r="H1153" s="1513"/>
      <c r="K1153"/>
      <c r="L1153" s="466"/>
      <c r="M1153" s="467"/>
      <c r="N1153" s="750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751"/>
      <c r="Z1153" s="466"/>
      <c r="AA1153" s="467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BN1153" s="609"/>
    </row>
    <row r="1154" spans="2:66" ht="3.65" customHeight="1">
      <c r="B1154" s="605"/>
      <c r="H1154" s="1513"/>
      <c r="K1154"/>
      <c r="L1154" s="466"/>
      <c r="M1154" s="467"/>
      <c r="N1154" s="750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751"/>
      <c r="Z1154" s="466"/>
      <c r="AA1154" s="467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BN1154" s="609"/>
    </row>
    <row r="1155" spans="2:66" ht="3.65" customHeight="1">
      <c r="B1155" s="605"/>
      <c r="H1155" s="1513"/>
      <c r="K1155"/>
      <c r="L1155" s="466"/>
      <c r="M1155" s="467"/>
      <c r="N1155" s="750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751"/>
      <c r="Z1155" s="466"/>
      <c r="AA1155" s="467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BN1155" s="609"/>
    </row>
    <row r="1156" spans="2:66" ht="3.65" customHeight="1">
      <c r="B1156" s="605"/>
      <c r="H1156" s="1513"/>
      <c r="K1156"/>
      <c r="L1156" s="466"/>
      <c r="M1156" s="467"/>
      <c r="N1156" s="750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751"/>
      <c r="Z1156" s="466"/>
      <c r="AA1156" s="467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BN1156" s="609"/>
    </row>
    <row r="1157" spans="2:66" ht="3.65" customHeight="1">
      <c r="B1157" s="605"/>
      <c r="H1157" s="1513"/>
      <c r="K1157"/>
      <c r="L1157" s="466"/>
      <c r="M1157" s="467"/>
      <c r="N1157" s="750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751"/>
      <c r="Z1157" s="466"/>
      <c r="AA1157" s="46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BN1157" s="609"/>
    </row>
    <row r="1158" spans="2:66" ht="3.65" customHeight="1">
      <c r="B1158" s="605"/>
      <c r="H1158" s="1513"/>
      <c r="K1158"/>
      <c r="L1158" s="466"/>
      <c r="M1158" s="467"/>
      <c r="N1158" s="750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751"/>
      <c r="Z1158" s="466"/>
      <c r="AA1158" s="467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BN1158" s="609"/>
    </row>
    <row r="1159" spans="2:66" ht="3.65" customHeight="1">
      <c r="B1159" s="605"/>
      <c r="H1159" s="1513"/>
      <c r="K1159"/>
      <c r="L1159" s="466"/>
      <c r="M1159" s="467"/>
      <c r="N1159" s="750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751"/>
      <c r="Z1159" s="466"/>
      <c r="AA1159" s="467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BN1159" s="609"/>
    </row>
    <row r="1160" spans="2:66" ht="3.65" customHeight="1">
      <c r="B1160" s="605"/>
      <c r="H1160" s="1513"/>
      <c r="K1160"/>
      <c r="L1160" s="466"/>
      <c r="M1160" s="467"/>
      <c r="N1160" s="750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751"/>
      <c r="Z1160" s="466"/>
      <c r="AA1160" s="467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BN1160" s="609"/>
    </row>
    <row r="1161" spans="2:66" ht="3.65" customHeight="1">
      <c r="B1161" s="605"/>
      <c r="H1161" s="1513"/>
      <c r="K1161"/>
      <c r="L1161" s="466"/>
      <c r="M1161" s="467"/>
      <c r="N1161" s="750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751"/>
      <c r="Z1161" s="466"/>
      <c r="AA1161" s="467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BN1161" s="609"/>
    </row>
    <row r="1162" spans="2:66" ht="3.65" customHeight="1">
      <c r="B1162" s="605"/>
      <c r="H1162" s="1513"/>
      <c r="K1162"/>
      <c r="L1162" s="466"/>
      <c r="M1162" s="467"/>
      <c r="N1162" s="750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751"/>
      <c r="Z1162" s="466"/>
      <c r="AA1162" s="467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BN1162" s="609"/>
    </row>
    <row r="1163" spans="2:66" ht="3.65" customHeight="1">
      <c r="B1163" s="605"/>
      <c r="H1163" s="1513"/>
      <c r="K1163"/>
      <c r="L1163" s="466"/>
      <c r="M1163" s="467"/>
      <c r="N1163" s="750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751"/>
      <c r="Z1163" s="466"/>
      <c r="AA1163" s="467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BN1163" s="609"/>
    </row>
    <row r="1164" spans="2:66" ht="3.65" customHeight="1">
      <c r="B1164" s="605"/>
      <c r="H1164" s="1513"/>
      <c r="K1164"/>
      <c r="L1164" s="466"/>
      <c r="M1164" s="467"/>
      <c r="N1164" s="750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751"/>
      <c r="Z1164" s="466"/>
      <c r="AA1164" s="467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BN1164" s="609"/>
    </row>
    <row r="1165" spans="2:66" ht="3.65" customHeight="1">
      <c r="B1165" s="605"/>
      <c r="H1165" s="1513"/>
      <c r="K1165"/>
      <c r="L1165" s="466"/>
      <c r="M1165" s="467"/>
      <c r="N1165" s="750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751"/>
      <c r="Z1165" s="466"/>
      <c r="AA1165" s="467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BN1165" s="609"/>
    </row>
    <row r="1166" spans="2:66" ht="3.65" customHeight="1">
      <c r="B1166" s="605"/>
      <c r="H1166" s="1513"/>
      <c r="K1166"/>
      <c r="L1166" s="466"/>
      <c r="M1166" s="467"/>
      <c r="N1166" s="750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751"/>
      <c r="Z1166" s="466"/>
      <c r="AA1166" s="467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BN1166" s="609"/>
    </row>
    <row r="1167" spans="2:66" ht="3.65" customHeight="1">
      <c r="B1167" s="605"/>
      <c r="H1167" s="1513"/>
      <c r="K1167"/>
      <c r="L1167" s="466"/>
      <c r="M1167" s="467"/>
      <c r="N1167" s="750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751"/>
      <c r="Z1167" s="466"/>
      <c r="AA1167" s="4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BN1167" s="609"/>
    </row>
    <row r="1168" spans="2:66" ht="3.65" customHeight="1">
      <c r="B1168" s="605"/>
      <c r="H1168" s="1513"/>
      <c r="K1168"/>
      <c r="L1168" s="466"/>
      <c r="M1168" s="467"/>
      <c r="N1168" s="750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751"/>
      <c r="Z1168" s="466"/>
      <c r="AA1168" s="467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BN1168" s="609"/>
    </row>
    <row r="1169" spans="2:66" ht="3.65" customHeight="1">
      <c r="B1169" s="605"/>
      <c r="H1169" s="1513"/>
      <c r="K1169"/>
      <c r="L1169" s="466"/>
      <c r="M1169" s="467"/>
      <c r="N1169" s="750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751"/>
      <c r="Z1169" s="466"/>
      <c r="AA1169" s="467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BN1169" s="609"/>
    </row>
    <row r="1170" spans="2:66" ht="3.65" customHeight="1">
      <c r="B1170" s="605"/>
      <c r="H1170" s="1513"/>
      <c r="K1170"/>
      <c r="L1170" s="466"/>
      <c r="M1170" s="467"/>
      <c r="N1170" s="750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751"/>
      <c r="Z1170" s="466"/>
      <c r="AA1170" s="467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BN1170" s="609"/>
    </row>
    <row r="1171" spans="2:66" ht="3.65" customHeight="1">
      <c r="B1171" s="605"/>
      <c r="H1171" s="1513"/>
      <c r="K1171"/>
      <c r="L1171" s="466"/>
      <c r="M1171" s="467"/>
      <c r="N1171" s="750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751"/>
      <c r="Z1171" s="466"/>
      <c r="AA1171" s="467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BN1171" s="609"/>
    </row>
    <row r="1172" spans="2:66" ht="3.65" customHeight="1">
      <c r="B1172" s="605"/>
      <c r="H1172" s="1513"/>
      <c r="K1172"/>
      <c r="L1172" s="466"/>
      <c r="M1172" s="467"/>
      <c r="N1172" s="750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751"/>
      <c r="Z1172" s="466"/>
      <c r="AA1172" s="467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BN1172" s="609"/>
    </row>
    <row r="1173" spans="2:66" ht="3.65" customHeight="1">
      <c r="B1173" s="605"/>
      <c r="H1173" s="1513"/>
      <c r="K1173"/>
      <c r="L1173" s="466"/>
      <c r="M1173" s="467"/>
      <c r="N1173" s="750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751"/>
      <c r="Z1173" s="466"/>
      <c r="AA1173" s="467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BN1173" s="609"/>
    </row>
    <row r="1174" spans="2:66" ht="3.65" customHeight="1">
      <c r="B1174" s="605"/>
      <c r="H1174" s="1513"/>
      <c r="K1174"/>
      <c r="L1174" s="466"/>
      <c r="M1174" s="467"/>
      <c r="N1174" s="750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751"/>
      <c r="Z1174" s="466"/>
      <c r="AA1174" s="467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BN1174" s="609"/>
    </row>
    <row r="1175" spans="2:66" ht="3.65" customHeight="1">
      <c r="B1175" s="605"/>
      <c r="H1175" s="1513"/>
      <c r="K1175"/>
      <c r="L1175" s="466"/>
      <c r="M1175" s="467"/>
      <c r="N1175" s="750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751"/>
      <c r="Z1175" s="466"/>
      <c r="AA1175" s="467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BN1175" s="609"/>
    </row>
    <row r="1176" spans="2:66" ht="3.65" customHeight="1">
      <c r="B1176" s="605"/>
      <c r="H1176" s="1513"/>
      <c r="K1176"/>
      <c r="L1176" s="466"/>
      <c r="M1176" s="467"/>
      <c r="N1176" s="750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751"/>
      <c r="Z1176" s="466"/>
      <c r="AA1176" s="467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BN1176" s="609"/>
    </row>
    <row r="1177" spans="2:66" ht="3.65" customHeight="1">
      <c r="B1177" s="605"/>
      <c r="H1177" s="1513"/>
      <c r="K1177"/>
      <c r="L1177" s="466"/>
      <c r="M1177" s="467"/>
      <c r="N1177" s="750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751"/>
      <c r="Z1177" s="466"/>
      <c r="AA1177" s="46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BN1177" s="609"/>
    </row>
    <row r="1178" spans="2:66" ht="3.65" customHeight="1">
      <c r="B1178" s="605"/>
      <c r="H1178" s="1513"/>
      <c r="K1178"/>
      <c r="L1178" s="466"/>
      <c r="M1178" s="467"/>
      <c r="N1178" s="750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751"/>
      <c r="Z1178" s="466"/>
      <c r="AA1178" s="467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BN1178" s="609"/>
    </row>
    <row r="1179" spans="2:66" ht="3.65" customHeight="1">
      <c r="B1179" s="605"/>
      <c r="H1179" s="1513"/>
      <c r="K1179"/>
      <c r="L1179" s="466"/>
      <c r="M1179" s="467"/>
      <c r="N1179" s="750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751"/>
      <c r="Z1179" s="466"/>
      <c r="AA1179" s="467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BN1179" s="609"/>
    </row>
    <row r="1180" spans="2:66" ht="3.65" customHeight="1">
      <c r="B1180" s="605"/>
      <c r="H1180" s="1513"/>
      <c r="K1180"/>
      <c r="L1180" s="466"/>
      <c r="M1180" s="467"/>
      <c r="N1180" s="750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751"/>
      <c r="Z1180" s="466"/>
      <c r="AA1180" s="467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BN1180" s="609"/>
    </row>
    <row r="1181" spans="2:66" ht="3.65" customHeight="1">
      <c r="B1181" s="605"/>
      <c r="H1181" s="1513"/>
      <c r="K1181"/>
      <c r="L1181" s="466"/>
      <c r="M1181" s="467"/>
      <c r="N1181" s="750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751"/>
      <c r="Z1181" s="466"/>
      <c r="AA1181" s="467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BN1181" s="609"/>
    </row>
    <row r="1182" spans="2:66" ht="3.65" customHeight="1">
      <c r="B1182" s="605"/>
      <c r="H1182" s="1513"/>
      <c r="K1182"/>
      <c r="L1182" s="466"/>
      <c r="M1182" s="467"/>
      <c r="N1182" s="750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751"/>
      <c r="Z1182" s="466"/>
      <c r="AA1182" s="467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BN1182" s="609"/>
    </row>
    <row r="1183" spans="2:66" ht="3.65" customHeight="1">
      <c r="B1183" s="605"/>
      <c r="H1183" s="1513"/>
      <c r="K1183"/>
      <c r="L1183" s="466"/>
      <c r="M1183" s="467"/>
      <c r="N1183" s="750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751"/>
      <c r="Z1183" s="466"/>
      <c r="AA1183" s="467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BN1183" s="609"/>
    </row>
    <row r="1184" spans="2:66" ht="3.65" customHeight="1">
      <c r="B1184" s="605"/>
      <c r="H1184" s="1513"/>
      <c r="K1184"/>
      <c r="L1184" s="466"/>
      <c r="M1184" s="467"/>
      <c r="N1184" s="750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751"/>
      <c r="Z1184" s="466"/>
      <c r="AA1184" s="467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BN1184" s="609"/>
    </row>
    <row r="1185" spans="2:66" ht="3.65" customHeight="1">
      <c r="B1185" s="605"/>
      <c r="H1185" s="1513"/>
      <c r="K1185"/>
      <c r="L1185" s="466"/>
      <c r="M1185" s="467"/>
      <c r="N1185" s="750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751"/>
      <c r="Z1185" s="466"/>
      <c r="AA1185" s="467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BN1185" s="609"/>
    </row>
    <row r="1186" spans="2:66" ht="3.65" customHeight="1">
      <c r="B1186" s="605"/>
      <c r="H1186" s="1513"/>
      <c r="K1186"/>
      <c r="L1186" s="466"/>
      <c r="M1186" s="467"/>
      <c r="N1186" s="750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751"/>
      <c r="Z1186" s="466"/>
      <c r="AA1186" s="467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BN1186" s="609"/>
    </row>
    <row r="1187" spans="2:66" ht="3.65" customHeight="1">
      <c r="B1187" s="605"/>
      <c r="H1187" s="1513"/>
      <c r="K1187"/>
      <c r="L1187" s="466"/>
      <c r="M1187" s="467"/>
      <c r="N1187" s="750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751"/>
      <c r="Z1187" s="466"/>
      <c r="AA1187" s="46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BN1187" s="609"/>
    </row>
    <row r="1188" spans="2:66" ht="3.65" customHeight="1">
      <c r="B1188" s="605"/>
      <c r="H1188" s="1513"/>
      <c r="K1188"/>
      <c r="L1188" s="466"/>
      <c r="M1188" s="467"/>
      <c r="N1188" s="750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751"/>
      <c r="Z1188" s="466"/>
      <c r="AA1188" s="467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BN1188" s="609"/>
    </row>
    <row r="1189" spans="2:66" ht="3.65" customHeight="1">
      <c r="B1189" s="605"/>
      <c r="H1189" s="1513"/>
      <c r="K1189"/>
      <c r="L1189" s="466"/>
      <c r="M1189" s="467"/>
      <c r="N1189" s="750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751"/>
      <c r="Z1189" s="466"/>
      <c r="AA1189" s="467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BN1189" s="609"/>
    </row>
    <row r="1190" spans="2:66" ht="3.65" customHeight="1">
      <c r="B1190" s="605"/>
      <c r="H1190" s="1513"/>
      <c r="K1190"/>
      <c r="L1190" s="466"/>
      <c r="M1190" s="467"/>
      <c r="N1190" s="750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751"/>
      <c r="Z1190" s="466"/>
      <c r="AA1190" s="467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BN1190" s="609"/>
    </row>
    <row r="1191" spans="2:66" ht="3.65" customHeight="1">
      <c r="B1191" s="605"/>
      <c r="H1191" s="1513"/>
      <c r="K1191"/>
      <c r="L1191" s="466"/>
      <c r="M1191" s="467"/>
      <c r="N1191" s="750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751"/>
      <c r="Z1191" s="466"/>
      <c r="AA1191" s="467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BN1191" s="609"/>
    </row>
    <row r="1192" spans="2:66" ht="3.65" customHeight="1">
      <c r="B1192" s="605"/>
      <c r="H1192" s="1513"/>
      <c r="K1192"/>
      <c r="L1192" s="466"/>
      <c r="M1192" s="467"/>
      <c r="N1192" s="750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751"/>
      <c r="Z1192" s="466"/>
      <c r="AA1192" s="467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BN1192" s="609"/>
    </row>
    <row r="1193" spans="2:66" ht="3.65" customHeight="1">
      <c r="B1193" s="605"/>
      <c r="H1193" s="1513"/>
      <c r="K1193"/>
      <c r="L1193" s="486"/>
      <c r="M1193" s="487"/>
      <c r="N1193" s="487"/>
      <c r="O1193" s="487"/>
      <c r="P1193" s="487"/>
      <c r="Q1193" s="487"/>
      <c r="R1193" s="487"/>
      <c r="S1193" s="487"/>
      <c r="T1193" s="487"/>
      <c r="U1193" s="487"/>
      <c r="V1193" s="487"/>
      <c r="W1193" s="487"/>
      <c r="X1193" s="487"/>
      <c r="Y1193" s="487"/>
      <c r="Z1193" s="487"/>
      <c r="AA1193" s="488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BN1193" s="609"/>
    </row>
    <row r="1194" spans="2:66" ht="3.65" customHeight="1">
      <c r="B1194" s="605"/>
      <c r="H1194" s="1513"/>
      <c r="K1194"/>
      <c r="L1194" s="489"/>
      <c r="M1194" s="490"/>
      <c r="N1194" s="490"/>
      <c r="O1194" s="490"/>
      <c r="P1194" s="490"/>
      <c r="Q1194" s="490"/>
      <c r="R1194" s="490"/>
      <c r="S1194" s="490"/>
      <c r="T1194" s="490"/>
      <c r="U1194" s="490"/>
      <c r="V1194" s="490"/>
      <c r="W1194" s="490"/>
      <c r="X1194" s="490"/>
      <c r="Y1194" s="490"/>
      <c r="Z1194" s="490"/>
      <c r="AA1194" s="491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BN1194" s="609"/>
    </row>
    <row r="1195" spans="2:66" ht="3.65" customHeight="1">
      <c r="B1195" s="605"/>
      <c r="H1195" s="1513"/>
      <c r="K1195" s="26"/>
      <c r="L1195" s="476"/>
      <c r="M1195" s="477"/>
      <c r="N1195" s="477"/>
      <c r="O1195" s="477"/>
      <c r="P1195" s="477"/>
      <c r="Q1195" s="477"/>
      <c r="R1195" s="477"/>
      <c r="S1195" s="477"/>
      <c r="T1195" s="477"/>
      <c r="U1195" s="477"/>
      <c r="V1195" s="477"/>
      <c r="W1195" s="477"/>
      <c r="X1195" s="477"/>
      <c r="Y1195" s="477"/>
      <c r="Z1195" s="477"/>
      <c r="AA1195" s="478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BN1195" s="609"/>
    </row>
    <row r="1196" spans="2:66" ht="3.65" customHeight="1">
      <c r="B1196" s="605"/>
      <c r="H1196" s="1513"/>
      <c r="K1196"/>
      <c r="L1196" s="476"/>
      <c r="M1196" s="477"/>
      <c r="N1196" s="477"/>
      <c r="O1196" s="477"/>
      <c r="P1196" s="477"/>
      <c r="Q1196" s="477"/>
      <c r="R1196" s="477"/>
      <c r="S1196" s="477"/>
      <c r="T1196" s="477"/>
      <c r="U1196" s="477"/>
      <c r="V1196" s="477"/>
      <c r="W1196" s="477"/>
      <c r="X1196" s="477"/>
      <c r="Y1196" s="477"/>
      <c r="Z1196" s="477"/>
      <c r="AA1196" s="478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BN1196" s="609"/>
    </row>
    <row r="1197" spans="2:66" ht="3.65" customHeight="1">
      <c r="B1197" s="605"/>
      <c r="H1197" s="1513"/>
      <c r="K1197"/>
      <c r="L1197" s="476"/>
      <c r="M1197" s="477"/>
      <c r="N1197" s="477"/>
      <c r="O1197" s="477"/>
      <c r="P1197" s="477"/>
      <c r="Q1197" s="477"/>
      <c r="R1197" s="477"/>
      <c r="S1197" s="477"/>
      <c r="T1197" s="477"/>
      <c r="U1197" s="477"/>
      <c r="V1197" s="477"/>
      <c r="W1197" s="477"/>
      <c r="X1197" s="477"/>
      <c r="Y1197" s="477"/>
      <c r="Z1197" s="477"/>
      <c r="AA1197" s="478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BN1197" s="609"/>
    </row>
    <row r="1198" spans="2:66" ht="3.65" customHeight="1">
      <c r="B1198" s="605"/>
      <c r="H1198" s="1513"/>
      <c r="K1198"/>
      <c r="L1198" s="479"/>
      <c r="M1198" s="480"/>
      <c r="N1198" s="480"/>
      <c r="O1198" s="480"/>
      <c r="P1198" s="480"/>
      <c r="Q1198" s="480"/>
      <c r="R1198" s="480"/>
      <c r="S1198" s="480"/>
      <c r="T1198" s="480"/>
      <c r="U1198" s="480"/>
      <c r="V1198" s="480"/>
      <c r="W1198" s="480"/>
      <c r="X1198" s="480"/>
      <c r="Y1198" s="480"/>
      <c r="Z1198" s="480"/>
      <c r="AA1198" s="481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BN1198" s="609"/>
    </row>
    <row r="1199" spans="2:66" ht="3.65" customHeight="1">
      <c r="B1199" s="605"/>
      <c r="H1199" s="1513"/>
      <c r="BN1199" s="609"/>
    </row>
    <row r="1200" spans="2:66" ht="3.65" customHeight="1">
      <c r="B1200" s="605"/>
      <c r="H1200" s="1513"/>
      <c r="BN1200" s="609"/>
    </row>
    <row r="1201" spans="2:66" ht="3.65" customHeight="1">
      <c r="B1201" s="605"/>
      <c r="H1201" s="1513"/>
      <c r="BN1201" s="609"/>
    </row>
    <row r="1202" spans="2:66" ht="3.65" customHeight="1">
      <c r="B1202" s="1517"/>
      <c r="C1202" s="1518"/>
      <c r="D1202" s="1518"/>
      <c r="E1202" s="1518"/>
      <c r="F1202" s="1518"/>
      <c r="G1202" s="1518"/>
      <c r="H1202" s="1518"/>
      <c r="I1202" s="1518"/>
      <c r="J1202" s="1518"/>
      <c r="K1202" s="1518"/>
      <c r="L1202" s="1518"/>
      <c r="M1202" s="1518"/>
      <c r="N1202" s="1518"/>
      <c r="O1202" s="1518"/>
      <c r="P1202" s="1518"/>
      <c r="Q1202" s="1518"/>
      <c r="R1202" s="1518"/>
      <c r="S1202" s="1518"/>
      <c r="T1202" s="1518"/>
      <c r="U1202" s="1518"/>
      <c r="V1202" s="1518"/>
      <c r="W1202" s="1518"/>
      <c r="X1202" s="1518"/>
      <c r="Y1202" s="1518"/>
      <c r="Z1202" s="1518"/>
      <c r="AA1202" s="1518"/>
      <c r="AB1202" s="1518"/>
      <c r="AC1202" s="1518"/>
      <c r="AD1202" s="1518"/>
      <c r="AE1202" s="1518"/>
      <c r="AF1202" s="1518"/>
      <c r="AG1202" s="1518"/>
      <c r="AH1202" s="1518"/>
      <c r="AI1202" s="1518"/>
      <c r="AJ1202" s="1518"/>
      <c r="AK1202" s="1518"/>
      <c r="AL1202" s="1518"/>
      <c r="AM1202" s="1518"/>
      <c r="AN1202" s="1518"/>
      <c r="AO1202" s="1518"/>
      <c r="AP1202" s="1518"/>
      <c r="AQ1202" s="1518"/>
      <c r="AR1202" s="1518"/>
      <c r="AS1202" s="1518"/>
      <c r="AT1202" s="1518"/>
      <c r="AU1202" s="1518"/>
      <c r="AV1202" s="1518"/>
      <c r="AW1202" s="1518"/>
      <c r="AX1202" s="1518"/>
      <c r="AY1202" s="1518"/>
      <c r="AZ1202" s="1518"/>
      <c r="BA1202" s="1518"/>
      <c r="BB1202" s="1518"/>
      <c r="BC1202" s="1518"/>
      <c r="BD1202" s="1518"/>
      <c r="BE1202" s="1518"/>
      <c r="BF1202" s="1518"/>
      <c r="BG1202" s="1518"/>
      <c r="BH1202" s="1518"/>
      <c r="BI1202" s="1518"/>
      <c r="BJ1202" s="1518"/>
      <c r="BK1202" s="1518"/>
      <c r="BL1202" s="1518"/>
      <c r="BM1202" s="1518"/>
      <c r="BN1202" s="1519"/>
    </row>
    <row r="1203" spans="2:66" ht="3.65" customHeight="1">
      <c r="B1203" s="1520"/>
      <c r="C1203" s="1521"/>
      <c r="D1203" s="1521"/>
      <c r="E1203" s="1521"/>
      <c r="F1203" s="1521"/>
      <c r="G1203" s="1521"/>
      <c r="H1203" s="1521"/>
      <c r="I1203" s="1521"/>
      <c r="J1203" s="1521"/>
      <c r="K1203" s="1521"/>
      <c r="L1203" s="1521"/>
      <c r="M1203" s="1521"/>
      <c r="N1203" s="1521"/>
      <c r="O1203" s="1521"/>
      <c r="P1203" s="1521"/>
      <c r="Q1203" s="1521"/>
      <c r="R1203" s="1521"/>
      <c r="S1203" s="1521"/>
      <c r="T1203" s="1521"/>
      <c r="U1203" s="1521"/>
      <c r="V1203" s="1521"/>
      <c r="W1203" s="1521"/>
      <c r="X1203" s="1521"/>
      <c r="Y1203" s="1521"/>
      <c r="Z1203" s="1521"/>
      <c r="AA1203" s="1521"/>
      <c r="AB1203" s="1521"/>
      <c r="AC1203" s="1521"/>
      <c r="AD1203" s="1521"/>
      <c r="AE1203" s="1521"/>
      <c r="AF1203" s="1521"/>
      <c r="AG1203" s="1521"/>
      <c r="AH1203" s="1521"/>
      <c r="AI1203" s="1521"/>
      <c r="AJ1203" s="1521"/>
      <c r="AK1203" s="1521"/>
      <c r="AL1203" s="1521"/>
      <c r="AM1203" s="1521"/>
      <c r="AN1203" s="1521"/>
      <c r="AO1203" s="1521"/>
      <c r="AP1203" s="1521"/>
      <c r="AQ1203" s="1521"/>
      <c r="AR1203" s="1521"/>
      <c r="AS1203" s="1521"/>
      <c r="AT1203" s="1521"/>
      <c r="AU1203" s="1521"/>
      <c r="AV1203" s="1521"/>
      <c r="AW1203" s="1521"/>
      <c r="AX1203" s="1521"/>
      <c r="AY1203" s="1521"/>
      <c r="AZ1203" s="1521"/>
      <c r="BA1203" s="1521"/>
      <c r="BB1203" s="1521"/>
      <c r="BC1203" s="1521"/>
      <c r="BD1203" s="1521"/>
      <c r="BE1203" s="1521"/>
      <c r="BF1203" s="1521"/>
      <c r="BG1203" s="1521"/>
      <c r="BH1203" s="1521"/>
      <c r="BI1203" s="1521"/>
      <c r="BJ1203" s="1521"/>
      <c r="BK1203" s="1521"/>
      <c r="BL1203" s="1521"/>
      <c r="BM1203" s="1521"/>
      <c r="BN1203" s="1522"/>
    </row>
    <row r="1204" spans="2:66">
      <c r="B1204" s="707" t="s">
        <v>278</v>
      </c>
      <c r="C1204" s="707"/>
      <c r="D1204" s="708" t="s">
        <v>257</v>
      </c>
      <c r="E1204" s="707" t="s">
        <v>279</v>
      </c>
      <c r="F1204" s="707" t="s">
        <v>280</v>
      </c>
      <c r="G1204" s="709"/>
      <c r="H1204" s="1512"/>
      <c r="I1204" s="710"/>
      <c r="J1204" s="710"/>
      <c r="K1204" s="710"/>
      <c r="L1204" s="710"/>
      <c r="M1204" s="710"/>
      <c r="N1204" s="710"/>
      <c r="O1204" s="710"/>
      <c r="P1204" s="710"/>
      <c r="Q1204" s="710"/>
      <c r="R1204" s="710"/>
      <c r="S1204" s="710"/>
      <c r="T1204" s="710"/>
      <c r="U1204" s="710"/>
      <c r="V1204" s="710"/>
      <c r="W1204" s="710"/>
      <c r="X1204" s="710"/>
      <c r="Y1204" s="710"/>
      <c r="Z1204" s="710"/>
      <c r="AA1204" s="710"/>
      <c r="AB1204" s="710"/>
      <c r="AC1204" s="710"/>
      <c r="AD1204" s="710"/>
      <c r="AE1204" s="710"/>
      <c r="AF1204" s="710"/>
      <c r="AG1204" s="710"/>
      <c r="AH1204" s="710"/>
      <c r="AI1204" s="710"/>
      <c r="AJ1204" s="710"/>
      <c r="AK1204" s="710"/>
      <c r="AL1204" s="710"/>
      <c r="AM1204" s="710"/>
      <c r="AN1204" s="710"/>
      <c r="AO1204" s="710"/>
      <c r="AP1204" s="710"/>
      <c r="AQ1204" s="710"/>
      <c r="AR1204" s="710"/>
      <c r="AS1204" s="710"/>
      <c r="AT1204" s="710"/>
      <c r="AU1204" s="710"/>
      <c r="AV1204" s="710"/>
      <c r="AW1204" s="710"/>
      <c r="AX1204" s="710"/>
      <c r="AY1204" s="710"/>
      <c r="AZ1204" s="710"/>
      <c r="BA1204" s="710"/>
      <c r="BB1204" s="710"/>
      <c r="BC1204" s="710"/>
      <c r="BD1204" s="710"/>
      <c r="BE1204" s="710"/>
      <c r="BF1204" s="710"/>
      <c r="BG1204" s="710"/>
      <c r="BH1204" s="710"/>
      <c r="BI1204" s="710"/>
      <c r="BJ1204" s="710"/>
      <c r="BK1204" s="710"/>
      <c r="BL1204" s="710"/>
      <c r="BM1204" s="710"/>
      <c r="BN1204" s="711"/>
    </row>
    <row r="1205" spans="2:66" ht="3.65" customHeight="1">
      <c r="B1205" s="605"/>
      <c r="H1205" s="1513"/>
      <c r="BN1205" s="609"/>
    </row>
    <row r="1206" spans="2:66" ht="3.65" customHeight="1">
      <c r="B1206" s="605"/>
      <c r="H1206" s="1513"/>
      <c r="BN1206" s="609"/>
    </row>
    <row r="1207" spans="2:66" ht="3.65" customHeight="1">
      <c r="B1207" s="605"/>
      <c r="H1207" s="1513"/>
      <c r="K1207" s="486"/>
      <c r="L1207" s="487"/>
      <c r="M1207" s="487"/>
      <c r="N1207" s="487"/>
      <c r="O1207" s="487"/>
      <c r="P1207" s="487"/>
      <c r="Q1207" s="487"/>
      <c r="R1207" s="487"/>
      <c r="S1207" s="487"/>
      <c r="T1207" s="487"/>
      <c r="U1207" s="487"/>
      <c r="V1207" s="487"/>
      <c r="W1207" s="487"/>
      <c r="X1207" s="487"/>
      <c r="Y1207" s="487"/>
      <c r="Z1207" s="487"/>
      <c r="AA1207" s="487"/>
      <c r="AB1207" s="487"/>
      <c r="AC1207" s="487"/>
      <c r="AD1207" s="487"/>
      <c r="AE1207" s="487"/>
      <c r="AF1207" s="487"/>
      <c r="AG1207" s="487"/>
      <c r="AH1207" s="487"/>
      <c r="AI1207" s="487"/>
      <c r="AJ1207" s="487"/>
      <c r="AK1207" s="487"/>
      <c r="AL1207" s="487"/>
      <c r="AM1207" s="487"/>
      <c r="AN1207" s="487"/>
      <c r="AO1207" s="487"/>
      <c r="AP1207" s="487"/>
      <c r="AQ1207" s="487"/>
      <c r="AR1207" s="487"/>
      <c r="AS1207" s="487"/>
      <c r="AT1207" s="487"/>
      <c r="AU1207" s="487"/>
      <c r="AV1207" s="487"/>
      <c r="AW1207" s="487"/>
      <c r="AX1207" s="487"/>
      <c r="AY1207" s="487"/>
      <c r="AZ1207" s="487"/>
      <c r="BA1207" s="487"/>
      <c r="BB1207" s="487"/>
      <c r="BC1207" s="488"/>
      <c r="BN1207" s="609"/>
    </row>
    <row r="1208" spans="2:66" ht="3.65" customHeight="1">
      <c r="B1208" s="605"/>
      <c r="H1208" s="1513"/>
      <c r="K1208" s="489"/>
      <c r="L1208" s="490"/>
      <c r="M1208" s="490"/>
      <c r="N1208" s="490"/>
      <c r="O1208" s="490"/>
      <c r="P1208" s="490"/>
      <c r="Q1208" s="490"/>
      <c r="R1208" s="490"/>
      <c r="S1208" s="490"/>
      <c r="T1208" s="490"/>
      <c r="U1208" s="490"/>
      <c r="V1208" s="490"/>
      <c r="W1208" s="490"/>
      <c r="X1208" s="490"/>
      <c r="Y1208" s="490"/>
      <c r="Z1208" s="490"/>
      <c r="AA1208" s="490"/>
      <c r="AB1208" s="490"/>
      <c r="AC1208" s="490"/>
      <c r="AD1208" s="490"/>
      <c r="AE1208" s="490"/>
      <c r="AF1208" s="490"/>
      <c r="AG1208" s="490"/>
      <c r="AH1208" s="490"/>
      <c r="AI1208" s="490"/>
      <c r="AJ1208" s="490"/>
      <c r="AK1208" s="490"/>
      <c r="AL1208" s="490"/>
      <c r="AM1208" s="490"/>
      <c r="AN1208" s="490"/>
      <c r="AO1208" s="490"/>
      <c r="AP1208" s="490"/>
      <c r="AQ1208" s="490"/>
      <c r="AR1208" s="490"/>
      <c r="AS1208" s="490"/>
      <c r="AT1208" s="490"/>
      <c r="AU1208" s="490"/>
      <c r="AV1208" s="490"/>
      <c r="AW1208" s="490"/>
      <c r="AX1208" s="490"/>
      <c r="AY1208" s="490"/>
      <c r="AZ1208" s="490"/>
      <c r="BA1208" s="490"/>
      <c r="BB1208" s="490"/>
      <c r="BC1208" s="491"/>
      <c r="BN1208" s="609"/>
    </row>
    <row r="1209" spans="2:66" ht="3.65" customHeight="1">
      <c r="B1209" s="605"/>
      <c r="H1209" s="1513"/>
      <c r="K1209" s="466"/>
      <c r="L1209" s="467"/>
      <c r="M1209" s="1529"/>
      <c r="N1209" s="973"/>
      <c r="O1209" s="973"/>
      <c r="P1209" s="975"/>
      <c r="Q1209" s="975"/>
      <c r="R1209" s="975"/>
      <c r="S1209" s="752"/>
      <c r="T1209" s="753"/>
      <c r="U1209" s="752"/>
      <c r="V1209" s="753"/>
      <c r="W1209" s="752"/>
      <c r="X1209" s="753"/>
      <c r="Y1209" s="753"/>
      <c r="Z1209" s="753"/>
      <c r="AA1209" s="977" t="s">
        <v>272</v>
      </c>
      <c r="AB1209" s="977"/>
      <c r="AC1209" s="977"/>
      <c r="AD1209" s="977"/>
      <c r="AE1209" s="977"/>
      <c r="AF1209" s="977"/>
      <c r="AG1209" s="977"/>
      <c r="AH1209" s="977"/>
      <c r="AI1209" s="977"/>
      <c r="AJ1209" s="977"/>
      <c r="AK1209" s="977"/>
      <c r="AL1209" s="977"/>
      <c r="AM1209" s="977"/>
      <c r="AN1209" s="977"/>
      <c r="AO1209" s="753"/>
      <c r="AP1209" s="753"/>
      <c r="AQ1209" s="753"/>
      <c r="AR1209" s="753"/>
      <c r="AS1209" s="753"/>
      <c r="AT1209" s="753"/>
      <c r="AU1209" s="753"/>
      <c r="AV1209" s="753"/>
      <c r="AW1209" s="753"/>
      <c r="AX1209" s="753"/>
      <c r="AY1209" s="753"/>
      <c r="AZ1209" s="753"/>
      <c r="BA1209" s="754"/>
      <c r="BB1209" s="466"/>
      <c r="BC1209" s="467"/>
      <c r="BN1209" s="609"/>
    </row>
    <row r="1210" spans="2:66" ht="3.65" customHeight="1">
      <c r="B1210" s="605"/>
      <c r="H1210" s="1513"/>
      <c r="K1210" s="466"/>
      <c r="L1210" s="467"/>
      <c r="M1210" s="1530"/>
      <c r="N1210" s="974"/>
      <c r="O1210" s="974"/>
      <c r="P1210" s="976"/>
      <c r="Q1210" s="976"/>
      <c r="R1210" s="976"/>
      <c r="S1210" s="755"/>
      <c r="T1210" s="721"/>
      <c r="U1210" s="755"/>
      <c r="V1210" s="721"/>
      <c r="W1210" s="755"/>
      <c r="X1210" s="721"/>
      <c r="Y1210" s="721"/>
      <c r="Z1210" s="721"/>
      <c r="AA1210" s="978"/>
      <c r="AB1210" s="978"/>
      <c r="AC1210" s="978"/>
      <c r="AD1210" s="978"/>
      <c r="AE1210" s="978"/>
      <c r="AF1210" s="978"/>
      <c r="AG1210" s="978"/>
      <c r="AH1210" s="978"/>
      <c r="AI1210" s="978"/>
      <c r="AJ1210" s="978"/>
      <c r="AK1210" s="978"/>
      <c r="AL1210" s="978"/>
      <c r="AM1210" s="978"/>
      <c r="AN1210" s="978"/>
      <c r="AO1210" s="721"/>
      <c r="AP1210" s="721"/>
      <c r="AQ1210" s="721"/>
      <c r="AR1210" s="721"/>
      <c r="AS1210" s="721"/>
      <c r="AT1210" s="721"/>
      <c r="AU1210" s="721"/>
      <c r="AV1210" s="721"/>
      <c r="AW1210" s="721"/>
      <c r="AX1210" s="721"/>
      <c r="AY1210" s="721"/>
      <c r="AZ1210" s="721"/>
      <c r="BA1210" s="722"/>
      <c r="BB1210" s="466"/>
      <c r="BC1210" s="467"/>
      <c r="BN1210" s="609"/>
    </row>
    <row r="1211" spans="2:66" ht="3.65" customHeight="1">
      <c r="B1211" s="605"/>
      <c r="H1211" s="1513"/>
      <c r="K1211" s="466"/>
      <c r="L1211" s="467"/>
      <c r="M1211" s="750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751"/>
      <c r="BB1211" s="466"/>
      <c r="BC1211" s="467"/>
      <c r="BN1211" s="609"/>
    </row>
    <row r="1212" spans="2:66" ht="3.65" customHeight="1">
      <c r="B1212" s="605"/>
      <c r="H1212" s="1513"/>
      <c r="K1212" s="466"/>
      <c r="L1212" s="467"/>
      <c r="M1212" s="750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751"/>
      <c r="BB1212" s="466"/>
      <c r="BC1212" s="467"/>
      <c r="BN1212" s="609"/>
    </row>
    <row r="1213" spans="2:66" ht="3.65" customHeight="1">
      <c r="B1213" s="605"/>
      <c r="H1213" s="1513"/>
      <c r="K1213" s="466"/>
      <c r="L1213" s="467"/>
      <c r="M1213" s="750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751"/>
      <c r="BB1213" s="466"/>
      <c r="BC1213" s="467"/>
      <c r="BN1213" s="609"/>
    </row>
    <row r="1214" spans="2:66" ht="3.65" customHeight="1">
      <c r="B1214" s="605"/>
      <c r="H1214" s="1513"/>
      <c r="K1214" s="466"/>
      <c r="L1214" s="467"/>
      <c r="M1214" s="750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751"/>
      <c r="BB1214" s="466"/>
      <c r="BC1214" s="467"/>
      <c r="BN1214" s="609"/>
    </row>
    <row r="1215" spans="2:66" ht="3.65" customHeight="1">
      <c r="B1215" s="605"/>
      <c r="H1215" s="1513"/>
      <c r="K1215" s="466"/>
      <c r="L1215" s="467"/>
      <c r="M1215" s="750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751"/>
      <c r="BB1215" s="466"/>
      <c r="BC1215" s="467"/>
      <c r="BN1215" s="609"/>
    </row>
    <row r="1216" spans="2:66" ht="3.65" customHeight="1">
      <c r="B1216" s="605"/>
      <c r="H1216" s="1513"/>
      <c r="K1216" s="466"/>
      <c r="L1216" s="467"/>
      <c r="M1216" s="750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751"/>
      <c r="BB1216" s="466"/>
      <c r="BC1216" s="467"/>
      <c r="BN1216" s="609"/>
    </row>
    <row r="1217" spans="2:66" ht="3.65" customHeight="1">
      <c r="B1217" s="605"/>
      <c r="H1217" s="1513"/>
      <c r="K1217" s="466"/>
      <c r="L1217" s="467"/>
      <c r="M1217" s="750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751"/>
      <c r="BB1217" s="466"/>
      <c r="BC1217" s="467"/>
      <c r="BN1217" s="609"/>
    </row>
    <row r="1218" spans="2:66" ht="3.65" customHeight="1">
      <c r="B1218" s="605"/>
      <c r="H1218" s="1513"/>
      <c r="K1218" s="466"/>
      <c r="L1218" s="467"/>
      <c r="M1218" s="750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751"/>
      <c r="BB1218" s="466"/>
      <c r="BC1218" s="467"/>
      <c r="BN1218" s="609"/>
    </row>
    <row r="1219" spans="2:66" ht="3.65" customHeight="1">
      <c r="B1219" s="605"/>
      <c r="H1219" s="1513"/>
      <c r="K1219" s="466"/>
      <c r="L1219" s="467"/>
      <c r="M1219" s="750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751"/>
      <c r="BB1219" s="466"/>
      <c r="BC1219" s="467"/>
      <c r="BN1219" s="609"/>
    </row>
    <row r="1220" spans="2:66" ht="3.65" customHeight="1">
      <c r="B1220" s="605"/>
      <c r="H1220" s="1513"/>
      <c r="K1220" s="466"/>
      <c r="L1220" s="467"/>
      <c r="M1220" s="750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751"/>
      <c r="BB1220" s="466"/>
      <c r="BC1220" s="467"/>
      <c r="BN1220" s="609"/>
    </row>
    <row r="1221" spans="2:66" ht="3.65" customHeight="1">
      <c r="B1221" s="605"/>
      <c r="H1221" s="1513"/>
      <c r="K1221" s="466"/>
      <c r="L1221" s="467"/>
      <c r="M1221" s="750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751"/>
      <c r="BB1221" s="466"/>
      <c r="BC1221" s="467"/>
      <c r="BN1221" s="609"/>
    </row>
    <row r="1222" spans="2:66" ht="3.65" customHeight="1">
      <c r="B1222" s="605"/>
      <c r="H1222" s="1513"/>
      <c r="K1222" s="466"/>
      <c r="L1222" s="467"/>
      <c r="M1222" s="750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751"/>
      <c r="BB1222" s="466"/>
      <c r="BC1222" s="467"/>
      <c r="BN1222" s="609"/>
    </row>
    <row r="1223" spans="2:66" ht="3.65" customHeight="1">
      <c r="B1223" s="605"/>
      <c r="H1223" s="1513"/>
      <c r="K1223" s="466"/>
      <c r="L1223" s="467"/>
      <c r="M1223" s="750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751"/>
      <c r="BB1223" s="466"/>
      <c r="BC1223" s="467"/>
      <c r="BN1223" s="609"/>
    </row>
    <row r="1224" spans="2:66" ht="3.65" customHeight="1">
      <c r="B1224" s="605"/>
      <c r="H1224" s="1513"/>
      <c r="K1224" s="466"/>
      <c r="L1224" s="467"/>
      <c r="M1224" s="750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751"/>
      <c r="BB1224" s="466"/>
      <c r="BC1224" s="467"/>
      <c r="BN1224" s="609"/>
    </row>
    <row r="1225" spans="2:66" ht="3.65" customHeight="1">
      <c r="B1225" s="605"/>
      <c r="H1225" s="1513"/>
      <c r="K1225" s="466"/>
      <c r="L1225" s="467"/>
      <c r="M1225" s="750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751"/>
      <c r="BB1225" s="466"/>
      <c r="BC1225" s="467"/>
      <c r="BN1225" s="609"/>
    </row>
    <row r="1226" spans="2:66" ht="3.65" customHeight="1">
      <c r="B1226" s="605"/>
      <c r="H1226" s="1513"/>
      <c r="K1226" s="466"/>
      <c r="L1226" s="467"/>
      <c r="M1226" s="750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751"/>
      <c r="BB1226" s="466"/>
      <c r="BC1226" s="467"/>
      <c r="BN1226" s="609"/>
    </row>
    <row r="1227" spans="2:66" ht="3.65" customHeight="1">
      <c r="B1227" s="605"/>
      <c r="H1227" s="1513"/>
      <c r="K1227" s="466"/>
      <c r="L1227" s="467"/>
      <c r="M1227" s="750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751"/>
      <c r="BB1227" s="466"/>
      <c r="BC1227" s="467"/>
      <c r="BN1227" s="609"/>
    </row>
    <row r="1228" spans="2:66" ht="3.65" customHeight="1">
      <c r="B1228" s="605"/>
      <c r="H1228" s="1513"/>
      <c r="K1228" s="466"/>
      <c r="L1228" s="467"/>
      <c r="M1228" s="750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751"/>
      <c r="BB1228" s="466"/>
      <c r="BC1228" s="467"/>
      <c r="BN1228" s="609"/>
    </row>
    <row r="1229" spans="2:66" ht="3.65" customHeight="1">
      <c r="B1229" s="605"/>
      <c r="H1229" s="1513"/>
      <c r="K1229" s="466"/>
      <c r="L1229" s="467"/>
      <c r="M1229" s="750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751"/>
      <c r="BB1229" s="466"/>
      <c r="BC1229" s="467"/>
      <c r="BN1229" s="609"/>
    </row>
    <row r="1230" spans="2:66" ht="3.65" customHeight="1">
      <c r="B1230" s="605"/>
      <c r="H1230" s="1513"/>
      <c r="K1230" s="466"/>
      <c r="L1230" s="467"/>
      <c r="M1230" s="750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751"/>
      <c r="BB1230" s="466"/>
      <c r="BC1230" s="467"/>
      <c r="BN1230" s="609"/>
    </row>
    <row r="1231" spans="2:66" ht="3.65" customHeight="1">
      <c r="B1231" s="605"/>
      <c r="H1231" s="1513"/>
      <c r="K1231" s="466"/>
      <c r="L1231" s="467"/>
      <c r="M1231" s="750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751"/>
      <c r="BB1231" s="466"/>
      <c r="BC1231" s="467"/>
      <c r="BN1231" s="609"/>
    </row>
    <row r="1232" spans="2:66" ht="3.65" customHeight="1">
      <c r="B1232" s="605"/>
      <c r="H1232" s="1513"/>
      <c r="K1232" s="466"/>
      <c r="L1232" s="467"/>
      <c r="M1232" s="750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751"/>
      <c r="BB1232" s="466"/>
      <c r="BC1232" s="467"/>
      <c r="BN1232" s="609"/>
    </row>
    <row r="1233" spans="2:66" ht="3.65" customHeight="1">
      <c r="B1233" s="605"/>
      <c r="H1233" s="1513"/>
      <c r="K1233" s="466"/>
      <c r="L1233" s="467"/>
      <c r="M1233" s="750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751"/>
      <c r="BB1233" s="466"/>
      <c r="BC1233" s="467"/>
      <c r="BN1233" s="609"/>
    </row>
    <row r="1234" spans="2:66" ht="3.65" customHeight="1">
      <c r="B1234" s="605"/>
      <c r="H1234" s="1513"/>
      <c r="K1234" s="466"/>
      <c r="L1234" s="467"/>
      <c r="M1234" s="750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751"/>
      <c r="BB1234" s="466"/>
      <c r="BC1234" s="467"/>
      <c r="BN1234" s="609"/>
    </row>
    <row r="1235" spans="2:66" ht="3.65" customHeight="1">
      <c r="B1235" s="605"/>
      <c r="H1235" s="1513"/>
      <c r="K1235" s="466"/>
      <c r="L1235" s="467"/>
      <c r="M1235" s="750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751"/>
      <c r="BB1235" s="466"/>
      <c r="BC1235" s="467"/>
      <c r="BN1235" s="609"/>
    </row>
    <row r="1236" spans="2:66" ht="3.65" customHeight="1">
      <c r="B1236" s="605"/>
      <c r="H1236" s="1513"/>
      <c r="K1236" s="466"/>
      <c r="L1236" s="467"/>
      <c r="M1236" s="750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751"/>
      <c r="BB1236" s="466"/>
      <c r="BC1236" s="467"/>
      <c r="BN1236" s="609"/>
    </row>
    <row r="1237" spans="2:66" ht="3.65" customHeight="1">
      <c r="B1237" s="605"/>
      <c r="H1237" s="1513"/>
      <c r="K1237" s="466"/>
      <c r="L1237" s="467"/>
      <c r="M1237" s="750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751"/>
      <c r="BB1237" s="466"/>
      <c r="BC1237" s="467"/>
      <c r="BN1237" s="609"/>
    </row>
    <row r="1238" spans="2:66" ht="3.65" customHeight="1">
      <c r="B1238" s="605"/>
      <c r="H1238" s="1513"/>
      <c r="K1238" s="466"/>
      <c r="L1238" s="467"/>
      <c r="M1238" s="750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751"/>
      <c r="BB1238" s="466"/>
      <c r="BC1238" s="467"/>
      <c r="BN1238" s="609"/>
    </row>
    <row r="1239" spans="2:66" ht="3.65" customHeight="1">
      <c r="B1239" s="605"/>
      <c r="H1239" s="1513"/>
      <c r="K1239" s="466"/>
      <c r="L1239" s="467"/>
      <c r="M1239" s="750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751"/>
      <c r="BB1239" s="466"/>
      <c r="BC1239" s="467"/>
      <c r="BN1239" s="609"/>
    </row>
    <row r="1240" spans="2:66" ht="3.65" customHeight="1">
      <c r="B1240" s="605"/>
      <c r="H1240" s="1513"/>
      <c r="K1240" s="466"/>
      <c r="L1240" s="467"/>
      <c r="M1240" s="750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751"/>
      <c r="BB1240" s="466"/>
      <c r="BC1240" s="467"/>
      <c r="BN1240" s="609"/>
    </row>
    <row r="1241" spans="2:66" ht="3.65" customHeight="1">
      <c r="B1241" s="605"/>
      <c r="H1241" s="1513"/>
      <c r="K1241" s="466"/>
      <c r="L1241" s="467"/>
      <c r="M1241" s="750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751"/>
      <c r="BB1241" s="466"/>
      <c r="BC1241" s="467"/>
      <c r="BN1241" s="609"/>
    </row>
    <row r="1242" spans="2:66" ht="3.65" customHeight="1">
      <c r="B1242" s="605"/>
      <c r="H1242" s="1513"/>
      <c r="K1242" s="466"/>
      <c r="L1242" s="467"/>
      <c r="M1242" s="750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751"/>
      <c r="BB1242" s="466"/>
      <c r="BC1242" s="467"/>
      <c r="BN1242" s="609"/>
    </row>
    <row r="1243" spans="2:66" ht="3.65" customHeight="1">
      <c r="B1243" s="605"/>
      <c r="H1243" s="1513"/>
      <c r="K1243" s="466"/>
      <c r="L1243" s="467"/>
      <c r="M1243" s="750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751"/>
      <c r="BB1243" s="466"/>
      <c r="BC1243" s="467"/>
      <c r="BN1243" s="609"/>
    </row>
    <row r="1244" spans="2:66" ht="3.65" customHeight="1">
      <c r="B1244" s="605"/>
      <c r="H1244" s="1513"/>
      <c r="K1244" s="466"/>
      <c r="L1244" s="467"/>
      <c r="M1244" s="750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751"/>
      <c r="BB1244" s="466"/>
      <c r="BC1244" s="467"/>
      <c r="BN1244" s="609"/>
    </row>
    <row r="1245" spans="2:66" ht="3.65" customHeight="1">
      <c r="B1245" s="605"/>
      <c r="H1245" s="1513"/>
      <c r="K1245" s="466"/>
      <c r="L1245" s="467"/>
      <c r="M1245" s="750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751"/>
      <c r="BB1245" s="466"/>
      <c r="BC1245" s="467"/>
      <c r="BN1245" s="609"/>
    </row>
    <row r="1246" spans="2:66" ht="3.65" customHeight="1">
      <c r="B1246" s="605"/>
      <c r="H1246" s="1513"/>
      <c r="K1246" s="466"/>
      <c r="L1246" s="467"/>
      <c r="M1246" s="750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751"/>
      <c r="BB1246" s="466"/>
      <c r="BC1246" s="467"/>
      <c r="BN1246" s="609"/>
    </row>
    <row r="1247" spans="2:66" ht="3.65" customHeight="1">
      <c r="B1247" s="605"/>
      <c r="H1247" s="1513"/>
      <c r="K1247" s="466"/>
      <c r="L1247" s="467"/>
      <c r="M1247" s="750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751"/>
      <c r="BB1247" s="466"/>
      <c r="BC1247" s="467"/>
      <c r="BN1247" s="609"/>
    </row>
    <row r="1248" spans="2:66" ht="3.65" customHeight="1">
      <c r="B1248" s="605"/>
      <c r="H1248" s="1513"/>
      <c r="K1248" s="466"/>
      <c r="L1248" s="467"/>
      <c r="M1248" s="750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751"/>
      <c r="BB1248" s="466"/>
      <c r="BC1248" s="467"/>
      <c r="BN1248" s="609"/>
    </row>
    <row r="1249" spans="2:66" ht="3.65" customHeight="1">
      <c r="B1249" s="605"/>
      <c r="H1249" s="1513"/>
      <c r="K1249" s="466"/>
      <c r="L1249" s="467"/>
      <c r="M1249" s="750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751"/>
      <c r="BB1249" s="466"/>
      <c r="BC1249" s="467"/>
      <c r="BN1249" s="609"/>
    </row>
    <row r="1250" spans="2:66" ht="3.65" customHeight="1">
      <c r="B1250" s="605"/>
      <c r="H1250" s="1513"/>
      <c r="K1250" s="466"/>
      <c r="L1250" s="467"/>
      <c r="M1250" s="750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751"/>
      <c r="BB1250" s="466"/>
      <c r="BC1250" s="467"/>
      <c r="BN1250" s="609"/>
    </row>
    <row r="1251" spans="2:66" ht="3.65" customHeight="1">
      <c r="B1251" s="605"/>
      <c r="H1251" s="1513"/>
      <c r="K1251" s="466"/>
      <c r="L1251" s="467"/>
      <c r="M1251" s="750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751"/>
      <c r="BB1251" s="466"/>
      <c r="BC1251" s="467"/>
      <c r="BN1251" s="609"/>
    </row>
    <row r="1252" spans="2:66" ht="3.65" customHeight="1">
      <c r="B1252" s="605"/>
      <c r="H1252" s="1513"/>
      <c r="K1252" s="466"/>
      <c r="L1252" s="467"/>
      <c r="M1252" s="750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751"/>
      <c r="BB1252" s="466"/>
      <c r="BC1252" s="467"/>
      <c r="BN1252" s="609"/>
    </row>
    <row r="1253" spans="2:66" ht="3.65" customHeight="1">
      <c r="B1253" s="605"/>
      <c r="H1253" s="1513"/>
      <c r="K1253" s="466"/>
      <c r="L1253" s="467"/>
      <c r="M1253" s="750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751"/>
      <c r="BB1253" s="466"/>
      <c r="BC1253" s="467"/>
      <c r="BN1253" s="609"/>
    </row>
    <row r="1254" spans="2:66" ht="3.65" customHeight="1">
      <c r="B1254" s="605"/>
      <c r="H1254" s="1513"/>
      <c r="K1254" s="466"/>
      <c r="L1254" s="467"/>
      <c r="M1254" s="750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751"/>
      <c r="BB1254" s="466"/>
      <c r="BC1254" s="467"/>
      <c r="BN1254" s="609"/>
    </row>
    <row r="1255" spans="2:66" ht="3.65" customHeight="1">
      <c r="B1255" s="605"/>
      <c r="H1255" s="1513"/>
      <c r="K1255" s="466"/>
      <c r="L1255" s="467"/>
      <c r="M1255" s="750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751"/>
      <c r="BB1255" s="466"/>
      <c r="BC1255" s="467"/>
      <c r="BN1255" s="609"/>
    </row>
    <row r="1256" spans="2:66" ht="3.65" customHeight="1">
      <c r="B1256" s="605"/>
      <c r="H1256" s="1513"/>
      <c r="K1256" s="466"/>
      <c r="L1256" s="467"/>
      <c r="M1256" s="750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751"/>
      <c r="BB1256" s="466"/>
      <c r="BC1256" s="467"/>
      <c r="BN1256" s="609"/>
    </row>
    <row r="1257" spans="2:66" ht="3.65" customHeight="1">
      <c r="B1257" s="605"/>
      <c r="H1257" s="1513"/>
      <c r="K1257" s="466"/>
      <c r="L1257" s="467"/>
      <c r="M1257" s="750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751"/>
      <c r="BB1257" s="466"/>
      <c r="BC1257" s="467"/>
      <c r="BN1257" s="609"/>
    </row>
    <row r="1258" spans="2:66" ht="3.65" customHeight="1">
      <c r="B1258" s="605"/>
      <c r="H1258" s="1513"/>
      <c r="K1258" s="466"/>
      <c r="L1258" s="467"/>
      <c r="M1258" s="750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751"/>
      <c r="BB1258" s="466"/>
      <c r="BC1258" s="467"/>
      <c r="BN1258" s="609"/>
    </row>
    <row r="1259" spans="2:66" ht="3.65" customHeight="1">
      <c r="B1259" s="605"/>
      <c r="H1259" s="1513"/>
      <c r="K1259" s="466"/>
      <c r="L1259" s="467"/>
      <c r="M1259" s="750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751"/>
      <c r="BB1259" s="466"/>
      <c r="BC1259" s="467"/>
      <c r="BN1259" s="609"/>
    </row>
    <row r="1260" spans="2:66" ht="3.65" customHeight="1">
      <c r="B1260" s="605"/>
      <c r="H1260" s="1513"/>
      <c r="K1260" s="466"/>
      <c r="L1260" s="467"/>
      <c r="M1260" s="750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751"/>
      <c r="BB1260" s="466"/>
      <c r="BC1260" s="467"/>
      <c r="BN1260" s="609"/>
    </row>
    <row r="1261" spans="2:66" ht="3.65" customHeight="1">
      <c r="B1261" s="605"/>
      <c r="H1261" s="1513"/>
      <c r="K1261" s="466"/>
      <c r="L1261" s="467"/>
      <c r="M1261" s="750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751"/>
      <c r="BB1261" s="466"/>
      <c r="BC1261" s="467"/>
      <c r="BN1261" s="609"/>
    </row>
    <row r="1262" spans="2:66" ht="3.65" customHeight="1">
      <c r="B1262" s="605"/>
      <c r="H1262" s="1513"/>
      <c r="K1262" s="466"/>
      <c r="L1262" s="467"/>
      <c r="M1262" s="750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751"/>
      <c r="BB1262" s="466"/>
      <c r="BC1262" s="467"/>
      <c r="BN1262" s="609"/>
    </row>
    <row r="1263" spans="2:66" ht="3.65" customHeight="1">
      <c r="B1263" s="605"/>
      <c r="H1263" s="1513"/>
      <c r="K1263" s="466"/>
      <c r="L1263" s="467"/>
      <c r="M1263" s="750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751"/>
      <c r="BB1263" s="466"/>
      <c r="BC1263" s="467"/>
      <c r="BN1263" s="609"/>
    </row>
    <row r="1264" spans="2:66" ht="3.65" customHeight="1">
      <c r="B1264" s="605"/>
      <c r="H1264" s="1513"/>
      <c r="K1264" s="466"/>
      <c r="L1264" s="467"/>
      <c r="M1264" s="750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751"/>
      <c r="BB1264" s="466"/>
      <c r="BC1264" s="467"/>
      <c r="BN1264" s="609"/>
    </row>
    <row r="1265" spans="2:66" ht="3.65" customHeight="1">
      <c r="B1265" s="605"/>
      <c r="H1265" s="1513"/>
      <c r="K1265" s="466"/>
      <c r="L1265" s="467"/>
      <c r="M1265" s="750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751"/>
      <c r="BB1265" s="466"/>
      <c r="BC1265" s="467"/>
      <c r="BN1265" s="609"/>
    </row>
    <row r="1266" spans="2:66" ht="3.65" customHeight="1">
      <c r="B1266" s="605"/>
      <c r="H1266" s="1513"/>
      <c r="K1266" s="466"/>
      <c r="L1266" s="467"/>
      <c r="M1266" s="750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751"/>
      <c r="BB1266" s="466"/>
      <c r="BC1266" s="467"/>
      <c r="BN1266" s="609"/>
    </row>
    <row r="1267" spans="2:66" ht="3.65" customHeight="1">
      <c r="B1267" s="605"/>
      <c r="H1267" s="1513"/>
      <c r="K1267" s="466"/>
      <c r="L1267" s="467"/>
      <c r="M1267" s="750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751"/>
      <c r="BB1267" s="466"/>
      <c r="BC1267" s="467"/>
      <c r="BN1267" s="609"/>
    </row>
    <row r="1268" spans="2:66" ht="3.65" customHeight="1">
      <c r="B1268" s="605"/>
      <c r="H1268" s="1513"/>
      <c r="K1268" s="466"/>
      <c r="L1268" s="467"/>
      <c r="M1268" s="750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751"/>
      <c r="BB1268" s="466"/>
      <c r="BC1268" s="467"/>
      <c r="BN1268" s="609"/>
    </row>
    <row r="1269" spans="2:66" ht="3.65" customHeight="1">
      <c r="B1269" s="605"/>
      <c r="H1269" s="1513"/>
      <c r="K1269" s="466"/>
      <c r="L1269" s="467"/>
      <c r="M1269" s="750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751"/>
      <c r="BB1269" s="466"/>
      <c r="BC1269" s="467"/>
      <c r="BN1269" s="609"/>
    </row>
    <row r="1270" spans="2:66" ht="3.65" customHeight="1">
      <c r="B1270" s="605"/>
      <c r="H1270" s="1513"/>
      <c r="K1270" s="466"/>
      <c r="L1270" s="467"/>
      <c r="M1270" s="750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751"/>
      <c r="BB1270" s="466"/>
      <c r="BC1270" s="467"/>
      <c r="BN1270" s="609"/>
    </row>
    <row r="1271" spans="2:66" ht="3.65" customHeight="1">
      <c r="B1271" s="605"/>
      <c r="H1271" s="1513"/>
      <c r="K1271" s="466"/>
      <c r="L1271" s="467"/>
      <c r="M1271" s="750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751"/>
      <c r="BB1271" s="466"/>
      <c r="BC1271" s="467"/>
      <c r="BN1271" s="609"/>
    </row>
    <row r="1272" spans="2:66" ht="3.65" customHeight="1">
      <c r="B1272" s="605"/>
      <c r="H1272" s="1513"/>
      <c r="K1272" s="466"/>
      <c r="L1272" s="467"/>
      <c r="M1272" s="750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751"/>
      <c r="BB1272" s="466"/>
      <c r="BC1272" s="467"/>
      <c r="BN1272" s="609"/>
    </row>
    <row r="1273" spans="2:66" ht="3.65" customHeight="1">
      <c r="B1273" s="605"/>
      <c r="H1273" s="1513"/>
      <c r="K1273" s="466"/>
      <c r="L1273" s="467"/>
      <c r="M1273" s="750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751"/>
      <c r="BB1273" s="466"/>
      <c r="BC1273" s="467"/>
      <c r="BN1273" s="609"/>
    </row>
    <row r="1274" spans="2:66" ht="3.65" customHeight="1">
      <c r="B1274" s="605"/>
      <c r="H1274" s="1513"/>
      <c r="K1274" s="466"/>
      <c r="L1274" s="467"/>
      <c r="M1274" s="750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751"/>
      <c r="BB1274" s="466"/>
      <c r="BC1274" s="467"/>
      <c r="BN1274" s="609"/>
    </row>
    <row r="1275" spans="2:66" ht="3.65" customHeight="1">
      <c r="B1275" s="605"/>
      <c r="H1275" s="1513"/>
      <c r="K1275" s="466"/>
      <c r="L1275" s="467"/>
      <c r="M1275" s="750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751"/>
      <c r="BB1275" s="466"/>
      <c r="BC1275" s="467"/>
      <c r="BN1275" s="609"/>
    </row>
    <row r="1276" spans="2:66" ht="3.65" customHeight="1">
      <c r="B1276" s="605"/>
      <c r="H1276" s="1513"/>
      <c r="K1276" s="466"/>
      <c r="L1276" s="467"/>
      <c r="M1276" s="750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751"/>
      <c r="BB1276" s="466"/>
      <c r="BC1276" s="467"/>
      <c r="BN1276" s="609"/>
    </row>
    <row r="1277" spans="2:66" ht="3.65" customHeight="1">
      <c r="B1277" s="605"/>
      <c r="H1277" s="1513"/>
      <c r="K1277" s="466"/>
      <c r="L1277" s="467"/>
      <c r="M1277" s="750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751"/>
      <c r="BB1277" s="466"/>
      <c r="BC1277" s="467"/>
      <c r="BN1277" s="609"/>
    </row>
    <row r="1278" spans="2:66" ht="3.65" customHeight="1">
      <c r="B1278" s="605"/>
      <c r="H1278" s="1513"/>
      <c r="K1278" s="466"/>
      <c r="L1278" s="467"/>
      <c r="M1278" s="750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751"/>
      <c r="BB1278" s="466"/>
      <c r="BC1278" s="467"/>
      <c r="BN1278" s="609"/>
    </row>
    <row r="1279" spans="2:66" ht="3.65" customHeight="1">
      <c r="B1279" s="605"/>
      <c r="H1279" s="1513"/>
      <c r="K1279" s="466"/>
      <c r="L1279" s="467"/>
      <c r="M1279" s="750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751"/>
      <c r="BB1279" s="466"/>
      <c r="BC1279" s="467"/>
      <c r="BN1279" s="609"/>
    </row>
    <row r="1280" spans="2:66" ht="3.65" customHeight="1">
      <c r="B1280" s="605"/>
      <c r="H1280" s="1513"/>
      <c r="K1280" s="466"/>
      <c r="L1280" s="467"/>
      <c r="M1280" s="750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751"/>
      <c r="BB1280" s="466"/>
      <c r="BC1280" s="467"/>
      <c r="BN1280" s="609"/>
    </row>
    <row r="1281" spans="2:66" ht="3.65" customHeight="1">
      <c r="B1281" s="605"/>
      <c r="H1281" s="1513"/>
      <c r="K1281" s="466"/>
      <c r="L1281" s="467"/>
      <c r="M1281" s="750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751"/>
      <c r="BB1281" s="466"/>
      <c r="BC1281" s="467"/>
      <c r="BN1281" s="609"/>
    </row>
    <row r="1282" spans="2:66" ht="3.65" customHeight="1">
      <c r="B1282" s="605"/>
      <c r="H1282" s="1513"/>
      <c r="K1282" s="466"/>
      <c r="L1282" s="467"/>
      <c r="M1282" s="750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751"/>
      <c r="BB1282" s="466"/>
      <c r="BC1282" s="467"/>
      <c r="BN1282" s="609"/>
    </row>
    <row r="1283" spans="2:66" ht="3.65" customHeight="1">
      <c r="B1283" s="605"/>
      <c r="H1283" s="1513"/>
      <c r="K1283" s="466"/>
      <c r="L1283" s="467"/>
      <c r="M1283" s="750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751"/>
      <c r="BB1283" s="466"/>
      <c r="BC1283" s="467"/>
      <c r="BN1283" s="609"/>
    </row>
    <row r="1284" spans="2:66" ht="3.65" customHeight="1">
      <c r="B1284" s="605"/>
      <c r="H1284" s="1513"/>
      <c r="K1284" s="466"/>
      <c r="L1284" s="467"/>
      <c r="M1284" s="750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751"/>
      <c r="BB1284" s="466"/>
      <c r="BC1284" s="467"/>
      <c r="BN1284" s="609"/>
    </row>
    <row r="1285" spans="2:66" ht="3.65" customHeight="1">
      <c r="B1285" s="605"/>
      <c r="H1285" s="1513"/>
      <c r="K1285" s="466"/>
      <c r="L1285" s="467"/>
      <c r="M1285" s="750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751"/>
      <c r="BB1285" s="466"/>
      <c r="BC1285" s="467"/>
      <c r="BN1285" s="609"/>
    </row>
    <row r="1286" spans="2:66" ht="3.65" customHeight="1">
      <c r="B1286" s="605"/>
      <c r="H1286" s="1513"/>
      <c r="K1286" s="466"/>
      <c r="L1286" s="467"/>
      <c r="M1286" s="750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751"/>
      <c r="BB1286" s="466"/>
      <c r="BC1286" s="467"/>
      <c r="BN1286" s="609"/>
    </row>
    <row r="1287" spans="2:66" ht="3.65" customHeight="1">
      <c r="B1287" s="605"/>
      <c r="H1287" s="1513"/>
      <c r="K1287" s="466"/>
      <c r="L1287" s="467"/>
      <c r="M1287" s="750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751"/>
      <c r="BB1287" s="466"/>
      <c r="BC1287" s="467"/>
      <c r="BN1287" s="609"/>
    </row>
    <row r="1288" spans="2:66" ht="3.65" customHeight="1">
      <c r="B1288" s="605"/>
      <c r="H1288" s="1513"/>
      <c r="K1288" s="466"/>
      <c r="L1288" s="467"/>
      <c r="M1288" s="750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751"/>
      <c r="BB1288" s="466"/>
      <c r="BC1288" s="467"/>
      <c r="BN1288" s="609"/>
    </row>
    <row r="1289" spans="2:66" ht="3.65" customHeight="1">
      <c r="B1289" s="605"/>
      <c r="H1289" s="1513"/>
      <c r="K1289" s="466"/>
      <c r="L1289" s="467"/>
      <c r="M1289" s="725"/>
      <c r="N1289" s="979"/>
      <c r="O1289" s="979"/>
      <c r="P1289" s="981"/>
      <c r="Q1289" s="981"/>
      <c r="R1289" s="726"/>
      <c r="S1289" s="727"/>
      <c r="T1289" s="727"/>
      <c r="U1289" s="727"/>
      <c r="V1289" s="756"/>
      <c r="W1289" s="756"/>
      <c r="X1289" s="756"/>
      <c r="Y1289" s="756"/>
      <c r="Z1289" s="756"/>
      <c r="AA1289" s="756"/>
      <c r="AB1289" s="756"/>
      <c r="AC1289" s="756"/>
      <c r="AD1289" s="756"/>
      <c r="AE1289" s="757"/>
      <c r="AF1289" s="1531" t="s">
        <v>265</v>
      </c>
      <c r="AG1289" s="1531"/>
      <c r="AH1289" s="1531"/>
      <c r="AI1289" s="756"/>
      <c r="AJ1289" s="757"/>
      <c r="AK1289" s="757"/>
      <c r="AL1289" s="757"/>
      <c r="AM1289" s="757"/>
      <c r="AN1289" s="757"/>
      <c r="AO1289" s="757"/>
      <c r="AP1289" s="757"/>
      <c r="AQ1289" s="727"/>
      <c r="AR1289" s="727"/>
      <c r="AS1289" s="727"/>
      <c r="AT1289" s="726"/>
      <c r="AU1289" s="986"/>
      <c r="AV1289" s="986"/>
      <c r="AW1289" s="986"/>
      <c r="AX1289" s="986"/>
      <c r="AY1289" s="986"/>
      <c r="AZ1289" s="986"/>
      <c r="BA1289" s="728"/>
      <c r="BB1289" s="466"/>
      <c r="BC1289" s="467"/>
      <c r="BN1289" s="609"/>
    </row>
    <row r="1290" spans="2:66" ht="3.65" customHeight="1">
      <c r="B1290" s="605"/>
      <c r="H1290" s="1513"/>
      <c r="K1290" s="466"/>
      <c r="L1290" s="467"/>
      <c r="M1290" s="729"/>
      <c r="N1290" s="980"/>
      <c r="O1290" s="980"/>
      <c r="P1290" s="982"/>
      <c r="Q1290" s="982"/>
      <c r="R1290" s="730"/>
      <c r="S1290" s="730"/>
      <c r="T1290" s="730"/>
      <c r="U1290" s="730"/>
      <c r="V1290" s="730"/>
      <c r="W1290" s="731"/>
      <c r="X1290" s="731"/>
      <c r="Y1290" s="731"/>
      <c r="Z1290" s="731"/>
      <c r="AA1290" s="731"/>
      <c r="AB1290" s="730"/>
      <c r="AC1290" s="730"/>
      <c r="AD1290" s="730"/>
      <c r="AE1290" s="731"/>
      <c r="AF1290" s="984"/>
      <c r="AG1290" s="984"/>
      <c r="AH1290" s="984"/>
      <c r="AI1290" s="731"/>
      <c r="AJ1290" s="730"/>
      <c r="AK1290" s="730"/>
      <c r="AL1290" s="730"/>
      <c r="AM1290" s="730"/>
      <c r="AN1290" s="730"/>
      <c r="AO1290" s="730"/>
      <c r="AP1290" s="730"/>
      <c r="AQ1290" s="731"/>
      <c r="AR1290" s="731"/>
      <c r="AS1290" s="730"/>
      <c r="AT1290" s="730"/>
      <c r="AU1290" s="987"/>
      <c r="AV1290" s="987"/>
      <c r="AW1290" s="987"/>
      <c r="AX1290" s="987"/>
      <c r="AY1290" s="987"/>
      <c r="AZ1290" s="987"/>
      <c r="BA1290" s="732"/>
      <c r="BB1290" s="466"/>
      <c r="BC1290" s="467"/>
      <c r="BN1290" s="609"/>
    </row>
    <row r="1291" spans="2:66" ht="3.65" customHeight="1">
      <c r="B1291" s="605"/>
      <c r="H1291" s="1513"/>
      <c r="K1291" s="466"/>
      <c r="L1291" s="467"/>
      <c r="M1291" s="729"/>
      <c r="N1291" s="988"/>
      <c r="O1291" s="988"/>
      <c r="P1291" s="988"/>
      <c r="Q1291" s="733"/>
      <c r="R1291" s="988"/>
      <c r="S1291" s="988"/>
      <c r="T1291" s="988"/>
      <c r="U1291" s="988"/>
      <c r="V1291" s="730"/>
      <c r="W1291" s="731"/>
      <c r="X1291" s="731"/>
      <c r="Y1291" s="731"/>
      <c r="Z1291" s="731"/>
      <c r="AA1291" s="731"/>
      <c r="AB1291" s="730"/>
      <c r="AC1291" s="730"/>
      <c r="AD1291" s="730"/>
      <c r="AE1291" s="731"/>
      <c r="AF1291" s="984"/>
      <c r="AG1291" s="984"/>
      <c r="AH1291" s="984"/>
      <c r="AI1291" s="731"/>
      <c r="AJ1291" s="731"/>
      <c r="AK1291" s="731"/>
      <c r="AL1291" s="731"/>
      <c r="AM1291" s="731"/>
      <c r="AN1291" s="731"/>
      <c r="AO1291" s="731"/>
      <c r="AP1291" s="731"/>
      <c r="AQ1291" s="731"/>
      <c r="AR1291" s="734"/>
      <c r="AS1291" s="734"/>
      <c r="AT1291" s="734"/>
      <c r="AU1291" s="987"/>
      <c r="AV1291" s="987"/>
      <c r="AW1291" s="987"/>
      <c r="AX1291" s="987"/>
      <c r="AY1291" s="988"/>
      <c r="AZ1291" s="988"/>
      <c r="BA1291" s="735"/>
      <c r="BB1291" s="466"/>
      <c r="BC1291" s="467"/>
      <c r="BN1291" s="609"/>
    </row>
    <row r="1292" spans="2:66" ht="3.65" customHeight="1">
      <c r="B1292" s="605"/>
      <c r="H1292" s="1513"/>
      <c r="K1292" s="466"/>
      <c r="L1292" s="467"/>
      <c r="M1292" s="736"/>
      <c r="N1292" s="989"/>
      <c r="O1292" s="989"/>
      <c r="P1292" s="989"/>
      <c r="Q1292" s="737"/>
      <c r="R1292" s="989"/>
      <c r="S1292" s="989"/>
      <c r="T1292" s="989"/>
      <c r="U1292" s="989"/>
      <c r="V1292" s="758"/>
      <c r="W1292" s="758"/>
      <c r="X1292" s="758"/>
      <c r="Y1292" s="758"/>
      <c r="Z1292" s="758"/>
      <c r="AA1292" s="758"/>
      <c r="AB1292" s="758"/>
      <c r="AC1292" s="758"/>
      <c r="AD1292" s="758"/>
      <c r="AE1292" s="758"/>
      <c r="AF1292" s="1532"/>
      <c r="AG1292" s="1532"/>
      <c r="AH1292" s="1532"/>
      <c r="AI1292" s="758"/>
      <c r="AJ1292" s="758"/>
      <c r="AK1292" s="758"/>
      <c r="AL1292" s="758"/>
      <c r="AM1292" s="758"/>
      <c r="AN1292" s="758"/>
      <c r="AO1292" s="758"/>
      <c r="AP1292" s="758"/>
      <c r="AQ1292" s="738"/>
      <c r="AR1292" s="739"/>
      <c r="AS1292" s="739"/>
      <c r="AT1292" s="739"/>
      <c r="AU1292" s="990"/>
      <c r="AV1292" s="990"/>
      <c r="AW1292" s="990"/>
      <c r="AX1292" s="990"/>
      <c r="AY1292" s="989"/>
      <c r="AZ1292" s="989"/>
      <c r="BA1292" s="740"/>
      <c r="BB1292" s="466"/>
      <c r="BC1292" s="467"/>
      <c r="BN1292" s="609"/>
    </row>
    <row r="1293" spans="2:66" ht="3.65" customHeight="1">
      <c r="B1293" s="605"/>
      <c r="H1293" s="1513"/>
      <c r="K1293" s="486"/>
      <c r="L1293" s="487"/>
      <c r="M1293" s="487"/>
      <c r="N1293" s="487"/>
      <c r="O1293" s="487"/>
      <c r="P1293" s="487"/>
      <c r="Q1293" s="487"/>
      <c r="R1293" s="487"/>
      <c r="S1293" s="487"/>
      <c r="T1293" s="487"/>
      <c r="U1293" s="487"/>
      <c r="V1293" s="487"/>
      <c r="W1293" s="487"/>
      <c r="X1293" s="487"/>
      <c r="Y1293" s="487"/>
      <c r="Z1293" s="487"/>
      <c r="AA1293" s="487"/>
      <c r="AB1293" s="487"/>
      <c r="AC1293" s="487"/>
      <c r="AD1293" s="487"/>
      <c r="AE1293" s="487"/>
      <c r="AF1293" s="487"/>
      <c r="AG1293" s="487"/>
      <c r="AH1293" s="487"/>
      <c r="AI1293" s="487"/>
      <c r="AJ1293" s="487"/>
      <c r="AK1293" s="487"/>
      <c r="AL1293" s="487"/>
      <c r="AM1293" s="487"/>
      <c r="AN1293" s="487"/>
      <c r="AO1293" s="487"/>
      <c r="AP1293" s="487"/>
      <c r="AQ1293" s="487"/>
      <c r="AR1293" s="487"/>
      <c r="AS1293" s="487"/>
      <c r="AT1293" s="487"/>
      <c r="AU1293" s="487"/>
      <c r="AV1293" s="487"/>
      <c r="AW1293" s="487"/>
      <c r="AX1293" s="487"/>
      <c r="AY1293" s="487"/>
      <c r="AZ1293" s="487"/>
      <c r="BA1293" s="487"/>
      <c r="BB1293" s="487"/>
      <c r="BC1293" s="488"/>
      <c r="BN1293" s="609"/>
    </row>
    <row r="1294" spans="2:66" ht="3.65" customHeight="1">
      <c r="B1294" s="605"/>
      <c r="H1294" s="1513"/>
      <c r="K1294" s="489"/>
      <c r="L1294" s="490"/>
      <c r="M1294" s="490"/>
      <c r="N1294" s="490"/>
      <c r="O1294" s="490"/>
      <c r="P1294" s="490"/>
      <c r="Q1294" s="490"/>
      <c r="R1294" s="490"/>
      <c r="S1294" s="490"/>
      <c r="T1294" s="490"/>
      <c r="U1294" s="490"/>
      <c r="V1294" s="490"/>
      <c r="W1294" s="490"/>
      <c r="X1294" s="490"/>
      <c r="Y1294" s="490"/>
      <c r="Z1294" s="490"/>
      <c r="AA1294" s="490"/>
      <c r="AB1294" s="490"/>
      <c r="AC1294" s="490"/>
      <c r="AD1294" s="490"/>
      <c r="AE1294" s="490"/>
      <c r="AF1294" s="490"/>
      <c r="AG1294" s="490"/>
      <c r="AH1294" s="490"/>
      <c r="AI1294" s="490"/>
      <c r="AJ1294" s="490"/>
      <c r="AK1294" s="490"/>
      <c r="AL1294" s="490"/>
      <c r="AM1294" s="490"/>
      <c r="AN1294" s="490"/>
      <c r="AO1294" s="490"/>
      <c r="AP1294" s="490"/>
      <c r="AQ1294" s="490"/>
      <c r="AR1294" s="490"/>
      <c r="AS1294" s="490"/>
      <c r="AT1294" s="490"/>
      <c r="AU1294" s="490"/>
      <c r="AV1294" s="490"/>
      <c r="AW1294" s="490"/>
      <c r="AX1294" s="490"/>
      <c r="AY1294" s="490"/>
      <c r="AZ1294" s="490"/>
      <c r="BA1294" s="490"/>
      <c r="BB1294" s="490"/>
      <c r="BC1294" s="491"/>
      <c r="BN1294" s="609"/>
    </row>
    <row r="1295" spans="2:66" ht="3.65" customHeight="1">
      <c r="B1295" s="605"/>
      <c r="H1295" s="1513"/>
      <c r="K1295" s="459"/>
      <c r="L1295" s="460"/>
      <c r="M1295" s="460"/>
      <c r="N1295" s="460"/>
      <c r="O1295" s="460"/>
      <c r="P1295" s="460"/>
      <c r="Q1295" s="460"/>
      <c r="R1295" s="460"/>
      <c r="S1295" s="460"/>
      <c r="T1295" s="460"/>
      <c r="U1295" s="460"/>
      <c r="V1295" s="460"/>
      <c r="W1295" s="460"/>
      <c r="X1295" s="460"/>
      <c r="Y1295" s="460"/>
      <c r="Z1295" s="460"/>
      <c r="AA1295" s="460"/>
      <c r="AB1295" s="460"/>
      <c r="AC1295" s="460"/>
      <c r="AD1295" s="460"/>
      <c r="AE1295" s="460"/>
      <c r="AF1295" s="460"/>
      <c r="AG1295" s="460"/>
      <c r="AH1295" s="460"/>
      <c r="AI1295" s="460"/>
      <c r="AJ1295" s="460"/>
      <c r="AK1295" s="460"/>
      <c r="AL1295" s="460"/>
      <c r="AM1295" s="460"/>
      <c r="AN1295" s="460"/>
      <c r="AO1295" s="460"/>
      <c r="AP1295" s="460"/>
      <c r="AQ1295" s="460"/>
      <c r="AR1295" s="460"/>
      <c r="AS1295" s="460"/>
      <c r="AT1295" s="460"/>
      <c r="AU1295" s="460"/>
      <c r="AV1295" s="460"/>
      <c r="AW1295" s="460"/>
      <c r="AX1295" s="460"/>
      <c r="AY1295" s="460"/>
      <c r="AZ1295" s="460"/>
      <c r="BA1295" s="460"/>
      <c r="BB1295" s="460"/>
      <c r="BC1295" s="461"/>
      <c r="BN1295" s="609"/>
    </row>
    <row r="1296" spans="2:66" ht="3.65" customHeight="1">
      <c r="B1296" s="605"/>
      <c r="H1296" s="1513"/>
      <c r="K1296" s="466"/>
      <c r="L1296" s="464"/>
      <c r="M1296" s="464"/>
      <c r="N1296" s="464"/>
      <c r="O1296" s="464"/>
      <c r="P1296" s="464"/>
      <c r="Q1296" s="464"/>
      <c r="R1296" s="464"/>
      <c r="S1296" s="464"/>
      <c r="T1296" s="464"/>
      <c r="U1296" s="464"/>
      <c r="V1296" s="464"/>
      <c r="W1296" s="464"/>
      <c r="X1296" s="464"/>
      <c r="Y1296" s="464"/>
      <c r="Z1296" s="464"/>
      <c r="AA1296" s="464"/>
      <c r="AB1296" s="464"/>
      <c r="AC1296" s="464"/>
      <c r="AD1296" s="464"/>
      <c r="AE1296" s="464"/>
      <c r="AF1296" s="464"/>
      <c r="AG1296" s="464"/>
      <c r="AH1296" s="464"/>
      <c r="AI1296" s="464"/>
      <c r="AJ1296" s="464"/>
      <c r="AK1296" s="464"/>
      <c r="AL1296" s="464"/>
      <c r="AM1296" s="464"/>
      <c r="AN1296" s="464"/>
      <c r="AO1296" s="464"/>
      <c r="AP1296" s="464"/>
      <c r="AQ1296" s="464"/>
      <c r="AR1296" s="464"/>
      <c r="AS1296" s="464"/>
      <c r="AT1296" s="464"/>
      <c r="AU1296" s="464"/>
      <c r="AV1296" s="464"/>
      <c r="AW1296" s="464"/>
      <c r="AX1296" s="464"/>
      <c r="AY1296" s="464"/>
      <c r="AZ1296" s="464"/>
      <c r="BA1296" s="464"/>
      <c r="BB1296" s="464"/>
      <c r="BC1296" s="467"/>
      <c r="BN1296" s="609"/>
    </row>
    <row r="1297" spans="2:66" ht="3.65" customHeight="1">
      <c r="B1297" s="605"/>
      <c r="H1297" s="1513"/>
      <c r="K1297" s="466"/>
      <c r="L1297" s="464"/>
      <c r="M1297" s="464"/>
      <c r="N1297" s="464"/>
      <c r="O1297" s="464"/>
      <c r="P1297" s="464"/>
      <c r="Q1297" s="464"/>
      <c r="R1297" s="464"/>
      <c r="S1297" s="464"/>
      <c r="T1297" s="464"/>
      <c r="U1297" s="464"/>
      <c r="V1297" s="464"/>
      <c r="W1297" s="464"/>
      <c r="X1297" s="464"/>
      <c r="Y1297" s="464"/>
      <c r="Z1297" s="464"/>
      <c r="AA1297" s="464"/>
      <c r="AB1297" s="464"/>
      <c r="AC1297" s="464"/>
      <c r="AD1297" s="464"/>
      <c r="AE1297" s="464"/>
      <c r="AF1297" s="464"/>
      <c r="AG1297" s="464"/>
      <c r="AH1297" s="464"/>
      <c r="AI1297" s="464"/>
      <c r="AJ1297" s="464"/>
      <c r="AK1297" s="464"/>
      <c r="AL1297" s="464"/>
      <c r="AM1297" s="464"/>
      <c r="AN1297" s="464"/>
      <c r="AO1297" s="464"/>
      <c r="AP1297" s="464"/>
      <c r="AQ1297" s="464"/>
      <c r="AR1297" s="464"/>
      <c r="AS1297" s="464"/>
      <c r="AT1297" s="464"/>
      <c r="AU1297" s="464"/>
      <c r="AV1297" s="464"/>
      <c r="AW1297" s="464"/>
      <c r="AX1297" s="464"/>
      <c r="AY1297" s="464"/>
      <c r="AZ1297" s="464"/>
      <c r="BA1297" s="464"/>
      <c r="BB1297" s="464"/>
      <c r="BC1297" s="467"/>
      <c r="BN1297" s="609"/>
    </row>
    <row r="1298" spans="2:66" ht="3.65" customHeight="1">
      <c r="B1298" s="605"/>
      <c r="H1298" s="1513"/>
      <c r="K1298" s="462"/>
      <c r="L1298" s="463"/>
      <c r="M1298" s="463"/>
      <c r="N1298" s="463"/>
      <c r="O1298" s="463"/>
      <c r="P1298" s="463"/>
      <c r="Q1298" s="463"/>
      <c r="R1298" s="463"/>
      <c r="S1298" s="463"/>
      <c r="T1298" s="463"/>
      <c r="U1298" s="463"/>
      <c r="V1298" s="463"/>
      <c r="W1298" s="463"/>
      <c r="X1298" s="463"/>
      <c r="Y1298" s="463"/>
      <c r="Z1298" s="463"/>
      <c r="AA1298" s="463"/>
      <c r="AB1298" s="463"/>
      <c r="AC1298" s="463"/>
      <c r="AD1298" s="463"/>
      <c r="AE1298" s="463"/>
      <c r="AF1298" s="463"/>
      <c r="AG1298" s="463"/>
      <c r="AH1298" s="463"/>
      <c r="AI1298" s="463"/>
      <c r="AJ1298" s="463"/>
      <c r="AK1298" s="463"/>
      <c r="AL1298" s="463"/>
      <c r="AM1298" s="463"/>
      <c r="AN1298" s="463"/>
      <c r="AO1298" s="463"/>
      <c r="AP1298" s="463"/>
      <c r="AQ1298" s="463"/>
      <c r="AR1298" s="463"/>
      <c r="AS1298" s="463"/>
      <c r="AT1298" s="463"/>
      <c r="AU1298" s="463"/>
      <c r="AV1298" s="463"/>
      <c r="AW1298" s="463"/>
      <c r="AX1298" s="463"/>
      <c r="AY1298" s="463"/>
      <c r="AZ1298" s="463"/>
      <c r="BA1298" s="463"/>
      <c r="BB1298" s="463"/>
      <c r="BC1298" s="465"/>
      <c r="BN1298" s="609"/>
    </row>
    <row r="1299" spans="2:66" ht="3.65" customHeight="1">
      <c r="B1299" s="605"/>
      <c r="H1299" s="1513"/>
      <c r="BN1299" s="609"/>
    </row>
    <row r="1300" spans="2:66" ht="3.65" customHeight="1">
      <c r="B1300" s="605"/>
      <c r="H1300" s="1513"/>
      <c r="BN1300" s="609"/>
    </row>
    <row r="1301" spans="2:66" ht="3.65" customHeight="1">
      <c r="B1301" s="605"/>
      <c r="H1301" s="1513"/>
      <c r="BN1301" s="609"/>
    </row>
    <row r="1302" spans="2:66" ht="3.65" customHeight="1">
      <c r="B1302" s="1517"/>
      <c r="C1302" s="1518"/>
      <c r="D1302" s="1518"/>
      <c r="E1302" s="1518"/>
      <c r="F1302" s="1518"/>
      <c r="G1302" s="1518"/>
      <c r="H1302" s="1518"/>
      <c r="I1302" s="1518"/>
      <c r="J1302" s="1518"/>
      <c r="K1302" s="1518"/>
      <c r="L1302" s="1518"/>
      <c r="M1302" s="1518"/>
      <c r="N1302" s="1518"/>
      <c r="O1302" s="1518"/>
      <c r="P1302" s="1518"/>
      <c r="Q1302" s="1518"/>
      <c r="R1302" s="1518"/>
      <c r="S1302" s="1518"/>
      <c r="T1302" s="1518"/>
      <c r="U1302" s="1518"/>
      <c r="V1302" s="1518"/>
      <c r="W1302" s="1518"/>
      <c r="X1302" s="1518"/>
      <c r="Y1302" s="1518"/>
      <c r="Z1302" s="1518"/>
      <c r="AA1302" s="1518"/>
      <c r="AB1302" s="1518"/>
      <c r="AC1302" s="1518"/>
      <c r="AD1302" s="1518"/>
      <c r="AE1302" s="1518"/>
      <c r="AF1302" s="1518"/>
      <c r="AG1302" s="1518"/>
      <c r="AH1302" s="1518"/>
      <c r="AI1302" s="1518"/>
      <c r="AJ1302" s="1518"/>
      <c r="AK1302" s="1518"/>
      <c r="AL1302" s="1518"/>
      <c r="AM1302" s="1518"/>
      <c r="AN1302" s="1518"/>
      <c r="AO1302" s="1518"/>
      <c r="AP1302" s="1518"/>
      <c r="AQ1302" s="1518"/>
      <c r="AR1302" s="1518"/>
      <c r="AS1302" s="1518"/>
      <c r="AT1302" s="1518"/>
      <c r="AU1302" s="1518"/>
      <c r="AV1302" s="1518"/>
      <c r="AW1302" s="1518"/>
      <c r="AX1302" s="1518"/>
      <c r="AY1302" s="1518"/>
      <c r="AZ1302" s="1518"/>
      <c r="BA1302" s="1518"/>
      <c r="BB1302" s="1518"/>
      <c r="BC1302" s="1518"/>
      <c r="BD1302" s="1518"/>
      <c r="BE1302" s="1518"/>
      <c r="BF1302" s="1518"/>
      <c r="BG1302" s="1518"/>
      <c r="BH1302" s="1518"/>
      <c r="BI1302" s="1518"/>
      <c r="BJ1302" s="1518"/>
      <c r="BK1302" s="1518"/>
      <c r="BL1302" s="1518"/>
      <c r="BM1302" s="1518"/>
      <c r="BN1302" s="1519"/>
    </row>
    <row r="1303" spans="2:66" ht="3.65" customHeight="1">
      <c r="B1303" s="1520"/>
      <c r="C1303" s="1521"/>
      <c r="D1303" s="1521"/>
      <c r="E1303" s="1521"/>
      <c r="F1303" s="1521"/>
      <c r="G1303" s="1521"/>
      <c r="H1303" s="1521"/>
      <c r="I1303" s="1521"/>
      <c r="J1303" s="1521"/>
      <c r="K1303" s="1521"/>
      <c r="L1303" s="1521"/>
      <c r="M1303" s="1521"/>
      <c r="N1303" s="1521"/>
      <c r="O1303" s="1521"/>
      <c r="P1303" s="1521"/>
      <c r="Q1303" s="1521"/>
      <c r="R1303" s="1521"/>
      <c r="S1303" s="1521"/>
      <c r="T1303" s="1521"/>
      <c r="U1303" s="1521"/>
      <c r="V1303" s="1521"/>
      <c r="W1303" s="1521"/>
      <c r="X1303" s="1521"/>
      <c r="Y1303" s="1521"/>
      <c r="Z1303" s="1521"/>
      <c r="AA1303" s="1521"/>
      <c r="AB1303" s="1521"/>
      <c r="AC1303" s="1521"/>
      <c r="AD1303" s="1521"/>
      <c r="AE1303" s="1521"/>
      <c r="AF1303" s="1521"/>
      <c r="AG1303" s="1521"/>
      <c r="AH1303" s="1521"/>
      <c r="AI1303" s="1521"/>
      <c r="AJ1303" s="1521"/>
      <c r="AK1303" s="1521"/>
      <c r="AL1303" s="1521"/>
      <c r="AM1303" s="1521"/>
      <c r="AN1303" s="1521"/>
      <c r="AO1303" s="1521"/>
      <c r="AP1303" s="1521"/>
      <c r="AQ1303" s="1521"/>
      <c r="AR1303" s="1521"/>
      <c r="AS1303" s="1521"/>
      <c r="AT1303" s="1521"/>
      <c r="AU1303" s="1521"/>
      <c r="AV1303" s="1521"/>
      <c r="AW1303" s="1521"/>
      <c r="AX1303" s="1521"/>
      <c r="AY1303" s="1521"/>
      <c r="AZ1303" s="1521"/>
      <c r="BA1303" s="1521"/>
      <c r="BB1303" s="1521"/>
      <c r="BC1303" s="1521"/>
      <c r="BD1303" s="1521"/>
      <c r="BE1303" s="1521"/>
      <c r="BF1303" s="1521"/>
      <c r="BG1303" s="1521"/>
      <c r="BH1303" s="1521"/>
      <c r="BI1303" s="1521"/>
      <c r="BJ1303" s="1521"/>
      <c r="BK1303" s="1521"/>
      <c r="BL1303" s="1521"/>
      <c r="BM1303" s="1521"/>
      <c r="BN1303" s="1522"/>
    </row>
    <row r="1304" spans="2:66" ht="14.5" customHeight="1">
      <c r="B1304" s="765" t="s">
        <v>419</v>
      </c>
      <c r="C1304" s="765"/>
      <c r="D1304" s="766" t="s">
        <v>257</v>
      </c>
      <c r="E1304" s="765" t="s">
        <v>235</v>
      </c>
      <c r="F1304" s="707" t="s">
        <v>234</v>
      </c>
      <c r="G1304" s="709"/>
      <c r="H1304" s="1512"/>
      <c r="I1304" s="710"/>
      <c r="J1304" s="710"/>
      <c r="K1304" s="710"/>
      <c r="L1304" s="710"/>
      <c r="M1304" s="710"/>
      <c r="N1304" s="710"/>
      <c r="O1304" s="710"/>
      <c r="P1304" s="710"/>
      <c r="Q1304" s="710"/>
      <c r="R1304" s="710"/>
      <c r="S1304" s="710"/>
      <c r="T1304" s="710"/>
      <c r="U1304" s="710"/>
      <c r="V1304" s="710"/>
      <c r="W1304" s="710"/>
      <c r="X1304" s="710"/>
      <c r="Y1304" s="710"/>
      <c r="Z1304" s="710"/>
      <c r="AA1304" s="710"/>
      <c r="AB1304" s="710"/>
      <c r="AC1304" s="710"/>
      <c r="AD1304" s="710"/>
      <c r="AE1304" s="710"/>
      <c r="AF1304" s="710"/>
      <c r="AG1304" s="710"/>
      <c r="AH1304" s="710"/>
      <c r="AI1304" s="710"/>
      <c r="AJ1304" s="710"/>
      <c r="AK1304" s="710"/>
      <c r="AL1304" s="710"/>
      <c r="AM1304" s="710"/>
      <c r="AN1304" s="710"/>
      <c r="AO1304" s="710"/>
      <c r="AP1304" s="710"/>
      <c r="AQ1304" s="710"/>
      <c r="AR1304" s="710"/>
      <c r="AS1304" s="710"/>
      <c r="AT1304" s="710"/>
      <c r="AU1304" s="710"/>
      <c r="AV1304" s="710"/>
      <c r="AW1304" s="710"/>
      <c r="AX1304" s="710"/>
      <c r="AY1304" s="710"/>
      <c r="AZ1304" s="710"/>
      <c r="BA1304" s="710"/>
      <c r="BB1304" s="710"/>
      <c r="BC1304" s="710"/>
      <c r="BD1304" s="710"/>
      <c r="BE1304" s="710"/>
      <c r="BF1304" s="710"/>
      <c r="BG1304" s="710"/>
      <c r="BH1304" s="710"/>
      <c r="BI1304" s="710"/>
      <c r="BJ1304" s="710"/>
      <c r="BK1304" s="710"/>
      <c r="BL1304" s="710"/>
      <c r="BM1304" s="710"/>
      <c r="BN1304" s="711"/>
    </row>
    <row r="1305" spans="2:66" ht="6" customHeight="1">
      <c r="B1305" s="605"/>
      <c r="D1305" s="871"/>
      <c r="H1305" s="1513"/>
      <c r="BN1305" s="609"/>
    </row>
    <row r="1306" spans="2:66" ht="6" customHeight="1">
      <c r="B1306" s="605"/>
      <c r="D1306" s="871"/>
      <c r="H1306" s="1513"/>
      <c r="BN1306" s="609"/>
    </row>
    <row r="1307" spans="2:66" ht="6" customHeight="1">
      <c r="B1307" s="605"/>
      <c r="D1307" s="871"/>
      <c r="H1307" s="1513"/>
      <c r="BN1307" s="609"/>
    </row>
    <row r="1308" spans="2:66" ht="6" customHeight="1">
      <c r="B1308" s="605"/>
      <c r="D1308" s="871"/>
      <c r="H1308" s="1513"/>
      <c r="L1308" s="924"/>
      <c r="M1308" s="924"/>
      <c r="N1308" s="924"/>
      <c r="O1308" s="924"/>
      <c r="P1308" s="924"/>
      <c r="Q1308" s="924"/>
      <c r="R1308" s="924"/>
      <c r="S1308" s="924"/>
      <c r="BN1308" s="609"/>
    </row>
    <row r="1309" spans="2:66" ht="6" customHeight="1">
      <c r="B1309" s="605"/>
      <c r="D1309" s="871"/>
      <c r="H1309" s="1513"/>
      <c r="L1309" s="924"/>
      <c r="M1309" s="924"/>
      <c r="N1309" s="924"/>
      <c r="O1309" s="924"/>
      <c r="P1309" s="924"/>
      <c r="Q1309" s="924"/>
      <c r="R1309" s="924"/>
      <c r="S1309" s="924"/>
      <c r="BN1309" s="609"/>
    </row>
    <row r="1310" spans="2:66" ht="3.65" customHeight="1">
      <c r="B1310" s="605"/>
      <c r="D1310" s="871"/>
      <c r="H1310" s="1513"/>
      <c r="L1310" s="712"/>
      <c r="M1310" s="713"/>
      <c r="N1310" s="713"/>
      <c r="O1310" s="713"/>
      <c r="P1310" s="713"/>
      <c r="Q1310" s="713"/>
      <c r="R1310" s="713"/>
      <c r="S1310" s="714"/>
      <c r="BN1310" s="609"/>
    </row>
    <row r="1311" spans="2:66" ht="3.65" customHeight="1">
      <c r="B1311" s="605"/>
      <c r="D1311" s="871"/>
      <c r="H1311" s="1513"/>
      <c r="L1311" s="715"/>
      <c r="M1311" s="716"/>
      <c r="N1311" s="716"/>
      <c r="O1311" s="716"/>
      <c r="P1311" s="716"/>
      <c r="Q1311" s="716"/>
      <c r="R1311" s="716"/>
      <c r="S1311" s="717"/>
      <c r="BN1311" s="609"/>
    </row>
    <row r="1312" spans="2:66" ht="3.65" customHeight="1">
      <c r="B1312" s="605"/>
      <c r="D1312" s="871"/>
      <c r="H1312" s="1513"/>
      <c r="L1312" s="492"/>
      <c r="M1312" s="493"/>
      <c r="N1312" s="718"/>
      <c r="O1312" s="718"/>
      <c r="P1312" s="718"/>
      <c r="Q1312" s="718"/>
      <c r="R1312" s="492"/>
      <c r="S1312" s="493"/>
      <c r="BN1312" s="609"/>
    </row>
    <row r="1313" spans="2:66" ht="3.65" customHeight="1">
      <c r="B1313" s="605"/>
      <c r="H1313" s="1513"/>
      <c r="L1313" s="492"/>
      <c r="M1313" s="493"/>
      <c r="N1313" s="718"/>
      <c r="O1313" s="718"/>
      <c r="P1313" s="906"/>
      <c r="Q1313" s="906"/>
      <c r="R1313" s="492"/>
      <c r="S1313" s="493"/>
      <c r="BN1313" s="609"/>
    </row>
    <row r="1314" spans="2:66" ht="3.65" customHeight="1">
      <c r="B1314" s="605"/>
      <c r="H1314" s="1513"/>
      <c r="L1314" s="492"/>
      <c r="M1314" s="493"/>
      <c r="N1314" s="718"/>
      <c r="O1314" s="718"/>
      <c r="P1314" s="718"/>
      <c r="Q1314" s="718"/>
      <c r="R1314" s="492"/>
      <c r="S1314" s="493"/>
      <c r="BN1314" s="609"/>
    </row>
    <row r="1315" spans="2:66" ht="3.65" customHeight="1">
      <c r="B1315" s="605"/>
      <c r="H1315" s="1513"/>
      <c r="L1315" s="492"/>
      <c r="M1315" s="493"/>
      <c r="N1315" s="718"/>
      <c r="O1315" s="718"/>
      <c r="P1315" s="718"/>
      <c r="Q1315" s="718"/>
      <c r="R1315" s="492"/>
      <c r="S1315" s="493"/>
      <c r="BN1315" s="609"/>
    </row>
    <row r="1316" spans="2:66" ht="3.65" customHeight="1">
      <c r="B1316" s="605"/>
      <c r="H1316" s="1513"/>
      <c r="L1316" s="492"/>
      <c r="M1316" s="493"/>
      <c r="N1316" s="718"/>
      <c r="O1316" s="718"/>
      <c r="P1316" s="718"/>
      <c r="Q1316" s="718"/>
      <c r="R1316" s="492"/>
      <c r="S1316" s="493"/>
      <c r="BN1316" s="609"/>
    </row>
    <row r="1317" spans="2:66" ht="3.65" customHeight="1">
      <c r="B1317" s="605"/>
      <c r="H1317" s="1513"/>
      <c r="L1317" s="492"/>
      <c r="M1317" s="493"/>
      <c r="N1317" s="718"/>
      <c r="O1317" s="718"/>
      <c r="P1317" s="718"/>
      <c r="Q1317" s="718"/>
      <c r="R1317" s="492"/>
      <c r="S1317" s="493"/>
      <c r="BN1317" s="609"/>
    </row>
    <row r="1318" spans="2:66" ht="3.65" customHeight="1">
      <c r="B1318" s="605"/>
      <c r="H1318" s="1513"/>
      <c r="L1318" s="492"/>
      <c r="M1318" s="493"/>
      <c r="N1318" s="718"/>
      <c r="O1318" s="718"/>
      <c r="P1318" s="718"/>
      <c r="Q1318" s="718"/>
      <c r="R1318" s="492"/>
      <c r="S1318" s="493"/>
      <c r="BN1318" s="609"/>
    </row>
    <row r="1319" spans="2:66" ht="3.65" customHeight="1">
      <c r="B1319" s="605"/>
      <c r="H1319" s="1513"/>
      <c r="L1319" s="492"/>
      <c r="M1319" s="493"/>
      <c r="N1319" s="718"/>
      <c r="O1319" s="718"/>
      <c r="P1319" s="718"/>
      <c r="Q1319" s="718"/>
      <c r="R1319" s="492"/>
      <c r="S1319" s="493"/>
      <c r="BN1319" s="609"/>
    </row>
    <row r="1320" spans="2:66" ht="3.65" customHeight="1">
      <c r="B1320" s="605"/>
      <c r="H1320" s="1513"/>
      <c r="L1320" s="492"/>
      <c r="M1320" s="493"/>
      <c r="N1320" s="718"/>
      <c r="O1320" s="718"/>
      <c r="P1320" s="718"/>
      <c r="Q1320" s="718"/>
      <c r="R1320" s="492"/>
      <c r="S1320" s="493"/>
      <c r="BN1320" s="609"/>
    </row>
    <row r="1321" spans="2:66" ht="3.65" customHeight="1">
      <c r="B1321" s="605"/>
      <c r="H1321" s="1513"/>
      <c r="L1321" s="492"/>
      <c r="M1321" s="493"/>
      <c r="N1321" s="718"/>
      <c r="O1321" s="718"/>
      <c r="P1321" s="718"/>
      <c r="Q1321" s="718"/>
      <c r="R1321" s="492"/>
      <c r="S1321" s="493"/>
      <c r="BN1321" s="609"/>
    </row>
    <row r="1322" spans="2:66" ht="3.65" customHeight="1">
      <c r="B1322" s="605"/>
      <c r="H1322" s="1513"/>
      <c r="L1322" s="492"/>
      <c r="M1322" s="493"/>
      <c r="N1322" s="718"/>
      <c r="O1322" s="718"/>
      <c r="P1322" s="718"/>
      <c r="Q1322" s="718"/>
      <c r="R1322" s="492"/>
      <c r="S1322" s="493"/>
      <c r="BN1322" s="609"/>
    </row>
    <row r="1323" spans="2:66" ht="3.65" customHeight="1">
      <c r="B1323" s="605"/>
      <c r="H1323" s="1513"/>
      <c r="L1323" s="492"/>
      <c r="M1323" s="493"/>
      <c r="N1323" s="718"/>
      <c r="O1323" s="718"/>
      <c r="P1323" s="718"/>
      <c r="Q1323" s="718"/>
      <c r="R1323" s="492"/>
      <c r="S1323" s="493"/>
      <c r="BN1323" s="609"/>
    </row>
    <row r="1324" spans="2:66" ht="3.65" customHeight="1">
      <c r="B1324" s="605"/>
      <c r="H1324" s="1513"/>
      <c r="L1324" s="492"/>
      <c r="M1324" s="493"/>
      <c r="N1324" s="718"/>
      <c r="O1324" s="718"/>
      <c r="P1324" s="718"/>
      <c r="Q1324" s="718"/>
      <c r="R1324" s="492"/>
      <c r="S1324" s="493"/>
      <c r="BN1324" s="609"/>
    </row>
    <row r="1325" spans="2:66" ht="3.65" customHeight="1">
      <c r="B1325" s="605"/>
      <c r="H1325" s="1513"/>
      <c r="L1325" s="492"/>
      <c r="M1325" s="493"/>
      <c r="N1325" s="718"/>
      <c r="O1325" s="718"/>
      <c r="P1325" s="718"/>
      <c r="Q1325" s="718"/>
      <c r="R1325" s="492"/>
      <c r="S1325" s="493"/>
      <c r="BN1325" s="609"/>
    </row>
    <row r="1326" spans="2:66" ht="3.65" customHeight="1">
      <c r="B1326" s="605"/>
      <c r="H1326" s="1513"/>
      <c r="L1326" s="492"/>
      <c r="M1326" s="493"/>
      <c r="N1326" s="718"/>
      <c r="O1326" s="718"/>
      <c r="P1326" s="718"/>
      <c r="Q1326" s="718"/>
      <c r="R1326" s="492"/>
      <c r="S1326" s="493"/>
      <c r="BN1326" s="609"/>
    </row>
    <row r="1327" spans="2:66" ht="3.65" customHeight="1">
      <c r="B1327" s="605"/>
      <c r="H1327" s="1513"/>
      <c r="L1327" s="492"/>
      <c r="M1327" s="493"/>
      <c r="N1327" s="718"/>
      <c r="O1327" s="718"/>
      <c r="P1327" s="718"/>
      <c r="Q1327" s="718"/>
      <c r="R1327" s="492"/>
      <c r="S1327" s="493"/>
      <c r="BN1327" s="609"/>
    </row>
    <row r="1328" spans="2:66" ht="3.65" customHeight="1">
      <c r="B1328" s="605"/>
      <c r="H1328" s="1513"/>
      <c r="L1328" s="492"/>
      <c r="M1328" s="493"/>
      <c r="N1328" s="718"/>
      <c r="O1328" s="718"/>
      <c r="P1328" s="718"/>
      <c r="Q1328" s="718"/>
      <c r="R1328" s="492"/>
      <c r="S1328" s="493"/>
      <c r="BN1328" s="609"/>
    </row>
    <row r="1329" spans="2:66" ht="3.65" customHeight="1">
      <c r="B1329" s="605"/>
      <c r="H1329" s="1513"/>
      <c r="L1329" s="492"/>
      <c r="M1329" s="493"/>
      <c r="N1329" s="718"/>
      <c r="O1329" s="718"/>
      <c r="P1329" s="718"/>
      <c r="Q1329" s="718"/>
      <c r="R1329" s="492"/>
      <c r="S1329" s="493"/>
      <c r="BN1329" s="609"/>
    </row>
    <row r="1330" spans="2:66" ht="3.65" customHeight="1">
      <c r="B1330" s="605"/>
      <c r="H1330" s="1513"/>
      <c r="L1330" s="492"/>
      <c r="M1330" s="493"/>
      <c r="N1330" s="718"/>
      <c r="O1330" s="718"/>
      <c r="P1330" s="718"/>
      <c r="Q1330" s="718"/>
      <c r="R1330" s="492"/>
      <c r="S1330" s="493"/>
      <c r="BN1330" s="609"/>
    </row>
    <row r="1331" spans="2:66" ht="3.65" customHeight="1">
      <c r="B1331" s="605"/>
      <c r="H1331" s="1513"/>
      <c r="L1331" s="492"/>
      <c r="M1331" s="493"/>
      <c r="N1331" s="718"/>
      <c r="O1331" s="718"/>
      <c r="P1331" s="718"/>
      <c r="Q1331" s="718"/>
      <c r="R1331" s="492"/>
      <c r="S1331" s="493"/>
      <c r="BN1331" s="609"/>
    </row>
    <row r="1332" spans="2:66" ht="3.65" customHeight="1">
      <c r="B1332" s="605"/>
      <c r="H1332" s="1513"/>
      <c r="L1332" s="492"/>
      <c r="M1332" s="493"/>
      <c r="N1332" s="718"/>
      <c r="O1332" s="718"/>
      <c r="P1332" s="718"/>
      <c r="Q1332" s="718"/>
      <c r="R1332" s="492"/>
      <c r="S1332" s="493"/>
      <c r="BN1332" s="609"/>
    </row>
    <row r="1333" spans="2:66" ht="3.65" customHeight="1">
      <c r="B1333" s="605"/>
      <c r="H1333" s="1513"/>
      <c r="L1333" s="492"/>
      <c r="M1333" s="493"/>
      <c r="N1333" s="718"/>
      <c r="O1333" s="718"/>
      <c r="P1333" s="718"/>
      <c r="Q1333" s="718"/>
      <c r="R1333" s="492"/>
      <c r="S1333" s="493"/>
      <c r="BN1333" s="609"/>
    </row>
    <row r="1334" spans="2:66" ht="3.65" customHeight="1">
      <c r="B1334" s="605"/>
      <c r="H1334" s="1513"/>
      <c r="L1334" s="492"/>
      <c r="M1334" s="493"/>
      <c r="N1334" s="718"/>
      <c r="O1334" s="718"/>
      <c r="P1334" s="718"/>
      <c r="Q1334" s="718"/>
      <c r="R1334" s="492"/>
      <c r="S1334" s="493"/>
      <c r="BN1334" s="609"/>
    </row>
    <row r="1335" spans="2:66" ht="3.65" customHeight="1">
      <c r="B1335" s="605"/>
      <c r="H1335" s="1513"/>
      <c r="L1335" s="492"/>
      <c r="M1335" s="493"/>
      <c r="N1335" s="718"/>
      <c r="O1335" s="718"/>
      <c r="P1335" s="718"/>
      <c r="Q1335" s="718"/>
      <c r="R1335" s="492"/>
      <c r="S1335" s="493"/>
      <c r="BN1335" s="609"/>
    </row>
    <row r="1336" spans="2:66" ht="3.65" customHeight="1">
      <c r="B1336" s="605"/>
      <c r="H1336" s="1513"/>
      <c r="L1336" s="492"/>
      <c r="M1336" s="493"/>
      <c r="N1336" s="718"/>
      <c r="O1336" s="718"/>
      <c r="P1336" s="718"/>
      <c r="Q1336" s="718"/>
      <c r="R1336" s="492"/>
      <c r="S1336" s="493"/>
      <c r="BN1336" s="609"/>
    </row>
    <row r="1337" spans="2:66" ht="3.65" customHeight="1">
      <c r="B1337" s="605"/>
      <c r="H1337" s="1513"/>
      <c r="L1337" s="492"/>
      <c r="M1337" s="493"/>
      <c r="N1337" s="718"/>
      <c r="O1337" s="718"/>
      <c r="P1337" s="718"/>
      <c r="Q1337" s="718"/>
      <c r="R1337" s="492"/>
      <c r="S1337" s="493"/>
      <c r="BN1337" s="609"/>
    </row>
    <row r="1338" spans="2:66" ht="3.65" customHeight="1">
      <c r="B1338" s="605"/>
      <c r="H1338" s="1513"/>
      <c r="L1338" s="492"/>
      <c r="M1338" s="493"/>
      <c r="N1338" s="718"/>
      <c r="O1338" s="718"/>
      <c r="P1338" s="718"/>
      <c r="Q1338" s="718"/>
      <c r="R1338" s="492"/>
      <c r="S1338" s="493"/>
      <c r="BN1338" s="609"/>
    </row>
    <row r="1339" spans="2:66" ht="3.65" customHeight="1">
      <c r="B1339" s="605"/>
      <c r="H1339" s="1513"/>
      <c r="L1339" s="492"/>
      <c r="M1339" s="493"/>
      <c r="N1339" s="718"/>
      <c r="O1339" s="718"/>
      <c r="P1339" s="718"/>
      <c r="Q1339" s="718"/>
      <c r="R1339" s="492"/>
      <c r="S1339" s="493"/>
      <c r="BN1339" s="609"/>
    </row>
    <row r="1340" spans="2:66" ht="3.65" customHeight="1">
      <c r="B1340" s="605"/>
      <c r="H1340" s="1513"/>
      <c r="L1340" s="492"/>
      <c r="M1340" s="493"/>
      <c r="N1340" s="718"/>
      <c r="O1340" s="718"/>
      <c r="P1340" s="718"/>
      <c r="Q1340" s="718"/>
      <c r="R1340" s="492"/>
      <c r="S1340" s="493"/>
      <c r="BN1340" s="609"/>
    </row>
    <row r="1341" spans="2:66" ht="3.65" customHeight="1">
      <c r="B1341" s="605"/>
      <c r="H1341" s="1513"/>
      <c r="L1341" s="492"/>
      <c r="M1341" s="493"/>
      <c r="N1341" s="718"/>
      <c r="O1341" s="718"/>
      <c r="P1341" s="906"/>
      <c r="Q1341" s="906"/>
      <c r="R1341" s="492"/>
      <c r="S1341" s="493"/>
      <c r="BN1341" s="609"/>
    </row>
    <row r="1342" spans="2:66" ht="3.65" customHeight="1">
      <c r="B1342" s="605"/>
      <c r="H1342" s="1513"/>
      <c r="L1342" s="492"/>
      <c r="M1342" s="493"/>
      <c r="N1342" s="718"/>
      <c r="O1342" s="718"/>
      <c r="P1342" s="906"/>
      <c r="Q1342" s="906"/>
      <c r="R1342" s="492"/>
      <c r="S1342" s="493"/>
      <c r="BN1342" s="609"/>
    </row>
    <row r="1343" spans="2:66" ht="3.65" customHeight="1">
      <c r="B1343" s="605"/>
      <c r="H1343" s="1513"/>
      <c r="L1343" s="492"/>
      <c r="M1343" s="493"/>
      <c r="N1343" s="718"/>
      <c r="O1343" s="718"/>
      <c r="P1343" s="718"/>
      <c r="Q1343" s="718"/>
      <c r="R1343" s="492"/>
      <c r="S1343" s="493"/>
      <c r="BN1343" s="609"/>
    </row>
    <row r="1344" spans="2:66" ht="3.65" customHeight="1">
      <c r="B1344" s="605"/>
      <c r="H1344" s="1513"/>
      <c r="L1344" s="492"/>
      <c r="M1344" s="493"/>
      <c r="N1344" s="718"/>
      <c r="O1344" s="718"/>
      <c r="P1344" s="718"/>
      <c r="Q1344" s="718"/>
      <c r="R1344" s="492"/>
      <c r="S1344" s="493"/>
      <c r="BN1344" s="609"/>
    </row>
    <row r="1345" spans="2:66" ht="3.65" customHeight="1">
      <c r="B1345" s="605"/>
      <c r="H1345" s="1513"/>
      <c r="L1345" s="492"/>
      <c r="M1345" s="493"/>
      <c r="N1345" s="718"/>
      <c r="O1345" s="718"/>
      <c r="P1345" s="718"/>
      <c r="Q1345" s="718"/>
      <c r="R1345" s="492"/>
      <c r="S1345" s="493"/>
      <c r="BN1345" s="609"/>
    </row>
    <row r="1346" spans="2:66" ht="3.65" customHeight="1">
      <c r="B1346" s="605"/>
      <c r="H1346" s="1513"/>
      <c r="L1346" s="492"/>
      <c r="M1346" s="493"/>
      <c r="N1346" s="718"/>
      <c r="O1346" s="718"/>
      <c r="P1346" s="718"/>
      <c r="Q1346" s="718"/>
      <c r="R1346" s="492"/>
      <c r="S1346" s="493"/>
      <c r="BN1346" s="609"/>
    </row>
    <row r="1347" spans="2:66" ht="3.65" customHeight="1">
      <c r="B1347" s="605"/>
      <c r="H1347" s="1513"/>
      <c r="L1347" s="492"/>
      <c r="M1347" s="493"/>
      <c r="N1347" s="718"/>
      <c r="O1347" s="718"/>
      <c r="P1347" s="906"/>
      <c r="Q1347" s="906"/>
      <c r="R1347" s="492"/>
      <c r="S1347" s="493"/>
      <c r="BN1347" s="609"/>
    </row>
    <row r="1348" spans="2:66" ht="3.65" customHeight="1">
      <c r="B1348" s="605"/>
      <c r="H1348" s="1513"/>
      <c r="L1348" s="492"/>
      <c r="M1348" s="493"/>
      <c r="N1348" s="718"/>
      <c r="O1348" s="718"/>
      <c r="P1348" s="906"/>
      <c r="Q1348" s="906"/>
      <c r="R1348" s="492"/>
      <c r="S1348" s="493"/>
      <c r="BN1348" s="609"/>
    </row>
    <row r="1349" spans="2:66" ht="3.65" customHeight="1">
      <c r="B1349" s="605"/>
      <c r="H1349" s="1513"/>
      <c r="L1349" s="492"/>
      <c r="M1349" s="493"/>
      <c r="N1349" s="718"/>
      <c r="O1349" s="718"/>
      <c r="P1349" s="906"/>
      <c r="Q1349" s="906"/>
      <c r="R1349" s="492"/>
      <c r="S1349" s="493"/>
      <c r="BN1349" s="609"/>
    </row>
    <row r="1350" spans="2:66" ht="3.65" customHeight="1">
      <c r="B1350" s="605"/>
      <c r="H1350" s="1513"/>
      <c r="L1350" s="492"/>
      <c r="M1350" s="493"/>
      <c r="N1350" s="718"/>
      <c r="O1350" s="718"/>
      <c r="P1350" s="718"/>
      <c r="Q1350" s="718"/>
      <c r="R1350" s="492"/>
      <c r="S1350" s="493"/>
      <c r="BN1350" s="609"/>
    </row>
    <row r="1351" spans="2:66" ht="3.65" customHeight="1">
      <c r="B1351" s="605"/>
      <c r="H1351" s="1513"/>
      <c r="L1351" s="492"/>
      <c r="M1351" s="493"/>
      <c r="N1351" s="718"/>
      <c r="O1351" s="718"/>
      <c r="P1351" s="718"/>
      <c r="Q1351" s="718"/>
      <c r="R1351" s="492"/>
      <c r="S1351" s="493"/>
      <c r="BN1351" s="609"/>
    </row>
    <row r="1352" spans="2:66" ht="3.65" customHeight="1">
      <c r="B1352" s="605"/>
      <c r="H1352" s="1513"/>
      <c r="L1352" s="492"/>
      <c r="M1352" s="493"/>
      <c r="N1352" s="718"/>
      <c r="O1352" s="718"/>
      <c r="P1352" s="718"/>
      <c r="Q1352" s="718"/>
      <c r="R1352" s="492"/>
      <c r="S1352" s="493"/>
      <c r="BN1352" s="609"/>
    </row>
    <row r="1353" spans="2:66" ht="3.65" customHeight="1">
      <c r="B1353" s="605"/>
      <c r="H1353" s="1513"/>
      <c r="L1353" s="492"/>
      <c r="M1353" s="493"/>
      <c r="N1353" s="718"/>
      <c r="O1353" s="718"/>
      <c r="P1353" s="718"/>
      <c r="Q1353" s="718"/>
      <c r="R1353" s="492"/>
      <c r="S1353" s="493"/>
      <c r="BN1353" s="609"/>
    </row>
    <row r="1354" spans="2:66" ht="3.65" customHeight="1">
      <c r="B1354" s="605"/>
      <c r="H1354" s="1513"/>
      <c r="L1354" s="492"/>
      <c r="M1354" s="493"/>
      <c r="N1354" s="718"/>
      <c r="O1354" s="718"/>
      <c r="P1354" s="718"/>
      <c r="Q1354" s="718"/>
      <c r="R1354" s="492"/>
      <c r="S1354" s="493"/>
      <c r="BN1354" s="609"/>
    </row>
    <row r="1355" spans="2:66" ht="3.65" customHeight="1">
      <c r="B1355" s="605"/>
      <c r="H1355" s="1513"/>
      <c r="L1355" s="492"/>
      <c r="M1355" s="493"/>
      <c r="N1355" s="718"/>
      <c r="O1355" s="718"/>
      <c r="P1355" s="718"/>
      <c r="Q1355" s="718"/>
      <c r="R1355" s="492"/>
      <c r="S1355" s="493"/>
      <c r="BN1355" s="609"/>
    </row>
    <row r="1356" spans="2:66" ht="3.65" customHeight="1">
      <c r="B1356" s="605"/>
      <c r="H1356" s="1513"/>
      <c r="L1356" s="492"/>
      <c r="M1356" s="493"/>
      <c r="N1356" s="718"/>
      <c r="O1356" s="718"/>
      <c r="P1356" s="718"/>
      <c r="Q1356" s="718"/>
      <c r="R1356" s="492"/>
      <c r="S1356" s="493"/>
      <c r="BN1356" s="609"/>
    </row>
    <row r="1357" spans="2:66" ht="3.65" customHeight="1">
      <c r="B1357" s="605"/>
      <c r="H1357" s="1513"/>
      <c r="L1357" s="492"/>
      <c r="M1357" s="493"/>
      <c r="N1357" s="718"/>
      <c r="O1357" s="718"/>
      <c r="P1357" s="718"/>
      <c r="Q1357" s="718"/>
      <c r="R1357" s="492"/>
      <c r="S1357" s="493"/>
      <c r="BN1357" s="609"/>
    </row>
    <row r="1358" spans="2:66" ht="3.65" customHeight="1">
      <c r="B1358" s="605"/>
      <c r="H1358" s="1513"/>
      <c r="L1358" s="492"/>
      <c r="M1358" s="493"/>
      <c r="N1358" s="718"/>
      <c r="O1358" s="718"/>
      <c r="P1358" s="718"/>
      <c r="Q1358" s="718"/>
      <c r="R1358" s="492"/>
      <c r="S1358" s="493"/>
      <c r="BN1358" s="609"/>
    </row>
    <row r="1359" spans="2:66" ht="3.65" customHeight="1">
      <c r="B1359" s="605"/>
      <c r="H1359" s="1513"/>
      <c r="L1359" s="492"/>
      <c r="M1359" s="493"/>
      <c r="N1359" s="718"/>
      <c r="O1359" s="718"/>
      <c r="P1359" s="718"/>
      <c r="Q1359" s="718"/>
      <c r="R1359" s="492"/>
      <c r="S1359" s="493"/>
      <c r="BN1359" s="609"/>
    </row>
    <row r="1360" spans="2:66" ht="3.65" customHeight="1">
      <c r="B1360" s="605"/>
      <c r="H1360" s="1513"/>
      <c r="L1360" s="492"/>
      <c r="M1360" s="493"/>
      <c r="N1360" s="718"/>
      <c r="O1360" s="718"/>
      <c r="P1360" s="718"/>
      <c r="Q1360" s="718"/>
      <c r="R1360" s="492"/>
      <c r="S1360" s="493"/>
      <c r="BN1360" s="609"/>
    </row>
    <row r="1361" spans="2:66" ht="3.65" customHeight="1">
      <c r="B1361" s="605"/>
      <c r="H1361" s="1513"/>
      <c r="L1361" s="492"/>
      <c r="M1361" s="493"/>
      <c r="N1361" s="718"/>
      <c r="O1361" s="718"/>
      <c r="P1361" s="718"/>
      <c r="Q1361" s="718"/>
      <c r="R1361" s="492"/>
      <c r="S1361" s="493"/>
      <c r="BN1361" s="609"/>
    </row>
    <row r="1362" spans="2:66" ht="3.65" customHeight="1">
      <c r="B1362" s="605"/>
      <c r="H1362" s="1513"/>
      <c r="L1362" s="492"/>
      <c r="M1362" s="493"/>
      <c r="N1362" s="718"/>
      <c r="O1362" s="718"/>
      <c r="P1362" s="718"/>
      <c r="Q1362" s="718"/>
      <c r="R1362" s="492"/>
      <c r="S1362" s="493"/>
      <c r="BN1362" s="609"/>
    </row>
    <row r="1363" spans="2:66" ht="3.65" customHeight="1">
      <c r="B1363" s="605"/>
      <c r="H1363" s="1513"/>
      <c r="L1363" s="492"/>
      <c r="M1363" s="493"/>
      <c r="N1363" s="718"/>
      <c r="O1363" s="718"/>
      <c r="P1363" s="718"/>
      <c r="Q1363" s="718"/>
      <c r="R1363" s="492"/>
      <c r="S1363" s="493"/>
      <c r="BN1363" s="609"/>
    </row>
    <row r="1364" spans="2:66" ht="3.65" customHeight="1">
      <c r="B1364" s="605"/>
      <c r="H1364" s="1513"/>
      <c r="L1364" s="492"/>
      <c r="M1364" s="493"/>
      <c r="N1364" s="718"/>
      <c r="O1364" s="718"/>
      <c r="P1364" s="718"/>
      <c r="Q1364" s="718"/>
      <c r="R1364" s="492"/>
      <c r="S1364" s="493"/>
      <c r="BN1364" s="609"/>
    </row>
    <row r="1365" spans="2:66" ht="3.65" customHeight="1">
      <c r="B1365" s="605"/>
      <c r="H1365" s="1513"/>
      <c r="L1365" s="492"/>
      <c r="M1365" s="493"/>
      <c r="N1365" s="718"/>
      <c r="O1365" s="718"/>
      <c r="P1365" s="718"/>
      <c r="Q1365" s="718"/>
      <c r="R1365" s="492"/>
      <c r="S1365" s="493"/>
      <c r="BN1365" s="609"/>
    </row>
    <row r="1366" spans="2:66" ht="3.65" customHeight="1">
      <c r="B1366" s="605"/>
      <c r="H1366" s="1513"/>
      <c r="L1366" s="492"/>
      <c r="M1366" s="493"/>
      <c r="N1366" s="718"/>
      <c r="O1366" s="718"/>
      <c r="P1366" s="718"/>
      <c r="Q1366" s="718"/>
      <c r="R1366" s="492"/>
      <c r="S1366" s="493"/>
      <c r="BN1366" s="609"/>
    </row>
    <row r="1367" spans="2:66" ht="3.65" customHeight="1">
      <c r="B1367" s="605"/>
      <c r="H1367" s="1513"/>
      <c r="L1367" s="492"/>
      <c r="M1367" s="493"/>
      <c r="N1367" s="718"/>
      <c r="O1367" s="718"/>
      <c r="P1367" s="718"/>
      <c r="Q1367" s="718"/>
      <c r="R1367" s="492"/>
      <c r="S1367" s="493"/>
      <c r="BN1367" s="609"/>
    </row>
    <row r="1368" spans="2:66" ht="3.65" customHeight="1">
      <c r="B1368" s="605"/>
      <c r="H1368" s="1513"/>
      <c r="L1368" s="492"/>
      <c r="M1368" s="493"/>
      <c r="N1368" s="718"/>
      <c r="O1368" s="718"/>
      <c r="P1368" s="718"/>
      <c r="Q1368" s="718"/>
      <c r="R1368" s="492"/>
      <c r="S1368" s="493"/>
      <c r="BN1368" s="609"/>
    </row>
    <row r="1369" spans="2:66" ht="3.65" customHeight="1">
      <c r="B1369" s="605"/>
      <c r="H1369" s="1513"/>
      <c r="L1369" s="492"/>
      <c r="M1369" s="493"/>
      <c r="N1369" s="718"/>
      <c r="O1369" s="718"/>
      <c r="P1369" s="906"/>
      <c r="Q1369" s="906"/>
      <c r="R1369" s="492"/>
      <c r="S1369" s="493"/>
      <c r="BN1369" s="609"/>
    </row>
    <row r="1370" spans="2:66" ht="3.65" customHeight="1">
      <c r="B1370" s="605"/>
      <c r="H1370" s="1513"/>
      <c r="L1370" s="492"/>
      <c r="M1370" s="493"/>
      <c r="N1370" s="718"/>
      <c r="O1370" s="718"/>
      <c r="P1370" s="906"/>
      <c r="Q1370" s="906"/>
      <c r="R1370" s="492"/>
      <c r="S1370" s="493"/>
      <c r="BN1370" s="609"/>
    </row>
    <row r="1371" spans="2:66" ht="3.65" customHeight="1">
      <c r="B1371" s="605"/>
      <c r="H1371" s="1513"/>
      <c r="L1371" s="492"/>
      <c r="M1371" s="493"/>
      <c r="N1371" s="718"/>
      <c r="O1371" s="718"/>
      <c r="P1371" s="718"/>
      <c r="Q1371" s="718"/>
      <c r="R1371" s="492"/>
      <c r="S1371" s="493"/>
      <c r="BN1371" s="609"/>
    </row>
    <row r="1372" spans="2:66" ht="3.65" customHeight="1">
      <c r="B1372" s="605"/>
      <c r="H1372" s="1513"/>
      <c r="L1372" s="712"/>
      <c r="M1372" s="713"/>
      <c r="N1372" s="713"/>
      <c r="O1372" s="713"/>
      <c r="P1372" s="713"/>
      <c r="Q1372" s="713"/>
      <c r="R1372" s="713"/>
      <c r="S1372" s="714"/>
      <c r="BN1372" s="609"/>
    </row>
    <row r="1373" spans="2:66" ht="3.65" customHeight="1">
      <c r="B1373" s="605"/>
      <c r="H1373" s="1513"/>
      <c r="L1373" s="715"/>
      <c r="M1373" s="716"/>
      <c r="N1373" s="716"/>
      <c r="O1373" s="716"/>
      <c r="P1373" s="716"/>
      <c r="Q1373" s="716"/>
      <c r="R1373" s="716"/>
      <c r="S1373" s="717"/>
      <c r="BN1373" s="609"/>
    </row>
    <row r="1374" spans="2:66" ht="3.65" customHeight="1">
      <c r="B1374" s="605"/>
      <c r="H1374" s="1513"/>
      <c r="L1374" s="910"/>
      <c r="M1374" s="911"/>
      <c r="N1374" s="911"/>
      <c r="O1374" s="911"/>
      <c r="P1374" s="911"/>
      <c r="Q1374" s="911"/>
      <c r="R1374" s="911"/>
      <c r="S1374" s="912"/>
      <c r="BN1374" s="609"/>
    </row>
    <row r="1375" spans="2:66" ht="3.65" customHeight="1">
      <c r="B1375" s="605"/>
      <c r="H1375" s="1513"/>
      <c r="L1375" s="913"/>
      <c r="M1375" s="914"/>
      <c r="N1375" s="914"/>
      <c r="O1375" s="914"/>
      <c r="P1375" s="914"/>
      <c r="Q1375" s="914"/>
      <c r="R1375" s="914"/>
      <c r="S1375" s="915"/>
      <c r="BN1375" s="609"/>
    </row>
    <row r="1376" spans="2:66" ht="3.65" customHeight="1">
      <c r="B1376" s="605"/>
      <c r="H1376" s="1513"/>
      <c r="L1376" s="913"/>
      <c r="M1376" s="914"/>
      <c r="N1376" s="914"/>
      <c r="O1376" s="914"/>
      <c r="P1376" s="914"/>
      <c r="Q1376" s="914"/>
      <c r="R1376" s="914"/>
      <c r="S1376" s="915"/>
      <c r="BN1376" s="609"/>
    </row>
    <row r="1377" spans="2:66" ht="3.65" customHeight="1">
      <c r="B1377" s="605"/>
      <c r="H1377" s="1513"/>
      <c r="L1377" s="916"/>
      <c r="M1377" s="917"/>
      <c r="N1377" s="917"/>
      <c r="O1377" s="917"/>
      <c r="P1377" s="917"/>
      <c r="Q1377" s="917"/>
      <c r="R1377" s="917"/>
      <c r="S1377" s="918"/>
      <c r="BN1377" s="609"/>
    </row>
    <row r="1378" spans="2:66" ht="3.65" customHeight="1">
      <c r="B1378" s="605"/>
      <c r="H1378" s="1513"/>
      <c r="BN1378" s="609"/>
    </row>
    <row r="1379" spans="2:66" ht="3.65" customHeight="1">
      <c r="B1379" s="605"/>
      <c r="H1379" s="1513"/>
      <c r="BN1379" s="609"/>
    </row>
    <row r="1380" spans="2:66" ht="3.65" customHeight="1">
      <c r="B1380" s="605"/>
      <c r="H1380" s="1513"/>
      <c r="BN1380" s="609"/>
    </row>
    <row r="1381" spans="2:66" ht="3.65" customHeight="1">
      <c r="B1381" s="605"/>
      <c r="H1381" s="1513"/>
      <c r="BN1381" s="609"/>
    </row>
    <row r="1382" spans="2:66" ht="3.65" customHeight="1">
      <c r="B1382" s="1517"/>
      <c r="C1382" s="1518"/>
      <c r="D1382" s="1518"/>
      <c r="E1382" s="1518"/>
      <c r="F1382" s="1518"/>
      <c r="G1382" s="1518"/>
      <c r="H1382" s="1518"/>
      <c r="I1382" s="1518"/>
      <c r="J1382" s="1518"/>
      <c r="K1382" s="1518"/>
      <c r="L1382" s="1518"/>
      <c r="M1382" s="1518"/>
      <c r="N1382" s="1518"/>
      <c r="O1382" s="1518"/>
      <c r="P1382" s="1518"/>
      <c r="Q1382" s="1518"/>
      <c r="R1382" s="1518"/>
      <c r="S1382" s="1518"/>
      <c r="T1382" s="1518"/>
      <c r="U1382" s="1518"/>
      <c r="V1382" s="1518"/>
      <c r="W1382" s="1518"/>
      <c r="X1382" s="1518"/>
      <c r="Y1382" s="1518"/>
      <c r="Z1382" s="1518"/>
      <c r="AA1382" s="1518"/>
      <c r="AB1382" s="1518"/>
      <c r="AC1382" s="1518"/>
      <c r="AD1382" s="1518"/>
      <c r="AE1382" s="1518"/>
      <c r="AF1382" s="1518"/>
      <c r="AG1382" s="1518"/>
      <c r="AH1382" s="1518"/>
      <c r="AI1382" s="1518"/>
      <c r="AJ1382" s="1518"/>
      <c r="AK1382" s="1518"/>
      <c r="AL1382" s="1518"/>
      <c r="AM1382" s="1518"/>
      <c r="AN1382" s="1518"/>
      <c r="AO1382" s="1518"/>
      <c r="AP1382" s="1518"/>
      <c r="AQ1382" s="1518"/>
      <c r="AR1382" s="1518"/>
      <c r="AS1382" s="1518"/>
      <c r="AT1382" s="1518"/>
      <c r="AU1382" s="1518"/>
      <c r="AV1382" s="1518"/>
      <c r="AW1382" s="1518"/>
      <c r="AX1382" s="1518"/>
      <c r="AY1382" s="1518"/>
      <c r="AZ1382" s="1518"/>
      <c r="BA1382" s="1518"/>
      <c r="BB1382" s="1518"/>
      <c r="BC1382" s="1518"/>
      <c r="BD1382" s="1518"/>
      <c r="BE1382" s="1518"/>
      <c r="BF1382" s="1518"/>
      <c r="BG1382" s="1518"/>
      <c r="BH1382" s="1518"/>
      <c r="BI1382" s="1518"/>
      <c r="BJ1382" s="1518"/>
      <c r="BK1382" s="1518"/>
      <c r="BL1382" s="1518"/>
      <c r="BM1382" s="1518"/>
      <c r="BN1382" s="1519"/>
    </row>
    <row r="1383" spans="2:66" ht="3.65" customHeight="1">
      <c r="B1383" s="1520"/>
      <c r="C1383" s="1521"/>
      <c r="D1383" s="1521"/>
      <c r="E1383" s="1521"/>
      <c r="F1383" s="1521"/>
      <c r="G1383" s="1521"/>
      <c r="H1383" s="1521"/>
      <c r="I1383" s="1521"/>
      <c r="J1383" s="1521"/>
      <c r="K1383" s="1521"/>
      <c r="L1383" s="1521"/>
      <c r="M1383" s="1521"/>
      <c r="N1383" s="1521"/>
      <c r="O1383" s="1521"/>
      <c r="P1383" s="1521"/>
      <c r="Q1383" s="1521"/>
      <c r="R1383" s="1521"/>
      <c r="S1383" s="1521"/>
      <c r="T1383" s="1521"/>
      <c r="U1383" s="1521"/>
      <c r="V1383" s="1521"/>
      <c r="W1383" s="1521"/>
      <c r="X1383" s="1521"/>
      <c r="Y1383" s="1521"/>
      <c r="Z1383" s="1521"/>
      <c r="AA1383" s="1521"/>
      <c r="AB1383" s="1521"/>
      <c r="AC1383" s="1521"/>
      <c r="AD1383" s="1521"/>
      <c r="AE1383" s="1521"/>
      <c r="AF1383" s="1521"/>
      <c r="AG1383" s="1521"/>
      <c r="AH1383" s="1521"/>
      <c r="AI1383" s="1521"/>
      <c r="AJ1383" s="1521"/>
      <c r="AK1383" s="1521"/>
      <c r="AL1383" s="1521"/>
      <c r="AM1383" s="1521"/>
      <c r="AN1383" s="1521"/>
      <c r="AO1383" s="1521"/>
      <c r="AP1383" s="1521"/>
      <c r="AQ1383" s="1521"/>
      <c r="AR1383" s="1521"/>
      <c r="AS1383" s="1521"/>
      <c r="AT1383" s="1521"/>
      <c r="AU1383" s="1521"/>
      <c r="AV1383" s="1521"/>
      <c r="AW1383" s="1521"/>
      <c r="AX1383" s="1521"/>
      <c r="AY1383" s="1521"/>
      <c r="AZ1383" s="1521"/>
      <c r="BA1383" s="1521"/>
      <c r="BB1383" s="1521"/>
      <c r="BC1383" s="1521"/>
      <c r="BD1383" s="1521"/>
      <c r="BE1383" s="1521"/>
      <c r="BF1383" s="1521"/>
      <c r="BG1383" s="1521"/>
      <c r="BH1383" s="1521"/>
      <c r="BI1383" s="1521"/>
      <c r="BJ1383" s="1521"/>
      <c r="BK1383" s="1521"/>
      <c r="BL1383" s="1521"/>
      <c r="BM1383" s="1521"/>
      <c r="BN1383" s="1522"/>
    </row>
    <row r="1384" spans="2:66" ht="14.5" customHeight="1">
      <c r="B1384" s="765" t="s">
        <v>420</v>
      </c>
      <c r="C1384" s="765"/>
      <c r="D1384" s="766" t="s">
        <v>257</v>
      </c>
      <c r="E1384" s="765" t="s">
        <v>235</v>
      </c>
      <c r="F1384" s="707" t="s">
        <v>117</v>
      </c>
      <c r="G1384" s="709"/>
      <c r="H1384" s="1512"/>
      <c r="I1384" s="710"/>
      <c r="J1384" s="710"/>
      <c r="K1384" s="710"/>
      <c r="L1384" s="710"/>
      <c r="M1384" s="710"/>
      <c r="N1384" s="710"/>
      <c r="O1384" s="710"/>
      <c r="P1384" s="710"/>
      <c r="Q1384" s="710"/>
      <c r="R1384" s="710"/>
      <c r="S1384" s="710"/>
      <c r="T1384" s="710"/>
      <c r="U1384" s="710"/>
      <c r="V1384" s="710"/>
      <c r="W1384" s="710"/>
      <c r="X1384" s="710"/>
      <c r="Y1384" s="710"/>
      <c r="Z1384" s="710"/>
      <c r="AA1384" s="710"/>
      <c r="AB1384" s="710"/>
      <c r="AC1384" s="710"/>
      <c r="AD1384" s="710"/>
      <c r="AE1384" s="710"/>
      <c r="AF1384" s="710"/>
      <c r="AG1384" s="710"/>
      <c r="AH1384" s="710"/>
      <c r="AI1384" s="710"/>
      <c r="AJ1384" s="710"/>
      <c r="AK1384" s="710"/>
      <c r="AL1384" s="710"/>
      <c r="AM1384" s="710"/>
      <c r="AN1384" s="710"/>
      <c r="AO1384" s="710"/>
      <c r="AP1384" s="710"/>
      <c r="AQ1384" s="710"/>
      <c r="AR1384" s="710"/>
      <c r="AS1384" s="710"/>
      <c r="AT1384" s="710"/>
      <c r="AU1384" s="710"/>
      <c r="AV1384" s="710"/>
      <c r="AW1384" s="710"/>
      <c r="AX1384" s="710"/>
      <c r="AY1384" s="710"/>
      <c r="AZ1384" s="710"/>
      <c r="BA1384" s="710"/>
      <c r="BB1384" s="710"/>
      <c r="BC1384" s="710"/>
      <c r="BD1384" s="710"/>
      <c r="BE1384" s="710"/>
      <c r="BF1384" s="710"/>
      <c r="BG1384" s="710"/>
      <c r="BH1384" s="710"/>
      <c r="BI1384" s="710"/>
      <c r="BJ1384" s="710"/>
      <c r="BK1384" s="710"/>
      <c r="BL1384" s="710"/>
      <c r="BM1384" s="710"/>
      <c r="BN1384" s="711"/>
    </row>
    <row r="1385" spans="2:66" ht="3.65" customHeight="1">
      <c r="B1385" s="605"/>
      <c r="H1385" s="1513"/>
      <c r="BN1385" s="609"/>
    </row>
    <row r="1386" spans="2:66" ht="3.65" customHeight="1">
      <c r="B1386" s="605"/>
      <c r="H1386" s="1513"/>
      <c r="BN1386" s="609"/>
    </row>
    <row r="1387" spans="2:66" ht="3.65" customHeight="1">
      <c r="B1387" s="605"/>
      <c r="H1387" s="1513"/>
      <c r="BN1387" s="609"/>
    </row>
    <row r="1388" spans="2:66" ht="3.65" customHeight="1">
      <c r="B1388" s="605"/>
      <c r="H1388" s="1513"/>
      <c r="W1388" s="767"/>
      <c r="BN1388" s="609"/>
    </row>
    <row r="1389" spans="2:66" ht="3.65" customHeight="1">
      <c r="B1389" s="605"/>
      <c r="H1389" s="1513"/>
      <c r="W1389" s="767"/>
      <c r="BN1389" s="609"/>
    </row>
    <row r="1390" spans="2:66" ht="3.65" customHeight="1">
      <c r="B1390" s="605"/>
      <c r="H1390" s="1513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BN1390" s="609"/>
    </row>
    <row r="1391" spans="2:66" ht="3.65" customHeight="1">
      <c r="B1391" s="605"/>
      <c r="H1391" s="1513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BN1391" s="609"/>
    </row>
    <row r="1392" spans="2:66" ht="3.65" customHeight="1">
      <c r="B1392" s="605"/>
      <c r="H1392" s="1513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BN1392" s="609"/>
    </row>
    <row r="1393" spans="2:66" ht="3.65" customHeight="1">
      <c r="B1393" s="605"/>
      <c r="H1393" s="1513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BN1393" s="609"/>
    </row>
    <row r="1394" spans="2:66" ht="3.65" customHeight="1">
      <c r="B1394" s="605"/>
      <c r="H1394" s="1513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O1394" s="202"/>
      <c r="AP1394" s="202"/>
      <c r="AQ1394" s="202"/>
      <c r="BN1394" s="609"/>
    </row>
    <row r="1395" spans="2:66" ht="3.65" customHeight="1">
      <c r="B1395" s="605"/>
      <c r="H1395" s="1513"/>
      <c r="L1395" s="486"/>
      <c r="M1395" s="487"/>
      <c r="N1395" s="487"/>
      <c r="O1395" s="487"/>
      <c r="P1395" s="487"/>
      <c r="Q1395" s="487"/>
      <c r="R1395" s="487"/>
      <c r="S1395" s="487"/>
      <c r="T1395" s="487"/>
      <c r="U1395" s="487"/>
      <c r="V1395" s="487"/>
      <c r="W1395" s="487"/>
      <c r="X1395" s="487"/>
      <c r="Y1395" s="487"/>
      <c r="Z1395" s="487"/>
      <c r="AA1395" s="488"/>
      <c r="BN1395" s="609"/>
    </row>
    <row r="1396" spans="2:66" ht="3.65" customHeight="1">
      <c r="B1396" s="605"/>
      <c r="H1396" s="1513"/>
      <c r="L1396" s="489"/>
      <c r="M1396" s="490"/>
      <c r="N1396" s="490"/>
      <c r="O1396" s="490"/>
      <c r="P1396" s="490"/>
      <c r="Q1396" s="490"/>
      <c r="R1396" s="490"/>
      <c r="S1396" s="490"/>
      <c r="T1396" s="490"/>
      <c r="U1396" s="490"/>
      <c r="V1396" s="490"/>
      <c r="W1396" s="490"/>
      <c r="X1396" s="490"/>
      <c r="Y1396" s="490"/>
      <c r="Z1396" s="490"/>
      <c r="AA1396" s="491"/>
      <c r="BN1396" s="609"/>
    </row>
    <row r="1397" spans="2:66" ht="3.65" customHeight="1">
      <c r="B1397" s="605"/>
      <c r="H1397" s="1513"/>
      <c r="L1397" s="466"/>
      <c r="M1397" s="464"/>
      <c r="N1397" s="1529"/>
      <c r="O1397" s="973"/>
      <c r="P1397" s="973"/>
      <c r="Q1397" s="975"/>
      <c r="R1397" s="975"/>
      <c r="S1397" s="975"/>
      <c r="T1397" s="919"/>
      <c r="U1397" s="919"/>
      <c r="V1397" s="919"/>
      <c r="W1397" s="919"/>
      <c r="X1397" s="919"/>
      <c r="Y1397" s="920"/>
      <c r="Z1397" s="464"/>
      <c r="AA1397" s="467"/>
      <c r="BN1397" s="609"/>
    </row>
    <row r="1398" spans="2:66" ht="3.65" customHeight="1">
      <c r="B1398" s="605"/>
      <c r="H1398" s="1513"/>
      <c r="L1398" s="466"/>
      <c r="M1398" s="464"/>
      <c r="N1398" s="1530"/>
      <c r="O1398" s="974"/>
      <c r="P1398" s="974"/>
      <c r="Q1398" s="976"/>
      <c r="R1398" s="976"/>
      <c r="S1398" s="976"/>
      <c r="T1398" s="921"/>
      <c r="U1398" s="921"/>
      <c r="V1398" s="921"/>
      <c r="W1398" s="921"/>
      <c r="X1398" s="921"/>
      <c r="Y1398" s="922"/>
      <c r="Z1398" s="464"/>
      <c r="AA1398" s="467"/>
      <c r="BN1398" s="609"/>
    </row>
    <row r="1399" spans="2:66" ht="3.65" customHeight="1">
      <c r="B1399" s="605"/>
      <c r="H1399" s="1513"/>
      <c r="L1399" s="466"/>
      <c r="M1399" s="467"/>
      <c r="N1399" s="750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751"/>
      <c r="Z1399" s="466"/>
      <c r="AA1399" s="467"/>
      <c r="BN1399" s="609"/>
    </row>
    <row r="1400" spans="2:66" ht="3.65" customHeight="1">
      <c r="B1400" s="605"/>
      <c r="H1400" s="1513"/>
      <c r="L1400" s="466"/>
      <c r="M1400" s="467"/>
      <c r="N1400" s="750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751"/>
      <c r="Z1400" s="466"/>
      <c r="AA1400" s="467"/>
      <c r="BN1400" s="609"/>
    </row>
    <row r="1401" spans="2:66" ht="3.65" customHeight="1">
      <c r="B1401" s="605"/>
      <c r="H1401" s="1513"/>
      <c r="L1401" s="466"/>
      <c r="M1401" s="467"/>
      <c r="N1401" s="750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751"/>
      <c r="Z1401" s="466"/>
      <c r="AA1401" s="467"/>
      <c r="BN1401" s="609"/>
    </row>
    <row r="1402" spans="2:66" ht="3.65" customHeight="1">
      <c r="B1402" s="605"/>
      <c r="H1402" s="1513"/>
      <c r="L1402" s="466"/>
      <c r="M1402" s="467"/>
      <c r="N1402" s="750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751"/>
      <c r="Z1402" s="466"/>
      <c r="AA1402" s="467"/>
      <c r="BN1402" s="609"/>
    </row>
    <row r="1403" spans="2:66" ht="3.65" customHeight="1">
      <c r="B1403" s="605"/>
      <c r="H1403" s="1513"/>
      <c r="L1403" s="466"/>
      <c r="M1403" s="467"/>
      <c r="N1403" s="750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751"/>
      <c r="Z1403" s="466"/>
      <c r="AA1403" s="467"/>
      <c r="BN1403" s="609"/>
    </row>
    <row r="1404" spans="2:66" ht="3.65" customHeight="1">
      <c r="B1404" s="605"/>
      <c r="H1404" s="1513"/>
      <c r="L1404" s="466"/>
      <c r="M1404" s="467"/>
      <c r="N1404" s="750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751"/>
      <c r="Z1404" s="466"/>
      <c r="AA1404" s="467"/>
      <c r="BN1404" s="609"/>
    </row>
    <row r="1405" spans="2:66" ht="3.65" customHeight="1">
      <c r="B1405" s="605"/>
      <c r="H1405" s="1513"/>
      <c r="L1405" s="466"/>
      <c r="M1405" s="467"/>
      <c r="N1405" s="750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751"/>
      <c r="Z1405" s="466"/>
      <c r="AA1405" s="467"/>
      <c r="BN1405" s="609"/>
    </row>
    <row r="1406" spans="2:66" ht="3.65" customHeight="1">
      <c r="B1406" s="605"/>
      <c r="H1406" s="1513"/>
      <c r="L1406" s="466"/>
      <c r="M1406" s="467"/>
      <c r="N1406" s="750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751"/>
      <c r="Z1406" s="466"/>
      <c r="AA1406" s="467"/>
      <c r="BN1406" s="609"/>
    </row>
    <row r="1407" spans="2:66" ht="3.65" customHeight="1">
      <c r="B1407" s="605"/>
      <c r="H1407" s="1513"/>
      <c r="L1407" s="466"/>
      <c r="M1407" s="467"/>
      <c r="N1407" s="750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751"/>
      <c r="Z1407" s="466"/>
      <c r="AA1407" s="467"/>
      <c r="BN1407" s="609"/>
    </row>
    <row r="1408" spans="2:66" ht="3.65" customHeight="1">
      <c r="B1408" s="605"/>
      <c r="H1408" s="1513"/>
      <c r="L1408" s="466"/>
      <c r="M1408" s="467"/>
      <c r="N1408" s="750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751"/>
      <c r="Z1408" s="466"/>
      <c r="AA1408" s="467"/>
      <c r="BN1408" s="609"/>
    </row>
    <row r="1409" spans="2:66" ht="3.65" customHeight="1">
      <c r="B1409" s="605"/>
      <c r="H1409" s="1513"/>
      <c r="L1409" s="466"/>
      <c r="M1409" s="467"/>
      <c r="N1409" s="750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751"/>
      <c r="Z1409" s="466"/>
      <c r="AA1409" s="467"/>
      <c r="BN1409" s="609"/>
    </row>
    <row r="1410" spans="2:66" ht="3.65" customHeight="1">
      <c r="B1410" s="605"/>
      <c r="H1410" s="1513"/>
      <c r="L1410" s="466"/>
      <c r="M1410" s="467"/>
      <c r="N1410" s="750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751"/>
      <c r="Z1410" s="466"/>
      <c r="AA1410" s="467"/>
      <c r="BN1410" s="609"/>
    </row>
    <row r="1411" spans="2:66" ht="3.65" customHeight="1">
      <c r="B1411" s="605"/>
      <c r="H1411" s="1513"/>
      <c r="L1411" s="466"/>
      <c r="M1411" s="467"/>
      <c r="N1411" s="750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751"/>
      <c r="Z1411" s="466"/>
      <c r="AA1411" s="467"/>
      <c r="BN1411" s="609"/>
    </row>
    <row r="1412" spans="2:66" ht="3.65" customHeight="1">
      <c r="B1412" s="605"/>
      <c r="H1412" s="1513"/>
      <c r="L1412" s="466"/>
      <c r="M1412" s="467"/>
      <c r="N1412" s="750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751"/>
      <c r="Z1412" s="466"/>
      <c r="AA1412" s="467"/>
      <c r="BN1412" s="609"/>
    </row>
    <row r="1413" spans="2:66" ht="3.65" customHeight="1">
      <c r="B1413" s="605"/>
      <c r="H1413" s="1513"/>
      <c r="L1413" s="466"/>
      <c r="M1413" s="467"/>
      <c r="N1413" s="750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751"/>
      <c r="Z1413" s="466"/>
      <c r="AA1413" s="467"/>
      <c r="BN1413" s="609"/>
    </row>
    <row r="1414" spans="2:66" ht="3.65" customHeight="1">
      <c r="B1414" s="605"/>
      <c r="H1414" s="1513"/>
      <c r="L1414" s="466"/>
      <c r="M1414" s="467"/>
      <c r="N1414" s="750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751"/>
      <c r="Z1414" s="466"/>
      <c r="AA1414" s="467"/>
      <c r="BN1414" s="609"/>
    </row>
    <row r="1415" spans="2:66" ht="3.65" customHeight="1">
      <c r="B1415" s="605"/>
      <c r="H1415" s="1513"/>
      <c r="L1415" s="466"/>
      <c r="M1415" s="467"/>
      <c r="N1415" s="750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751"/>
      <c r="Z1415" s="466"/>
      <c r="AA1415" s="467"/>
      <c r="BN1415" s="609"/>
    </row>
    <row r="1416" spans="2:66" ht="3.65" customHeight="1">
      <c r="B1416" s="605"/>
      <c r="H1416" s="1513"/>
      <c r="L1416" s="466"/>
      <c r="M1416" s="467"/>
      <c r="N1416" s="750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751"/>
      <c r="Z1416" s="466"/>
      <c r="AA1416" s="467"/>
      <c r="BN1416" s="609"/>
    </row>
    <row r="1417" spans="2:66" ht="3.65" customHeight="1">
      <c r="B1417" s="605"/>
      <c r="H1417" s="1513"/>
      <c r="L1417" s="466"/>
      <c r="M1417" s="467"/>
      <c r="N1417" s="750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751"/>
      <c r="Z1417" s="466"/>
      <c r="AA1417" s="467"/>
      <c r="BN1417" s="609"/>
    </row>
    <row r="1418" spans="2:66" ht="3.65" customHeight="1">
      <c r="B1418" s="605"/>
      <c r="H1418" s="1513"/>
      <c r="L1418" s="466"/>
      <c r="M1418" s="467"/>
      <c r="N1418" s="750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751"/>
      <c r="Z1418" s="466"/>
      <c r="AA1418" s="467"/>
      <c r="BN1418" s="609"/>
    </row>
    <row r="1419" spans="2:66" ht="3.65" customHeight="1">
      <c r="B1419" s="605"/>
      <c r="H1419" s="1513"/>
      <c r="L1419" s="466"/>
      <c r="M1419" s="467"/>
      <c r="N1419" s="750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751"/>
      <c r="Z1419" s="466"/>
      <c r="AA1419" s="467"/>
      <c r="BN1419" s="609"/>
    </row>
    <row r="1420" spans="2:66" ht="3.65" customHeight="1">
      <c r="B1420" s="605"/>
      <c r="H1420" s="1513"/>
      <c r="L1420" s="466"/>
      <c r="M1420" s="467"/>
      <c r="N1420" s="750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751"/>
      <c r="Z1420" s="466"/>
      <c r="AA1420" s="467"/>
      <c r="BN1420" s="609"/>
    </row>
    <row r="1421" spans="2:66" ht="3.65" customHeight="1">
      <c r="B1421" s="605"/>
      <c r="H1421" s="1513"/>
      <c r="L1421" s="466"/>
      <c r="M1421" s="467"/>
      <c r="N1421" s="750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751"/>
      <c r="Z1421" s="466"/>
      <c r="AA1421" s="467"/>
      <c r="BN1421" s="609"/>
    </row>
    <row r="1422" spans="2:66" ht="3.65" customHeight="1">
      <c r="B1422" s="605"/>
      <c r="H1422" s="1513"/>
      <c r="L1422" s="466"/>
      <c r="M1422" s="467"/>
      <c r="N1422" s="750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751"/>
      <c r="Z1422" s="466"/>
      <c r="AA1422" s="467"/>
      <c r="BN1422" s="609"/>
    </row>
    <row r="1423" spans="2:66" ht="3.65" customHeight="1">
      <c r="B1423" s="605"/>
      <c r="H1423" s="1513"/>
      <c r="L1423" s="466"/>
      <c r="M1423" s="467"/>
      <c r="N1423" s="750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751"/>
      <c r="Z1423" s="466"/>
      <c r="AA1423" s="467"/>
      <c r="BN1423" s="609"/>
    </row>
    <row r="1424" spans="2:66" ht="3.65" customHeight="1">
      <c r="B1424" s="605"/>
      <c r="H1424" s="1513"/>
      <c r="L1424" s="466"/>
      <c r="M1424" s="467"/>
      <c r="N1424" s="750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751"/>
      <c r="Z1424" s="466"/>
      <c r="AA1424" s="467"/>
      <c r="BN1424" s="609"/>
    </row>
    <row r="1425" spans="2:66" ht="3.65" customHeight="1">
      <c r="B1425" s="605"/>
      <c r="H1425" s="1513"/>
      <c r="L1425" s="466"/>
      <c r="M1425" s="467"/>
      <c r="N1425" s="750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751"/>
      <c r="Z1425" s="466"/>
      <c r="AA1425" s="467"/>
      <c r="BN1425" s="609"/>
    </row>
    <row r="1426" spans="2:66" ht="3.65" customHeight="1">
      <c r="B1426" s="605"/>
      <c r="H1426" s="1513"/>
      <c r="L1426" s="466"/>
      <c r="M1426" s="467"/>
      <c r="N1426" s="750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751"/>
      <c r="Z1426" s="466"/>
      <c r="AA1426" s="467"/>
      <c r="BN1426" s="609"/>
    </row>
    <row r="1427" spans="2:66" ht="3.65" customHeight="1">
      <c r="B1427" s="605"/>
      <c r="H1427" s="1513"/>
      <c r="L1427" s="466"/>
      <c r="M1427" s="467"/>
      <c r="N1427" s="750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751"/>
      <c r="Z1427" s="466"/>
      <c r="AA1427" s="467"/>
      <c r="BN1427" s="609"/>
    </row>
    <row r="1428" spans="2:66" ht="3.65" customHeight="1">
      <c r="B1428" s="605"/>
      <c r="H1428" s="1513"/>
      <c r="L1428" s="466"/>
      <c r="M1428" s="467"/>
      <c r="N1428" s="750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751"/>
      <c r="Z1428" s="466"/>
      <c r="AA1428" s="467"/>
      <c r="BN1428" s="609"/>
    </row>
    <row r="1429" spans="2:66" ht="3.65" customHeight="1">
      <c r="B1429" s="605"/>
      <c r="H1429" s="1513"/>
      <c r="L1429" s="466"/>
      <c r="M1429" s="467"/>
      <c r="N1429" s="750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751"/>
      <c r="Z1429" s="466"/>
      <c r="AA1429" s="467"/>
      <c r="BN1429" s="609"/>
    </row>
    <row r="1430" spans="2:66" ht="3.65" customHeight="1">
      <c r="B1430" s="605"/>
      <c r="H1430" s="1513"/>
      <c r="L1430" s="466"/>
      <c r="M1430" s="467"/>
      <c r="N1430" s="750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751"/>
      <c r="Z1430" s="466"/>
      <c r="AA1430" s="467"/>
      <c r="BN1430" s="609"/>
    </row>
    <row r="1431" spans="2:66" ht="3.65" customHeight="1">
      <c r="B1431" s="605"/>
      <c r="H1431" s="1513"/>
      <c r="L1431" s="466"/>
      <c r="M1431" s="467"/>
      <c r="N1431" s="750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751"/>
      <c r="Z1431" s="466"/>
      <c r="AA1431" s="467"/>
      <c r="BN1431" s="609"/>
    </row>
    <row r="1432" spans="2:66" ht="3.65" customHeight="1">
      <c r="B1432" s="605"/>
      <c r="H1432" s="1513"/>
      <c r="L1432" s="466"/>
      <c r="M1432" s="467"/>
      <c r="N1432" s="750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751"/>
      <c r="Z1432" s="466"/>
      <c r="AA1432" s="467"/>
      <c r="BN1432" s="609"/>
    </row>
    <row r="1433" spans="2:66" ht="3.65" customHeight="1">
      <c r="B1433" s="605"/>
      <c r="H1433" s="1513"/>
      <c r="L1433" s="466"/>
      <c r="M1433" s="467"/>
      <c r="N1433" s="750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751"/>
      <c r="Z1433" s="466"/>
      <c r="AA1433" s="467"/>
      <c r="BN1433" s="609"/>
    </row>
    <row r="1434" spans="2:66" ht="3.65" customHeight="1">
      <c r="B1434" s="605"/>
      <c r="H1434" s="1513"/>
      <c r="L1434" s="466"/>
      <c r="M1434" s="467"/>
      <c r="N1434" s="750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751"/>
      <c r="Z1434" s="466"/>
      <c r="AA1434" s="467"/>
      <c r="BN1434" s="609"/>
    </row>
    <row r="1435" spans="2:66" ht="3.65" customHeight="1">
      <c r="B1435" s="605"/>
      <c r="H1435" s="1513"/>
      <c r="L1435" s="466"/>
      <c r="M1435" s="467"/>
      <c r="N1435" s="750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751"/>
      <c r="Z1435" s="466"/>
      <c r="AA1435" s="467"/>
      <c r="BN1435" s="609"/>
    </row>
    <row r="1436" spans="2:66" ht="3.65" customHeight="1">
      <c r="B1436" s="605"/>
      <c r="H1436" s="1513"/>
      <c r="L1436" s="466"/>
      <c r="M1436" s="467"/>
      <c r="N1436" s="750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751"/>
      <c r="Z1436" s="466"/>
      <c r="AA1436" s="467"/>
      <c r="BN1436" s="609"/>
    </row>
    <row r="1437" spans="2:66" ht="3.65" customHeight="1">
      <c r="B1437" s="605"/>
      <c r="H1437" s="1513"/>
      <c r="L1437" s="466"/>
      <c r="M1437" s="467"/>
      <c r="N1437" s="750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751"/>
      <c r="Z1437" s="466"/>
      <c r="AA1437" s="467"/>
      <c r="BN1437" s="609"/>
    </row>
    <row r="1438" spans="2:66" ht="3.65" customHeight="1">
      <c r="B1438" s="605"/>
      <c r="H1438" s="1513"/>
      <c r="L1438" s="466"/>
      <c r="M1438" s="467"/>
      <c r="N1438" s="750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751"/>
      <c r="Z1438" s="466"/>
      <c r="AA1438" s="467"/>
      <c r="BN1438" s="609"/>
    </row>
    <row r="1439" spans="2:66" ht="3.65" customHeight="1">
      <c r="B1439" s="605"/>
      <c r="H1439" s="1513"/>
      <c r="L1439" s="466"/>
      <c r="M1439" s="467"/>
      <c r="N1439" s="750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751"/>
      <c r="Z1439" s="466"/>
      <c r="AA1439" s="467"/>
      <c r="BN1439" s="609"/>
    </row>
    <row r="1440" spans="2:66" ht="3.65" customHeight="1">
      <c r="B1440" s="605"/>
      <c r="H1440" s="1513"/>
      <c r="L1440" s="466"/>
      <c r="M1440" s="467"/>
      <c r="N1440" s="750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751"/>
      <c r="Z1440" s="466"/>
      <c r="AA1440" s="467"/>
      <c r="BN1440" s="609"/>
    </row>
    <row r="1441" spans="2:66" ht="3.65" customHeight="1">
      <c r="B1441" s="605"/>
      <c r="H1441" s="1513"/>
      <c r="L1441" s="466"/>
      <c r="M1441" s="467"/>
      <c r="N1441" s="750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751"/>
      <c r="Z1441" s="466"/>
      <c r="AA1441" s="467"/>
      <c r="BN1441" s="609"/>
    </row>
    <row r="1442" spans="2:66" ht="3.65" customHeight="1">
      <c r="B1442" s="605"/>
      <c r="H1442" s="1513"/>
      <c r="L1442" s="466"/>
      <c r="M1442" s="467"/>
      <c r="N1442" s="750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751"/>
      <c r="Z1442" s="466"/>
      <c r="AA1442" s="467"/>
      <c r="BN1442" s="609"/>
    </row>
    <row r="1443" spans="2:66" ht="3.65" customHeight="1">
      <c r="B1443" s="605"/>
      <c r="H1443" s="1513"/>
      <c r="L1443" s="466"/>
      <c r="M1443" s="467"/>
      <c r="N1443" s="750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751"/>
      <c r="Z1443" s="466"/>
      <c r="AA1443" s="467"/>
      <c r="BN1443" s="609"/>
    </row>
    <row r="1444" spans="2:66" ht="3.65" customHeight="1">
      <c r="B1444" s="605"/>
      <c r="H1444" s="1513"/>
      <c r="L1444" s="466"/>
      <c r="M1444" s="467"/>
      <c r="N1444" s="750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751"/>
      <c r="Z1444" s="466"/>
      <c r="AA1444" s="467"/>
      <c r="BN1444" s="609"/>
    </row>
    <row r="1445" spans="2:66" ht="3.65" customHeight="1">
      <c r="B1445" s="605"/>
      <c r="H1445" s="1513"/>
      <c r="L1445" s="466"/>
      <c r="M1445" s="467"/>
      <c r="N1445" s="750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751"/>
      <c r="Z1445" s="466"/>
      <c r="AA1445" s="467"/>
      <c r="BN1445" s="609"/>
    </row>
    <row r="1446" spans="2:66" ht="3.65" customHeight="1">
      <c r="B1446" s="605"/>
      <c r="H1446" s="1513"/>
      <c r="L1446" s="466"/>
      <c r="M1446" s="467"/>
      <c r="N1446" s="750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751"/>
      <c r="Z1446" s="466"/>
      <c r="AA1446" s="467"/>
      <c r="BN1446" s="609"/>
    </row>
    <row r="1447" spans="2:66" ht="3.65" customHeight="1">
      <c r="B1447" s="605"/>
      <c r="H1447" s="1513"/>
      <c r="L1447" s="466"/>
      <c r="M1447" s="467"/>
      <c r="N1447" s="750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751"/>
      <c r="Z1447" s="466"/>
      <c r="AA1447" s="467"/>
      <c r="BN1447" s="609"/>
    </row>
    <row r="1448" spans="2:66" ht="3.65" customHeight="1">
      <c r="B1448" s="605"/>
      <c r="H1448" s="1513"/>
      <c r="L1448" s="466"/>
      <c r="M1448" s="467"/>
      <c r="N1448" s="750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751"/>
      <c r="Z1448" s="466"/>
      <c r="AA1448" s="467"/>
      <c r="BN1448" s="609"/>
    </row>
    <row r="1449" spans="2:66" ht="3.65" customHeight="1">
      <c r="B1449" s="605"/>
      <c r="H1449" s="1513"/>
      <c r="L1449" s="466"/>
      <c r="M1449" s="467"/>
      <c r="N1449" s="750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751"/>
      <c r="Z1449" s="466"/>
      <c r="AA1449" s="467"/>
      <c r="BN1449" s="609"/>
    </row>
    <row r="1450" spans="2:66" ht="3.65" customHeight="1">
      <c r="B1450" s="605"/>
      <c r="H1450" s="1513"/>
      <c r="L1450" s="466"/>
      <c r="M1450" s="467"/>
      <c r="N1450" s="750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751"/>
      <c r="Z1450" s="466"/>
      <c r="AA1450" s="467"/>
      <c r="BN1450" s="609"/>
    </row>
    <row r="1451" spans="2:66" ht="3.65" customHeight="1">
      <c r="B1451" s="605"/>
      <c r="H1451" s="1513"/>
      <c r="L1451" s="466"/>
      <c r="M1451" s="467"/>
      <c r="N1451" s="750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751"/>
      <c r="Z1451" s="466"/>
      <c r="AA1451" s="467"/>
      <c r="BN1451" s="609"/>
    </row>
    <row r="1452" spans="2:66" ht="3.65" customHeight="1">
      <c r="B1452" s="605"/>
      <c r="H1452" s="1513"/>
      <c r="L1452" s="466"/>
      <c r="M1452" s="467"/>
      <c r="N1452" s="750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751"/>
      <c r="Z1452" s="466"/>
      <c r="AA1452" s="467"/>
      <c r="BN1452" s="609"/>
    </row>
    <row r="1453" spans="2:66" ht="3.65" customHeight="1">
      <c r="B1453" s="605"/>
      <c r="H1453" s="1513"/>
      <c r="L1453" s="466"/>
      <c r="M1453" s="467"/>
      <c r="N1453" s="750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751"/>
      <c r="Z1453" s="466"/>
      <c r="AA1453" s="467"/>
      <c r="BN1453" s="609"/>
    </row>
    <row r="1454" spans="2:66" ht="3.65" customHeight="1">
      <c r="B1454" s="605"/>
      <c r="H1454" s="1513"/>
      <c r="L1454" s="466"/>
      <c r="M1454" s="467"/>
      <c r="N1454" s="750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751"/>
      <c r="Z1454" s="466"/>
      <c r="AA1454" s="467"/>
      <c r="BN1454" s="609"/>
    </row>
    <row r="1455" spans="2:66" ht="3.65" customHeight="1">
      <c r="B1455" s="605"/>
      <c r="H1455" s="1513"/>
      <c r="L1455" s="466"/>
      <c r="M1455" s="467"/>
      <c r="N1455" s="750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751"/>
      <c r="Z1455" s="466"/>
      <c r="AA1455" s="467"/>
      <c r="BN1455" s="609"/>
    </row>
    <row r="1456" spans="2:66" ht="3.65" customHeight="1">
      <c r="B1456" s="605"/>
      <c r="H1456" s="1513"/>
      <c r="L1456" s="466"/>
      <c r="M1456" s="467"/>
      <c r="N1456" s="750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751"/>
      <c r="Z1456" s="466"/>
      <c r="AA1456" s="467"/>
      <c r="BN1456" s="609"/>
    </row>
    <row r="1457" spans="2:66" ht="3.65" customHeight="1">
      <c r="B1457" s="605"/>
      <c r="H1457" s="1513"/>
      <c r="L1457" s="486"/>
      <c r="M1457" s="487"/>
      <c r="N1457" s="487"/>
      <c r="O1457" s="487"/>
      <c r="P1457" s="487"/>
      <c r="Q1457" s="487"/>
      <c r="R1457" s="487"/>
      <c r="S1457" s="487"/>
      <c r="T1457" s="487"/>
      <c r="U1457" s="487"/>
      <c r="V1457" s="487"/>
      <c r="W1457" s="487"/>
      <c r="X1457" s="487"/>
      <c r="Y1457" s="487"/>
      <c r="Z1457" s="487"/>
      <c r="AA1457" s="488"/>
      <c r="BN1457" s="609"/>
    </row>
    <row r="1458" spans="2:66" ht="3.65" customHeight="1">
      <c r="B1458" s="605"/>
      <c r="H1458" s="1513"/>
      <c r="L1458" s="489"/>
      <c r="M1458" s="490"/>
      <c r="N1458" s="490"/>
      <c r="O1458" s="490"/>
      <c r="P1458" s="490"/>
      <c r="Q1458" s="490"/>
      <c r="R1458" s="490"/>
      <c r="S1458" s="490"/>
      <c r="T1458" s="490"/>
      <c r="U1458" s="490"/>
      <c r="V1458" s="490"/>
      <c r="W1458" s="490"/>
      <c r="X1458" s="490"/>
      <c r="Y1458" s="490"/>
      <c r="Z1458" s="490"/>
      <c r="AA1458" s="491"/>
      <c r="BN1458" s="609"/>
    </row>
    <row r="1459" spans="2:66" ht="3.65" customHeight="1">
      <c r="B1459" s="605"/>
      <c r="H1459" s="1513"/>
      <c r="L1459" s="476"/>
      <c r="M1459" s="477"/>
      <c r="N1459" s="477"/>
      <c r="O1459" s="477"/>
      <c r="P1459" s="477"/>
      <c r="Q1459" s="477"/>
      <c r="R1459" s="477"/>
      <c r="S1459" s="477"/>
      <c r="T1459" s="477"/>
      <c r="U1459" s="477"/>
      <c r="V1459" s="477"/>
      <c r="W1459" s="477"/>
      <c r="X1459" s="477"/>
      <c r="Y1459" s="477"/>
      <c r="Z1459" s="477"/>
      <c r="AA1459" s="478"/>
      <c r="BN1459" s="609"/>
    </row>
    <row r="1460" spans="2:66" ht="3.65" customHeight="1">
      <c r="B1460" s="605"/>
      <c r="H1460" s="1513"/>
      <c r="L1460" s="476"/>
      <c r="M1460" s="477"/>
      <c r="N1460" s="477"/>
      <c r="O1460" s="477"/>
      <c r="P1460" s="477"/>
      <c r="Q1460" s="477"/>
      <c r="R1460" s="477"/>
      <c r="S1460" s="477"/>
      <c r="T1460" s="477"/>
      <c r="U1460" s="477"/>
      <c r="V1460" s="477"/>
      <c r="W1460" s="477"/>
      <c r="X1460" s="477"/>
      <c r="Y1460" s="477"/>
      <c r="Z1460" s="477"/>
      <c r="AA1460" s="478"/>
      <c r="BN1460" s="609"/>
    </row>
    <row r="1461" spans="2:66" ht="3.65" customHeight="1">
      <c r="B1461" s="605"/>
      <c r="H1461" s="1513"/>
      <c r="L1461" s="476"/>
      <c r="M1461" s="477"/>
      <c r="N1461" s="477"/>
      <c r="O1461" s="477"/>
      <c r="P1461" s="477"/>
      <c r="Q1461" s="477"/>
      <c r="R1461" s="477"/>
      <c r="S1461" s="477"/>
      <c r="T1461" s="477"/>
      <c r="U1461" s="477"/>
      <c r="V1461" s="477"/>
      <c r="W1461" s="477"/>
      <c r="X1461" s="477"/>
      <c r="Y1461" s="477"/>
      <c r="Z1461" s="477"/>
      <c r="AA1461" s="478"/>
      <c r="BN1461" s="609"/>
    </row>
    <row r="1462" spans="2:66" ht="3.65" customHeight="1">
      <c r="B1462" s="605"/>
      <c r="H1462" s="1513"/>
      <c r="L1462" s="479"/>
      <c r="M1462" s="480"/>
      <c r="N1462" s="480"/>
      <c r="O1462" s="480"/>
      <c r="P1462" s="480"/>
      <c r="Q1462" s="480"/>
      <c r="R1462" s="480"/>
      <c r="S1462" s="480"/>
      <c r="T1462" s="480"/>
      <c r="U1462" s="480"/>
      <c r="V1462" s="480"/>
      <c r="W1462" s="480"/>
      <c r="X1462" s="480"/>
      <c r="Y1462" s="480"/>
      <c r="Z1462" s="480"/>
      <c r="AA1462" s="481"/>
      <c r="BN1462" s="609"/>
    </row>
    <row r="1463" spans="2:66" ht="3.65" customHeight="1">
      <c r="B1463" s="605"/>
      <c r="H1463" s="1513"/>
      <c r="BN1463" s="609"/>
    </row>
    <row r="1464" spans="2:66" ht="3.65" customHeight="1">
      <c r="B1464" s="605"/>
      <c r="H1464" s="1513"/>
      <c r="BN1464" s="609"/>
    </row>
    <row r="1465" spans="2:66" ht="3.65" customHeight="1">
      <c r="B1465" s="605"/>
      <c r="H1465" s="1513"/>
      <c r="BN1465" s="609"/>
    </row>
    <row r="1466" spans="2:66" ht="3.65" customHeight="1">
      <c r="B1466" s="1517"/>
      <c r="C1466" s="1518"/>
      <c r="D1466" s="1518"/>
      <c r="E1466" s="1518"/>
      <c r="F1466" s="1518"/>
      <c r="G1466" s="1518"/>
      <c r="H1466" s="1518"/>
      <c r="I1466" s="1518"/>
      <c r="J1466" s="1518"/>
      <c r="K1466" s="1518"/>
      <c r="L1466" s="1518"/>
      <c r="M1466" s="1518"/>
      <c r="N1466" s="1518"/>
      <c r="O1466" s="1518"/>
      <c r="P1466" s="1518"/>
      <c r="Q1466" s="1518"/>
      <c r="R1466" s="1518"/>
      <c r="S1466" s="1518"/>
      <c r="T1466" s="1518"/>
      <c r="U1466" s="1518"/>
      <c r="V1466" s="1518"/>
      <c r="W1466" s="1518"/>
      <c r="X1466" s="1518"/>
      <c r="Y1466" s="1518"/>
      <c r="Z1466" s="1518"/>
      <c r="AA1466" s="1518"/>
      <c r="AB1466" s="1518"/>
      <c r="AC1466" s="1518"/>
      <c r="AD1466" s="1518"/>
      <c r="AE1466" s="1518"/>
      <c r="AF1466" s="1518"/>
      <c r="AG1466" s="1518"/>
      <c r="AH1466" s="1518"/>
      <c r="AI1466" s="1518"/>
      <c r="AJ1466" s="1518"/>
      <c r="AK1466" s="1518"/>
      <c r="AL1466" s="1518"/>
      <c r="AM1466" s="1518"/>
      <c r="AN1466" s="1518"/>
      <c r="AO1466" s="1518"/>
      <c r="AP1466" s="1518"/>
      <c r="AQ1466" s="1518"/>
      <c r="AR1466" s="1518"/>
      <c r="AS1466" s="1518"/>
      <c r="AT1466" s="1518"/>
      <c r="AU1466" s="1518"/>
      <c r="AV1466" s="1518"/>
      <c r="AW1466" s="1518"/>
      <c r="AX1466" s="1518"/>
      <c r="AY1466" s="1518"/>
      <c r="AZ1466" s="1518"/>
      <c r="BA1466" s="1518"/>
      <c r="BB1466" s="1518"/>
      <c r="BC1466" s="1518"/>
      <c r="BD1466" s="1518"/>
      <c r="BE1466" s="1518"/>
      <c r="BF1466" s="1518"/>
      <c r="BG1466" s="1518"/>
      <c r="BH1466" s="1518"/>
      <c r="BI1466" s="1518"/>
      <c r="BJ1466" s="1518"/>
      <c r="BK1466" s="1518"/>
      <c r="BL1466" s="1518"/>
      <c r="BM1466" s="1518"/>
      <c r="BN1466" s="1519"/>
    </row>
    <row r="1467" spans="2:66" ht="3.65" customHeight="1">
      <c r="B1467" s="1520"/>
      <c r="C1467" s="1521"/>
      <c r="D1467" s="1521"/>
      <c r="E1467" s="1521"/>
      <c r="F1467" s="1521"/>
      <c r="G1467" s="1521"/>
      <c r="H1467" s="1521"/>
      <c r="I1467" s="1521"/>
      <c r="J1467" s="1521"/>
      <c r="K1467" s="1521"/>
      <c r="L1467" s="1521"/>
      <c r="M1467" s="1521"/>
      <c r="N1467" s="1521"/>
      <c r="O1467" s="1521"/>
      <c r="P1467" s="1521"/>
      <c r="Q1467" s="1521"/>
      <c r="R1467" s="1521"/>
      <c r="S1467" s="1521"/>
      <c r="T1467" s="1521"/>
      <c r="U1467" s="1521"/>
      <c r="V1467" s="1521"/>
      <c r="W1467" s="1521"/>
      <c r="X1467" s="1521"/>
      <c r="Y1467" s="1521"/>
      <c r="Z1467" s="1521"/>
      <c r="AA1467" s="1521"/>
      <c r="AB1467" s="1521"/>
      <c r="AC1467" s="1521"/>
      <c r="AD1467" s="1521"/>
      <c r="AE1467" s="1521"/>
      <c r="AF1467" s="1521"/>
      <c r="AG1467" s="1521"/>
      <c r="AH1467" s="1521"/>
      <c r="AI1467" s="1521"/>
      <c r="AJ1467" s="1521"/>
      <c r="AK1467" s="1521"/>
      <c r="AL1467" s="1521"/>
      <c r="AM1467" s="1521"/>
      <c r="AN1467" s="1521"/>
      <c r="AO1467" s="1521"/>
      <c r="AP1467" s="1521"/>
      <c r="AQ1467" s="1521"/>
      <c r="AR1467" s="1521"/>
      <c r="AS1467" s="1521"/>
      <c r="AT1467" s="1521"/>
      <c r="AU1467" s="1521"/>
      <c r="AV1467" s="1521"/>
      <c r="AW1467" s="1521"/>
      <c r="AX1467" s="1521"/>
      <c r="AY1467" s="1521"/>
      <c r="AZ1467" s="1521"/>
      <c r="BA1467" s="1521"/>
      <c r="BB1467" s="1521"/>
      <c r="BC1467" s="1521"/>
      <c r="BD1467" s="1521"/>
      <c r="BE1467" s="1521"/>
      <c r="BF1467" s="1521"/>
      <c r="BG1467" s="1521"/>
      <c r="BH1467" s="1521"/>
      <c r="BI1467" s="1521"/>
      <c r="BJ1467" s="1521"/>
      <c r="BK1467" s="1521"/>
      <c r="BL1467" s="1521"/>
      <c r="BM1467" s="1521"/>
      <c r="BN1467" s="1522"/>
    </row>
    <row r="1468" spans="2:66" ht="14.5" customHeight="1">
      <c r="B1468" s="765" t="s">
        <v>281</v>
      </c>
      <c r="C1468" s="765"/>
      <c r="D1468" s="766" t="s">
        <v>257</v>
      </c>
      <c r="E1468" s="765" t="s">
        <v>235</v>
      </c>
      <c r="F1468" s="707" t="s">
        <v>109</v>
      </c>
      <c r="G1468" s="709" t="s">
        <v>258</v>
      </c>
      <c r="H1468" s="1512"/>
      <c r="I1468" s="710"/>
      <c r="J1468" s="710"/>
      <c r="K1468" s="710"/>
      <c r="L1468" s="710"/>
      <c r="M1468" s="710"/>
      <c r="N1468" s="710"/>
      <c r="O1468" s="710"/>
      <c r="P1468" s="710"/>
      <c r="Q1468" s="710"/>
      <c r="R1468" s="710"/>
      <c r="S1468" s="710"/>
      <c r="T1468" s="710"/>
      <c r="U1468" s="710"/>
      <c r="V1468" s="710"/>
      <c r="W1468" s="710"/>
      <c r="X1468" s="710"/>
      <c r="Y1468" s="710"/>
      <c r="Z1468" s="710"/>
      <c r="AA1468" s="710"/>
      <c r="AB1468" s="710"/>
      <c r="AC1468" s="710"/>
      <c r="AD1468" s="710"/>
      <c r="AE1468" s="710"/>
      <c r="AF1468" s="710"/>
      <c r="AG1468" s="710"/>
      <c r="AH1468" s="710"/>
      <c r="AI1468" s="710"/>
      <c r="AJ1468" s="710"/>
      <c r="AK1468" s="710"/>
      <c r="AL1468" s="710"/>
      <c r="AM1468" s="710"/>
      <c r="AN1468" s="710"/>
      <c r="AO1468" s="710"/>
      <c r="AP1468" s="710"/>
      <c r="AQ1468" s="710"/>
      <c r="AR1468" s="710"/>
      <c r="AS1468" s="710"/>
      <c r="AT1468" s="710"/>
      <c r="AU1468" s="710"/>
      <c r="AV1468" s="710"/>
      <c r="AW1468" s="710"/>
      <c r="AX1468" s="710"/>
      <c r="AY1468" s="710"/>
      <c r="AZ1468" s="710"/>
      <c r="BA1468" s="710"/>
      <c r="BB1468" s="710"/>
      <c r="BC1468" s="710"/>
      <c r="BD1468" s="710"/>
      <c r="BE1468" s="710"/>
      <c r="BF1468" s="710"/>
      <c r="BG1468" s="710"/>
      <c r="BH1468" s="710"/>
      <c r="BI1468" s="710"/>
      <c r="BJ1468" s="710"/>
      <c r="BK1468" s="710"/>
      <c r="BL1468" s="710"/>
      <c r="BM1468" s="710"/>
      <c r="BN1468" s="711"/>
    </row>
    <row r="1469" spans="2:66" ht="3.65" customHeight="1">
      <c r="B1469" s="605"/>
      <c r="H1469" s="1513"/>
      <c r="BN1469" s="609"/>
    </row>
    <row r="1470" spans="2:66" ht="3.65" customHeight="1">
      <c r="B1470" s="605"/>
      <c r="H1470" s="1513"/>
      <c r="BN1470" s="609"/>
    </row>
    <row r="1471" spans="2:66" ht="3.65" customHeight="1">
      <c r="B1471" s="605"/>
      <c r="H1471" s="1513"/>
      <c r="BN1471" s="609"/>
    </row>
    <row r="1472" spans="2:66" ht="3.65" customHeight="1">
      <c r="B1472" s="605"/>
      <c r="H1472" s="1513"/>
      <c r="BN1472" s="609"/>
    </row>
    <row r="1473" spans="2:66" ht="3.65" customHeight="1">
      <c r="B1473" s="605"/>
      <c r="H1473" s="1513"/>
      <c r="BN1473" s="609"/>
    </row>
    <row r="1474" spans="2:66" ht="3.65" customHeight="1">
      <c r="B1474" s="605"/>
      <c r="H1474" s="1513"/>
      <c r="BN1474" s="609"/>
    </row>
    <row r="1475" spans="2:66" ht="3.65" customHeight="1">
      <c r="B1475" s="605"/>
      <c r="H1475" s="1513"/>
      <c r="N1475" s="767"/>
      <c r="O1475" s="767"/>
      <c r="P1475" s="767"/>
      <c r="Q1475" s="767"/>
      <c r="R1475" s="767"/>
      <c r="S1475" s="767"/>
      <c r="BN1475" s="609"/>
    </row>
    <row r="1476" spans="2:66" ht="3.65" customHeight="1">
      <c r="B1476" s="605"/>
      <c r="H1476" s="1513"/>
      <c r="N1476" s="767"/>
      <c r="O1476" s="767"/>
      <c r="P1476" s="767"/>
      <c r="Q1476" s="767"/>
      <c r="R1476" s="767"/>
      <c r="S1476" s="767"/>
      <c r="BN1476" s="609"/>
    </row>
    <row r="1477" spans="2:66" ht="3.65" customHeight="1">
      <c r="B1477" s="605"/>
      <c r="H1477" s="1513"/>
      <c r="N1477" s="768"/>
      <c r="O1477" s="768"/>
      <c r="P1477" s="768"/>
      <c r="Q1477" s="768"/>
      <c r="R1477" s="768"/>
      <c r="S1477" s="768"/>
      <c r="BN1477" s="609"/>
    </row>
    <row r="1478" spans="2:66" ht="3.65" customHeight="1">
      <c r="B1478" s="605"/>
      <c r="H1478" s="1513"/>
      <c r="L1478" s="712"/>
      <c r="M1478" s="713"/>
      <c r="N1478" s="713"/>
      <c r="O1478" s="713"/>
      <c r="P1478" s="713"/>
      <c r="Q1478" s="713"/>
      <c r="R1478" s="713"/>
      <c r="S1478" s="713"/>
      <c r="T1478" s="713"/>
      <c r="U1478" s="713"/>
      <c r="V1478" s="713"/>
      <c r="W1478" s="713"/>
      <c r="X1478" s="713"/>
      <c r="Y1478" s="713"/>
      <c r="Z1478" s="713"/>
      <c r="AA1478" s="713"/>
      <c r="AB1478" s="713"/>
      <c r="AC1478" s="713"/>
      <c r="AD1478" s="713"/>
      <c r="AE1478" s="713"/>
      <c r="AF1478" s="713"/>
      <c r="AG1478" s="713"/>
      <c r="AH1478" s="713"/>
      <c r="AI1478" s="713"/>
      <c r="AJ1478" s="713"/>
      <c r="AK1478" s="713"/>
      <c r="AL1478" s="713"/>
      <c r="AM1478" s="713"/>
      <c r="AN1478" s="714"/>
      <c r="BN1478" s="609"/>
    </row>
    <row r="1479" spans="2:66" ht="3.65" customHeight="1">
      <c r="B1479" s="605"/>
      <c r="H1479" s="1513"/>
      <c r="L1479" s="715"/>
      <c r="M1479" s="716"/>
      <c r="N1479" s="716"/>
      <c r="O1479" s="716"/>
      <c r="P1479" s="716"/>
      <c r="Q1479" s="716"/>
      <c r="R1479" s="716"/>
      <c r="S1479" s="716"/>
      <c r="T1479" s="716"/>
      <c r="U1479" s="716"/>
      <c r="V1479" s="716"/>
      <c r="W1479" s="716"/>
      <c r="X1479" s="716"/>
      <c r="Y1479" s="716"/>
      <c r="Z1479" s="716"/>
      <c r="AA1479" s="716"/>
      <c r="AB1479" s="716"/>
      <c r="AC1479" s="716"/>
      <c r="AD1479" s="716"/>
      <c r="AE1479" s="716"/>
      <c r="AF1479" s="716"/>
      <c r="AG1479" s="716"/>
      <c r="AH1479" s="716"/>
      <c r="AI1479" s="716"/>
      <c r="AJ1479" s="716"/>
      <c r="AK1479" s="716"/>
      <c r="AL1479" s="716"/>
      <c r="AM1479" s="716"/>
      <c r="AN1479" s="717"/>
      <c r="BN1479" s="609"/>
    </row>
    <row r="1480" spans="2:66" ht="3.65" customHeight="1">
      <c r="B1480" s="605"/>
      <c r="H1480" s="1513"/>
      <c r="L1480" s="492"/>
      <c r="M1480" s="493"/>
      <c r="N1480" s="973"/>
      <c r="O1480" s="973"/>
      <c r="P1480" s="973"/>
      <c r="Q1480" s="975"/>
      <c r="R1480" s="975"/>
      <c r="S1480" s="975"/>
      <c r="T1480" s="977" t="s">
        <v>272</v>
      </c>
      <c r="U1480" s="977"/>
      <c r="V1480" s="977"/>
      <c r="W1480" s="977"/>
      <c r="X1480" s="977"/>
      <c r="Y1480" s="977"/>
      <c r="Z1480" s="977"/>
      <c r="AA1480" s="977"/>
      <c r="AB1480" s="977"/>
      <c r="AC1480" s="977"/>
      <c r="AD1480" s="977"/>
      <c r="AE1480" s="977"/>
      <c r="AF1480" s="977"/>
      <c r="AG1480" s="977"/>
      <c r="AH1480" s="719"/>
      <c r="AI1480" s="719"/>
      <c r="AJ1480" s="719"/>
      <c r="AK1480" s="719"/>
      <c r="AL1480" s="720"/>
      <c r="AM1480" s="492"/>
      <c r="AN1480" s="493"/>
      <c r="BN1480" s="609"/>
    </row>
    <row r="1481" spans="2:66" ht="3.65" customHeight="1">
      <c r="B1481" s="605"/>
      <c r="H1481" s="1513"/>
      <c r="L1481" s="492"/>
      <c r="M1481" s="493"/>
      <c r="N1481" s="974"/>
      <c r="O1481" s="974"/>
      <c r="P1481" s="974"/>
      <c r="Q1481" s="976"/>
      <c r="R1481" s="976"/>
      <c r="S1481" s="976"/>
      <c r="T1481" s="978"/>
      <c r="U1481" s="978"/>
      <c r="V1481" s="978"/>
      <c r="W1481" s="978"/>
      <c r="X1481" s="978"/>
      <c r="Y1481" s="978"/>
      <c r="Z1481" s="978"/>
      <c r="AA1481" s="978"/>
      <c r="AB1481" s="978"/>
      <c r="AC1481" s="978"/>
      <c r="AD1481" s="978"/>
      <c r="AE1481" s="978"/>
      <c r="AF1481" s="978"/>
      <c r="AG1481" s="978"/>
      <c r="AH1481" s="721"/>
      <c r="AI1481" s="721"/>
      <c r="AJ1481" s="721"/>
      <c r="AK1481" s="721"/>
      <c r="AL1481" s="722"/>
      <c r="AM1481" s="492"/>
      <c r="AN1481" s="493"/>
      <c r="BN1481" s="609"/>
    </row>
    <row r="1482" spans="2:66" ht="3.65" customHeight="1">
      <c r="B1482" s="605"/>
      <c r="H1482" s="1513"/>
      <c r="L1482" s="492"/>
      <c r="M1482" s="493"/>
      <c r="N1482" s="718"/>
      <c r="O1482" s="718"/>
      <c r="P1482" s="718"/>
      <c r="Q1482" s="500"/>
      <c r="R1482" s="500"/>
      <c r="S1482" s="500"/>
      <c r="T1482" s="500"/>
      <c r="U1482" s="500"/>
      <c r="V1482" s="500"/>
      <c r="W1482" s="500"/>
      <c r="X1482" s="500"/>
      <c r="Y1482" s="500"/>
      <c r="Z1482" s="500"/>
      <c r="AA1482" s="500"/>
      <c r="AB1482" s="500"/>
      <c r="AC1482" s="500"/>
      <c r="AD1482" s="500"/>
      <c r="AE1482" s="500"/>
      <c r="AF1482" s="500"/>
      <c r="AG1482" s="500"/>
      <c r="AH1482" s="500"/>
      <c r="AI1482" s="500"/>
      <c r="AJ1482" s="500"/>
      <c r="AK1482" s="500"/>
      <c r="AL1482" s="718"/>
      <c r="AM1482" s="492"/>
      <c r="AN1482" s="493"/>
      <c r="BN1482" s="609"/>
    </row>
    <row r="1483" spans="2:66" ht="3.65" customHeight="1">
      <c r="B1483" s="605"/>
      <c r="H1483" s="1513"/>
      <c r="L1483" s="492"/>
      <c r="M1483" s="493"/>
      <c r="N1483" s="718"/>
      <c r="O1483" s="718"/>
      <c r="P1483" s="718"/>
      <c r="Q1483" s="470"/>
      <c r="R1483" s="470"/>
      <c r="S1483" s="470"/>
      <c r="T1483" s="470"/>
      <c r="U1483" s="470"/>
      <c r="V1483" s="470"/>
      <c r="W1483" s="470"/>
      <c r="X1483" s="470"/>
      <c r="Y1483" s="470"/>
      <c r="Z1483" s="470"/>
      <c r="AA1483" s="470"/>
      <c r="AB1483" s="470"/>
      <c r="AC1483" s="470"/>
      <c r="AD1483" s="470"/>
      <c r="AE1483" s="470"/>
      <c r="AF1483" s="470"/>
      <c r="AG1483" s="470"/>
      <c r="AH1483" s="470"/>
      <c r="AI1483" s="470"/>
      <c r="AJ1483" s="470"/>
      <c r="AK1483" s="470"/>
      <c r="AL1483" s="718"/>
      <c r="AM1483" s="492"/>
      <c r="AN1483" s="493"/>
      <c r="BN1483" s="609"/>
    </row>
    <row r="1484" spans="2:66" ht="3.65" customHeight="1">
      <c r="B1484" s="605"/>
      <c r="H1484" s="1513"/>
      <c r="L1484" s="492"/>
      <c r="M1484" s="493"/>
      <c r="N1484" s="718"/>
      <c r="O1484" s="718"/>
      <c r="P1484" s="718"/>
      <c r="Q1484" s="470"/>
      <c r="R1484" s="470"/>
      <c r="S1484" s="470"/>
      <c r="T1484" s="470"/>
      <c r="U1484" s="470"/>
      <c r="V1484" s="470"/>
      <c r="W1484" s="470"/>
      <c r="X1484" s="470"/>
      <c r="Y1484" s="470"/>
      <c r="Z1484" s="470"/>
      <c r="AA1484" s="470"/>
      <c r="AB1484" s="470"/>
      <c r="AC1484" s="470"/>
      <c r="AD1484" s="470"/>
      <c r="AE1484" s="470"/>
      <c r="AF1484" s="470"/>
      <c r="AG1484" s="470"/>
      <c r="AH1484" s="470"/>
      <c r="AI1484" s="470"/>
      <c r="AJ1484" s="470"/>
      <c r="AK1484" s="470"/>
      <c r="AL1484" s="718"/>
      <c r="AM1484" s="492"/>
      <c r="AN1484" s="493"/>
      <c r="BN1484" s="609"/>
    </row>
    <row r="1485" spans="2:66" ht="3.65" customHeight="1">
      <c r="B1485" s="605"/>
      <c r="H1485" s="1513"/>
      <c r="L1485" s="492"/>
      <c r="M1485" s="493"/>
      <c r="N1485" s="718"/>
      <c r="O1485" s="718"/>
      <c r="P1485" s="718"/>
      <c r="Q1485" s="470"/>
      <c r="R1485" s="470"/>
      <c r="S1485" s="470"/>
      <c r="T1485" s="470"/>
      <c r="U1485" s="470"/>
      <c r="V1485" s="470"/>
      <c r="W1485" s="470"/>
      <c r="X1485" s="470"/>
      <c r="Y1485" s="470"/>
      <c r="Z1485" s="470"/>
      <c r="AA1485" s="470"/>
      <c r="AB1485" s="470"/>
      <c r="AC1485" s="470"/>
      <c r="AD1485" s="470"/>
      <c r="AE1485" s="470"/>
      <c r="AF1485" s="470"/>
      <c r="AG1485" s="470"/>
      <c r="AH1485" s="470"/>
      <c r="AI1485" s="470"/>
      <c r="AJ1485" s="470"/>
      <c r="AK1485" s="470"/>
      <c r="AL1485" s="718"/>
      <c r="AM1485" s="492"/>
      <c r="AN1485" s="493"/>
      <c r="BN1485" s="609"/>
    </row>
    <row r="1486" spans="2:66" ht="3.65" customHeight="1">
      <c r="B1486" s="605"/>
      <c r="H1486" s="1513"/>
      <c r="L1486" s="492"/>
      <c r="M1486" s="493"/>
      <c r="N1486" s="718"/>
      <c r="O1486" s="718"/>
      <c r="P1486" s="718"/>
      <c r="Q1486" s="470"/>
      <c r="R1486" s="470"/>
      <c r="S1486" s="470"/>
      <c r="T1486" s="470"/>
      <c r="U1486" s="470"/>
      <c r="V1486" s="470"/>
      <c r="W1486" s="470"/>
      <c r="X1486" s="470"/>
      <c r="Y1486" s="470"/>
      <c r="Z1486" s="470"/>
      <c r="AA1486" s="470"/>
      <c r="AB1486" s="470"/>
      <c r="AC1486" s="470"/>
      <c r="AD1486" s="470"/>
      <c r="AE1486" s="470"/>
      <c r="AF1486" s="470"/>
      <c r="AG1486" s="470"/>
      <c r="AH1486" s="470"/>
      <c r="AI1486" s="470"/>
      <c r="AJ1486" s="470"/>
      <c r="AK1486" s="470"/>
      <c r="AL1486" s="718"/>
      <c r="AM1486" s="492"/>
      <c r="AN1486" s="493"/>
      <c r="BN1486" s="609"/>
    </row>
    <row r="1487" spans="2:66" ht="3.65" customHeight="1">
      <c r="B1487" s="605"/>
      <c r="H1487" s="1513"/>
      <c r="L1487" s="492"/>
      <c r="M1487" s="493"/>
      <c r="N1487" s="718"/>
      <c r="O1487" s="718"/>
      <c r="P1487" s="718"/>
      <c r="Q1487" s="470"/>
      <c r="R1487" s="470"/>
      <c r="S1487" s="470"/>
      <c r="T1487" s="470"/>
      <c r="U1487" s="470"/>
      <c r="V1487" s="470"/>
      <c r="W1487" s="470"/>
      <c r="X1487" s="470"/>
      <c r="Y1487" s="470"/>
      <c r="Z1487" s="470"/>
      <c r="AA1487" s="470"/>
      <c r="AB1487" s="470"/>
      <c r="AC1487" s="470"/>
      <c r="AD1487" s="470"/>
      <c r="AE1487" s="470"/>
      <c r="AF1487" s="470"/>
      <c r="AG1487" s="470"/>
      <c r="AH1487" s="470"/>
      <c r="AI1487" s="470"/>
      <c r="AJ1487" s="470"/>
      <c r="AK1487" s="470"/>
      <c r="AL1487" s="718"/>
      <c r="AM1487" s="492"/>
      <c r="AN1487" s="493"/>
      <c r="BN1487" s="609"/>
    </row>
    <row r="1488" spans="2:66" ht="3.65" customHeight="1">
      <c r="B1488" s="605"/>
      <c r="H1488" s="1513"/>
      <c r="L1488" s="492"/>
      <c r="M1488" s="493"/>
      <c r="N1488" s="718"/>
      <c r="O1488" s="718"/>
      <c r="P1488" s="718"/>
      <c r="Q1488" s="470"/>
      <c r="R1488" s="470"/>
      <c r="S1488" s="470"/>
      <c r="T1488" s="470"/>
      <c r="U1488" s="470"/>
      <c r="V1488" s="470"/>
      <c r="W1488" s="470"/>
      <c r="X1488" s="470"/>
      <c r="Y1488" s="470"/>
      <c r="Z1488" s="470"/>
      <c r="AA1488" s="470"/>
      <c r="AB1488" s="470"/>
      <c r="AC1488" s="470"/>
      <c r="AD1488" s="470"/>
      <c r="AE1488" s="470"/>
      <c r="AF1488" s="470"/>
      <c r="AG1488" s="470"/>
      <c r="AH1488" s="470"/>
      <c r="AI1488" s="470"/>
      <c r="AJ1488" s="470"/>
      <c r="AK1488" s="470"/>
      <c r="AL1488" s="718"/>
      <c r="AM1488" s="492"/>
      <c r="AN1488" s="493"/>
      <c r="BN1488" s="609"/>
    </row>
    <row r="1489" spans="2:66" ht="3.65" customHeight="1">
      <c r="B1489" s="605"/>
      <c r="H1489" s="1513"/>
      <c r="L1489" s="492"/>
      <c r="M1489" s="493"/>
      <c r="N1489" s="718"/>
      <c r="O1489" s="718"/>
      <c r="P1489" s="718"/>
      <c r="Q1489" s="470"/>
      <c r="R1489" s="470"/>
      <c r="S1489" s="470"/>
      <c r="T1489" s="470"/>
      <c r="U1489" s="470"/>
      <c r="V1489" s="470"/>
      <c r="W1489" s="470"/>
      <c r="X1489" s="470"/>
      <c r="Y1489" s="470"/>
      <c r="Z1489" s="470"/>
      <c r="AA1489" s="470"/>
      <c r="AB1489" s="470"/>
      <c r="AC1489" s="470"/>
      <c r="AD1489" s="470"/>
      <c r="AE1489" s="470"/>
      <c r="AF1489" s="470"/>
      <c r="AG1489" s="470"/>
      <c r="AH1489" s="470"/>
      <c r="AI1489" s="470"/>
      <c r="AJ1489" s="470"/>
      <c r="AK1489" s="470"/>
      <c r="AL1489" s="718"/>
      <c r="AM1489" s="492"/>
      <c r="AN1489" s="493"/>
      <c r="BN1489" s="609"/>
    </row>
    <row r="1490" spans="2:66" ht="3.65" customHeight="1">
      <c r="B1490" s="605"/>
      <c r="H1490" s="1513"/>
      <c r="L1490" s="492"/>
      <c r="M1490" s="493"/>
      <c r="N1490" s="718"/>
      <c r="O1490" s="718"/>
      <c r="P1490" s="718"/>
      <c r="Q1490" s="470"/>
      <c r="R1490" s="470"/>
      <c r="S1490" s="470"/>
      <c r="T1490" s="470"/>
      <c r="U1490" s="470"/>
      <c r="V1490" s="470"/>
      <c r="W1490" s="470"/>
      <c r="X1490" s="470"/>
      <c r="Y1490" s="470"/>
      <c r="Z1490" s="470"/>
      <c r="AA1490" s="470"/>
      <c r="AB1490" s="470"/>
      <c r="AC1490" s="470"/>
      <c r="AD1490" s="470"/>
      <c r="AE1490" s="470"/>
      <c r="AF1490" s="470"/>
      <c r="AG1490" s="470"/>
      <c r="AH1490" s="470"/>
      <c r="AI1490" s="470"/>
      <c r="AJ1490" s="470"/>
      <c r="AK1490" s="470"/>
      <c r="AL1490" s="718"/>
      <c r="AM1490" s="492"/>
      <c r="AN1490" s="493"/>
      <c r="BN1490" s="609"/>
    </row>
    <row r="1491" spans="2:66" ht="3.65" customHeight="1">
      <c r="B1491" s="605"/>
      <c r="H1491" s="1513"/>
      <c r="L1491" s="492"/>
      <c r="M1491" s="493"/>
      <c r="N1491" s="718"/>
      <c r="O1491" s="718"/>
      <c r="P1491" s="718"/>
      <c r="Q1491" s="718"/>
      <c r="R1491" s="718"/>
      <c r="S1491" s="718"/>
      <c r="T1491" s="718"/>
      <c r="U1491" s="718"/>
      <c r="V1491" s="718"/>
      <c r="W1491" s="718"/>
      <c r="X1491" s="718"/>
      <c r="Y1491" s="718"/>
      <c r="Z1491" s="718"/>
      <c r="AA1491" s="718"/>
      <c r="AB1491" s="718"/>
      <c r="AC1491" s="718"/>
      <c r="AD1491" s="718"/>
      <c r="AE1491" s="718"/>
      <c r="AF1491" s="718"/>
      <c r="AG1491" s="718"/>
      <c r="AH1491" s="718"/>
      <c r="AI1491" s="718"/>
      <c r="AJ1491" s="718"/>
      <c r="AK1491" s="718"/>
      <c r="AL1491" s="718"/>
      <c r="AM1491" s="492"/>
      <c r="AN1491" s="493"/>
      <c r="BN1491" s="609"/>
    </row>
    <row r="1492" spans="2:66" ht="3.65" customHeight="1">
      <c r="B1492" s="605"/>
      <c r="H1492" s="1513"/>
      <c r="L1492" s="492"/>
      <c r="M1492" s="493"/>
      <c r="N1492" s="723"/>
      <c r="O1492" s="718"/>
      <c r="P1492" s="718"/>
      <c r="Q1492" s="718"/>
      <c r="R1492" s="718"/>
      <c r="S1492" s="718"/>
      <c r="T1492" s="718"/>
      <c r="U1492" s="718"/>
      <c r="V1492" s="718"/>
      <c r="W1492" s="718"/>
      <c r="X1492" s="718"/>
      <c r="Y1492" s="718"/>
      <c r="Z1492" s="718"/>
      <c r="AA1492" s="718"/>
      <c r="AB1492" s="718"/>
      <c r="AC1492" s="718"/>
      <c r="AD1492" s="718"/>
      <c r="AE1492" s="718"/>
      <c r="AF1492" s="718"/>
      <c r="AG1492" s="718"/>
      <c r="AH1492" s="718"/>
      <c r="AI1492" s="718"/>
      <c r="AJ1492" s="718"/>
      <c r="AK1492" s="718"/>
      <c r="AL1492" s="724"/>
      <c r="AM1492" s="492"/>
      <c r="AN1492" s="493"/>
      <c r="BN1492" s="609"/>
    </row>
    <row r="1493" spans="2:66" ht="3.65" customHeight="1">
      <c r="B1493" s="605"/>
      <c r="H1493" s="1513"/>
      <c r="L1493" s="492"/>
      <c r="M1493" s="493"/>
      <c r="N1493" s="723"/>
      <c r="O1493" s="718"/>
      <c r="P1493" s="718"/>
      <c r="Q1493" s="718"/>
      <c r="R1493" s="718"/>
      <c r="S1493" s="718"/>
      <c r="T1493" s="718"/>
      <c r="U1493" s="718"/>
      <c r="V1493" s="718"/>
      <c r="W1493" s="718"/>
      <c r="X1493" s="718"/>
      <c r="Y1493" s="718"/>
      <c r="Z1493" s="718"/>
      <c r="AA1493" s="718"/>
      <c r="AB1493" s="718"/>
      <c r="AC1493" s="718"/>
      <c r="AD1493" s="718"/>
      <c r="AE1493" s="718"/>
      <c r="AF1493" s="718"/>
      <c r="AG1493" s="718"/>
      <c r="AH1493" s="718"/>
      <c r="AI1493" s="718"/>
      <c r="AJ1493" s="718"/>
      <c r="AK1493" s="718"/>
      <c r="AL1493" s="724"/>
      <c r="AM1493" s="492"/>
      <c r="AN1493" s="493"/>
      <c r="BN1493" s="609"/>
    </row>
    <row r="1494" spans="2:66" ht="3.65" customHeight="1">
      <c r="B1494" s="605"/>
      <c r="H1494" s="1513"/>
      <c r="L1494" s="492"/>
      <c r="M1494" s="493"/>
      <c r="N1494" s="723"/>
      <c r="O1494" s="718"/>
      <c r="P1494" s="718"/>
      <c r="Q1494" s="718"/>
      <c r="R1494" s="718"/>
      <c r="S1494" s="718"/>
      <c r="T1494" s="718"/>
      <c r="U1494" s="718"/>
      <c r="V1494" s="718"/>
      <c r="W1494" s="718"/>
      <c r="X1494" s="718"/>
      <c r="Y1494" s="718"/>
      <c r="Z1494" s="718"/>
      <c r="AA1494" s="718"/>
      <c r="AB1494" s="718"/>
      <c r="AC1494" s="718"/>
      <c r="AD1494" s="718"/>
      <c r="AE1494" s="718"/>
      <c r="AF1494" s="718"/>
      <c r="AG1494" s="718"/>
      <c r="AH1494" s="718"/>
      <c r="AI1494" s="718"/>
      <c r="AJ1494" s="718"/>
      <c r="AK1494" s="718"/>
      <c r="AL1494" s="724"/>
      <c r="AM1494" s="492"/>
      <c r="AN1494" s="493"/>
      <c r="BN1494" s="609"/>
    </row>
    <row r="1495" spans="2:66" ht="3.65" customHeight="1">
      <c r="B1495" s="605"/>
      <c r="H1495" s="1513"/>
      <c r="L1495" s="492"/>
      <c r="M1495" s="493"/>
      <c r="N1495" s="723"/>
      <c r="O1495" s="718"/>
      <c r="P1495" s="718"/>
      <c r="Q1495" s="718"/>
      <c r="R1495" s="718"/>
      <c r="S1495" s="718"/>
      <c r="T1495" s="718"/>
      <c r="U1495" s="718"/>
      <c r="V1495" s="718"/>
      <c r="W1495" s="718"/>
      <c r="X1495" s="718"/>
      <c r="Y1495" s="718"/>
      <c r="Z1495" s="718"/>
      <c r="AA1495" s="718"/>
      <c r="AB1495" s="718"/>
      <c r="AC1495" s="718"/>
      <c r="AD1495" s="718"/>
      <c r="AE1495" s="718"/>
      <c r="AF1495" s="718"/>
      <c r="AG1495" s="718"/>
      <c r="AH1495" s="718"/>
      <c r="AI1495" s="718"/>
      <c r="AJ1495" s="718"/>
      <c r="AK1495" s="718"/>
      <c r="AL1495" s="724"/>
      <c r="AM1495" s="492"/>
      <c r="AN1495" s="493"/>
      <c r="BN1495" s="609"/>
    </row>
    <row r="1496" spans="2:66" ht="3.65" customHeight="1">
      <c r="B1496" s="605"/>
      <c r="H1496" s="1513"/>
      <c r="L1496" s="492"/>
      <c r="M1496" s="493"/>
      <c r="N1496" s="723"/>
      <c r="O1496" s="718"/>
      <c r="P1496" s="718"/>
      <c r="Q1496" s="718"/>
      <c r="R1496" s="718"/>
      <c r="S1496" s="718"/>
      <c r="T1496" s="718"/>
      <c r="U1496" s="718"/>
      <c r="V1496" s="718"/>
      <c r="W1496" s="718"/>
      <c r="X1496" s="718"/>
      <c r="Y1496" s="718"/>
      <c r="Z1496" s="718"/>
      <c r="AA1496" s="718"/>
      <c r="AB1496" s="718"/>
      <c r="AC1496" s="718"/>
      <c r="AD1496" s="718"/>
      <c r="AE1496" s="718"/>
      <c r="AF1496" s="718"/>
      <c r="AG1496" s="718"/>
      <c r="AH1496" s="718"/>
      <c r="AI1496" s="718"/>
      <c r="AJ1496" s="718"/>
      <c r="AK1496" s="718"/>
      <c r="AL1496" s="724"/>
      <c r="AM1496" s="492"/>
      <c r="AN1496" s="493"/>
      <c r="BN1496" s="609"/>
    </row>
    <row r="1497" spans="2:66" ht="3.65" customHeight="1">
      <c r="B1497" s="605"/>
      <c r="H1497" s="1513"/>
      <c r="L1497" s="492"/>
      <c r="M1497" s="493"/>
      <c r="N1497" s="723"/>
      <c r="O1497" s="718"/>
      <c r="P1497" s="718"/>
      <c r="Q1497" s="718"/>
      <c r="R1497" s="718"/>
      <c r="S1497" s="718"/>
      <c r="T1497" s="718"/>
      <c r="U1497" s="718"/>
      <c r="V1497" s="718"/>
      <c r="W1497" s="718"/>
      <c r="X1497" s="718"/>
      <c r="Y1497" s="718"/>
      <c r="Z1497" s="718"/>
      <c r="AA1497" s="718"/>
      <c r="AB1497" s="718"/>
      <c r="AC1497" s="718"/>
      <c r="AD1497" s="718"/>
      <c r="AE1497" s="718"/>
      <c r="AF1497" s="718"/>
      <c r="AG1497" s="718"/>
      <c r="AH1497" s="718"/>
      <c r="AI1497" s="718"/>
      <c r="AJ1497" s="718"/>
      <c r="AK1497" s="718"/>
      <c r="AL1497" s="724"/>
      <c r="AM1497" s="492"/>
      <c r="AN1497" s="493"/>
      <c r="BN1497" s="609"/>
    </row>
    <row r="1498" spans="2:66" ht="3.65" customHeight="1">
      <c r="B1498" s="605"/>
      <c r="H1498" s="1513"/>
      <c r="L1498" s="492"/>
      <c r="M1498" s="493"/>
      <c r="N1498" s="723"/>
      <c r="O1498" s="718"/>
      <c r="P1498" s="718"/>
      <c r="Q1498" s="718"/>
      <c r="R1498" s="718"/>
      <c r="S1498" s="718"/>
      <c r="T1498" s="718"/>
      <c r="U1498" s="718"/>
      <c r="V1498" s="718"/>
      <c r="W1498" s="718"/>
      <c r="X1498" s="718"/>
      <c r="Y1498" s="718"/>
      <c r="Z1498" s="718"/>
      <c r="AA1498" s="718"/>
      <c r="AB1498" s="718"/>
      <c r="AC1498" s="718"/>
      <c r="AD1498" s="718"/>
      <c r="AE1498" s="718"/>
      <c r="AF1498" s="718"/>
      <c r="AG1498" s="718"/>
      <c r="AH1498" s="718"/>
      <c r="AI1498" s="718"/>
      <c r="AJ1498" s="718"/>
      <c r="AK1498" s="718"/>
      <c r="AL1498" s="724"/>
      <c r="AM1498" s="492"/>
      <c r="AN1498" s="493"/>
      <c r="BN1498" s="609"/>
    </row>
    <row r="1499" spans="2:66" ht="3.65" customHeight="1">
      <c r="B1499" s="605"/>
      <c r="H1499" s="1513"/>
      <c r="L1499" s="492"/>
      <c r="M1499" s="493"/>
      <c r="N1499" s="723"/>
      <c r="O1499" s="718"/>
      <c r="P1499" s="718"/>
      <c r="Q1499" s="718"/>
      <c r="R1499" s="718"/>
      <c r="S1499" s="718"/>
      <c r="T1499" s="718"/>
      <c r="U1499" s="718"/>
      <c r="V1499" s="718"/>
      <c r="W1499" s="718"/>
      <c r="X1499" s="718"/>
      <c r="Y1499" s="718"/>
      <c r="Z1499" s="718"/>
      <c r="AA1499" s="718"/>
      <c r="AB1499" s="718"/>
      <c r="AC1499" s="718"/>
      <c r="AD1499" s="718"/>
      <c r="AE1499" s="718"/>
      <c r="AF1499" s="718"/>
      <c r="AG1499" s="718"/>
      <c r="AH1499" s="718"/>
      <c r="AI1499" s="718"/>
      <c r="AJ1499" s="718"/>
      <c r="AK1499" s="718"/>
      <c r="AL1499" s="724"/>
      <c r="AM1499" s="492"/>
      <c r="AN1499" s="493"/>
      <c r="BN1499" s="609"/>
    </row>
    <row r="1500" spans="2:66" ht="3.65" customHeight="1">
      <c r="B1500" s="605"/>
      <c r="H1500" s="1513"/>
      <c r="L1500" s="492"/>
      <c r="M1500" s="493"/>
      <c r="N1500" s="723"/>
      <c r="O1500" s="718"/>
      <c r="P1500" s="718"/>
      <c r="Q1500" s="718"/>
      <c r="R1500" s="718"/>
      <c r="S1500" s="718"/>
      <c r="T1500" s="718"/>
      <c r="U1500" s="718"/>
      <c r="V1500" s="718"/>
      <c r="W1500" s="718"/>
      <c r="X1500" s="718"/>
      <c r="Y1500" s="718"/>
      <c r="Z1500" s="718"/>
      <c r="AA1500" s="718"/>
      <c r="AB1500" s="718"/>
      <c r="AC1500" s="718"/>
      <c r="AD1500" s="718"/>
      <c r="AE1500" s="718"/>
      <c r="AF1500" s="718"/>
      <c r="AG1500" s="718"/>
      <c r="AH1500" s="718"/>
      <c r="AI1500" s="718"/>
      <c r="AJ1500" s="718"/>
      <c r="AK1500" s="718"/>
      <c r="AL1500" s="724"/>
      <c r="AM1500" s="492"/>
      <c r="AN1500" s="493"/>
      <c r="BN1500" s="609"/>
    </row>
    <row r="1501" spans="2:66" ht="3.65" customHeight="1">
      <c r="B1501" s="605"/>
      <c r="H1501" s="1513"/>
      <c r="L1501" s="492"/>
      <c r="M1501" s="493"/>
      <c r="N1501" s="723"/>
      <c r="O1501" s="718"/>
      <c r="P1501" s="718"/>
      <c r="Q1501" s="718"/>
      <c r="R1501" s="718"/>
      <c r="S1501" s="718"/>
      <c r="T1501" s="718"/>
      <c r="U1501" s="718"/>
      <c r="V1501" s="718"/>
      <c r="W1501" s="718"/>
      <c r="X1501" s="718"/>
      <c r="Y1501" s="718"/>
      <c r="Z1501" s="718"/>
      <c r="AA1501" s="718"/>
      <c r="AB1501" s="718"/>
      <c r="AC1501" s="718"/>
      <c r="AD1501" s="718"/>
      <c r="AE1501" s="718"/>
      <c r="AF1501" s="718"/>
      <c r="AG1501" s="718"/>
      <c r="AH1501" s="718"/>
      <c r="AI1501" s="718"/>
      <c r="AJ1501" s="718"/>
      <c r="AK1501" s="718"/>
      <c r="AL1501" s="724"/>
      <c r="AM1501" s="492"/>
      <c r="AN1501" s="493"/>
      <c r="BN1501" s="609"/>
    </row>
    <row r="1502" spans="2:66" ht="3.65" customHeight="1">
      <c r="B1502" s="605"/>
      <c r="H1502" s="1513"/>
      <c r="L1502" s="492"/>
      <c r="M1502" s="493"/>
      <c r="N1502" s="723"/>
      <c r="O1502" s="718"/>
      <c r="P1502" s="718"/>
      <c r="Q1502" s="718"/>
      <c r="R1502" s="718"/>
      <c r="S1502" s="718"/>
      <c r="T1502" s="718"/>
      <c r="U1502" s="718"/>
      <c r="V1502" s="718"/>
      <c r="W1502" s="718"/>
      <c r="X1502" s="718"/>
      <c r="Y1502" s="718"/>
      <c r="Z1502" s="718"/>
      <c r="AA1502" s="718"/>
      <c r="AB1502" s="718"/>
      <c r="AC1502" s="718"/>
      <c r="AD1502" s="718"/>
      <c r="AE1502" s="718"/>
      <c r="AF1502" s="718"/>
      <c r="AG1502" s="718"/>
      <c r="AH1502" s="718"/>
      <c r="AI1502" s="718"/>
      <c r="AJ1502" s="718"/>
      <c r="AK1502" s="718"/>
      <c r="AL1502" s="724"/>
      <c r="AM1502" s="492"/>
      <c r="AN1502" s="493"/>
      <c r="BN1502" s="609"/>
    </row>
    <row r="1503" spans="2:66" ht="3.65" customHeight="1">
      <c r="B1503" s="605"/>
      <c r="H1503" s="1513"/>
      <c r="L1503" s="492"/>
      <c r="M1503" s="493"/>
      <c r="N1503" s="723"/>
      <c r="O1503" s="718"/>
      <c r="P1503" s="718"/>
      <c r="Q1503" s="718"/>
      <c r="R1503" s="718"/>
      <c r="S1503" s="718"/>
      <c r="T1503" s="718"/>
      <c r="U1503" s="718"/>
      <c r="V1503" s="718"/>
      <c r="W1503" s="718"/>
      <c r="X1503" s="718"/>
      <c r="Y1503" s="718"/>
      <c r="Z1503" s="718"/>
      <c r="AA1503" s="718"/>
      <c r="AB1503" s="718"/>
      <c r="AC1503" s="718"/>
      <c r="AD1503" s="718"/>
      <c r="AE1503" s="718"/>
      <c r="AF1503" s="718"/>
      <c r="AG1503" s="718"/>
      <c r="AH1503" s="718"/>
      <c r="AI1503" s="718"/>
      <c r="AJ1503" s="718"/>
      <c r="AK1503" s="718"/>
      <c r="AL1503" s="724"/>
      <c r="AM1503" s="492"/>
      <c r="AN1503" s="493"/>
      <c r="BN1503" s="609"/>
    </row>
    <row r="1504" spans="2:66" ht="3.65" customHeight="1">
      <c r="B1504" s="605"/>
      <c r="H1504" s="1513"/>
      <c r="L1504" s="492"/>
      <c r="M1504" s="493"/>
      <c r="N1504" s="723"/>
      <c r="O1504" s="718"/>
      <c r="P1504" s="718"/>
      <c r="Q1504" s="718"/>
      <c r="R1504" s="718"/>
      <c r="S1504" s="718"/>
      <c r="T1504" s="718"/>
      <c r="U1504" s="718"/>
      <c r="V1504" s="718"/>
      <c r="W1504" s="718"/>
      <c r="X1504" s="718"/>
      <c r="Y1504" s="718"/>
      <c r="Z1504" s="718"/>
      <c r="AA1504" s="718"/>
      <c r="AB1504" s="718"/>
      <c r="AC1504" s="718"/>
      <c r="AD1504" s="718"/>
      <c r="AE1504" s="718"/>
      <c r="AF1504" s="718"/>
      <c r="AG1504" s="718"/>
      <c r="AH1504" s="718"/>
      <c r="AI1504" s="718"/>
      <c r="AJ1504" s="718"/>
      <c r="AK1504" s="718"/>
      <c r="AL1504" s="724"/>
      <c r="AM1504" s="492"/>
      <c r="AN1504" s="493"/>
      <c r="BN1504" s="609"/>
    </row>
    <row r="1505" spans="2:66" ht="3.65" customHeight="1">
      <c r="B1505" s="605"/>
      <c r="H1505" s="1513"/>
      <c r="L1505" s="492"/>
      <c r="M1505" s="493"/>
      <c r="N1505" s="718"/>
      <c r="O1505" s="718"/>
      <c r="P1505" s="718"/>
      <c r="Q1505" s="718"/>
      <c r="R1505" s="718"/>
      <c r="S1505" s="718"/>
      <c r="T1505" s="718"/>
      <c r="U1505" s="718"/>
      <c r="V1505" s="718"/>
      <c r="W1505" s="718"/>
      <c r="X1505" s="718"/>
      <c r="Y1505" s="718"/>
      <c r="Z1505" s="718"/>
      <c r="AA1505" s="718"/>
      <c r="AB1505" s="718"/>
      <c r="AC1505" s="718"/>
      <c r="AD1505" s="718"/>
      <c r="AE1505" s="718"/>
      <c r="AF1505" s="718"/>
      <c r="AG1505" s="718"/>
      <c r="AH1505" s="718"/>
      <c r="AI1505" s="718"/>
      <c r="AJ1505" s="718"/>
      <c r="AK1505" s="718"/>
      <c r="AL1505" s="718"/>
      <c r="AM1505" s="492"/>
      <c r="AN1505" s="493"/>
      <c r="BN1505" s="609"/>
    </row>
    <row r="1506" spans="2:66" ht="3.65" customHeight="1">
      <c r="B1506" s="605"/>
      <c r="H1506" s="1513"/>
      <c r="L1506" s="492"/>
      <c r="M1506" s="493"/>
      <c r="N1506" s="718"/>
      <c r="O1506" s="718"/>
      <c r="P1506" s="718"/>
      <c r="Q1506" s="718"/>
      <c r="R1506" s="718"/>
      <c r="S1506" s="718"/>
      <c r="T1506" s="718"/>
      <c r="U1506" s="718"/>
      <c r="V1506" s="718"/>
      <c r="W1506" s="718"/>
      <c r="X1506" s="718"/>
      <c r="Y1506" s="718"/>
      <c r="Z1506" s="718"/>
      <c r="AA1506" s="718"/>
      <c r="AB1506" s="718"/>
      <c r="AC1506" s="718"/>
      <c r="AD1506" s="718"/>
      <c r="AE1506" s="718"/>
      <c r="AF1506" s="718"/>
      <c r="AG1506" s="718"/>
      <c r="AH1506" s="718"/>
      <c r="AI1506" s="718"/>
      <c r="AJ1506" s="718"/>
      <c r="AK1506" s="718"/>
      <c r="AL1506" s="718"/>
      <c r="AM1506" s="492"/>
      <c r="AN1506" s="493"/>
      <c r="BN1506" s="609"/>
    </row>
    <row r="1507" spans="2:66" ht="3.65" customHeight="1">
      <c r="B1507" s="605"/>
      <c r="H1507" s="1513"/>
      <c r="L1507" s="492"/>
      <c r="M1507" s="493"/>
      <c r="N1507" s="718"/>
      <c r="O1507" s="718"/>
      <c r="P1507" s="718"/>
      <c r="Q1507" s="718"/>
      <c r="R1507" s="718"/>
      <c r="S1507" s="718"/>
      <c r="T1507" s="718"/>
      <c r="U1507" s="718"/>
      <c r="V1507" s="718"/>
      <c r="W1507" s="718"/>
      <c r="X1507" s="718"/>
      <c r="Y1507" s="718"/>
      <c r="Z1507" s="718"/>
      <c r="AA1507" s="718"/>
      <c r="AB1507" s="718"/>
      <c r="AC1507" s="718"/>
      <c r="AD1507" s="718"/>
      <c r="AE1507" s="718"/>
      <c r="AF1507" s="718"/>
      <c r="AG1507" s="718"/>
      <c r="AH1507" s="718"/>
      <c r="AI1507" s="718"/>
      <c r="AJ1507" s="718"/>
      <c r="AK1507" s="718"/>
      <c r="AL1507" s="718"/>
      <c r="AM1507" s="492"/>
      <c r="AN1507" s="493"/>
      <c r="BN1507" s="609"/>
    </row>
    <row r="1508" spans="2:66" ht="3.65" customHeight="1">
      <c r="B1508" s="605"/>
      <c r="H1508" s="1513"/>
      <c r="L1508" s="492"/>
      <c r="M1508" s="493"/>
      <c r="N1508" s="718"/>
      <c r="O1508" s="718"/>
      <c r="P1508" s="718"/>
      <c r="Q1508" s="718"/>
      <c r="R1508" s="718"/>
      <c r="S1508" s="718"/>
      <c r="T1508" s="718"/>
      <c r="U1508" s="718"/>
      <c r="V1508" s="718"/>
      <c r="W1508" s="718"/>
      <c r="X1508" s="718"/>
      <c r="Y1508" s="718"/>
      <c r="Z1508" s="718"/>
      <c r="AA1508" s="718"/>
      <c r="AB1508" s="718"/>
      <c r="AC1508" s="718"/>
      <c r="AD1508" s="718"/>
      <c r="AE1508" s="718"/>
      <c r="AF1508" s="718"/>
      <c r="AG1508" s="718"/>
      <c r="AH1508" s="718"/>
      <c r="AI1508" s="718"/>
      <c r="AJ1508" s="718"/>
      <c r="AK1508" s="718"/>
      <c r="AL1508" s="718"/>
      <c r="AM1508" s="492"/>
      <c r="AN1508" s="493"/>
      <c r="BN1508" s="609"/>
    </row>
    <row r="1509" spans="2:66" ht="3.65" customHeight="1">
      <c r="B1509" s="605"/>
      <c r="H1509" s="1513"/>
      <c r="L1509" s="492"/>
      <c r="M1509" s="493"/>
      <c r="N1509" s="718"/>
      <c r="O1509" s="718"/>
      <c r="P1509" s="718"/>
      <c r="Q1509" s="718"/>
      <c r="R1509" s="718"/>
      <c r="S1509" s="718"/>
      <c r="T1509" s="718"/>
      <c r="U1509" s="718"/>
      <c r="V1509" s="718"/>
      <c r="W1509" s="718"/>
      <c r="X1509" s="718"/>
      <c r="Y1509" s="718"/>
      <c r="Z1509" s="718"/>
      <c r="AA1509" s="718"/>
      <c r="AB1509" s="718"/>
      <c r="AC1509" s="718"/>
      <c r="AD1509" s="718"/>
      <c r="AE1509" s="718"/>
      <c r="AF1509" s="718"/>
      <c r="AG1509" s="718"/>
      <c r="AH1509" s="718"/>
      <c r="AI1509" s="718"/>
      <c r="AJ1509" s="718"/>
      <c r="AK1509" s="718"/>
      <c r="AL1509" s="718"/>
      <c r="AM1509" s="492"/>
      <c r="AN1509" s="493"/>
      <c r="BN1509" s="609"/>
    </row>
    <row r="1510" spans="2:66" ht="3.65" customHeight="1">
      <c r="B1510" s="605"/>
      <c r="H1510" s="1513"/>
      <c r="L1510" s="492"/>
      <c r="M1510" s="493"/>
      <c r="N1510" s="718"/>
      <c r="O1510" s="718"/>
      <c r="P1510" s="718"/>
      <c r="Q1510" s="718"/>
      <c r="R1510" s="718"/>
      <c r="S1510" s="718"/>
      <c r="T1510" s="718"/>
      <c r="U1510" s="718"/>
      <c r="V1510" s="718"/>
      <c r="W1510" s="718"/>
      <c r="X1510" s="718"/>
      <c r="Y1510" s="718"/>
      <c r="Z1510" s="718"/>
      <c r="AA1510" s="718"/>
      <c r="AB1510" s="718"/>
      <c r="AC1510" s="718"/>
      <c r="AD1510" s="718"/>
      <c r="AE1510" s="718"/>
      <c r="AF1510" s="718"/>
      <c r="AG1510" s="718"/>
      <c r="AH1510" s="718"/>
      <c r="AI1510" s="718"/>
      <c r="AJ1510" s="718"/>
      <c r="AK1510" s="718"/>
      <c r="AL1510" s="718"/>
      <c r="AM1510" s="492"/>
      <c r="AN1510" s="493"/>
      <c r="BN1510" s="609"/>
    </row>
    <row r="1511" spans="2:66" ht="3.65" customHeight="1">
      <c r="B1511" s="605"/>
      <c r="H1511" s="1513"/>
      <c r="L1511" s="492"/>
      <c r="M1511" s="493"/>
      <c r="N1511" s="718"/>
      <c r="O1511" s="718"/>
      <c r="P1511" s="718"/>
      <c r="Q1511" s="718"/>
      <c r="R1511" s="718"/>
      <c r="S1511" s="718"/>
      <c r="T1511" s="718"/>
      <c r="U1511" s="718"/>
      <c r="V1511" s="718"/>
      <c r="W1511" s="718"/>
      <c r="X1511" s="718"/>
      <c r="Y1511" s="718"/>
      <c r="Z1511" s="718"/>
      <c r="AA1511" s="718"/>
      <c r="AB1511" s="718"/>
      <c r="AC1511" s="718"/>
      <c r="AD1511" s="718"/>
      <c r="AE1511" s="718"/>
      <c r="AF1511" s="718"/>
      <c r="AG1511" s="718"/>
      <c r="AH1511" s="718"/>
      <c r="AI1511" s="718"/>
      <c r="AJ1511" s="718"/>
      <c r="AK1511" s="718"/>
      <c r="AL1511" s="718"/>
      <c r="AM1511" s="492"/>
      <c r="AN1511" s="493"/>
      <c r="BN1511" s="609"/>
    </row>
    <row r="1512" spans="2:66" ht="3.65" customHeight="1">
      <c r="B1512" s="605"/>
      <c r="H1512" s="1513"/>
      <c r="L1512" s="492"/>
      <c r="M1512" s="493"/>
      <c r="N1512" s="718"/>
      <c r="O1512" s="718"/>
      <c r="P1512" s="718"/>
      <c r="Q1512" s="718"/>
      <c r="R1512" s="718"/>
      <c r="S1512" s="718"/>
      <c r="T1512" s="718"/>
      <c r="U1512" s="718"/>
      <c r="V1512" s="718"/>
      <c r="W1512" s="718"/>
      <c r="X1512" s="718"/>
      <c r="Y1512" s="718"/>
      <c r="Z1512" s="718"/>
      <c r="AA1512" s="718"/>
      <c r="AB1512" s="718"/>
      <c r="AC1512" s="718"/>
      <c r="AD1512" s="718"/>
      <c r="AE1512" s="718"/>
      <c r="AF1512" s="718"/>
      <c r="AG1512" s="718"/>
      <c r="AH1512" s="718"/>
      <c r="AI1512" s="718"/>
      <c r="AJ1512" s="718"/>
      <c r="AK1512" s="718"/>
      <c r="AL1512" s="718"/>
      <c r="AM1512" s="492"/>
      <c r="AN1512" s="493"/>
      <c r="BN1512" s="609"/>
    </row>
    <row r="1513" spans="2:66" ht="3.65" customHeight="1">
      <c r="B1513" s="605"/>
      <c r="H1513" s="1513"/>
      <c r="L1513" s="492"/>
      <c r="M1513" s="493"/>
      <c r="N1513" s="718"/>
      <c r="O1513" s="718"/>
      <c r="P1513" s="718"/>
      <c r="Q1513" s="718"/>
      <c r="R1513" s="718"/>
      <c r="S1513" s="718"/>
      <c r="T1513" s="718"/>
      <c r="U1513" s="718"/>
      <c r="V1513" s="718"/>
      <c r="W1513" s="718"/>
      <c r="X1513" s="718"/>
      <c r="Y1513" s="718"/>
      <c r="Z1513" s="718"/>
      <c r="AA1513" s="718"/>
      <c r="AB1513" s="718"/>
      <c r="AC1513" s="718"/>
      <c r="AD1513" s="718"/>
      <c r="AE1513" s="718"/>
      <c r="AF1513" s="718"/>
      <c r="AG1513" s="718"/>
      <c r="AH1513" s="718"/>
      <c r="AI1513" s="718"/>
      <c r="AJ1513" s="718"/>
      <c r="AK1513" s="718"/>
      <c r="AL1513" s="718"/>
      <c r="AM1513" s="492"/>
      <c r="AN1513" s="493"/>
      <c r="BN1513" s="609"/>
    </row>
    <row r="1514" spans="2:66" ht="3.65" customHeight="1">
      <c r="B1514" s="605"/>
      <c r="H1514" s="1513"/>
      <c r="L1514" s="492"/>
      <c r="M1514" s="493"/>
      <c r="N1514" s="718"/>
      <c r="O1514" s="718"/>
      <c r="P1514" s="718"/>
      <c r="Q1514" s="718"/>
      <c r="R1514" s="718"/>
      <c r="S1514" s="718"/>
      <c r="T1514" s="718"/>
      <c r="U1514" s="718"/>
      <c r="V1514" s="718"/>
      <c r="W1514" s="718"/>
      <c r="X1514" s="718"/>
      <c r="Y1514" s="718"/>
      <c r="Z1514" s="718"/>
      <c r="AA1514" s="718"/>
      <c r="AB1514" s="718"/>
      <c r="AC1514" s="718"/>
      <c r="AD1514" s="718"/>
      <c r="AE1514" s="718"/>
      <c r="AF1514" s="718"/>
      <c r="AG1514" s="718"/>
      <c r="AH1514" s="718"/>
      <c r="AI1514" s="718"/>
      <c r="AJ1514" s="718"/>
      <c r="AK1514" s="718"/>
      <c r="AL1514" s="718"/>
      <c r="AM1514" s="492"/>
      <c r="AN1514" s="493"/>
      <c r="BN1514" s="609"/>
    </row>
    <row r="1515" spans="2:66" ht="3.65" customHeight="1">
      <c r="B1515" s="605"/>
      <c r="H1515" s="1513"/>
      <c r="L1515" s="492"/>
      <c r="M1515" s="493"/>
      <c r="N1515" s="718"/>
      <c r="O1515" s="718"/>
      <c r="P1515" s="718"/>
      <c r="Q1515" s="718"/>
      <c r="R1515" s="718"/>
      <c r="S1515" s="718"/>
      <c r="T1515" s="718"/>
      <c r="U1515" s="718"/>
      <c r="V1515" s="718"/>
      <c r="W1515" s="718"/>
      <c r="X1515" s="718"/>
      <c r="Y1515" s="718"/>
      <c r="Z1515" s="718"/>
      <c r="AA1515" s="718"/>
      <c r="AB1515" s="718"/>
      <c r="AC1515" s="718"/>
      <c r="AD1515" s="718"/>
      <c r="AE1515" s="718"/>
      <c r="AF1515" s="718"/>
      <c r="AG1515" s="718"/>
      <c r="AH1515" s="718"/>
      <c r="AI1515" s="718"/>
      <c r="AJ1515" s="718"/>
      <c r="AK1515" s="718"/>
      <c r="AL1515" s="718"/>
      <c r="AM1515" s="492"/>
      <c r="AN1515" s="493"/>
      <c r="BN1515" s="609"/>
    </row>
    <row r="1516" spans="2:66" ht="3.65" customHeight="1">
      <c r="B1516" s="605"/>
      <c r="H1516" s="1513"/>
      <c r="L1516" s="492"/>
      <c r="M1516" s="493"/>
      <c r="N1516" s="718"/>
      <c r="O1516" s="718"/>
      <c r="P1516" s="718"/>
      <c r="Q1516" s="718"/>
      <c r="R1516" s="718"/>
      <c r="S1516" s="718"/>
      <c r="T1516" s="718"/>
      <c r="U1516" s="718"/>
      <c r="V1516" s="718"/>
      <c r="W1516" s="718"/>
      <c r="X1516" s="718"/>
      <c r="Y1516" s="718"/>
      <c r="Z1516" s="718"/>
      <c r="AA1516" s="718"/>
      <c r="AB1516" s="718"/>
      <c r="AC1516" s="718"/>
      <c r="AD1516" s="718"/>
      <c r="AE1516" s="718"/>
      <c r="AF1516" s="718"/>
      <c r="AG1516" s="718"/>
      <c r="AH1516" s="718"/>
      <c r="AI1516" s="718"/>
      <c r="AJ1516" s="718"/>
      <c r="AK1516" s="718"/>
      <c r="AL1516" s="718"/>
      <c r="AM1516" s="492"/>
      <c r="AN1516" s="493"/>
      <c r="BN1516" s="609"/>
    </row>
    <row r="1517" spans="2:66" ht="3.65" customHeight="1">
      <c r="B1517" s="605"/>
      <c r="H1517" s="1513"/>
      <c r="L1517" s="492"/>
      <c r="M1517" s="493"/>
      <c r="N1517" s="718"/>
      <c r="O1517" s="718"/>
      <c r="P1517" s="718"/>
      <c r="Q1517" s="718"/>
      <c r="R1517" s="718"/>
      <c r="S1517" s="718"/>
      <c r="T1517" s="718"/>
      <c r="U1517" s="718"/>
      <c r="V1517" s="718"/>
      <c r="W1517" s="718"/>
      <c r="X1517" s="718"/>
      <c r="Y1517" s="718"/>
      <c r="Z1517" s="718"/>
      <c r="AA1517" s="718"/>
      <c r="AB1517" s="718"/>
      <c r="AC1517" s="718"/>
      <c r="AD1517" s="718"/>
      <c r="AE1517" s="718"/>
      <c r="AF1517" s="718"/>
      <c r="AG1517" s="718"/>
      <c r="AH1517" s="718"/>
      <c r="AI1517" s="718"/>
      <c r="AJ1517" s="718"/>
      <c r="AK1517" s="718"/>
      <c r="AL1517" s="718"/>
      <c r="AM1517" s="492"/>
      <c r="AN1517" s="493"/>
      <c r="BN1517" s="609"/>
    </row>
    <row r="1518" spans="2:66" ht="3.65" customHeight="1">
      <c r="B1518" s="605"/>
      <c r="H1518" s="1513"/>
      <c r="L1518" s="492"/>
      <c r="M1518" s="493"/>
      <c r="N1518" s="718"/>
      <c r="O1518" s="718"/>
      <c r="P1518" s="718"/>
      <c r="Q1518" s="718"/>
      <c r="R1518" s="718"/>
      <c r="S1518" s="718"/>
      <c r="T1518" s="718"/>
      <c r="U1518" s="718"/>
      <c r="V1518" s="718"/>
      <c r="W1518" s="718"/>
      <c r="X1518" s="718"/>
      <c r="Y1518" s="718"/>
      <c r="Z1518" s="718"/>
      <c r="AA1518" s="718"/>
      <c r="AB1518" s="718"/>
      <c r="AC1518" s="718"/>
      <c r="AD1518" s="718"/>
      <c r="AE1518" s="718"/>
      <c r="AF1518" s="718"/>
      <c r="AG1518" s="718"/>
      <c r="AH1518" s="718"/>
      <c r="AI1518" s="718"/>
      <c r="AJ1518" s="718"/>
      <c r="AK1518" s="718"/>
      <c r="AL1518" s="718"/>
      <c r="AM1518" s="492"/>
      <c r="AN1518" s="493"/>
      <c r="BN1518" s="609"/>
    </row>
    <row r="1519" spans="2:66" ht="3.65" customHeight="1">
      <c r="B1519" s="605"/>
      <c r="H1519" s="1513"/>
      <c r="L1519" s="492"/>
      <c r="M1519" s="493"/>
      <c r="N1519" s="718"/>
      <c r="O1519" s="718"/>
      <c r="P1519" s="718"/>
      <c r="Q1519" s="718"/>
      <c r="R1519" s="718"/>
      <c r="S1519" s="718"/>
      <c r="T1519" s="718"/>
      <c r="U1519" s="718"/>
      <c r="V1519" s="718"/>
      <c r="W1519" s="718"/>
      <c r="X1519" s="718"/>
      <c r="Y1519" s="718"/>
      <c r="Z1519" s="718"/>
      <c r="AA1519" s="718"/>
      <c r="AB1519" s="718"/>
      <c r="AC1519" s="718"/>
      <c r="AD1519" s="718"/>
      <c r="AE1519" s="718"/>
      <c r="AF1519" s="718"/>
      <c r="AG1519" s="718"/>
      <c r="AH1519" s="718"/>
      <c r="AI1519" s="718"/>
      <c r="AJ1519" s="718"/>
      <c r="AK1519" s="718"/>
      <c r="AL1519" s="718"/>
      <c r="AM1519" s="492"/>
      <c r="AN1519" s="493"/>
      <c r="BN1519" s="609"/>
    </row>
    <row r="1520" spans="2:66" ht="3.65" customHeight="1">
      <c r="B1520" s="605"/>
      <c r="H1520" s="1513"/>
      <c r="L1520" s="492"/>
      <c r="M1520" s="493"/>
      <c r="N1520" s="718"/>
      <c r="O1520" s="718"/>
      <c r="P1520" s="718"/>
      <c r="Q1520" s="718"/>
      <c r="R1520" s="718"/>
      <c r="S1520" s="718"/>
      <c r="T1520" s="718"/>
      <c r="U1520" s="718"/>
      <c r="V1520" s="718"/>
      <c r="W1520" s="718"/>
      <c r="X1520" s="718"/>
      <c r="Y1520" s="718"/>
      <c r="Z1520" s="718"/>
      <c r="AA1520" s="718"/>
      <c r="AB1520" s="718"/>
      <c r="AC1520" s="718"/>
      <c r="AD1520" s="718"/>
      <c r="AE1520" s="718"/>
      <c r="AF1520" s="718"/>
      <c r="AG1520" s="718"/>
      <c r="AH1520" s="718"/>
      <c r="AI1520" s="718"/>
      <c r="AJ1520" s="718"/>
      <c r="AK1520" s="718"/>
      <c r="AL1520" s="718"/>
      <c r="AM1520" s="492"/>
      <c r="AN1520" s="493"/>
      <c r="BN1520" s="609"/>
    </row>
    <row r="1521" spans="2:66" ht="3.65" customHeight="1">
      <c r="B1521" s="605"/>
      <c r="H1521" s="1513"/>
      <c r="L1521" s="492"/>
      <c r="M1521" s="493"/>
      <c r="N1521" s="718"/>
      <c r="O1521" s="718"/>
      <c r="P1521" s="718"/>
      <c r="Q1521" s="718"/>
      <c r="R1521" s="718"/>
      <c r="S1521" s="718"/>
      <c r="T1521" s="718"/>
      <c r="U1521" s="718"/>
      <c r="V1521" s="718"/>
      <c r="W1521" s="718"/>
      <c r="X1521" s="718"/>
      <c r="Y1521" s="718"/>
      <c r="Z1521" s="718"/>
      <c r="AA1521" s="718"/>
      <c r="AB1521" s="718"/>
      <c r="AC1521" s="718"/>
      <c r="AD1521" s="718"/>
      <c r="AE1521" s="718"/>
      <c r="AF1521" s="718"/>
      <c r="AG1521" s="718"/>
      <c r="AH1521" s="718"/>
      <c r="AI1521" s="718"/>
      <c r="AJ1521" s="718"/>
      <c r="AK1521" s="718"/>
      <c r="AL1521" s="718"/>
      <c r="AM1521" s="492"/>
      <c r="AN1521" s="493"/>
      <c r="BN1521" s="609"/>
    </row>
    <row r="1522" spans="2:66" ht="3.65" customHeight="1">
      <c r="B1522" s="605"/>
      <c r="H1522" s="1513"/>
      <c r="L1522" s="492"/>
      <c r="M1522" s="493"/>
      <c r="N1522" s="718"/>
      <c r="O1522" s="718"/>
      <c r="P1522" s="718"/>
      <c r="Q1522" s="718"/>
      <c r="R1522" s="718"/>
      <c r="S1522" s="718"/>
      <c r="T1522" s="718"/>
      <c r="U1522" s="718"/>
      <c r="V1522" s="718"/>
      <c r="W1522" s="718"/>
      <c r="X1522" s="718"/>
      <c r="Y1522" s="718"/>
      <c r="Z1522" s="718"/>
      <c r="AA1522" s="718"/>
      <c r="AB1522" s="718"/>
      <c r="AC1522" s="718"/>
      <c r="AD1522" s="718"/>
      <c r="AE1522" s="718"/>
      <c r="AF1522" s="718"/>
      <c r="AG1522" s="718"/>
      <c r="AH1522" s="718"/>
      <c r="AI1522" s="718"/>
      <c r="AJ1522" s="718"/>
      <c r="AK1522" s="718"/>
      <c r="AL1522" s="718"/>
      <c r="AM1522" s="492"/>
      <c r="AN1522" s="493"/>
      <c r="BN1522" s="609"/>
    </row>
    <row r="1523" spans="2:66" ht="3.65" customHeight="1">
      <c r="B1523" s="605"/>
      <c r="H1523" s="1513"/>
      <c r="L1523" s="492"/>
      <c r="M1523" s="493"/>
      <c r="N1523" s="718"/>
      <c r="O1523" s="718"/>
      <c r="P1523" s="718"/>
      <c r="Q1523" s="718"/>
      <c r="R1523" s="718"/>
      <c r="S1523" s="718"/>
      <c r="T1523" s="718"/>
      <c r="U1523" s="718"/>
      <c r="V1523" s="718"/>
      <c r="W1523" s="718"/>
      <c r="X1523" s="718"/>
      <c r="Y1523" s="718"/>
      <c r="Z1523" s="718"/>
      <c r="AA1523" s="718"/>
      <c r="AB1523" s="718"/>
      <c r="AC1523" s="718"/>
      <c r="AD1523" s="718"/>
      <c r="AE1523" s="718"/>
      <c r="AF1523" s="718"/>
      <c r="AG1523" s="718"/>
      <c r="AH1523" s="718"/>
      <c r="AI1523" s="718"/>
      <c r="AJ1523" s="718"/>
      <c r="AK1523" s="718"/>
      <c r="AL1523" s="718"/>
      <c r="AM1523" s="492"/>
      <c r="AN1523" s="493"/>
      <c r="BN1523" s="609"/>
    </row>
    <row r="1524" spans="2:66" ht="3.65" customHeight="1">
      <c r="B1524" s="605"/>
      <c r="H1524" s="1513"/>
      <c r="L1524" s="492"/>
      <c r="M1524" s="493"/>
      <c r="N1524" s="718"/>
      <c r="O1524" s="718"/>
      <c r="P1524" s="718"/>
      <c r="Q1524" s="718"/>
      <c r="R1524" s="718"/>
      <c r="S1524" s="718"/>
      <c r="T1524" s="718"/>
      <c r="U1524" s="718"/>
      <c r="V1524" s="718"/>
      <c r="W1524" s="718"/>
      <c r="X1524" s="718"/>
      <c r="Y1524" s="718"/>
      <c r="Z1524" s="718"/>
      <c r="AA1524" s="718"/>
      <c r="AB1524" s="718"/>
      <c r="AC1524" s="718"/>
      <c r="AD1524" s="718"/>
      <c r="AE1524" s="718"/>
      <c r="AF1524" s="718"/>
      <c r="AG1524" s="718"/>
      <c r="AH1524" s="718"/>
      <c r="AI1524" s="718"/>
      <c r="AJ1524" s="718"/>
      <c r="AK1524" s="718"/>
      <c r="AL1524" s="718"/>
      <c r="AM1524" s="492"/>
      <c r="AN1524" s="493"/>
      <c r="BN1524" s="609"/>
    </row>
    <row r="1525" spans="2:66" ht="3.65" customHeight="1">
      <c r="B1525" s="605"/>
      <c r="H1525" s="1513"/>
      <c r="L1525" s="492"/>
      <c r="M1525" s="493"/>
      <c r="N1525" s="718"/>
      <c r="O1525" s="718"/>
      <c r="P1525" s="718"/>
      <c r="Q1525" s="718"/>
      <c r="R1525" s="718"/>
      <c r="S1525" s="718"/>
      <c r="T1525" s="718"/>
      <c r="U1525" s="718"/>
      <c r="V1525" s="718"/>
      <c r="W1525" s="718"/>
      <c r="X1525" s="718"/>
      <c r="Y1525" s="718"/>
      <c r="Z1525" s="718"/>
      <c r="AA1525" s="718"/>
      <c r="AB1525" s="718"/>
      <c r="AC1525" s="718"/>
      <c r="AD1525" s="718"/>
      <c r="AE1525" s="718"/>
      <c r="AF1525" s="718"/>
      <c r="AG1525" s="718"/>
      <c r="AH1525" s="718"/>
      <c r="AI1525" s="718"/>
      <c r="AJ1525" s="718"/>
      <c r="AK1525" s="718"/>
      <c r="AL1525" s="718"/>
      <c r="AM1525" s="492"/>
      <c r="AN1525" s="493"/>
      <c r="BN1525" s="609"/>
    </row>
    <row r="1526" spans="2:66" ht="3.65" customHeight="1">
      <c r="B1526" s="605"/>
      <c r="H1526" s="1513"/>
      <c r="L1526" s="492"/>
      <c r="M1526" s="493"/>
      <c r="N1526" s="718"/>
      <c r="O1526" s="718"/>
      <c r="P1526" s="718"/>
      <c r="Q1526" s="718"/>
      <c r="R1526" s="718"/>
      <c r="S1526" s="718"/>
      <c r="T1526" s="718"/>
      <c r="U1526" s="718"/>
      <c r="V1526" s="718"/>
      <c r="W1526" s="718"/>
      <c r="X1526" s="718"/>
      <c r="Y1526" s="718"/>
      <c r="Z1526" s="718"/>
      <c r="AA1526" s="718"/>
      <c r="AB1526" s="718"/>
      <c r="AC1526" s="718"/>
      <c r="AD1526" s="718"/>
      <c r="AE1526" s="718"/>
      <c r="AF1526" s="718"/>
      <c r="AG1526" s="718"/>
      <c r="AH1526" s="718"/>
      <c r="AI1526" s="718"/>
      <c r="AJ1526" s="718"/>
      <c r="AK1526" s="718"/>
      <c r="AL1526" s="718"/>
      <c r="AM1526" s="492"/>
      <c r="AN1526" s="493"/>
      <c r="BN1526" s="609"/>
    </row>
    <row r="1527" spans="2:66" ht="3.65" customHeight="1">
      <c r="B1527" s="605"/>
      <c r="H1527" s="1513"/>
      <c r="L1527" s="492"/>
      <c r="M1527" s="493"/>
      <c r="N1527" s="718"/>
      <c r="O1527" s="718"/>
      <c r="P1527" s="718"/>
      <c r="Q1527" s="718"/>
      <c r="R1527" s="718"/>
      <c r="S1527" s="718"/>
      <c r="T1527" s="718"/>
      <c r="U1527" s="718"/>
      <c r="V1527" s="718"/>
      <c r="W1527" s="718"/>
      <c r="X1527" s="718"/>
      <c r="Y1527" s="718"/>
      <c r="Z1527" s="718"/>
      <c r="AA1527" s="718"/>
      <c r="AB1527" s="718"/>
      <c r="AC1527" s="718"/>
      <c r="AD1527" s="718"/>
      <c r="AE1527" s="718"/>
      <c r="AF1527" s="718"/>
      <c r="AG1527" s="718"/>
      <c r="AH1527" s="718"/>
      <c r="AI1527" s="718"/>
      <c r="AJ1527" s="718"/>
      <c r="AK1527" s="718"/>
      <c r="AL1527" s="718"/>
      <c r="AM1527" s="492"/>
      <c r="AN1527" s="493"/>
      <c r="BN1527" s="609"/>
    </row>
    <row r="1528" spans="2:66" ht="3.65" customHeight="1">
      <c r="B1528" s="605"/>
      <c r="H1528" s="1513"/>
      <c r="L1528" s="492"/>
      <c r="M1528" s="493"/>
      <c r="N1528" s="718"/>
      <c r="O1528" s="718"/>
      <c r="P1528" s="718"/>
      <c r="Q1528" s="718"/>
      <c r="R1528" s="718"/>
      <c r="S1528" s="718"/>
      <c r="T1528" s="718"/>
      <c r="U1528" s="718"/>
      <c r="V1528" s="718"/>
      <c r="W1528" s="718"/>
      <c r="X1528" s="718"/>
      <c r="Y1528" s="718"/>
      <c r="Z1528" s="718"/>
      <c r="AA1528" s="718"/>
      <c r="AB1528" s="718"/>
      <c r="AC1528" s="718"/>
      <c r="AD1528" s="718"/>
      <c r="AE1528" s="718"/>
      <c r="AF1528" s="718"/>
      <c r="AG1528" s="718"/>
      <c r="AH1528" s="718"/>
      <c r="AI1528" s="718"/>
      <c r="AJ1528" s="718"/>
      <c r="AK1528" s="718"/>
      <c r="AL1528" s="718"/>
      <c r="AM1528" s="492"/>
      <c r="AN1528" s="493"/>
      <c r="BN1528" s="609"/>
    </row>
    <row r="1529" spans="2:66" ht="3.65" customHeight="1">
      <c r="B1529" s="605"/>
      <c r="H1529" s="1513"/>
      <c r="L1529" s="492"/>
      <c r="M1529" s="493"/>
      <c r="N1529" s="718"/>
      <c r="O1529" s="718"/>
      <c r="P1529" s="718"/>
      <c r="Q1529" s="718"/>
      <c r="R1529" s="718"/>
      <c r="S1529" s="718"/>
      <c r="T1529" s="718"/>
      <c r="U1529" s="718"/>
      <c r="V1529" s="718"/>
      <c r="W1529" s="718"/>
      <c r="X1529" s="718"/>
      <c r="Y1529" s="718"/>
      <c r="Z1529" s="718"/>
      <c r="AA1529" s="718"/>
      <c r="AB1529" s="718"/>
      <c r="AC1529" s="718"/>
      <c r="AD1529" s="718"/>
      <c r="AE1529" s="718"/>
      <c r="AF1529" s="718"/>
      <c r="AG1529" s="718"/>
      <c r="AH1529" s="718"/>
      <c r="AI1529" s="718"/>
      <c r="AJ1529" s="718"/>
      <c r="AK1529" s="718"/>
      <c r="AL1529" s="718"/>
      <c r="AM1529" s="492"/>
      <c r="AN1529" s="493"/>
      <c r="BN1529" s="609"/>
    </row>
    <row r="1530" spans="2:66" ht="3.65" customHeight="1">
      <c r="B1530" s="605"/>
      <c r="H1530" s="1513"/>
      <c r="L1530" s="492"/>
      <c r="M1530" s="493"/>
      <c r="N1530" s="718"/>
      <c r="O1530" s="718"/>
      <c r="P1530" s="718"/>
      <c r="Q1530" s="718"/>
      <c r="R1530" s="718"/>
      <c r="S1530" s="718"/>
      <c r="T1530" s="718"/>
      <c r="U1530" s="718"/>
      <c r="V1530" s="718"/>
      <c r="W1530" s="718"/>
      <c r="X1530" s="718"/>
      <c r="Y1530" s="718"/>
      <c r="Z1530" s="718"/>
      <c r="AA1530" s="718"/>
      <c r="AB1530" s="718"/>
      <c r="AC1530" s="718"/>
      <c r="AD1530" s="718"/>
      <c r="AE1530" s="718"/>
      <c r="AF1530" s="718"/>
      <c r="AG1530" s="718"/>
      <c r="AH1530" s="718"/>
      <c r="AI1530" s="718"/>
      <c r="AJ1530" s="718"/>
      <c r="AK1530" s="718"/>
      <c r="AL1530" s="718"/>
      <c r="AM1530" s="492"/>
      <c r="AN1530" s="493"/>
      <c r="BN1530" s="609"/>
    </row>
    <row r="1531" spans="2:66" ht="3.65" customHeight="1">
      <c r="B1531" s="605"/>
      <c r="H1531" s="1513"/>
      <c r="L1531" s="492"/>
      <c r="M1531" s="493"/>
      <c r="N1531" s="718"/>
      <c r="O1531" s="718"/>
      <c r="P1531" s="718"/>
      <c r="Q1531" s="718"/>
      <c r="R1531" s="718"/>
      <c r="S1531" s="718"/>
      <c r="T1531" s="718"/>
      <c r="U1531" s="718"/>
      <c r="V1531" s="718"/>
      <c r="W1531" s="718"/>
      <c r="X1531" s="718"/>
      <c r="Y1531" s="718"/>
      <c r="Z1531" s="718"/>
      <c r="AA1531" s="718"/>
      <c r="AB1531" s="718"/>
      <c r="AC1531" s="718"/>
      <c r="AD1531" s="718"/>
      <c r="AE1531" s="718"/>
      <c r="AF1531" s="718"/>
      <c r="AG1531" s="718"/>
      <c r="AH1531" s="718"/>
      <c r="AI1531" s="718"/>
      <c r="AJ1531" s="718"/>
      <c r="AK1531" s="718"/>
      <c r="AL1531" s="718"/>
      <c r="AM1531" s="492"/>
      <c r="AN1531" s="493"/>
      <c r="BN1531" s="609"/>
    </row>
    <row r="1532" spans="2:66" ht="3.65" customHeight="1">
      <c r="B1532" s="605"/>
      <c r="H1532" s="1513"/>
      <c r="L1532" s="492"/>
      <c r="M1532" s="493"/>
      <c r="N1532" s="718"/>
      <c r="O1532" s="718"/>
      <c r="P1532" s="718"/>
      <c r="Q1532" s="718"/>
      <c r="R1532" s="718"/>
      <c r="S1532" s="718"/>
      <c r="T1532" s="718"/>
      <c r="U1532" s="718"/>
      <c r="V1532" s="718"/>
      <c r="W1532" s="718"/>
      <c r="X1532" s="718"/>
      <c r="Y1532" s="718"/>
      <c r="Z1532" s="718"/>
      <c r="AA1532" s="718"/>
      <c r="AB1532" s="718"/>
      <c r="AC1532" s="718"/>
      <c r="AD1532" s="718"/>
      <c r="AE1532" s="718"/>
      <c r="AF1532" s="718"/>
      <c r="AG1532" s="718"/>
      <c r="AH1532" s="718"/>
      <c r="AI1532" s="718"/>
      <c r="AJ1532" s="718"/>
      <c r="AK1532" s="718"/>
      <c r="AL1532" s="718"/>
      <c r="AM1532" s="492"/>
      <c r="AN1532" s="493"/>
      <c r="BN1532" s="609"/>
    </row>
    <row r="1533" spans="2:66" ht="3.65" customHeight="1">
      <c r="B1533" s="605"/>
      <c r="H1533" s="1513"/>
      <c r="L1533" s="492"/>
      <c r="M1533" s="493"/>
      <c r="N1533" s="718"/>
      <c r="O1533" s="718"/>
      <c r="P1533" s="718"/>
      <c r="Q1533" s="718"/>
      <c r="R1533" s="718"/>
      <c r="S1533" s="718"/>
      <c r="T1533" s="718"/>
      <c r="U1533" s="718"/>
      <c r="V1533" s="718"/>
      <c r="W1533" s="718"/>
      <c r="X1533" s="718"/>
      <c r="Y1533" s="718"/>
      <c r="Z1533" s="718"/>
      <c r="AA1533" s="718"/>
      <c r="AB1533" s="718"/>
      <c r="AC1533" s="718"/>
      <c r="AD1533" s="718"/>
      <c r="AE1533" s="718"/>
      <c r="AF1533" s="718"/>
      <c r="AG1533" s="718"/>
      <c r="AH1533" s="718"/>
      <c r="AI1533" s="718"/>
      <c r="AJ1533" s="718"/>
      <c r="AK1533" s="718"/>
      <c r="AL1533" s="718"/>
      <c r="AM1533" s="492"/>
      <c r="AN1533" s="493"/>
      <c r="BN1533" s="609"/>
    </row>
    <row r="1534" spans="2:66" ht="3.65" customHeight="1">
      <c r="B1534" s="605"/>
      <c r="H1534" s="1513"/>
      <c r="L1534" s="492"/>
      <c r="M1534" s="493"/>
      <c r="N1534" s="718"/>
      <c r="O1534" s="718"/>
      <c r="P1534" s="718"/>
      <c r="Q1534" s="718"/>
      <c r="R1534" s="718"/>
      <c r="S1534" s="718"/>
      <c r="T1534" s="718"/>
      <c r="U1534" s="718"/>
      <c r="V1534" s="718"/>
      <c r="W1534" s="718"/>
      <c r="X1534" s="718"/>
      <c r="Y1534" s="718"/>
      <c r="Z1534" s="718"/>
      <c r="AA1534" s="718"/>
      <c r="AB1534" s="718"/>
      <c r="AC1534" s="718"/>
      <c r="AD1534" s="718"/>
      <c r="AE1534" s="718"/>
      <c r="AF1534" s="718"/>
      <c r="AG1534" s="718"/>
      <c r="AH1534" s="718"/>
      <c r="AI1534" s="718"/>
      <c r="AJ1534" s="718"/>
      <c r="AK1534" s="718"/>
      <c r="AL1534" s="718"/>
      <c r="AM1534" s="492"/>
      <c r="AN1534" s="493"/>
      <c r="BN1534" s="609"/>
    </row>
    <row r="1535" spans="2:66" ht="3.65" customHeight="1">
      <c r="B1535" s="605"/>
      <c r="H1535" s="1513"/>
      <c r="L1535" s="492"/>
      <c r="M1535" s="493"/>
      <c r="N1535" s="718"/>
      <c r="O1535" s="718"/>
      <c r="P1535" s="718"/>
      <c r="Q1535" s="718"/>
      <c r="R1535" s="718"/>
      <c r="S1535" s="718"/>
      <c r="T1535" s="718"/>
      <c r="U1535" s="718"/>
      <c r="V1535" s="718"/>
      <c r="W1535" s="718"/>
      <c r="X1535" s="718"/>
      <c r="Y1535" s="718"/>
      <c r="Z1535" s="718"/>
      <c r="AA1535" s="718"/>
      <c r="AB1535" s="718"/>
      <c r="AC1535" s="718"/>
      <c r="AD1535" s="718"/>
      <c r="AE1535" s="718"/>
      <c r="AF1535" s="718"/>
      <c r="AG1535" s="718"/>
      <c r="AH1535" s="718"/>
      <c r="AI1535" s="718"/>
      <c r="AJ1535" s="718"/>
      <c r="AK1535" s="718"/>
      <c r="AL1535" s="718"/>
      <c r="AM1535" s="492"/>
      <c r="AN1535" s="493"/>
      <c r="BN1535" s="609"/>
    </row>
    <row r="1536" spans="2:66" ht="3.65" customHeight="1">
      <c r="B1536" s="605"/>
      <c r="H1536" s="1513"/>
      <c r="L1536" s="492"/>
      <c r="M1536" s="493"/>
      <c r="N1536" s="725"/>
      <c r="O1536" s="979"/>
      <c r="P1536" s="979"/>
      <c r="Q1536" s="981"/>
      <c r="R1536" s="981"/>
      <c r="S1536" s="726"/>
      <c r="T1536" s="727"/>
      <c r="U1536" s="727"/>
      <c r="V1536" s="727"/>
      <c r="W1536" s="727"/>
      <c r="X1536" s="727"/>
      <c r="Y1536" s="983" t="s">
        <v>265</v>
      </c>
      <c r="Z1536" s="983"/>
      <c r="AA1536" s="983"/>
      <c r="AB1536" s="727"/>
      <c r="AC1536" s="727"/>
      <c r="AD1536" s="727"/>
      <c r="AE1536" s="726"/>
      <c r="AF1536" s="986"/>
      <c r="AG1536" s="986"/>
      <c r="AH1536" s="986"/>
      <c r="AI1536" s="986"/>
      <c r="AJ1536" s="986"/>
      <c r="AK1536" s="986"/>
      <c r="AL1536" s="728"/>
      <c r="AM1536" s="492"/>
      <c r="AN1536" s="493"/>
      <c r="BN1536" s="609"/>
    </row>
    <row r="1537" spans="2:66" ht="3.65" customHeight="1">
      <c r="B1537" s="605"/>
      <c r="H1537" s="1513"/>
      <c r="L1537" s="492"/>
      <c r="M1537" s="493"/>
      <c r="N1537" s="729"/>
      <c r="O1537" s="980"/>
      <c r="P1537" s="980"/>
      <c r="Q1537" s="982"/>
      <c r="R1537" s="982"/>
      <c r="S1537" s="730"/>
      <c r="T1537" s="730"/>
      <c r="U1537" s="730"/>
      <c r="V1537" s="730"/>
      <c r="W1537" s="730"/>
      <c r="X1537" s="731"/>
      <c r="Y1537" s="984"/>
      <c r="Z1537" s="984"/>
      <c r="AA1537" s="984"/>
      <c r="AB1537" s="731"/>
      <c r="AC1537" s="731"/>
      <c r="AD1537" s="730"/>
      <c r="AE1537" s="730"/>
      <c r="AF1537" s="987"/>
      <c r="AG1537" s="987"/>
      <c r="AH1537" s="987"/>
      <c r="AI1537" s="987"/>
      <c r="AJ1537" s="987"/>
      <c r="AK1537" s="987"/>
      <c r="AL1537" s="732"/>
      <c r="AM1537" s="492"/>
      <c r="AN1537" s="493"/>
      <c r="BN1537" s="609"/>
    </row>
    <row r="1538" spans="2:66" ht="3.65" customHeight="1">
      <c r="B1538" s="605"/>
      <c r="H1538" s="1513"/>
      <c r="L1538" s="492"/>
      <c r="M1538" s="493"/>
      <c r="N1538" s="729"/>
      <c r="O1538" s="988"/>
      <c r="P1538" s="988"/>
      <c r="Q1538" s="988"/>
      <c r="R1538" s="733"/>
      <c r="S1538" s="988"/>
      <c r="T1538" s="988"/>
      <c r="U1538" s="988"/>
      <c r="V1538" s="988"/>
      <c r="W1538" s="730"/>
      <c r="X1538" s="731"/>
      <c r="Y1538" s="984"/>
      <c r="Z1538" s="984"/>
      <c r="AA1538" s="984"/>
      <c r="AB1538" s="731"/>
      <c r="AC1538" s="734"/>
      <c r="AD1538" s="734"/>
      <c r="AE1538" s="734"/>
      <c r="AF1538" s="987"/>
      <c r="AG1538" s="987"/>
      <c r="AH1538" s="987"/>
      <c r="AI1538" s="987"/>
      <c r="AJ1538" s="988"/>
      <c r="AK1538" s="988"/>
      <c r="AL1538" s="735"/>
      <c r="AM1538" s="492"/>
      <c r="AN1538" s="493"/>
      <c r="BN1538" s="609"/>
    </row>
    <row r="1539" spans="2:66" ht="3.65" customHeight="1">
      <c r="B1539" s="605"/>
      <c r="H1539" s="1513"/>
      <c r="L1539" s="492"/>
      <c r="M1539" s="493"/>
      <c r="N1539" s="736"/>
      <c r="O1539" s="989"/>
      <c r="P1539" s="989"/>
      <c r="Q1539" s="989"/>
      <c r="R1539" s="737"/>
      <c r="S1539" s="989"/>
      <c r="T1539" s="989"/>
      <c r="U1539" s="989"/>
      <c r="V1539" s="989"/>
      <c r="W1539" s="738"/>
      <c r="X1539" s="738"/>
      <c r="Y1539" s="985"/>
      <c r="Z1539" s="985"/>
      <c r="AA1539" s="985"/>
      <c r="AB1539" s="738"/>
      <c r="AC1539" s="739"/>
      <c r="AD1539" s="739"/>
      <c r="AE1539" s="739"/>
      <c r="AF1539" s="990"/>
      <c r="AG1539" s="990"/>
      <c r="AH1539" s="990"/>
      <c r="AI1539" s="990"/>
      <c r="AJ1539" s="989"/>
      <c r="AK1539" s="989"/>
      <c r="AL1539" s="740"/>
      <c r="AM1539" s="492"/>
      <c r="AN1539" s="493"/>
      <c r="BN1539" s="609"/>
    </row>
    <row r="1540" spans="2:66" ht="3.65" customHeight="1">
      <c r="B1540" s="605"/>
      <c r="H1540" s="1513"/>
      <c r="L1540" s="712"/>
      <c r="M1540" s="713"/>
      <c r="N1540" s="713"/>
      <c r="O1540" s="713"/>
      <c r="P1540" s="713"/>
      <c r="Q1540" s="713"/>
      <c r="R1540" s="713"/>
      <c r="S1540" s="713"/>
      <c r="T1540" s="713"/>
      <c r="U1540" s="713"/>
      <c r="V1540" s="713"/>
      <c r="W1540" s="713"/>
      <c r="X1540" s="713"/>
      <c r="Y1540" s="713"/>
      <c r="Z1540" s="713"/>
      <c r="AA1540" s="713"/>
      <c r="AB1540" s="713"/>
      <c r="AC1540" s="713"/>
      <c r="AD1540" s="713"/>
      <c r="AE1540" s="713"/>
      <c r="AF1540" s="713"/>
      <c r="AG1540" s="713"/>
      <c r="AH1540" s="713"/>
      <c r="AI1540" s="713"/>
      <c r="AJ1540" s="713"/>
      <c r="AK1540" s="713"/>
      <c r="AL1540" s="713"/>
      <c r="AM1540" s="713"/>
      <c r="AN1540" s="714"/>
      <c r="BN1540" s="609"/>
    </row>
    <row r="1541" spans="2:66" ht="3.65" customHeight="1">
      <c r="B1541" s="605"/>
      <c r="H1541" s="1513"/>
      <c r="L1541" s="715"/>
      <c r="M1541" s="716"/>
      <c r="N1541" s="716"/>
      <c r="O1541" s="716"/>
      <c r="P1541" s="716"/>
      <c r="Q1541" s="716"/>
      <c r="R1541" s="716"/>
      <c r="S1541" s="716"/>
      <c r="T1541" s="716"/>
      <c r="U1541" s="716"/>
      <c r="V1541" s="716"/>
      <c r="W1541" s="716"/>
      <c r="X1541" s="716"/>
      <c r="Y1541" s="716"/>
      <c r="Z1541" s="716"/>
      <c r="AA1541" s="716"/>
      <c r="AB1541" s="716"/>
      <c r="AC1541" s="716"/>
      <c r="AD1541" s="716"/>
      <c r="AE1541" s="716"/>
      <c r="AF1541" s="716"/>
      <c r="AG1541" s="716"/>
      <c r="AH1541" s="716"/>
      <c r="AI1541" s="716"/>
      <c r="AJ1541" s="716"/>
      <c r="AK1541" s="716"/>
      <c r="AL1541" s="716"/>
      <c r="AM1541" s="716"/>
      <c r="AN1541" s="717"/>
      <c r="BN1541" s="609"/>
    </row>
    <row r="1542" spans="2:66" ht="3.65" customHeight="1">
      <c r="B1542" s="605"/>
      <c r="H1542" s="1513"/>
      <c r="L1542" s="741"/>
      <c r="M1542" s="742"/>
      <c r="N1542" s="742"/>
      <c r="O1542" s="742"/>
      <c r="P1542" s="742"/>
      <c r="Q1542" s="742"/>
      <c r="R1542" s="742"/>
      <c r="S1542" s="742"/>
      <c r="T1542" s="742"/>
      <c r="U1542" s="742"/>
      <c r="V1542" s="742"/>
      <c r="W1542" s="742"/>
      <c r="X1542" s="742"/>
      <c r="Y1542" s="742"/>
      <c r="Z1542" s="742"/>
      <c r="AA1542" s="742"/>
      <c r="AB1542" s="742"/>
      <c r="AC1542" s="742"/>
      <c r="AD1542" s="742"/>
      <c r="AE1542" s="742"/>
      <c r="AF1542" s="742"/>
      <c r="AG1542" s="742"/>
      <c r="AH1542" s="742"/>
      <c r="AI1542" s="742"/>
      <c r="AJ1542" s="742"/>
      <c r="AK1542" s="742"/>
      <c r="AL1542" s="742"/>
      <c r="AM1542" s="742"/>
      <c r="AN1542" s="743"/>
      <c r="BN1542" s="609"/>
    </row>
    <row r="1543" spans="2:66" ht="3.65" customHeight="1">
      <c r="B1543" s="605"/>
      <c r="H1543" s="1513"/>
      <c r="L1543" s="744"/>
      <c r="M1543" s="745"/>
      <c r="N1543" s="745"/>
      <c r="O1543" s="745"/>
      <c r="P1543" s="745"/>
      <c r="Q1543" s="745"/>
      <c r="R1543" s="745"/>
      <c r="S1543" s="745"/>
      <c r="T1543" s="745"/>
      <c r="U1543" s="745"/>
      <c r="V1543" s="745"/>
      <c r="W1543" s="745"/>
      <c r="X1543" s="745"/>
      <c r="Y1543" s="745"/>
      <c r="Z1543" s="745"/>
      <c r="AA1543" s="745"/>
      <c r="AB1543" s="745"/>
      <c r="AC1543" s="745"/>
      <c r="AD1543" s="745"/>
      <c r="AE1543" s="745"/>
      <c r="AF1543" s="745"/>
      <c r="AG1543" s="745"/>
      <c r="AH1543" s="745"/>
      <c r="AI1543" s="745"/>
      <c r="AJ1543" s="745"/>
      <c r="AK1543" s="745"/>
      <c r="AL1543" s="745"/>
      <c r="AM1543" s="745"/>
      <c r="AN1543" s="746"/>
      <c r="BN1543" s="609"/>
    </row>
    <row r="1544" spans="2:66" ht="3.65" customHeight="1">
      <c r="B1544" s="605"/>
      <c r="H1544" s="1513"/>
      <c r="L1544" s="744"/>
      <c r="M1544" s="745"/>
      <c r="N1544" s="745"/>
      <c r="O1544" s="745"/>
      <c r="P1544" s="745"/>
      <c r="Q1544" s="745"/>
      <c r="R1544" s="745"/>
      <c r="S1544" s="745"/>
      <c r="T1544" s="745"/>
      <c r="U1544" s="745"/>
      <c r="V1544" s="745"/>
      <c r="W1544" s="745"/>
      <c r="X1544" s="745"/>
      <c r="Y1544" s="745"/>
      <c r="Z1544" s="745"/>
      <c r="AA1544" s="745"/>
      <c r="AB1544" s="745"/>
      <c r="AC1544" s="745"/>
      <c r="AD1544" s="745"/>
      <c r="AE1544" s="745"/>
      <c r="AF1544" s="745"/>
      <c r="AG1544" s="745"/>
      <c r="AH1544" s="745"/>
      <c r="AI1544" s="745"/>
      <c r="AJ1544" s="745"/>
      <c r="AK1544" s="745"/>
      <c r="AL1544" s="745"/>
      <c r="AM1544" s="745"/>
      <c r="AN1544" s="746"/>
      <c r="BN1544" s="609"/>
    </row>
    <row r="1545" spans="2:66" ht="3.65" customHeight="1">
      <c r="B1545" s="605"/>
      <c r="H1545" s="1513"/>
      <c r="L1545" s="747"/>
      <c r="M1545" s="748"/>
      <c r="N1545" s="748"/>
      <c r="O1545" s="748"/>
      <c r="P1545" s="748"/>
      <c r="Q1545" s="748"/>
      <c r="R1545" s="748"/>
      <c r="S1545" s="748"/>
      <c r="T1545" s="748"/>
      <c r="U1545" s="748"/>
      <c r="V1545" s="748"/>
      <c r="W1545" s="748"/>
      <c r="X1545" s="748"/>
      <c r="Y1545" s="748"/>
      <c r="Z1545" s="748"/>
      <c r="AA1545" s="748"/>
      <c r="AB1545" s="748"/>
      <c r="AC1545" s="748"/>
      <c r="AD1545" s="748"/>
      <c r="AE1545" s="748"/>
      <c r="AF1545" s="748"/>
      <c r="AG1545" s="748"/>
      <c r="AH1545" s="748"/>
      <c r="AI1545" s="748"/>
      <c r="AJ1545" s="748"/>
      <c r="AK1545" s="748"/>
      <c r="AL1545" s="748"/>
      <c r="AM1545" s="748"/>
      <c r="AN1545" s="749"/>
      <c r="BN1545" s="609"/>
    </row>
    <row r="1546" spans="2:66" ht="3.65" customHeight="1">
      <c r="B1546" s="605"/>
      <c r="H1546" s="1513"/>
      <c r="BN1546" s="609"/>
    </row>
    <row r="1547" spans="2:66" ht="3.65" customHeight="1">
      <c r="B1547" s="605"/>
      <c r="H1547" s="1513"/>
      <c r="BN1547" s="609"/>
    </row>
    <row r="1548" spans="2:66" ht="3.65" customHeight="1">
      <c r="B1548" s="605"/>
      <c r="H1548" s="1513"/>
      <c r="BN1548" s="609"/>
    </row>
    <row r="1549" spans="2:66" ht="3.65" customHeight="1">
      <c r="B1549" s="1517"/>
      <c r="C1549" s="1518"/>
      <c r="D1549" s="1518"/>
      <c r="E1549" s="1518"/>
      <c r="F1549" s="1518"/>
      <c r="G1549" s="1518"/>
      <c r="H1549" s="1518"/>
      <c r="I1549" s="1518"/>
      <c r="J1549" s="1518"/>
      <c r="K1549" s="1518"/>
      <c r="L1549" s="1518"/>
      <c r="M1549" s="1518"/>
      <c r="N1549" s="1518"/>
      <c r="O1549" s="1518"/>
      <c r="P1549" s="1518"/>
      <c r="Q1549" s="1518"/>
      <c r="R1549" s="1518"/>
      <c r="S1549" s="1518"/>
      <c r="T1549" s="1518"/>
      <c r="U1549" s="1518"/>
      <c r="V1549" s="1518"/>
      <c r="W1549" s="1518"/>
      <c r="X1549" s="1518"/>
      <c r="Y1549" s="1518"/>
      <c r="Z1549" s="1518"/>
      <c r="AA1549" s="1518"/>
      <c r="AB1549" s="1518"/>
      <c r="AC1549" s="1518"/>
      <c r="AD1549" s="1518"/>
      <c r="AE1549" s="1518"/>
      <c r="AF1549" s="1518"/>
      <c r="AG1549" s="1518"/>
      <c r="AH1549" s="1518"/>
      <c r="AI1549" s="1518"/>
      <c r="AJ1549" s="1518"/>
      <c r="AK1549" s="1518"/>
      <c r="AL1549" s="1518"/>
      <c r="AM1549" s="1518"/>
      <c r="AN1549" s="1518"/>
      <c r="AO1549" s="1518"/>
      <c r="AP1549" s="1518"/>
      <c r="AQ1549" s="1518"/>
      <c r="AR1549" s="1518"/>
      <c r="AS1549" s="1518"/>
      <c r="AT1549" s="1518"/>
      <c r="AU1549" s="1518"/>
      <c r="AV1549" s="1518"/>
      <c r="AW1549" s="1518"/>
      <c r="AX1549" s="1518"/>
      <c r="AY1549" s="1518"/>
      <c r="AZ1549" s="1518"/>
      <c r="BA1549" s="1518"/>
      <c r="BB1549" s="1518"/>
      <c r="BC1549" s="1518"/>
      <c r="BD1549" s="1518"/>
      <c r="BE1549" s="1518"/>
      <c r="BF1549" s="1518"/>
      <c r="BG1549" s="1518"/>
      <c r="BH1549" s="1518"/>
      <c r="BI1549" s="1518"/>
      <c r="BJ1549" s="1518"/>
      <c r="BK1549" s="1518"/>
      <c r="BL1549" s="1518"/>
      <c r="BM1549" s="1518"/>
      <c r="BN1549" s="1519"/>
    </row>
    <row r="1550" spans="2:66" ht="3.65" customHeight="1">
      <c r="B1550" s="1520"/>
      <c r="C1550" s="1521"/>
      <c r="D1550" s="1521"/>
      <c r="E1550" s="1521"/>
      <c r="F1550" s="1521"/>
      <c r="G1550" s="1521"/>
      <c r="H1550" s="1521"/>
      <c r="I1550" s="1521"/>
      <c r="J1550" s="1521"/>
      <c r="K1550" s="1521"/>
      <c r="L1550" s="1521"/>
      <c r="M1550" s="1521"/>
      <c r="N1550" s="1521"/>
      <c r="O1550" s="1521"/>
      <c r="P1550" s="1521"/>
      <c r="Q1550" s="1521"/>
      <c r="R1550" s="1521"/>
      <c r="S1550" s="1521"/>
      <c r="T1550" s="1521"/>
      <c r="U1550" s="1521"/>
      <c r="V1550" s="1521"/>
      <c r="W1550" s="1521"/>
      <c r="X1550" s="1521"/>
      <c r="Y1550" s="1521"/>
      <c r="Z1550" s="1521"/>
      <c r="AA1550" s="1521"/>
      <c r="AB1550" s="1521"/>
      <c r="AC1550" s="1521"/>
      <c r="AD1550" s="1521"/>
      <c r="AE1550" s="1521"/>
      <c r="AF1550" s="1521"/>
      <c r="AG1550" s="1521"/>
      <c r="AH1550" s="1521"/>
      <c r="AI1550" s="1521"/>
      <c r="AJ1550" s="1521"/>
      <c r="AK1550" s="1521"/>
      <c r="AL1550" s="1521"/>
      <c r="AM1550" s="1521"/>
      <c r="AN1550" s="1521"/>
      <c r="AO1550" s="1521"/>
      <c r="AP1550" s="1521"/>
      <c r="AQ1550" s="1521"/>
      <c r="AR1550" s="1521"/>
      <c r="AS1550" s="1521"/>
      <c r="AT1550" s="1521"/>
      <c r="AU1550" s="1521"/>
      <c r="AV1550" s="1521"/>
      <c r="AW1550" s="1521"/>
      <c r="AX1550" s="1521"/>
      <c r="AY1550" s="1521"/>
      <c r="AZ1550" s="1521"/>
      <c r="BA1550" s="1521"/>
      <c r="BB1550" s="1521"/>
      <c r="BC1550" s="1521"/>
      <c r="BD1550" s="1521"/>
      <c r="BE1550" s="1521"/>
      <c r="BF1550" s="1521"/>
      <c r="BG1550" s="1521"/>
      <c r="BH1550" s="1521"/>
      <c r="BI1550" s="1521"/>
      <c r="BJ1550" s="1521"/>
      <c r="BK1550" s="1521"/>
      <c r="BL1550" s="1521"/>
      <c r="BM1550" s="1521"/>
      <c r="BN1550" s="1522"/>
    </row>
  </sheetData>
  <mergeCells count="141">
    <mergeCell ref="B1549:BN1550"/>
    <mergeCell ref="B1302:BN1303"/>
    <mergeCell ref="H1304:H1381"/>
    <mergeCell ref="B1382:BN1383"/>
    <mergeCell ref="H1384:H1465"/>
    <mergeCell ref="N1397:P1398"/>
    <mergeCell ref="Q1397:S1398"/>
    <mergeCell ref="B1466:BN1467"/>
    <mergeCell ref="H1468:H1548"/>
    <mergeCell ref="N1480:P1481"/>
    <mergeCell ref="Q1480:S1481"/>
    <mergeCell ref="T1480:AG1481"/>
    <mergeCell ref="O1536:P1537"/>
    <mergeCell ref="Q1536:R1537"/>
    <mergeCell ref="Y1536:AA1539"/>
    <mergeCell ref="AF1536:AK1537"/>
    <mergeCell ref="O1538:Q1539"/>
    <mergeCell ref="S1538:V1539"/>
    <mergeCell ref="AF1538:AI1539"/>
    <mergeCell ref="AJ1538:AK1539"/>
    <mergeCell ref="B1102:BN1103"/>
    <mergeCell ref="H1104:H1201"/>
    <mergeCell ref="N1109:P1110"/>
    <mergeCell ref="Q1109:S1110"/>
    <mergeCell ref="B1202:BN1203"/>
    <mergeCell ref="H1204:H1301"/>
    <mergeCell ref="M1209:O1210"/>
    <mergeCell ref="P1209:R1210"/>
    <mergeCell ref="AA1209:AN1210"/>
    <mergeCell ref="N1289:O1290"/>
    <mergeCell ref="P1289:Q1290"/>
    <mergeCell ref="AF1289:AH1292"/>
    <mergeCell ref="AU1289:AZ1290"/>
    <mergeCell ref="N1291:P1292"/>
    <mergeCell ref="R1291:U1292"/>
    <mergeCell ref="AU1291:AX1292"/>
    <mergeCell ref="AY1291:AZ1292"/>
    <mergeCell ref="B1002:BN1003"/>
    <mergeCell ref="H1004:H1101"/>
    <mergeCell ref="M1009:O1010"/>
    <mergeCell ref="P1009:R1010"/>
    <mergeCell ref="T1009:AG1010"/>
    <mergeCell ref="N1089:O1090"/>
    <mergeCell ref="P1089:Q1090"/>
    <mergeCell ref="Y1089:AB1092"/>
    <mergeCell ref="AH1089:AM1090"/>
    <mergeCell ref="N1091:P1092"/>
    <mergeCell ref="AD1091:AG1092"/>
    <mergeCell ref="AH1091:AK1092"/>
    <mergeCell ref="AL1091:AM1092"/>
    <mergeCell ref="H617:H707"/>
    <mergeCell ref="M622:O623"/>
    <mergeCell ref="P622:R623"/>
    <mergeCell ref="B708:BN709"/>
    <mergeCell ref="H803:H901"/>
    <mergeCell ref="B902:BN903"/>
    <mergeCell ref="H904:H1001"/>
    <mergeCell ref="M909:O910"/>
    <mergeCell ref="P909:R910"/>
    <mergeCell ref="S909:AF910"/>
    <mergeCell ref="N989:O990"/>
    <mergeCell ref="P989:Q990"/>
    <mergeCell ref="X989:Z992"/>
    <mergeCell ref="AE989:AJ990"/>
    <mergeCell ref="N991:P992"/>
    <mergeCell ref="R991:U992"/>
    <mergeCell ref="AE991:AH992"/>
    <mergeCell ref="AI991:AJ992"/>
    <mergeCell ref="AY790:AZ791"/>
    <mergeCell ref="B801:BN802"/>
    <mergeCell ref="H710:H800"/>
    <mergeCell ref="M716:O717"/>
    <mergeCell ref="P716:R717"/>
    <mergeCell ref="AA716:AN717"/>
    <mergeCell ref="N788:O789"/>
    <mergeCell ref="P788:Q789"/>
    <mergeCell ref="AF788:AH791"/>
    <mergeCell ref="AU788:AZ789"/>
    <mergeCell ref="N790:P791"/>
    <mergeCell ref="R790:U791"/>
    <mergeCell ref="AU790:AX791"/>
    <mergeCell ref="B615:BN616"/>
    <mergeCell ref="H433:H522"/>
    <mergeCell ref="M438:AN439"/>
    <mergeCell ref="N510:O511"/>
    <mergeCell ref="P510:Q511"/>
    <mergeCell ref="Y510:AB513"/>
    <mergeCell ref="AH510:AM511"/>
    <mergeCell ref="N512:P513"/>
    <mergeCell ref="AD512:AG513"/>
    <mergeCell ref="AH512:AK513"/>
    <mergeCell ref="AL512:AM513"/>
    <mergeCell ref="B523:BN524"/>
    <mergeCell ref="H525:H614"/>
    <mergeCell ref="M530:O531"/>
    <mergeCell ref="P530:R531"/>
    <mergeCell ref="S530:AF531"/>
    <mergeCell ref="N602:O603"/>
    <mergeCell ref="P602:Q603"/>
    <mergeCell ref="X602:Z605"/>
    <mergeCell ref="AE602:AJ603"/>
    <mergeCell ref="N604:P605"/>
    <mergeCell ref="R604:U605"/>
    <mergeCell ref="AE604:AH605"/>
    <mergeCell ref="AI604:AJ605"/>
    <mergeCell ref="H341:H430"/>
    <mergeCell ref="B431:BN432"/>
    <mergeCell ref="H172:H254"/>
    <mergeCell ref="N178:P179"/>
    <mergeCell ref="Q178:S179"/>
    <mergeCell ref="B255:BN256"/>
    <mergeCell ref="H257:H338"/>
    <mergeCell ref="M262:O263"/>
    <mergeCell ref="P262:R263"/>
    <mergeCell ref="AA262:AN263"/>
    <mergeCell ref="N326:O327"/>
    <mergeCell ref="P326:Q327"/>
    <mergeCell ref="AF326:AH329"/>
    <mergeCell ref="AU326:AZ327"/>
    <mergeCell ref="N328:P329"/>
    <mergeCell ref="R328:U329"/>
    <mergeCell ref="AU328:AX329"/>
    <mergeCell ref="AY328:AZ329"/>
    <mergeCell ref="B339:BN340"/>
    <mergeCell ref="H5:H86"/>
    <mergeCell ref="B87:BN88"/>
    <mergeCell ref="S159:V160"/>
    <mergeCell ref="AF159:AI160"/>
    <mergeCell ref="AJ159:AK160"/>
    <mergeCell ref="B2:BN3"/>
    <mergeCell ref="I4:BN4"/>
    <mergeCell ref="B170:BN171"/>
    <mergeCell ref="H89:H169"/>
    <mergeCell ref="N93:P94"/>
    <mergeCell ref="Q93:S94"/>
    <mergeCell ref="T93:AG94"/>
    <mergeCell ref="O157:P158"/>
    <mergeCell ref="Q157:R158"/>
    <mergeCell ref="Y157:AA160"/>
    <mergeCell ref="AF157:AK158"/>
    <mergeCell ref="O159:Q160"/>
  </mergeCells>
  <dataValidations count="1">
    <dataValidation type="list" allowBlank="1" showInputMessage="1" showErrorMessage="1" sqref="D5:D9 D89 D172 D257 D341 D525 D617 D710 D803 D904 D1104 D1204 D1004 D433 D1384 D1304:D1312 D1468" xr:uid="{2D3835D5-EB0F-491E-8762-827B11A51AFA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7"/>
  <sheetViews>
    <sheetView showGridLines="0" zoomScale="145" zoomScaleNormal="145" workbookViewId="0">
      <pane ySplit="3" topLeftCell="A637" activePane="bottomLeft" state="frozen"/>
      <selection activeCell="AP12" sqref="AP12:CC12"/>
      <selection pane="bottomLeft" activeCell="CE38" sqref="CE38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55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01" t="s">
        <v>97</v>
      </c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2"/>
      <c r="U1" s="502"/>
      <c r="V1" s="502"/>
      <c r="W1" s="502"/>
      <c r="X1" s="502"/>
      <c r="Y1" s="502"/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2"/>
      <c r="AP1" s="502"/>
      <c r="AQ1" s="502"/>
      <c r="AR1" s="502"/>
      <c r="AS1" s="502"/>
      <c r="AT1" s="502"/>
      <c r="AU1" s="502"/>
      <c r="AV1" s="502"/>
      <c r="AW1" s="502"/>
      <c r="AX1" s="502"/>
      <c r="AY1" s="502"/>
      <c r="AZ1" s="502"/>
      <c r="BA1" s="502"/>
      <c r="BB1" s="502"/>
      <c r="BC1" s="502"/>
      <c r="BD1" s="502"/>
      <c r="BE1" s="502"/>
      <c r="BF1" s="502"/>
      <c r="BG1" s="502"/>
      <c r="BH1" s="502"/>
      <c r="BI1" s="502"/>
      <c r="BJ1" s="502"/>
      <c r="BK1" s="502"/>
      <c r="BL1" s="502"/>
      <c r="BM1" s="502"/>
      <c r="BN1" s="502"/>
      <c r="BO1" s="502"/>
      <c r="BP1" s="502"/>
      <c r="BQ1" s="502"/>
      <c r="BR1" s="502"/>
      <c r="BS1" s="502"/>
      <c r="BT1" s="502"/>
      <c r="BU1" s="502"/>
      <c r="BV1" s="502"/>
      <c r="BW1" s="502"/>
      <c r="BX1" s="502"/>
      <c r="BY1" s="502"/>
      <c r="BZ1" s="502"/>
      <c r="CA1" s="502"/>
      <c r="CB1" s="502"/>
      <c r="CC1" s="502"/>
      <c r="CD1" s="502"/>
      <c r="CE1" s="502"/>
      <c r="CF1" s="502"/>
      <c r="CG1" s="502"/>
      <c r="CH1" s="502"/>
      <c r="CI1" s="502"/>
      <c r="CJ1" s="502"/>
      <c r="CK1" s="502"/>
      <c r="CL1" s="502"/>
      <c r="CM1" s="502"/>
      <c r="CN1" s="502"/>
      <c r="CO1" s="502"/>
      <c r="CP1" s="502"/>
      <c r="CQ1" s="502"/>
      <c r="CR1" s="502"/>
      <c r="CS1" s="502"/>
      <c r="CT1" s="502"/>
      <c r="CU1" s="502"/>
      <c r="CV1" s="502"/>
      <c r="CW1" s="502"/>
      <c r="CX1" s="502"/>
      <c r="CY1" s="502"/>
      <c r="CZ1" s="502"/>
      <c r="DA1" s="502"/>
      <c r="DB1" s="502"/>
      <c r="DC1" s="502"/>
      <c r="DD1" s="502"/>
      <c r="DE1" s="502"/>
    </row>
    <row r="2" spans="2:109" ht="14.5" customHeight="1">
      <c r="B2" s="501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502"/>
      <c r="AK2" s="502"/>
      <c r="AL2" s="502"/>
      <c r="AM2" s="502"/>
      <c r="AN2" s="502"/>
      <c r="AO2" s="502"/>
      <c r="AP2" s="502"/>
      <c r="AQ2" s="502"/>
      <c r="AR2" s="502"/>
      <c r="AS2" s="502"/>
      <c r="AT2" s="502"/>
      <c r="AU2" s="502"/>
      <c r="AV2" s="502"/>
      <c r="AW2" s="502"/>
      <c r="AX2" s="502"/>
      <c r="AY2" s="502"/>
      <c r="AZ2" s="502"/>
      <c r="BA2" s="502"/>
      <c r="BB2" s="502"/>
      <c r="BC2" s="502"/>
      <c r="BD2" s="502"/>
      <c r="BE2" s="502"/>
      <c r="BF2" s="502"/>
      <c r="BG2" s="502"/>
      <c r="BH2" s="502"/>
      <c r="BI2" s="502"/>
      <c r="BJ2" s="502"/>
      <c r="BK2" s="502"/>
      <c r="BL2" s="502"/>
      <c r="BM2" s="502"/>
      <c r="BN2" s="502"/>
      <c r="BO2" s="502"/>
      <c r="BP2" s="502"/>
      <c r="BQ2" s="502"/>
      <c r="BR2" s="502"/>
      <c r="BS2" s="502"/>
      <c r="BT2" s="502"/>
      <c r="BU2" s="502"/>
      <c r="BV2" s="502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502"/>
      <c r="DC2" s="502"/>
      <c r="DD2" s="502"/>
      <c r="DE2" s="502"/>
    </row>
    <row r="3" spans="2:109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204" t="s">
        <v>219</v>
      </c>
      <c r="J3" s="203" t="s">
        <v>232</v>
      </c>
      <c r="K3" s="322" t="s">
        <v>233</v>
      </c>
      <c r="L3" s="1494" t="s">
        <v>105</v>
      </c>
      <c r="M3" s="1413"/>
      <c r="N3" s="1413"/>
      <c r="O3" s="1413"/>
      <c r="P3" s="1413"/>
      <c r="Q3" s="1413"/>
      <c r="R3" s="1413"/>
      <c r="S3" s="1413"/>
      <c r="T3" s="1413"/>
      <c r="U3" s="1413"/>
      <c r="V3" s="1413"/>
      <c r="W3" s="1413"/>
      <c r="X3" s="1413"/>
      <c r="Y3" s="1413"/>
      <c r="Z3" s="1413"/>
      <c r="AA3" s="1413"/>
      <c r="AB3" s="1413"/>
      <c r="AC3" s="1413"/>
      <c r="AD3" s="1413"/>
      <c r="AE3" s="1413"/>
      <c r="AF3" s="1413"/>
      <c r="AG3" s="1413"/>
      <c r="AH3" s="1413"/>
      <c r="AI3" s="1413"/>
      <c r="AJ3" s="1413"/>
      <c r="AK3" s="1413"/>
      <c r="AL3" s="1413"/>
      <c r="AM3" s="1413"/>
      <c r="AN3" s="1413"/>
      <c r="AO3" s="1413"/>
      <c r="AP3" s="1413"/>
      <c r="AQ3" s="1413"/>
      <c r="AR3" s="1413"/>
      <c r="AS3" s="1413"/>
      <c r="AT3" s="1413"/>
      <c r="AU3" s="1413"/>
      <c r="AV3" s="1413"/>
      <c r="AW3" s="1413"/>
      <c r="AX3" s="1413"/>
      <c r="AY3" s="1413"/>
      <c r="AZ3" s="1413"/>
      <c r="BA3" s="1413"/>
      <c r="BB3" s="1413"/>
      <c r="BC3" s="1413"/>
      <c r="BD3" s="1413"/>
      <c r="BE3" s="1413"/>
      <c r="BF3" s="1413"/>
      <c r="BG3" s="1413"/>
      <c r="BH3" s="1413"/>
      <c r="BI3" s="1413"/>
      <c r="BJ3" s="1413"/>
      <c r="BK3" s="1413"/>
      <c r="BL3" s="1413"/>
      <c r="BM3" s="1413"/>
      <c r="BN3" s="1413"/>
      <c r="BO3" s="1413"/>
      <c r="BP3" s="1413"/>
      <c r="BQ3" s="1413"/>
      <c r="BR3" s="1413"/>
      <c r="BS3" s="1413"/>
      <c r="BT3" s="1413"/>
      <c r="BU3" s="1413"/>
      <c r="BV3" s="1413"/>
      <c r="BW3" s="1413"/>
      <c r="BX3" s="1413"/>
      <c r="BY3" s="1413"/>
      <c r="BZ3" s="1413"/>
      <c r="CA3" s="1413"/>
      <c r="CB3" s="1413"/>
      <c r="CC3" s="1413"/>
      <c r="CD3" s="1413"/>
      <c r="CE3" s="1413"/>
      <c r="CF3" s="1413"/>
      <c r="CG3" s="1413"/>
      <c r="CH3" s="1413"/>
      <c r="CI3" s="1413"/>
      <c r="CJ3" s="1413"/>
      <c r="CK3" s="1413"/>
      <c r="CL3" s="1413"/>
      <c r="CM3" s="1413"/>
      <c r="CN3" s="1413"/>
      <c r="CO3" s="1413"/>
      <c r="CP3" s="1413"/>
      <c r="CQ3" s="1413"/>
      <c r="CR3" s="1413"/>
      <c r="CS3" s="1413"/>
      <c r="CT3" s="1413"/>
      <c r="CU3" s="1413"/>
      <c r="CV3" s="1413"/>
      <c r="CW3" s="1413"/>
      <c r="CX3" s="1413"/>
      <c r="CY3" s="1413"/>
      <c r="CZ3" s="1413"/>
      <c r="DA3" s="1413"/>
      <c r="DB3" s="1413"/>
      <c r="DC3" s="1413"/>
      <c r="DD3" s="1413"/>
      <c r="DE3" s="1413"/>
    </row>
    <row r="4" spans="2:109" ht="3.65" customHeight="1">
      <c r="B4" s="205"/>
      <c r="C4" s="259"/>
      <c r="D4" s="259"/>
      <c r="E4" s="259"/>
      <c r="F4" s="259"/>
      <c r="G4" s="259"/>
      <c r="H4" s="259"/>
      <c r="I4" s="259"/>
      <c r="J4" s="259"/>
      <c r="K4" s="323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59"/>
      <c r="AC4" s="259"/>
      <c r="AD4" s="259"/>
      <c r="AE4" s="259"/>
      <c r="AF4" s="259"/>
      <c r="AG4" s="259"/>
      <c r="AH4" s="259"/>
      <c r="AI4" s="259"/>
      <c r="AJ4" s="259"/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59"/>
      <c r="BE4" s="259"/>
      <c r="BF4" s="259"/>
      <c r="BG4" s="259"/>
      <c r="BH4" s="259"/>
      <c r="BI4" s="259"/>
      <c r="BJ4" s="259"/>
      <c r="BK4" s="259"/>
      <c r="BL4" s="259"/>
      <c r="BM4" s="259"/>
      <c r="BN4" s="259"/>
      <c r="BO4" s="259"/>
      <c r="BP4" s="259"/>
      <c r="BQ4" s="259"/>
      <c r="BR4" s="259"/>
      <c r="BS4" s="259"/>
      <c r="BT4" s="259"/>
      <c r="BU4" s="259"/>
      <c r="BV4" s="259"/>
      <c r="BW4" s="259"/>
      <c r="BX4" s="259"/>
      <c r="BY4" s="259"/>
      <c r="BZ4" s="259"/>
      <c r="CA4" s="259"/>
      <c r="CB4" s="259"/>
      <c r="CC4" s="259"/>
      <c r="CD4" s="259"/>
      <c r="CE4" s="259"/>
      <c r="CF4" s="259"/>
      <c r="CG4" s="259"/>
      <c r="CH4" s="259"/>
      <c r="CI4" s="259"/>
      <c r="CJ4" s="259"/>
      <c r="CK4" s="259"/>
      <c r="CL4" s="259"/>
      <c r="CM4" s="259"/>
      <c r="CN4" s="259"/>
      <c r="CO4" s="259"/>
      <c r="CP4" s="259"/>
      <c r="CQ4" s="259"/>
      <c r="CR4" s="259"/>
      <c r="CS4" s="259"/>
      <c r="CT4" s="259"/>
      <c r="CU4" s="259"/>
      <c r="CV4" s="259"/>
      <c r="CW4" s="259"/>
      <c r="CX4" s="259"/>
      <c r="CY4" s="259"/>
      <c r="CZ4" s="259"/>
      <c r="DA4" s="259"/>
      <c r="DB4" s="259"/>
      <c r="DC4" s="259"/>
      <c r="DD4" s="259"/>
      <c r="DE4" s="259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23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59"/>
      <c r="BJ5" s="259"/>
      <c r="BK5" s="259"/>
      <c r="BL5" s="259"/>
      <c r="BM5" s="259"/>
      <c r="BN5" s="259"/>
      <c r="BO5" s="259"/>
      <c r="BP5" s="259"/>
      <c r="BQ5" s="259"/>
      <c r="BR5" s="259"/>
      <c r="BS5" s="259"/>
      <c r="BT5" s="259"/>
      <c r="BU5" s="259"/>
      <c r="BV5" s="259"/>
      <c r="BW5" s="259"/>
      <c r="BX5" s="259"/>
      <c r="BY5" s="259"/>
      <c r="BZ5" s="259"/>
      <c r="CA5" s="259"/>
      <c r="CB5" s="259"/>
      <c r="CC5" s="259"/>
      <c r="CD5" s="259"/>
      <c r="CE5" s="259"/>
      <c r="CF5" s="259"/>
      <c r="CG5" s="259"/>
      <c r="CH5" s="259"/>
      <c r="CI5" s="259"/>
      <c r="CJ5" s="259"/>
      <c r="CK5" s="259"/>
      <c r="CL5" s="259"/>
      <c r="CM5" s="259"/>
      <c r="CN5" s="259"/>
      <c r="CO5" s="259"/>
      <c r="CP5" s="259"/>
      <c r="CQ5" s="259"/>
      <c r="CR5" s="259"/>
      <c r="CS5" s="259"/>
      <c r="CT5" s="259"/>
      <c r="CU5" s="259"/>
      <c r="CV5" s="259"/>
      <c r="CW5" s="259"/>
      <c r="CX5" s="259"/>
      <c r="CY5" s="259"/>
      <c r="CZ5" s="259"/>
      <c r="DA5" s="259"/>
      <c r="DB5" s="259"/>
      <c r="DC5" s="259"/>
      <c r="DD5" s="259"/>
      <c r="DE5" s="259"/>
    </row>
    <row r="6" spans="2:109">
      <c r="B6" s="1416" t="s">
        <v>106</v>
      </c>
      <c r="C6" s="1416"/>
      <c r="D6" s="1416"/>
      <c r="E6" s="1416"/>
      <c r="F6" s="1416"/>
      <c r="G6" s="1416"/>
      <c r="H6" s="1416"/>
      <c r="I6" s="1416"/>
      <c r="J6" s="1416"/>
      <c r="K6" s="1416"/>
      <c r="L6" s="1416"/>
      <c r="M6" s="1416"/>
      <c r="N6" s="1416"/>
      <c r="O6" s="1416"/>
      <c r="P6" s="1416"/>
      <c r="Q6" s="1416"/>
      <c r="R6" s="1416"/>
      <c r="S6" s="1416"/>
      <c r="T6" s="1416"/>
      <c r="U6" s="1416"/>
      <c r="V6" s="1416"/>
      <c r="W6" s="1416"/>
      <c r="X6" s="1416"/>
      <c r="Y6" s="1416"/>
      <c r="Z6" s="1416"/>
      <c r="AA6" s="1416"/>
      <c r="AB6" s="1416"/>
      <c r="AC6" s="1416"/>
      <c r="AD6" s="1416"/>
      <c r="AE6" s="1416"/>
      <c r="AF6" s="1416"/>
      <c r="AG6" s="1416"/>
      <c r="AH6" s="1416"/>
      <c r="AI6" s="1416"/>
      <c r="AJ6" s="1416"/>
      <c r="AK6" s="1416"/>
      <c r="AL6" s="1416"/>
      <c r="AM6" s="1416"/>
      <c r="AN6" s="1416"/>
      <c r="AO6" s="1416"/>
      <c r="AP6" s="1416"/>
      <c r="AQ6" s="1416"/>
      <c r="AR6" s="1416"/>
      <c r="AS6" s="1416"/>
      <c r="AT6" s="1416"/>
      <c r="AU6" s="1416"/>
      <c r="AV6" s="1416"/>
      <c r="AW6" s="1416"/>
      <c r="AX6" s="1416"/>
      <c r="AY6" s="1416"/>
      <c r="AZ6" s="1416"/>
      <c r="BA6" s="1416"/>
      <c r="BB6" s="1416"/>
      <c r="BC6" s="1416"/>
      <c r="BD6" s="1416"/>
      <c r="BE6" s="1416"/>
      <c r="BF6" s="1416"/>
      <c r="BG6" s="1416"/>
      <c r="BH6" s="1416"/>
      <c r="BI6" s="1416"/>
      <c r="BJ6" s="1416"/>
      <c r="BK6" s="1416"/>
      <c r="BL6" s="1416"/>
      <c r="BM6" s="1416"/>
      <c r="BN6" s="1416"/>
      <c r="BO6" s="1416"/>
      <c r="BP6" s="1416"/>
      <c r="BQ6" s="1416"/>
      <c r="BR6" s="1416"/>
      <c r="BS6" s="1416"/>
      <c r="BT6" s="1416"/>
      <c r="BU6" s="1416"/>
      <c r="BV6" s="1416"/>
      <c r="BW6" s="1416"/>
      <c r="BX6" s="1416"/>
      <c r="BY6" s="1416"/>
      <c r="BZ6" s="1416"/>
      <c r="CA6" s="1416"/>
      <c r="CB6" s="1416"/>
      <c r="CC6" s="1416"/>
      <c r="CD6" s="1416"/>
      <c r="CE6" s="1416"/>
      <c r="CF6" s="1416"/>
      <c r="CG6" s="1416"/>
      <c r="CH6" s="1416"/>
      <c r="CI6" s="1416"/>
      <c r="CJ6" s="1416"/>
      <c r="CK6" s="1416"/>
      <c r="CL6" s="1416"/>
      <c r="CM6" s="1416"/>
      <c r="CN6" s="1416"/>
      <c r="CO6" s="1416"/>
      <c r="CP6" s="1416"/>
      <c r="CQ6" s="1416"/>
      <c r="CR6" s="1416"/>
      <c r="CS6" s="1416"/>
      <c r="CT6" s="1416"/>
      <c r="CU6" s="1416"/>
      <c r="CV6" s="1416"/>
      <c r="CW6" s="1416"/>
      <c r="CX6" s="1416"/>
      <c r="CY6" s="1416"/>
      <c r="CZ6" s="1416"/>
      <c r="DA6" s="1416"/>
      <c r="DB6" s="1416"/>
      <c r="DC6" s="1416"/>
      <c r="DD6" s="1416"/>
      <c r="DE6" s="1416"/>
    </row>
    <row r="7" spans="2:109" ht="3.65" customHeight="1">
      <c r="B7" s="205"/>
      <c r="C7" s="259"/>
      <c r="D7" s="259"/>
      <c r="E7" s="259"/>
      <c r="F7" s="259"/>
      <c r="G7" s="259"/>
      <c r="H7" s="259"/>
      <c r="I7" s="259"/>
      <c r="J7" s="259"/>
      <c r="K7" s="323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59"/>
      <c r="AC7" s="259"/>
      <c r="AD7" s="259"/>
      <c r="AE7" s="259"/>
      <c r="AF7" s="259"/>
      <c r="AG7" s="259"/>
      <c r="AH7" s="259"/>
      <c r="AI7" s="259"/>
      <c r="AJ7" s="259"/>
      <c r="AK7" s="259"/>
      <c r="AL7" s="259"/>
      <c r="AM7" s="259"/>
      <c r="AN7" s="259"/>
      <c r="AO7" s="259"/>
      <c r="AP7" s="259"/>
      <c r="AQ7" s="259"/>
      <c r="AR7" s="259"/>
      <c r="AS7" s="259"/>
      <c r="AT7" s="259"/>
      <c r="AU7" s="259"/>
      <c r="AV7" s="259"/>
      <c r="AW7" s="259"/>
      <c r="AX7" s="259"/>
      <c r="AY7" s="259"/>
      <c r="AZ7" s="259"/>
      <c r="BA7" s="259"/>
      <c r="BB7" s="259"/>
      <c r="BC7" s="259"/>
      <c r="BD7" s="259"/>
      <c r="BE7" s="259"/>
      <c r="BF7" s="259"/>
      <c r="BG7" s="259"/>
      <c r="BH7" s="259"/>
      <c r="BI7" s="259"/>
      <c r="BJ7" s="259"/>
      <c r="BK7" s="259"/>
      <c r="BL7" s="259"/>
      <c r="BM7" s="259"/>
      <c r="BN7" s="259"/>
      <c r="BO7" s="259"/>
      <c r="BP7" s="259"/>
      <c r="BQ7" s="259"/>
      <c r="BR7" s="259"/>
      <c r="BS7" s="259"/>
      <c r="BT7" s="259"/>
      <c r="BU7" s="259"/>
      <c r="BV7" s="259"/>
      <c r="BW7" s="259"/>
      <c r="BX7" s="259"/>
      <c r="BY7" s="259"/>
      <c r="BZ7" s="259"/>
      <c r="CA7" s="259"/>
      <c r="CB7" s="259"/>
      <c r="CC7" s="259"/>
      <c r="CD7" s="259"/>
      <c r="CE7" s="259"/>
      <c r="CF7" s="259"/>
      <c r="CG7" s="259"/>
      <c r="CH7" s="259"/>
      <c r="CI7" s="259"/>
      <c r="CJ7" s="259"/>
      <c r="CK7" s="259"/>
      <c r="CL7" s="259"/>
      <c r="CM7" s="259"/>
      <c r="CN7" s="259"/>
      <c r="CO7" s="259"/>
      <c r="CP7" s="259"/>
      <c r="CQ7" s="259"/>
      <c r="CR7" s="259"/>
      <c r="CS7" s="259"/>
      <c r="CT7" s="259"/>
      <c r="CU7" s="259"/>
      <c r="CV7" s="259"/>
      <c r="CW7" s="259"/>
      <c r="CX7" s="259"/>
      <c r="CY7" s="259"/>
      <c r="CZ7" s="259"/>
      <c r="DA7" s="259"/>
      <c r="DB7" s="259"/>
      <c r="DC7" s="259"/>
      <c r="DD7" s="259"/>
      <c r="DE7" s="259"/>
    </row>
    <row r="8" spans="2:109" ht="14.5" customHeight="1">
      <c r="B8" s="340" t="str">
        <f>"T_VBB"&amp;"X"&amp;G8&amp;"X"&amp;I8&amp;"X"&amp;J8</f>
        <v>T_VBBX630X1of4X1600</v>
      </c>
      <c r="C8" s="341"/>
      <c r="D8" s="209" t="s">
        <v>75</v>
      </c>
      <c r="E8" s="341" t="s">
        <v>220</v>
      </c>
      <c r="F8" s="341" t="s">
        <v>125</v>
      </c>
      <c r="G8" s="456">
        <v>630</v>
      </c>
      <c r="H8" s="504" t="s">
        <v>234</v>
      </c>
      <c r="I8" s="503" t="s">
        <v>191</v>
      </c>
      <c r="J8" s="504">
        <v>1600</v>
      </c>
      <c r="K8" s="342"/>
      <c r="L8" s="260"/>
      <c r="M8" s="260"/>
      <c r="N8" s="260"/>
      <c r="O8" s="260"/>
      <c r="P8" s="260"/>
      <c r="Q8" s="260"/>
      <c r="R8" s="260"/>
      <c r="S8" s="260"/>
      <c r="T8" s="260"/>
      <c r="U8" s="260"/>
      <c r="V8" s="260"/>
      <c r="W8" s="260"/>
      <c r="X8" s="260"/>
      <c r="Y8" s="260"/>
      <c r="Z8" s="260"/>
      <c r="AA8" s="260"/>
      <c r="AB8" s="260"/>
      <c r="AC8" s="260"/>
      <c r="AD8" s="260"/>
      <c r="AE8" s="260"/>
      <c r="AF8" s="260"/>
      <c r="AG8" s="260"/>
      <c r="AH8" s="260"/>
      <c r="AI8" s="260"/>
      <c r="AJ8" s="260"/>
      <c r="AK8" s="260"/>
      <c r="AL8" s="260"/>
      <c r="AM8" s="260"/>
      <c r="AN8" s="260"/>
      <c r="AO8" s="260"/>
      <c r="AP8" s="260"/>
      <c r="AQ8" s="260"/>
      <c r="AR8" s="260"/>
      <c r="AS8" s="260"/>
      <c r="AT8" s="260"/>
      <c r="AU8" s="260"/>
      <c r="AV8" s="260"/>
      <c r="AW8" s="260"/>
      <c r="AX8" s="260"/>
      <c r="AY8" s="260"/>
      <c r="AZ8" s="260"/>
      <c r="BA8" s="260"/>
      <c r="BB8" s="260"/>
      <c r="BC8" s="260"/>
      <c r="BD8" s="260"/>
      <c r="BE8" s="260"/>
      <c r="BF8" s="260"/>
      <c r="BG8" s="260"/>
      <c r="BH8" s="260"/>
      <c r="BI8" s="260"/>
      <c r="BJ8" s="260"/>
      <c r="BK8" s="260"/>
      <c r="BL8" s="260"/>
      <c r="BM8" s="260"/>
      <c r="BN8" s="260"/>
      <c r="BO8" s="260"/>
      <c r="BP8" s="260"/>
      <c r="BQ8" s="260"/>
      <c r="BR8" s="260"/>
      <c r="BS8" s="260"/>
      <c r="BT8" s="260"/>
      <c r="BU8" s="260"/>
      <c r="BV8" s="260"/>
      <c r="BW8" s="260"/>
      <c r="BX8" s="260"/>
      <c r="BY8" s="260"/>
      <c r="BZ8" s="260"/>
      <c r="CA8" s="260"/>
      <c r="CB8" s="260"/>
      <c r="CC8" s="260"/>
      <c r="CD8" s="260"/>
      <c r="CE8" s="260"/>
      <c r="CF8" s="260"/>
      <c r="CG8" s="260"/>
      <c r="CH8" s="260"/>
      <c r="CI8" s="260"/>
      <c r="CJ8" s="260"/>
      <c r="CK8" s="260"/>
      <c r="CL8" s="260"/>
      <c r="CM8" s="260"/>
      <c r="CN8" s="260"/>
      <c r="CO8" s="260"/>
      <c r="CP8" s="260"/>
      <c r="CQ8" s="260"/>
      <c r="CR8" s="260"/>
      <c r="CS8" s="260"/>
      <c r="CT8" s="260"/>
      <c r="CU8" s="260"/>
      <c r="CV8" s="260"/>
      <c r="CW8" s="260"/>
      <c r="CX8" s="260"/>
      <c r="CY8" s="260"/>
      <c r="CZ8" s="260"/>
      <c r="DA8" s="260"/>
      <c r="DB8" s="260"/>
      <c r="DC8" s="260"/>
      <c r="DD8" s="260"/>
      <c r="DE8" s="260"/>
    </row>
    <row r="9" spans="2:109" ht="15.5" customHeight="1">
      <c r="B9" s="212"/>
      <c r="K9" s="343"/>
    </row>
    <row r="10" spans="2:109" ht="3.65" customHeight="1">
      <c r="B10" s="212"/>
      <c r="K10" s="343"/>
    </row>
    <row r="11" spans="2:109" ht="3.65" customHeight="1">
      <c r="B11" s="212"/>
      <c r="K11" s="343"/>
    </row>
    <row r="12" spans="2:109" ht="3.65" customHeight="1">
      <c r="B12" s="212"/>
      <c r="K12" s="343"/>
      <c r="O12" s="459"/>
      <c r="P12" s="460"/>
      <c r="Q12" s="460"/>
      <c r="R12" s="460"/>
      <c r="S12" s="460"/>
      <c r="T12" s="460"/>
      <c r="U12" s="460"/>
      <c r="V12" s="461"/>
    </row>
    <row r="13" spans="2:109" ht="3.65" customHeight="1">
      <c r="B13" s="212"/>
      <c r="K13" s="343"/>
      <c r="O13" s="462"/>
      <c r="P13" s="463"/>
      <c r="Q13" s="464"/>
      <c r="R13" s="464"/>
      <c r="S13" s="464"/>
      <c r="T13" s="464"/>
      <c r="U13" s="463"/>
      <c r="V13" s="465"/>
    </row>
    <row r="14" spans="2:109" ht="3.65" customHeight="1">
      <c r="B14" s="212"/>
      <c r="K14" s="343"/>
      <c r="O14" s="459"/>
      <c r="P14" s="460"/>
      <c r="Q14" s="1537" t="s">
        <v>111</v>
      </c>
      <c r="R14" s="956"/>
      <c r="S14" s="956"/>
      <c r="T14" s="957"/>
      <c r="U14" s="460"/>
      <c r="V14" s="461"/>
    </row>
    <row r="15" spans="2:109" ht="3.65" customHeight="1">
      <c r="B15" s="212"/>
      <c r="K15" s="343"/>
      <c r="O15" s="466"/>
      <c r="P15" s="464"/>
      <c r="Q15" s="1538"/>
      <c r="R15" s="958"/>
      <c r="S15" s="958"/>
      <c r="T15" s="959"/>
      <c r="U15" s="464"/>
      <c r="V15" s="467"/>
    </row>
    <row r="16" spans="2:109" ht="3.65" customHeight="1">
      <c r="B16" s="212"/>
      <c r="K16" s="343"/>
      <c r="O16" s="466"/>
      <c r="P16" s="464"/>
      <c r="Q16" s="468"/>
      <c r="R16" s="896"/>
      <c r="S16" s="928"/>
      <c r="T16" s="469"/>
      <c r="U16" s="464"/>
      <c r="V16" s="467"/>
    </row>
    <row r="17" spans="2:22" ht="3.65" customHeight="1">
      <c r="B17" s="212"/>
      <c r="K17" s="343"/>
      <c r="O17" s="466"/>
      <c r="P17" s="464"/>
      <c r="Q17" s="468"/>
      <c r="R17" s="899"/>
      <c r="S17" s="900"/>
      <c r="T17" s="469"/>
      <c r="U17" s="464"/>
      <c r="V17" s="467"/>
    </row>
    <row r="18" spans="2:22" ht="3.65" customHeight="1">
      <c r="B18" s="212"/>
      <c r="K18" s="343"/>
      <c r="O18" s="466"/>
      <c r="P18" s="464"/>
      <c r="Q18" s="468"/>
      <c r="R18" s="875"/>
      <c r="S18" s="875"/>
      <c r="T18" s="469"/>
      <c r="U18" s="464"/>
      <c r="V18" s="467"/>
    </row>
    <row r="19" spans="2:22" ht="3.65" customHeight="1">
      <c r="B19" s="212"/>
      <c r="K19" s="343"/>
      <c r="O19" s="466"/>
      <c r="P19" s="464"/>
      <c r="Q19" s="468"/>
      <c r="R19" s="875"/>
      <c r="S19" s="875"/>
      <c r="T19" s="469"/>
      <c r="U19" s="464"/>
      <c r="V19" s="467"/>
    </row>
    <row r="20" spans="2:22" ht="3.65" customHeight="1">
      <c r="B20" s="212"/>
      <c r="K20" s="343"/>
      <c r="O20" s="466"/>
      <c r="P20" s="464"/>
      <c r="Q20" s="468"/>
      <c r="R20" s="875"/>
      <c r="S20" s="875"/>
      <c r="T20" s="469"/>
      <c r="U20" s="464"/>
      <c r="V20" s="467"/>
    </row>
    <row r="21" spans="2:22" ht="3.65" customHeight="1">
      <c r="B21" s="212"/>
      <c r="K21" s="343"/>
      <c r="O21" s="466"/>
      <c r="P21" s="464"/>
      <c r="Q21" s="468"/>
      <c r="R21" s="875"/>
      <c r="S21" s="875"/>
      <c r="T21" s="469"/>
      <c r="U21" s="464"/>
      <c r="V21" s="467"/>
    </row>
    <row r="22" spans="2:22" ht="3.65" customHeight="1">
      <c r="B22" s="212"/>
      <c r="K22" s="343"/>
      <c r="O22" s="466"/>
      <c r="P22" s="464"/>
      <c r="Q22" s="468"/>
      <c r="R22" s="875"/>
      <c r="S22" s="875"/>
      <c r="T22" s="469"/>
      <c r="U22" s="464"/>
      <c r="V22" s="467"/>
    </row>
    <row r="23" spans="2:22" ht="3.65" customHeight="1">
      <c r="B23" s="212"/>
      <c r="K23" s="343"/>
      <c r="O23" s="466"/>
      <c r="P23" s="464"/>
      <c r="Q23" s="468"/>
      <c r="R23" s="875"/>
      <c r="S23" s="875"/>
      <c r="T23" s="469"/>
      <c r="U23" s="464"/>
      <c r="V23" s="467"/>
    </row>
    <row r="24" spans="2:22" ht="3.65" customHeight="1">
      <c r="B24" s="212"/>
      <c r="K24" s="343"/>
      <c r="O24" s="466"/>
      <c r="P24" s="464"/>
      <c r="Q24" s="468"/>
      <c r="R24" s="875"/>
      <c r="S24" s="875"/>
      <c r="T24" s="469"/>
      <c r="U24" s="464"/>
      <c r="V24" s="467"/>
    </row>
    <row r="25" spans="2:22" ht="3.65" customHeight="1">
      <c r="B25" s="212"/>
      <c r="K25" s="343"/>
      <c r="O25" s="466"/>
      <c r="P25" s="464"/>
      <c r="Q25" s="468"/>
      <c r="R25" s="875"/>
      <c r="S25" s="875"/>
      <c r="T25" s="469"/>
      <c r="U25" s="464"/>
      <c r="V25" s="467"/>
    </row>
    <row r="26" spans="2:22" ht="3.65" customHeight="1">
      <c r="B26" s="212"/>
      <c r="K26" s="343"/>
      <c r="O26" s="466"/>
      <c r="P26" s="464"/>
      <c r="Q26" s="468"/>
      <c r="R26" s="875"/>
      <c r="S26" s="875"/>
      <c r="T26" s="469"/>
      <c r="U26" s="464"/>
      <c r="V26" s="467"/>
    </row>
    <row r="27" spans="2:22" ht="3.65" customHeight="1">
      <c r="B27" s="212"/>
      <c r="K27" s="343"/>
      <c r="O27" s="466"/>
      <c r="P27" s="464"/>
      <c r="Q27" s="468"/>
      <c r="R27" s="875"/>
      <c r="S27" s="875"/>
      <c r="T27" s="469"/>
      <c r="U27" s="464"/>
      <c r="V27" s="467"/>
    </row>
    <row r="28" spans="2:22" ht="3.65" customHeight="1">
      <c r="B28" s="212"/>
      <c r="K28" s="343"/>
      <c r="O28" s="466"/>
      <c r="P28" s="464"/>
      <c r="Q28" s="468"/>
      <c r="R28" s="875"/>
      <c r="S28" s="875"/>
      <c r="T28" s="469"/>
      <c r="U28" s="464"/>
      <c r="V28" s="467"/>
    </row>
    <row r="29" spans="2:22" ht="3.65" customHeight="1">
      <c r="B29" s="212"/>
      <c r="K29" s="343"/>
      <c r="O29" s="466"/>
      <c r="P29" s="464"/>
      <c r="Q29" s="468"/>
      <c r="R29" s="875"/>
      <c r="S29" s="875"/>
      <c r="T29" s="469"/>
      <c r="U29" s="464"/>
      <c r="V29" s="467"/>
    </row>
    <row r="30" spans="2:22" ht="3.65" customHeight="1">
      <c r="B30" s="212"/>
      <c r="K30" s="343"/>
      <c r="O30" s="466"/>
      <c r="P30" s="464"/>
      <c r="Q30" s="468"/>
      <c r="R30" s="875"/>
      <c r="S30" s="875"/>
      <c r="T30" s="469"/>
      <c r="U30" s="464"/>
      <c r="V30" s="467"/>
    </row>
    <row r="31" spans="2:22" ht="3.65" customHeight="1">
      <c r="B31" s="212"/>
      <c r="K31" s="343"/>
      <c r="O31" s="466"/>
      <c r="P31" s="464"/>
      <c r="Q31" s="468"/>
      <c r="R31" s="899"/>
      <c r="S31" s="900"/>
      <c r="T31" s="469"/>
      <c r="U31" s="464"/>
      <c r="V31" s="467"/>
    </row>
    <row r="32" spans="2:22" ht="3.65" customHeight="1">
      <c r="B32" s="212"/>
      <c r="K32" s="343"/>
      <c r="O32" s="466"/>
      <c r="P32" s="464"/>
      <c r="Q32" s="468"/>
      <c r="R32" s="902"/>
      <c r="S32" s="904"/>
      <c r="T32" s="469"/>
      <c r="U32" s="464"/>
      <c r="V32" s="467"/>
    </row>
    <row r="33" spans="2:22" ht="3.65" customHeight="1">
      <c r="B33" s="212"/>
      <c r="K33" s="343"/>
      <c r="O33" s="466"/>
      <c r="P33" s="464"/>
      <c r="Q33" s="468"/>
      <c r="R33" s="470"/>
      <c r="S33" s="470"/>
      <c r="T33" s="469"/>
      <c r="U33" s="464"/>
      <c r="V33" s="467"/>
    </row>
    <row r="34" spans="2:22" ht="3.65" customHeight="1">
      <c r="B34" s="212"/>
      <c r="K34" s="343"/>
      <c r="O34" s="466"/>
      <c r="P34" s="464"/>
      <c r="Q34" s="468"/>
      <c r="R34" s="470"/>
      <c r="S34" s="470"/>
      <c r="T34" s="469"/>
      <c r="U34" s="464"/>
      <c r="V34" s="467"/>
    </row>
    <row r="35" spans="2:22" ht="3.65" customHeight="1">
      <c r="B35" s="212"/>
      <c r="K35" s="343"/>
      <c r="O35" s="466"/>
      <c r="P35" s="464"/>
      <c r="Q35" s="468"/>
      <c r="R35" s="470"/>
      <c r="S35" s="470"/>
      <c r="T35" s="469"/>
      <c r="U35" s="464"/>
      <c r="V35" s="467"/>
    </row>
    <row r="36" spans="2:22" ht="3.65" customHeight="1">
      <c r="B36" s="212"/>
      <c r="K36" s="343"/>
      <c r="O36" s="466"/>
      <c r="P36" s="464"/>
      <c r="Q36" s="468"/>
      <c r="R36" s="470"/>
      <c r="S36" s="470"/>
      <c r="T36" s="469"/>
      <c r="U36" s="464"/>
      <c r="V36" s="467"/>
    </row>
    <row r="37" spans="2:22" ht="3.65" customHeight="1">
      <c r="B37" s="212"/>
      <c r="K37" s="343"/>
      <c r="O37" s="466"/>
      <c r="P37" s="464"/>
      <c r="Q37" s="468"/>
      <c r="R37" s="470"/>
      <c r="S37" s="470"/>
      <c r="T37" s="469"/>
      <c r="U37" s="464"/>
      <c r="V37" s="467"/>
    </row>
    <row r="38" spans="2:22" ht="3.65" customHeight="1">
      <c r="B38" s="212"/>
      <c r="K38" s="343"/>
      <c r="O38" s="466"/>
      <c r="P38" s="464"/>
      <c r="Q38" s="468"/>
      <c r="R38" s="470"/>
      <c r="S38" s="470"/>
      <c r="T38" s="469"/>
      <c r="U38" s="464"/>
      <c r="V38" s="467"/>
    </row>
    <row r="39" spans="2:22" ht="3.65" customHeight="1">
      <c r="B39" s="212"/>
      <c r="K39" s="343"/>
      <c r="O39" s="466"/>
      <c r="P39" s="464"/>
      <c r="Q39" s="468"/>
      <c r="R39" s="470"/>
      <c r="S39" s="470"/>
      <c r="T39" s="469"/>
      <c r="U39" s="464"/>
      <c r="V39" s="467"/>
    </row>
    <row r="40" spans="2:22" ht="3.65" customHeight="1">
      <c r="B40" s="212"/>
      <c r="K40" s="343"/>
      <c r="O40" s="466"/>
      <c r="P40" s="464"/>
      <c r="Q40" s="468"/>
      <c r="R40" s="470"/>
      <c r="S40" s="470"/>
      <c r="T40" s="469"/>
      <c r="U40" s="464"/>
      <c r="V40" s="467"/>
    </row>
    <row r="41" spans="2:22" ht="3.65" customHeight="1">
      <c r="B41" s="212"/>
      <c r="K41" s="343"/>
      <c r="O41" s="466"/>
      <c r="P41" s="464"/>
      <c r="Q41" s="468"/>
      <c r="R41" s="470"/>
      <c r="S41" s="470"/>
      <c r="T41" s="469"/>
      <c r="U41" s="464"/>
      <c r="V41" s="467"/>
    </row>
    <row r="42" spans="2:22" ht="3.65" customHeight="1">
      <c r="B42" s="212"/>
      <c r="K42" s="343"/>
      <c r="O42" s="466"/>
      <c r="P42" s="464"/>
      <c r="Q42" s="468"/>
      <c r="R42" s="470"/>
      <c r="S42" s="470"/>
      <c r="T42" s="469"/>
      <c r="U42" s="464"/>
      <c r="V42" s="467"/>
    </row>
    <row r="43" spans="2:22" ht="3.65" customHeight="1">
      <c r="B43" s="212"/>
      <c r="K43" s="343"/>
      <c r="O43" s="466"/>
      <c r="P43" s="464"/>
      <c r="Q43" s="468"/>
      <c r="R43" s="470"/>
      <c r="S43" s="470"/>
      <c r="T43" s="469"/>
      <c r="U43" s="464"/>
      <c r="V43" s="467"/>
    </row>
    <row r="44" spans="2:22" ht="3.65" customHeight="1">
      <c r="B44" s="212"/>
      <c r="K44" s="343"/>
      <c r="O44" s="466"/>
      <c r="P44" s="464"/>
      <c r="Q44" s="468"/>
      <c r="R44" s="470"/>
      <c r="S44" s="470"/>
      <c r="T44" s="469"/>
      <c r="U44" s="464"/>
      <c r="V44" s="467"/>
    </row>
    <row r="45" spans="2:22" ht="3.65" customHeight="1">
      <c r="B45" s="212"/>
      <c r="K45" s="343"/>
      <c r="O45" s="466"/>
      <c r="P45" s="464"/>
      <c r="Q45" s="468"/>
      <c r="R45" s="470"/>
      <c r="S45" s="470"/>
      <c r="T45" s="469"/>
      <c r="U45" s="464"/>
      <c r="V45" s="467"/>
    </row>
    <row r="46" spans="2:22" ht="3.65" customHeight="1">
      <c r="B46" s="212"/>
      <c r="K46" s="343"/>
      <c r="O46" s="466"/>
      <c r="P46" s="464"/>
      <c r="Q46" s="468"/>
      <c r="R46" s="470"/>
      <c r="S46" s="470"/>
      <c r="T46" s="469"/>
      <c r="U46" s="464"/>
      <c r="V46" s="467"/>
    </row>
    <row r="47" spans="2:22" ht="3.65" customHeight="1">
      <c r="B47" s="212"/>
      <c r="K47" s="343"/>
      <c r="O47" s="466"/>
      <c r="P47" s="464"/>
      <c r="Q47" s="468"/>
      <c r="R47" s="470"/>
      <c r="S47" s="470"/>
      <c r="T47" s="469"/>
      <c r="U47" s="464"/>
      <c r="V47" s="467"/>
    </row>
    <row r="48" spans="2:22" ht="3.65" customHeight="1">
      <c r="B48" s="212"/>
      <c r="K48" s="343"/>
      <c r="O48" s="466"/>
      <c r="P48" s="464"/>
      <c r="Q48" s="468"/>
      <c r="R48" s="470"/>
      <c r="S48" s="470"/>
      <c r="T48" s="469"/>
      <c r="U48" s="464"/>
      <c r="V48" s="467"/>
    </row>
    <row r="49" spans="2:22" ht="3.65" customHeight="1">
      <c r="B49" s="212"/>
      <c r="K49" s="343"/>
      <c r="O49" s="466"/>
      <c r="P49" s="464"/>
      <c r="Q49" s="468"/>
      <c r="R49" s="470"/>
      <c r="S49" s="470"/>
      <c r="T49" s="469"/>
      <c r="U49" s="464"/>
      <c r="V49" s="467"/>
    </row>
    <row r="50" spans="2:22" ht="3.65" customHeight="1">
      <c r="B50" s="212"/>
      <c r="K50" s="343"/>
      <c r="O50" s="466"/>
      <c r="P50" s="464"/>
      <c r="Q50" s="468"/>
      <c r="R50" s="470"/>
      <c r="S50" s="470"/>
      <c r="T50" s="469"/>
      <c r="U50" s="464"/>
      <c r="V50" s="467"/>
    </row>
    <row r="51" spans="2:22" ht="3.65" customHeight="1">
      <c r="B51" s="212"/>
      <c r="K51" s="343"/>
      <c r="O51" s="466"/>
      <c r="P51" s="464"/>
      <c r="Q51" s="468"/>
      <c r="R51" s="470"/>
      <c r="S51" s="470"/>
      <c r="T51" s="469"/>
      <c r="U51" s="464"/>
      <c r="V51" s="467"/>
    </row>
    <row r="52" spans="2:22" ht="3.65" customHeight="1">
      <c r="B52" s="212"/>
      <c r="K52" s="343"/>
      <c r="O52" s="466"/>
      <c r="P52" s="464"/>
      <c r="Q52" s="468"/>
      <c r="R52" s="470"/>
      <c r="S52" s="470"/>
      <c r="T52" s="469"/>
      <c r="U52" s="464"/>
      <c r="V52" s="467"/>
    </row>
    <row r="53" spans="2:22" ht="3.65" customHeight="1">
      <c r="B53" s="212"/>
      <c r="K53" s="343"/>
      <c r="O53" s="466"/>
      <c r="P53" s="464"/>
      <c r="Q53" s="468"/>
      <c r="R53" s="470"/>
      <c r="S53" s="470"/>
      <c r="T53" s="469"/>
      <c r="U53" s="464"/>
      <c r="V53" s="467"/>
    </row>
    <row r="54" spans="2:22" ht="3.65" customHeight="1">
      <c r="B54" s="212"/>
      <c r="K54" s="343"/>
      <c r="O54" s="466"/>
      <c r="P54" s="464"/>
      <c r="Q54" s="468"/>
      <c r="R54" s="470"/>
      <c r="S54" s="470"/>
      <c r="T54" s="469"/>
      <c r="U54" s="464"/>
      <c r="V54" s="467"/>
    </row>
    <row r="55" spans="2:22" ht="3.65" customHeight="1">
      <c r="B55" s="212"/>
      <c r="K55" s="343"/>
      <c r="O55" s="466"/>
      <c r="P55" s="464"/>
      <c r="Q55" s="468"/>
      <c r="R55" s="470"/>
      <c r="S55" s="470"/>
      <c r="T55" s="469"/>
      <c r="U55" s="464"/>
      <c r="V55" s="467"/>
    </row>
    <row r="56" spans="2:22" ht="3.65" customHeight="1">
      <c r="B56" s="212"/>
      <c r="K56" s="343"/>
      <c r="O56" s="466"/>
      <c r="P56" s="464"/>
      <c r="Q56" s="468"/>
      <c r="R56" s="470"/>
      <c r="S56" s="470"/>
      <c r="T56" s="469"/>
      <c r="U56" s="464"/>
      <c r="V56" s="467"/>
    </row>
    <row r="57" spans="2:22" ht="3.65" customHeight="1">
      <c r="B57" s="212"/>
      <c r="K57" s="343"/>
      <c r="O57" s="466"/>
      <c r="P57" s="464"/>
      <c r="Q57" s="468"/>
      <c r="R57" s="470"/>
      <c r="S57" s="470"/>
      <c r="T57" s="469"/>
      <c r="U57" s="464"/>
      <c r="V57" s="467"/>
    </row>
    <row r="58" spans="2:22" ht="3.65" customHeight="1">
      <c r="B58" s="212"/>
      <c r="K58" s="343"/>
      <c r="O58" s="466"/>
      <c r="P58" s="464"/>
      <c r="Q58" s="468"/>
      <c r="R58" s="470"/>
      <c r="S58" s="470"/>
      <c r="T58" s="469"/>
      <c r="U58" s="464"/>
      <c r="V58" s="467"/>
    </row>
    <row r="59" spans="2:22" ht="3.65" customHeight="1">
      <c r="B59" s="212"/>
      <c r="K59" s="343"/>
      <c r="O59" s="466"/>
      <c r="P59" s="464"/>
      <c r="Q59" s="468"/>
      <c r="R59" s="470"/>
      <c r="S59" s="470"/>
      <c r="T59" s="469"/>
      <c r="U59" s="464"/>
      <c r="V59" s="467"/>
    </row>
    <row r="60" spans="2:22" ht="3.65" customHeight="1">
      <c r="B60" s="212"/>
      <c r="K60" s="343"/>
      <c r="O60" s="466"/>
      <c r="P60" s="464"/>
      <c r="Q60" s="468"/>
      <c r="R60" s="470"/>
      <c r="S60" s="470"/>
      <c r="T60" s="469"/>
      <c r="U60" s="464"/>
      <c r="V60" s="467"/>
    </row>
    <row r="61" spans="2:22" ht="3.65" customHeight="1">
      <c r="B61" s="212"/>
      <c r="K61" s="343"/>
      <c r="O61" s="466"/>
      <c r="P61" s="464"/>
      <c r="Q61" s="468"/>
      <c r="R61" s="470"/>
      <c r="S61" s="470"/>
      <c r="T61" s="469"/>
      <c r="U61" s="464"/>
      <c r="V61" s="467"/>
    </row>
    <row r="62" spans="2:22" ht="3.65" customHeight="1">
      <c r="B62" s="212"/>
      <c r="K62" s="343"/>
      <c r="O62" s="466"/>
      <c r="P62" s="464"/>
      <c r="Q62" s="468"/>
      <c r="R62" s="470"/>
      <c r="S62" s="470"/>
      <c r="T62" s="469"/>
      <c r="U62" s="464"/>
      <c r="V62" s="467"/>
    </row>
    <row r="63" spans="2:22" ht="3.65" customHeight="1">
      <c r="B63" s="212"/>
      <c r="K63" s="343"/>
      <c r="O63" s="466"/>
      <c r="P63" s="464"/>
      <c r="Q63" s="468"/>
      <c r="R63" s="470"/>
      <c r="S63" s="470"/>
      <c r="T63" s="469"/>
      <c r="U63" s="464"/>
      <c r="V63" s="467"/>
    </row>
    <row r="64" spans="2:22" ht="3.65" customHeight="1">
      <c r="B64" s="212"/>
      <c r="K64" s="343"/>
      <c r="O64" s="466"/>
      <c r="P64" s="464"/>
      <c r="Q64" s="468"/>
      <c r="R64" s="470"/>
      <c r="S64" s="470"/>
      <c r="T64" s="469"/>
      <c r="U64" s="464"/>
      <c r="V64" s="467"/>
    </row>
    <row r="65" spans="2:22" ht="3.65" customHeight="1">
      <c r="B65" s="212"/>
      <c r="K65" s="343"/>
      <c r="O65" s="466"/>
      <c r="P65" s="464"/>
      <c r="Q65" s="468"/>
      <c r="R65" s="470"/>
      <c r="S65" s="470"/>
      <c r="T65" s="469"/>
      <c r="U65" s="464"/>
      <c r="V65" s="467"/>
    </row>
    <row r="66" spans="2:22" ht="3.65" customHeight="1">
      <c r="B66" s="212"/>
      <c r="K66" s="343"/>
      <c r="O66" s="466"/>
      <c r="P66" s="464"/>
      <c r="Q66" s="468"/>
      <c r="R66" s="470"/>
      <c r="S66" s="470"/>
      <c r="T66" s="469"/>
      <c r="U66" s="464"/>
      <c r="V66" s="467"/>
    </row>
    <row r="67" spans="2:22" ht="3.65" customHeight="1">
      <c r="B67" s="212"/>
      <c r="K67" s="343"/>
      <c r="O67" s="466"/>
      <c r="P67" s="464"/>
      <c r="Q67" s="471"/>
      <c r="R67" s="22"/>
      <c r="S67" s="22"/>
      <c r="T67" s="472"/>
      <c r="U67" s="464"/>
      <c r="V67" s="467"/>
    </row>
    <row r="68" spans="2:22" ht="3.65" customHeight="1">
      <c r="B68" s="212"/>
      <c r="K68" s="343"/>
      <c r="O68" s="466"/>
      <c r="P68" s="464"/>
      <c r="Q68" s="471"/>
      <c r="R68" s="22"/>
      <c r="S68" s="22"/>
      <c r="T68" s="472"/>
      <c r="U68" s="464"/>
      <c r="V68" s="467"/>
    </row>
    <row r="69" spans="2:22" ht="3.65" customHeight="1">
      <c r="B69" s="212"/>
      <c r="K69" s="343"/>
      <c r="O69" s="466"/>
      <c r="P69" s="464"/>
      <c r="Q69" s="471"/>
      <c r="R69" s="22"/>
      <c r="S69" s="22"/>
      <c r="T69" s="472"/>
      <c r="U69" s="464"/>
      <c r="V69" s="467"/>
    </row>
    <row r="70" spans="2:22" ht="3.65" customHeight="1">
      <c r="B70" s="212"/>
      <c r="K70" s="343"/>
      <c r="O70" s="466"/>
      <c r="P70" s="464"/>
      <c r="Q70" s="471"/>
      <c r="R70" s="22"/>
      <c r="S70" s="22"/>
      <c r="T70" s="472"/>
      <c r="U70" s="464"/>
      <c r="V70" s="467"/>
    </row>
    <row r="71" spans="2:22" ht="3.65" customHeight="1">
      <c r="B71" s="212"/>
      <c r="K71" s="343"/>
      <c r="O71" s="466"/>
      <c r="P71" s="464"/>
      <c r="Q71" s="471"/>
      <c r="R71" s="22"/>
      <c r="S71" s="22"/>
      <c r="T71" s="472"/>
      <c r="U71" s="464"/>
      <c r="V71" s="467"/>
    </row>
    <row r="72" spans="2:22" ht="3.65" customHeight="1">
      <c r="B72" s="212"/>
      <c r="K72" s="343"/>
      <c r="O72" s="466"/>
      <c r="P72" s="464"/>
      <c r="Q72" s="1539" t="s">
        <v>220</v>
      </c>
      <c r="R72" s="994"/>
      <c r="S72" s="994"/>
      <c r="T72" s="1540"/>
      <c r="U72" s="464"/>
      <c r="V72" s="467"/>
    </row>
    <row r="73" spans="2:22" ht="3.65" customHeight="1">
      <c r="B73" s="212"/>
      <c r="K73" s="343"/>
      <c r="O73" s="462"/>
      <c r="P73" s="463"/>
      <c r="Q73" s="1541"/>
      <c r="R73" s="1542"/>
      <c r="S73" s="1542"/>
      <c r="T73" s="1543"/>
      <c r="U73" s="463"/>
      <c r="V73" s="465"/>
    </row>
    <row r="74" spans="2:22" ht="3.65" customHeight="1">
      <c r="B74" s="212"/>
      <c r="K74" s="343"/>
      <c r="O74" s="459"/>
      <c r="P74" s="460"/>
      <c r="Q74" s="464"/>
      <c r="R74" s="464"/>
      <c r="S74" s="464"/>
      <c r="T74" s="464"/>
      <c r="U74" s="460"/>
      <c r="V74" s="461"/>
    </row>
    <row r="75" spans="2:22" ht="3.65" customHeight="1">
      <c r="B75" s="212"/>
      <c r="K75" s="343"/>
      <c r="O75" s="462"/>
      <c r="P75" s="463"/>
      <c r="Q75" s="463"/>
      <c r="R75" s="463"/>
      <c r="S75" s="463"/>
      <c r="T75" s="463"/>
      <c r="U75" s="463"/>
      <c r="V75" s="465"/>
    </row>
    <row r="76" spans="2:22" ht="3.65" customHeight="1">
      <c r="B76" s="212"/>
      <c r="K76" s="343"/>
      <c r="O76" s="473"/>
      <c r="P76" s="474"/>
      <c r="Q76" s="474"/>
      <c r="R76" s="474"/>
      <c r="S76" s="474"/>
      <c r="T76" s="474"/>
      <c r="U76" s="474"/>
      <c r="V76" s="475"/>
    </row>
    <row r="77" spans="2:22" ht="3.65" customHeight="1">
      <c r="B77" s="212"/>
      <c r="K77" s="343"/>
      <c r="O77" s="476"/>
      <c r="P77" s="477"/>
      <c r="Q77" s="477"/>
      <c r="R77" s="477"/>
      <c r="S77" s="477"/>
      <c r="T77" s="477"/>
      <c r="U77" s="477"/>
      <c r="V77" s="478"/>
    </row>
    <row r="78" spans="2:22" ht="3.65" customHeight="1">
      <c r="B78" s="212"/>
      <c r="K78" s="343"/>
      <c r="O78" s="476"/>
      <c r="P78" s="477"/>
      <c r="Q78" s="477"/>
      <c r="R78" s="477"/>
      <c r="S78" s="477"/>
      <c r="T78" s="477"/>
      <c r="U78" s="477"/>
      <c r="V78" s="478"/>
    </row>
    <row r="79" spans="2:22" ht="3.65" customHeight="1">
      <c r="B79" s="212"/>
      <c r="K79" s="343"/>
      <c r="O79" s="479"/>
      <c r="P79" s="480"/>
      <c r="Q79" s="480"/>
      <c r="R79" s="480"/>
      <c r="S79" s="480"/>
      <c r="T79" s="480"/>
      <c r="U79" s="480"/>
      <c r="V79" s="481"/>
    </row>
    <row r="80" spans="2:22" ht="3.65" customHeight="1">
      <c r="B80" s="212"/>
      <c r="K80" s="343"/>
    </row>
    <row r="81" spans="2:109" ht="3.65" customHeight="1">
      <c r="B81" s="212"/>
      <c r="K81" s="343"/>
    </row>
    <row r="82" spans="2:109" ht="3.65" customHeight="1">
      <c r="B82" s="212"/>
      <c r="K82" s="343"/>
    </row>
    <row r="83" spans="2:109" ht="3.65" customHeight="1">
      <c r="B83" s="205"/>
      <c r="C83" s="259"/>
      <c r="D83" s="259"/>
      <c r="E83" s="259"/>
      <c r="F83" s="259"/>
      <c r="G83" s="259"/>
      <c r="H83" s="259"/>
      <c r="I83" s="259"/>
      <c r="J83" s="259"/>
      <c r="K83" s="323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  <c r="AE83" s="259"/>
      <c r="AF83" s="259"/>
      <c r="AG83" s="259"/>
      <c r="AH83" s="259"/>
      <c r="AI83" s="259"/>
      <c r="AJ83" s="259"/>
      <c r="AK83" s="259"/>
      <c r="AL83" s="259"/>
      <c r="AM83" s="259"/>
      <c r="AN83" s="259"/>
      <c r="AO83" s="259"/>
      <c r="AP83" s="259"/>
      <c r="AQ83" s="259"/>
      <c r="AR83" s="259"/>
      <c r="AS83" s="259"/>
      <c r="AT83" s="259"/>
      <c r="AU83" s="259"/>
      <c r="AV83" s="259"/>
      <c r="AW83" s="259"/>
      <c r="AX83" s="259"/>
      <c r="AY83" s="259"/>
      <c r="AZ83" s="259"/>
      <c r="BA83" s="259"/>
      <c r="BB83" s="259"/>
      <c r="BC83" s="259"/>
      <c r="BD83" s="259"/>
      <c r="BE83" s="259"/>
      <c r="BF83" s="259"/>
      <c r="BG83" s="259"/>
      <c r="BH83" s="259"/>
      <c r="BI83" s="259"/>
      <c r="BJ83" s="259"/>
      <c r="BK83" s="259"/>
      <c r="BL83" s="259"/>
      <c r="BM83" s="259"/>
      <c r="BN83" s="259"/>
      <c r="BO83" s="259"/>
      <c r="BP83" s="259"/>
      <c r="BQ83" s="259"/>
      <c r="BR83" s="259"/>
      <c r="BS83" s="259"/>
      <c r="BT83" s="259"/>
      <c r="BU83" s="259"/>
      <c r="BV83" s="259"/>
      <c r="BW83" s="259"/>
      <c r="BX83" s="259"/>
      <c r="BY83" s="259"/>
      <c r="BZ83" s="259"/>
      <c r="CA83" s="259"/>
      <c r="CB83" s="259"/>
      <c r="CC83" s="259"/>
      <c r="CD83" s="259"/>
      <c r="CE83" s="259"/>
      <c r="CF83" s="259"/>
      <c r="CG83" s="259"/>
      <c r="CH83" s="259"/>
      <c r="CI83" s="259"/>
      <c r="CJ83" s="259"/>
      <c r="CK83" s="259"/>
      <c r="CL83" s="259"/>
      <c r="CM83" s="259"/>
      <c r="CN83" s="259"/>
      <c r="CO83" s="259"/>
      <c r="CP83" s="259"/>
      <c r="CQ83" s="259"/>
      <c r="CR83" s="259"/>
      <c r="CS83" s="259"/>
      <c r="CT83" s="259"/>
      <c r="CU83" s="259"/>
      <c r="CV83" s="259"/>
      <c r="CW83" s="259"/>
      <c r="CX83" s="259"/>
      <c r="CY83" s="259"/>
      <c r="CZ83" s="259"/>
      <c r="DA83" s="259"/>
      <c r="DB83" s="259"/>
      <c r="DC83" s="259"/>
      <c r="DD83" s="259"/>
      <c r="DE83" s="259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24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40" t="str">
        <f>"T_VBB"&amp;"X"&amp;G85&amp;"X"&amp;I85&amp;"X"&amp;J85</f>
        <v>T_VBBX630X1of2X1600</v>
      </c>
      <c r="C85" s="341"/>
      <c r="D85" s="209" t="s">
        <v>75</v>
      </c>
      <c r="E85" s="341" t="s">
        <v>220</v>
      </c>
      <c r="F85" s="341" t="s">
        <v>125</v>
      </c>
      <c r="G85" s="456">
        <v>630</v>
      </c>
      <c r="H85" s="504" t="s">
        <v>234</v>
      </c>
      <c r="I85" s="503" t="s">
        <v>192</v>
      </c>
      <c r="J85" s="504">
        <v>1600</v>
      </c>
      <c r="K85" s="342"/>
      <c r="L85" s="260"/>
      <c r="M85" s="260"/>
      <c r="N85" s="260"/>
      <c r="O85" s="260"/>
      <c r="P85" s="260"/>
      <c r="Q85" s="260"/>
      <c r="R85" s="260"/>
      <c r="S85" s="260"/>
      <c r="T85" s="260"/>
      <c r="U85" s="260"/>
      <c r="V85" s="260"/>
      <c r="W85" s="260"/>
      <c r="X85" s="260"/>
      <c r="Y85" s="260"/>
      <c r="Z85" s="260"/>
      <c r="AA85" s="260"/>
      <c r="AB85" s="260"/>
      <c r="AC85" s="260"/>
      <c r="AD85" s="260"/>
      <c r="AE85" s="260"/>
      <c r="AF85" s="260"/>
      <c r="AG85" s="260"/>
      <c r="AH85" s="260"/>
      <c r="AI85" s="260"/>
      <c r="AJ85" s="260"/>
      <c r="AK85" s="260"/>
      <c r="AL85" s="260"/>
      <c r="AM85" s="260"/>
      <c r="AN85" s="260"/>
      <c r="AO85" s="260"/>
      <c r="AP85" s="260"/>
      <c r="AQ85" s="260"/>
      <c r="AR85" s="260"/>
      <c r="AS85" s="260"/>
      <c r="AT85" s="260"/>
      <c r="AU85" s="260"/>
      <c r="AV85" s="260"/>
      <c r="AW85" s="260"/>
      <c r="AX85" s="260"/>
      <c r="AY85" s="260"/>
      <c r="AZ85" s="260"/>
      <c r="BA85" s="260"/>
      <c r="BB85" s="260"/>
      <c r="BC85" s="260"/>
      <c r="BD85" s="260"/>
      <c r="BE85" s="260"/>
      <c r="BF85" s="260"/>
      <c r="BG85" s="260"/>
      <c r="BH85" s="260"/>
      <c r="BI85" s="260"/>
      <c r="BJ85" s="260"/>
      <c r="BK85" s="260"/>
      <c r="BL85" s="260"/>
      <c r="BM85" s="260"/>
      <c r="BN85" s="260"/>
      <c r="BO85" s="260"/>
      <c r="BP85" s="260"/>
      <c r="BQ85" s="260"/>
      <c r="BR85" s="260"/>
      <c r="BS85" s="260"/>
      <c r="BT85" s="260"/>
      <c r="BU85" s="260"/>
      <c r="BV85" s="260"/>
      <c r="BW85" s="260"/>
      <c r="BX85" s="260"/>
      <c r="BY85" s="260"/>
      <c r="BZ85" s="260"/>
      <c r="CA85" s="260"/>
      <c r="CB85" s="260"/>
      <c r="CC85" s="260"/>
      <c r="CD85" s="260"/>
      <c r="CE85" s="260"/>
      <c r="CF85" s="260"/>
      <c r="CG85" s="260"/>
      <c r="CH85" s="260"/>
      <c r="CI85" s="260"/>
      <c r="CJ85" s="260"/>
      <c r="CK85" s="260"/>
      <c r="CL85" s="260"/>
      <c r="CM85" s="260"/>
      <c r="CN85" s="260"/>
      <c r="CO85" s="260"/>
      <c r="CP85" s="260"/>
      <c r="CQ85" s="260"/>
      <c r="CR85" s="260"/>
      <c r="CS85" s="260"/>
      <c r="CT85" s="260"/>
      <c r="CU85" s="260"/>
      <c r="CV85" s="260"/>
      <c r="CW85" s="260"/>
      <c r="CX85" s="260"/>
      <c r="CY85" s="260"/>
      <c r="CZ85" s="260"/>
      <c r="DA85" s="260"/>
      <c r="DB85" s="260"/>
      <c r="DC85" s="260"/>
      <c r="DD85" s="260"/>
      <c r="DE85" s="260"/>
    </row>
    <row r="86" spans="2:109" ht="15.5" customHeight="1">
      <c r="B86" s="212"/>
      <c r="K86" s="343"/>
    </row>
    <row r="87" spans="2:109" ht="3.65" customHeight="1">
      <c r="B87" s="212"/>
      <c r="K87" s="343"/>
    </row>
    <row r="88" spans="2:109" ht="3.65" customHeight="1">
      <c r="B88" s="212"/>
      <c r="K88" s="343"/>
    </row>
    <row r="89" spans="2:109" ht="3.65" customHeight="1">
      <c r="B89" s="212"/>
      <c r="K89" s="343"/>
      <c r="O89" s="459"/>
      <c r="P89" s="460"/>
      <c r="Q89" s="460"/>
      <c r="R89" s="460"/>
      <c r="S89" s="460"/>
      <c r="T89" s="460"/>
      <c r="U89" s="460"/>
      <c r="V89" s="461"/>
    </row>
    <row r="90" spans="2:109" ht="3.65" customHeight="1">
      <c r="B90" s="212"/>
      <c r="K90" s="343"/>
      <c r="O90" s="462"/>
      <c r="P90" s="463"/>
      <c r="Q90" s="463"/>
      <c r="R90" s="463"/>
      <c r="S90" s="463"/>
      <c r="T90" s="463"/>
      <c r="U90" s="463"/>
      <c r="V90" s="465"/>
    </row>
    <row r="91" spans="2:109" ht="3.65" customHeight="1">
      <c r="B91" s="212"/>
      <c r="K91" s="343"/>
      <c r="O91" s="459"/>
      <c r="P91" s="461"/>
      <c r="Q91" s="991" t="s">
        <v>111</v>
      </c>
      <c r="R91" s="970"/>
      <c r="S91" s="970"/>
      <c r="T91" s="971"/>
      <c r="U91" s="459"/>
      <c r="V91" s="461"/>
    </row>
    <row r="92" spans="2:109" ht="3.65" customHeight="1">
      <c r="B92" s="212"/>
      <c r="K92" s="343"/>
      <c r="O92" s="466"/>
      <c r="P92" s="467"/>
      <c r="Q92" s="992"/>
      <c r="R92" s="958"/>
      <c r="S92" s="958"/>
      <c r="T92" s="965"/>
      <c r="U92" s="466"/>
      <c r="V92" s="467"/>
    </row>
    <row r="93" spans="2:109" ht="3.65" customHeight="1">
      <c r="B93" s="212"/>
      <c r="K93" s="343"/>
      <c r="O93" s="466"/>
      <c r="P93" s="467"/>
      <c r="Q93" s="482"/>
      <c r="R93" s="896"/>
      <c r="S93" s="928"/>
      <c r="T93" s="483"/>
      <c r="U93" s="466"/>
      <c r="V93" s="467"/>
    </row>
    <row r="94" spans="2:109" ht="3.65" customHeight="1">
      <c r="B94" s="212"/>
      <c r="K94" s="343"/>
      <c r="O94" s="466"/>
      <c r="P94" s="467"/>
      <c r="Q94" s="482"/>
      <c r="R94" s="899"/>
      <c r="S94" s="900"/>
      <c r="T94" s="483"/>
      <c r="U94" s="466"/>
      <c r="V94" s="467"/>
    </row>
    <row r="95" spans="2:109" ht="3.65" customHeight="1">
      <c r="B95" s="212"/>
      <c r="K95" s="343"/>
      <c r="O95" s="466"/>
      <c r="P95" s="467"/>
      <c r="Q95" s="482"/>
      <c r="R95" s="875"/>
      <c r="S95" s="875"/>
      <c r="T95" s="483"/>
      <c r="U95" s="466"/>
      <c r="V95" s="467"/>
    </row>
    <row r="96" spans="2:109" ht="3.65" customHeight="1">
      <c r="B96" s="212"/>
      <c r="K96" s="343"/>
      <c r="O96" s="466"/>
      <c r="P96" s="467"/>
      <c r="Q96" s="482"/>
      <c r="R96" s="875"/>
      <c r="S96" s="875"/>
      <c r="T96" s="483"/>
      <c r="U96" s="466"/>
      <c r="V96" s="467"/>
    </row>
    <row r="97" spans="2:22" ht="3.65" customHeight="1">
      <c r="B97" s="212"/>
      <c r="K97" s="343"/>
      <c r="O97" s="466"/>
      <c r="P97" s="467"/>
      <c r="Q97" s="482"/>
      <c r="R97" s="875"/>
      <c r="S97" s="875"/>
      <c r="T97" s="483"/>
      <c r="U97" s="466"/>
      <c r="V97" s="467"/>
    </row>
    <row r="98" spans="2:22" ht="3.65" customHeight="1">
      <c r="B98" s="212"/>
      <c r="K98" s="343"/>
      <c r="O98" s="466"/>
      <c r="P98" s="467"/>
      <c r="Q98" s="482"/>
      <c r="R98" s="875"/>
      <c r="S98" s="875"/>
      <c r="T98" s="483"/>
      <c r="U98" s="466"/>
      <c r="V98" s="467"/>
    </row>
    <row r="99" spans="2:22" ht="3.65" customHeight="1">
      <c r="B99" s="212"/>
      <c r="K99" s="343"/>
      <c r="O99" s="466"/>
      <c r="P99" s="467"/>
      <c r="Q99" s="482"/>
      <c r="R99" s="875"/>
      <c r="S99" s="875"/>
      <c r="T99" s="483"/>
      <c r="U99" s="466"/>
      <c r="V99" s="467"/>
    </row>
    <row r="100" spans="2:22" ht="3.65" customHeight="1">
      <c r="B100" s="212"/>
      <c r="K100" s="343"/>
      <c r="O100" s="466"/>
      <c r="P100" s="467"/>
      <c r="Q100" s="482"/>
      <c r="R100" s="875"/>
      <c r="S100" s="875"/>
      <c r="T100" s="483"/>
      <c r="U100" s="466"/>
      <c r="V100" s="467"/>
    </row>
    <row r="101" spans="2:22" ht="3.65" customHeight="1">
      <c r="B101" s="212"/>
      <c r="K101" s="343"/>
      <c r="O101" s="466"/>
      <c r="P101" s="467"/>
      <c r="Q101" s="482"/>
      <c r="R101" s="875"/>
      <c r="S101" s="875"/>
      <c r="T101" s="483"/>
      <c r="U101" s="466"/>
      <c r="V101" s="467"/>
    </row>
    <row r="102" spans="2:22" ht="3.65" customHeight="1">
      <c r="B102" s="212"/>
      <c r="K102" s="343"/>
      <c r="O102" s="466"/>
      <c r="P102" s="467"/>
      <c r="Q102" s="482"/>
      <c r="R102" s="875"/>
      <c r="S102" s="875"/>
      <c r="T102" s="483"/>
      <c r="U102" s="466"/>
      <c r="V102" s="467"/>
    </row>
    <row r="103" spans="2:22" ht="3.65" customHeight="1">
      <c r="B103" s="212"/>
      <c r="K103" s="343"/>
      <c r="O103" s="466"/>
      <c r="P103" s="467"/>
      <c r="Q103" s="482"/>
      <c r="R103" s="875"/>
      <c r="S103" s="875"/>
      <c r="T103" s="483"/>
      <c r="U103" s="466"/>
      <c r="V103" s="467"/>
    </row>
    <row r="104" spans="2:22" ht="3.65" customHeight="1">
      <c r="B104" s="212"/>
      <c r="K104" s="343"/>
      <c r="O104" s="466"/>
      <c r="P104" s="467"/>
      <c r="Q104" s="482"/>
      <c r="R104" s="875"/>
      <c r="S104" s="875"/>
      <c r="T104" s="483"/>
      <c r="U104" s="466"/>
      <c r="V104" s="467"/>
    </row>
    <row r="105" spans="2:22" ht="3.65" customHeight="1">
      <c r="B105" s="212"/>
      <c r="K105" s="343"/>
      <c r="O105" s="466"/>
      <c r="P105" s="467"/>
      <c r="Q105" s="482"/>
      <c r="R105" s="875"/>
      <c r="S105" s="875"/>
      <c r="T105" s="483"/>
      <c r="U105" s="466"/>
      <c r="V105" s="467"/>
    </row>
    <row r="106" spans="2:22" ht="3.65" customHeight="1">
      <c r="B106" s="212"/>
      <c r="K106" s="343"/>
      <c r="O106" s="466"/>
      <c r="P106" s="467"/>
      <c r="Q106" s="482"/>
      <c r="R106" s="875"/>
      <c r="S106" s="875"/>
      <c r="T106" s="483"/>
      <c r="U106" s="466"/>
      <c r="V106" s="467"/>
    </row>
    <row r="107" spans="2:22" ht="3.65" customHeight="1">
      <c r="B107" s="212"/>
      <c r="K107" s="343"/>
      <c r="O107" s="466"/>
      <c r="P107" s="467"/>
      <c r="Q107" s="482"/>
      <c r="R107" s="875"/>
      <c r="S107" s="875"/>
      <c r="T107" s="483"/>
      <c r="U107" s="466"/>
      <c r="V107" s="467"/>
    </row>
    <row r="108" spans="2:22" ht="3.65" customHeight="1">
      <c r="B108" s="212"/>
      <c r="K108" s="343"/>
      <c r="O108" s="466"/>
      <c r="P108" s="467"/>
      <c r="Q108" s="482"/>
      <c r="R108" s="875"/>
      <c r="S108" s="875"/>
      <c r="T108" s="483"/>
      <c r="U108" s="466"/>
      <c r="V108" s="467"/>
    </row>
    <row r="109" spans="2:22" ht="3.65" customHeight="1">
      <c r="B109" s="212"/>
      <c r="K109" s="343"/>
      <c r="O109" s="466"/>
      <c r="P109" s="467"/>
      <c r="Q109" s="482"/>
      <c r="R109" s="875"/>
      <c r="S109" s="875"/>
      <c r="T109" s="483"/>
      <c r="U109" s="466"/>
      <c r="V109" s="467"/>
    </row>
    <row r="110" spans="2:22" ht="3.65" customHeight="1">
      <c r="B110" s="212"/>
      <c r="K110" s="343"/>
      <c r="O110" s="466"/>
      <c r="P110" s="467"/>
      <c r="Q110" s="482"/>
      <c r="R110" s="875"/>
      <c r="S110" s="875"/>
      <c r="T110" s="483"/>
      <c r="U110" s="466"/>
      <c r="V110" s="467"/>
    </row>
    <row r="111" spans="2:22" ht="3.65" customHeight="1">
      <c r="B111" s="212"/>
      <c r="K111" s="343"/>
      <c r="O111" s="466"/>
      <c r="P111" s="467"/>
      <c r="Q111" s="482"/>
      <c r="R111" s="875"/>
      <c r="S111" s="875"/>
      <c r="T111" s="483"/>
      <c r="U111" s="466"/>
      <c r="V111" s="467"/>
    </row>
    <row r="112" spans="2:22" ht="3.65" customHeight="1">
      <c r="B112" s="212"/>
      <c r="K112" s="343"/>
      <c r="O112" s="466"/>
      <c r="P112" s="467"/>
      <c r="Q112" s="482"/>
      <c r="R112" s="875"/>
      <c r="S112" s="875"/>
      <c r="T112" s="483"/>
      <c r="U112" s="466"/>
      <c r="V112" s="467"/>
    </row>
    <row r="113" spans="2:22" ht="3.65" customHeight="1">
      <c r="B113" s="212"/>
      <c r="K113" s="343"/>
      <c r="O113" s="466"/>
      <c r="P113" s="467"/>
      <c r="Q113" s="482"/>
      <c r="R113" s="875"/>
      <c r="S113" s="875"/>
      <c r="T113" s="483"/>
      <c r="U113" s="466"/>
      <c r="V113" s="467"/>
    </row>
    <row r="114" spans="2:22" ht="3.65" customHeight="1">
      <c r="B114" s="212"/>
      <c r="K114" s="343"/>
      <c r="O114" s="466"/>
      <c r="P114" s="467"/>
      <c r="Q114" s="482"/>
      <c r="R114" s="875"/>
      <c r="S114" s="875"/>
      <c r="T114" s="483"/>
      <c r="U114" s="466"/>
      <c r="V114" s="467"/>
    </row>
    <row r="115" spans="2:22" ht="3.65" customHeight="1">
      <c r="B115" s="212"/>
      <c r="K115" s="343"/>
      <c r="O115" s="466"/>
      <c r="P115" s="467"/>
      <c r="Q115" s="482"/>
      <c r="R115" s="875"/>
      <c r="S115" s="875"/>
      <c r="T115" s="483"/>
      <c r="U115" s="466"/>
      <c r="V115" s="467"/>
    </row>
    <row r="116" spans="2:22" ht="3.65" customHeight="1">
      <c r="B116" s="212"/>
      <c r="K116" s="343"/>
      <c r="O116" s="466"/>
      <c r="P116" s="467"/>
      <c r="Q116" s="482"/>
      <c r="R116" s="875"/>
      <c r="S116" s="875"/>
      <c r="T116" s="483"/>
      <c r="U116" s="466"/>
      <c r="V116" s="467"/>
    </row>
    <row r="117" spans="2:22" ht="3.65" customHeight="1">
      <c r="B117" s="212"/>
      <c r="K117" s="343"/>
      <c r="O117" s="466"/>
      <c r="P117" s="467"/>
      <c r="Q117" s="482"/>
      <c r="R117" s="875"/>
      <c r="S117" s="875"/>
      <c r="T117" s="483"/>
      <c r="U117" s="466"/>
      <c r="V117" s="467"/>
    </row>
    <row r="118" spans="2:22" ht="3.65" customHeight="1">
      <c r="B118" s="212"/>
      <c r="K118" s="343"/>
      <c r="O118" s="466"/>
      <c r="P118" s="467"/>
      <c r="Q118" s="482"/>
      <c r="R118" s="875"/>
      <c r="S118" s="875"/>
      <c r="T118" s="483"/>
      <c r="U118" s="466"/>
      <c r="V118" s="467"/>
    </row>
    <row r="119" spans="2:22" ht="3.65" customHeight="1">
      <c r="B119" s="212"/>
      <c r="K119" s="343"/>
      <c r="O119" s="466"/>
      <c r="P119" s="467"/>
      <c r="Q119" s="482"/>
      <c r="R119" s="875"/>
      <c r="S119" s="875"/>
      <c r="T119" s="483"/>
      <c r="U119" s="466"/>
      <c r="V119" s="467"/>
    </row>
    <row r="120" spans="2:22" ht="3.65" customHeight="1">
      <c r="B120" s="212"/>
      <c r="K120" s="343"/>
      <c r="O120" s="466"/>
      <c r="P120" s="467"/>
      <c r="Q120" s="482"/>
      <c r="R120" s="875"/>
      <c r="S120" s="875"/>
      <c r="T120" s="483"/>
      <c r="U120" s="466"/>
      <c r="V120" s="467"/>
    </row>
    <row r="121" spans="2:22" ht="3.65" customHeight="1">
      <c r="B121" s="212"/>
      <c r="K121" s="343"/>
      <c r="O121" s="466"/>
      <c r="P121" s="467"/>
      <c r="Q121" s="482"/>
      <c r="R121" s="875"/>
      <c r="S121" s="875"/>
      <c r="T121" s="483"/>
      <c r="U121" s="466"/>
      <c r="V121" s="467"/>
    </row>
    <row r="122" spans="2:22" ht="3.65" customHeight="1">
      <c r="B122" s="212"/>
      <c r="K122" s="343"/>
      <c r="O122" s="466"/>
      <c r="P122" s="467"/>
      <c r="Q122" s="482"/>
      <c r="R122" s="875"/>
      <c r="S122" s="875"/>
      <c r="T122" s="483"/>
      <c r="U122" s="466"/>
      <c r="V122" s="467"/>
    </row>
    <row r="123" spans="2:22" ht="3.65" customHeight="1">
      <c r="B123" s="212"/>
      <c r="K123" s="343"/>
      <c r="O123" s="466"/>
      <c r="P123" s="467"/>
      <c r="Q123" s="482"/>
      <c r="R123" s="875"/>
      <c r="S123" s="875"/>
      <c r="T123" s="483"/>
      <c r="U123" s="466"/>
      <c r="V123" s="467"/>
    </row>
    <row r="124" spans="2:22" ht="3.65" customHeight="1">
      <c r="B124" s="212"/>
      <c r="K124" s="343"/>
      <c r="O124" s="466"/>
      <c r="P124" s="467"/>
      <c r="Q124" s="482"/>
      <c r="R124" s="875"/>
      <c r="S124" s="875"/>
      <c r="T124" s="483"/>
      <c r="U124" s="466"/>
      <c r="V124" s="467"/>
    </row>
    <row r="125" spans="2:22" ht="3.65" customHeight="1">
      <c r="B125" s="212"/>
      <c r="K125" s="343"/>
      <c r="O125" s="466"/>
      <c r="P125" s="467"/>
      <c r="Q125" s="482"/>
      <c r="R125" s="899"/>
      <c r="S125" s="900"/>
      <c r="T125" s="483"/>
      <c r="U125" s="466"/>
      <c r="V125" s="467"/>
    </row>
    <row r="126" spans="2:22" ht="3.65" customHeight="1">
      <c r="B126" s="212"/>
      <c r="K126" s="343"/>
      <c r="O126" s="466"/>
      <c r="P126" s="467"/>
      <c r="Q126" s="482"/>
      <c r="R126" s="902"/>
      <c r="S126" s="904"/>
      <c r="T126" s="483"/>
      <c r="U126" s="466"/>
      <c r="V126" s="467"/>
    </row>
    <row r="127" spans="2:22" ht="3.65" customHeight="1">
      <c r="B127" s="212"/>
      <c r="K127" s="343"/>
      <c r="O127" s="466"/>
      <c r="P127" s="467"/>
      <c r="Q127" s="482"/>
      <c r="R127" s="470"/>
      <c r="S127" s="470"/>
      <c r="T127" s="483"/>
      <c r="U127" s="466"/>
      <c r="V127" s="467"/>
    </row>
    <row r="128" spans="2:22" ht="3.65" customHeight="1">
      <c r="B128" s="212"/>
      <c r="K128" s="343"/>
      <c r="O128" s="466"/>
      <c r="P128" s="467"/>
      <c r="Q128" s="482"/>
      <c r="R128" s="470"/>
      <c r="S128" s="470"/>
      <c r="T128" s="483"/>
      <c r="U128" s="466"/>
      <c r="V128" s="467"/>
    </row>
    <row r="129" spans="2:22" ht="3.65" customHeight="1">
      <c r="B129" s="212"/>
      <c r="K129" s="343"/>
      <c r="O129" s="466"/>
      <c r="P129" s="467"/>
      <c r="Q129" s="482"/>
      <c r="R129" s="470"/>
      <c r="S129" s="470"/>
      <c r="T129" s="483"/>
      <c r="U129" s="466"/>
      <c r="V129" s="467"/>
    </row>
    <row r="130" spans="2:22" ht="3.65" customHeight="1">
      <c r="B130" s="212"/>
      <c r="K130" s="343"/>
      <c r="O130" s="466"/>
      <c r="P130" s="467"/>
      <c r="Q130" s="482"/>
      <c r="R130" s="470"/>
      <c r="S130" s="470"/>
      <c r="T130" s="483"/>
      <c r="U130" s="466"/>
      <c r="V130" s="467"/>
    </row>
    <row r="131" spans="2:22" ht="3.65" customHeight="1">
      <c r="B131" s="212"/>
      <c r="K131" s="343"/>
      <c r="O131" s="466"/>
      <c r="P131" s="467"/>
      <c r="Q131" s="482"/>
      <c r="R131" s="470"/>
      <c r="S131" s="470"/>
      <c r="T131" s="483"/>
      <c r="U131" s="466"/>
      <c r="V131" s="467"/>
    </row>
    <row r="132" spans="2:22" ht="3.65" customHeight="1">
      <c r="B132" s="212"/>
      <c r="K132" s="343"/>
      <c r="O132" s="466"/>
      <c r="P132" s="467"/>
      <c r="Q132" s="482"/>
      <c r="R132" s="470"/>
      <c r="S132" s="470"/>
      <c r="T132" s="483"/>
      <c r="U132" s="466"/>
      <c r="V132" s="467"/>
    </row>
    <row r="133" spans="2:22" ht="3.65" customHeight="1">
      <c r="B133" s="212"/>
      <c r="K133" s="343"/>
      <c r="O133" s="466"/>
      <c r="P133" s="467"/>
      <c r="Q133" s="482"/>
      <c r="R133" s="470"/>
      <c r="S133" s="470"/>
      <c r="T133" s="483"/>
      <c r="U133" s="466"/>
      <c r="V133" s="467"/>
    </row>
    <row r="134" spans="2:22" ht="3.65" customHeight="1">
      <c r="B134" s="212"/>
      <c r="K134" s="343"/>
      <c r="O134" s="466"/>
      <c r="P134" s="467"/>
      <c r="Q134" s="482"/>
      <c r="R134" s="470"/>
      <c r="S134" s="470"/>
      <c r="T134" s="483"/>
      <c r="U134" s="466"/>
      <c r="V134" s="467"/>
    </row>
    <row r="135" spans="2:22" ht="3.65" customHeight="1">
      <c r="B135" s="212"/>
      <c r="K135" s="343"/>
      <c r="O135" s="466"/>
      <c r="P135" s="467"/>
      <c r="Q135" s="482"/>
      <c r="R135" s="470"/>
      <c r="S135" s="470"/>
      <c r="T135" s="483"/>
      <c r="U135" s="466"/>
      <c r="V135" s="467"/>
    </row>
    <row r="136" spans="2:22" ht="3.65" customHeight="1">
      <c r="B136" s="212"/>
      <c r="K136" s="343"/>
      <c r="O136" s="466"/>
      <c r="P136" s="467"/>
      <c r="Q136" s="482"/>
      <c r="R136" s="470"/>
      <c r="S136" s="470"/>
      <c r="T136" s="483"/>
      <c r="U136" s="466"/>
      <c r="V136" s="467"/>
    </row>
    <row r="137" spans="2:22" ht="3.65" customHeight="1">
      <c r="B137" s="212"/>
      <c r="K137" s="343"/>
      <c r="O137" s="466"/>
      <c r="P137" s="467"/>
      <c r="Q137" s="482"/>
      <c r="R137" s="470"/>
      <c r="S137" s="470"/>
      <c r="T137" s="483"/>
      <c r="U137" s="466"/>
      <c r="V137" s="467"/>
    </row>
    <row r="138" spans="2:22" ht="3.65" customHeight="1">
      <c r="B138" s="212"/>
      <c r="K138" s="343"/>
      <c r="O138" s="466"/>
      <c r="P138" s="467"/>
      <c r="Q138" s="482"/>
      <c r="R138" s="470"/>
      <c r="S138" s="470"/>
      <c r="T138" s="483"/>
      <c r="U138" s="466"/>
      <c r="V138" s="467"/>
    </row>
    <row r="139" spans="2:22" ht="3.65" customHeight="1">
      <c r="B139" s="212"/>
      <c r="K139" s="343"/>
      <c r="O139" s="466"/>
      <c r="P139" s="467"/>
      <c r="Q139" s="482"/>
      <c r="R139" s="470"/>
      <c r="S139" s="470"/>
      <c r="T139" s="483"/>
      <c r="U139" s="466"/>
      <c r="V139" s="467"/>
    </row>
    <row r="140" spans="2:22" ht="3.65" customHeight="1">
      <c r="B140" s="212"/>
      <c r="K140" s="343"/>
      <c r="O140" s="466"/>
      <c r="P140" s="467"/>
      <c r="Q140" s="482"/>
      <c r="R140" s="470"/>
      <c r="S140" s="470"/>
      <c r="T140" s="483"/>
      <c r="U140" s="466"/>
      <c r="V140" s="467"/>
    </row>
    <row r="141" spans="2:22" ht="3.65" customHeight="1">
      <c r="B141" s="212"/>
      <c r="K141" s="343"/>
      <c r="O141" s="466"/>
      <c r="P141" s="467"/>
      <c r="Q141" s="482"/>
      <c r="R141" s="470"/>
      <c r="S141" s="470"/>
      <c r="T141" s="483"/>
      <c r="U141" s="466"/>
      <c r="V141" s="467"/>
    </row>
    <row r="142" spans="2:22" ht="3.65" customHeight="1">
      <c r="B142" s="212"/>
      <c r="K142" s="343"/>
      <c r="O142" s="466"/>
      <c r="P142" s="467"/>
      <c r="Q142" s="482"/>
      <c r="R142" s="470"/>
      <c r="S142" s="470"/>
      <c r="T142" s="483"/>
      <c r="U142" s="466"/>
      <c r="V142" s="467"/>
    </row>
    <row r="143" spans="2:22" ht="3.65" customHeight="1">
      <c r="B143" s="212"/>
      <c r="K143" s="343"/>
      <c r="O143" s="466"/>
      <c r="P143" s="467"/>
      <c r="Q143" s="482"/>
      <c r="R143" s="470"/>
      <c r="S143" s="470"/>
      <c r="T143" s="483"/>
      <c r="U143" s="466"/>
      <c r="V143" s="467"/>
    </row>
    <row r="144" spans="2:22" ht="3.65" customHeight="1">
      <c r="B144" s="212"/>
      <c r="K144" s="343"/>
      <c r="O144" s="466"/>
      <c r="P144" s="467"/>
      <c r="Q144" s="22"/>
      <c r="R144" s="22"/>
      <c r="S144" s="22"/>
      <c r="T144" s="22"/>
      <c r="U144" s="466"/>
      <c r="V144" s="467"/>
    </row>
    <row r="145" spans="2:109" ht="3.65" customHeight="1">
      <c r="B145" s="212"/>
      <c r="K145" s="343"/>
      <c r="O145" s="466"/>
      <c r="P145" s="467"/>
      <c r="Q145" s="22"/>
      <c r="R145" s="22"/>
      <c r="S145" s="22"/>
      <c r="T145" s="22"/>
      <c r="U145" s="466"/>
      <c r="V145" s="467"/>
    </row>
    <row r="146" spans="2:109" ht="3.65" customHeight="1">
      <c r="B146" s="212"/>
      <c r="K146" s="343"/>
      <c r="O146" s="466"/>
      <c r="P146" s="467"/>
      <c r="Q146" s="22"/>
      <c r="R146" s="22"/>
      <c r="S146" s="22"/>
      <c r="T146" s="22"/>
      <c r="U146" s="466"/>
      <c r="V146" s="467"/>
    </row>
    <row r="147" spans="2:109" ht="3.65" customHeight="1">
      <c r="B147" s="212"/>
      <c r="K147" s="343"/>
      <c r="O147" s="466"/>
      <c r="P147" s="467"/>
      <c r="Q147" s="22"/>
      <c r="R147" s="22"/>
      <c r="S147" s="22"/>
      <c r="T147" s="22"/>
      <c r="U147" s="466"/>
      <c r="V147" s="467"/>
    </row>
    <row r="148" spans="2:109" ht="3.65" customHeight="1">
      <c r="B148" s="212"/>
      <c r="K148" s="343"/>
      <c r="O148" s="466"/>
      <c r="P148" s="467"/>
      <c r="Q148" s="22"/>
      <c r="R148" s="22"/>
      <c r="S148" s="22"/>
      <c r="T148" s="22"/>
      <c r="U148" s="466"/>
      <c r="V148" s="467"/>
    </row>
    <row r="149" spans="2:109" ht="3.65" customHeight="1">
      <c r="B149" s="212"/>
      <c r="K149" s="343"/>
      <c r="O149" s="466"/>
      <c r="P149" s="467"/>
      <c r="Q149" s="993" t="s">
        <v>220</v>
      </c>
      <c r="R149" s="994"/>
      <c r="S149" s="994"/>
      <c r="T149" s="995"/>
      <c r="U149" s="466"/>
      <c r="V149" s="467"/>
    </row>
    <row r="150" spans="2:109" ht="3.65" customHeight="1">
      <c r="B150" s="212"/>
      <c r="K150" s="343"/>
      <c r="O150" s="462"/>
      <c r="P150" s="465"/>
      <c r="Q150" s="996"/>
      <c r="R150" s="997"/>
      <c r="S150" s="997"/>
      <c r="T150" s="998"/>
      <c r="U150" s="462"/>
      <c r="V150" s="465"/>
    </row>
    <row r="151" spans="2:109" ht="3.65" customHeight="1">
      <c r="B151" s="212"/>
      <c r="K151" s="343"/>
      <c r="O151" s="459"/>
      <c r="P151" s="460"/>
      <c r="Q151" s="460"/>
      <c r="R151" s="460"/>
      <c r="S151" s="460"/>
      <c r="T151" s="460"/>
      <c r="U151" s="460"/>
      <c r="V151" s="461"/>
    </row>
    <row r="152" spans="2:109" ht="3.65" customHeight="1">
      <c r="B152" s="212"/>
      <c r="K152" s="343"/>
      <c r="O152" s="462"/>
      <c r="P152" s="463"/>
      <c r="Q152" s="463"/>
      <c r="R152" s="463"/>
      <c r="S152" s="463"/>
      <c r="T152" s="463"/>
      <c r="U152" s="463"/>
      <c r="V152" s="465"/>
    </row>
    <row r="153" spans="2:109" ht="3.65" customHeight="1">
      <c r="B153" s="212"/>
      <c r="K153" s="343"/>
      <c r="O153" s="473"/>
      <c r="P153" s="474"/>
      <c r="Q153" s="474"/>
      <c r="R153" s="474"/>
      <c r="S153" s="474"/>
      <c r="T153" s="474"/>
      <c r="U153" s="474"/>
      <c r="V153" s="475"/>
    </row>
    <row r="154" spans="2:109" ht="3.65" customHeight="1">
      <c r="B154" s="212"/>
      <c r="K154" s="343"/>
      <c r="O154" s="476"/>
      <c r="P154" s="477"/>
      <c r="Q154" s="477"/>
      <c r="R154" s="477"/>
      <c r="S154" s="477"/>
      <c r="T154" s="477"/>
      <c r="U154" s="477"/>
      <c r="V154" s="478"/>
    </row>
    <row r="155" spans="2:109" ht="3.65" customHeight="1">
      <c r="B155" s="212"/>
      <c r="K155" s="343"/>
      <c r="O155" s="476"/>
      <c r="P155" s="477"/>
      <c r="Q155" s="477"/>
      <c r="R155" s="477"/>
      <c r="S155" s="477"/>
      <c r="T155" s="477"/>
      <c r="U155" s="477"/>
      <c r="V155" s="478"/>
    </row>
    <row r="156" spans="2:109" ht="3.65" customHeight="1">
      <c r="B156" s="212"/>
      <c r="K156" s="343"/>
      <c r="O156" s="479"/>
      <c r="P156" s="480"/>
      <c r="Q156" s="480"/>
      <c r="R156" s="480"/>
      <c r="S156" s="480"/>
      <c r="T156" s="480"/>
      <c r="U156" s="480"/>
      <c r="V156" s="481"/>
    </row>
    <row r="157" spans="2:109" ht="3.65" customHeight="1">
      <c r="B157" s="212"/>
      <c r="K157" s="343"/>
    </row>
    <row r="158" spans="2:109" ht="3.65" customHeight="1">
      <c r="B158" s="212"/>
      <c r="K158" s="343"/>
    </row>
    <row r="159" spans="2:109" ht="3.65" customHeight="1">
      <c r="B159" s="212"/>
      <c r="K159" s="343"/>
    </row>
    <row r="160" spans="2:109" ht="3.65" customHeight="1">
      <c r="B160" s="205"/>
      <c r="C160" s="259"/>
      <c r="D160" s="259"/>
      <c r="E160" s="259"/>
      <c r="F160" s="259"/>
      <c r="G160" s="259"/>
      <c r="H160" s="259"/>
      <c r="I160" s="259"/>
      <c r="J160" s="259"/>
      <c r="K160" s="323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  <c r="AE160" s="259"/>
      <c r="AF160" s="259"/>
      <c r="AG160" s="259"/>
      <c r="AH160" s="259"/>
      <c r="AI160" s="259"/>
      <c r="AJ160" s="259"/>
      <c r="AK160" s="259"/>
      <c r="AL160" s="259"/>
      <c r="AM160" s="259"/>
      <c r="AN160" s="259"/>
      <c r="AO160" s="259"/>
      <c r="AP160" s="259"/>
      <c r="AQ160" s="259"/>
      <c r="AR160" s="259"/>
      <c r="AS160" s="259"/>
      <c r="AT160" s="259"/>
      <c r="AU160" s="259"/>
      <c r="AV160" s="259"/>
      <c r="AW160" s="259"/>
      <c r="AX160" s="259"/>
      <c r="AY160" s="259"/>
      <c r="AZ160" s="259"/>
      <c r="BA160" s="259"/>
      <c r="BB160" s="259"/>
      <c r="BC160" s="259"/>
      <c r="BD160" s="259"/>
      <c r="BE160" s="259"/>
      <c r="BF160" s="259"/>
      <c r="BG160" s="259"/>
      <c r="BH160" s="259"/>
      <c r="BI160" s="259"/>
      <c r="BJ160" s="259"/>
      <c r="BK160" s="259"/>
      <c r="BL160" s="259"/>
      <c r="BM160" s="259"/>
      <c r="BN160" s="259"/>
      <c r="BO160" s="259"/>
      <c r="BP160" s="259"/>
      <c r="BQ160" s="259"/>
      <c r="BR160" s="259"/>
      <c r="BS160" s="259"/>
      <c r="BT160" s="259"/>
      <c r="BU160" s="259"/>
      <c r="BV160" s="259"/>
      <c r="BW160" s="259"/>
      <c r="BX160" s="259"/>
      <c r="BY160" s="259"/>
      <c r="BZ160" s="259"/>
      <c r="CA160" s="259"/>
      <c r="CB160" s="259"/>
      <c r="CC160" s="259"/>
      <c r="CD160" s="259"/>
      <c r="CE160" s="259"/>
      <c r="CF160" s="259"/>
      <c r="CG160" s="259"/>
      <c r="CH160" s="259"/>
      <c r="CI160" s="259"/>
      <c r="CJ160" s="259"/>
      <c r="CK160" s="259"/>
      <c r="CL160" s="259"/>
      <c r="CM160" s="259"/>
      <c r="CN160" s="259"/>
      <c r="CO160" s="259"/>
      <c r="CP160" s="259"/>
      <c r="CQ160" s="259"/>
      <c r="CR160" s="259"/>
      <c r="CS160" s="259"/>
      <c r="CT160" s="259"/>
      <c r="CU160" s="259"/>
      <c r="CV160" s="259"/>
      <c r="CW160" s="259"/>
      <c r="CX160" s="259"/>
      <c r="CY160" s="259"/>
      <c r="CZ160" s="259"/>
      <c r="DA160" s="259"/>
      <c r="DB160" s="259"/>
      <c r="DC160" s="259"/>
      <c r="DD160" s="259"/>
      <c r="DE160" s="259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24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40" t="str">
        <f>"T_VBB"&amp;"X"&amp;G162&amp;"X"&amp;I162&amp;"X"&amp;J162</f>
        <v>T_VBBX630X3of4X1600</v>
      </c>
      <c r="C162" s="341"/>
      <c r="D162" s="209" t="s">
        <v>75</v>
      </c>
      <c r="E162" s="341" t="s">
        <v>220</v>
      </c>
      <c r="F162" s="341" t="s">
        <v>125</v>
      </c>
      <c r="G162" s="456">
        <v>630</v>
      </c>
      <c r="H162" s="504" t="s">
        <v>234</v>
      </c>
      <c r="I162" s="503" t="s">
        <v>193</v>
      </c>
      <c r="J162" s="504">
        <v>1600</v>
      </c>
      <c r="K162" s="342"/>
      <c r="L162" s="260"/>
      <c r="M162" s="260"/>
      <c r="N162" s="260"/>
      <c r="O162" s="260"/>
      <c r="P162" s="260"/>
      <c r="Q162" s="260"/>
      <c r="R162" s="260"/>
      <c r="S162" s="260"/>
      <c r="T162" s="260"/>
      <c r="U162" s="260"/>
      <c r="V162" s="260"/>
      <c r="W162" s="260"/>
      <c r="X162" s="260"/>
      <c r="Y162" s="260"/>
      <c r="Z162" s="260"/>
      <c r="AA162" s="260"/>
      <c r="AB162" s="260"/>
      <c r="AC162" s="260"/>
      <c r="AD162" s="260"/>
      <c r="AE162" s="260"/>
      <c r="AF162" s="260"/>
      <c r="AG162" s="260"/>
      <c r="AH162" s="260"/>
      <c r="AI162" s="260"/>
      <c r="AJ162" s="260"/>
      <c r="AK162" s="260"/>
      <c r="AL162" s="260"/>
      <c r="AM162" s="260"/>
      <c r="AN162" s="260"/>
      <c r="AO162" s="260"/>
      <c r="AP162" s="260"/>
      <c r="AQ162" s="260"/>
      <c r="AR162" s="260"/>
      <c r="AS162" s="260"/>
      <c r="AT162" s="260"/>
      <c r="AU162" s="260"/>
      <c r="AV162" s="260"/>
      <c r="AW162" s="260"/>
      <c r="AX162" s="260"/>
      <c r="AY162" s="260"/>
      <c r="AZ162" s="260"/>
      <c r="BA162" s="260"/>
      <c r="BB162" s="260"/>
      <c r="BC162" s="260"/>
      <c r="BD162" s="260"/>
      <c r="BE162" s="260"/>
      <c r="BF162" s="260"/>
      <c r="BG162" s="260"/>
      <c r="BH162" s="260"/>
      <c r="BI162" s="260"/>
      <c r="BJ162" s="260"/>
      <c r="BK162" s="260"/>
      <c r="BL162" s="260"/>
      <c r="BM162" s="260"/>
      <c r="BN162" s="260"/>
      <c r="BO162" s="260"/>
      <c r="BP162" s="260"/>
      <c r="BQ162" s="260"/>
      <c r="BR162" s="260"/>
      <c r="BS162" s="260"/>
      <c r="BT162" s="260"/>
      <c r="BU162" s="260"/>
      <c r="BV162" s="260"/>
      <c r="BW162" s="260"/>
      <c r="BX162" s="260"/>
      <c r="BY162" s="260"/>
      <c r="BZ162" s="260"/>
      <c r="CA162" s="260"/>
      <c r="CB162" s="260"/>
      <c r="CC162" s="260"/>
      <c r="CD162" s="260"/>
      <c r="CE162" s="260"/>
      <c r="CF162" s="260"/>
      <c r="CG162" s="260"/>
      <c r="CH162" s="260"/>
      <c r="CI162" s="260"/>
      <c r="CJ162" s="260"/>
      <c r="CK162" s="260"/>
      <c r="CL162" s="260"/>
      <c r="CM162" s="260"/>
      <c r="CN162" s="260"/>
      <c r="CO162" s="260"/>
      <c r="CP162" s="260"/>
      <c r="CQ162" s="260"/>
      <c r="CR162" s="260"/>
      <c r="CS162" s="260"/>
      <c r="CT162" s="260"/>
      <c r="CU162" s="260"/>
      <c r="CV162" s="260"/>
      <c r="CW162" s="260"/>
      <c r="CX162" s="260"/>
      <c r="CY162" s="260"/>
      <c r="CZ162" s="260"/>
      <c r="DA162" s="260"/>
      <c r="DB162" s="260"/>
      <c r="DC162" s="260"/>
      <c r="DD162" s="260"/>
      <c r="DE162" s="260"/>
    </row>
    <row r="163" spans="2:109" ht="15.5" customHeight="1">
      <c r="B163" s="212" t="str">
        <f>MID(D162,1,1)&amp;"_"&amp;E162&amp;"X"&amp;MID(H162,3,4)&amp;"X"&amp;MID(J162,3,4)&amp;G162&amp;I162</f>
        <v>T_VBBX200X006303of4</v>
      </c>
      <c r="K163" s="343"/>
    </row>
    <row r="164" spans="2:109" ht="3.65" customHeight="1">
      <c r="B164" s="212"/>
      <c r="K164" s="343"/>
    </row>
    <row r="165" spans="2:109" ht="3.65" customHeight="1">
      <c r="B165" s="212"/>
      <c r="K165" s="343"/>
    </row>
    <row r="166" spans="2:109" ht="3.65" customHeight="1">
      <c r="B166" s="212"/>
      <c r="K166" s="343"/>
      <c r="O166" s="459"/>
      <c r="P166" s="460"/>
      <c r="Q166" s="460"/>
      <c r="R166" s="460"/>
      <c r="S166" s="460"/>
      <c r="T166" s="460"/>
      <c r="U166" s="460"/>
      <c r="V166" s="461"/>
    </row>
    <row r="167" spans="2:109" ht="3.65" customHeight="1">
      <c r="B167" s="212"/>
      <c r="K167" s="343"/>
      <c r="O167" s="462"/>
      <c r="P167" s="463"/>
      <c r="Q167" s="463"/>
      <c r="R167" s="463"/>
      <c r="S167" s="463"/>
      <c r="T167" s="463"/>
      <c r="U167" s="463"/>
      <c r="V167" s="465"/>
    </row>
    <row r="168" spans="2:109" ht="3.65" customHeight="1">
      <c r="B168" s="212"/>
      <c r="K168" s="343"/>
      <c r="O168" s="459"/>
      <c r="P168" s="461"/>
      <c r="Q168" s="991" t="s">
        <v>111</v>
      </c>
      <c r="R168" s="970"/>
      <c r="S168" s="970"/>
      <c r="T168" s="971"/>
      <c r="U168" s="459"/>
      <c r="V168" s="461"/>
    </row>
    <row r="169" spans="2:109" ht="3.65" customHeight="1">
      <c r="B169" s="212"/>
      <c r="K169" s="343"/>
      <c r="O169" s="466"/>
      <c r="P169" s="467"/>
      <c r="Q169" s="992"/>
      <c r="R169" s="958"/>
      <c r="S169" s="958"/>
      <c r="T169" s="965"/>
      <c r="U169" s="466"/>
      <c r="V169" s="467"/>
    </row>
    <row r="170" spans="2:109" ht="3.65" customHeight="1">
      <c r="B170" s="212"/>
      <c r="K170" s="343"/>
      <c r="O170" s="466"/>
      <c r="P170" s="467"/>
      <c r="Q170" s="482"/>
      <c r="R170" s="896"/>
      <c r="S170" s="928"/>
      <c r="T170" s="483"/>
      <c r="U170" s="466"/>
      <c r="V170" s="467"/>
    </row>
    <row r="171" spans="2:109" ht="3.65" customHeight="1">
      <c r="B171" s="212"/>
      <c r="K171" s="343"/>
      <c r="O171" s="466"/>
      <c r="P171" s="467"/>
      <c r="Q171" s="482"/>
      <c r="R171" s="899"/>
      <c r="S171" s="900"/>
      <c r="T171" s="483"/>
      <c r="U171" s="466"/>
      <c r="V171" s="467"/>
    </row>
    <row r="172" spans="2:109" ht="3.65" customHeight="1">
      <c r="B172" s="212"/>
      <c r="K172" s="343"/>
      <c r="O172" s="466"/>
      <c r="P172" s="467"/>
      <c r="Q172" s="482"/>
      <c r="R172" s="875"/>
      <c r="S172" s="875"/>
      <c r="T172" s="483"/>
      <c r="U172" s="466"/>
      <c r="V172" s="467"/>
    </row>
    <row r="173" spans="2:109" ht="3.65" customHeight="1">
      <c r="B173" s="212"/>
      <c r="K173" s="343"/>
      <c r="O173" s="466"/>
      <c r="P173" s="467"/>
      <c r="Q173" s="482"/>
      <c r="R173" s="875"/>
      <c r="S173" s="875"/>
      <c r="T173" s="483"/>
      <c r="U173" s="466"/>
      <c r="V173" s="467"/>
    </row>
    <row r="174" spans="2:109" ht="3.65" customHeight="1">
      <c r="B174" s="212"/>
      <c r="K174" s="343"/>
      <c r="O174" s="466"/>
      <c r="P174" s="467"/>
      <c r="Q174" s="482"/>
      <c r="R174" s="875"/>
      <c r="S174" s="875"/>
      <c r="T174" s="483"/>
      <c r="U174" s="466"/>
      <c r="V174" s="467"/>
    </row>
    <row r="175" spans="2:109" ht="3.65" customHeight="1">
      <c r="B175" s="212"/>
      <c r="K175" s="343"/>
      <c r="O175" s="466"/>
      <c r="P175" s="467"/>
      <c r="Q175" s="482"/>
      <c r="R175" s="875"/>
      <c r="S175" s="875"/>
      <c r="T175" s="483"/>
      <c r="U175" s="466"/>
      <c r="V175" s="467"/>
    </row>
    <row r="176" spans="2:109" ht="3.65" customHeight="1">
      <c r="B176" s="212"/>
      <c r="K176" s="343"/>
      <c r="O176" s="466"/>
      <c r="P176" s="467"/>
      <c r="Q176" s="482"/>
      <c r="R176" s="875"/>
      <c r="S176" s="875"/>
      <c r="T176" s="483"/>
      <c r="U176" s="466"/>
      <c r="V176" s="467"/>
    </row>
    <row r="177" spans="2:22" ht="3.65" customHeight="1">
      <c r="B177" s="212"/>
      <c r="K177" s="343"/>
      <c r="O177" s="466"/>
      <c r="P177" s="467"/>
      <c r="Q177" s="482"/>
      <c r="R177" s="875"/>
      <c r="S177" s="875"/>
      <c r="T177" s="483"/>
      <c r="U177" s="466"/>
      <c r="V177" s="467"/>
    </row>
    <row r="178" spans="2:22" ht="3.65" customHeight="1">
      <c r="B178" s="212"/>
      <c r="K178" s="343"/>
      <c r="O178" s="466"/>
      <c r="P178" s="467"/>
      <c r="Q178" s="482"/>
      <c r="R178" s="875"/>
      <c r="S178" s="875"/>
      <c r="T178" s="483"/>
      <c r="U178" s="466"/>
      <c r="V178" s="467"/>
    </row>
    <row r="179" spans="2:22" ht="3.65" customHeight="1">
      <c r="B179" s="212"/>
      <c r="K179" s="343"/>
      <c r="O179" s="466"/>
      <c r="P179" s="467"/>
      <c r="Q179" s="482"/>
      <c r="R179" s="875"/>
      <c r="S179" s="875"/>
      <c r="T179" s="483"/>
      <c r="U179" s="466"/>
      <c r="V179" s="467"/>
    </row>
    <row r="180" spans="2:22" ht="3.65" customHeight="1">
      <c r="B180" s="212"/>
      <c r="K180" s="343"/>
      <c r="O180" s="466"/>
      <c r="P180" s="467"/>
      <c r="Q180" s="482"/>
      <c r="R180" s="875"/>
      <c r="S180" s="875"/>
      <c r="T180" s="483"/>
      <c r="U180" s="466"/>
      <c r="V180" s="467"/>
    </row>
    <row r="181" spans="2:22" ht="3.65" customHeight="1">
      <c r="B181" s="212"/>
      <c r="K181" s="343"/>
      <c r="O181" s="466"/>
      <c r="P181" s="467"/>
      <c r="Q181" s="482"/>
      <c r="R181" s="875"/>
      <c r="S181" s="875"/>
      <c r="T181" s="483"/>
      <c r="U181" s="466"/>
      <c r="V181" s="467"/>
    </row>
    <row r="182" spans="2:22" ht="3.65" customHeight="1">
      <c r="B182" s="212"/>
      <c r="K182" s="343"/>
      <c r="O182" s="466"/>
      <c r="P182" s="467"/>
      <c r="Q182" s="482"/>
      <c r="R182" s="875"/>
      <c r="S182" s="875"/>
      <c r="T182" s="483"/>
      <c r="U182" s="466"/>
      <c r="V182" s="467"/>
    </row>
    <row r="183" spans="2:22" ht="3.65" customHeight="1">
      <c r="B183" s="212"/>
      <c r="K183" s="343"/>
      <c r="O183" s="466"/>
      <c r="P183" s="467"/>
      <c r="Q183" s="482"/>
      <c r="R183" s="875"/>
      <c r="S183" s="875"/>
      <c r="T183" s="483"/>
      <c r="U183" s="466"/>
      <c r="V183" s="467"/>
    </row>
    <row r="184" spans="2:22" ht="3.65" customHeight="1">
      <c r="B184" s="212"/>
      <c r="K184" s="343"/>
      <c r="O184" s="466"/>
      <c r="P184" s="467"/>
      <c r="Q184" s="482"/>
      <c r="R184" s="875"/>
      <c r="S184" s="875"/>
      <c r="T184" s="483"/>
      <c r="U184" s="466"/>
      <c r="V184" s="467"/>
    </row>
    <row r="185" spans="2:22" ht="3.65" customHeight="1">
      <c r="B185" s="212"/>
      <c r="K185" s="343"/>
      <c r="O185" s="466"/>
      <c r="P185" s="467"/>
      <c r="Q185" s="482"/>
      <c r="R185" s="875"/>
      <c r="S185" s="875"/>
      <c r="T185" s="483"/>
      <c r="U185" s="466"/>
      <c r="V185" s="467"/>
    </row>
    <row r="186" spans="2:22" ht="3.65" customHeight="1">
      <c r="B186" s="212"/>
      <c r="K186" s="343"/>
      <c r="O186" s="466"/>
      <c r="P186" s="467"/>
      <c r="Q186" s="482"/>
      <c r="R186" s="875"/>
      <c r="S186" s="875"/>
      <c r="T186" s="483"/>
      <c r="U186" s="466"/>
      <c r="V186" s="467"/>
    </row>
    <row r="187" spans="2:22" ht="3.65" customHeight="1">
      <c r="B187" s="212"/>
      <c r="K187" s="343"/>
      <c r="O187" s="466"/>
      <c r="P187" s="467"/>
      <c r="Q187" s="482"/>
      <c r="R187" s="875"/>
      <c r="S187" s="875"/>
      <c r="T187" s="483"/>
      <c r="U187" s="466"/>
      <c r="V187" s="467"/>
    </row>
    <row r="188" spans="2:22" ht="3.65" customHeight="1">
      <c r="B188" s="212"/>
      <c r="K188" s="343"/>
      <c r="O188" s="466"/>
      <c r="P188" s="467"/>
      <c r="Q188" s="482"/>
      <c r="R188" s="875"/>
      <c r="S188" s="875"/>
      <c r="T188" s="483"/>
      <c r="U188" s="466"/>
      <c r="V188" s="467"/>
    </row>
    <row r="189" spans="2:22" ht="3.65" customHeight="1">
      <c r="B189" s="212"/>
      <c r="K189" s="343"/>
      <c r="O189" s="466"/>
      <c r="P189" s="467"/>
      <c r="Q189" s="482"/>
      <c r="R189" s="875"/>
      <c r="S189" s="875"/>
      <c r="T189" s="483"/>
      <c r="U189" s="466"/>
      <c r="V189" s="467"/>
    </row>
    <row r="190" spans="2:22" ht="3.65" customHeight="1">
      <c r="B190" s="212"/>
      <c r="K190" s="343"/>
      <c r="O190" s="466"/>
      <c r="P190" s="467"/>
      <c r="Q190" s="482"/>
      <c r="R190" s="875"/>
      <c r="S190" s="875"/>
      <c r="T190" s="483"/>
      <c r="U190" s="466"/>
      <c r="V190" s="467"/>
    </row>
    <row r="191" spans="2:22" ht="3.65" customHeight="1">
      <c r="B191" s="212"/>
      <c r="K191" s="343"/>
      <c r="O191" s="466"/>
      <c r="P191" s="467"/>
      <c r="Q191" s="482"/>
      <c r="R191" s="875"/>
      <c r="S191" s="875"/>
      <c r="T191" s="483"/>
      <c r="U191" s="466"/>
      <c r="V191" s="467"/>
    </row>
    <row r="192" spans="2:22" ht="3.65" customHeight="1">
      <c r="B192" s="212"/>
      <c r="K192" s="343"/>
      <c r="O192" s="466"/>
      <c r="P192" s="467"/>
      <c r="Q192" s="482"/>
      <c r="R192" s="875"/>
      <c r="S192" s="875"/>
      <c r="T192" s="483"/>
      <c r="U192" s="466"/>
      <c r="V192" s="467"/>
    </row>
    <row r="193" spans="2:22" ht="3.65" customHeight="1">
      <c r="B193" s="212"/>
      <c r="K193" s="343"/>
      <c r="O193" s="466"/>
      <c r="P193" s="467"/>
      <c r="Q193" s="482"/>
      <c r="R193" s="875"/>
      <c r="S193" s="875"/>
      <c r="T193" s="483"/>
      <c r="U193" s="466"/>
      <c r="V193" s="467"/>
    </row>
    <row r="194" spans="2:22" ht="3.65" customHeight="1">
      <c r="B194" s="212"/>
      <c r="K194" s="343"/>
      <c r="O194" s="466"/>
      <c r="P194" s="467"/>
      <c r="Q194" s="482"/>
      <c r="R194" s="875"/>
      <c r="S194" s="875"/>
      <c r="T194" s="483"/>
      <c r="U194" s="466"/>
      <c r="V194" s="467"/>
    </row>
    <row r="195" spans="2:22" ht="3.65" customHeight="1">
      <c r="B195" s="212"/>
      <c r="K195" s="343"/>
      <c r="O195" s="466"/>
      <c r="P195" s="467"/>
      <c r="Q195" s="482"/>
      <c r="R195" s="875"/>
      <c r="S195" s="875"/>
      <c r="T195" s="483"/>
      <c r="U195" s="466"/>
      <c r="V195" s="467"/>
    </row>
    <row r="196" spans="2:22" ht="3.65" customHeight="1">
      <c r="B196" s="212"/>
      <c r="K196" s="343"/>
      <c r="O196" s="466"/>
      <c r="P196" s="467"/>
      <c r="Q196" s="482"/>
      <c r="R196" s="875"/>
      <c r="S196" s="875"/>
      <c r="T196" s="483"/>
      <c r="U196" s="466"/>
      <c r="V196" s="467"/>
    </row>
    <row r="197" spans="2:22" ht="3.65" customHeight="1">
      <c r="B197" s="212"/>
      <c r="K197" s="343"/>
      <c r="O197" s="466"/>
      <c r="P197" s="467"/>
      <c r="Q197" s="482"/>
      <c r="R197" s="875"/>
      <c r="S197" s="875"/>
      <c r="T197" s="483"/>
      <c r="U197" s="466"/>
      <c r="V197" s="467"/>
    </row>
    <row r="198" spans="2:22" ht="3.65" customHeight="1">
      <c r="B198" s="212"/>
      <c r="K198" s="343"/>
      <c r="O198" s="466"/>
      <c r="P198" s="467"/>
      <c r="Q198" s="482"/>
      <c r="R198" s="875"/>
      <c r="S198" s="875"/>
      <c r="T198" s="483"/>
      <c r="U198" s="466"/>
      <c r="V198" s="467"/>
    </row>
    <row r="199" spans="2:22" ht="3.65" customHeight="1">
      <c r="B199" s="212"/>
      <c r="K199" s="343"/>
      <c r="O199" s="466"/>
      <c r="P199" s="467"/>
      <c r="Q199" s="482"/>
      <c r="R199" s="875"/>
      <c r="S199" s="875"/>
      <c r="T199" s="483"/>
      <c r="U199" s="466"/>
      <c r="V199" s="467"/>
    </row>
    <row r="200" spans="2:22" ht="3.65" customHeight="1">
      <c r="B200" s="212"/>
      <c r="K200" s="343"/>
      <c r="O200" s="466"/>
      <c r="P200" s="467"/>
      <c r="Q200" s="482"/>
      <c r="R200" s="875"/>
      <c r="S200" s="875"/>
      <c r="T200" s="483"/>
      <c r="U200" s="466"/>
      <c r="V200" s="467"/>
    </row>
    <row r="201" spans="2:22" ht="3.65" customHeight="1">
      <c r="B201" s="212"/>
      <c r="K201" s="343"/>
      <c r="O201" s="466"/>
      <c r="P201" s="467"/>
      <c r="Q201" s="482"/>
      <c r="R201" s="875"/>
      <c r="S201" s="875"/>
      <c r="T201" s="483"/>
      <c r="U201" s="466"/>
      <c r="V201" s="467"/>
    </row>
    <row r="202" spans="2:22" ht="3.65" customHeight="1">
      <c r="B202" s="212"/>
      <c r="K202" s="343"/>
      <c r="O202" s="466"/>
      <c r="P202" s="467"/>
      <c r="Q202" s="482"/>
      <c r="R202" s="875"/>
      <c r="S202" s="875"/>
      <c r="T202" s="483"/>
      <c r="U202" s="466"/>
      <c r="V202" s="467"/>
    </row>
    <row r="203" spans="2:22" ht="3.65" customHeight="1">
      <c r="B203" s="212"/>
      <c r="K203" s="343"/>
      <c r="O203" s="466"/>
      <c r="P203" s="467"/>
      <c r="Q203" s="482"/>
      <c r="R203" s="875"/>
      <c r="S203" s="875"/>
      <c r="T203" s="483"/>
      <c r="U203" s="466"/>
      <c r="V203" s="467"/>
    </row>
    <row r="204" spans="2:22" ht="3.65" customHeight="1">
      <c r="B204" s="212"/>
      <c r="K204" s="343"/>
      <c r="O204" s="466"/>
      <c r="P204" s="467"/>
      <c r="Q204" s="482"/>
      <c r="R204" s="875"/>
      <c r="S204" s="875"/>
      <c r="T204" s="483"/>
      <c r="U204" s="466"/>
      <c r="V204" s="467"/>
    </row>
    <row r="205" spans="2:22" ht="3.65" customHeight="1">
      <c r="B205" s="212"/>
      <c r="K205" s="343"/>
      <c r="O205" s="466"/>
      <c r="P205" s="467"/>
      <c r="Q205" s="482"/>
      <c r="R205" s="875"/>
      <c r="S205" s="875"/>
      <c r="T205" s="483"/>
      <c r="U205" s="466"/>
      <c r="V205" s="467"/>
    </row>
    <row r="206" spans="2:22" ht="3.65" customHeight="1">
      <c r="B206" s="212"/>
      <c r="K206" s="343"/>
      <c r="O206" s="466"/>
      <c r="P206" s="467"/>
      <c r="Q206" s="482"/>
      <c r="R206" s="875"/>
      <c r="S206" s="875"/>
      <c r="T206" s="483"/>
      <c r="U206" s="466"/>
      <c r="V206" s="467"/>
    </row>
    <row r="207" spans="2:22" ht="3.65" customHeight="1">
      <c r="B207" s="212"/>
      <c r="K207" s="343"/>
      <c r="O207" s="466"/>
      <c r="P207" s="467"/>
      <c r="Q207" s="482"/>
      <c r="R207" s="875"/>
      <c r="S207" s="875"/>
      <c r="T207" s="483"/>
      <c r="U207" s="466"/>
      <c r="V207" s="467"/>
    </row>
    <row r="208" spans="2:22" ht="3.65" customHeight="1">
      <c r="B208" s="212"/>
      <c r="K208" s="343"/>
      <c r="O208" s="466"/>
      <c r="P208" s="467"/>
      <c r="Q208" s="482"/>
      <c r="R208" s="875"/>
      <c r="S208" s="875"/>
      <c r="T208" s="483"/>
      <c r="U208" s="466"/>
      <c r="V208" s="467"/>
    </row>
    <row r="209" spans="2:22" ht="3.65" customHeight="1">
      <c r="B209" s="212"/>
      <c r="K209" s="343"/>
      <c r="O209" s="466"/>
      <c r="P209" s="467"/>
      <c r="Q209" s="482"/>
      <c r="R209" s="875"/>
      <c r="S209" s="875"/>
      <c r="T209" s="483"/>
      <c r="U209" s="466"/>
      <c r="V209" s="467"/>
    </row>
    <row r="210" spans="2:22" ht="3.65" customHeight="1">
      <c r="B210" s="212"/>
      <c r="K210" s="343"/>
      <c r="O210" s="466"/>
      <c r="P210" s="467"/>
      <c r="Q210" s="482"/>
      <c r="R210" s="875"/>
      <c r="S210" s="875"/>
      <c r="T210" s="483"/>
      <c r="U210" s="466"/>
      <c r="V210" s="467"/>
    </row>
    <row r="211" spans="2:22" ht="3.65" customHeight="1">
      <c r="B211" s="212"/>
      <c r="K211" s="343"/>
      <c r="O211" s="466"/>
      <c r="P211" s="467"/>
      <c r="Q211" s="482"/>
      <c r="R211" s="875"/>
      <c r="S211" s="875"/>
      <c r="T211" s="483"/>
      <c r="U211" s="466"/>
      <c r="V211" s="467"/>
    </row>
    <row r="212" spans="2:22" ht="3.65" customHeight="1">
      <c r="B212" s="212"/>
      <c r="K212" s="343"/>
      <c r="O212" s="466"/>
      <c r="P212" s="467"/>
      <c r="Q212" s="482"/>
      <c r="R212" s="875"/>
      <c r="S212" s="875"/>
      <c r="T212" s="483"/>
      <c r="U212" s="466"/>
      <c r="V212" s="467"/>
    </row>
    <row r="213" spans="2:22" ht="3.65" customHeight="1">
      <c r="B213" s="212"/>
      <c r="K213" s="343"/>
      <c r="O213" s="466"/>
      <c r="P213" s="467"/>
      <c r="Q213" s="482"/>
      <c r="R213" s="875"/>
      <c r="S213" s="875"/>
      <c r="T213" s="483"/>
      <c r="U213" s="466"/>
      <c r="V213" s="467"/>
    </row>
    <row r="214" spans="2:22" ht="3.65" customHeight="1">
      <c r="B214" s="212"/>
      <c r="K214" s="343"/>
      <c r="O214" s="466"/>
      <c r="P214" s="467"/>
      <c r="Q214" s="482"/>
      <c r="R214" s="875"/>
      <c r="S214" s="875"/>
      <c r="T214" s="483"/>
      <c r="U214" s="466"/>
      <c r="V214" s="467"/>
    </row>
    <row r="215" spans="2:22" ht="3.65" customHeight="1">
      <c r="B215" s="212"/>
      <c r="K215" s="343"/>
      <c r="O215" s="466"/>
      <c r="P215" s="467"/>
      <c r="Q215" s="482"/>
      <c r="R215" s="875"/>
      <c r="S215" s="875"/>
      <c r="T215" s="483"/>
      <c r="U215" s="466"/>
      <c r="V215" s="467"/>
    </row>
    <row r="216" spans="2:22" ht="3.65" customHeight="1">
      <c r="B216" s="212"/>
      <c r="K216" s="343"/>
      <c r="O216" s="466"/>
      <c r="P216" s="467"/>
      <c r="Q216" s="482"/>
      <c r="R216" s="875"/>
      <c r="S216" s="875"/>
      <c r="T216" s="483"/>
      <c r="U216" s="466"/>
      <c r="V216" s="467"/>
    </row>
    <row r="217" spans="2:22" ht="3.65" customHeight="1">
      <c r="B217" s="212"/>
      <c r="K217" s="343"/>
      <c r="O217" s="466"/>
      <c r="P217" s="467"/>
      <c r="Q217" s="482"/>
      <c r="R217" s="875"/>
      <c r="S217" s="875"/>
      <c r="T217" s="483"/>
      <c r="U217" s="466"/>
      <c r="V217" s="467"/>
    </row>
    <row r="218" spans="2:22" ht="3.65" customHeight="1">
      <c r="B218" s="212"/>
      <c r="K218" s="343"/>
      <c r="O218" s="466"/>
      <c r="P218" s="467"/>
      <c r="Q218" s="482"/>
      <c r="R218" s="875"/>
      <c r="S218" s="875"/>
      <c r="T218" s="483"/>
      <c r="U218" s="466"/>
      <c r="V218" s="467"/>
    </row>
    <row r="219" spans="2:22" ht="3.65" customHeight="1">
      <c r="B219" s="212"/>
      <c r="K219" s="343"/>
      <c r="O219" s="466"/>
      <c r="P219" s="467"/>
      <c r="Q219" s="482"/>
      <c r="R219" s="899"/>
      <c r="S219" s="900"/>
      <c r="T219" s="483"/>
      <c r="U219" s="466"/>
      <c r="V219" s="467"/>
    </row>
    <row r="220" spans="2:22" ht="3.65" customHeight="1">
      <c r="B220" s="212"/>
      <c r="K220" s="343"/>
      <c r="O220" s="466"/>
      <c r="P220" s="467"/>
      <c r="Q220" s="482"/>
      <c r="R220" s="902"/>
      <c r="S220" s="904"/>
      <c r="T220" s="483"/>
      <c r="U220" s="466"/>
      <c r="V220" s="467"/>
    </row>
    <row r="221" spans="2:22" ht="3.65" customHeight="1">
      <c r="B221" s="212"/>
      <c r="K221" s="343"/>
      <c r="O221" s="466"/>
      <c r="P221" s="467"/>
      <c r="Q221" s="484"/>
      <c r="R221" s="485"/>
      <c r="S221" s="485"/>
      <c r="T221" s="484"/>
      <c r="U221" s="466"/>
      <c r="V221" s="467"/>
    </row>
    <row r="222" spans="2:22" ht="3.65" customHeight="1">
      <c r="B222" s="212"/>
      <c r="K222" s="343"/>
      <c r="O222" s="466"/>
      <c r="P222" s="467"/>
      <c r="Q222" s="484"/>
      <c r="R222" s="485"/>
      <c r="S222" s="485"/>
      <c r="T222" s="484"/>
      <c r="U222" s="466"/>
      <c r="V222" s="467"/>
    </row>
    <row r="223" spans="2:22" ht="3.65" customHeight="1">
      <c r="B223" s="212"/>
      <c r="K223" s="343"/>
      <c r="O223" s="466"/>
      <c r="P223" s="467"/>
      <c r="Q223" s="484"/>
      <c r="R223" s="484"/>
      <c r="S223" s="484"/>
      <c r="T223" s="484"/>
      <c r="U223" s="466"/>
      <c r="V223" s="467"/>
    </row>
    <row r="224" spans="2:22" ht="3.65" customHeight="1">
      <c r="B224" s="212"/>
      <c r="K224" s="343"/>
      <c r="O224" s="466"/>
      <c r="P224" s="467"/>
      <c r="Q224" s="484"/>
      <c r="R224" s="484"/>
      <c r="S224" s="484"/>
      <c r="T224" s="484"/>
      <c r="U224" s="466"/>
      <c r="V224" s="467"/>
    </row>
    <row r="225" spans="2:109" ht="3.65" customHeight="1">
      <c r="B225" s="212"/>
      <c r="K225" s="343"/>
      <c r="O225" s="466"/>
      <c r="P225" s="467"/>
      <c r="Q225" s="484"/>
      <c r="R225" s="484"/>
      <c r="S225" s="484"/>
      <c r="T225" s="484"/>
      <c r="U225" s="466"/>
      <c r="V225" s="467"/>
    </row>
    <row r="226" spans="2:109" ht="3.65" customHeight="1">
      <c r="B226" s="212"/>
      <c r="K226" s="343"/>
      <c r="O226" s="466"/>
      <c r="P226" s="467"/>
      <c r="Q226" s="993" t="s">
        <v>220</v>
      </c>
      <c r="R226" s="994"/>
      <c r="S226" s="994"/>
      <c r="T226" s="995"/>
      <c r="U226" s="466"/>
      <c r="V226" s="467"/>
    </row>
    <row r="227" spans="2:109" ht="3.65" customHeight="1">
      <c r="B227" s="212"/>
      <c r="K227" s="343"/>
      <c r="O227" s="462"/>
      <c r="P227" s="465"/>
      <c r="Q227" s="996"/>
      <c r="R227" s="997"/>
      <c r="S227" s="997"/>
      <c r="T227" s="998"/>
      <c r="U227" s="462"/>
      <c r="V227" s="465"/>
    </row>
    <row r="228" spans="2:109" ht="3.65" customHeight="1">
      <c r="B228" s="212"/>
      <c r="K228" s="343"/>
      <c r="O228" s="459"/>
      <c r="P228" s="460"/>
      <c r="Q228" s="460"/>
      <c r="R228" s="460"/>
      <c r="S228" s="460"/>
      <c r="T228" s="460"/>
      <c r="U228" s="460"/>
      <c r="V228" s="461"/>
    </row>
    <row r="229" spans="2:109" ht="3.65" customHeight="1">
      <c r="B229" s="212"/>
      <c r="K229" s="343"/>
      <c r="O229" s="462"/>
      <c r="P229" s="463"/>
      <c r="Q229" s="463"/>
      <c r="R229" s="463"/>
      <c r="S229" s="463"/>
      <c r="T229" s="463"/>
      <c r="U229" s="463"/>
      <c r="V229" s="465"/>
    </row>
    <row r="230" spans="2:109" ht="3.65" customHeight="1">
      <c r="B230" s="212"/>
      <c r="K230" s="343"/>
      <c r="O230" s="473"/>
      <c r="P230" s="474"/>
      <c r="Q230" s="474"/>
      <c r="R230" s="474"/>
      <c r="S230" s="474"/>
      <c r="T230" s="474"/>
      <c r="U230" s="474"/>
      <c r="V230" s="475"/>
    </row>
    <row r="231" spans="2:109" ht="3.65" customHeight="1">
      <c r="B231" s="212"/>
      <c r="K231" s="343"/>
      <c r="O231" s="476"/>
      <c r="P231" s="477"/>
      <c r="Q231" s="477"/>
      <c r="R231" s="477"/>
      <c r="S231" s="477"/>
      <c r="T231" s="477"/>
      <c r="U231" s="477"/>
      <c r="V231" s="478"/>
    </row>
    <row r="232" spans="2:109" ht="3.65" customHeight="1">
      <c r="B232" s="212"/>
      <c r="K232" s="343"/>
      <c r="O232" s="476"/>
      <c r="P232" s="477"/>
      <c r="Q232" s="477"/>
      <c r="R232" s="477"/>
      <c r="S232" s="477"/>
      <c r="T232" s="477"/>
      <c r="U232" s="477"/>
      <c r="V232" s="478"/>
    </row>
    <row r="233" spans="2:109" ht="3.65" customHeight="1">
      <c r="B233" s="212"/>
      <c r="K233" s="343"/>
      <c r="O233" s="479"/>
      <c r="P233" s="480"/>
      <c r="Q233" s="480"/>
      <c r="R233" s="480"/>
      <c r="S233" s="480"/>
      <c r="T233" s="480"/>
      <c r="U233" s="480"/>
      <c r="V233" s="481"/>
    </row>
    <row r="234" spans="2:109" ht="3.65" customHeight="1">
      <c r="B234" s="212"/>
      <c r="K234" s="343"/>
    </row>
    <row r="235" spans="2:109" ht="3.65" customHeight="1">
      <c r="B235" s="212"/>
      <c r="K235" s="343"/>
    </row>
    <row r="236" spans="2:109" ht="3.65" customHeight="1">
      <c r="B236" s="212"/>
      <c r="K236" s="343"/>
    </row>
    <row r="237" spans="2:109" ht="3.65" customHeight="1">
      <c r="B237" s="205"/>
      <c r="C237" s="259"/>
      <c r="D237" s="259"/>
      <c r="E237" s="259"/>
      <c r="F237" s="259"/>
      <c r="G237" s="259"/>
      <c r="H237" s="259"/>
      <c r="I237" s="259"/>
      <c r="J237" s="259"/>
      <c r="K237" s="323"/>
      <c r="L237" s="259"/>
      <c r="M237" s="259"/>
      <c r="N237" s="259"/>
      <c r="O237" s="259"/>
      <c r="P237" s="259"/>
      <c r="Q237" s="259"/>
      <c r="R237" s="259"/>
      <c r="S237" s="259"/>
      <c r="T237" s="259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259"/>
      <c r="AH237" s="259"/>
      <c r="AI237" s="259"/>
      <c r="AJ237" s="259"/>
      <c r="AK237" s="259"/>
      <c r="AL237" s="259"/>
      <c r="AM237" s="259"/>
      <c r="AN237" s="259"/>
      <c r="AO237" s="259"/>
      <c r="AP237" s="259"/>
      <c r="AQ237" s="259"/>
      <c r="AR237" s="259"/>
      <c r="AS237" s="259"/>
      <c r="AT237" s="259"/>
      <c r="AU237" s="259"/>
      <c r="AV237" s="259"/>
      <c r="AW237" s="259"/>
      <c r="AX237" s="259"/>
      <c r="AY237" s="259"/>
      <c r="AZ237" s="259"/>
      <c r="BA237" s="259"/>
      <c r="BB237" s="259"/>
      <c r="BC237" s="259"/>
      <c r="BD237" s="259"/>
      <c r="BE237" s="259"/>
      <c r="BF237" s="259"/>
      <c r="BG237" s="259"/>
      <c r="BH237" s="259"/>
      <c r="BI237" s="259"/>
      <c r="BJ237" s="259"/>
      <c r="BK237" s="259"/>
      <c r="BL237" s="259"/>
      <c r="BM237" s="259"/>
      <c r="BN237" s="259"/>
      <c r="BO237" s="259"/>
      <c r="BP237" s="259"/>
      <c r="BQ237" s="259"/>
      <c r="BR237" s="259"/>
      <c r="BS237" s="259"/>
      <c r="BT237" s="259"/>
      <c r="BU237" s="259"/>
      <c r="BV237" s="259"/>
      <c r="BW237" s="259"/>
      <c r="BX237" s="259"/>
      <c r="BY237" s="259"/>
      <c r="BZ237" s="259"/>
      <c r="CA237" s="259"/>
      <c r="CB237" s="259"/>
      <c r="CC237" s="259"/>
      <c r="CD237" s="259"/>
      <c r="CE237" s="259"/>
      <c r="CF237" s="259"/>
      <c r="CG237" s="259"/>
      <c r="CH237" s="259"/>
      <c r="CI237" s="259"/>
      <c r="CJ237" s="259"/>
      <c r="CK237" s="259"/>
      <c r="CL237" s="259"/>
      <c r="CM237" s="259"/>
      <c r="CN237" s="259"/>
      <c r="CO237" s="259"/>
      <c r="CP237" s="259"/>
      <c r="CQ237" s="259"/>
      <c r="CR237" s="259"/>
      <c r="CS237" s="259"/>
      <c r="CT237" s="259"/>
      <c r="CU237" s="259"/>
      <c r="CV237" s="259"/>
      <c r="CW237" s="259"/>
      <c r="CX237" s="259"/>
      <c r="CY237" s="259"/>
      <c r="CZ237" s="259"/>
      <c r="DA237" s="259"/>
      <c r="DB237" s="259"/>
      <c r="DC237" s="259"/>
      <c r="DD237" s="259"/>
      <c r="DE237" s="259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24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40" t="str">
        <f>"T_VBB"&amp;"X"&amp;G239&amp;"X"&amp;I239&amp;"X"&amp;J239</f>
        <v>T_VBBX1250X1of4X1600</v>
      </c>
      <c r="C239" s="341"/>
      <c r="D239" s="209" t="s">
        <v>75</v>
      </c>
      <c r="E239" s="341" t="s">
        <v>220</v>
      </c>
      <c r="F239" s="341" t="s">
        <v>125</v>
      </c>
      <c r="G239" s="456">
        <v>1250</v>
      </c>
      <c r="H239" s="341" t="s">
        <v>234</v>
      </c>
      <c r="I239" s="499" t="s">
        <v>191</v>
      </c>
      <c r="J239" s="341">
        <v>1600</v>
      </c>
      <c r="K239" s="342"/>
      <c r="L239" s="260"/>
      <c r="M239" s="260"/>
      <c r="N239" s="260"/>
      <c r="O239" s="260"/>
      <c r="P239" s="260"/>
      <c r="Q239" s="260"/>
      <c r="R239" s="260"/>
      <c r="S239" s="260"/>
      <c r="T239" s="260"/>
      <c r="U239" s="260"/>
      <c r="V239" s="260"/>
      <c r="W239" s="260"/>
      <c r="X239" s="260"/>
      <c r="Y239" s="260"/>
      <c r="Z239" s="260"/>
      <c r="AA239" s="260"/>
      <c r="AB239" s="260"/>
      <c r="AC239" s="260"/>
      <c r="AD239" s="260"/>
      <c r="AE239" s="260"/>
      <c r="AF239" s="260"/>
      <c r="AG239" s="260"/>
      <c r="AH239" s="260"/>
      <c r="AI239" s="260"/>
      <c r="AJ239" s="260"/>
      <c r="AK239" s="260"/>
      <c r="AL239" s="260"/>
      <c r="AM239" s="260"/>
      <c r="AN239" s="260"/>
      <c r="AO239" s="260"/>
      <c r="AP239" s="260"/>
      <c r="AQ239" s="260"/>
      <c r="AR239" s="260"/>
      <c r="AS239" s="260"/>
      <c r="AT239" s="260"/>
      <c r="AU239" s="260"/>
      <c r="AV239" s="260"/>
      <c r="AW239" s="260"/>
      <c r="AX239" s="260"/>
      <c r="AY239" s="260"/>
      <c r="AZ239" s="260"/>
      <c r="BA239" s="260"/>
      <c r="BB239" s="260"/>
      <c r="BC239" s="260"/>
      <c r="BD239" s="260"/>
      <c r="BE239" s="260"/>
      <c r="BF239" s="260"/>
      <c r="BG239" s="260"/>
      <c r="BH239" s="260"/>
      <c r="BI239" s="260"/>
      <c r="BJ239" s="260"/>
      <c r="BK239" s="260"/>
      <c r="BL239" s="260"/>
      <c r="BM239" s="260"/>
      <c r="BN239" s="260"/>
      <c r="BO239" s="260"/>
      <c r="BP239" s="260"/>
      <c r="BQ239" s="260"/>
      <c r="BR239" s="260"/>
      <c r="BS239" s="260"/>
      <c r="BT239" s="260"/>
      <c r="BU239" s="260"/>
      <c r="BV239" s="260"/>
      <c r="BW239" s="260"/>
      <c r="BX239" s="260"/>
      <c r="BY239" s="260"/>
      <c r="BZ239" s="260"/>
      <c r="CA239" s="260"/>
      <c r="CB239" s="260"/>
      <c r="CC239" s="260"/>
      <c r="CD239" s="260"/>
      <c r="CE239" s="260"/>
      <c r="CF239" s="260"/>
      <c r="CG239" s="260"/>
      <c r="CH239" s="260"/>
      <c r="CI239" s="260"/>
      <c r="CJ239" s="260"/>
      <c r="CK239" s="260"/>
      <c r="CL239" s="260"/>
      <c r="CM239" s="260"/>
      <c r="CN239" s="260"/>
      <c r="CO239" s="260"/>
      <c r="CP239" s="260"/>
      <c r="CQ239" s="260"/>
      <c r="CR239" s="260"/>
      <c r="CS239" s="260"/>
      <c r="CT239" s="260"/>
      <c r="CU239" s="260"/>
      <c r="CV239" s="260"/>
      <c r="CW239" s="260"/>
      <c r="CX239" s="260"/>
      <c r="CY239" s="260"/>
      <c r="CZ239" s="260"/>
      <c r="DA239" s="260"/>
      <c r="DB239" s="260"/>
      <c r="DC239" s="260"/>
      <c r="DD239" s="260"/>
      <c r="DE239" s="260"/>
    </row>
    <row r="240" spans="2:109" ht="15.5" customHeight="1">
      <c r="B240" s="212" t="str">
        <f>MID(D239,1,1)&amp;"_"&amp;E239&amp;"X"&amp;MID(H239,3,4)&amp;"X"&amp;MID(J239,3,4)&amp;G239&amp;I239</f>
        <v>T_VBBX200X0012501of4</v>
      </c>
      <c r="K240" s="343"/>
    </row>
    <row r="241" spans="2:22" ht="3.65" customHeight="1">
      <c r="B241" s="212"/>
      <c r="K241" s="343"/>
    </row>
    <row r="242" spans="2:22" ht="3.65" customHeight="1">
      <c r="B242" s="212"/>
      <c r="K242" s="343"/>
    </row>
    <row r="243" spans="2:22" ht="3.65" customHeight="1">
      <c r="B243" s="212"/>
      <c r="K243" s="343"/>
      <c r="O243" s="459"/>
      <c r="P243" s="460"/>
      <c r="Q243" s="460"/>
      <c r="R243" s="460"/>
      <c r="S243" s="460"/>
      <c r="T243" s="460"/>
      <c r="U243" s="460"/>
      <c r="V243" s="461"/>
    </row>
    <row r="244" spans="2:22" ht="3.65" customHeight="1">
      <c r="B244" s="212"/>
      <c r="K244" s="343"/>
      <c r="O244" s="462"/>
      <c r="P244" s="463"/>
      <c r="Q244" s="463"/>
      <c r="R244" s="463"/>
      <c r="S244" s="463"/>
      <c r="T244" s="463"/>
      <c r="U244" s="463"/>
      <c r="V244" s="465"/>
    </row>
    <row r="245" spans="2:22" ht="3.65" customHeight="1">
      <c r="B245" s="212"/>
      <c r="K245" s="343"/>
      <c r="O245" s="459"/>
      <c r="P245" s="461"/>
      <c r="Q245" s="991" t="s">
        <v>111</v>
      </c>
      <c r="R245" s="970"/>
      <c r="S245" s="970"/>
      <c r="T245" s="971"/>
      <c r="U245" s="459"/>
      <c r="V245" s="461"/>
    </row>
    <row r="246" spans="2:22" ht="3.65" customHeight="1">
      <c r="B246" s="212"/>
      <c r="K246" s="343"/>
      <c r="O246" s="466"/>
      <c r="P246" s="467"/>
      <c r="Q246" s="992"/>
      <c r="R246" s="958"/>
      <c r="S246" s="958"/>
      <c r="T246" s="965"/>
      <c r="U246" s="466"/>
      <c r="V246" s="467"/>
    </row>
    <row r="247" spans="2:22" ht="3.65" customHeight="1">
      <c r="B247" s="212"/>
      <c r="K247" s="343"/>
      <c r="O247" s="466"/>
      <c r="P247" s="467"/>
      <c r="Q247" s="482"/>
      <c r="R247" s="896"/>
      <c r="S247" s="928"/>
      <c r="T247" s="483"/>
      <c r="U247" s="466"/>
      <c r="V247" s="467"/>
    </row>
    <row r="248" spans="2:22" ht="3.65" customHeight="1">
      <c r="B248" s="212"/>
      <c r="K248" s="343"/>
      <c r="O248" s="466"/>
      <c r="P248" s="467"/>
      <c r="Q248" s="482"/>
      <c r="R248" s="899"/>
      <c r="S248" s="900"/>
      <c r="T248" s="483"/>
      <c r="U248" s="466"/>
      <c r="V248" s="467"/>
    </row>
    <row r="249" spans="2:22" ht="3.65" customHeight="1">
      <c r="B249" s="212"/>
      <c r="K249" s="343"/>
      <c r="O249" s="466"/>
      <c r="P249" s="467"/>
      <c r="Q249" s="482"/>
      <c r="R249" s="875"/>
      <c r="S249" s="875"/>
      <c r="T249" s="483"/>
      <c r="U249" s="466"/>
      <c r="V249" s="467"/>
    </row>
    <row r="250" spans="2:22" ht="3.65" customHeight="1">
      <c r="B250" s="212"/>
      <c r="K250" s="343"/>
      <c r="O250" s="466"/>
      <c r="P250" s="467"/>
      <c r="Q250" s="482"/>
      <c r="R250" s="875"/>
      <c r="S250" s="875"/>
      <c r="T250" s="483"/>
      <c r="U250" s="466"/>
      <c r="V250" s="467"/>
    </row>
    <row r="251" spans="2:22" ht="3.65" customHeight="1">
      <c r="B251" s="212"/>
      <c r="K251" s="343"/>
      <c r="O251" s="466"/>
      <c r="P251" s="467"/>
      <c r="Q251" s="482"/>
      <c r="R251" s="875"/>
      <c r="S251" s="875"/>
      <c r="T251" s="483"/>
      <c r="U251" s="466"/>
      <c r="V251" s="467"/>
    </row>
    <row r="252" spans="2:22" ht="3.65" customHeight="1">
      <c r="B252" s="212"/>
      <c r="K252" s="343"/>
      <c r="O252" s="466"/>
      <c r="P252" s="467"/>
      <c r="Q252" s="482"/>
      <c r="R252" s="875"/>
      <c r="S252" s="875"/>
      <c r="T252" s="483"/>
      <c r="U252" s="466"/>
      <c r="V252" s="467"/>
    </row>
    <row r="253" spans="2:22" ht="3.65" customHeight="1">
      <c r="B253" s="212"/>
      <c r="K253" s="343"/>
      <c r="O253" s="466"/>
      <c r="P253" s="467"/>
      <c r="Q253" s="482"/>
      <c r="R253" s="875"/>
      <c r="S253" s="875"/>
      <c r="T253" s="483"/>
      <c r="U253" s="466"/>
      <c r="V253" s="467"/>
    </row>
    <row r="254" spans="2:22" ht="3.65" customHeight="1">
      <c r="B254" s="212"/>
      <c r="K254" s="343"/>
      <c r="O254" s="466"/>
      <c r="P254" s="467"/>
      <c r="Q254" s="482"/>
      <c r="R254" s="875"/>
      <c r="S254" s="875"/>
      <c r="T254" s="483"/>
      <c r="U254" s="466"/>
      <c r="V254" s="467"/>
    </row>
    <row r="255" spans="2:22" ht="3.65" customHeight="1">
      <c r="B255" s="212"/>
      <c r="K255" s="343"/>
      <c r="O255" s="466"/>
      <c r="P255" s="467"/>
      <c r="Q255" s="482"/>
      <c r="R255" s="875"/>
      <c r="S255" s="875"/>
      <c r="T255" s="483"/>
      <c r="U255" s="466"/>
      <c r="V255" s="467"/>
    </row>
    <row r="256" spans="2:22" ht="3.65" customHeight="1">
      <c r="B256" s="212"/>
      <c r="K256" s="343"/>
      <c r="O256" s="466"/>
      <c r="P256" s="467"/>
      <c r="Q256" s="482"/>
      <c r="R256" s="875"/>
      <c r="S256" s="875"/>
      <c r="T256" s="483"/>
      <c r="U256" s="466"/>
      <c r="V256" s="467"/>
    </row>
    <row r="257" spans="2:22" ht="3.65" customHeight="1">
      <c r="B257" s="212"/>
      <c r="K257" s="343"/>
      <c r="O257" s="466"/>
      <c r="P257" s="467"/>
      <c r="Q257" s="482"/>
      <c r="R257" s="875"/>
      <c r="S257" s="875"/>
      <c r="T257" s="483"/>
      <c r="U257" s="466"/>
      <c r="V257" s="467"/>
    </row>
    <row r="258" spans="2:22" ht="3.65" customHeight="1">
      <c r="B258" s="212"/>
      <c r="K258" s="343"/>
      <c r="O258" s="466"/>
      <c r="P258" s="467"/>
      <c r="Q258" s="482"/>
      <c r="R258" s="875"/>
      <c r="S258" s="875"/>
      <c r="T258" s="483"/>
      <c r="U258" s="466"/>
      <c r="V258" s="467"/>
    </row>
    <row r="259" spans="2:22" ht="3.65" customHeight="1">
      <c r="B259" s="212"/>
      <c r="K259" s="343"/>
      <c r="O259" s="466"/>
      <c r="P259" s="467"/>
      <c r="Q259" s="482"/>
      <c r="R259" s="875"/>
      <c r="S259" s="875"/>
      <c r="T259" s="483"/>
      <c r="U259" s="466"/>
      <c r="V259" s="467"/>
    </row>
    <row r="260" spans="2:22" ht="3.65" customHeight="1">
      <c r="B260" s="212"/>
      <c r="K260" s="343"/>
      <c r="O260" s="466"/>
      <c r="P260" s="467"/>
      <c r="Q260" s="482"/>
      <c r="R260" s="875"/>
      <c r="S260" s="875"/>
      <c r="T260" s="483"/>
      <c r="U260" s="466"/>
      <c r="V260" s="467"/>
    </row>
    <row r="261" spans="2:22" ht="3.65" customHeight="1">
      <c r="B261" s="212"/>
      <c r="K261" s="343"/>
      <c r="O261" s="466"/>
      <c r="P261" s="467"/>
      <c r="Q261" s="482"/>
      <c r="R261" s="875"/>
      <c r="S261" s="875"/>
      <c r="T261" s="483"/>
      <c r="U261" s="466"/>
      <c r="V261" s="467"/>
    </row>
    <row r="262" spans="2:22" ht="3.65" customHeight="1">
      <c r="B262" s="212"/>
      <c r="K262" s="343"/>
      <c r="O262" s="466"/>
      <c r="P262" s="467"/>
      <c r="Q262" s="482"/>
      <c r="R262" s="899"/>
      <c r="S262" s="900"/>
      <c r="T262" s="483"/>
      <c r="U262" s="466"/>
      <c r="V262" s="467"/>
    </row>
    <row r="263" spans="2:22" ht="3.65" customHeight="1">
      <c r="B263" s="212"/>
      <c r="K263" s="343"/>
      <c r="O263" s="466"/>
      <c r="P263" s="467"/>
      <c r="Q263" s="482"/>
      <c r="R263" s="902"/>
      <c r="S263" s="904"/>
      <c r="T263" s="483"/>
      <c r="U263" s="466"/>
      <c r="V263" s="467"/>
    </row>
    <row r="264" spans="2:22" ht="3.65" customHeight="1">
      <c r="B264" s="212"/>
      <c r="K264" s="343"/>
      <c r="O264" s="466"/>
      <c r="P264" s="467"/>
      <c r="Q264" s="482"/>
      <c r="R264" s="470"/>
      <c r="S264" s="470"/>
      <c r="T264" s="483"/>
      <c r="U264" s="466"/>
      <c r="V264" s="467"/>
    </row>
    <row r="265" spans="2:22" ht="3.65" customHeight="1">
      <c r="B265" s="212"/>
      <c r="K265" s="343"/>
      <c r="O265" s="466"/>
      <c r="P265" s="467"/>
      <c r="Q265" s="482"/>
      <c r="R265" s="470"/>
      <c r="S265" s="470"/>
      <c r="T265" s="483"/>
      <c r="U265" s="466"/>
      <c r="V265" s="467"/>
    </row>
    <row r="266" spans="2:22" ht="3.65" customHeight="1">
      <c r="B266" s="212"/>
      <c r="K266" s="343"/>
      <c r="O266" s="466"/>
      <c r="P266" s="467"/>
      <c r="Q266" s="482"/>
      <c r="R266" s="470"/>
      <c r="S266" s="470"/>
      <c r="T266" s="483"/>
      <c r="U266" s="466"/>
      <c r="V266" s="467"/>
    </row>
    <row r="267" spans="2:22" ht="3.65" customHeight="1">
      <c r="B267" s="212"/>
      <c r="K267" s="343"/>
      <c r="O267" s="466"/>
      <c r="P267" s="467"/>
      <c r="Q267" s="482"/>
      <c r="R267" s="470"/>
      <c r="S267" s="470"/>
      <c r="T267" s="483"/>
      <c r="U267" s="466"/>
      <c r="V267" s="467"/>
    </row>
    <row r="268" spans="2:22" ht="3.65" customHeight="1">
      <c r="B268" s="212"/>
      <c r="K268" s="343"/>
      <c r="O268" s="466"/>
      <c r="P268" s="467"/>
      <c r="Q268" s="482"/>
      <c r="R268" s="470"/>
      <c r="S268" s="470"/>
      <c r="T268" s="483"/>
      <c r="U268" s="466"/>
      <c r="V268" s="467"/>
    </row>
    <row r="269" spans="2:22" ht="3.65" customHeight="1">
      <c r="B269" s="212"/>
      <c r="K269" s="343"/>
      <c r="O269" s="466"/>
      <c r="P269" s="467"/>
      <c r="Q269" s="482"/>
      <c r="R269" s="470"/>
      <c r="S269" s="470"/>
      <c r="T269" s="483"/>
      <c r="U269" s="466"/>
      <c r="V269" s="467"/>
    </row>
    <row r="270" spans="2:22" ht="3.65" customHeight="1">
      <c r="B270" s="212"/>
      <c r="K270" s="343"/>
      <c r="O270" s="466"/>
      <c r="P270" s="467"/>
      <c r="Q270" s="482"/>
      <c r="R270" s="470"/>
      <c r="S270" s="470"/>
      <c r="T270" s="483"/>
      <c r="U270" s="466"/>
      <c r="V270" s="467"/>
    </row>
    <row r="271" spans="2:22" ht="3.65" customHeight="1">
      <c r="B271" s="212"/>
      <c r="K271" s="343"/>
      <c r="O271" s="466"/>
      <c r="P271" s="467"/>
      <c r="Q271" s="482"/>
      <c r="R271" s="470"/>
      <c r="S271" s="470"/>
      <c r="T271" s="483"/>
      <c r="U271" s="466"/>
      <c r="V271" s="467"/>
    </row>
    <row r="272" spans="2:22" ht="3.65" customHeight="1">
      <c r="B272" s="212"/>
      <c r="K272" s="343"/>
      <c r="O272" s="466"/>
      <c r="P272" s="467"/>
      <c r="Q272" s="482"/>
      <c r="R272" s="470"/>
      <c r="S272" s="470"/>
      <c r="T272" s="483"/>
      <c r="U272" s="466"/>
      <c r="V272" s="467"/>
    </row>
    <row r="273" spans="2:22" ht="3.65" customHeight="1">
      <c r="B273" s="212"/>
      <c r="K273" s="343"/>
      <c r="O273" s="466"/>
      <c r="P273" s="467"/>
      <c r="Q273" s="482"/>
      <c r="R273" s="470"/>
      <c r="S273" s="470"/>
      <c r="T273" s="483"/>
      <c r="U273" s="466"/>
      <c r="V273" s="467"/>
    </row>
    <row r="274" spans="2:22" ht="3.65" customHeight="1">
      <c r="B274" s="212"/>
      <c r="K274" s="343"/>
      <c r="O274" s="466"/>
      <c r="P274" s="467"/>
      <c r="Q274" s="482"/>
      <c r="R274" s="470"/>
      <c r="S274" s="470"/>
      <c r="T274" s="483"/>
      <c r="U274" s="466"/>
      <c r="V274" s="467"/>
    </row>
    <row r="275" spans="2:22" ht="3.65" customHeight="1">
      <c r="B275" s="212"/>
      <c r="K275" s="343"/>
      <c r="O275" s="466"/>
      <c r="P275" s="467"/>
      <c r="Q275" s="482"/>
      <c r="R275" s="470"/>
      <c r="S275" s="470"/>
      <c r="T275" s="483"/>
      <c r="U275" s="466"/>
      <c r="V275" s="467"/>
    </row>
    <row r="276" spans="2:22" ht="3.65" customHeight="1">
      <c r="B276" s="212"/>
      <c r="K276" s="343"/>
      <c r="O276" s="466"/>
      <c r="P276" s="467"/>
      <c r="Q276" s="482"/>
      <c r="R276" s="470"/>
      <c r="S276" s="470"/>
      <c r="T276" s="483"/>
      <c r="U276" s="466"/>
      <c r="V276" s="467"/>
    </row>
    <row r="277" spans="2:22" ht="3.65" customHeight="1">
      <c r="B277" s="212"/>
      <c r="K277" s="343"/>
      <c r="O277" s="466"/>
      <c r="P277" s="467"/>
      <c r="Q277" s="482"/>
      <c r="R277" s="470"/>
      <c r="S277" s="470"/>
      <c r="T277" s="483"/>
      <c r="U277" s="466"/>
      <c r="V277" s="467"/>
    </row>
    <row r="278" spans="2:22" ht="3.65" customHeight="1">
      <c r="B278" s="212"/>
      <c r="K278" s="343"/>
      <c r="O278" s="466"/>
      <c r="P278" s="467"/>
      <c r="Q278" s="482"/>
      <c r="R278" s="470"/>
      <c r="S278" s="470"/>
      <c r="T278" s="483"/>
      <c r="U278" s="466"/>
      <c r="V278" s="467"/>
    </row>
    <row r="279" spans="2:22" ht="3.65" customHeight="1">
      <c r="B279" s="212"/>
      <c r="K279" s="343"/>
      <c r="O279" s="466"/>
      <c r="P279" s="467"/>
      <c r="Q279" s="482"/>
      <c r="R279" s="470"/>
      <c r="S279" s="470"/>
      <c r="T279" s="483"/>
      <c r="U279" s="466"/>
      <c r="V279" s="467"/>
    </row>
    <row r="280" spans="2:22" ht="3.65" customHeight="1">
      <c r="B280" s="212"/>
      <c r="K280" s="343"/>
      <c r="O280" s="466"/>
      <c r="P280" s="467"/>
      <c r="Q280" s="482"/>
      <c r="R280" s="470"/>
      <c r="S280" s="470"/>
      <c r="T280" s="483"/>
      <c r="U280" s="466"/>
      <c r="V280" s="467"/>
    </row>
    <row r="281" spans="2:22" ht="3.65" customHeight="1">
      <c r="B281" s="212"/>
      <c r="K281" s="343"/>
      <c r="O281" s="466"/>
      <c r="P281" s="467"/>
      <c r="Q281" s="482"/>
      <c r="R281" s="470"/>
      <c r="S281" s="470"/>
      <c r="T281" s="483"/>
      <c r="U281" s="466"/>
      <c r="V281" s="467"/>
    </row>
    <row r="282" spans="2:22" ht="3.65" customHeight="1">
      <c r="B282" s="212"/>
      <c r="K282" s="343"/>
      <c r="O282" s="466"/>
      <c r="P282" s="467"/>
      <c r="Q282" s="482"/>
      <c r="R282" s="470"/>
      <c r="S282" s="470"/>
      <c r="T282" s="483"/>
      <c r="U282" s="466"/>
      <c r="V282" s="467"/>
    </row>
    <row r="283" spans="2:22" ht="3.65" customHeight="1">
      <c r="B283" s="212"/>
      <c r="K283" s="343"/>
      <c r="O283" s="466"/>
      <c r="P283" s="467"/>
      <c r="Q283" s="482"/>
      <c r="R283" s="470"/>
      <c r="S283" s="470"/>
      <c r="T283" s="483"/>
      <c r="U283" s="466"/>
      <c r="V283" s="467"/>
    </row>
    <row r="284" spans="2:22" ht="3.65" customHeight="1">
      <c r="B284" s="212"/>
      <c r="K284" s="343"/>
      <c r="O284" s="466"/>
      <c r="P284" s="467"/>
      <c r="Q284" s="482"/>
      <c r="R284" s="470"/>
      <c r="S284" s="470"/>
      <c r="T284" s="483"/>
      <c r="U284" s="466"/>
      <c r="V284" s="467"/>
    </row>
    <row r="285" spans="2:22" ht="3.65" customHeight="1">
      <c r="B285" s="212"/>
      <c r="K285" s="343"/>
      <c r="O285" s="466"/>
      <c r="P285" s="467"/>
      <c r="Q285" s="482"/>
      <c r="R285" s="470"/>
      <c r="S285" s="470"/>
      <c r="T285" s="483"/>
      <c r="U285" s="466"/>
      <c r="V285" s="467"/>
    </row>
    <row r="286" spans="2:22" ht="3.65" customHeight="1">
      <c r="B286" s="212"/>
      <c r="K286" s="343"/>
      <c r="O286" s="466"/>
      <c r="P286" s="467"/>
      <c r="Q286" s="482"/>
      <c r="R286" s="470"/>
      <c r="S286" s="470"/>
      <c r="T286" s="483"/>
      <c r="U286" s="466"/>
      <c r="V286" s="467"/>
    </row>
    <row r="287" spans="2:22" ht="3.65" customHeight="1">
      <c r="B287" s="212"/>
      <c r="K287" s="343"/>
      <c r="O287" s="466"/>
      <c r="P287" s="467"/>
      <c r="Q287" s="482"/>
      <c r="R287" s="470"/>
      <c r="S287" s="470"/>
      <c r="T287" s="483"/>
      <c r="U287" s="466"/>
      <c r="V287" s="467"/>
    </row>
    <row r="288" spans="2:22" ht="3.65" customHeight="1">
      <c r="B288" s="212"/>
      <c r="K288" s="343"/>
      <c r="O288" s="466"/>
      <c r="P288" s="467"/>
      <c r="Q288" s="482"/>
      <c r="R288" s="470"/>
      <c r="S288" s="470"/>
      <c r="T288" s="483"/>
      <c r="U288" s="466"/>
      <c r="V288" s="467"/>
    </row>
    <row r="289" spans="2:22" ht="3.65" customHeight="1">
      <c r="B289" s="212"/>
      <c r="K289" s="343"/>
      <c r="O289" s="466"/>
      <c r="P289" s="467"/>
      <c r="Q289" s="482"/>
      <c r="R289" s="470"/>
      <c r="S289" s="470"/>
      <c r="T289" s="483"/>
      <c r="U289" s="466"/>
      <c r="V289" s="467"/>
    </row>
    <row r="290" spans="2:22" ht="3.65" customHeight="1">
      <c r="B290" s="212"/>
      <c r="K290" s="343"/>
      <c r="O290" s="466"/>
      <c r="P290" s="467"/>
      <c r="Q290" s="482"/>
      <c r="R290" s="470"/>
      <c r="S290" s="470"/>
      <c r="T290" s="483"/>
      <c r="U290" s="466"/>
      <c r="V290" s="467"/>
    </row>
    <row r="291" spans="2:22" ht="3.65" customHeight="1">
      <c r="B291" s="212"/>
      <c r="K291" s="343"/>
      <c r="O291" s="466"/>
      <c r="P291" s="467"/>
      <c r="Q291" s="482"/>
      <c r="R291" s="470"/>
      <c r="S291" s="470"/>
      <c r="T291" s="483"/>
      <c r="U291" s="466"/>
      <c r="V291" s="467"/>
    </row>
    <row r="292" spans="2:22" ht="3.65" customHeight="1">
      <c r="B292" s="212"/>
      <c r="K292" s="343"/>
      <c r="O292" s="466"/>
      <c r="P292" s="467"/>
      <c r="Q292" s="482"/>
      <c r="R292" s="470"/>
      <c r="S292" s="470"/>
      <c r="T292" s="483"/>
      <c r="U292" s="466"/>
      <c r="V292" s="467"/>
    </row>
    <row r="293" spans="2:22" ht="3.65" customHeight="1">
      <c r="B293" s="212"/>
      <c r="K293" s="343"/>
      <c r="O293" s="466"/>
      <c r="P293" s="467"/>
      <c r="Q293" s="482"/>
      <c r="R293" s="470"/>
      <c r="S293" s="470"/>
      <c r="T293" s="483"/>
      <c r="U293" s="466"/>
      <c r="V293" s="467"/>
    </row>
    <row r="294" spans="2:22" ht="3.65" customHeight="1">
      <c r="B294" s="212"/>
      <c r="K294" s="343"/>
      <c r="O294" s="466"/>
      <c r="P294" s="467"/>
      <c r="Q294" s="482"/>
      <c r="R294" s="470"/>
      <c r="S294" s="470"/>
      <c r="T294" s="483"/>
      <c r="U294" s="466"/>
      <c r="V294" s="467"/>
    </row>
    <row r="295" spans="2:22" ht="3.65" customHeight="1">
      <c r="B295" s="212"/>
      <c r="K295" s="343"/>
      <c r="O295" s="466"/>
      <c r="P295" s="467"/>
      <c r="Q295" s="482"/>
      <c r="R295" s="470"/>
      <c r="S295" s="470"/>
      <c r="T295" s="483"/>
      <c r="U295" s="466"/>
      <c r="V295" s="467"/>
    </row>
    <row r="296" spans="2:22" ht="3.65" customHeight="1">
      <c r="B296" s="212"/>
      <c r="K296" s="343"/>
      <c r="O296" s="466"/>
      <c r="P296" s="467"/>
      <c r="Q296" s="482"/>
      <c r="R296" s="470"/>
      <c r="S296" s="470"/>
      <c r="T296" s="483"/>
      <c r="U296" s="466"/>
      <c r="V296" s="467"/>
    </row>
    <row r="297" spans="2:22" ht="3.65" customHeight="1">
      <c r="B297" s="212"/>
      <c r="K297" s="343"/>
      <c r="O297" s="466"/>
      <c r="P297" s="467"/>
      <c r="Q297" s="482"/>
      <c r="R297" s="470"/>
      <c r="S297" s="470"/>
      <c r="T297" s="483"/>
      <c r="U297" s="466"/>
      <c r="V297" s="467"/>
    </row>
    <row r="298" spans="2:22" ht="3.65" customHeight="1">
      <c r="B298" s="212"/>
      <c r="K298" s="343"/>
      <c r="O298" s="466"/>
      <c r="P298" s="467"/>
      <c r="Q298" s="22"/>
      <c r="R298" s="22"/>
      <c r="S298" s="22"/>
      <c r="T298" s="22"/>
      <c r="U298" s="466"/>
      <c r="V298" s="467"/>
    </row>
    <row r="299" spans="2:22" ht="3.65" customHeight="1">
      <c r="B299" s="212"/>
      <c r="K299" s="343"/>
      <c r="O299" s="466"/>
      <c r="P299" s="467"/>
      <c r="Q299" s="22"/>
      <c r="R299" s="22"/>
      <c r="S299" s="22"/>
      <c r="T299" s="22"/>
      <c r="U299" s="466"/>
      <c r="V299" s="467"/>
    </row>
    <row r="300" spans="2:22" ht="3.65" customHeight="1">
      <c r="B300" s="212"/>
      <c r="K300" s="343"/>
      <c r="O300" s="466"/>
      <c r="P300" s="467"/>
      <c r="Q300" s="22"/>
      <c r="R300" s="22"/>
      <c r="S300" s="22"/>
      <c r="T300" s="22"/>
      <c r="U300" s="466"/>
      <c r="V300" s="467"/>
    </row>
    <row r="301" spans="2:22" ht="3.65" customHeight="1">
      <c r="B301" s="212"/>
      <c r="K301" s="343"/>
      <c r="O301" s="466"/>
      <c r="P301" s="467"/>
      <c r="Q301" s="22"/>
      <c r="R301" s="22"/>
      <c r="S301" s="22"/>
      <c r="T301" s="22"/>
      <c r="U301" s="466"/>
      <c r="V301" s="467"/>
    </row>
    <row r="302" spans="2:22" ht="3.65" customHeight="1">
      <c r="B302" s="212"/>
      <c r="K302" s="343"/>
      <c r="O302" s="466"/>
      <c r="P302" s="467"/>
      <c r="Q302" s="22"/>
      <c r="R302" s="22"/>
      <c r="S302" s="22"/>
      <c r="T302" s="22"/>
      <c r="U302" s="466"/>
      <c r="V302" s="467"/>
    </row>
    <row r="303" spans="2:22" ht="3.65" customHeight="1">
      <c r="B303" s="212"/>
      <c r="K303" s="343"/>
      <c r="O303" s="466"/>
      <c r="P303" s="467"/>
      <c r="Q303" s="993" t="s">
        <v>220</v>
      </c>
      <c r="R303" s="994"/>
      <c r="S303" s="994"/>
      <c r="T303" s="995"/>
      <c r="U303" s="466"/>
      <c r="V303" s="467"/>
    </row>
    <row r="304" spans="2:22" ht="3.65" customHeight="1">
      <c r="B304" s="212"/>
      <c r="K304" s="343"/>
      <c r="O304" s="462"/>
      <c r="P304" s="465"/>
      <c r="Q304" s="996"/>
      <c r="R304" s="997"/>
      <c r="S304" s="997"/>
      <c r="T304" s="998"/>
      <c r="U304" s="462"/>
      <c r="V304" s="465"/>
    </row>
    <row r="305" spans="2:109" ht="3.65" customHeight="1">
      <c r="B305" s="212"/>
      <c r="K305" s="343"/>
      <c r="O305" s="459"/>
      <c r="P305" s="460"/>
      <c r="Q305" s="460"/>
      <c r="R305" s="460"/>
      <c r="S305" s="460"/>
      <c r="T305" s="460"/>
      <c r="U305" s="460"/>
      <c r="V305" s="461"/>
    </row>
    <row r="306" spans="2:109" ht="3.65" customHeight="1">
      <c r="B306" s="212"/>
      <c r="K306" s="343"/>
      <c r="O306" s="462"/>
      <c r="P306" s="463"/>
      <c r="Q306" s="463"/>
      <c r="R306" s="463"/>
      <c r="S306" s="463"/>
      <c r="T306" s="463"/>
      <c r="U306" s="463"/>
      <c r="V306" s="465"/>
    </row>
    <row r="307" spans="2:109" ht="3.65" customHeight="1">
      <c r="B307" s="212"/>
      <c r="K307" s="343"/>
      <c r="O307" s="473"/>
      <c r="P307" s="474"/>
      <c r="Q307" s="474"/>
      <c r="R307" s="474"/>
      <c r="S307" s="474"/>
      <c r="T307" s="474"/>
      <c r="U307" s="474"/>
      <c r="V307" s="475"/>
    </row>
    <row r="308" spans="2:109" ht="3.65" customHeight="1">
      <c r="B308" s="212"/>
      <c r="K308" s="343"/>
      <c r="O308" s="476"/>
      <c r="P308" s="477"/>
      <c r="Q308" s="477"/>
      <c r="R308" s="477"/>
      <c r="S308" s="477"/>
      <c r="T308" s="477"/>
      <c r="U308" s="477"/>
      <c r="V308" s="478"/>
    </row>
    <row r="309" spans="2:109" ht="3.65" customHeight="1">
      <c r="B309" s="212"/>
      <c r="K309" s="343"/>
      <c r="O309" s="476"/>
      <c r="P309" s="477"/>
      <c r="Q309" s="477"/>
      <c r="R309" s="477"/>
      <c r="S309" s="477"/>
      <c r="T309" s="477"/>
      <c r="U309" s="477"/>
      <c r="V309" s="478"/>
    </row>
    <row r="310" spans="2:109" ht="3.65" customHeight="1">
      <c r="B310" s="212"/>
      <c r="K310" s="343"/>
      <c r="O310" s="479"/>
      <c r="P310" s="480"/>
      <c r="Q310" s="480"/>
      <c r="R310" s="480"/>
      <c r="S310" s="480"/>
      <c r="T310" s="480"/>
      <c r="U310" s="480"/>
      <c r="V310" s="481"/>
    </row>
    <row r="311" spans="2:109" ht="3.65" customHeight="1">
      <c r="B311" s="212"/>
      <c r="K311" s="343"/>
    </row>
    <row r="312" spans="2:109" ht="3.65" customHeight="1">
      <c r="B312" s="212"/>
      <c r="K312" s="343"/>
    </row>
    <row r="313" spans="2:109" ht="3.65" customHeight="1">
      <c r="B313" s="212"/>
      <c r="K313" s="343"/>
    </row>
    <row r="314" spans="2:109" ht="3.65" customHeight="1">
      <c r="B314" s="205"/>
      <c r="C314" s="259"/>
      <c r="D314" s="259"/>
      <c r="E314" s="259"/>
      <c r="F314" s="259"/>
      <c r="G314" s="259"/>
      <c r="H314" s="259"/>
      <c r="I314" s="259"/>
      <c r="J314" s="259"/>
      <c r="K314" s="323"/>
      <c r="L314" s="259"/>
      <c r="M314" s="259"/>
      <c r="N314" s="259"/>
      <c r="O314" s="259"/>
      <c r="P314" s="259"/>
      <c r="Q314" s="259"/>
      <c r="R314" s="259"/>
      <c r="S314" s="259"/>
      <c r="T314" s="259"/>
      <c r="U314" s="259"/>
      <c r="V314" s="259"/>
      <c r="W314" s="259"/>
      <c r="X314" s="259"/>
      <c r="Y314" s="259"/>
      <c r="Z314" s="259"/>
      <c r="AA314" s="259"/>
      <c r="AB314" s="259"/>
      <c r="AC314" s="259"/>
      <c r="AD314" s="259"/>
      <c r="AE314" s="259"/>
      <c r="AF314" s="259"/>
      <c r="AG314" s="259"/>
      <c r="AH314" s="259"/>
      <c r="AI314" s="259"/>
      <c r="AJ314" s="259"/>
      <c r="AK314" s="259"/>
      <c r="AL314" s="259"/>
      <c r="AM314" s="259"/>
      <c r="AN314" s="259"/>
      <c r="AO314" s="259"/>
      <c r="AP314" s="259"/>
      <c r="AQ314" s="259"/>
      <c r="AR314" s="259"/>
      <c r="AS314" s="259"/>
      <c r="AT314" s="259"/>
      <c r="AU314" s="259"/>
      <c r="AV314" s="259"/>
      <c r="AW314" s="259"/>
      <c r="AX314" s="259"/>
      <c r="AY314" s="259"/>
      <c r="AZ314" s="259"/>
      <c r="BA314" s="259"/>
      <c r="BB314" s="259"/>
      <c r="BC314" s="259"/>
      <c r="BD314" s="259"/>
      <c r="BE314" s="259"/>
      <c r="BF314" s="259"/>
      <c r="BG314" s="259"/>
      <c r="BH314" s="259"/>
      <c r="BI314" s="259"/>
      <c r="BJ314" s="259"/>
      <c r="BK314" s="259"/>
      <c r="BL314" s="259"/>
      <c r="BM314" s="259"/>
      <c r="BN314" s="259"/>
      <c r="BO314" s="259"/>
      <c r="BP314" s="259"/>
      <c r="BQ314" s="259"/>
      <c r="BR314" s="259"/>
      <c r="BS314" s="259"/>
      <c r="BT314" s="259"/>
      <c r="BU314" s="259"/>
      <c r="BV314" s="259"/>
      <c r="BW314" s="259"/>
      <c r="BX314" s="259"/>
      <c r="BY314" s="259"/>
      <c r="BZ314" s="259"/>
      <c r="CA314" s="259"/>
      <c r="CB314" s="259"/>
      <c r="CC314" s="259"/>
      <c r="CD314" s="259"/>
      <c r="CE314" s="259"/>
      <c r="CF314" s="259"/>
      <c r="CG314" s="259"/>
      <c r="CH314" s="259"/>
      <c r="CI314" s="259"/>
      <c r="CJ314" s="259"/>
      <c r="CK314" s="259"/>
      <c r="CL314" s="259"/>
      <c r="CM314" s="259"/>
      <c r="CN314" s="259"/>
      <c r="CO314" s="259"/>
      <c r="CP314" s="259"/>
      <c r="CQ314" s="259"/>
      <c r="CR314" s="259"/>
      <c r="CS314" s="259"/>
      <c r="CT314" s="259"/>
      <c r="CU314" s="259"/>
      <c r="CV314" s="259"/>
      <c r="CW314" s="259"/>
      <c r="CX314" s="259"/>
      <c r="CY314" s="259"/>
      <c r="CZ314" s="259"/>
      <c r="DA314" s="259"/>
      <c r="DB314" s="259"/>
      <c r="DC314" s="259"/>
      <c r="DD314" s="259"/>
      <c r="DE314" s="259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24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40" t="str">
        <f>"T_VBB"&amp;"X"&amp;G316&amp;"X"&amp;I316&amp;"X"&amp;J316</f>
        <v>T_VBBX1250X1of2X1600</v>
      </c>
      <c r="C316" s="341"/>
      <c r="D316" s="209" t="s">
        <v>75</v>
      </c>
      <c r="E316" s="341" t="s">
        <v>220</v>
      </c>
      <c r="F316" s="341" t="s">
        <v>125</v>
      </c>
      <c r="G316" s="456">
        <v>1250</v>
      </c>
      <c r="H316" s="341" t="s">
        <v>234</v>
      </c>
      <c r="I316" s="499" t="s">
        <v>192</v>
      </c>
      <c r="J316" s="341">
        <v>1600</v>
      </c>
      <c r="K316" s="342"/>
      <c r="L316" s="260"/>
      <c r="M316" s="260"/>
      <c r="N316" s="260"/>
      <c r="O316" s="260"/>
      <c r="P316" s="260"/>
      <c r="Q316" s="260"/>
      <c r="R316" s="260"/>
      <c r="S316" s="260"/>
      <c r="T316" s="260"/>
      <c r="U316" s="260"/>
      <c r="V316" s="260"/>
      <c r="W316" s="260"/>
      <c r="X316" s="260"/>
      <c r="Y316" s="260"/>
      <c r="Z316" s="260"/>
      <c r="AA316" s="260"/>
      <c r="AB316" s="260"/>
      <c r="AC316" s="260"/>
      <c r="AD316" s="260"/>
      <c r="AE316" s="260"/>
      <c r="AF316" s="260"/>
      <c r="AG316" s="260"/>
      <c r="AH316" s="260"/>
      <c r="AI316" s="260"/>
      <c r="AJ316" s="260"/>
      <c r="AK316" s="260"/>
      <c r="AL316" s="260"/>
      <c r="AM316" s="260"/>
      <c r="AN316" s="260"/>
      <c r="AO316" s="260"/>
      <c r="AP316" s="260"/>
      <c r="AQ316" s="260"/>
      <c r="AR316" s="260"/>
      <c r="AS316" s="260"/>
      <c r="AT316" s="260"/>
      <c r="AU316" s="260"/>
      <c r="AV316" s="260"/>
      <c r="AW316" s="260"/>
      <c r="AX316" s="260"/>
      <c r="AY316" s="260"/>
      <c r="AZ316" s="260"/>
      <c r="BA316" s="260"/>
      <c r="BB316" s="260"/>
      <c r="BC316" s="260"/>
      <c r="BD316" s="260"/>
      <c r="BE316" s="260"/>
      <c r="BF316" s="260"/>
      <c r="BG316" s="260"/>
      <c r="BH316" s="260"/>
      <c r="BI316" s="260"/>
      <c r="BJ316" s="260"/>
      <c r="BK316" s="260"/>
      <c r="BL316" s="260"/>
      <c r="BM316" s="260"/>
      <c r="BN316" s="260"/>
      <c r="BO316" s="260"/>
      <c r="BP316" s="260"/>
      <c r="BQ316" s="260"/>
      <c r="BR316" s="260"/>
      <c r="BS316" s="260"/>
      <c r="BT316" s="260"/>
      <c r="BU316" s="260"/>
      <c r="BV316" s="260"/>
      <c r="BW316" s="260"/>
      <c r="BX316" s="260"/>
      <c r="BY316" s="260"/>
      <c r="BZ316" s="260"/>
      <c r="CA316" s="260"/>
      <c r="CB316" s="260"/>
      <c r="CC316" s="260"/>
      <c r="CD316" s="260"/>
      <c r="CE316" s="260"/>
      <c r="CF316" s="260"/>
      <c r="CG316" s="260"/>
      <c r="CH316" s="260"/>
      <c r="CI316" s="260"/>
      <c r="CJ316" s="260"/>
      <c r="CK316" s="260"/>
      <c r="CL316" s="260"/>
      <c r="CM316" s="260"/>
      <c r="CN316" s="260"/>
      <c r="CO316" s="260"/>
      <c r="CP316" s="260"/>
      <c r="CQ316" s="260"/>
      <c r="CR316" s="260"/>
      <c r="CS316" s="260"/>
      <c r="CT316" s="260"/>
      <c r="CU316" s="260"/>
      <c r="CV316" s="260"/>
      <c r="CW316" s="260"/>
      <c r="CX316" s="260"/>
      <c r="CY316" s="260"/>
      <c r="CZ316" s="260"/>
      <c r="DA316" s="260"/>
      <c r="DB316" s="260"/>
      <c r="DC316" s="260"/>
      <c r="DD316" s="260"/>
      <c r="DE316" s="260"/>
    </row>
    <row r="317" spans="2:109" ht="15.5" customHeight="1">
      <c r="B317" s="212" t="str">
        <f>MID(D316,1,1)&amp;"_"&amp;E316&amp;"X"&amp;MID(H316,3,4)&amp;"X"&amp;MID(J316,3,4)&amp;G316&amp;I316</f>
        <v>T_VBBX200X0012501of2</v>
      </c>
      <c r="K317" s="343"/>
    </row>
    <row r="318" spans="2:109" ht="3.65" customHeight="1">
      <c r="B318" s="212"/>
      <c r="K318" s="343"/>
    </row>
    <row r="319" spans="2:109" ht="3.65" customHeight="1">
      <c r="B319" s="212"/>
      <c r="K319" s="343"/>
    </row>
    <row r="320" spans="2:109" ht="3.65" customHeight="1">
      <c r="B320" s="212"/>
      <c r="K320" s="343"/>
      <c r="O320" s="459"/>
      <c r="P320" s="460"/>
      <c r="Q320" s="460"/>
      <c r="R320" s="460"/>
      <c r="S320" s="460"/>
      <c r="T320" s="460"/>
      <c r="U320" s="460"/>
      <c r="V320" s="461"/>
    </row>
    <row r="321" spans="2:22" ht="3.65" customHeight="1">
      <c r="B321" s="212"/>
      <c r="K321" s="343"/>
      <c r="O321" s="462"/>
      <c r="P321" s="463"/>
      <c r="Q321" s="463"/>
      <c r="R321" s="463"/>
      <c r="S321" s="463"/>
      <c r="T321" s="463"/>
      <c r="U321" s="463"/>
      <c r="V321" s="465"/>
    </row>
    <row r="322" spans="2:22" ht="3.65" customHeight="1">
      <c r="B322" s="212"/>
      <c r="K322" s="343"/>
      <c r="O322" s="459"/>
      <c r="P322" s="461"/>
      <c r="Q322" s="991" t="s">
        <v>111</v>
      </c>
      <c r="R322" s="970"/>
      <c r="S322" s="970"/>
      <c r="T322" s="971"/>
      <c r="U322" s="459"/>
      <c r="V322" s="461"/>
    </row>
    <row r="323" spans="2:22" ht="3.65" customHeight="1">
      <c r="B323" s="212"/>
      <c r="K323" s="343"/>
      <c r="O323" s="466"/>
      <c r="P323" s="467"/>
      <c r="Q323" s="992"/>
      <c r="R323" s="958"/>
      <c r="S323" s="958"/>
      <c r="T323" s="965"/>
      <c r="U323" s="466"/>
      <c r="V323" s="467"/>
    </row>
    <row r="324" spans="2:22" ht="3.65" customHeight="1">
      <c r="B324" s="212"/>
      <c r="K324" s="343"/>
      <c r="O324" s="466"/>
      <c r="P324" s="467"/>
      <c r="Q324" s="482"/>
      <c r="R324" s="896"/>
      <c r="S324" s="928"/>
      <c r="T324" s="483"/>
      <c r="U324" s="466"/>
      <c r="V324" s="467"/>
    </row>
    <row r="325" spans="2:22" ht="3.65" customHeight="1">
      <c r="B325" s="212"/>
      <c r="K325" s="343"/>
      <c r="O325" s="466"/>
      <c r="P325" s="467"/>
      <c r="Q325" s="482"/>
      <c r="R325" s="899"/>
      <c r="S325" s="900"/>
      <c r="T325" s="483"/>
      <c r="U325" s="466"/>
      <c r="V325" s="467"/>
    </row>
    <row r="326" spans="2:22" ht="3.65" customHeight="1">
      <c r="B326" s="212"/>
      <c r="K326" s="343"/>
      <c r="O326" s="466"/>
      <c r="P326" s="467"/>
      <c r="Q326" s="482"/>
      <c r="R326" s="875"/>
      <c r="S326" s="875"/>
      <c r="T326" s="483"/>
      <c r="U326" s="466"/>
      <c r="V326" s="467"/>
    </row>
    <row r="327" spans="2:22" ht="3.65" customHeight="1">
      <c r="B327" s="212"/>
      <c r="K327" s="343"/>
      <c r="O327" s="466"/>
      <c r="P327" s="467"/>
      <c r="Q327" s="482"/>
      <c r="R327" s="875"/>
      <c r="S327" s="875"/>
      <c r="T327" s="483"/>
      <c r="U327" s="466"/>
      <c r="V327" s="467"/>
    </row>
    <row r="328" spans="2:22" ht="3.65" customHeight="1">
      <c r="B328" s="212"/>
      <c r="K328" s="343"/>
      <c r="O328" s="466"/>
      <c r="P328" s="467"/>
      <c r="Q328" s="482"/>
      <c r="R328" s="875"/>
      <c r="S328" s="875"/>
      <c r="T328" s="483"/>
      <c r="U328" s="466"/>
      <c r="V328" s="467"/>
    </row>
    <row r="329" spans="2:22" ht="3.65" customHeight="1">
      <c r="B329" s="212"/>
      <c r="K329" s="343"/>
      <c r="O329" s="466"/>
      <c r="P329" s="467"/>
      <c r="Q329" s="482"/>
      <c r="R329" s="875"/>
      <c r="S329" s="875"/>
      <c r="T329" s="483"/>
      <c r="U329" s="466"/>
      <c r="V329" s="467"/>
    </row>
    <row r="330" spans="2:22" ht="3.65" customHeight="1">
      <c r="B330" s="212"/>
      <c r="K330" s="343"/>
      <c r="O330" s="466"/>
      <c r="P330" s="467"/>
      <c r="Q330" s="482"/>
      <c r="R330" s="875"/>
      <c r="S330" s="875"/>
      <c r="T330" s="483"/>
      <c r="U330" s="466"/>
      <c r="V330" s="467"/>
    </row>
    <row r="331" spans="2:22" ht="3.65" customHeight="1">
      <c r="B331" s="212"/>
      <c r="K331" s="343"/>
      <c r="O331" s="466"/>
      <c r="P331" s="467"/>
      <c r="Q331" s="482"/>
      <c r="R331" s="875"/>
      <c r="S331" s="875"/>
      <c r="T331" s="483"/>
      <c r="U331" s="466"/>
      <c r="V331" s="467"/>
    </row>
    <row r="332" spans="2:22" ht="3.65" customHeight="1">
      <c r="B332" s="212"/>
      <c r="K332" s="343"/>
      <c r="O332" s="466"/>
      <c r="P332" s="467"/>
      <c r="Q332" s="482"/>
      <c r="R332" s="875"/>
      <c r="S332" s="875"/>
      <c r="T332" s="483"/>
      <c r="U332" s="466"/>
      <c r="V332" s="467"/>
    </row>
    <row r="333" spans="2:22" ht="3.65" customHeight="1">
      <c r="B333" s="212"/>
      <c r="K333" s="343"/>
      <c r="O333" s="466"/>
      <c r="P333" s="467"/>
      <c r="Q333" s="482"/>
      <c r="R333" s="875"/>
      <c r="S333" s="875"/>
      <c r="T333" s="483"/>
      <c r="U333" s="466"/>
      <c r="V333" s="467"/>
    </row>
    <row r="334" spans="2:22" ht="3.65" customHeight="1">
      <c r="B334" s="212"/>
      <c r="K334" s="343"/>
      <c r="O334" s="466"/>
      <c r="P334" s="467"/>
      <c r="Q334" s="482"/>
      <c r="R334" s="875"/>
      <c r="S334" s="875"/>
      <c r="T334" s="483"/>
      <c r="U334" s="466"/>
      <c r="V334" s="467"/>
    </row>
    <row r="335" spans="2:22" ht="3.65" customHeight="1">
      <c r="B335" s="212"/>
      <c r="K335" s="343"/>
      <c r="O335" s="466"/>
      <c r="P335" s="467"/>
      <c r="Q335" s="482"/>
      <c r="R335" s="875"/>
      <c r="S335" s="875"/>
      <c r="T335" s="483"/>
      <c r="U335" s="466"/>
      <c r="V335" s="467"/>
    </row>
    <row r="336" spans="2:22" ht="3.65" customHeight="1">
      <c r="B336" s="212"/>
      <c r="K336" s="343"/>
      <c r="O336" s="466"/>
      <c r="P336" s="467"/>
      <c r="Q336" s="482"/>
      <c r="R336" s="875"/>
      <c r="S336" s="875"/>
      <c r="T336" s="483"/>
      <c r="U336" s="466"/>
      <c r="V336" s="467"/>
    </row>
    <row r="337" spans="2:22" ht="3.65" customHeight="1">
      <c r="B337" s="212"/>
      <c r="K337" s="343"/>
      <c r="O337" s="466"/>
      <c r="P337" s="467"/>
      <c r="Q337" s="482"/>
      <c r="R337" s="875"/>
      <c r="S337" s="875"/>
      <c r="T337" s="483"/>
      <c r="U337" s="466"/>
      <c r="V337" s="467"/>
    </row>
    <row r="338" spans="2:22" ht="3.65" customHeight="1">
      <c r="B338" s="212"/>
      <c r="K338" s="343"/>
      <c r="O338" s="466"/>
      <c r="P338" s="467"/>
      <c r="Q338" s="482"/>
      <c r="R338" s="875"/>
      <c r="S338" s="875"/>
      <c r="T338" s="483"/>
      <c r="U338" s="466"/>
      <c r="V338" s="467"/>
    </row>
    <row r="339" spans="2:22" ht="3.65" customHeight="1">
      <c r="B339" s="212"/>
      <c r="K339" s="343"/>
      <c r="O339" s="466"/>
      <c r="P339" s="467"/>
      <c r="Q339" s="482"/>
      <c r="R339" s="875"/>
      <c r="S339" s="875"/>
      <c r="T339" s="483"/>
      <c r="U339" s="466"/>
      <c r="V339" s="467"/>
    </row>
    <row r="340" spans="2:22" ht="3.65" customHeight="1">
      <c r="B340" s="212"/>
      <c r="K340" s="343"/>
      <c r="O340" s="466"/>
      <c r="P340" s="467"/>
      <c r="Q340" s="482"/>
      <c r="R340" s="875"/>
      <c r="S340" s="875"/>
      <c r="T340" s="483"/>
      <c r="U340" s="466"/>
      <c r="V340" s="467"/>
    </row>
    <row r="341" spans="2:22" ht="3.65" customHeight="1">
      <c r="B341" s="212"/>
      <c r="K341" s="343"/>
      <c r="O341" s="466"/>
      <c r="P341" s="467"/>
      <c r="Q341" s="482"/>
      <c r="R341" s="875"/>
      <c r="S341" s="875"/>
      <c r="T341" s="483"/>
      <c r="U341" s="466"/>
      <c r="V341" s="467"/>
    </row>
    <row r="342" spans="2:22" ht="3.65" customHeight="1">
      <c r="B342" s="212"/>
      <c r="K342" s="343"/>
      <c r="O342" s="466"/>
      <c r="P342" s="467"/>
      <c r="Q342" s="482"/>
      <c r="R342" s="875"/>
      <c r="S342" s="875"/>
      <c r="T342" s="483"/>
      <c r="U342" s="466"/>
      <c r="V342" s="467"/>
    </row>
    <row r="343" spans="2:22" ht="3.65" customHeight="1">
      <c r="B343" s="212"/>
      <c r="K343" s="343"/>
      <c r="O343" s="466"/>
      <c r="P343" s="467"/>
      <c r="Q343" s="482"/>
      <c r="R343" s="875"/>
      <c r="S343" s="875"/>
      <c r="T343" s="483"/>
      <c r="U343" s="466"/>
      <c r="V343" s="467"/>
    </row>
    <row r="344" spans="2:22" ht="3.65" customHeight="1">
      <c r="B344" s="212"/>
      <c r="K344" s="343"/>
      <c r="O344" s="466"/>
      <c r="P344" s="467"/>
      <c r="Q344" s="482"/>
      <c r="R344" s="875"/>
      <c r="S344" s="875"/>
      <c r="T344" s="483"/>
      <c r="U344" s="466"/>
      <c r="V344" s="467"/>
    </row>
    <row r="345" spans="2:22" ht="3.65" customHeight="1">
      <c r="B345" s="212"/>
      <c r="K345" s="343"/>
      <c r="O345" s="466"/>
      <c r="P345" s="467"/>
      <c r="Q345" s="482"/>
      <c r="R345" s="875"/>
      <c r="S345" s="875"/>
      <c r="T345" s="483"/>
      <c r="U345" s="466"/>
      <c r="V345" s="467"/>
    </row>
    <row r="346" spans="2:22" ht="3.65" customHeight="1">
      <c r="B346" s="212"/>
      <c r="K346" s="343"/>
      <c r="O346" s="466"/>
      <c r="P346" s="467"/>
      <c r="Q346" s="482"/>
      <c r="R346" s="875"/>
      <c r="S346" s="875"/>
      <c r="T346" s="483"/>
      <c r="U346" s="466"/>
      <c r="V346" s="467"/>
    </row>
    <row r="347" spans="2:22" ht="3.65" customHeight="1">
      <c r="B347" s="212"/>
      <c r="K347" s="343"/>
      <c r="O347" s="466"/>
      <c r="P347" s="467"/>
      <c r="Q347" s="482"/>
      <c r="R347" s="875"/>
      <c r="S347" s="875"/>
      <c r="T347" s="483"/>
      <c r="U347" s="466"/>
      <c r="V347" s="467"/>
    </row>
    <row r="348" spans="2:22" ht="3.65" customHeight="1">
      <c r="B348" s="212"/>
      <c r="K348" s="343"/>
      <c r="O348" s="466"/>
      <c r="P348" s="467"/>
      <c r="Q348" s="482"/>
      <c r="R348" s="875"/>
      <c r="S348" s="875"/>
      <c r="T348" s="483"/>
      <c r="U348" s="466"/>
      <c r="V348" s="467"/>
    </row>
    <row r="349" spans="2:22" ht="3.65" customHeight="1">
      <c r="B349" s="212"/>
      <c r="K349" s="343"/>
      <c r="O349" s="466"/>
      <c r="P349" s="467"/>
      <c r="Q349" s="482"/>
      <c r="R349" s="875"/>
      <c r="S349" s="875"/>
      <c r="T349" s="483"/>
      <c r="U349" s="466"/>
      <c r="V349" s="467"/>
    </row>
    <row r="350" spans="2:22" ht="3.65" customHeight="1">
      <c r="B350" s="212"/>
      <c r="K350" s="343"/>
      <c r="O350" s="466"/>
      <c r="P350" s="467"/>
      <c r="Q350" s="482"/>
      <c r="R350" s="875"/>
      <c r="S350" s="875"/>
      <c r="T350" s="483"/>
      <c r="U350" s="466"/>
      <c r="V350" s="467"/>
    </row>
    <row r="351" spans="2:22" ht="3.65" customHeight="1">
      <c r="B351" s="212"/>
      <c r="K351" s="343"/>
      <c r="O351" s="466"/>
      <c r="P351" s="467"/>
      <c r="Q351" s="482"/>
      <c r="R351" s="875"/>
      <c r="S351" s="875"/>
      <c r="T351" s="483"/>
      <c r="U351" s="466"/>
      <c r="V351" s="467"/>
    </row>
    <row r="352" spans="2:22" ht="3.65" customHeight="1">
      <c r="B352" s="212"/>
      <c r="K352" s="343"/>
      <c r="O352" s="466"/>
      <c r="P352" s="467"/>
      <c r="Q352" s="482"/>
      <c r="R352" s="875"/>
      <c r="S352" s="875"/>
      <c r="T352" s="483"/>
      <c r="U352" s="466"/>
      <c r="V352" s="467"/>
    </row>
    <row r="353" spans="2:22" ht="3.65" customHeight="1">
      <c r="B353" s="212"/>
      <c r="K353" s="343"/>
      <c r="O353" s="466"/>
      <c r="P353" s="467"/>
      <c r="Q353" s="482"/>
      <c r="R353" s="875"/>
      <c r="S353" s="875"/>
      <c r="T353" s="483"/>
      <c r="U353" s="466"/>
      <c r="V353" s="467"/>
    </row>
    <row r="354" spans="2:22" ht="3.65" customHeight="1">
      <c r="B354" s="212"/>
      <c r="K354" s="343"/>
      <c r="O354" s="466"/>
      <c r="P354" s="467"/>
      <c r="Q354" s="482"/>
      <c r="R354" s="875"/>
      <c r="S354" s="875"/>
      <c r="T354" s="483"/>
      <c r="U354" s="466"/>
      <c r="V354" s="467"/>
    </row>
    <row r="355" spans="2:22" ht="3.65" customHeight="1">
      <c r="B355" s="212"/>
      <c r="K355" s="343"/>
      <c r="O355" s="466"/>
      <c r="P355" s="467"/>
      <c r="Q355" s="482"/>
      <c r="R355" s="875"/>
      <c r="S355" s="875"/>
      <c r="T355" s="483"/>
      <c r="U355" s="466"/>
      <c r="V355" s="467"/>
    </row>
    <row r="356" spans="2:22" ht="3.65" customHeight="1">
      <c r="B356" s="212"/>
      <c r="K356" s="343"/>
      <c r="O356" s="466"/>
      <c r="P356" s="467"/>
      <c r="Q356" s="482"/>
      <c r="R356" s="899"/>
      <c r="S356" s="900"/>
      <c r="T356" s="483"/>
      <c r="U356" s="466"/>
      <c r="V356" s="467"/>
    </row>
    <row r="357" spans="2:22" ht="3.65" customHeight="1">
      <c r="B357" s="212"/>
      <c r="K357" s="343"/>
      <c r="O357" s="466"/>
      <c r="P357" s="467"/>
      <c r="Q357" s="482"/>
      <c r="R357" s="902"/>
      <c r="S357" s="904"/>
      <c r="T357" s="483"/>
      <c r="U357" s="466"/>
      <c r="V357" s="467"/>
    </row>
    <row r="358" spans="2:22" ht="3.65" customHeight="1">
      <c r="B358" s="212"/>
      <c r="K358" s="343"/>
      <c r="O358" s="466"/>
      <c r="P358" s="467"/>
      <c r="Q358" s="482"/>
      <c r="R358" s="470"/>
      <c r="S358" s="470"/>
      <c r="T358" s="483"/>
      <c r="U358" s="466"/>
      <c r="V358" s="467"/>
    </row>
    <row r="359" spans="2:22" ht="3.65" customHeight="1">
      <c r="B359" s="212"/>
      <c r="K359" s="343"/>
      <c r="O359" s="466"/>
      <c r="P359" s="467"/>
      <c r="Q359" s="482"/>
      <c r="R359" s="470"/>
      <c r="S359" s="470"/>
      <c r="T359" s="483"/>
      <c r="U359" s="466"/>
      <c r="V359" s="467"/>
    </row>
    <row r="360" spans="2:22" ht="3.65" customHeight="1">
      <c r="B360" s="212"/>
      <c r="K360" s="343"/>
      <c r="O360" s="466"/>
      <c r="P360" s="467"/>
      <c r="Q360" s="482"/>
      <c r="R360" s="470"/>
      <c r="S360" s="470"/>
      <c r="T360" s="483"/>
      <c r="U360" s="466"/>
      <c r="V360" s="467"/>
    </row>
    <row r="361" spans="2:22" ht="3.65" customHeight="1">
      <c r="B361" s="212"/>
      <c r="K361" s="343"/>
      <c r="O361" s="466"/>
      <c r="P361" s="467"/>
      <c r="Q361" s="482"/>
      <c r="R361" s="470"/>
      <c r="S361" s="470"/>
      <c r="T361" s="483"/>
      <c r="U361" s="466"/>
      <c r="V361" s="467"/>
    </row>
    <row r="362" spans="2:22" ht="3.65" customHeight="1">
      <c r="B362" s="212"/>
      <c r="K362" s="343"/>
      <c r="O362" s="466"/>
      <c r="P362" s="467"/>
      <c r="Q362" s="482"/>
      <c r="R362" s="470"/>
      <c r="S362" s="470"/>
      <c r="T362" s="483"/>
      <c r="U362" s="466"/>
      <c r="V362" s="467"/>
    </row>
    <row r="363" spans="2:22" ht="3.65" customHeight="1">
      <c r="B363" s="212"/>
      <c r="K363" s="343"/>
      <c r="O363" s="466"/>
      <c r="P363" s="467"/>
      <c r="Q363" s="482"/>
      <c r="R363" s="470"/>
      <c r="S363" s="470"/>
      <c r="T363" s="483"/>
      <c r="U363" s="466"/>
      <c r="V363" s="467"/>
    </row>
    <row r="364" spans="2:22" ht="3.65" customHeight="1">
      <c r="B364" s="212"/>
      <c r="K364" s="343"/>
      <c r="O364" s="466"/>
      <c r="P364" s="467"/>
      <c r="Q364" s="482"/>
      <c r="R364" s="470"/>
      <c r="S364" s="470"/>
      <c r="T364" s="483"/>
      <c r="U364" s="466"/>
      <c r="V364" s="467"/>
    </row>
    <row r="365" spans="2:22" ht="3.65" customHeight="1">
      <c r="B365" s="212"/>
      <c r="K365" s="343"/>
      <c r="O365" s="466"/>
      <c r="P365" s="467"/>
      <c r="Q365" s="482"/>
      <c r="R365" s="470"/>
      <c r="S365" s="470"/>
      <c r="T365" s="483"/>
      <c r="U365" s="466"/>
      <c r="V365" s="467"/>
    </row>
    <row r="366" spans="2:22" ht="3.65" customHeight="1">
      <c r="B366" s="212"/>
      <c r="K366" s="343"/>
      <c r="O366" s="466"/>
      <c r="P366" s="467"/>
      <c r="Q366" s="482"/>
      <c r="R366" s="470"/>
      <c r="S366" s="470"/>
      <c r="T366" s="483"/>
      <c r="U366" s="466"/>
      <c r="V366" s="467"/>
    </row>
    <row r="367" spans="2:22" ht="3.65" customHeight="1">
      <c r="B367" s="212"/>
      <c r="K367" s="343"/>
      <c r="O367" s="466"/>
      <c r="P367" s="467"/>
      <c r="Q367" s="482"/>
      <c r="R367" s="470"/>
      <c r="S367" s="470"/>
      <c r="T367" s="483"/>
      <c r="U367" s="466"/>
      <c r="V367" s="467"/>
    </row>
    <row r="368" spans="2:22" ht="3.65" customHeight="1">
      <c r="B368" s="212"/>
      <c r="K368" s="343"/>
      <c r="O368" s="466"/>
      <c r="P368" s="467"/>
      <c r="Q368" s="482"/>
      <c r="R368" s="470"/>
      <c r="S368" s="470"/>
      <c r="T368" s="483"/>
      <c r="U368" s="466"/>
      <c r="V368" s="467"/>
    </row>
    <row r="369" spans="2:22" ht="3.65" customHeight="1">
      <c r="B369" s="212"/>
      <c r="K369" s="343"/>
      <c r="O369" s="466"/>
      <c r="P369" s="467"/>
      <c r="Q369" s="482"/>
      <c r="R369" s="470"/>
      <c r="S369" s="470"/>
      <c r="T369" s="483"/>
      <c r="U369" s="466"/>
      <c r="V369" s="467"/>
    </row>
    <row r="370" spans="2:22" ht="3.65" customHeight="1">
      <c r="B370" s="212"/>
      <c r="K370" s="343"/>
      <c r="O370" s="466"/>
      <c r="P370" s="467"/>
      <c r="Q370" s="482"/>
      <c r="R370" s="470"/>
      <c r="S370" s="470"/>
      <c r="T370" s="483"/>
      <c r="U370" s="466"/>
      <c r="V370" s="467"/>
    </row>
    <row r="371" spans="2:22" ht="3.65" customHeight="1">
      <c r="B371" s="212"/>
      <c r="K371" s="343"/>
      <c r="O371" s="466"/>
      <c r="P371" s="467"/>
      <c r="Q371" s="482"/>
      <c r="R371" s="470"/>
      <c r="S371" s="470"/>
      <c r="T371" s="483"/>
      <c r="U371" s="466"/>
      <c r="V371" s="467"/>
    </row>
    <row r="372" spans="2:22" ht="3.65" customHeight="1">
      <c r="B372" s="212"/>
      <c r="K372" s="343"/>
      <c r="O372" s="466"/>
      <c r="P372" s="467"/>
      <c r="Q372" s="482"/>
      <c r="R372" s="470"/>
      <c r="S372" s="470"/>
      <c r="T372" s="483"/>
      <c r="U372" s="466"/>
      <c r="V372" s="467"/>
    </row>
    <row r="373" spans="2:22" ht="3.65" customHeight="1">
      <c r="B373" s="212"/>
      <c r="K373" s="343"/>
      <c r="O373" s="466"/>
      <c r="P373" s="467"/>
      <c r="Q373" s="482"/>
      <c r="R373" s="470"/>
      <c r="S373" s="470"/>
      <c r="T373" s="483"/>
      <c r="U373" s="466"/>
      <c r="V373" s="467"/>
    </row>
    <row r="374" spans="2:22" ht="3.65" customHeight="1">
      <c r="B374" s="212"/>
      <c r="K374" s="343"/>
      <c r="O374" s="466"/>
      <c r="P374" s="467"/>
      <c r="Q374" s="482"/>
      <c r="R374" s="470"/>
      <c r="S374" s="470"/>
      <c r="T374" s="483"/>
      <c r="U374" s="466"/>
      <c r="V374" s="467"/>
    </row>
    <row r="375" spans="2:22" ht="3.65" customHeight="1">
      <c r="B375" s="212"/>
      <c r="K375" s="343"/>
      <c r="O375" s="466"/>
      <c r="P375" s="467"/>
      <c r="Q375" s="22"/>
      <c r="R375" s="22"/>
      <c r="S375" s="22"/>
      <c r="T375" s="22"/>
      <c r="U375" s="466"/>
      <c r="V375" s="467"/>
    </row>
    <row r="376" spans="2:22" ht="3.65" customHeight="1">
      <c r="B376" s="212"/>
      <c r="K376" s="343"/>
      <c r="O376" s="466"/>
      <c r="P376" s="467"/>
      <c r="Q376" s="22"/>
      <c r="R376" s="22"/>
      <c r="S376" s="22"/>
      <c r="T376" s="22"/>
      <c r="U376" s="466"/>
      <c r="V376" s="467"/>
    </row>
    <row r="377" spans="2:22" ht="3.65" customHeight="1">
      <c r="B377" s="212"/>
      <c r="K377" s="343"/>
      <c r="O377" s="466"/>
      <c r="P377" s="467"/>
      <c r="Q377" s="22"/>
      <c r="R377" s="22"/>
      <c r="S377" s="22"/>
      <c r="T377" s="22"/>
      <c r="U377" s="466"/>
      <c r="V377" s="467"/>
    </row>
    <row r="378" spans="2:22" ht="3.65" customHeight="1">
      <c r="B378" s="212"/>
      <c r="K378" s="343"/>
      <c r="O378" s="466"/>
      <c r="P378" s="467"/>
      <c r="Q378" s="22"/>
      <c r="R378" s="22"/>
      <c r="S378" s="22"/>
      <c r="T378" s="22"/>
      <c r="U378" s="466"/>
      <c r="V378" s="467"/>
    </row>
    <row r="379" spans="2:22" ht="3.65" customHeight="1">
      <c r="B379" s="212"/>
      <c r="K379" s="343"/>
      <c r="O379" s="466"/>
      <c r="P379" s="467"/>
      <c r="Q379" s="22"/>
      <c r="R379" s="22"/>
      <c r="S379" s="22"/>
      <c r="T379" s="22"/>
      <c r="U379" s="466"/>
      <c r="V379" s="467"/>
    </row>
    <row r="380" spans="2:22" ht="3.65" customHeight="1">
      <c r="B380" s="212"/>
      <c r="K380" s="343"/>
      <c r="O380" s="466"/>
      <c r="P380" s="467"/>
      <c r="Q380" s="993" t="s">
        <v>220</v>
      </c>
      <c r="R380" s="994"/>
      <c r="S380" s="994"/>
      <c r="T380" s="995"/>
      <c r="U380" s="466"/>
      <c r="V380" s="467"/>
    </row>
    <row r="381" spans="2:22" ht="3.65" customHeight="1">
      <c r="B381" s="212"/>
      <c r="K381" s="343"/>
      <c r="O381" s="462"/>
      <c r="P381" s="465"/>
      <c r="Q381" s="996"/>
      <c r="R381" s="997"/>
      <c r="S381" s="997"/>
      <c r="T381" s="998"/>
      <c r="U381" s="462"/>
      <c r="V381" s="465"/>
    </row>
    <row r="382" spans="2:22" ht="3.65" customHeight="1">
      <c r="B382" s="212"/>
      <c r="K382" s="343"/>
      <c r="O382" s="459"/>
      <c r="P382" s="460"/>
      <c r="Q382" s="460"/>
      <c r="R382" s="460"/>
      <c r="S382" s="460"/>
      <c r="T382" s="460"/>
      <c r="U382" s="460"/>
      <c r="V382" s="461"/>
    </row>
    <row r="383" spans="2:22" ht="3.65" customHeight="1">
      <c r="B383" s="212"/>
      <c r="K383" s="343"/>
      <c r="O383" s="462"/>
      <c r="P383" s="463"/>
      <c r="Q383" s="463"/>
      <c r="R383" s="463"/>
      <c r="S383" s="463"/>
      <c r="T383" s="463"/>
      <c r="U383" s="463"/>
      <c r="V383" s="465"/>
    </row>
    <row r="384" spans="2:22" ht="3.65" customHeight="1">
      <c r="B384" s="212"/>
      <c r="K384" s="343"/>
      <c r="O384" s="473"/>
      <c r="P384" s="474"/>
      <c r="Q384" s="474"/>
      <c r="R384" s="474"/>
      <c r="S384" s="474"/>
      <c r="T384" s="474"/>
      <c r="U384" s="474"/>
      <c r="V384" s="475"/>
    </row>
    <row r="385" spans="2:109" ht="3.65" customHeight="1">
      <c r="B385" s="212"/>
      <c r="K385" s="343"/>
      <c r="O385" s="476"/>
      <c r="P385" s="477"/>
      <c r="Q385" s="477"/>
      <c r="R385" s="477"/>
      <c r="S385" s="477"/>
      <c r="T385" s="477"/>
      <c r="U385" s="477"/>
      <c r="V385" s="478"/>
    </row>
    <row r="386" spans="2:109" ht="3.65" customHeight="1">
      <c r="B386" s="212"/>
      <c r="K386" s="343"/>
      <c r="O386" s="476"/>
      <c r="P386" s="477"/>
      <c r="Q386" s="477"/>
      <c r="R386" s="477"/>
      <c r="S386" s="477"/>
      <c r="T386" s="477"/>
      <c r="U386" s="477"/>
      <c r="V386" s="478"/>
    </row>
    <row r="387" spans="2:109" ht="3.65" customHeight="1">
      <c r="B387" s="212"/>
      <c r="K387" s="343"/>
      <c r="O387" s="479"/>
      <c r="P387" s="480"/>
      <c r="Q387" s="480"/>
      <c r="R387" s="480"/>
      <c r="S387" s="480"/>
      <c r="T387" s="480"/>
      <c r="U387" s="480"/>
      <c r="V387" s="481"/>
    </row>
    <row r="388" spans="2:109" ht="3.65" customHeight="1">
      <c r="B388" s="212"/>
      <c r="K388" s="343"/>
    </row>
    <row r="389" spans="2:109" ht="3.65" customHeight="1">
      <c r="B389" s="212"/>
      <c r="K389" s="343"/>
    </row>
    <row r="390" spans="2:109" ht="3.65" customHeight="1">
      <c r="B390" s="212"/>
      <c r="K390" s="343"/>
    </row>
    <row r="391" spans="2:109" ht="3.65" customHeight="1">
      <c r="B391" s="205"/>
      <c r="C391" s="259"/>
      <c r="D391" s="259"/>
      <c r="E391" s="259"/>
      <c r="F391" s="259"/>
      <c r="G391" s="259"/>
      <c r="H391" s="259"/>
      <c r="I391" s="259"/>
      <c r="J391" s="259"/>
      <c r="K391" s="323"/>
      <c r="L391" s="259"/>
      <c r="M391" s="259"/>
      <c r="N391" s="259"/>
      <c r="O391" s="259"/>
      <c r="P391" s="259"/>
      <c r="Q391" s="259"/>
      <c r="R391" s="259"/>
      <c r="S391" s="259"/>
      <c r="T391" s="259"/>
      <c r="U391" s="259"/>
      <c r="V391" s="259"/>
      <c r="W391" s="259"/>
      <c r="X391" s="259"/>
      <c r="Y391" s="259"/>
      <c r="Z391" s="259"/>
      <c r="AA391" s="259"/>
      <c r="AB391" s="259"/>
      <c r="AC391" s="259"/>
      <c r="AD391" s="259"/>
      <c r="AE391" s="259"/>
      <c r="AF391" s="259"/>
      <c r="AG391" s="259"/>
      <c r="AH391" s="259"/>
      <c r="AI391" s="259"/>
      <c r="AJ391" s="259"/>
      <c r="AK391" s="259"/>
      <c r="AL391" s="259"/>
      <c r="AM391" s="259"/>
      <c r="AN391" s="259"/>
      <c r="AO391" s="259"/>
      <c r="AP391" s="259"/>
      <c r="AQ391" s="259"/>
      <c r="AR391" s="259"/>
      <c r="AS391" s="259"/>
      <c r="AT391" s="259"/>
      <c r="AU391" s="259"/>
      <c r="AV391" s="259"/>
      <c r="AW391" s="259"/>
      <c r="AX391" s="259"/>
      <c r="AY391" s="259"/>
      <c r="AZ391" s="259"/>
      <c r="BA391" s="259"/>
      <c r="BB391" s="259"/>
      <c r="BC391" s="259"/>
      <c r="BD391" s="259"/>
      <c r="BE391" s="259"/>
      <c r="BF391" s="259"/>
      <c r="BG391" s="259"/>
      <c r="BH391" s="259"/>
      <c r="BI391" s="259"/>
      <c r="BJ391" s="259"/>
      <c r="BK391" s="259"/>
      <c r="BL391" s="259"/>
      <c r="BM391" s="259"/>
      <c r="BN391" s="259"/>
      <c r="BO391" s="259"/>
      <c r="BP391" s="259"/>
      <c r="BQ391" s="259"/>
      <c r="BR391" s="259"/>
      <c r="BS391" s="259"/>
      <c r="BT391" s="259"/>
      <c r="BU391" s="259"/>
      <c r="BV391" s="259"/>
      <c r="BW391" s="259"/>
      <c r="BX391" s="259"/>
      <c r="BY391" s="259"/>
      <c r="BZ391" s="259"/>
      <c r="CA391" s="259"/>
      <c r="CB391" s="259"/>
      <c r="CC391" s="259"/>
      <c r="CD391" s="259"/>
      <c r="CE391" s="259"/>
      <c r="CF391" s="259"/>
      <c r="CG391" s="259"/>
      <c r="CH391" s="259"/>
      <c r="CI391" s="259"/>
      <c r="CJ391" s="259"/>
      <c r="CK391" s="259"/>
      <c r="CL391" s="259"/>
      <c r="CM391" s="259"/>
      <c r="CN391" s="259"/>
      <c r="CO391" s="259"/>
      <c r="CP391" s="259"/>
      <c r="CQ391" s="259"/>
      <c r="CR391" s="259"/>
      <c r="CS391" s="259"/>
      <c r="CT391" s="259"/>
      <c r="CU391" s="259"/>
      <c r="CV391" s="259"/>
      <c r="CW391" s="259"/>
      <c r="CX391" s="259"/>
      <c r="CY391" s="259"/>
      <c r="CZ391" s="259"/>
      <c r="DA391" s="259"/>
      <c r="DB391" s="259"/>
      <c r="DC391" s="259"/>
      <c r="DD391" s="259"/>
      <c r="DE391" s="259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24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40" t="str">
        <f>"T_VBB"&amp;"X"&amp;G393&amp;"X"&amp;I393&amp;"X"&amp;J393</f>
        <v>T_VBBX1250X3of4X1600</v>
      </c>
      <c r="C393" s="341"/>
      <c r="D393" s="209" t="s">
        <v>75</v>
      </c>
      <c r="E393" s="341" t="s">
        <v>220</v>
      </c>
      <c r="F393" s="341" t="s">
        <v>125</v>
      </c>
      <c r="G393" s="456">
        <v>1250</v>
      </c>
      <c r="H393" s="341" t="s">
        <v>234</v>
      </c>
      <c r="I393" s="499" t="s">
        <v>193</v>
      </c>
      <c r="J393" s="341">
        <v>1600</v>
      </c>
      <c r="K393" s="342"/>
      <c r="L393" s="260"/>
      <c r="M393" s="260"/>
      <c r="N393" s="260"/>
      <c r="O393" s="260"/>
      <c r="P393" s="260"/>
      <c r="Q393" s="260"/>
      <c r="R393" s="260"/>
      <c r="S393" s="260"/>
      <c r="T393" s="260"/>
      <c r="U393" s="260"/>
      <c r="V393" s="260"/>
      <c r="W393" s="260"/>
      <c r="X393" s="260"/>
      <c r="Y393" s="260"/>
      <c r="Z393" s="260"/>
      <c r="AA393" s="260"/>
      <c r="AB393" s="260"/>
      <c r="AC393" s="260"/>
      <c r="AD393" s="260"/>
      <c r="AE393" s="260"/>
      <c r="AF393" s="260"/>
      <c r="AG393" s="260"/>
      <c r="AH393" s="260"/>
      <c r="AI393" s="260"/>
      <c r="AJ393" s="260"/>
      <c r="AK393" s="260"/>
      <c r="AL393" s="260"/>
      <c r="AM393" s="260"/>
      <c r="AN393" s="260"/>
      <c r="AO393" s="260"/>
      <c r="AP393" s="260"/>
      <c r="AQ393" s="260"/>
      <c r="AR393" s="260"/>
      <c r="AS393" s="260"/>
      <c r="AT393" s="260"/>
      <c r="AU393" s="260"/>
      <c r="AV393" s="260"/>
      <c r="AW393" s="260"/>
      <c r="AX393" s="260"/>
      <c r="AY393" s="260"/>
      <c r="AZ393" s="260"/>
      <c r="BA393" s="260"/>
      <c r="BB393" s="260"/>
      <c r="BC393" s="260"/>
      <c r="BD393" s="260"/>
      <c r="BE393" s="260"/>
      <c r="BF393" s="260"/>
      <c r="BG393" s="260"/>
      <c r="BH393" s="260"/>
      <c r="BI393" s="260"/>
      <c r="BJ393" s="260"/>
      <c r="BK393" s="260"/>
      <c r="BL393" s="260"/>
      <c r="BM393" s="260"/>
      <c r="BN393" s="260"/>
      <c r="BO393" s="260"/>
      <c r="BP393" s="260"/>
      <c r="BQ393" s="260"/>
      <c r="BR393" s="260"/>
      <c r="BS393" s="260"/>
      <c r="BT393" s="260"/>
      <c r="BU393" s="260"/>
      <c r="BV393" s="260"/>
      <c r="BW393" s="260"/>
      <c r="BX393" s="260"/>
      <c r="BY393" s="260"/>
      <c r="BZ393" s="260"/>
      <c r="CA393" s="260"/>
      <c r="CB393" s="260"/>
      <c r="CC393" s="260"/>
      <c r="CD393" s="260"/>
      <c r="CE393" s="260"/>
      <c r="CF393" s="260"/>
      <c r="CG393" s="260"/>
      <c r="CH393" s="260"/>
      <c r="CI393" s="260"/>
      <c r="CJ393" s="260"/>
      <c r="CK393" s="260"/>
      <c r="CL393" s="260"/>
      <c r="CM393" s="260"/>
      <c r="CN393" s="260"/>
      <c r="CO393" s="260"/>
      <c r="CP393" s="260"/>
      <c r="CQ393" s="260"/>
      <c r="CR393" s="260"/>
      <c r="CS393" s="260"/>
      <c r="CT393" s="260"/>
      <c r="CU393" s="260"/>
      <c r="CV393" s="260"/>
      <c r="CW393" s="260"/>
      <c r="CX393" s="260"/>
      <c r="CY393" s="260"/>
      <c r="CZ393" s="260"/>
      <c r="DA393" s="260"/>
      <c r="DB393" s="260"/>
      <c r="DC393" s="260"/>
      <c r="DD393" s="260"/>
      <c r="DE393" s="260"/>
    </row>
    <row r="394" spans="2:109" ht="15.5" customHeight="1">
      <c r="B394" s="212" t="str">
        <f>MID(D393,1,1)&amp;"_"&amp;E393&amp;"X"&amp;MID(H393,3,4)&amp;"X"&amp;MID(J393,3,4)&amp;G393&amp;I393</f>
        <v>T_VBBX200X0012503of4</v>
      </c>
      <c r="K394" s="343"/>
    </row>
    <row r="395" spans="2:109" ht="3.65" customHeight="1">
      <c r="B395" s="212"/>
      <c r="K395" s="343"/>
    </row>
    <row r="396" spans="2:109" ht="3.65" customHeight="1">
      <c r="B396" s="212"/>
      <c r="K396" s="343"/>
    </row>
    <row r="397" spans="2:109" ht="3.65" customHeight="1">
      <c r="B397" s="212"/>
      <c r="K397" s="343"/>
      <c r="O397" s="459"/>
      <c r="P397" s="460"/>
      <c r="Q397" s="460"/>
      <c r="R397" s="460"/>
      <c r="S397" s="460"/>
      <c r="T397" s="460"/>
      <c r="U397" s="460"/>
      <c r="V397" s="461"/>
    </row>
    <row r="398" spans="2:109" ht="3.65" customHeight="1">
      <c r="B398" s="212"/>
      <c r="K398" s="343"/>
      <c r="O398" s="462"/>
      <c r="P398" s="463"/>
      <c r="Q398" s="463"/>
      <c r="R398" s="463"/>
      <c r="S398" s="463"/>
      <c r="T398" s="463"/>
      <c r="U398" s="463"/>
      <c r="V398" s="465"/>
    </row>
    <row r="399" spans="2:109" ht="3.65" customHeight="1">
      <c r="B399" s="212"/>
      <c r="K399" s="343"/>
      <c r="O399" s="459"/>
      <c r="P399" s="461"/>
      <c r="Q399" s="991" t="s">
        <v>111</v>
      </c>
      <c r="R399" s="970"/>
      <c r="S399" s="970"/>
      <c r="T399" s="971"/>
      <c r="U399" s="459"/>
      <c r="V399" s="461"/>
    </row>
    <row r="400" spans="2:109" ht="3.65" customHeight="1">
      <c r="B400" s="212"/>
      <c r="K400" s="343"/>
      <c r="O400" s="466"/>
      <c r="P400" s="467"/>
      <c r="Q400" s="992"/>
      <c r="R400" s="958"/>
      <c r="S400" s="958"/>
      <c r="T400" s="965"/>
      <c r="U400" s="466"/>
      <c r="V400" s="467"/>
    </row>
    <row r="401" spans="2:22" ht="3.65" customHeight="1">
      <c r="B401" s="212"/>
      <c r="K401" s="343"/>
      <c r="O401" s="466"/>
      <c r="P401" s="467"/>
      <c r="Q401" s="482"/>
      <c r="R401" s="896"/>
      <c r="S401" s="928"/>
      <c r="T401" s="483"/>
      <c r="U401" s="466"/>
      <c r="V401" s="467"/>
    </row>
    <row r="402" spans="2:22" ht="3.65" customHeight="1">
      <c r="B402" s="212"/>
      <c r="K402" s="343"/>
      <c r="O402" s="466"/>
      <c r="P402" s="467"/>
      <c r="Q402" s="482"/>
      <c r="R402" s="899"/>
      <c r="S402" s="900"/>
      <c r="T402" s="483"/>
      <c r="U402" s="466"/>
      <c r="V402" s="467"/>
    </row>
    <row r="403" spans="2:22" ht="3.65" customHeight="1">
      <c r="B403" s="212"/>
      <c r="K403" s="343"/>
      <c r="O403" s="466"/>
      <c r="P403" s="467"/>
      <c r="Q403" s="482"/>
      <c r="R403" s="875"/>
      <c r="S403" s="875"/>
      <c r="T403" s="483"/>
      <c r="U403" s="466"/>
      <c r="V403" s="467"/>
    </row>
    <row r="404" spans="2:22" ht="3.65" customHeight="1">
      <c r="B404" s="212"/>
      <c r="K404" s="343"/>
      <c r="O404" s="466"/>
      <c r="P404" s="467"/>
      <c r="Q404" s="482"/>
      <c r="R404" s="875"/>
      <c r="S404" s="875"/>
      <c r="T404" s="483"/>
      <c r="U404" s="466"/>
      <c r="V404" s="467"/>
    </row>
    <row r="405" spans="2:22" ht="3.65" customHeight="1">
      <c r="B405" s="212"/>
      <c r="K405" s="343"/>
      <c r="O405" s="466"/>
      <c r="P405" s="467"/>
      <c r="Q405" s="482"/>
      <c r="R405" s="875"/>
      <c r="S405" s="875"/>
      <c r="T405" s="483"/>
      <c r="U405" s="466"/>
      <c r="V405" s="467"/>
    </row>
    <row r="406" spans="2:22" ht="3.65" customHeight="1">
      <c r="B406" s="212"/>
      <c r="K406" s="343"/>
      <c r="O406" s="466"/>
      <c r="P406" s="467"/>
      <c r="Q406" s="482"/>
      <c r="R406" s="875"/>
      <c r="S406" s="875"/>
      <c r="T406" s="483"/>
      <c r="U406" s="466"/>
      <c r="V406" s="467"/>
    </row>
    <row r="407" spans="2:22" ht="3.65" customHeight="1">
      <c r="B407" s="212"/>
      <c r="K407" s="343"/>
      <c r="O407" s="466"/>
      <c r="P407" s="467"/>
      <c r="Q407" s="482"/>
      <c r="R407" s="875"/>
      <c r="S407" s="875"/>
      <c r="T407" s="483"/>
      <c r="U407" s="466"/>
      <c r="V407" s="467"/>
    </row>
    <row r="408" spans="2:22" ht="3.65" customHeight="1">
      <c r="B408" s="212"/>
      <c r="K408" s="343"/>
      <c r="O408" s="466"/>
      <c r="P408" s="467"/>
      <c r="Q408" s="482"/>
      <c r="R408" s="875"/>
      <c r="S408" s="875"/>
      <c r="T408" s="483"/>
      <c r="U408" s="466"/>
      <c r="V408" s="467"/>
    </row>
    <row r="409" spans="2:22" ht="3.65" customHeight="1">
      <c r="B409" s="212"/>
      <c r="K409" s="343"/>
      <c r="O409" s="466"/>
      <c r="P409" s="467"/>
      <c r="Q409" s="482"/>
      <c r="R409" s="875"/>
      <c r="S409" s="875"/>
      <c r="T409" s="483"/>
      <c r="U409" s="466"/>
      <c r="V409" s="467"/>
    </row>
    <row r="410" spans="2:22" ht="3.65" customHeight="1">
      <c r="B410" s="212"/>
      <c r="K410" s="343"/>
      <c r="O410" s="466"/>
      <c r="P410" s="467"/>
      <c r="Q410" s="482"/>
      <c r="R410" s="875"/>
      <c r="S410" s="875"/>
      <c r="T410" s="483"/>
      <c r="U410" s="466"/>
      <c r="V410" s="467"/>
    </row>
    <row r="411" spans="2:22" ht="3.65" customHeight="1">
      <c r="B411" s="212"/>
      <c r="K411" s="343"/>
      <c r="O411" s="466"/>
      <c r="P411" s="467"/>
      <c r="Q411" s="482"/>
      <c r="R411" s="875"/>
      <c r="S411" s="875"/>
      <c r="T411" s="483"/>
      <c r="U411" s="466"/>
      <c r="V411" s="467"/>
    </row>
    <row r="412" spans="2:22" ht="3.65" customHeight="1">
      <c r="B412" s="212"/>
      <c r="K412" s="343"/>
      <c r="O412" s="466"/>
      <c r="P412" s="467"/>
      <c r="Q412" s="482"/>
      <c r="R412" s="875"/>
      <c r="S412" s="875"/>
      <c r="T412" s="483"/>
      <c r="U412" s="466"/>
      <c r="V412" s="467"/>
    </row>
    <row r="413" spans="2:22" ht="3.65" customHeight="1">
      <c r="B413" s="212"/>
      <c r="K413" s="343"/>
      <c r="O413" s="466"/>
      <c r="P413" s="467"/>
      <c r="Q413" s="482"/>
      <c r="R413" s="875"/>
      <c r="S413" s="875"/>
      <c r="T413" s="483"/>
      <c r="U413" s="466"/>
      <c r="V413" s="467"/>
    </row>
    <row r="414" spans="2:22" ht="3.65" customHeight="1">
      <c r="B414" s="212"/>
      <c r="K414" s="343"/>
      <c r="O414" s="466"/>
      <c r="P414" s="467"/>
      <c r="Q414" s="482"/>
      <c r="R414" s="875"/>
      <c r="S414" s="875"/>
      <c r="T414" s="483"/>
      <c r="U414" s="466"/>
      <c r="V414" s="467"/>
    </row>
    <row r="415" spans="2:22" ht="3.65" customHeight="1">
      <c r="B415" s="212"/>
      <c r="K415" s="343"/>
      <c r="O415" s="466"/>
      <c r="P415" s="467"/>
      <c r="Q415" s="482"/>
      <c r="R415" s="875"/>
      <c r="S415" s="875"/>
      <c r="T415" s="483"/>
      <c r="U415" s="466"/>
      <c r="V415" s="467"/>
    </row>
    <row r="416" spans="2:22" ht="3.65" customHeight="1">
      <c r="B416" s="212"/>
      <c r="K416" s="343"/>
      <c r="O416" s="466"/>
      <c r="P416" s="467"/>
      <c r="Q416" s="482"/>
      <c r="R416" s="875"/>
      <c r="S416" s="875"/>
      <c r="T416" s="483"/>
      <c r="U416" s="466"/>
      <c r="V416" s="467"/>
    </row>
    <row r="417" spans="2:22" ht="3.65" customHeight="1">
      <c r="B417" s="212"/>
      <c r="K417" s="343"/>
      <c r="O417" s="466"/>
      <c r="P417" s="467"/>
      <c r="Q417" s="482"/>
      <c r="R417" s="875"/>
      <c r="S417" s="875"/>
      <c r="T417" s="483"/>
      <c r="U417" s="466"/>
      <c r="V417" s="467"/>
    </row>
    <row r="418" spans="2:22" ht="3.65" customHeight="1">
      <c r="B418" s="212"/>
      <c r="K418" s="343"/>
      <c r="O418" s="466"/>
      <c r="P418" s="467"/>
      <c r="Q418" s="482"/>
      <c r="R418" s="875"/>
      <c r="S418" s="875"/>
      <c r="T418" s="483"/>
      <c r="U418" s="466"/>
      <c r="V418" s="467"/>
    </row>
    <row r="419" spans="2:22" ht="3.65" customHeight="1">
      <c r="B419" s="212"/>
      <c r="K419" s="343"/>
      <c r="O419" s="466"/>
      <c r="P419" s="467"/>
      <c r="Q419" s="482"/>
      <c r="R419" s="875"/>
      <c r="S419" s="875"/>
      <c r="T419" s="483"/>
      <c r="U419" s="466"/>
      <c r="V419" s="467"/>
    </row>
    <row r="420" spans="2:22" ht="3.65" customHeight="1">
      <c r="B420" s="212"/>
      <c r="K420" s="343"/>
      <c r="O420" s="466"/>
      <c r="P420" s="467"/>
      <c r="Q420" s="482"/>
      <c r="R420" s="875"/>
      <c r="S420" s="875"/>
      <c r="T420" s="483"/>
      <c r="U420" s="466"/>
      <c r="V420" s="467"/>
    </row>
    <row r="421" spans="2:22" ht="3.65" customHeight="1">
      <c r="B421" s="212"/>
      <c r="K421" s="343"/>
      <c r="O421" s="466"/>
      <c r="P421" s="467"/>
      <c r="Q421" s="482"/>
      <c r="R421" s="875"/>
      <c r="S421" s="875"/>
      <c r="T421" s="483"/>
      <c r="U421" s="466"/>
      <c r="V421" s="467"/>
    </row>
    <row r="422" spans="2:22" ht="3.65" customHeight="1">
      <c r="B422" s="212"/>
      <c r="K422" s="343"/>
      <c r="O422" s="466"/>
      <c r="P422" s="467"/>
      <c r="Q422" s="482"/>
      <c r="R422" s="875"/>
      <c r="S422" s="875"/>
      <c r="T422" s="483"/>
      <c r="U422" s="466"/>
      <c r="V422" s="467"/>
    </row>
    <row r="423" spans="2:22" ht="3.65" customHeight="1">
      <c r="B423" s="212"/>
      <c r="K423" s="343"/>
      <c r="O423" s="466"/>
      <c r="P423" s="467"/>
      <c r="Q423" s="482"/>
      <c r="R423" s="875"/>
      <c r="S423" s="875"/>
      <c r="T423" s="483"/>
      <c r="U423" s="466"/>
      <c r="V423" s="467"/>
    </row>
    <row r="424" spans="2:22" ht="3.65" customHeight="1">
      <c r="B424" s="212"/>
      <c r="K424" s="343"/>
      <c r="O424" s="466"/>
      <c r="P424" s="467"/>
      <c r="Q424" s="482"/>
      <c r="R424" s="875"/>
      <c r="S424" s="875"/>
      <c r="T424" s="483"/>
      <c r="U424" s="466"/>
      <c r="V424" s="467"/>
    </row>
    <row r="425" spans="2:22" ht="3.65" customHeight="1">
      <c r="B425" s="212"/>
      <c r="K425" s="343"/>
      <c r="O425" s="466"/>
      <c r="P425" s="467"/>
      <c r="Q425" s="482"/>
      <c r="R425" s="875"/>
      <c r="S425" s="875"/>
      <c r="T425" s="483"/>
      <c r="U425" s="466"/>
      <c r="V425" s="467"/>
    </row>
    <row r="426" spans="2:22" ht="3.65" customHeight="1">
      <c r="B426" s="212"/>
      <c r="K426" s="343"/>
      <c r="O426" s="466"/>
      <c r="P426" s="467"/>
      <c r="Q426" s="482"/>
      <c r="R426" s="875"/>
      <c r="S426" s="875"/>
      <c r="T426" s="483"/>
      <c r="U426" s="466"/>
      <c r="V426" s="467"/>
    </row>
    <row r="427" spans="2:22" ht="3.65" customHeight="1">
      <c r="B427" s="212"/>
      <c r="K427" s="343"/>
      <c r="O427" s="466"/>
      <c r="P427" s="467"/>
      <c r="Q427" s="482"/>
      <c r="R427" s="875"/>
      <c r="S427" s="875"/>
      <c r="T427" s="483"/>
      <c r="U427" s="466"/>
      <c r="V427" s="467"/>
    </row>
    <row r="428" spans="2:22" ht="3.65" customHeight="1">
      <c r="B428" s="212"/>
      <c r="K428" s="343"/>
      <c r="O428" s="466"/>
      <c r="P428" s="467"/>
      <c r="Q428" s="482"/>
      <c r="R428" s="875"/>
      <c r="S428" s="875"/>
      <c r="T428" s="483"/>
      <c r="U428" s="466"/>
      <c r="V428" s="467"/>
    </row>
    <row r="429" spans="2:22" ht="3.65" customHeight="1">
      <c r="B429" s="212"/>
      <c r="K429" s="343"/>
      <c r="O429" s="466"/>
      <c r="P429" s="467"/>
      <c r="Q429" s="482"/>
      <c r="R429" s="875"/>
      <c r="S429" s="875"/>
      <c r="T429" s="483"/>
      <c r="U429" s="466"/>
      <c r="V429" s="467"/>
    </row>
    <row r="430" spans="2:22" ht="3.65" customHeight="1">
      <c r="B430" s="212"/>
      <c r="K430" s="343"/>
      <c r="O430" s="466"/>
      <c r="P430" s="467"/>
      <c r="Q430" s="482"/>
      <c r="R430" s="875"/>
      <c r="S430" s="875"/>
      <c r="T430" s="483"/>
      <c r="U430" s="466"/>
      <c r="V430" s="467"/>
    </row>
    <row r="431" spans="2:22" ht="3.65" customHeight="1">
      <c r="B431" s="212"/>
      <c r="K431" s="343"/>
      <c r="O431" s="466"/>
      <c r="P431" s="467"/>
      <c r="Q431" s="482"/>
      <c r="R431" s="875"/>
      <c r="S431" s="875"/>
      <c r="T431" s="483"/>
      <c r="U431" s="466"/>
      <c r="V431" s="467"/>
    </row>
    <row r="432" spans="2:22" ht="3.65" customHeight="1">
      <c r="B432" s="212"/>
      <c r="K432" s="343"/>
      <c r="O432" s="466"/>
      <c r="P432" s="467"/>
      <c r="Q432" s="482"/>
      <c r="R432" s="875"/>
      <c r="S432" s="875"/>
      <c r="T432" s="483"/>
      <c r="U432" s="466"/>
      <c r="V432" s="467"/>
    </row>
    <row r="433" spans="2:22" ht="3.65" customHeight="1">
      <c r="B433" s="212"/>
      <c r="K433" s="343"/>
      <c r="O433" s="466"/>
      <c r="P433" s="467"/>
      <c r="Q433" s="482"/>
      <c r="R433" s="875"/>
      <c r="S433" s="875"/>
      <c r="T433" s="483"/>
      <c r="U433" s="466"/>
      <c r="V433" s="467"/>
    </row>
    <row r="434" spans="2:22" ht="3.65" customHeight="1">
      <c r="B434" s="212"/>
      <c r="K434" s="343"/>
      <c r="O434" s="466"/>
      <c r="P434" s="467"/>
      <c r="Q434" s="482"/>
      <c r="R434" s="875"/>
      <c r="S434" s="875"/>
      <c r="T434" s="483"/>
      <c r="U434" s="466"/>
      <c r="V434" s="467"/>
    </row>
    <row r="435" spans="2:22" ht="3.65" customHeight="1">
      <c r="B435" s="212"/>
      <c r="K435" s="343"/>
      <c r="O435" s="466"/>
      <c r="P435" s="467"/>
      <c r="Q435" s="482"/>
      <c r="R435" s="875"/>
      <c r="S435" s="875"/>
      <c r="T435" s="483"/>
      <c r="U435" s="466"/>
      <c r="V435" s="467"/>
    </row>
    <row r="436" spans="2:22" ht="3.65" customHeight="1">
      <c r="B436" s="212"/>
      <c r="K436" s="343"/>
      <c r="O436" s="466"/>
      <c r="P436" s="467"/>
      <c r="Q436" s="482"/>
      <c r="R436" s="875"/>
      <c r="S436" s="875"/>
      <c r="T436" s="483"/>
      <c r="U436" s="466"/>
      <c r="V436" s="467"/>
    </row>
    <row r="437" spans="2:22" ht="3.65" customHeight="1">
      <c r="B437" s="212"/>
      <c r="K437" s="343"/>
      <c r="O437" s="466"/>
      <c r="P437" s="467"/>
      <c r="Q437" s="482"/>
      <c r="R437" s="875"/>
      <c r="S437" s="875"/>
      <c r="T437" s="483"/>
      <c r="U437" s="466"/>
      <c r="V437" s="467"/>
    </row>
    <row r="438" spans="2:22" ht="3.65" customHeight="1">
      <c r="B438" s="212"/>
      <c r="K438" s="343"/>
      <c r="O438" s="466"/>
      <c r="P438" s="467"/>
      <c r="Q438" s="482"/>
      <c r="R438" s="875"/>
      <c r="S438" s="875"/>
      <c r="T438" s="483"/>
      <c r="U438" s="466"/>
      <c r="V438" s="467"/>
    </row>
    <row r="439" spans="2:22" ht="3.65" customHeight="1">
      <c r="B439" s="212"/>
      <c r="K439" s="343"/>
      <c r="O439" s="466"/>
      <c r="P439" s="467"/>
      <c r="Q439" s="482"/>
      <c r="R439" s="875"/>
      <c r="S439" s="875"/>
      <c r="T439" s="483"/>
      <c r="U439" s="466"/>
      <c r="V439" s="467"/>
    </row>
    <row r="440" spans="2:22" ht="3.65" customHeight="1">
      <c r="B440" s="212"/>
      <c r="K440" s="343"/>
      <c r="O440" s="466"/>
      <c r="P440" s="467"/>
      <c r="Q440" s="482"/>
      <c r="R440" s="875"/>
      <c r="S440" s="875"/>
      <c r="T440" s="483"/>
      <c r="U440" s="466"/>
      <c r="V440" s="467"/>
    </row>
    <row r="441" spans="2:22" ht="3.65" customHeight="1">
      <c r="B441" s="212"/>
      <c r="K441" s="343"/>
      <c r="O441" s="466"/>
      <c r="P441" s="467"/>
      <c r="Q441" s="482"/>
      <c r="R441" s="875"/>
      <c r="S441" s="875"/>
      <c r="T441" s="483"/>
      <c r="U441" s="466"/>
      <c r="V441" s="467"/>
    </row>
    <row r="442" spans="2:22" ht="3.65" customHeight="1">
      <c r="B442" s="212"/>
      <c r="K442" s="343"/>
      <c r="O442" s="466"/>
      <c r="P442" s="467"/>
      <c r="Q442" s="482"/>
      <c r="R442" s="875"/>
      <c r="S442" s="875"/>
      <c r="T442" s="483"/>
      <c r="U442" s="466"/>
      <c r="V442" s="467"/>
    </row>
    <row r="443" spans="2:22" ht="3.65" customHeight="1">
      <c r="B443" s="212"/>
      <c r="K443" s="343"/>
      <c r="O443" s="466"/>
      <c r="P443" s="467"/>
      <c r="Q443" s="482"/>
      <c r="R443" s="875"/>
      <c r="S443" s="875"/>
      <c r="T443" s="483"/>
      <c r="U443" s="466"/>
      <c r="V443" s="467"/>
    </row>
    <row r="444" spans="2:22" ht="3.65" customHeight="1">
      <c r="B444" s="212"/>
      <c r="K444" s="343"/>
      <c r="O444" s="466"/>
      <c r="P444" s="467"/>
      <c r="Q444" s="482"/>
      <c r="R444" s="875"/>
      <c r="S444" s="875"/>
      <c r="T444" s="483"/>
      <c r="U444" s="466"/>
      <c r="V444" s="467"/>
    </row>
    <row r="445" spans="2:22" ht="3.65" customHeight="1">
      <c r="B445" s="212"/>
      <c r="K445" s="343"/>
      <c r="O445" s="466"/>
      <c r="P445" s="467"/>
      <c r="Q445" s="482"/>
      <c r="R445" s="875"/>
      <c r="S445" s="875"/>
      <c r="T445" s="483"/>
      <c r="U445" s="466"/>
      <c r="V445" s="467"/>
    </row>
    <row r="446" spans="2:22" ht="3.65" customHeight="1">
      <c r="B446" s="212"/>
      <c r="K446" s="343"/>
      <c r="O446" s="466"/>
      <c r="P446" s="467"/>
      <c r="Q446" s="482"/>
      <c r="R446" s="875"/>
      <c r="S446" s="875"/>
      <c r="T446" s="483"/>
      <c r="U446" s="466"/>
      <c r="V446" s="467"/>
    </row>
    <row r="447" spans="2:22" ht="3.65" customHeight="1">
      <c r="B447" s="212"/>
      <c r="K447" s="343"/>
      <c r="O447" s="466"/>
      <c r="P447" s="467"/>
      <c r="Q447" s="482"/>
      <c r="R447" s="875"/>
      <c r="S447" s="875"/>
      <c r="T447" s="483"/>
      <c r="U447" s="466"/>
      <c r="V447" s="467"/>
    </row>
    <row r="448" spans="2:22" ht="3.65" customHeight="1">
      <c r="B448" s="212"/>
      <c r="K448" s="343"/>
      <c r="O448" s="466"/>
      <c r="P448" s="467"/>
      <c r="Q448" s="482"/>
      <c r="R448" s="875"/>
      <c r="S448" s="875"/>
      <c r="T448" s="483"/>
      <c r="U448" s="466"/>
      <c r="V448" s="467"/>
    </row>
    <row r="449" spans="2:22" ht="3.65" customHeight="1">
      <c r="B449" s="212"/>
      <c r="K449" s="343"/>
      <c r="O449" s="466"/>
      <c r="P449" s="467"/>
      <c r="Q449" s="482"/>
      <c r="R449" s="875"/>
      <c r="S449" s="875"/>
      <c r="T449" s="483"/>
      <c r="U449" s="466"/>
      <c r="V449" s="467"/>
    </row>
    <row r="450" spans="2:22" ht="3.65" customHeight="1">
      <c r="B450" s="212"/>
      <c r="K450" s="343"/>
      <c r="O450" s="466"/>
      <c r="P450" s="467"/>
      <c r="Q450" s="482"/>
      <c r="R450" s="899"/>
      <c r="S450" s="900"/>
      <c r="T450" s="483"/>
      <c r="U450" s="466"/>
      <c r="V450" s="467"/>
    </row>
    <row r="451" spans="2:22" ht="3.65" customHeight="1">
      <c r="B451" s="212"/>
      <c r="K451" s="343"/>
      <c r="O451" s="466"/>
      <c r="P451" s="467"/>
      <c r="Q451" s="482"/>
      <c r="R451" s="902"/>
      <c r="S451" s="904"/>
      <c r="T451" s="483"/>
      <c r="U451" s="466"/>
      <c r="V451" s="467"/>
    </row>
    <row r="452" spans="2:22" ht="3.65" customHeight="1">
      <c r="B452" s="212"/>
      <c r="K452" s="343"/>
      <c r="O452" s="466"/>
      <c r="P452" s="467"/>
      <c r="Q452" s="22"/>
      <c r="R452" s="22"/>
      <c r="S452" s="22"/>
      <c r="T452" s="22"/>
      <c r="U452" s="466"/>
      <c r="V452" s="467"/>
    </row>
    <row r="453" spans="2:22" ht="3.65" customHeight="1">
      <c r="B453" s="212"/>
      <c r="K453" s="343"/>
      <c r="O453" s="466"/>
      <c r="P453" s="467"/>
      <c r="Q453" s="22"/>
      <c r="R453" s="22"/>
      <c r="S453" s="22"/>
      <c r="T453" s="22"/>
      <c r="U453" s="466"/>
      <c r="V453" s="467"/>
    </row>
    <row r="454" spans="2:22" ht="3.65" customHeight="1">
      <c r="B454" s="212"/>
      <c r="K454" s="343"/>
      <c r="O454" s="466"/>
      <c r="P454" s="467"/>
      <c r="Q454" s="22"/>
      <c r="R454" s="22"/>
      <c r="S454" s="22"/>
      <c r="T454" s="22"/>
      <c r="U454" s="466"/>
      <c r="V454" s="467"/>
    </row>
    <row r="455" spans="2:22" ht="3.65" customHeight="1">
      <c r="B455" s="212"/>
      <c r="K455" s="343"/>
      <c r="O455" s="466"/>
      <c r="P455" s="467"/>
      <c r="Q455" s="22"/>
      <c r="R455" s="22"/>
      <c r="S455" s="22"/>
      <c r="T455" s="22"/>
      <c r="U455" s="466"/>
      <c r="V455" s="467"/>
    </row>
    <row r="456" spans="2:22" ht="3.65" customHeight="1">
      <c r="B456" s="212"/>
      <c r="K456" s="343"/>
      <c r="O456" s="466"/>
      <c r="P456" s="467"/>
      <c r="Q456" s="22"/>
      <c r="R456" s="22"/>
      <c r="S456" s="22"/>
      <c r="T456" s="22"/>
      <c r="U456" s="466"/>
      <c r="V456" s="467"/>
    </row>
    <row r="457" spans="2:22" ht="3.65" customHeight="1">
      <c r="B457" s="212"/>
      <c r="K457" s="343"/>
      <c r="O457" s="466"/>
      <c r="P457" s="467"/>
      <c r="Q457" s="993" t="s">
        <v>220</v>
      </c>
      <c r="R457" s="994"/>
      <c r="S457" s="994"/>
      <c r="T457" s="995"/>
      <c r="U457" s="466"/>
      <c r="V457" s="467"/>
    </row>
    <row r="458" spans="2:22" ht="3.65" customHeight="1">
      <c r="B458" s="212"/>
      <c r="K458" s="343"/>
      <c r="O458" s="462"/>
      <c r="P458" s="465"/>
      <c r="Q458" s="996"/>
      <c r="R458" s="997"/>
      <c r="S458" s="997"/>
      <c r="T458" s="998"/>
      <c r="U458" s="462"/>
      <c r="V458" s="465"/>
    </row>
    <row r="459" spans="2:22" ht="3.65" customHeight="1">
      <c r="B459" s="212"/>
      <c r="K459" s="343"/>
      <c r="O459" s="459"/>
      <c r="P459" s="460"/>
      <c r="Q459" s="460"/>
      <c r="R459" s="460"/>
      <c r="S459" s="460"/>
      <c r="T459" s="460"/>
      <c r="U459" s="460"/>
      <c r="V459" s="461"/>
    </row>
    <row r="460" spans="2:22" ht="3.65" customHeight="1">
      <c r="B460" s="212"/>
      <c r="K460" s="343"/>
      <c r="O460" s="462"/>
      <c r="P460" s="463"/>
      <c r="Q460" s="463"/>
      <c r="R460" s="463"/>
      <c r="S460" s="463"/>
      <c r="T460" s="463"/>
      <c r="U460" s="463"/>
      <c r="V460" s="465"/>
    </row>
    <row r="461" spans="2:22" ht="3.65" customHeight="1">
      <c r="B461" s="212"/>
      <c r="K461" s="343"/>
      <c r="O461" s="473"/>
      <c r="P461" s="474"/>
      <c r="Q461" s="474"/>
      <c r="R461" s="474"/>
      <c r="S461" s="474"/>
      <c r="T461" s="474"/>
      <c r="U461" s="474"/>
      <c r="V461" s="475"/>
    </row>
    <row r="462" spans="2:22" ht="3.65" customHeight="1">
      <c r="B462" s="212"/>
      <c r="K462" s="343"/>
      <c r="O462" s="476"/>
      <c r="P462" s="477"/>
      <c r="Q462" s="477"/>
      <c r="R462" s="477"/>
      <c r="S462" s="477"/>
      <c r="T462" s="477"/>
      <c r="U462" s="477"/>
      <c r="V462" s="478"/>
    </row>
    <row r="463" spans="2:22" ht="3.65" customHeight="1">
      <c r="B463" s="212"/>
      <c r="K463" s="343"/>
      <c r="O463" s="476"/>
      <c r="P463" s="477"/>
      <c r="Q463" s="477"/>
      <c r="R463" s="477"/>
      <c r="S463" s="477"/>
      <c r="T463" s="477"/>
      <c r="U463" s="477"/>
      <c r="V463" s="478"/>
    </row>
    <row r="464" spans="2:22" ht="3.65" customHeight="1">
      <c r="B464" s="212"/>
      <c r="K464" s="343"/>
      <c r="O464" s="479"/>
      <c r="P464" s="480"/>
      <c r="Q464" s="480"/>
      <c r="R464" s="480"/>
      <c r="S464" s="480"/>
      <c r="T464" s="480"/>
      <c r="U464" s="480"/>
      <c r="V464" s="481"/>
    </row>
    <row r="465" spans="2:109" ht="3.65" customHeight="1">
      <c r="B465" s="212"/>
      <c r="K465" s="343"/>
    </row>
    <row r="466" spans="2:109" ht="3.65" customHeight="1">
      <c r="B466" s="212"/>
      <c r="K466" s="343"/>
    </row>
    <row r="467" spans="2:109" ht="3.65" customHeight="1">
      <c r="B467" s="212"/>
      <c r="K467" s="343"/>
    </row>
    <row r="468" spans="2:109" ht="3.65" customHeight="1">
      <c r="B468" s="205"/>
      <c r="C468" s="259"/>
      <c r="D468" s="259"/>
      <c r="E468" s="259"/>
      <c r="F468" s="259"/>
      <c r="G468" s="259"/>
      <c r="H468" s="259"/>
      <c r="I468" s="259"/>
      <c r="J468" s="259"/>
      <c r="K468" s="323"/>
      <c r="L468" s="259"/>
      <c r="M468" s="259"/>
      <c r="N468" s="259"/>
      <c r="O468" s="259"/>
      <c r="P468" s="259"/>
      <c r="Q468" s="259"/>
      <c r="R468" s="259"/>
      <c r="S468" s="259"/>
      <c r="T468" s="259"/>
      <c r="U468" s="259"/>
      <c r="V468" s="259"/>
      <c r="W468" s="259"/>
      <c r="X468" s="259"/>
      <c r="Y468" s="259"/>
      <c r="Z468" s="259"/>
      <c r="AA468" s="259"/>
      <c r="AB468" s="259"/>
      <c r="AC468" s="259"/>
      <c r="AD468" s="259"/>
      <c r="AE468" s="259"/>
      <c r="AF468" s="259"/>
      <c r="AG468" s="259"/>
      <c r="AH468" s="259"/>
      <c r="AI468" s="259"/>
      <c r="AJ468" s="259"/>
      <c r="AK468" s="259"/>
      <c r="AL468" s="259"/>
      <c r="AM468" s="259"/>
      <c r="AN468" s="259"/>
      <c r="AO468" s="259"/>
      <c r="AP468" s="259"/>
      <c r="AQ468" s="259"/>
      <c r="AR468" s="259"/>
      <c r="AS468" s="259"/>
      <c r="AT468" s="259"/>
      <c r="AU468" s="259"/>
      <c r="AV468" s="259"/>
      <c r="AW468" s="259"/>
      <c r="AX468" s="259"/>
      <c r="AY468" s="259"/>
      <c r="AZ468" s="259"/>
      <c r="BA468" s="259"/>
      <c r="BB468" s="259"/>
      <c r="BC468" s="259"/>
      <c r="BD468" s="259"/>
      <c r="BE468" s="259"/>
      <c r="BF468" s="259"/>
      <c r="BG468" s="259"/>
      <c r="BH468" s="259"/>
      <c r="BI468" s="259"/>
      <c r="BJ468" s="259"/>
      <c r="BK468" s="259"/>
      <c r="BL468" s="259"/>
      <c r="BM468" s="259"/>
      <c r="BN468" s="259"/>
      <c r="BO468" s="259"/>
      <c r="BP468" s="259"/>
      <c r="BQ468" s="259"/>
      <c r="BR468" s="259"/>
      <c r="BS468" s="259"/>
      <c r="BT468" s="259"/>
      <c r="BU468" s="259"/>
      <c r="BV468" s="259"/>
      <c r="BW468" s="259"/>
      <c r="BX468" s="259"/>
      <c r="BY468" s="259"/>
      <c r="BZ468" s="259"/>
      <c r="CA468" s="259"/>
      <c r="CB468" s="259"/>
      <c r="CC468" s="259"/>
      <c r="CD468" s="259"/>
      <c r="CE468" s="259"/>
      <c r="CF468" s="259"/>
      <c r="CG468" s="259"/>
      <c r="CH468" s="259"/>
      <c r="CI468" s="259"/>
      <c r="CJ468" s="259"/>
      <c r="CK468" s="259"/>
      <c r="CL468" s="259"/>
      <c r="CM468" s="259"/>
      <c r="CN468" s="259"/>
      <c r="CO468" s="259"/>
      <c r="CP468" s="259"/>
      <c r="CQ468" s="259"/>
      <c r="CR468" s="259"/>
      <c r="CS468" s="259"/>
      <c r="CT468" s="259"/>
      <c r="CU468" s="259"/>
      <c r="CV468" s="259"/>
      <c r="CW468" s="259"/>
      <c r="CX468" s="259"/>
      <c r="CY468" s="259"/>
      <c r="CZ468" s="259"/>
      <c r="DA468" s="259"/>
      <c r="DB468" s="259"/>
      <c r="DC468" s="259"/>
      <c r="DD468" s="259"/>
      <c r="DE468" s="259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24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40" t="str">
        <f>"T_VBB"&amp;"X"&amp;G470&amp;"X"&amp;I470&amp;"X"&amp;J470</f>
        <v>T_VBBX1600X1of4X1600</v>
      </c>
      <c r="C470" s="341"/>
      <c r="D470" s="209" t="s">
        <v>75</v>
      </c>
      <c r="E470" s="341" t="s">
        <v>220</v>
      </c>
      <c r="F470" s="341" t="s">
        <v>125</v>
      </c>
      <c r="G470" s="456">
        <v>1600</v>
      </c>
      <c r="H470" s="341" t="s">
        <v>117</v>
      </c>
      <c r="I470" s="499" t="s">
        <v>191</v>
      </c>
      <c r="J470" s="341">
        <v>1600</v>
      </c>
      <c r="K470" s="342"/>
      <c r="L470" s="260"/>
      <c r="M470" s="260"/>
      <c r="N470" s="260"/>
      <c r="O470" s="260"/>
      <c r="P470" s="260"/>
      <c r="Q470" s="260"/>
      <c r="R470" s="260"/>
      <c r="S470" s="260"/>
      <c r="T470" s="260"/>
      <c r="U470" s="260"/>
      <c r="V470" s="260"/>
      <c r="W470" s="260"/>
      <c r="X470" s="260"/>
      <c r="Y470" s="260"/>
      <c r="Z470" s="260"/>
      <c r="AA470" s="260"/>
      <c r="AB470" s="260"/>
      <c r="AC470" s="260"/>
      <c r="AD470" s="260"/>
      <c r="AE470" s="260"/>
      <c r="AF470" s="260"/>
      <c r="AG470" s="260"/>
      <c r="AH470" s="260"/>
      <c r="AI470" s="260"/>
      <c r="AJ470" s="260"/>
      <c r="AK470" s="260"/>
      <c r="AL470" s="260"/>
      <c r="AM470" s="260"/>
      <c r="AN470" s="260"/>
      <c r="AO470" s="260"/>
      <c r="AP470" s="260"/>
      <c r="AQ470" s="260"/>
      <c r="AR470" s="260"/>
      <c r="AS470" s="260"/>
      <c r="AT470" s="260"/>
      <c r="AU470" s="260"/>
      <c r="AV470" s="260"/>
      <c r="AW470" s="260"/>
      <c r="AX470" s="260"/>
      <c r="AY470" s="260"/>
      <c r="AZ470" s="260"/>
      <c r="BA470" s="260"/>
      <c r="BB470" s="260"/>
      <c r="BC470" s="260"/>
      <c r="BD470" s="260"/>
      <c r="BE470" s="260"/>
      <c r="BF470" s="260"/>
      <c r="BG470" s="260"/>
      <c r="BH470" s="260"/>
      <c r="BI470" s="260"/>
      <c r="BJ470" s="260"/>
      <c r="BK470" s="260"/>
      <c r="BL470" s="260"/>
      <c r="BM470" s="260"/>
      <c r="BN470" s="260"/>
      <c r="BO470" s="260"/>
      <c r="BP470" s="260"/>
      <c r="BQ470" s="260"/>
      <c r="BR470" s="260"/>
      <c r="BS470" s="260"/>
      <c r="BT470" s="260"/>
      <c r="BU470" s="260"/>
      <c r="BV470" s="260"/>
      <c r="BW470" s="260"/>
      <c r="BX470" s="260"/>
      <c r="BY470" s="260"/>
      <c r="BZ470" s="260"/>
      <c r="CA470" s="260"/>
      <c r="CB470" s="260"/>
      <c r="CC470" s="260"/>
      <c r="CD470" s="260"/>
      <c r="CE470" s="260"/>
      <c r="CF470" s="260"/>
      <c r="CG470" s="260"/>
      <c r="CH470" s="260"/>
      <c r="CI470" s="260"/>
      <c r="CJ470" s="260"/>
      <c r="CK470" s="260"/>
      <c r="CL470" s="260"/>
      <c r="CM470" s="260"/>
      <c r="CN470" s="260"/>
      <c r="CO470" s="260"/>
      <c r="CP470" s="260"/>
      <c r="CQ470" s="260"/>
      <c r="CR470" s="260"/>
      <c r="CS470" s="260"/>
      <c r="CT470" s="260"/>
      <c r="CU470" s="260"/>
      <c r="CV470" s="260"/>
      <c r="CW470" s="260"/>
      <c r="CX470" s="260"/>
      <c r="CY470" s="260"/>
      <c r="CZ470" s="260"/>
      <c r="DA470" s="260"/>
      <c r="DB470" s="260"/>
      <c r="DC470" s="260"/>
      <c r="DD470" s="260"/>
      <c r="DE470" s="260"/>
    </row>
    <row r="471" spans="2:109" ht="15.5" customHeight="1">
      <c r="B471" s="212" t="str">
        <f>MID(D470,1,1)&amp;"_"&amp;E470&amp;"X"&amp;MID(H470,3,4)&amp;"X"&amp;MID(J470,3,4)&amp;G470&amp;I470</f>
        <v>T_VBBX400X0016001of4</v>
      </c>
      <c r="K471" s="343"/>
      <c r="N471" s="447"/>
      <c r="O471" s="447"/>
      <c r="P471" s="447"/>
      <c r="Q471" s="447"/>
      <c r="R471" s="447"/>
      <c r="S471" s="447"/>
      <c r="T471" s="447"/>
      <c r="U471" s="447"/>
      <c r="V471" s="447"/>
      <c r="W471" s="447"/>
    </row>
    <row r="472" spans="2:109" ht="3.65" customHeight="1">
      <c r="B472" s="212"/>
      <c r="K472" s="343"/>
      <c r="N472" s="447"/>
      <c r="O472" s="447"/>
      <c r="P472" s="486"/>
      <c r="Q472" s="487"/>
      <c r="R472" s="487"/>
      <c r="S472" s="487"/>
      <c r="T472" s="487"/>
      <c r="U472" s="487"/>
      <c r="V472" s="487"/>
      <c r="W472" s="487"/>
      <c r="X472" s="487"/>
      <c r="Y472" s="487"/>
      <c r="Z472" s="487"/>
      <c r="AA472" s="487"/>
      <c r="AB472" s="487"/>
      <c r="AC472" s="487"/>
      <c r="AD472" s="487"/>
      <c r="AE472" s="488"/>
    </row>
    <row r="473" spans="2:109" ht="3.65" customHeight="1">
      <c r="B473" s="212"/>
      <c r="K473" s="343"/>
      <c r="N473" s="447"/>
      <c r="O473" s="447"/>
      <c r="P473" s="489"/>
      <c r="Q473" s="490"/>
      <c r="R473" s="490"/>
      <c r="S473" s="490"/>
      <c r="T473" s="490"/>
      <c r="U473" s="490"/>
      <c r="V473" s="490"/>
      <c r="W473" s="490"/>
      <c r="X473" s="490"/>
      <c r="Y473" s="490"/>
      <c r="Z473" s="490"/>
      <c r="AA473" s="490"/>
      <c r="AB473" s="490"/>
      <c r="AC473" s="490"/>
      <c r="AD473" s="490"/>
      <c r="AE473" s="491"/>
    </row>
    <row r="474" spans="2:109" ht="3.65" customHeight="1">
      <c r="B474" s="212"/>
      <c r="K474" s="343"/>
      <c r="N474" s="447"/>
      <c r="O474" s="447"/>
      <c r="P474" s="492"/>
      <c r="Q474" s="493"/>
      <c r="R474" s="1544" t="s">
        <v>111</v>
      </c>
      <c r="S474" s="956"/>
      <c r="T474" s="956"/>
      <c r="U474" s="956"/>
      <c r="V474" s="470"/>
      <c r="W474" s="470"/>
      <c r="X474" s="470"/>
      <c r="Y474" s="470"/>
      <c r="AD474" s="492"/>
      <c r="AE474" s="493"/>
    </row>
    <row r="475" spans="2:109" ht="3.65" customHeight="1">
      <c r="B475" s="212"/>
      <c r="K475" s="343"/>
      <c r="N475" s="447"/>
      <c r="O475" s="447"/>
      <c r="P475" s="492"/>
      <c r="Q475" s="493"/>
      <c r="R475" s="992"/>
      <c r="S475" s="958"/>
      <c r="T475" s="958"/>
      <c r="U475" s="958"/>
      <c r="V475" s="470"/>
      <c r="W475" s="470"/>
      <c r="X475" s="470"/>
      <c r="Y475" s="470"/>
      <c r="AD475" s="492"/>
      <c r="AE475" s="493"/>
    </row>
    <row r="476" spans="2:109" ht="3.65" customHeight="1">
      <c r="B476" s="212"/>
      <c r="K476" s="343"/>
      <c r="N476" s="447"/>
      <c r="O476" s="447"/>
      <c r="P476" s="492"/>
      <c r="Q476" s="493"/>
      <c r="R476" s="992"/>
      <c r="S476" s="958"/>
      <c r="T476" s="958"/>
      <c r="U476" s="958"/>
      <c r="V476" s="350"/>
      <c r="W476" s="350"/>
      <c r="X476" s="350"/>
      <c r="Y476" s="470"/>
      <c r="AD476" s="492"/>
      <c r="AE476" s="493"/>
    </row>
    <row r="477" spans="2:109" ht="3.65" customHeight="1">
      <c r="B477" s="212"/>
      <c r="K477" s="343"/>
      <c r="N477" s="447"/>
      <c r="O477" s="447"/>
      <c r="P477" s="492"/>
      <c r="Q477" s="493"/>
      <c r="R477" s="495"/>
      <c r="S477" s="349"/>
      <c r="T477" s="896"/>
      <c r="U477" s="897"/>
      <c r="V477" s="928"/>
      <c r="W477" s="350"/>
      <c r="X477" s="350"/>
      <c r="Y477" s="896"/>
      <c r="Z477" s="897"/>
      <c r="AA477" s="928"/>
      <c r="AB477" s="470"/>
      <c r="AC477" s="483"/>
      <c r="AD477" s="492"/>
      <c r="AE477" s="493"/>
    </row>
    <row r="478" spans="2:109" ht="3.65" customHeight="1">
      <c r="B478" s="212"/>
      <c r="K478" s="343"/>
      <c r="N478" s="447"/>
      <c r="O478" s="447"/>
      <c r="P478" s="492"/>
      <c r="Q478" s="493"/>
      <c r="R478" s="468"/>
      <c r="S478" s="470"/>
      <c r="T478" s="899"/>
      <c r="U478" s="335"/>
      <c r="V478" s="900"/>
      <c r="W478" s="350"/>
      <c r="X478" s="350"/>
      <c r="Y478" s="899"/>
      <c r="Z478" s="335"/>
      <c r="AA478" s="900"/>
      <c r="AB478" s="470"/>
      <c r="AC478" s="483"/>
      <c r="AD478" s="492"/>
      <c r="AE478" s="493"/>
    </row>
    <row r="479" spans="2:109" ht="3.65" customHeight="1">
      <c r="B479" s="212"/>
      <c r="K479" s="343"/>
      <c r="N479" s="447"/>
      <c r="O479" s="447"/>
      <c r="P479" s="492"/>
      <c r="Q479" s="493"/>
      <c r="R479" s="468"/>
      <c r="S479" s="470"/>
      <c r="T479" s="875"/>
      <c r="U479" s="335"/>
      <c r="V479" s="875"/>
      <c r="W479" s="350"/>
      <c r="X479" s="350"/>
      <c r="Y479" s="875"/>
      <c r="Z479" s="335"/>
      <c r="AA479" s="875"/>
      <c r="AB479" s="470"/>
      <c r="AC479" s="483"/>
      <c r="AD479" s="492"/>
      <c r="AE479" s="493"/>
    </row>
    <row r="480" spans="2:109" ht="3.65" customHeight="1">
      <c r="B480" s="212"/>
      <c r="K480" s="343"/>
      <c r="N480" s="447"/>
      <c r="O480" s="447"/>
      <c r="P480" s="492"/>
      <c r="Q480" s="493"/>
      <c r="R480" s="468"/>
      <c r="S480" s="470"/>
      <c r="T480" s="875"/>
      <c r="U480" s="335"/>
      <c r="V480" s="875"/>
      <c r="W480" s="350"/>
      <c r="X480" s="350"/>
      <c r="Y480" s="875"/>
      <c r="Z480" s="335"/>
      <c r="AA480" s="875"/>
      <c r="AB480" s="470"/>
      <c r="AC480" s="483"/>
      <c r="AD480" s="492"/>
      <c r="AE480" s="493"/>
    </row>
    <row r="481" spans="2:31" ht="3.65" customHeight="1">
      <c r="B481" s="212"/>
      <c r="K481" s="343"/>
      <c r="N481" s="447"/>
      <c r="O481" s="447"/>
      <c r="P481" s="492"/>
      <c r="Q481" s="493"/>
      <c r="R481" s="468"/>
      <c r="S481" s="470"/>
      <c r="T481" s="875"/>
      <c r="U481" s="335"/>
      <c r="V481" s="875"/>
      <c r="W481" s="350"/>
      <c r="X481" s="350"/>
      <c r="Y481" s="875"/>
      <c r="Z481" s="335"/>
      <c r="AA481" s="875"/>
      <c r="AB481" s="470"/>
      <c r="AC481" s="483"/>
      <c r="AD481" s="492"/>
      <c r="AE481" s="493"/>
    </row>
    <row r="482" spans="2:31" ht="3.65" customHeight="1">
      <c r="B482" s="212"/>
      <c r="K482" s="343"/>
      <c r="N482" s="447"/>
      <c r="O482" s="447"/>
      <c r="P482" s="492"/>
      <c r="Q482" s="493"/>
      <c r="R482" s="468"/>
      <c r="S482" s="470"/>
      <c r="T482" s="875"/>
      <c r="U482" s="335"/>
      <c r="V482" s="875"/>
      <c r="W482" s="350"/>
      <c r="X482" s="350"/>
      <c r="Y482" s="875"/>
      <c r="Z482" s="335"/>
      <c r="AA482" s="875"/>
      <c r="AB482" s="470"/>
      <c r="AC482" s="483"/>
      <c r="AD482" s="492"/>
      <c r="AE482" s="493"/>
    </row>
    <row r="483" spans="2:31" ht="3.65" customHeight="1">
      <c r="B483" s="212"/>
      <c r="K483" s="343"/>
      <c r="N483" s="447"/>
      <c r="O483" s="447"/>
      <c r="P483" s="492"/>
      <c r="Q483" s="493"/>
      <c r="R483" s="468"/>
      <c r="S483" s="470"/>
      <c r="T483" s="875"/>
      <c r="U483" s="335"/>
      <c r="V483" s="875"/>
      <c r="W483" s="350"/>
      <c r="X483" s="350"/>
      <c r="Y483" s="875"/>
      <c r="Z483" s="335"/>
      <c r="AA483" s="875"/>
      <c r="AB483" s="470"/>
      <c r="AC483" s="483"/>
      <c r="AD483" s="492"/>
      <c r="AE483" s="493"/>
    </row>
    <row r="484" spans="2:31" ht="3.65" customHeight="1">
      <c r="B484" s="212"/>
      <c r="K484" s="343"/>
      <c r="N484" s="447"/>
      <c r="O484" s="447"/>
      <c r="P484" s="492"/>
      <c r="Q484" s="493"/>
      <c r="R484" s="468"/>
      <c r="S484" s="470"/>
      <c r="T484" s="875"/>
      <c r="U484" s="335"/>
      <c r="V484" s="875"/>
      <c r="W484" s="350"/>
      <c r="X484" s="350"/>
      <c r="Y484" s="875"/>
      <c r="Z484" s="335"/>
      <c r="AA484" s="875"/>
      <c r="AB484" s="470"/>
      <c r="AC484" s="483"/>
      <c r="AD484" s="492"/>
      <c r="AE484" s="493"/>
    </row>
    <row r="485" spans="2:31" ht="3.65" customHeight="1">
      <c r="B485" s="212"/>
      <c r="K485" s="343"/>
      <c r="N485" s="447"/>
      <c r="O485" s="447"/>
      <c r="P485" s="492"/>
      <c r="Q485" s="493"/>
      <c r="R485" s="468"/>
      <c r="S485" s="470"/>
      <c r="T485" s="875"/>
      <c r="U485" s="335"/>
      <c r="V485" s="875"/>
      <c r="W485" s="350"/>
      <c r="X485" s="350"/>
      <c r="Y485" s="875"/>
      <c r="Z485" s="335"/>
      <c r="AA485" s="875"/>
      <c r="AB485" s="470"/>
      <c r="AC485" s="483"/>
      <c r="AD485" s="492"/>
      <c r="AE485" s="493"/>
    </row>
    <row r="486" spans="2:31" ht="3.65" customHeight="1">
      <c r="B486" s="212"/>
      <c r="K486" s="343"/>
      <c r="N486" s="447"/>
      <c r="O486" s="447"/>
      <c r="P486" s="492"/>
      <c r="Q486" s="493"/>
      <c r="R486" s="468"/>
      <c r="S486" s="470"/>
      <c r="T486" s="875"/>
      <c r="U486" s="335"/>
      <c r="V486" s="875"/>
      <c r="W486" s="350"/>
      <c r="X486" s="350"/>
      <c r="Y486" s="875"/>
      <c r="Z486" s="335"/>
      <c r="AA486" s="875"/>
      <c r="AB486" s="470"/>
      <c r="AC486" s="483"/>
      <c r="AD486" s="492"/>
      <c r="AE486" s="493"/>
    </row>
    <row r="487" spans="2:31" ht="3.65" customHeight="1">
      <c r="B487" s="212"/>
      <c r="K487" s="343"/>
      <c r="N487" s="447"/>
      <c r="O487" s="447"/>
      <c r="P487" s="492"/>
      <c r="Q487" s="493"/>
      <c r="R487" s="468"/>
      <c r="S487" s="470"/>
      <c r="T487" s="875"/>
      <c r="U487" s="335"/>
      <c r="V487" s="875"/>
      <c r="W487" s="350"/>
      <c r="X487" s="350"/>
      <c r="Y487" s="875"/>
      <c r="Z487" s="335"/>
      <c r="AA487" s="875"/>
      <c r="AB487" s="470"/>
      <c r="AC487" s="483"/>
      <c r="AD487" s="492"/>
      <c r="AE487" s="493"/>
    </row>
    <row r="488" spans="2:31" ht="3.65" customHeight="1">
      <c r="B488" s="212"/>
      <c r="K488" s="343"/>
      <c r="N488" s="447"/>
      <c r="O488" s="447"/>
      <c r="P488" s="492"/>
      <c r="Q488" s="493"/>
      <c r="R488" s="468"/>
      <c r="S488" s="470"/>
      <c r="T488" s="875"/>
      <c r="U488" s="335"/>
      <c r="V488" s="875"/>
      <c r="W488" s="350"/>
      <c r="X488" s="350"/>
      <c r="Y488" s="875"/>
      <c r="Z488" s="335"/>
      <c r="AA488" s="875"/>
      <c r="AB488" s="470"/>
      <c r="AC488" s="483"/>
      <c r="AD488" s="492"/>
      <c r="AE488" s="493"/>
    </row>
    <row r="489" spans="2:31" ht="3.65" customHeight="1">
      <c r="B489" s="212"/>
      <c r="K489" s="343"/>
      <c r="N489" s="447"/>
      <c r="O489" s="447"/>
      <c r="P489" s="492"/>
      <c r="Q489" s="493"/>
      <c r="R489" s="468"/>
      <c r="S489" s="470"/>
      <c r="T489" s="875"/>
      <c r="U489" s="335"/>
      <c r="V489" s="875"/>
      <c r="W489" s="350"/>
      <c r="X489" s="350"/>
      <c r="Y489" s="875"/>
      <c r="Z489" s="335"/>
      <c r="AA489" s="875"/>
      <c r="AB489" s="470"/>
      <c r="AC489" s="483"/>
      <c r="AD489" s="492"/>
      <c r="AE489" s="493"/>
    </row>
    <row r="490" spans="2:31" ht="3.65" customHeight="1">
      <c r="B490" s="212"/>
      <c r="K490" s="343"/>
      <c r="N490" s="447"/>
      <c r="O490" s="447"/>
      <c r="P490" s="492"/>
      <c r="Q490" s="493"/>
      <c r="R490" s="468"/>
      <c r="S490" s="470"/>
      <c r="T490" s="875"/>
      <c r="U490" s="335"/>
      <c r="V490" s="875"/>
      <c r="W490" s="350"/>
      <c r="X490" s="350"/>
      <c r="Y490" s="875"/>
      <c r="Z490" s="335"/>
      <c r="AA490" s="875"/>
      <c r="AB490" s="470"/>
      <c r="AC490" s="483"/>
      <c r="AD490" s="492"/>
      <c r="AE490" s="493"/>
    </row>
    <row r="491" spans="2:31" ht="3.65" customHeight="1">
      <c r="B491" s="212"/>
      <c r="K491" s="343"/>
      <c r="N491" s="447"/>
      <c r="O491" s="447"/>
      <c r="P491" s="492"/>
      <c r="Q491" s="493"/>
      <c r="R491" s="468"/>
      <c r="S491" s="470"/>
      <c r="T491" s="875"/>
      <c r="U491" s="335"/>
      <c r="V491" s="875"/>
      <c r="W491" s="350"/>
      <c r="X491" s="350"/>
      <c r="Y491" s="875"/>
      <c r="Z491" s="335"/>
      <c r="AA491" s="875"/>
      <c r="AB491" s="470"/>
      <c r="AC491" s="483"/>
      <c r="AD491" s="492"/>
      <c r="AE491" s="493"/>
    </row>
    <row r="492" spans="2:31" ht="3.65" customHeight="1">
      <c r="B492" s="212"/>
      <c r="K492" s="343"/>
      <c r="N492" s="447"/>
      <c r="O492" s="447"/>
      <c r="P492" s="492"/>
      <c r="Q492" s="493"/>
      <c r="R492" s="468"/>
      <c r="S492" s="470"/>
      <c r="T492" s="899"/>
      <c r="U492" s="335"/>
      <c r="V492" s="900"/>
      <c r="W492" s="350"/>
      <c r="X492" s="350"/>
      <c r="Y492" s="899"/>
      <c r="Z492" s="335"/>
      <c r="AA492" s="900"/>
      <c r="AB492" s="470"/>
      <c r="AC492" s="483"/>
      <c r="AD492" s="492"/>
      <c r="AE492" s="493"/>
    </row>
    <row r="493" spans="2:31" ht="3.65" customHeight="1">
      <c r="B493" s="212"/>
      <c r="K493" s="343"/>
      <c r="N493" s="447"/>
      <c r="O493" s="447"/>
      <c r="P493" s="492"/>
      <c r="Q493" s="493"/>
      <c r="R493" s="468"/>
      <c r="S493" s="470"/>
      <c r="T493" s="902"/>
      <c r="U493" s="903"/>
      <c r="V493" s="904"/>
      <c r="W493" s="350"/>
      <c r="X493" s="350"/>
      <c r="Y493" s="902"/>
      <c r="Z493" s="903"/>
      <c r="AA493" s="904"/>
      <c r="AB493" s="470"/>
      <c r="AC493" s="483"/>
      <c r="AD493" s="492"/>
      <c r="AE493" s="493"/>
    </row>
    <row r="494" spans="2:31" ht="3.65" customHeight="1">
      <c r="B494" s="212"/>
      <c r="K494" s="343"/>
      <c r="N494" s="447"/>
      <c r="O494" s="447"/>
      <c r="P494" s="492"/>
      <c r="Q494" s="493"/>
      <c r="R494" s="468"/>
      <c r="S494" s="470"/>
      <c r="T494" s="470"/>
      <c r="U494" s="470"/>
      <c r="V494" s="470"/>
      <c r="W494" s="350"/>
      <c r="X494" s="350"/>
      <c r="Y494" s="470"/>
      <c r="Z494" s="470"/>
      <c r="AA494" s="470"/>
      <c r="AB494" s="470"/>
      <c r="AC494" s="483"/>
      <c r="AD494" s="492"/>
      <c r="AE494" s="493"/>
    </row>
    <row r="495" spans="2:31" ht="3.65" customHeight="1">
      <c r="B495" s="212"/>
      <c r="K495" s="343"/>
      <c r="N495" s="447"/>
      <c r="O495" s="447"/>
      <c r="P495" s="492"/>
      <c r="Q495" s="493"/>
      <c r="R495" s="468"/>
      <c r="S495" s="470"/>
      <c r="T495" s="470"/>
      <c r="U495" s="470"/>
      <c r="V495" s="470"/>
      <c r="W495" s="350"/>
      <c r="X495" s="350"/>
      <c r="Y495" s="470"/>
      <c r="Z495" s="470"/>
      <c r="AA495" s="470"/>
      <c r="AB495" s="470"/>
      <c r="AC495" s="483"/>
      <c r="AD495" s="492"/>
      <c r="AE495" s="493"/>
    </row>
    <row r="496" spans="2:31" ht="3.65" customHeight="1">
      <c r="B496" s="212"/>
      <c r="K496" s="343"/>
      <c r="N496" s="447"/>
      <c r="O496" s="447"/>
      <c r="P496" s="492"/>
      <c r="Q496" s="493"/>
      <c r="R496" s="468"/>
      <c r="S496" s="470"/>
      <c r="T496" s="470"/>
      <c r="U496" s="470"/>
      <c r="V496" s="470"/>
      <c r="W496" s="350"/>
      <c r="X496" s="350"/>
      <c r="Y496" s="470"/>
      <c r="Z496" s="470"/>
      <c r="AA496" s="470"/>
      <c r="AB496" s="470"/>
      <c r="AC496" s="483"/>
      <c r="AD496" s="492"/>
      <c r="AE496" s="493"/>
    </row>
    <row r="497" spans="2:31" ht="3.65" customHeight="1">
      <c r="B497" s="212"/>
      <c r="K497" s="343"/>
      <c r="N497" s="447"/>
      <c r="O497" s="447"/>
      <c r="P497" s="492"/>
      <c r="Q497" s="493"/>
      <c r="R497" s="468"/>
      <c r="S497" s="470"/>
      <c r="T497" s="470"/>
      <c r="U497" s="470"/>
      <c r="V497" s="470"/>
      <c r="W497" s="350"/>
      <c r="X497" s="350"/>
      <c r="Y497" s="470"/>
      <c r="Z497" s="470"/>
      <c r="AA497" s="470"/>
      <c r="AB497" s="470"/>
      <c r="AC497" s="483"/>
      <c r="AD497" s="492"/>
      <c r="AE497" s="493"/>
    </row>
    <row r="498" spans="2:31" ht="3.65" customHeight="1">
      <c r="B498" s="212"/>
      <c r="K498" s="343"/>
      <c r="N498" s="447"/>
      <c r="O498" s="447"/>
      <c r="P498" s="492"/>
      <c r="Q498" s="493"/>
      <c r="R498" s="468"/>
      <c r="S498" s="470"/>
      <c r="T498" s="470"/>
      <c r="U498" s="470"/>
      <c r="V498" s="470"/>
      <c r="W498" s="350"/>
      <c r="X498" s="350"/>
      <c r="Y498" s="470"/>
      <c r="Z498" s="470"/>
      <c r="AA498" s="470"/>
      <c r="AB498" s="470"/>
      <c r="AC498" s="483"/>
      <c r="AD498" s="492"/>
      <c r="AE498" s="493"/>
    </row>
    <row r="499" spans="2:31" ht="3.65" customHeight="1">
      <c r="B499" s="212"/>
      <c r="K499" s="343"/>
      <c r="N499" s="447"/>
      <c r="O499" s="447"/>
      <c r="P499" s="492"/>
      <c r="Q499" s="493"/>
      <c r="R499" s="468"/>
      <c r="S499" s="470"/>
      <c r="T499" s="470"/>
      <c r="U499" s="470"/>
      <c r="V499" s="470"/>
      <c r="W499" s="350"/>
      <c r="X499" s="350"/>
      <c r="Y499" s="470"/>
      <c r="Z499" s="470"/>
      <c r="AA499" s="470"/>
      <c r="AB499" s="470"/>
      <c r="AC499" s="483"/>
      <c r="AD499" s="492"/>
      <c r="AE499" s="493"/>
    </row>
    <row r="500" spans="2:31" ht="3.65" customHeight="1">
      <c r="B500" s="212"/>
      <c r="K500" s="343"/>
      <c r="N500" s="447"/>
      <c r="O500" s="447"/>
      <c r="P500" s="492"/>
      <c r="Q500" s="493"/>
      <c r="R500" s="468"/>
      <c r="S500" s="470"/>
      <c r="T500" s="470"/>
      <c r="U500" s="470"/>
      <c r="V500" s="470"/>
      <c r="W500" s="350"/>
      <c r="X500" s="350"/>
      <c r="Y500" s="470"/>
      <c r="Z500" s="470"/>
      <c r="AA500" s="470"/>
      <c r="AB500" s="470"/>
      <c r="AC500" s="483"/>
      <c r="AD500" s="492"/>
      <c r="AE500" s="493"/>
    </row>
    <row r="501" spans="2:31" ht="3.65" customHeight="1">
      <c r="B501" s="212"/>
      <c r="K501" s="343"/>
      <c r="N501" s="447"/>
      <c r="O501" s="447"/>
      <c r="P501" s="492"/>
      <c r="Q501" s="493"/>
      <c r="R501" s="468"/>
      <c r="S501" s="470"/>
      <c r="T501" s="470"/>
      <c r="U501" s="470"/>
      <c r="V501" s="470"/>
      <c r="W501" s="350"/>
      <c r="X501" s="350"/>
      <c r="Y501" s="470"/>
      <c r="Z501" s="470"/>
      <c r="AA501" s="470"/>
      <c r="AB501" s="470"/>
      <c r="AC501" s="483"/>
      <c r="AD501" s="492"/>
      <c r="AE501" s="493"/>
    </row>
    <row r="502" spans="2:31" ht="3.65" customHeight="1">
      <c r="B502" s="212"/>
      <c r="K502" s="343"/>
      <c r="N502" s="447"/>
      <c r="O502" s="447"/>
      <c r="P502" s="492"/>
      <c r="Q502" s="493"/>
      <c r="R502" s="468"/>
      <c r="S502" s="470"/>
      <c r="T502" s="470"/>
      <c r="U502" s="470"/>
      <c r="V502" s="470"/>
      <c r="W502" s="350"/>
      <c r="X502" s="350"/>
      <c r="Y502" s="470"/>
      <c r="Z502" s="470"/>
      <c r="AA502" s="470"/>
      <c r="AB502" s="470"/>
      <c r="AC502" s="483"/>
      <c r="AD502" s="492"/>
      <c r="AE502" s="493"/>
    </row>
    <row r="503" spans="2:31" ht="3.65" customHeight="1">
      <c r="B503" s="212"/>
      <c r="K503" s="343"/>
      <c r="N503" s="447"/>
      <c r="O503" s="447"/>
      <c r="P503" s="492"/>
      <c r="Q503" s="493"/>
      <c r="R503" s="468"/>
      <c r="S503" s="470"/>
      <c r="T503" s="470"/>
      <c r="U503" s="470"/>
      <c r="V503" s="470"/>
      <c r="W503" s="350"/>
      <c r="X503" s="350"/>
      <c r="Y503" s="470"/>
      <c r="Z503" s="470"/>
      <c r="AA503" s="470"/>
      <c r="AB503" s="470"/>
      <c r="AC503" s="483"/>
      <c r="AD503" s="492"/>
      <c r="AE503" s="493"/>
    </row>
    <row r="504" spans="2:31" ht="3.65" customHeight="1">
      <c r="B504" s="212"/>
      <c r="K504" s="343"/>
      <c r="N504" s="447"/>
      <c r="O504" s="447"/>
      <c r="P504" s="492"/>
      <c r="Q504" s="493"/>
      <c r="R504" s="468"/>
      <c r="S504" s="470"/>
      <c r="T504" s="470"/>
      <c r="U504" s="470"/>
      <c r="V504" s="470"/>
      <c r="W504" s="350"/>
      <c r="X504" s="350"/>
      <c r="Y504" s="470"/>
      <c r="Z504" s="470"/>
      <c r="AA504" s="470"/>
      <c r="AB504" s="470"/>
      <c r="AC504" s="483"/>
      <c r="AD504" s="492"/>
      <c r="AE504" s="493"/>
    </row>
    <row r="505" spans="2:31" ht="3.65" customHeight="1">
      <c r="B505" s="212"/>
      <c r="K505" s="343"/>
      <c r="N505" s="447"/>
      <c r="O505" s="447"/>
      <c r="P505" s="492"/>
      <c r="Q505" s="493"/>
      <c r="R505" s="468"/>
      <c r="S505" s="470"/>
      <c r="T505" s="470"/>
      <c r="U505" s="470"/>
      <c r="V505" s="470"/>
      <c r="W505" s="350"/>
      <c r="X505" s="350"/>
      <c r="Y505" s="470"/>
      <c r="Z505" s="470"/>
      <c r="AA505" s="470"/>
      <c r="AB505" s="470"/>
      <c r="AC505" s="483"/>
      <c r="AD505" s="492"/>
      <c r="AE505" s="493"/>
    </row>
    <row r="506" spans="2:31" ht="3.65" customHeight="1">
      <c r="B506" s="212"/>
      <c r="K506" s="343"/>
      <c r="N506" s="447"/>
      <c r="O506" s="447"/>
      <c r="P506" s="492"/>
      <c r="Q506" s="493"/>
      <c r="R506" s="468"/>
      <c r="S506" s="470"/>
      <c r="T506" s="470"/>
      <c r="U506" s="470"/>
      <c r="V506" s="470"/>
      <c r="W506" s="350"/>
      <c r="X506" s="350"/>
      <c r="Y506" s="470"/>
      <c r="Z506" s="470"/>
      <c r="AA506" s="470"/>
      <c r="AB506" s="470"/>
      <c r="AC506" s="483"/>
      <c r="AD506" s="492"/>
      <c r="AE506" s="493"/>
    </row>
    <row r="507" spans="2:31" ht="3.65" customHeight="1">
      <c r="B507" s="212"/>
      <c r="K507" s="343"/>
      <c r="N507" s="447"/>
      <c r="O507" s="447"/>
      <c r="P507" s="492"/>
      <c r="Q507" s="493"/>
      <c r="R507" s="468"/>
      <c r="S507" s="470"/>
      <c r="T507" s="470"/>
      <c r="U507" s="470"/>
      <c r="V507" s="470"/>
      <c r="W507" s="350"/>
      <c r="X507" s="350"/>
      <c r="Y507" s="470"/>
      <c r="Z507" s="470"/>
      <c r="AA507" s="470"/>
      <c r="AB507" s="470"/>
      <c r="AC507" s="483"/>
      <c r="AD507" s="492"/>
      <c r="AE507" s="493"/>
    </row>
    <row r="508" spans="2:31" ht="3.65" customHeight="1">
      <c r="B508" s="212"/>
      <c r="K508" s="343"/>
      <c r="N508" s="447"/>
      <c r="O508" s="447"/>
      <c r="P508" s="492"/>
      <c r="Q508" s="493"/>
      <c r="R508" s="468"/>
      <c r="S508" s="470"/>
      <c r="T508" s="470"/>
      <c r="U508" s="470"/>
      <c r="V508" s="470"/>
      <c r="W508" s="350"/>
      <c r="X508" s="350"/>
      <c r="Y508" s="470"/>
      <c r="Z508" s="470"/>
      <c r="AA508" s="470"/>
      <c r="AB508" s="470"/>
      <c r="AC508" s="483"/>
      <c r="AD508" s="492"/>
      <c r="AE508" s="493"/>
    </row>
    <row r="509" spans="2:31" ht="3.65" customHeight="1">
      <c r="B509" s="212"/>
      <c r="K509" s="343"/>
      <c r="N509" s="447"/>
      <c r="O509" s="447"/>
      <c r="P509" s="492"/>
      <c r="Q509" s="493"/>
      <c r="R509" s="468"/>
      <c r="S509" s="470"/>
      <c r="T509" s="470"/>
      <c r="U509" s="470"/>
      <c r="V509" s="470"/>
      <c r="W509" s="350"/>
      <c r="X509" s="350"/>
      <c r="Y509" s="470"/>
      <c r="Z509" s="470"/>
      <c r="AA509" s="470"/>
      <c r="AB509" s="470"/>
      <c r="AC509" s="483"/>
      <c r="AD509" s="492"/>
      <c r="AE509" s="493"/>
    </row>
    <row r="510" spans="2:31" ht="3.65" customHeight="1">
      <c r="B510" s="212"/>
      <c r="K510" s="343"/>
      <c r="N510" s="447"/>
      <c r="O510" s="447"/>
      <c r="P510" s="492"/>
      <c r="Q510" s="493"/>
      <c r="R510" s="468"/>
      <c r="S510" s="470"/>
      <c r="T510" s="470"/>
      <c r="U510" s="470"/>
      <c r="V510" s="470"/>
      <c r="W510" s="350"/>
      <c r="X510" s="350"/>
      <c r="Y510" s="470"/>
      <c r="Z510" s="470"/>
      <c r="AA510" s="470"/>
      <c r="AB510" s="470"/>
      <c r="AC510" s="483"/>
      <c r="AD510" s="492"/>
      <c r="AE510" s="493"/>
    </row>
    <row r="511" spans="2:31" ht="3.65" customHeight="1">
      <c r="B511" s="212"/>
      <c r="K511" s="343"/>
      <c r="N511" s="447"/>
      <c r="O511" s="447"/>
      <c r="P511" s="492"/>
      <c r="Q511" s="493"/>
      <c r="R511" s="468"/>
      <c r="S511" s="470"/>
      <c r="T511" s="470"/>
      <c r="U511" s="470"/>
      <c r="V511" s="470"/>
      <c r="W511" s="350"/>
      <c r="X511" s="350"/>
      <c r="Y511" s="470"/>
      <c r="Z511" s="470"/>
      <c r="AA511" s="470"/>
      <c r="AB511" s="470"/>
      <c r="AC511" s="483"/>
      <c r="AD511" s="492"/>
      <c r="AE511" s="493"/>
    </row>
    <row r="512" spans="2:31" ht="3.65" customHeight="1">
      <c r="B512" s="212"/>
      <c r="K512" s="343"/>
      <c r="N512" s="447"/>
      <c r="O512" s="447"/>
      <c r="P512" s="492"/>
      <c r="Q512" s="493"/>
      <c r="R512" s="468"/>
      <c r="S512" s="470"/>
      <c r="T512" s="470"/>
      <c r="U512" s="470"/>
      <c r="V512" s="470"/>
      <c r="W512" s="350"/>
      <c r="X512" s="350"/>
      <c r="Y512" s="470"/>
      <c r="Z512" s="470"/>
      <c r="AA512" s="470"/>
      <c r="AB512" s="470"/>
      <c r="AC512" s="483"/>
      <c r="AD512" s="492"/>
      <c r="AE512" s="493"/>
    </row>
    <row r="513" spans="2:31" ht="3.65" customHeight="1">
      <c r="B513" s="212"/>
      <c r="K513" s="343"/>
      <c r="N513" s="447"/>
      <c r="O513" s="447"/>
      <c r="P513" s="492"/>
      <c r="Q513" s="493"/>
      <c r="R513" s="468"/>
      <c r="S513" s="470"/>
      <c r="T513" s="470"/>
      <c r="U513" s="470"/>
      <c r="V513" s="470"/>
      <c r="W513" s="350"/>
      <c r="X513" s="350"/>
      <c r="Y513" s="470"/>
      <c r="Z513" s="470"/>
      <c r="AA513" s="470"/>
      <c r="AB513" s="470"/>
      <c r="AC513" s="483"/>
      <c r="AD513" s="492"/>
      <c r="AE513" s="493"/>
    </row>
    <row r="514" spans="2:31" ht="3.65" customHeight="1">
      <c r="B514" s="212"/>
      <c r="K514" s="343"/>
      <c r="N514" s="447"/>
      <c r="O514" s="447"/>
      <c r="P514" s="492"/>
      <c r="Q514" s="493"/>
      <c r="R514" s="468"/>
      <c r="S514" s="470"/>
      <c r="T514" s="470"/>
      <c r="U514" s="470"/>
      <c r="V514" s="470"/>
      <c r="W514" s="350"/>
      <c r="X514" s="350"/>
      <c r="Y514" s="470"/>
      <c r="Z514" s="470"/>
      <c r="AA514" s="470"/>
      <c r="AB514" s="470"/>
      <c r="AC514" s="483"/>
      <c r="AD514" s="492"/>
      <c r="AE514" s="493"/>
    </row>
    <row r="515" spans="2:31" ht="3.65" customHeight="1">
      <c r="B515" s="212"/>
      <c r="K515" s="343"/>
      <c r="N515" s="447"/>
      <c r="O515" s="447"/>
      <c r="P515" s="492"/>
      <c r="Q515" s="493"/>
      <c r="R515" s="468"/>
      <c r="S515" s="470"/>
      <c r="T515" s="470"/>
      <c r="U515" s="470"/>
      <c r="V515" s="470"/>
      <c r="W515" s="350"/>
      <c r="X515" s="350"/>
      <c r="Y515" s="470"/>
      <c r="Z515" s="470"/>
      <c r="AA515" s="470"/>
      <c r="AB515" s="470"/>
      <c r="AC515" s="483"/>
      <c r="AD515" s="492"/>
      <c r="AE515" s="493"/>
    </row>
    <row r="516" spans="2:31" ht="3.65" customHeight="1">
      <c r="B516" s="212"/>
      <c r="K516" s="343"/>
      <c r="N516" s="447"/>
      <c r="O516" s="447"/>
      <c r="P516" s="492"/>
      <c r="Q516" s="493"/>
      <c r="R516" s="468"/>
      <c r="S516" s="470"/>
      <c r="T516" s="470"/>
      <c r="U516" s="470"/>
      <c r="V516" s="470"/>
      <c r="W516" s="350"/>
      <c r="X516" s="350"/>
      <c r="Y516" s="470"/>
      <c r="Z516" s="470"/>
      <c r="AA516" s="470"/>
      <c r="AB516" s="470"/>
      <c r="AC516" s="483"/>
      <c r="AD516" s="492"/>
      <c r="AE516" s="493"/>
    </row>
    <row r="517" spans="2:31" ht="3.65" customHeight="1">
      <c r="B517" s="212"/>
      <c r="K517" s="343"/>
      <c r="N517" s="447"/>
      <c r="O517" s="447"/>
      <c r="P517" s="492"/>
      <c r="Q517" s="493"/>
      <c r="R517" s="468"/>
      <c r="S517" s="470"/>
      <c r="T517" s="470"/>
      <c r="U517" s="470"/>
      <c r="V517" s="470"/>
      <c r="W517" s="350"/>
      <c r="X517" s="350"/>
      <c r="Y517" s="470"/>
      <c r="Z517" s="470"/>
      <c r="AA517" s="470"/>
      <c r="AB517" s="470"/>
      <c r="AC517" s="483"/>
      <c r="AD517" s="492"/>
      <c r="AE517" s="493"/>
    </row>
    <row r="518" spans="2:31" ht="3.65" customHeight="1">
      <c r="B518" s="212"/>
      <c r="K518" s="343"/>
      <c r="N518" s="447"/>
      <c r="O518" s="447"/>
      <c r="P518" s="492"/>
      <c r="Q518" s="493"/>
      <c r="R518" s="468"/>
      <c r="S518" s="470"/>
      <c r="T518" s="470"/>
      <c r="U518" s="470"/>
      <c r="V518" s="470"/>
      <c r="W518" s="350"/>
      <c r="X518" s="350"/>
      <c r="Y518" s="470"/>
      <c r="Z518" s="470"/>
      <c r="AA518" s="470"/>
      <c r="AB518" s="470"/>
      <c r="AC518" s="483"/>
      <c r="AD518" s="492"/>
      <c r="AE518" s="493"/>
    </row>
    <row r="519" spans="2:31" ht="3.65" customHeight="1">
      <c r="B519" s="212"/>
      <c r="K519" s="343"/>
      <c r="N519" s="447"/>
      <c r="O519" s="447"/>
      <c r="P519" s="492"/>
      <c r="Q519" s="493"/>
      <c r="R519" s="468"/>
      <c r="S519" s="470"/>
      <c r="T519" s="470"/>
      <c r="U519" s="470"/>
      <c r="V519" s="470"/>
      <c r="W519" s="350"/>
      <c r="X519" s="350"/>
      <c r="Y519" s="470"/>
      <c r="Z519" s="470"/>
      <c r="AA519" s="470"/>
      <c r="AB519" s="470"/>
      <c r="AC519" s="483"/>
      <c r="AD519" s="492"/>
      <c r="AE519" s="493"/>
    </row>
    <row r="520" spans="2:31" ht="3.65" customHeight="1">
      <c r="B520" s="212"/>
      <c r="K520" s="343"/>
      <c r="N520" s="447"/>
      <c r="O520" s="447"/>
      <c r="P520" s="492"/>
      <c r="Q520" s="493"/>
      <c r="R520" s="468"/>
      <c r="S520" s="470"/>
      <c r="T520" s="470"/>
      <c r="U520" s="470"/>
      <c r="V520" s="470"/>
      <c r="W520" s="350"/>
      <c r="X520" s="350"/>
      <c r="Y520" s="470"/>
      <c r="Z520" s="470"/>
      <c r="AA520" s="470"/>
      <c r="AB520" s="470"/>
      <c r="AC520" s="483"/>
      <c r="AD520" s="492"/>
      <c r="AE520" s="493"/>
    </row>
    <row r="521" spans="2:31" ht="3.65" customHeight="1">
      <c r="B521" s="212"/>
      <c r="K521" s="343"/>
      <c r="N521" s="447"/>
      <c r="O521" s="447"/>
      <c r="P521" s="492"/>
      <c r="Q521" s="493"/>
      <c r="R521" s="468"/>
      <c r="S521" s="470"/>
      <c r="T521" s="470"/>
      <c r="U521" s="470"/>
      <c r="V521" s="470"/>
      <c r="W521" s="350"/>
      <c r="X521" s="350"/>
      <c r="Y521" s="470"/>
      <c r="Z521" s="470"/>
      <c r="AA521" s="470"/>
      <c r="AB521" s="470"/>
      <c r="AC521" s="483"/>
      <c r="AD521" s="492"/>
      <c r="AE521" s="493"/>
    </row>
    <row r="522" spans="2:31" ht="3.65" customHeight="1">
      <c r="B522" s="212"/>
      <c r="K522" s="343"/>
      <c r="N522" s="447"/>
      <c r="O522" s="447"/>
      <c r="P522" s="492"/>
      <c r="Q522" s="493"/>
      <c r="R522" s="468"/>
      <c r="S522" s="470"/>
      <c r="T522" s="470"/>
      <c r="U522" s="470"/>
      <c r="V522" s="470"/>
      <c r="W522" s="350"/>
      <c r="X522" s="350"/>
      <c r="Y522" s="470"/>
      <c r="Z522" s="470"/>
      <c r="AA522" s="470"/>
      <c r="AB522" s="470"/>
      <c r="AC522" s="483"/>
      <c r="AD522" s="492"/>
      <c r="AE522" s="493"/>
    </row>
    <row r="523" spans="2:31" ht="3.65" customHeight="1">
      <c r="B523" s="212"/>
      <c r="K523" s="343"/>
      <c r="N523" s="447"/>
      <c r="O523" s="447"/>
      <c r="P523" s="492"/>
      <c r="Q523" s="493"/>
      <c r="R523" s="468"/>
      <c r="S523" s="470"/>
      <c r="T523" s="470"/>
      <c r="U523" s="470"/>
      <c r="V523" s="470"/>
      <c r="W523" s="350"/>
      <c r="X523" s="350"/>
      <c r="Y523" s="470"/>
      <c r="Z523" s="470"/>
      <c r="AA523" s="470"/>
      <c r="AB523" s="470"/>
      <c r="AC523" s="483"/>
      <c r="AD523" s="492"/>
      <c r="AE523" s="493"/>
    </row>
    <row r="524" spans="2:31" ht="3.65" customHeight="1">
      <c r="B524" s="212"/>
      <c r="K524" s="343"/>
      <c r="N524" s="447"/>
      <c r="O524" s="447"/>
      <c r="P524" s="492"/>
      <c r="Q524" s="493"/>
      <c r="R524" s="468"/>
      <c r="S524" s="470"/>
      <c r="T524" s="470"/>
      <c r="U524" s="470"/>
      <c r="V524" s="470"/>
      <c r="W524" s="350"/>
      <c r="X524" s="350"/>
      <c r="Y524" s="470"/>
      <c r="Z524" s="470"/>
      <c r="AA524" s="470"/>
      <c r="AB524" s="470"/>
      <c r="AC524" s="483"/>
      <c r="AD524" s="492"/>
      <c r="AE524" s="493"/>
    </row>
    <row r="525" spans="2:31" ht="3.65" customHeight="1">
      <c r="B525" s="212"/>
      <c r="K525" s="343"/>
      <c r="N525" s="447"/>
      <c r="O525" s="447"/>
      <c r="P525" s="492"/>
      <c r="Q525" s="493"/>
      <c r="R525" s="468"/>
      <c r="S525" s="470"/>
      <c r="T525" s="470"/>
      <c r="U525" s="470"/>
      <c r="V525" s="470"/>
      <c r="W525" s="350"/>
      <c r="X525" s="350"/>
      <c r="Y525" s="470"/>
      <c r="Z525" s="470"/>
      <c r="AA525" s="470"/>
      <c r="AB525" s="470"/>
      <c r="AC525" s="483"/>
      <c r="AD525" s="492"/>
      <c r="AE525" s="493"/>
    </row>
    <row r="526" spans="2:31" ht="3.65" customHeight="1">
      <c r="B526" s="212"/>
      <c r="K526" s="343"/>
      <c r="N526" s="447"/>
      <c r="O526" s="447"/>
      <c r="P526" s="492"/>
      <c r="Q526" s="493"/>
      <c r="R526" s="468"/>
      <c r="S526" s="470"/>
      <c r="T526" s="470"/>
      <c r="U526" s="470"/>
      <c r="V526" s="470"/>
      <c r="W526" s="350"/>
      <c r="X526" s="350"/>
      <c r="Y526" s="470"/>
      <c r="Z526" s="470"/>
      <c r="AA526" s="470"/>
      <c r="AB526" s="470"/>
      <c r="AC526" s="483"/>
      <c r="AD526" s="492"/>
      <c r="AE526" s="493"/>
    </row>
    <row r="527" spans="2:31" ht="3.65" customHeight="1">
      <c r="B527" s="212"/>
      <c r="K527" s="343"/>
      <c r="N527" s="447"/>
      <c r="O527" s="447"/>
      <c r="P527" s="492"/>
      <c r="Q527" s="493"/>
      <c r="R527" s="468"/>
      <c r="S527" s="470"/>
      <c r="T527" s="470"/>
      <c r="U527" s="470"/>
      <c r="V527" s="470"/>
      <c r="W527" s="350"/>
      <c r="X527" s="350"/>
      <c r="Y527" s="470"/>
      <c r="Z527" s="470"/>
      <c r="AA527" s="470"/>
      <c r="AB527" s="470"/>
      <c r="AC527" s="483"/>
      <c r="AD527" s="492"/>
      <c r="AE527" s="493"/>
    </row>
    <row r="528" spans="2:31" ht="3.65" customHeight="1">
      <c r="B528" s="212"/>
      <c r="K528" s="343"/>
      <c r="N528" s="447"/>
      <c r="O528" s="447"/>
      <c r="P528" s="492"/>
      <c r="Q528" s="493"/>
      <c r="R528" s="468"/>
      <c r="S528" s="470"/>
      <c r="T528" s="470"/>
      <c r="U528" s="470"/>
      <c r="V528" s="470"/>
      <c r="W528" s="350"/>
      <c r="X528" s="350"/>
      <c r="Y528" s="470"/>
      <c r="Z528" s="470"/>
      <c r="AA528" s="470"/>
      <c r="AB528" s="470"/>
      <c r="AC528" s="483"/>
      <c r="AD528" s="492"/>
      <c r="AE528" s="493"/>
    </row>
    <row r="529" spans="2:31" ht="3.65" customHeight="1">
      <c r="B529" s="212"/>
      <c r="K529" s="343"/>
      <c r="N529" s="447"/>
      <c r="O529" s="447"/>
      <c r="P529" s="492"/>
      <c r="Q529" s="493"/>
      <c r="R529" s="468"/>
      <c r="S529" s="470"/>
      <c r="T529" s="470"/>
      <c r="U529" s="470"/>
      <c r="V529" s="470"/>
      <c r="W529" s="350"/>
      <c r="X529" s="350"/>
      <c r="Y529" s="470"/>
      <c r="Z529" s="470"/>
      <c r="AA529" s="470"/>
      <c r="AB529" s="470"/>
      <c r="AC529" s="483"/>
      <c r="AD529" s="492"/>
      <c r="AE529" s="493"/>
    </row>
    <row r="530" spans="2:31" ht="3.65" customHeight="1">
      <c r="B530" s="212"/>
      <c r="K530" s="343"/>
      <c r="N530" s="447"/>
      <c r="O530" s="447"/>
      <c r="P530" s="492"/>
      <c r="Q530" s="493"/>
      <c r="R530" s="482"/>
      <c r="S530" s="470"/>
      <c r="T530" s="470"/>
      <c r="U530" s="470"/>
      <c r="V530" s="470"/>
      <c r="W530" s="350"/>
      <c r="X530" s="350"/>
      <c r="Y530" s="470"/>
      <c r="Z530" s="470"/>
      <c r="AA530" s="470"/>
      <c r="AB530" s="470"/>
      <c r="AC530" s="483"/>
      <c r="AD530" s="492"/>
      <c r="AE530" s="493"/>
    </row>
    <row r="531" spans="2:31" ht="3.65" customHeight="1">
      <c r="B531" s="212"/>
      <c r="K531" s="343"/>
      <c r="N531" s="447"/>
      <c r="O531" s="447"/>
      <c r="P531" s="492"/>
      <c r="Q531" s="493"/>
      <c r="R531" s="468"/>
      <c r="S531" s="470"/>
      <c r="T531" s="470"/>
      <c r="U531" s="470"/>
      <c r="V531" s="470"/>
      <c r="W531" s="470"/>
      <c r="X531" s="470"/>
      <c r="Y531" s="470"/>
      <c r="Z531" s="994" t="s">
        <v>220</v>
      </c>
      <c r="AA531" s="994"/>
      <c r="AB531" s="994"/>
      <c r="AC531" s="995"/>
      <c r="AD531" s="492"/>
      <c r="AE531" s="493"/>
    </row>
    <row r="532" spans="2:31" ht="3.65" customHeight="1">
      <c r="B532" s="212"/>
      <c r="K532" s="343"/>
      <c r="N532" s="447"/>
      <c r="O532" s="447"/>
      <c r="P532" s="492"/>
      <c r="Q532" s="493"/>
      <c r="R532" s="496"/>
      <c r="S532" s="470"/>
      <c r="T532" s="470"/>
      <c r="U532" s="470"/>
      <c r="V532" s="470"/>
      <c r="W532" s="470"/>
      <c r="X532" s="470"/>
      <c r="Y532" s="470"/>
      <c r="Z532" s="994"/>
      <c r="AA532" s="994"/>
      <c r="AB532" s="994"/>
      <c r="AC532" s="995"/>
      <c r="AD532" s="492"/>
      <c r="AE532" s="493"/>
    </row>
    <row r="533" spans="2:31" ht="3.65" customHeight="1">
      <c r="B533" s="212"/>
      <c r="K533" s="343"/>
      <c r="N533" s="447"/>
      <c r="O533" s="447"/>
      <c r="P533" s="492"/>
      <c r="Q533" s="493"/>
      <c r="R533" s="497"/>
      <c r="S533" s="498"/>
      <c r="T533" s="498"/>
      <c r="U533" s="498"/>
      <c r="V533" s="498"/>
      <c r="W533" s="498"/>
      <c r="X533" s="498"/>
      <c r="Y533" s="498"/>
      <c r="Z533" s="1542"/>
      <c r="AA533" s="1542"/>
      <c r="AB533" s="1542"/>
      <c r="AC533" s="1545"/>
      <c r="AD533" s="492"/>
      <c r="AE533" s="493"/>
    </row>
    <row r="534" spans="2:31" ht="3.65" customHeight="1">
      <c r="B534" s="212"/>
      <c r="K534" s="343"/>
      <c r="N534" s="447"/>
      <c r="O534" s="447"/>
      <c r="P534" s="486"/>
      <c r="Q534" s="487"/>
      <c r="R534" s="487"/>
      <c r="S534" s="487"/>
      <c r="T534" s="487"/>
      <c r="U534" s="487"/>
      <c r="V534" s="487"/>
      <c r="W534" s="487"/>
      <c r="X534" s="487"/>
      <c r="Y534" s="487"/>
      <c r="Z534" s="487"/>
      <c r="AA534" s="487"/>
      <c r="AB534" s="487"/>
      <c r="AC534" s="487"/>
      <c r="AD534" s="487"/>
      <c r="AE534" s="488"/>
    </row>
    <row r="535" spans="2:31" ht="3.65" customHeight="1">
      <c r="B535" s="212"/>
      <c r="K535" s="343"/>
      <c r="N535" s="447"/>
      <c r="O535" s="447"/>
      <c r="P535" s="489"/>
      <c r="Q535" s="490"/>
      <c r="R535" s="490"/>
      <c r="S535" s="490"/>
      <c r="T535" s="490"/>
      <c r="U535" s="490"/>
      <c r="V535" s="490"/>
      <c r="W535" s="490"/>
      <c r="X535" s="490"/>
      <c r="Y535" s="490"/>
      <c r="Z535" s="490"/>
      <c r="AA535" s="490"/>
      <c r="AB535" s="490"/>
      <c r="AC535" s="490"/>
      <c r="AD535" s="490"/>
      <c r="AE535" s="491"/>
    </row>
    <row r="536" spans="2:31" ht="3.65" customHeight="1">
      <c r="B536" s="212"/>
      <c r="K536" s="343"/>
      <c r="N536" s="447"/>
      <c r="O536" s="447"/>
      <c r="P536" s="476"/>
      <c r="Q536" s="477"/>
      <c r="R536" s="477"/>
      <c r="S536" s="477"/>
      <c r="T536" s="477"/>
      <c r="U536" s="477"/>
      <c r="V536" s="477"/>
      <c r="W536" s="477"/>
      <c r="X536" s="477"/>
      <c r="Y536" s="477"/>
      <c r="Z536" s="477"/>
      <c r="AA536" s="477"/>
      <c r="AB536" s="477"/>
      <c r="AC536" s="477"/>
      <c r="AD536" s="477"/>
      <c r="AE536" s="478"/>
    </row>
    <row r="537" spans="2:31" ht="3.65" customHeight="1">
      <c r="B537" s="212"/>
      <c r="K537" s="343"/>
      <c r="N537" s="447"/>
      <c r="O537" s="447"/>
      <c r="P537" s="476"/>
      <c r="Q537" s="477"/>
      <c r="R537" s="477"/>
      <c r="S537" s="477"/>
      <c r="T537" s="477"/>
      <c r="U537" s="477"/>
      <c r="V537" s="477"/>
      <c r="W537" s="477"/>
      <c r="X537" s="477"/>
      <c r="Y537" s="477"/>
      <c r="Z537" s="477"/>
      <c r="AA537" s="477"/>
      <c r="AB537" s="477"/>
      <c r="AC537" s="477"/>
      <c r="AD537" s="477"/>
      <c r="AE537" s="478"/>
    </row>
    <row r="538" spans="2:31" ht="3.65" customHeight="1">
      <c r="B538" s="212"/>
      <c r="K538" s="343"/>
      <c r="N538" s="447"/>
      <c r="O538" s="447"/>
      <c r="P538" s="476"/>
      <c r="Q538" s="477"/>
      <c r="R538" s="477"/>
      <c r="S538" s="477"/>
      <c r="T538" s="477"/>
      <c r="U538" s="477"/>
      <c r="V538" s="477"/>
      <c r="W538" s="477"/>
      <c r="X538" s="477"/>
      <c r="Y538" s="477"/>
      <c r="Z538" s="477"/>
      <c r="AA538" s="477"/>
      <c r="AB538" s="477"/>
      <c r="AC538" s="477"/>
      <c r="AD538" s="477"/>
      <c r="AE538" s="478"/>
    </row>
    <row r="539" spans="2:31" ht="3.65" customHeight="1">
      <c r="B539" s="212"/>
      <c r="K539" s="343"/>
      <c r="N539" s="447"/>
      <c r="O539" s="447"/>
      <c r="P539" s="479"/>
      <c r="Q539" s="480"/>
      <c r="R539" s="480"/>
      <c r="S539" s="480"/>
      <c r="T539" s="480"/>
      <c r="U539" s="480"/>
      <c r="V539" s="480"/>
      <c r="W539" s="480"/>
      <c r="X539" s="480"/>
      <c r="Y539" s="480"/>
      <c r="Z539" s="480"/>
      <c r="AA539" s="480"/>
      <c r="AB539" s="480"/>
      <c r="AC539" s="480"/>
      <c r="AD539" s="480"/>
      <c r="AE539" s="481"/>
    </row>
    <row r="540" spans="2:31" ht="3.65" customHeight="1">
      <c r="B540" s="212"/>
      <c r="K540" s="343"/>
      <c r="N540" s="447"/>
      <c r="O540" s="447"/>
      <c r="P540" s="447"/>
      <c r="Q540" s="447"/>
      <c r="R540" s="447"/>
      <c r="S540" s="447"/>
      <c r="T540" s="447"/>
      <c r="U540" s="447"/>
      <c r="V540" s="447"/>
      <c r="W540" s="447"/>
    </row>
    <row r="541" spans="2:31" ht="3.65" customHeight="1">
      <c r="B541" s="212"/>
      <c r="K541" s="343"/>
      <c r="N541" s="447"/>
      <c r="O541" s="447"/>
      <c r="P541" s="447"/>
      <c r="Q541" s="447"/>
      <c r="R541" s="447"/>
      <c r="S541" s="447"/>
      <c r="T541" s="447"/>
      <c r="U541" s="447"/>
      <c r="V541" s="447"/>
      <c r="W541" s="447"/>
    </row>
    <row r="542" spans="2:31" ht="3.65" customHeight="1">
      <c r="B542" s="212"/>
      <c r="K542" s="343"/>
      <c r="N542" s="447"/>
      <c r="O542" s="447"/>
      <c r="P542" s="447"/>
      <c r="Q542" s="447"/>
      <c r="R542" s="447"/>
      <c r="S542" s="447"/>
      <c r="T542" s="447"/>
      <c r="U542" s="447"/>
      <c r="V542" s="447"/>
      <c r="W542" s="447"/>
    </row>
    <row r="543" spans="2:31" ht="3.65" customHeight="1">
      <c r="B543" s="212"/>
      <c r="K543" s="343"/>
    </row>
    <row r="544" spans="2:31" ht="3.65" customHeight="1">
      <c r="B544" s="212"/>
      <c r="K544" s="343"/>
    </row>
    <row r="545" spans="2:109" ht="3.65" customHeight="1">
      <c r="B545" s="205"/>
      <c r="C545" s="259"/>
      <c r="D545" s="259"/>
      <c r="E545" s="259"/>
      <c r="F545" s="259"/>
      <c r="G545" s="259"/>
      <c r="H545" s="259"/>
      <c r="I545" s="259"/>
      <c r="J545" s="259"/>
      <c r="K545" s="323"/>
      <c r="L545" s="259"/>
      <c r="M545" s="259"/>
      <c r="N545" s="259"/>
      <c r="O545" s="259"/>
      <c r="P545" s="259"/>
      <c r="Q545" s="259"/>
      <c r="R545" s="259"/>
      <c r="S545" s="259"/>
      <c r="T545" s="259"/>
      <c r="U545" s="259"/>
      <c r="V545" s="259"/>
      <c r="W545" s="259"/>
      <c r="X545" s="259"/>
      <c r="Y545" s="259"/>
      <c r="Z545" s="259"/>
      <c r="AA545" s="259"/>
      <c r="AB545" s="259"/>
      <c r="AC545" s="259"/>
      <c r="AD545" s="259"/>
      <c r="AE545" s="259"/>
      <c r="AF545" s="259"/>
      <c r="AG545" s="259"/>
      <c r="AH545" s="259"/>
      <c r="AI545" s="259"/>
      <c r="AJ545" s="259"/>
      <c r="AK545" s="259"/>
      <c r="AL545" s="259"/>
      <c r="AM545" s="259"/>
      <c r="AN545" s="259"/>
      <c r="AO545" s="259"/>
      <c r="AP545" s="259"/>
      <c r="AQ545" s="259"/>
      <c r="AR545" s="259"/>
      <c r="AS545" s="259"/>
      <c r="AT545" s="259"/>
      <c r="AU545" s="259"/>
      <c r="AV545" s="259"/>
      <c r="AW545" s="259"/>
      <c r="AX545" s="259"/>
      <c r="AY545" s="259"/>
      <c r="AZ545" s="259"/>
      <c r="BA545" s="259"/>
      <c r="BB545" s="259"/>
      <c r="BC545" s="259"/>
      <c r="BD545" s="259"/>
      <c r="BE545" s="259"/>
      <c r="BF545" s="259"/>
      <c r="BG545" s="259"/>
      <c r="BH545" s="259"/>
      <c r="BI545" s="259"/>
      <c r="BJ545" s="259"/>
      <c r="BK545" s="259"/>
      <c r="BL545" s="259"/>
      <c r="BM545" s="259"/>
      <c r="BN545" s="259"/>
      <c r="BO545" s="259"/>
      <c r="BP545" s="259"/>
      <c r="BQ545" s="259"/>
      <c r="BR545" s="259"/>
      <c r="BS545" s="259"/>
      <c r="BT545" s="259"/>
      <c r="BU545" s="259"/>
      <c r="BV545" s="259"/>
      <c r="BW545" s="259"/>
      <c r="BX545" s="259"/>
      <c r="BY545" s="259"/>
      <c r="BZ545" s="259"/>
      <c r="CA545" s="259"/>
      <c r="CB545" s="259"/>
      <c r="CC545" s="259"/>
      <c r="CD545" s="259"/>
      <c r="CE545" s="259"/>
      <c r="CF545" s="259"/>
      <c r="CG545" s="259"/>
      <c r="CH545" s="259"/>
      <c r="CI545" s="259"/>
      <c r="CJ545" s="259"/>
      <c r="CK545" s="259"/>
      <c r="CL545" s="259"/>
      <c r="CM545" s="259"/>
      <c r="CN545" s="259"/>
      <c r="CO545" s="259"/>
      <c r="CP545" s="259"/>
      <c r="CQ545" s="259"/>
      <c r="CR545" s="259"/>
      <c r="CS545" s="259"/>
      <c r="CT545" s="259"/>
      <c r="CU545" s="259"/>
      <c r="CV545" s="259"/>
      <c r="CW545" s="259"/>
      <c r="CX545" s="259"/>
      <c r="CY545" s="259"/>
      <c r="CZ545" s="259"/>
      <c r="DA545" s="259"/>
      <c r="DB545" s="259"/>
      <c r="DC545" s="259"/>
      <c r="DD545" s="259"/>
      <c r="DE545" s="259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24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40" t="str">
        <f>"T_VBB"&amp;"X"&amp;G547&amp;"X"&amp;I547&amp;"X"&amp;J547</f>
        <v>T_VBBX1600X1of2X1600</v>
      </c>
      <c r="C547" s="341"/>
      <c r="D547" s="209" t="s">
        <v>75</v>
      </c>
      <c r="E547" s="341" t="s">
        <v>220</v>
      </c>
      <c r="F547" s="341" t="s">
        <v>125</v>
      </c>
      <c r="G547" s="456">
        <v>1600</v>
      </c>
      <c r="H547" s="325" t="s">
        <v>117</v>
      </c>
      <c r="I547" s="457" t="s">
        <v>192</v>
      </c>
      <c r="J547" s="458">
        <v>1600</v>
      </c>
      <c r="K547" s="342"/>
      <c r="L547" s="260"/>
      <c r="M547" s="260"/>
      <c r="N547" s="260"/>
      <c r="O547" s="260"/>
      <c r="P547" s="260"/>
      <c r="Q547" s="260"/>
      <c r="R547" s="260"/>
      <c r="S547" s="260"/>
      <c r="T547" s="260"/>
      <c r="U547" s="260"/>
      <c r="V547" s="260"/>
      <c r="W547" s="260"/>
      <c r="X547" s="260"/>
      <c r="Y547" s="260"/>
      <c r="Z547" s="260"/>
      <c r="AA547" s="260"/>
      <c r="AB547" s="260"/>
      <c r="AC547" s="260"/>
      <c r="AD547" s="260"/>
      <c r="AE547" s="260"/>
      <c r="AF547" s="260"/>
      <c r="AG547" s="260"/>
      <c r="AH547" s="260"/>
      <c r="AI547" s="260"/>
      <c r="AJ547" s="260"/>
      <c r="AK547" s="260"/>
      <c r="AL547" s="260"/>
      <c r="AM547" s="260"/>
      <c r="AN547" s="260"/>
      <c r="AO547" s="260"/>
      <c r="AP547" s="260"/>
      <c r="AQ547" s="260"/>
      <c r="AR547" s="260"/>
      <c r="AS547" s="260"/>
      <c r="AT547" s="260"/>
      <c r="AU547" s="260"/>
      <c r="AV547" s="260"/>
      <c r="AW547" s="260"/>
      <c r="AX547" s="260"/>
      <c r="AY547" s="260"/>
      <c r="AZ547" s="260"/>
      <c r="BA547" s="260"/>
      <c r="BB547" s="260"/>
      <c r="BC547" s="260"/>
      <c r="BD547" s="260"/>
      <c r="BE547" s="260"/>
      <c r="BF547" s="260"/>
      <c r="BG547" s="260"/>
      <c r="BH547" s="260"/>
      <c r="BI547" s="260"/>
      <c r="BJ547" s="260"/>
      <c r="BK547" s="260"/>
      <c r="BL547" s="260"/>
      <c r="BM547" s="260"/>
      <c r="BN547" s="260"/>
      <c r="BO547" s="260"/>
      <c r="BP547" s="260"/>
      <c r="BQ547" s="260"/>
      <c r="BR547" s="260"/>
      <c r="BS547" s="260"/>
      <c r="BT547" s="260"/>
      <c r="BU547" s="260"/>
      <c r="BV547" s="260"/>
      <c r="BW547" s="260"/>
      <c r="BX547" s="260"/>
      <c r="BY547" s="260"/>
      <c r="BZ547" s="260"/>
      <c r="CA547" s="260"/>
      <c r="CB547" s="260"/>
      <c r="CC547" s="260"/>
      <c r="CD547" s="260"/>
      <c r="CE547" s="260"/>
      <c r="CF547" s="260"/>
      <c r="CG547" s="260"/>
      <c r="CH547" s="260"/>
      <c r="CI547" s="260"/>
      <c r="CJ547" s="260"/>
      <c r="CK547" s="260"/>
      <c r="CL547" s="260"/>
      <c r="CM547" s="260"/>
      <c r="CN547" s="260"/>
      <c r="CO547" s="260"/>
      <c r="CP547" s="260"/>
      <c r="CQ547" s="260"/>
      <c r="CR547" s="260"/>
      <c r="CS547" s="260"/>
      <c r="CT547" s="260"/>
      <c r="CU547" s="260"/>
      <c r="CV547" s="260"/>
      <c r="CW547" s="260"/>
      <c r="CX547" s="260"/>
      <c r="CY547" s="260"/>
      <c r="CZ547" s="260"/>
      <c r="DA547" s="260"/>
      <c r="DB547" s="260"/>
      <c r="DC547" s="260"/>
      <c r="DD547" s="260"/>
      <c r="DE547" s="260"/>
    </row>
    <row r="548" spans="2:109" ht="15.5" customHeight="1">
      <c r="B548" s="326" t="str">
        <f>MID(D547,1,1)&amp;"_"&amp;E547&amp;"X"&amp;MID(H547,3,4)&amp;"X"&amp;MID(J547,3,4)&amp;G547&amp;I547</f>
        <v>T_VBBX400X0016001of2</v>
      </c>
      <c r="K548" s="343"/>
    </row>
    <row r="549" spans="2:109" ht="3.65" customHeight="1">
      <c r="B549" s="212"/>
      <c r="K549" s="343"/>
      <c r="P549" s="486"/>
      <c r="Q549" s="487"/>
      <c r="R549" s="487"/>
      <c r="S549" s="487"/>
      <c r="T549" s="487"/>
      <c r="U549" s="487"/>
      <c r="V549" s="487"/>
      <c r="W549" s="487"/>
      <c r="X549" s="487"/>
      <c r="Y549" s="487"/>
      <c r="Z549" s="487"/>
      <c r="AA549" s="487"/>
      <c r="AB549" s="487"/>
      <c r="AC549" s="487"/>
      <c r="AD549" s="487"/>
      <c r="AE549" s="488"/>
    </row>
    <row r="550" spans="2:109" ht="3.65" customHeight="1">
      <c r="B550" s="212"/>
      <c r="K550" s="343"/>
      <c r="P550" s="489"/>
      <c r="Q550" s="490"/>
      <c r="R550" s="490"/>
      <c r="S550" s="490"/>
      <c r="T550" s="490"/>
      <c r="U550" s="490"/>
      <c r="V550" s="490"/>
      <c r="W550" s="490"/>
      <c r="X550" s="490"/>
      <c r="Y550" s="490"/>
      <c r="Z550" s="490"/>
      <c r="AA550" s="490"/>
      <c r="AB550" s="490"/>
      <c r="AC550" s="490"/>
      <c r="AD550" s="490"/>
      <c r="AE550" s="491"/>
    </row>
    <row r="551" spans="2:109" ht="3.65" customHeight="1">
      <c r="B551" s="212"/>
      <c r="K551" s="343"/>
      <c r="P551" s="492"/>
      <c r="Q551" s="493"/>
      <c r="R551" s="1544" t="s">
        <v>111</v>
      </c>
      <c r="S551" s="956"/>
      <c r="T551" s="956"/>
      <c r="U551" s="956"/>
      <c r="V551" s="500"/>
      <c r="W551" s="470"/>
      <c r="X551" s="470"/>
      <c r="Y551" s="470"/>
      <c r="AD551" s="492"/>
      <c r="AE551" s="493"/>
    </row>
    <row r="552" spans="2:109" ht="3.65" customHeight="1">
      <c r="B552" s="212"/>
      <c r="K552" s="343"/>
      <c r="P552" s="492"/>
      <c r="Q552" s="493"/>
      <c r="R552" s="992"/>
      <c r="S552" s="958"/>
      <c r="T552" s="958"/>
      <c r="U552" s="958"/>
      <c r="V552" s="470"/>
      <c r="W552" s="470"/>
      <c r="X552" s="470"/>
      <c r="Y552" s="470"/>
      <c r="AD552" s="492"/>
      <c r="AE552" s="493"/>
    </row>
    <row r="553" spans="2:109" ht="3.65" customHeight="1">
      <c r="B553" s="212"/>
      <c r="K553" s="343"/>
      <c r="P553" s="492"/>
      <c r="Q553" s="493"/>
      <c r="R553" s="992"/>
      <c r="S553" s="958"/>
      <c r="T553" s="958"/>
      <c r="U553" s="958"/>
      <c r="V553" s="350"/>
      <c r="W553" s="350"/>
      <c r="X553" s="350"/>
      <c r="Y553" s="470"/>
      <c r="AD553" s="492"/>
      <c r="AE553" s="493"/>
    </row>
    <row r="554" spans="2:109" ht="3.65" customHeight="1">
      <c r="B554" s="212"/>
      <c r="K554" s="343"/>
      <c r="P554" s="492"/>
      <c r="Q554" s="493"/>
      <c r="R554" s="495"/>
      <c r="S554" s="349"/>
      <c r="T554" s="896"/>
      <c r="U554" s="897"/>
      <c r="V554" s="928"/>
      <c r="W554" s="350"/>
      <c r="X554" s="350"/>
      <c r="Y554" s="896"/>
      <c r="Z554" s="897"/>
      <c r="AA554" s="928"/>
      <c r="AB554" s="470"/>
      <c r="AC554" s="483"/>
      <c r="AD554" s="492"/>
      <c r="AE554" s="493"/>
    </row>
    <row r="555" spans="2:109" ht="3.65" customHeight="1">
      <c r="B555" s="212"/>
      <c r="K555" s="343"/>
      <c r="P555" s="492"/>
      <c r="Q555" s="493"/>
      <c r="R555" s="468"/>
      <c r="S555" s="470"/>
      <c r="T555" s="899"/>
      <c r="U555" s="335"/>
      <c r="V555" s="900"/>
      <c r="W555" s="350"/>
      <c r="X555" s="350"/>
      <c r="Y555" s="899"/>
      <c r="Z555" s="335"/>
      <c r="AA555" s="900"/>
      <c r="AB555" s="470"/>
      <c r="AC555" s="483"/>
      <c r="AD555" s="492"/>
      <c r="AE555" s="493"/>
    </row>
    <row r="556" spans="2:109" ht="3.65" customHeight="1">
      <c r="B556" s="212"/>
      <c r="K556" s="343"/>
      <c r="P556" s="492"/>
      <c r="Q556" s="493"/>
      <c r="R556" s="468"/>
      <c r="S556" s="470"/>
      <c r="T556" s="875"/>
      <c r="U556" s="335"/>
      <c r="V556" s="875"/>
      <c r="W556" s="350"/>
      <c r="X556" s="350"/>
      <c r="Y556" s="875"/>
      <c r="Z556" s="335"/>
      <c r="AA556" s="875"/>
      <c r="AB556" s="470"/>
      <c r="AC556" s="483"/>
      <c r="AD556" s="492"/>
      <c r="AE556" s="493"/>
    </row>
    <row r="557" spans="2:109" ht="3.65" customHeight="1">
      <c r="B557" s="212"/>
      <c r="K557" s="343"/>
      <c r="P557" s="492"/>
      <c r="Q557" s="493"/>
      <c r="R557" s="468"/>
      <c r="S557" s="470"/>
      <c r="T557" s="875"/>
      <c r="U557" s="335"/>
      <c r="V557" s="875"/>
      <c r="W557" s="350"/>
      <c r="X557" s="350"/>
      <c r="Y557" s="875"/>
      <c r="Z557" s="335"/>
      <c r="AA557" s="875"/>
      <c r="AB557" s="470"/>
      <c r="AC557" s="483"/>
      <c r="AD557" s="492"/>
      <c r="AE557" s="493"/>
    </row>
    <row r="558" spans="2:109" ht="3.65" customHeight="1">
      <c r="B558" s="212"/>
      <c r="K558" s="343"/>
      <c r="P558" s="492"/>
      <c r="Q558" s="493"/>
      <c r="R558" s="468"/>
      <c r="S558" s="470"/>
      <c r="T558" s="875"/>
      <c r="U558" s="335"/>
      <c r="V558" s="875"/>
      <c r="W558" s="350"/>
      <c r="X558" s="350"/>
      <c r="Y558" s="875"/>
      <c r="Z558" s="335"/>
      <c r="AA558" s="875"/>
      <c r="AB558" s="470"/>
      <c r="AC558" s="483"/>
      <c r="AD558" s="492"/>
      <c r="AE558" s="493"/>
    </row>
    <row r="559" spans="2:109" ht="3.65" customHeight="1">
      <c r="B559" s="212"/>
      <c r="K559" s="343"/>
      <c r="P559" s="492"/>
      <c r="Q559" s="493"/>
      <c r="R559" s="468"/>
      <c r="S559" s="470"/>
      <c r="T559" s="875"/>
      <c r="U559" s="335"/>
      <c r="V559" s="875"/>
      <c r="W559" s="350"/>
      <c r="X559" s="350"/>
      <c r="Y559" s="875"/>
      <c r="Z559" s="335"/>
      <c r="AA559" s="875"/>
      <c r="AB559" s="470"/>
      <c r="AC559" s="483"/>
      <c r="AD559" s="492"/>
      <c r="AE559" s="493"/>
    </row>
    <row r="560" spans="2:109" ht="3.65" customHeight="1">
      <c r="B560" s="212"/>
      <c r="K560" s="343"/>
      <c r="P560" s="492"/>
      <c r="Q560" s="493"/>
      <c r="R560" s="468"/>
      <c r="S560" s="470"/>
      <c r="T560" s="875"/>
      <c r="U560" s="335"/>
      <c r="V560" s="875"/>
      <c r="W560" s="350"/>
      <c r="X560" s="350"/>
      <c r="Y560" s="875"/>
      <c r="Z560" s="335"/>
      <c r="AA560" s="875"/>
      <c r="AB560" s="470"/>
      <c r="AC560" s="483"/>
      <c r="AD560" s="492"/>
      <c r="AE560" s="493"/>
    </row>
    <row r="561" spans="2:31" ht="3.65" customHeight="1">
      <c r="B561" s="212"/>
      <c r="K561" s="343"/>
      <c r="P561" s="492"/>
      <c r="Q561" s="493"/>
      <c r="R561" s="468"/>
      <c r="S561" s="470"/>
      <c r="T561" s="875"/>
      <c r="U561" s="335"/>
      <c r="V561" s="875"/>
      <c r="W561" s="350"/>
      <c r="X561" s="350"/>
      <c r="Y561" s="875"/>
      <c r="Z561" s="335"/>
      <c r="AA561" s="875"/>
      <c r="AB561" s="470"/>
      <c r="AC561" s="483"/>
      <c r="AD561" s="492"/>
      <c r="AE561" s="493"/>
    </row>
    <row r="562" spans="2:31" ht="3.65" customHeight="1">
      <c r="B562" s="212"/>
      <c r="K562" s="343"/>
      <c r="P562" s="492"/>
      <c r="Q562" s="493"/>
      <c r="R562" s="468"/>
      <c r="S562" s="470"/>
      <c r="T562" s="875"/>
      <c r="U562" s="335"/>
      <c r="V562" s="875"/>
      <c r="W562" s="350"/>
      <c r="X562" s="350"/>
      <c r="Y562" s="875"/>
      <c r="Z562" s="335"/>
      <c r="AA562" s="875"/>
      <c r="AB562" s="470"/>
      <c r="AC562" s="483"/>
      <c r="AD562" s="492"/>
      <c r="AE562" s="493"/>
    </row>
    <row r="563" spans="2:31" ht="3.65" customHeight="1">
      <c r="B563" s="212"/>
      <c r="K563" s="343"/>
      <c r="P563" s="492"/>
      <c r="Q563" s="493"/>
      <c r="R563" s="468"/>
      <c r="S563" s="470"/>
      <c r="T563" s="875"/>
      <c r="U563" s="335"/>
      <c r="V563" s="875"/>
      <c r="W563" s="350"/>
      <c r="X563" s="350"/>
      <c r="Y563" s="875"/>
      <c r="Z563" s="335"/>
      <c r="AA563" s="875"/>
      <c r="AB563" s="470"/>
      <c r="AC563" s="483"/>
      <c r="AD563" s="492"/>
      <c r="AE563" s="493"/>
    </row>
    <row r="564" spans="2:31" ht="3.65" customHeight="1">
      <c r="B564" s="212"/>
      <c r="K564" s="343"/>
      <c r="P564" s="492"/>
      <c r="Q564" s="493"/>
      <c r="R564" s="468"/>
      <c r="S564" s="470"/>
      <c r="T564" s="875"/>
      <c r="U564" s="335"/>
      <c r="V564" s="875"/>
      <c r="W564" s="350"/>
      <c r="X564" s="350"/>
      <c r="Y564" s="875"/>
      <c r="Z564" s="335"/>
      <c r="AA564" s="875"/>
      <c r="AB564" s="470"/>
      <c r="AC564" s="483"/>
      <c r="AD564" s="492"/>
      <c r="AE564" s="493"/>
    </row>
    <row r="565" spans="2:31" ht="3.65" customHeight="1">
      <c r="B565" s="212"/>
      <c r="K565" s="343"/>
      <c r="P565" s="492"/>
      <c r="Q565" s="493"/>
      <c r="R565" s="468"/>
      <c r="S565" s="470"/>
      <c r="T565" s="875"/>
      <c r="U565" s="335"/>
      <c r="V565" s="875"/>
      <c r="W565" s="350"/>
      <c r="X565" s="350"/>
      <c r="Y565" s="875"/>
      <c r="Z565" s="335"/>
      <c r="AA565" s="875"/>
      <c r="AB565" s="470"/>
      <c r="AC565" s="483"/>
      <c r="AD565" s="492"/>
      <c r="AE565" s="493"/>
    </row>
    <row r="566" spans="2:31" ht="3.65" customHeight="1">
      <c r="B566" s="212"/>
      <c r="K566" s="343"/>
      <c r="P566" s="492"/>
      <c r="Q566" s="493"/>
      <c r="R566" s="468"/>
      <c r="S566" s="470"/>
      <c r="T566" s="875"/>
      <c r="U566" s="335"/>
      <c r="V566" s="875"/>
      <c r="W566" s="350"/>
      <c r="X566" s="350"/>
      <c r="Y566" s="875"/>
      <c r="Z566" s="335"/>
      <c r="AA566" s="875"/>
      <c r="AB566" s="470"/>
      <c r="AC566" s="483"/>
      <c r="AD566" s="492"/>
      <c r="AE566" s="493"/>
    </row>
    <row r="567" spans="2:31" ht="3.65" customHeight="1">
      <c r="B567" s="212"/>
      <c r="K567" s="343"/>
      <c r="P567" s="492"/>
      <c r="Q567" s="493"/>
      <c r="R567" s="468"/>
      <c r="S567" s="470"/>
      <c r="T567" s="875"/>
      <c r="U567" s="335"/>
      <c r="V567" s="875"/>
      <c r="W567" s="350"/>
      <c r="X567" s="350"/>
      <c r="Y567" s="875"/>
      <c r="Z567" s="335"/>
      <c r="AA567" s="875"/>
      <c r="AB567" s="470"/>
      <c r="AC567" s="483"/>
      <c r="AD567" s="492"/>
      <c r="AE567" s="493"/>
    </row>
    <row r="568" spans="2:31" ht="3.65" customHeight="1">
      <c r="B568" s="212"/>
      <c r="K568" s="343"/>
      <c r="P568" s="492"/>
      <c r="Q568" s="493"/>
      <c r="R568" s="468"/>
      <c r="S568" s="470"/>
      <c r="T568" s="875"/>
      <c r="U568" s="335"/>
      <c r="V568" s="875"/>
      <c r="W568" s="350"/>
      <c r="X568" s="350"/>
      <c r="Y568" s="875"/>
      <c r="Z568" s="335"/>
      <c r="AA568" s="875"/>
      <c r="AB568" s="470"/>
      <c r="AC568" s="483"/>
      <c r="AD568" s="492"/>
      <c r="AE568" s="493"/>
    </row>
    <row r="569" spans="2:31" ht="3.65" customHeight="1">
      <c r="B569" s="212"/>
      <c r="K569" s="343"/>
      <c r="P569" s="492"/>
      <c r="Q569" s="493"/>
      <c r="R569" s="468"/>
      <c r="S569" s="470"/>
      <c r="T569" s="875"/>
      <c r="U569" s="335"/>
      <c r="V569" s="875"/>
      <c r="W569" s="350"/>
      <c r="X569" s="350"/>
      <c r="Y569" s="875"/>
      <c r="Z569" s="335"/>
      <c r="AA569" s="875"/>
      <c r="AB569" s="470"/>
      <c r="AC569" s="483"/>
      <c r="AD569" s="492"/>
      <c r="AE569" s="493"/>
    </row>
    <row r="570" spans="2:31" ht="3.65" customHeight="1">
      <c r="B570" s="212"/>
      <c r="K570" s="343"/>
      <c r="P570" s="492"/>
      <c r="Q570" s="493"/>
      <c r="R570" s="468"/>
      <c r="S570" s="470"/>
      <c r="T570" s="875"/>
      <c r="U570" s="335"/>
      <c r="V570" s="875"/>
      <c r="W570" s="350"/>
      <c r="X570" s="350"/>
      <c r="Y570" s="875"/>
      <c r="Z570" s="335"/>
      <c r="AA570" s="875"/>
      <c r="AB570" s="470"/>
      <c r="AC570" s="483"/>
      <c r="AD570" s="492"/>
      <c r="AE570" s="493"/>
    </row>
    <row r="571" spans="2:31" ht="3.65" customHeight="1">
      <c r="B571" s="212"/>
      <c r="K571" s="343"/>
      <c r="P571" s="492"/>
      <c r="Q571" s="493"/>
      <c r="R571" s="468"/>
      <c r="S571" s="470"/>
      <c r="T571" s="875"/>
      <c r="U571" s="335"/>
      <c r="V571" s="875"/>
      <c r="W571" s="350"/>
      <c r="X571" s="350"/>
      <c r="Y571" s="875"/>
      <c r="Z571" s="335"/>
      <c r="AA571" s="875"/>
      <c r="AB571" s="470"/>
      <c r="AC571" s="483"/>
      <c r="AD571" s="492"/>
      <c r="AE571" s="493"/>
    </row>
    <row r="572" spans="2:31" ht="3.65" customHeight="1">
      <c r="B572" s="212"/>
      <c r="K572" s="343"/>
      <c r="P572" s="492"/>
      <c r="Q572" s="493"/>
      <c r="R572" s="468"/>
      <c r="S572" s="470"/>
      <c r="T572" s="875"/>
      <c r="U572" s="335"/>
      <c r="V572" s="875"/>
      <c r="W572" s="350"/>
      <c r="X572" s="350"/>
      <c r="Y572" s="875"/>
      <c r="Z572" s="335"/>
      <c r="AA572" s="875"/>
      <c r="AB572" s="470"/>
      <c r="AC572" s="483"/>
      <c r="AD572" s="492"/>
      <c r="AE572" s="493"/>
    </row>
    <row r="573" spans="2:31" ht="3.65" customHeight="1">
      <c r="B573" s="212"/>
      <c r="K573" s="343"/>
      <c r="P573" s="492"/>
      <c r="Q573" s="493"/>
      <c r="R573" s="468"/>
      <c r="S573" s="470"/>
      <c r="T573" s="875"/>
      <c r="U573" s="335"/>
      <c r="V573" s="875"/>
      <c r="W573" s="350"/>
      <c r="X573" s="350"/>
      <c r="Y573" s="875"/>
      <c r="Z573" s="335"/>
      <c r="AA573" s="875"/>
      <c r="AB573" s="470"/>
      <c r="AC573" s="483"/>
      <c r="AD573" s="492"/>
      <c r="AE573" s="493"/>
    </row>
    <row r="574" spans="2:31" ht="3.65" customHeight="1">
      <c r="B574" s="212"/>
      <c r="K574" s="343"/>
      <c r="P574" s="492"/>
      <c r="Q574" s="493"/>
      <c r="R574" s="468"/>
      <c r="S574" s="470"/>
      <c r="T574" s="875"/>
      <c r="U574" s="335"/>
      <c r="V574" s="875"/>
      <c r="W574" s="350"/>
      <c r="X574" s="350"/>
      <c r="Y574" s="875"/>
      <c r="Z574" s="335"/>
      <c r="AA574" s="875"/>
      <c r="AB574" s="470"/>
      <c r="AC574" s="483"/>
      <c r="AD574" s="492"/>
      <c r="AE574" s="493"/>
    </row>
    <row r="575" spans="2:31" ht="3.65" customHeight="1">
      <c r="B575" s="212"/>
      <c r="K575" s="343"/>
      <c r="P575" s="492"/>
      <c r="Q575" s="493"/>
      <c r="R575" s="468"/>
      <c r="S575" s="470"/>
      <c r="T575" s="875"/>
      <c r="U575" s="335"/>
      <c r="V575" s="875"/>
      <c r="W575" s="350"/>
      <c r="X575" s="350"/>
      <c r="Y575" s="875"/>
      <c r="Z575" s="335"/>
      <c r="AA575" s="875"/>
      <c r="AB575" s="470"/>
      <c r="AC575" s="483"/>
      <c r="AD575" s="492"/>
      <c r="AE575" s="493"/>
    </row>
    <row r="576" spans="2:31" ht="3.65" customHeight="1">
      <c r="B576" s="212"/>
      <c r="K576" s="343"/>
      <c r="P576" s="492"/>
      <c r="Q576" s="493"/>
      <c r="R576" s="468"/>
      <c r="S576" s="470"/>
      <c r="T576" s="875"/>
      <c r="U576" s="335"/>
      <c r="V576" s="875"/>
      <c r="W576" s="350"/>
      <c r="X576" s="350"/>
      <c r="Y576" s="875"/>
      <c r="Z576" s="335"/>
      <c r="AA576" s="875"/>
      <c r="AB576" s="470"/>
      <c r="AC576" s="483"/>
      <c r="AD576" s="492"/>
      <c r="AE576" s="493"/>
    </row>
    <row r="577" spans="2:31" ht="3.65" customHeight="1">
      <c r="B577" s="212"/>
      <c r="K577" s="343"/>
      <c r="P577" s="492"/>
      <c r="Q577" s="493"/>
      <c r="R577" s="468"/>
      <c r="S577" s="470"/>
      <c r="T577" s="875"/>
      <c r="U577" s="335"/>
      <c r="V577" s="875"/>
      <c r="W577" s="350"/>
      <c r="X577" s="350"/>
      <c r="Y577" s="875"/>
      <c r="Z577" s="335"/>
      <c r="AA577" s="875"/>
      <c r="AB577" s="470"/>
      <c r="AC577" s="483"/>
      <c r="AD577" s="492"/>
      <c r="AE577" s="493"/>
    </row>
    <row r="578" spans="2:31" ht="3.65" customHeight="1">
      <c r="B578" s="212"/>
      <c r="K578" s="343"/>
      <c r="P578" s="492"/>
      <c r="Q578" s="493"/>
      <c r="R578" s="468"/>
      <c r="S578" s="470"/>
      <c r="T578" s="875"/>
      <c r="U578" s="335"/>
      <c r="V578" s="875"/>
      <c r="W578" s="350"/>
      <c r="X578" s="350"/>
      <c r="Y578" s="875"/>
      <c r="Z578" s="335"/>
      <c r="AA578" s="875"/>
      <c r="AB578" s="470"/>
      <c r="AC578" s="483"/>
      <c r="AD578" s="492"/>
      <c r="AE578" s="493"/>
    </row>
    <row r="579" spans="2:31" ht="3.65" customHeight="1">
      <c r="B579" s="212"/>
      <c r="K579" s="343"/>
      <c r="P579" s="492"/>
      <c r="Q579" s="493"/>
      <c r="R579" s="468"/>
      <c r="S579" s="470"/>
      <c r="T579" s="875"/>
      <c r="U579" s="335"/>
      <c r="V579" s="875"/>
      <c r="W579" s="350"/>
      <c r="X579" s="350"/>
      <c r="Y579" s="875"/>
      <c r="Z579" s="335"/>
      <c r="AA579" s="875"/>
      <c r="AB579" s="470"/>
      <c r="AC579" s="483"/>
      <c r="AD579" s="492"/>
      <c r="AE579" s="493"/>
    </row>
    <row r="580" spans="2:31" ht="3.65" customHeight="1">
      <c r="B580" s="212"/>
      <c r="K580" s="343"/>
      <c r="P580" s="492"/>
      <c r="Q580" s="493"/>
      <c r="R580" s="468"/>
      <c r="S580" s="470"/>
      <c r="T580" s="875"/>
      <c r="U580" s="335"/>
      <c r="V580" s="875"/>
      <c r="W580" s="350"/>
      <c r="X580" s="350"/>
      <c r="Y580" s="875"/>
      <c r="Z580" s="335"/>
      <c r="AA580" s="875"/>
      <c r="AB580" s="470"/>
      <c r="AC580" s="483"/>
      <c r="AD580" s="492"/>
      <c r="AE580" s="493"/>
    </row>
    <row r="581" spans="2:31" ht="3.65" customHeight="1">
      <c r="B581" s="212"/>
      <c r="K581" s="343"/>
      <c r="P581" s="492"/>
      <c r="Q581" s="493"/>
      <c r="R581" s="468"/>
      <c r="S581" s="470"/>
      <c r="T581" s="875"/>
      <c r="U581" s="335"/>
      <c r="V581" s="875"/>
      <c r="W581" s="350"/>
      <c r="X581" s="350"/>
      <c r="Y581" s="875"/>
      <c r="Z581" s="335"/>
      <c r="AA581" s="875"/>
      <c r="AB581" s="470"/>
      <c r="AC581" s="483"/>
      <c r="AD581" s="492"/>
      <c r="AE581" s="493"/>
    </row>
    <row r="582" spans="2:31" ht="3.65" customHeight="1">
      <c r="B582" s="212"/>
      <c r="K582" s="343"/>
      <c r="P582" s="492"/>
      <c r="Q582" s="493"/>
      <c r="R582" s="468"/>
      <c r="S582" s="470"/>
      <c r="T582" s="875"/>
      <c r="U582" s="335"/>
      <c r="V582" s="875"/>
      <c r="W582" s="350"/>
      <c r="X582" s="350"/>
      <c r="Y582" s="875"/>
      <c r="Z582" s="335"/>
      <c r="AA582" s="875"/>
      <c r="AB582" s="470"/>
      <c r="AC582" s="483"/>
      <c r="AD582" s="492"/>
      <c r="AE582" s="493"/>
    </row>
    <row r="583" spans="2:31" ht="3.65" customHeight="1">
      <c r="B583" s="212"/>
      <c r="K583" s="343"/>
      <c r="P583" s="492"/>
      <c r="Q583" s="493"/>
      <c r="R583" s="468"/>
      <c r="S583" s="470"/>
      <c r="T583" s="875"/>
      <c r="U583" s="335"/>
      <c r="V583" s="875"/>
      <c r="W583" s="350"/>
      <c r="X583" s="350"/>
      <c r="Y583" s="875"/>
      <c r="Z583" s="335"/>
      <c r="AA583" s="875"/>
      <c r="AB583" s="470"/>
      <c r="AC583" s="483"/>
      <c r="AD583" s="492"/>
      <c r="AE583" s="493"/>
    </row>
    <row r="584" spans="2:31" ht="3.65" customHeight="1">
      <c r="B584" s="212"/>
      <c r="K584" s="343"/>
      <c r="P584" s="492"/>
      <c r="Q584" s="493"/>
      <c r="R584" s="468"/>
      <c r="S584" s="470"/>
      <c r="T584" s="875"/>
      <c r="U584" s="335"/>
      <c r="V584" s="875"/>
      <c r="W584" s="350"/>
      <c r="X584" s="350"/>
      <c r="Y584" s="875"/>
      <c r="Z584" s="335"/>
      <c r="AA584" s="875"/>
      <c r="AB584" s="470"/>
      <c r="AC584" s="483"/>
      <c r="AD584" s="492"/>
      <c r="AE584" s="493"/>
    </row>
    <row r="585" spans="2:31" ht="3.65" customHeight="1">
      <c r="B585" s="212"/>
      <c r="K585" s="343"/>
      <c r="P585" s="492"/>
      <c r="Q585" s="493"/>
      <c r="R585" s="468"/>
      <c r="S585" s="470"/>
      <c r="T585" s="875"/>
      <c r="U585" s="335"/>
      <c r="V585" s="875"/>
      <c r="W585" s="350"/>
      <c r="X585" s="350"/>
      <c r="Y585" s="875"/>
      <c r="Z585" s="335"/>
      <c r="AA585" s="875"/>
      <c r="AB585" s="470"/>
      <c r="AC585" s="483"/>
      <c r="AD585" s="492"/>
      <c r="AE585" s="493"/>
    </row>
    <row r="586" spans="2:31" ht="3.65" customHeight="1">
      <c r="B586" s="212"/>
      <c r="K586" s="343"/>
      <c r="P586" s="492"/>
      <c r="Q586" s="493"/>
      <c r="R586" s="468"/>
      <c r="S586" s="470"/>
      <c r="T586" s="899"/>
      <c r="U586" s="335"/>
      <c r="V586" s="900"/>
      <c r="W586" s="350"/>
      <c r="X586" s="350"/>
      <c r="Y586" s="899"/>
      <c r="Z586" s="335"/>
      <c r="AA586" s="900"/>
      <c r="AB586" s="470"/>
      <c r="AC586" s="483"/>
      <c r="AD586" s="492"/>
      <c r="AE586" s="493"/>
    </row>
    <row r="587" spans="2:31" ht="3.65" customHeight="1">
      <c r="B587" s="212"/>
      <c r="K587" s="343"/>
      <c r="P587" s="492"/>
      <c r="Q587" s="493"/>
      <c r="R587" s="468"/>
      <c r="S587" s="470"/>
      <c r="T587" s="902"/>
      <c r="U587" s="903"/>
      <c r="V587" s="904"/>
      <c r="W587" s="350"/>
      <c r="X587" s="350"/>
      <c r="Y587" s="902"/>
      <c r="Z587" s="903"/>
      <c r="AA587" s="904"/>
      <c r="AB587" s="470"/>
      <c r="AC587" s="483"/>
      <c r="AD587" s="492"/>
      <c r="AE587" s="493"/>
    </row>
    <row r="588" spans="2:31" ht="3.65" customHeight="1">
      <c r="B588" s="212"/>
      <c r="K588" s="343"/>
      <c r="P588" s="492"/>
      <c r="Q588" s="493"/>
      <c r="R588" s="468"/>
      <c r="S588" s="470"/>
      <c r="T588" s="470"/>
      <c r="U588" s="470"/>
      <c r="V588" s="470"/>
      <c r="W588" s="350"/>
      <c r="X588" s="350"/>
      <c r="Y588" s="470"/>
      <c r="Z588" s="470"/>
      <c r="AA588" s="470"/>
      <c r="AB588" s="470"/>
      <c r="AC588" s="483"/>
      <c r="AD588" s="492"/>
      <c r="AE588" s="493"/>
    </row>
    <row r="589" spans="2:31" ht="3.65" customHeight="1">
      <c r="B589" s="212"/>
      <c r="K589" s="343"/>
      <c r="P589" s="492"/>
      <c r="Q589" s="493"/>
      <c r="R589" s="468"/>
      <c r="S589" s="470"/>
      <c r="T589" s="470"/>
      <c r="U589" s="470"/>
      <c r="V589" s="470"/>
      <c r="W589" s="350"/>
      <c r="X589" s="350"/>
      <c r="Y589" s="470"/>
      <c r="Z589" s="470"/>
      <c r="AA589" s="470"/>
      <c r="AB589" s="470"/>
      <c r="AC589" s="483"/>
      <c r="AD589" s="492"/>
      <c r="AE589" s="493"/>
    </row>
    <row r="590" spans="2:31" ht="3.65" customHeight="1">
      <c r="B590" s="212"/>
      <c r="K590" s="343"/>
      <c r="P590" s="492"/>
      <c r="Q590" s="493"/>
      <c r="R590" s="468"/>
      <c r="S590" s="470"/>
      <c r="T590" s="470"/>
      <c r="U590" s="470"/>
      <c r="V590" s="470"/>
      <c r="W590" s="350"/>
      <c r="X590" s="350"/>
      <c r="Y590" s="470"/>
      <c r="Z590" s="470"/>
      <c r="AA590" s="470"/>
      <c r="AB590" s="470"/>
      <c r="AC590" s="483"/>
      <c r="AD590" s="492"/>
      <c r="AE590" s="493"/>
    </row>
    <row r="591" spans="2:31" ht="3.65" customHeight="1">
      <c r="B591" s="212"/>
      <c r="K591" s="343"/>
      <c r="P591" s="492"/>
      <c r="Q591" s="493"/>
      <c r="R591" s="468"/>
      <c r="S591" s="470"/>
      <c r="T591" s="470"/>
      <c r="U591" s="470"/>
      <c r="V591" s="470"/>
      <c r="W591" s="350"/>
      <c r="X591" s="350"/>
      <c r="Y591" s="470"/>
      <c r="Z591" s="470"/>
      <c r="AA591" s="470"/>
      <c r="AB591" s="470"/>
      <c r="AC591" s="483"/>
      <c r="AD591" s="492"/>
      <c r="AE591" s="493"/>
    </row>
    <row r="592" spans="2:31" ht="3.65" customHeight="1">
      <c r="B592" s="212"/>
      <c r="K592" s="343"/>
      <c r="P592" s="492"/>
      <c r="Q592" s="493"/>
      <c r="R592" s="468"/>
      <c r="S592" s="470"/>
      <c r="T592" s="470"/>
      <c r="U592" s="470"/>
      <c r="V592" s="470"/>
      <c r="W592" s="350"/>
      <c r="X592" s="350"/>
      <c r="Y592" s="470"/>
      <c r="Z592" s="470"/>
      <c r="AA592" s="470"/>
      <c r="AB592" s="470"/>
      <c r="AC592" s="483"/>
      <c r="AD592" s="492"/>
      <c r="AE592" s="493"/>
    </row>
    <row r="593" spans="2:31" ht="3.65" customHeight="1">
      <c r="B593" s="212"/>
      <c r="K593" s="343"/>
      <c r="P593" s="492"/>
      <c r="Q593" s="493"/>
      <c r="R593" s="468"/>
      <c r="S593" s="470"/>
      <c r="T593" s="470"/>
      <c r="U593" s="470"/>
      <c r="V593" s="470"/>
      <c r="W593" s="350"/>
      <c r="X593" s="350"/>
      <c r="Y593" s="470"/>
      <c r="Z593" s="470"/>
      <c r="AA593" s="470"/>
      <c r="AB593" s="470"/>
      <c r="AC593" s="483"/>
      <c r="AD593" s="492"/>
      <c r="AE593" s="493"/>
    </row>
    <row r="594" spans="2:31" ht="3.65" customHeight="1">
      <c r="B594" s="212"/>
      <c r="K594" s="343"/>
      <c r="P594" s="492"/>
      <c r="Q594" s="493"/>
      <c r="R594" s="468"/>
      <c r="S594" s="470"/>
      <c r="T594" s="470"/>
      <c r="U594" s="470"/>
      <c r="V594" s="470"/>
      <c r="W594" s="350"/>
      <c r="X594" s="350"/>
      <c r="Y594" s="470"/>
      <c r="Z594" s="470"/>
      <c r="AA594" s="470"/>
      <c r="AB594" s="470"/>
      <c r="AC594" s="483"/>
      <c r="AD594" s="492"/>
      <c r="AE594" s="493"/>
    </row>
    <row r="595" spans="2:31" ht="3.65" customHeight="1">
      <c r="B595" s="212"/>
      <c r="K595" s="343"/>
      <c r="P595" s="492"/>
      <c r="Q595" s="493"/>
      <c r="R595" s="468"/>
      <c r="S595" s="470"/>
      <c r="T595" s="470"/>
      <c r="U595" s="470"/>
      <c r="V595" s="470"/>
      <c r="W595" s="350"/>
      <c r="X595" s="350"/>
      <c r="Y595" s="470"/>
      <c r="Z595" s="470"/>
      <c r="AA595" s="470"/>
      <c r="AB595" s="470"/>
      <c r="AC595" s="483"/>
      <c r="AD595" s="492"/>
      <c r="AE595" s="493"/>
    </row>
    <row r="596" spans="2:31" ht="3.65" customHeight="1">
      <c r="B596" s="212"/>
      <c r="K596" s="343"/>
      <c r="P596" s="492"/>
      <c r="Q596" s="493"/>
      <c r="R596" s="468"/>
      <c r="S596" s="470"/>
      <c r="T596" s="470"/>
      <c r="U596" s="470"/>
      <c r="V596" s="470"/>
      <c r="W596" s="350"/>
      <c r="X596" s="350"/>
      <c r="Y596" s="470"/>
      <c r="Z596" s="470"/>
      <c r="AA596" s="470"/>
      <c r="AB596" s="470"/>
      <c r="AC596" s="483"/>
      <c r="AD596" s="492"/>
      <c r="AE596" s="493"/>
    </row>
    <row r="597" spans="2:31" ht="3.65" customHeight="1">
      <c r="B597" s="212"/>
      <c r="K597" s="343"/>
      <c r="P597" s="492"/>
      <c r="Q597" s="493"/>
      <c r="R597" s="468"/>
      <c r="S597" s="470"/>
      <c r="T597" s="470"/>
      <c r="U597" s="470"/>
      <c r="V597" s="470"/>
      <c r="W597" s="350"/>
      <c r="X597" s="350"/>
      <c r="Y597" s="470"/>
      <c r="Z597" s="470"/>
      <c r="AA597" s="470"/>
      <c r="AB597" s="470"/>
      <c r="AC597" s="483"/>
      <c r="AD597" s="492"/>
      <c r="AE597" s="493"/>
    </row>
    <row r="598" spans="2:31" ht="3.65" customHeight="1">
      <c r="B598" s="212"/>
      <c r="K598" s="343"/>
      <c r="P598" s="492"/>
      <c r="Q598" s="493"/>
      <c r="R598" s="468"/>
      <c r="S598" s="470"/>
      <c r="T598" s="470"/>
      <c r="U598" s="470"/>
      <c r="V598" s="470"/>
      <c r="W598" s="350"/>
      <c r="X598" s="350"/>
      <c r="Y598" s="470"/>
      <c r="Z598" s="470"/>
      <c r="AA598" s="470"/>
      <c r="AB598" s="470"/>
      <c r="AC598" s="483"/>
      <c r="AD598" s="492"/>
      <c r="AE598" s="493"/>
    </row>
    <row r="599" spans="2:31" ht="3.65" customHeight="1">
      <c r="B599" s="212"/>
      <c r="K599" s="343"/>
      <c r="P599" s="492"/>
      <c r="Q599" s="493"/>
      <c r="R599" s="468"/>
      <c r="S599" s="470"/>
      <c r="T599" s="470"/>
      <c r="U599" s="470"/>
      <c r="V599" s="470"/>
      <c r="W599" s="350"/>
      <c r="X599" s="350"/>
      <c r="Y599" s="470"/>
      <c r="Z599" s="470"/>
      <c r="AA599" s="470"/>
      <c r="AB599" s="470"/>
      <c r="AC599" s="483"/>
      <c r="AD599" s="492"/>
      <c r="AE599" s="493"/>
    </row>
    <row r="600" spans="2:31" ht="3.65" customHeight="1">
      <c r="B600" s="212"/>
      <c r="K600" s="343"/>
      <c r="P600" s="492"/>
      <c r="Q600" s="493"/>
      <c r="R600" s="468"/>
      <c r="S600" s="470"/>
      <c r="T600" s="470"/>
      <c r="U600" s="470"/>
      <c r="V600" s="470"/>
      <c r="W600" s="350"/>
      <c r="X600" s="350"/>
      <c r="Y600" s="470"/>
      <c r="Z600" s="470"/>
      <c r="AA600" s="470"/>
      <c r="AB600" s="470"/>
      <c r="AC600" s="483"/>
      <c r="AD600" s="492"/>
      <c r="AE600" s="493"/>
    </row>
    <row r="601" spans="2:31" ht="3.65" customHeight="1">
      <c r="B601" s="212"/>
      <c r="K601" s="343"/>
      <c r="P601" s="492"/>
      <c r="Q601" s="493"/>
      <c r="R601" s="468"/>
      <c r="S601" s="470"/>
      <c r="T601" s="470"/>
      <c r="U601" s="470"/>
      <c r="V601" s="470"/>
      <c r="W601" s="350"/>
      <c r="X601" s="350"/>
      <c r="Y601" s="470"/>
      <c r="Z601" s="470"/>
      <c r="AA601" s="470"/>
      <c r="AB601" s="470"/>
      <c r="AC601" s="483"/>
      <c r="AD601" s="492"/>
      <c r="AE601" s="493"/>
    </row>
    <row r="602" spans="2:31" ht="3.65" customHeight="1">
      <c r="B602" s="212"/>
      <c r="K602" s="343"/>
      <c r="P602" s="492"/>
      <c r="Q602" s="493"/>
      <c r="R602" s="468"/>
      <c r="S602" s="470"/>
      <c r="T602" s="470"/>
      <c r="U602" s="470"/>
      <c r="V602" s="470"/>
      <c r="W602" s="350"/>
      <c r="X602" s="350"/>
      <c r="Y602" s="470"/>
      <c r="Z602" s="470"/>
      <c r="AA602" s="470"/>
      <c r="AB602" s="470"/>
      <c r="AC602" s="483"/>
      <c r="AD602" s="492"/>
      <c r="AE602" s="493"/>
    </row>
    <row r="603" spans="2:31" ht="3.65" customHeight="1">
      <c r="B603" s="212"/>
      <c r="K603" s="343"/>
      <c r="P603" s="492"/>
      <c r="Q603" s="493"/>
      <c r="R603" s="468"/>
      <c r="S603" s="470"/>
      <c r="T603" s="470"/>
      <c r="U603" s="470"/>
      <c r="V603" s="470"/>
      <c r="W603" s="350"/>
      <c r="X603" s="350"/>
      <c r="Y603" s="470"/>
      <c r="Z603" s="470"/>
      <c r="AA603" s="470"/>
      <c r="AB603" s="470"/>
      <c r="AC603" s="483"/>
      <c r="AD603" s="492"/>
      <c r="AE603" s="493"/>
    </row>
    <row r="604" spans="2:31" ht="3.65" customHeight="1">
      <c r="B604" s="212"/>
      <c r="K604" s="343"/>
      <c r="P604" s="492"/>
      <c r="Q604" s="493"/>
      <c r="R604" s="468"/>
      <c r="S604" s="470"/>
      <c r="T604" s="470"/>
      <c r="U604" s="470"/>
      <c r="V604" s="470"/>
      <c r="W604" s="350"/>
      <c r="X604" s="350"/>
      <c r="Y604" s="470"/>
      <c r="Z604" s="470"/>
      <c r="AA604" s="470"/>
      <c r="AB604" s="470"/>
      <c r="AC604" s="483"/>
      <c r="AD604" s="492"/>
      <c r="AE604" s="493"/>
    </row>
    <row r="605" spans="2:31" ht="3.65" customHeight="1">
      <c r="B605" s="212"/>
      <c r="K605" s="343"/>
      <c r="P605" s="492"/>
      <c r="Q605" s="493"/>
      <c r="R605" s="468"/>
      <c r="S605" s="470"/>
      <c r="T605" s="470"/>
      <c r="U605" s="470"/>
      <c r="V605" s="470"/>
      <c r="W605" s="350"/>
      <c r="X605" s="350"/>
      <c r="Y605" s="470"/>
      <c r="Z605" s="470"/>
      <c r="AA605" s="470"/>
      <c r="AB605" s="470"/>
      <c r="AC605" s="483"/>
      <c r="AD605" s="492"/>
      <c r="AE605" s="493"/>
    </row>
    <row r="606" spans="2:31" ht="3.65" customHeight="1">
      <c r="B606" s="212"/>
      <c r="K606" s="343"/>
      <c r="P606" s="492"/>
      <c r="Q606" s="493"/>
      <c r="R606" s="468"/>
      <c r="S606" s="470"/>
      <c r="T606" s="470"/>
      <c r="U606" s="470"/>
      <c r="V606" s="470"/>
      <c r="W606" s="350"/>
      <c r="X606" s="350"/>
      <c r="Y606" s="470"/>
      <c r="Z606" s="470"/>
      <c r="AA606" s="470"/>
      <c r="AB606" s="470"/>
      <c r="AC606" s="483"/>
      <c r="AD606" s="492"/>
      <c r="AE606" s="493"/>
    </row>
    <row r="607" spans="2:31" ht="3.65" customHeight="1">
      <c r="B607" s="212"/>
      <c r="K607" s="343"/>
      <c r="P607" s="492"/>
      <c r="Q607" s="493"/>
      <c r="R607" s="482"/>
      <c r="S607" s="470"/>
      <c r="T607" s="470"/>
      <c r="U607" s="470"/>
      <c r="V607" s="470"/>
      <c r="W607" s="350"/>
      <c r="X607" s="350"/>
      <c r="Y607" s="470"/>
      <c r="Z607" s="470"/>
      <c r="AA607" s="470"/>
      <c r="AB607" s="470"/>
      <c r="AC607" s="483"/>
      <c r="AD607" s="492"/>
      <c r="AE607" s="493"/>
    </row>
    <row r="608" spans="2:31" ht="3.65" customHeight="1">
      <c r="B608" s="212"/>
      <c r="K608" s="343"/>
      <c r="P608" s="492"/>
      <c r="Q608" s="493"/>
      <c r="R608" s="468"/>
      <c r="S608" s="470"/>
      <c r="T608" s="470"/>
      <c r="U608" s="470"/>
      <c r="V608" s="470"/>
      <c r="W608" s="470"/>
      <c r="X608" s="470"/>
      <c r="Y608" s="470"/>
      <c r="Z608" s="994" t="s">
        <v>220</v>
      </c>
      <c r="AA608" s="994"/>
      <c r="AB608" s="994"/>
      <c r="AC608" s="995"/>
      <c r="AD608" s="492"/>
      <c r="AE608" s="493"/>
    </row>
    <row r="609" spans="2:109" ht="3.65" customHeight="1">
      <c r="B609" s="212"/>
      <c r="K609" s="343"/>
      <c r="P609" s="492"/>
      <c r="Q609" s="493"/>
      <c r="R609" s="496"/>
      <c r="S609" s="470"/>
      <c r="T609" s="470"/>
      <c r="U609" s="470"/>
      <c r="V609" s="470"/>
      <c r="W609" s="470"/>
      <c r="X609" s="470"/>
      <c r="Y609" s="470"/>
      <c r="Z609" s="994"/>
      <c r="AA609" s="994"/>
      <c r="AB609" s="994"/>
      <c r="AC609" s="995"/>
      <c r="AD609" s="492"/>
      <c r="AE609" s="493"/>
    </row>
    <row r="610" spans="2:109" ht="3.65" customHeight="1">
      <c r="B610" s="212"/>
      <c r="K610" s="343"/>
      <c r="P610" s="492"/>
      <c r="Q610" s="493"/>
      <c r="R610" s="497"/>
      <c r="S610" s="498"/>
      <c r="T610" s="498"/>
      <c r="U610" s="498"/>
      <c r="V610" s="498"/>
      <c r="W610" s="498"/>
      <c r="X610" s="498"/>
      <c r="Y610" s="498"/>
      <c r="Z610" s="1542"/>
      <c r="AA610" s="1542"/>
      <c r="AB610" s="1542"/>
      <c r="AC610" s="1545"/>
      <c r="AD610" s="492"/>
      <c r="AE610" s="493"/>
    </row>
    <row r="611" spans="2:109" ht="3.65" customHeight="1">
      <c r="B611" s="212"/>
      <c r="K611" s="343"/>
      <c r="P611" s="486"/>
      <c r="Q611" s="487"/>
      <c r="R611" s="487"/>
      <c r="S611" s="487"/>
      <c r="T611" s="487"/>
      <c r="U611" s="487"/>
      <c r="V611" s="487"/>
      <c r="W611" s="487"/>
      <c r="X611" s="487"/>
      <c r="Y611" s="487"/>
      <c r="Z611" s="487"/>
      <c r="AA611" s="487"/>
      <c r="AB611" s="487"/>
      <c r="AC611" s="487"/>
      <c r="AD611" s="487"/>
      <c r="AE611" s="488"/>
    </row>
    <row r="612" spans="2:109" ht="3.65" customHeight="1">
      <c r="B612" s="212"/>
      <c r="K612" s="343"/>
      <c r="P612" s="489"/>
      <c r="Q612" s="490"/>
      <c r="R612" s="490"/>
      <c r="S612" s="490"/>
      <c r="T612" s="490"/>
      <c r="U612" s="490"/>
      <c r="V612" s="490"/>
      <c r="W612" s="490"/>
      <c r="X612" s="490"/>
      <c r="Y612" s="490"/>
      <c r="Z612" s="490"/>
      <c r="AA612" s="490"/>
      <c r="AB612" s="490"/>
      <c r="AC612" s="490"/>
      <c r="AD612" s="490"/>
      <c r="AE612" s="491"/>
    </row>
    <row r="613" spans="2:109" ht="3.65" customHeight="1">
      <c r="B613" s="212"/>
      <c r="K613" s="343"/>
      <c r="P613" s="476"/>
      <c r="Q613" s="477"/>
      <c r="R613" s="477"/>
      <c r="S613" s="477"/>
      <c r="T613" s="477"/>
      <c r="U613" s="477"/>
      <c r="V613" s="477"/>
      <c r="W613" s="477"/>
      <c r="X613" s="477"/>
      <c r="Y613" s="477"/>
      <c r="Z613" s="477"/>
      <c r="AA613" s="477"/>
      <c r="AB613" s="477"/>
      <c r="AC613" s="477"/>
      <c r="AD613" s="477"/>
      <c r="AE613" s="478"/>
    </row>
    <row r="614" spans="2:109" ht="3.65" customHeight="1">
      <c r="B614" s="212"/>
      <c r="K614" s="343"/>
      <c r="P614" s="476"/>
      <c r="Q614" s="477"/>
      <c r="R614" s="477"/>
      <c r="S614" s="477"/>
      <c r="T614" s="477"/>
      <c r="U614" s="477"/>
      <c r="V614" s="477"/>
      <c r="W614" s="477"/>
      <c r="X614" s="477"/>
      <c r="Y614" s="477"/>
      <c r="Z614" s="477"/>
      <c r="AA614" s="477"/>
      <c r="AB614" s="477"/>
      <c r="AC614" s="477"/>
      <c r="AD614" s="477"/>
      <c r="AE614" s="478"/>
    </row>
    <row r="615" spans="2:109" ht="3.65" customHeight="1">
      <c r="B615" s="212"/>
      <c r="K615" s="343"/>
      <c r="P615" s="476"/>
      <c r="Q615" s="477"/>
      <c r="R615" s="477"/>
      <c r="S615" s="477"/>
      <c r="T615" s="477"/>
      <c r="U615" s="477"/>
      <c r="V615" s="477"/>
      <c r="W615" s="477"/>
      <c r="X615" s="477"/>
      <c r="Y615" s="477"/>
      <c r="Z615" s="477"/>
      <c r="AA615" s="477"/>
      <c r="AB615" s="477"/>
      <c r="AC615" s="477"/>
      <c r="AD615" s="477"/>
      <c r="AE615" s="478"/>
    </row>
    <row r="616" spans="2:109" ht="3.65" customHeight="1">
      <c r="B616" s="212"/>
      <c r="K616" s="343"/>
      <c r="P616" s="479"/>
      <c r="Q616" s="480"/>
      <c r="R616" s="480"/>
      <c r="S616" s="480"/>
      <c r="T616" s="480"/>
      <c r="U616" s="480"/>
      <c r="V616" s="480"/>
      <c r="W616" s="480"/>
      <c r="X616" s="480"/>
      <c r="Y616" s="480"/>
      <c r="Z616" s="480"/>
      <c r="AA616" s="480"/>
      <c r="AB616" s="480"/>
      <c r="AC616" s="480"/>
      <c r="AD616" s="480"/>
      <c r="AE616" s="481"/>
    </row>
    <row r="617" spans="2:109" ht="3.65" customHeight="1">
      <c r="B617" s="212"/>
      <c r="K617" s="343"/>
    </row>
    <row r="618" spans="2:109" ht="3.65" customHeight="1">
      <c r="B618" s="212"/>
      <c r="K618" s="343"/>
    </row>
    <row r="619" spans="2:109" ht="3.65" customHeight="1">
      <c r="B619" s="212"/>
      <c r="K619" s="343"/>
    </row>
    <row r="620" spans="2:109" ht="3.65" customHeight="1">
      <c r="B620" s="212"/>
      <c r="K620" s="343"/>
    </row>
    <row r="621" spans="2:109" ht="3.65" customHeight="1">
      <c r="B621" s="212"/>
      <c r="K621" s="343"/>
    </row>
    <row r="622" spans="2:109" ht="3.65" customHeight="1">
      <c r="B622" s="205"/>
      <c r="C622" s="259"/>
      <c r="D622" s="259"/>
      <c r="E622" s="259"/>
      <c r="F622" s="259"/>
      <c r="G622" s="259"/>
      <c r="H622" s="259"/>
      <c r="I622" s="259"/>
      <c r="J622" s="259"/>
      <c r="K622" s="323"/>
      <c r="L622" s="259"/>
      <c r="M622" s="259"/>
      <c r="N622" s="259"/>
      <c r="O622" s="259"/>
      <c r="P622" s="259"/>
      <c r="Q622" s="259"/>
      <c r="R622" s="259"/>
      <c r="S622" s="259"/>
      <c r="T622" s="259"/>
      <c r="U622" s="259"/>
      <c r="V622" s="259"/>
      <c r="W622" s="259"/>
      <c r="X622" s="259"/>
      <c r="Y622" s="259"/>
      <c r="Z622" s="259"/>
      <c r="AA622" s="259"/>
      <c r="AB622" s="259"/>
      <c r="AC622" s="259"/>
      <c r="AD622" s="259"/>
      <c r="AE622" s="259"/>
      <c r="AF622" s="259"/>
      <c r="AG622" s="259"/>
      <c r="AH622" s="259"/>
      <c r="AI622" s="259"/>
      <c r="AJ622" s="259"/>
      <c r="AK622" s="259"/>
      <c r="AL622" s="259"/>
      <c r="AM622" s="259"/>
      <c r="AN622" s="259"/>
      <c r="AO622" s="259"/>
      <c r="AP622" s="259"/>
      <c r="AQ622" s="259"/>
      <c r="AR622" s="259"/>
      <c r="AS622" s="259"/>
      <c r="AT622" s="259"/>
      <c r="AU622" s="259"/>
      <c r="AV622" s="259"/>
      <c r="AW622" s="259"/>
      <c r="AX622" s="259"/>
      <c r="AY622" s="259"/>
      <c r="AZ622" s="259"/>
      <c r="BA622" s="259"/>
      <c r="BB622" s="259"/>
      <c r="BC622" s="259"/>
      <c r="BD622" s="259"/>
      <c r="BE622" s="259"/>
      <c r="BF622" s="259"/>
      <c r="BG622" s="259"/>
      <c r="BH622" s="259"/>
      <c r="BI622" s="259"/>
      <c r="BJ622" s="259"/>
      <c r="BK622" s="259"/>
      <c r="BL622" s="259"/>
      <c r="BM622" s="259"/>
      <c r="BN622" s="259"/>
      <c r="BO622" s="259"/>
      <c r="BP622" s="259"/>
      <c r="BQ622" s="259"/>
      <c r="BR622" s="259"/>
      <c r="BS622" s="259"/>
      <c r="BT622" s="259"/>
      <c r="BU622" s="259"/>
      <c r="BV622" s="259"/>
      <c r="BW622" s="259"/>
      <c r="BX622" s="259"/>
      <c r="BY622" s="259"/>
      <c r="BZ622" s="259"/>
      <c r="CA622" s="259"/>
      <c r="CB622" s="259"/>
      <c r="CC622" s="259"/>
      <c r="CD622" s="259"/>
      <c r="CE622" s="259"/>
      <c r="CF622" s="259"/>
      <c r="CG622" s="259"/>
      <c r="CH622" s="259"/>
      <c r="CI622" s="259"/>
      <c r="CJ622" s="259"/>
      <c r="CK622" s="259"/>
      <c r="CL622" s="259"/>
      <c r="CM622" s="259"/>
      <c r="CN622" s="259"/>
      <c r="CO622" s="259"/>
      <c r="CP622" s="259"/>
      <c r="CQ622" s="259"/>
      <c r="CR622" s="259"/>
      <c r="CS622" s="259"/>
      <c r="CT622" s="259"/>
      <c r="CU622" s="259"/>
      <c r="CV622" s="259"/>
      <c r="CW622" s="259"/>
      <c r="CX622" s="259"/>
      <c r="CY622" s="259"/>
      <c r="CZ622" s="259"/>
      <c r="DA622" s="259"/>
      <c r="DB622" s="259"/>
      <c r="DC622" s="259"/>
      <c r="DD622" s="259"/>
      <c r="DE622" s="259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24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40" t="str">
        <f>"T_VBB"&amp;"X"&amp;G624&amp;"X"&amp;I624&amp;"X"&amp;J624</f>
        <v>T_VBBX1600X3of4X1600</v>
      </c>
      <c r="C624" s="341"/>
      <c r="D624" s="209" t="s">
        <v>75</v>
      </c>
      <c r="E624" s="341" t="s">
        <v>220</v>
      </c>
      <c r="F624" s="341" t="s">
        <v>125</v>
      </c>
      <c r="G624" s="456">
        <v>1600</v>
      </c>
      <c r="H624" s="325" t="s">
        <v>117</v>
      </c>
      <c r="I624" s="457" t="s">
        <v>193</v>
      </c>
      <c r="J624" s="458">
        <v>1600</v>
      </c>
      <c r="K624" s="342"/>
      <c r="L624" s="260"/>
      <c r="M624" s="260"/>
      <c r="N624" s="260"/>
      <c r="O624" s="260"/>
      <c r="P624" s="260"/>
      <c r="Q624" s="260"/>
      <c r="R624" s="260"/>
      <c r="S624" s="260"/>
      <c r="T624" s="260"/>
      <c r="U624" s="260"/>
      <c r="V624" s="260"/>
      <c r="W624" s="260"/>
      <c r="X624" s="260"/>
      <c r="Y624" s="260"/>
      <c r="Z624" s="260"/>
      <c r="AA624" s="260"/>
      <c r="AB624" s="260"/>
      <c r="AC624" s="260"/>
      <c r="AD624" s="260"/>
      <c r="AE624" s="260"/>
      <c r="AF624" s="260"/>
      <c r="AG624" s="260"/>
      <c r="AH624" s="260"/>
      <c r="AI624" s="260"/>
      <c r="AJ624" s="260"/>
      <c r="AK624" s="260"/>
      <c r="AL624" s="260"/>
      <c r="AM624" s="260"/>
      <c r="AN624" s="260"/>
      <c r="AO624" s="260"/>
      <c r="AP624" s="260"/>
      <c r="AQ624" s="260"/>
      <c r="AR624" s="260"/>
      <c r="AS624" s="260"/>
      <c r="AT624" s="260"/>
      <c r="AU624" s="260"/>
      <c r="AV624" s="260"/>
      <c r="AW624" s="260"/>
      <c r="AX624" s="260"/>
      <c r="AY624" s="260"/>
      <c r="AZ624" s="260"/>
      <c r="BA624" s="260"/>
      <c r="BB624" s="260"/>
      <c r="BC624" s="260"/>
      <c r="BD624" s="260"/>
      <c r="BE624" s="260"/>
      <c r="BF624" s="260"/>
      <c r="BG624" s="260"/>
      <c r="BH624" s="260"/>
      <c r="BI624" s="260"/>
      <c r="BJ624" s="260"/>
      <c r="BK624" s="260"/>
      <c r="BL624" s="260"/>
      <c r="BM624" s="260"/>
      <c r="BN624" s="260"/>
      <c r="BO624" s="260"/>
      <c r="BP624" s="260"/>
      <c r="BQ624" s="260"/>
      <c r="BR624" s="260"/>
      <c r="BS624" s="260"/>
      <c r="BT624" s="260"/>
      <c r="BU624" s="260"/>
      <c r="BV624" s="260"/>
      <c r="BW624" s="260"/>
      <c r="BX624" s="260"/>
      <c r="BY624" s="260"/>
      <c r="BZ624" s="260"/>
      <c r="CA624" s="260"/>
      <c r="CB624" s="260"/>
      <c r="CC624" s="260"/>
      <c r="CD624" s="260"/>
      <c r="CE624" s="260"/>
      <c r="CF624" s="260"/>
      <c r="CG624" s="260"/>
      <c r="CH624" s="260"/>
      <c r="CI624" s="260"/>
      <c r="CJ624" s="260"/>
      <c r="CK624" s="260"/>
      <c r="CL624" s="260"/>
      <c r="CM624" s="260"/>
      <c r="CN624" s="260"/>
      <c r="CO624" s="260"/>
      <c r="CP624" s="260"/>
      <c r="CQ624" s="260"/>
      <c r="CR624" s="260"/>
      <c r="CS624" s="260"/>
      <c r="CT624" s="260"/>
      <c r="CU624" s="260"/>
      <c r="CV624" s="260"/>
      <c r="CW624" s="260"/>
      <c r="CX624" s="260"/>
      <c r="CY624" s="260"/>
      <c r="CZ624" s="260"/>
      <c r="DA624" s="260"/>
      <c r="DB624" s="260"/>
      <c r="DC624" s="260"/>
      <c r="DD624" s="260"/>
      <c r="DE624" s="260"/>
    </row>
    <row r="625" spans="2:31" ht="15.5" customHeight="1">
      <c r="B625" s="326" t="str">
        <f>MID(D624,1,1)&amp;"_"&amp;E624&amp;"X"&amp;MID(H624,3,4)&amp;"X"&amp;MID(J624,3,4)&amp;G624&amp;I624</f>
        <v>T_VBBX400X0016003of4</v>
      </c>
      <c r="K625" s="343"/>
    </row>
    <row r="626" spans="2:31" ht="3.65" customHeight="1">
      <c r="B626" s="212"/>
      <c r="K626" s="343"/>
    </row>
    <row r="627" spans="2:31" ht="3.65" customHeight="1">
      <c r="B627" s="212"/>
      <c r="K627" s="343"/>
    </row>
    <row r="628" spans="2:31" ht="3.65" customHeight="1">
      <c r="B628" s="212"/>
      <c r="K628" s="343"/>
      <c r="P628" s="486"/>
      <c r="Q628" s="487"/>
      <c r="R628" s="487"/>
      <c r="S628" s="487"/>
      <c r="T628" s="487"/>
      <c r="U628" s="487"/>
      <c r="V628" s="487"/>
      <c r="W628" s="487"/>
      <c r="X628" s="487"/>
      <c r="Y628" s="487"/>
      <c r="Z628" s="487"/>
      <c r="AA628" s="487"/>
      <c r="AB628" s="487"/>
      <c r="AC628" s="487"/>
      <c r="AD628" s="487"/>
      <c r="AE628" s="488"/>
    </row>
    <row r="629" spans="2:31" ht="3.65" customHeight="1">
      <c r="B629" s="212"/>
      <c r="K629" s="343"/>
      <c r="P629" s="489"/>
      <c r="Q629" s="490"/>
      <c r="R629" s="490"/>
      <c r="S629" s="490"/>
      <c r="T629" s="490"/>
      <c r="U629" s="490"/>
      <c r="V629" s="490"/>
      <c r="W629" s="490"/>
      <c r="X629" s="490"/>
      <c r="Y629" s="490"/>
      <c r="Z629" s="490"/>
      <c r="AA629" s="490"/>
      <c r="AB629" s="490"/>
      <c r="AC629" s="490"/>
      <c r="AD629" s="490"/>
      <c r="AE629" s="491"/>
    </row>
    <row r="630" spans="2:31" ht="3.65" customHeight="1">
      <c r="B630" s="212"/>
      <c r="K630" s="343"/>
      <c r="P630" s="492"/>
      <c r="Q630" s="493"/>
      <c r="R630" s="956" t="s">
        <v>111</v>
      </c>
      <c r="S630" s="956"/>
      <c r="T630" s="956"/>
      <c r="U630" s="956"/>
      <c r="V630" s="470"/>
      <c r="W630" s="470"/>
      <c r="X630" s="470"/>
      <c r="Y630" s="470"/>
      <c r="AD630" s="492"/>
      <c r="AE630" s="493"/>
    </row>
    <row r="631" spans="2:31" ht="3.65" customHeight="1">
      <c r="B631" s="212"/>
      <c r="K631" s="343"/>
      <c r="P631" s="492"/>
      <c r="Q631" s="493"/>
      <c r="R631" s="958"/>
      <c r="S631" s="958"/>
      <c r="T631" s="958"/>
      <c r="U631" s="958"/>
      <c r="V631" s="470"/>
      <c r="W631" s="470"/>
      <c r="X631" s="470"/>
      <c r="Y631" s="470"/>
      <c r="AD631" s="492"/>
      <c r="AE631" s="493"/>
    </row>
    <row r="632" spans="2:31" ht="3.65" customHeight="1">
      <c r="B632" s="212"/>
      <c r="K632" s="343"/>
      <c r="P632" s="492"/>
      <c r="Q632" s="493"/>
      <c r="R632" s="958"/>
      <c r="S632" s="958"/>
      <c r="T632" s="958"/>
      <c r="U632" s="958"/>
      <c r="V632" s="350"/>
      <c r="W632" s="350"/>
      <c r="X632" s="350"/>
      <c r="Y632" s="470"/>
      <c r="AD632" s="492"/>
      <c r="AE632" s="493"/>
    </row>
    <row r="633" spans="2:31" ht="3.65" customHeight="1">
      <c r="B633" s="212"/>
      <c r="K633" s="343"/>
      <c r="P633" s="492"/>
      <c r="Q633" s="493"/>
      <c r="R633" s="495"/>
      <c r="S633" s="349"/>
      <c r="T633" s="896"/>
      <c r="U633" s="897"/>
      <c r="V633" s="928"/>
      <c r="W633" s="350"/>
      <c r="X633" s="350"/>
      <c r="Y633" s="896"/>
      <c r="Z633" s="897"/>
      <c r="AA633" s="928"/>
      <c r="AB633" s="470"/>
      <c r="AC633" s="483"/>
      <c r="AD633" s="492"/>
      <c r="AE633" s="493"/>
    </row>
    <row r="634" spans="2:31" ht="3.65" customHeight="1">
      <c r="B634" s="212"/>
      <c r="K634" s="343"/>
      <c r="P634" s="492"/>
      <c r="Q634" s="493"/>
      <c r="R634" s="468"/>
      <c r="S634" s="470"/>
      <c r="T634" s="899"/>
      <c r="U634" s="335"/>
      <c r="V634" s="900"/>
      <c r="W634" s="350"/>
      <c r="X634" s="350"/>
      <c r="Y634" s="899"/>
      <c r="Z634" s="335"/>
      <c r="AA634" s="900"/>
      <c r="AB634" s="470"/>
      <c r="AC634" s="483"/>
      <c r="AD634" s="492"/>
      <c r="AE634" s="493"/>
    </row>
    <row r="635" spans="2:31" ht="3.65" customHeight="1">
      <c r="B635" s="212"/>
      <c r="K635" s="343"/>
      <c r="P635" s="492"/>
      <c r="Q635" s="493"/>
      <c r="R635" s="468"/>
      <c r="S635" s="470"/>
      <c r="T635" s="875"/>
      <c r="U635" s="335"/>
      <c r="V635" s="875"/>
      <c r="W635" s="350"/>
      <c r="X635" s="350"/>
      <c r="Y635" s="875"/>
      <c r="Z635" s="335"/>
      <c r="AA635" s="875"/>
      <c r="AB635" s="470"/>
      <c r="AC635" s="483"/>
      <c r="AD635" s="492"/>
      <c r="AE635" s="493"/>
    </row>
    <row r="636" spans="2:31" ht="3.65" customHeight="1">
      <c r="B636" s="212"/>
      <c r="K636" s="343"/>
      <c r="P636" s="492"/>
      <c r="Q636" s="493"/>
      <c r="R636" s="468"/>
      <c r="S636" s="470"/>
      <c r="T636" s="875"/>
      <c r="U636" s="335"/>
      <c r="V636" s="875"/>
      <c r="W636" s="350"/>
      <c r="X636" s="350"/>
      <c r="Y636" s="875"/>
      <c r="Z636" s="335"/>
      <c r="AA636" s="875"/>
      <c r="AB636" s="470"/>
      <c r="AC636" s="483"/>
      <c r="AD636" s="492"/>
      <c r="AE636" s="493"/>
    </row>
    <row r="637" spans="2:31" ht="3.65" customHeight="1">
      <c r="B637" s="212"/>
      <c r="K637" s="343"/>
      <c r="P637" s="492"/>
      <c r="Q637" s="493"/>
      <c r="R637" s="468"/>
      <c r="S637" s="470"/>
      <c r="T637" s="875"/>
      <c r="U637" s="335"/>
      <c r="V637" s="875"/>
      <c r="W637" s="350"/>
      <c r="X637" s="350"/>
      <c r="Y637" s="875"/>
      <c r="Z637" s="335"/>
      <c r="AA637" s="875"/>
      <c r="AB637" s="470"/>
      <c r="AC637" s="483"/>
      <c r="AD637" s="492"/>
      <c r="AE637" s="493"/>
    </row>
    <row r="638" spans="2:31" ht="3.65" customHeight="1">
      <c r="B638" s="212"/>
      <c r="K638" s="343"/>
      <c r="P638" s="492"/>
      <c r="Q638" s="493"/>
      <c r="R638" s="468"/>
      <c r="S638" s="470"/>
      <c r="T638" s="875"/>
      <c r="U638" s="335"/>
      <c r="V638" s="875"/>
      <c r="W638" s="350"/>
      <c r="X638" s="350"/>
      <c r="Y638" s="875"/>
      <c r="Z638" s="335"/>
      <c r="AA638" s="875"/>
      <c r="AB638" s="470"/>
      <c r="AC638" s="483"/>
      <c r="AD638" s="492"/>
      <c r="AE638" s="493"/>
    </row>
    <row r="639" spans="2:31" ht="3.65" customHeight="1">
      <c r="B639" s="212"/>
      <c r="K639" s="343"/>
      <c r="P639" s="492"/>
      <c r="Q639" s="493"/>
      <c r="R639" s="468"/>
      <c r="S639" s="470"/>
      <c r="T639" s="875"/>
      <c r="U639" s="335"/>
      <c r="V639" s="875"/>
      <c r="W639" s="350"/>
      <c r="X639" s="350"/>
      <c r="Y639" s="875"/>
      <c r="Z639" s="335"/>
      <c r="AA639" s="875"/>
      <c r="AB639" s="470"/>
      <c r="AC639" s="483"/>
      <c r="AD639" s="492"/>
      <c r="AE639" s="493"/>
    </row>
    <row r="640" spans="2:31" ht="3.65" customHeight="1">
      <c r="B640" s="212"/>
      <c r="K640" s="343"/>
      <c r="P640" s="492"/>
      <c r="Q640" s="493"/>
      <c r="R640" s="468"/>
      <c r="S640" s="470"/>
      <c r="T640" s="875"/>
      <c r="U640" s="335"/>
      <c r="V640" s="875"/>
      <c r="W640" s="350"/>
      <c r="X640" s="350"/>
      <c r="Y640" s="875"/>
      <c r="Z640" s="335"/>
      <c r="AA640" s="875"/>
      <c r="AB640" s="470"/>
      <c r="AC640" s="483"/>
      <c r="AD640" s="492"/>
      <c r="AE640" s="493"/>
    </row>
    <row r="641" spans="2:31" ht="3.65" customHeight="1">
      <c r="B641" s="212"/>
      <c r="K641" s="343"/>
      <c r="P641" s="492"/>
      <c r="Q641" s="493"/>
      <c r="R641" s="468"/>
      <c r="S641" s="470"/>
      <c r="T641" s="875"/>
      <c r="U641" s="335"/>
      <c r="V641" s="875"/>
      <c r="W641" s="350"/>
      <c r="X641" s="350"/>
      <c r="Y641" s="875"/>
      <c r="Z641" s="335"/>
      <c r="AA641" s="875"/>
      <c r="AB641" s="470"/>
      <c r="AC641" s="483"/>
      <c r="AD641" s="492"/>
      <c r="AE641" s="493"/>
    </row>
    <row r="642" spans="2:31" ht="3.65" customHeight="1">
      <c r="B642" s="212"/>
      <c r="K642" s="343"/>
      <c r="P642" s="492"/>
      <c r="Q642" s="493"/>
      <c r="R642" s="468"/>
      <c r="S642" s="470"/>
      <c r="T642" s="875"/>
      <c r="U642" s="335"/>
      <c r="V642" s="875"/>
      <c r="W642" s="350"/>
      <c r="X642" s="350"/>
      <c r="Y642" s="875"/>
      <c r="Z642" s="335"/>
      <c r="AA642" s="875"/>
      <c r="AB642" s="470"/>
      <c r="AC642" s="483"/>
      <c r="AD642" s="492"/>
      <c r="AE642" s="493"/>
    </row>
    <row r="643" spans="2:31" ht="3.65" customHeight="1">
      <c r="B643" s="212"/>
      <c r="K643" s="343"/>
      <c r="P643" s="492"/>
      <c r="Q643" s="493"/>
      <c r="R643" s="468"/>
      <c r="S643" s="470"/>
      <c r="T643" s="875"/>
      <c r="U643" s="335"/>
      <c r="V643" s="875"/>
      <c r="W643" s="350"/>
      <c r="X643" s="350"/>
      <c r="Y643" s="875"/>
      <c r="Z643" s="335"/>
      <c r="AA643" s="875"/>
      <c r="AB643" s="470"/>
      <c r="AC643" s="483"/>
      <c r="AD643" s="492"/>
      <c r="AE643" s="493"/>
    </row>
    <row r="644" spans="2:31" ht="3.65" customHeight="1">
      <c r="B644" s="212"/>
      <c r="K644" s="343"/>
      <c r="P644" s="492"/>
      <c r="Q644" s="493"/>
      <c r="R644" s="468"/>
      <c r="S644" s="470"/>
      <c r="T644" s="875"/>
      <c r="U644" s="335"/>
      <c r="V644" s="875"/>
      <c r="W644" s="350"/>
      <c r="X644" s="350"/>
      <c r="Y644" s="875"/>
      <c r="Z644" s="335"/>
      <c r="AA644" s="875"/>
      <c r="AB644" s="470"/>
      <c r="AC644" s="483"/>
      <c r="AD644" s="492"/>
      <c r="AE644" s="493"/>
    </row>
    <row r="645" spans="2:31" ht="3.65" customHeight="1">
      <c r="B645" s="212"/>
      <c r="K645" s="343"/>
      <c r="P645" s="492"/>
      <c r="Q645" s="493"/>
      <c r="R645" s="468"/>
      <c r="S645" s="470"/>
      <c r="T645" s="875"/>
      <c r="U645" s="335"/>
      <c r="V645" s="875"/>
      <c r="W645" s="350"/>
      <c r="X645" s="350"/>
      <c r="Y645" s="875"/>
      <c r="Z645" s="335"/>
      <c r="AA645" s="875"/>
      <c r="AB645" s="470"/>
      <c r="AC645" s="483"/>
      <c r="AD645" s="492"/>
      <c r="AE645" s="493"/>
    </row>
    <row r="646" spans="2:31" ht="3.65" customHeight="1">
      <c r="B646" s="212"/>
      <c r="K646" s="343"/>
      <c r="P646" s="492"/>
      <c r="Q646" s="493"/>
      <c r="R646" s="468"/>
      <c r="S646" s="470"/>
      <c r="T646" s="875"/>
      <c r="U646" s="335"/>
      <c r="V646" s="875"/>
      <c r="W646" s="350"/>
      <c r="X646" s="350"/>
      <c r="Y646" s="875"/>
      <c r="Z646" s="335"/>
      <c r="AA646" s="875"/>
      <c r="AB646" s="470"/>
      <c r="AC646" s="483"/>
      <c r="AD646" s="492"/>
      <c r="AE646" s="493"/>
    </row>
    <row r="647" spans="2:31" ht="3.65" customHeight="1">
      <c r="B647" s="212"/>
      <c r="K647" s="343"/>
      <c r="P647" s="492"/>
      <c r="Q647" s="493"/>
      <c r="R647" s="468"/>
      <c r="S647" s="470"/>
      <c r="T647" s="875"/>
      <c r="U647" s="335"/>
      <c r="V647" s="875"/>
      <c r="W647" s="350"/>
      <c r="X647" s="350"/>
      <c r="Y647" s="875"/>
      <c r="Z647" s="335"/>
      <c r="AA647" s="875"/>
      <c r="AB647" s="470"/>
      <c r="AC647" s="483"/>
      <c r="AD647" s="492"/>
      <c r="AE647" s="493"/>
    </row>
    <row r="648" spans="2:31" ht="3.65" customHeight="1">
      <c r="B648" s="212"/>
      <c r="K648" s="343"/>
      <c r="P648" s="492"/>
      <c r="Q648" s="493"/>
      <c r="R648" s="468"/>
      <c r="S648" s="470"/>
      <c r="T648" s="875"/>
      <c r="U648" s="335"/>
      <c r="V648" s="875"/>
      <c r="W648" s="350"/>
      <c r="X648" s="350"/>
      <c r="Y648" s="875"/>
      <c r="Z648" s="335"/>
      <c r="AA648" s="875"/>
      <c r="AB648" s="470"/>
      <c r="AC648" s="483"/>
      <c r="AD648" s="492"/>
      <c r="AE648" s="493"/>
    </row>
    <row r="649" spans="2:31" ht="3.65" customHeight="1">
      <c r="B649" s="212"/>
      <c r="K649" s="343"/>
      <c r="P649" s="492"/>
      <c r="Q649" s="493"/>
      <c r="R649" s="468"/>
      <c r="S649" s="470"/>
      <c r="T649" s="875"/>
      <c r="U649" s="335"/>
      <c r="V649" s="875"/>
      <c r="W649" s="350"/>
      <c r="X649" s="350"/>
      <c r="Y649" s="875"/>
      <c r="Z649" s="335"/>
      <c r="AA649" s="875"/>
      <c r="AB649" s="470"/>
      <c r="AC649" s="483"/>
      <c r="AD649" s="492"/>
      <c r="AE649" s="493"/>
    </row>
    <row r="650" spans="2:31" ht="3.65" customHeight="1">
      <c r="B650" s="212"/>
      <c r="K650" s="343"/>
      <c r="P650" s="492"/>
      <c r="Q650" s="493"/>
      <c r="R650" s="468"/>
      <c r="S650" s="470"/>
      <c r="T650" s="875"/>
      <c r="U650" s="335"/>
      <c r="V650" s="875"/>
      <c r="W650" s="350"/>
      <c r="X650" s="350"/>
      <c r="Y650" s="875"/>
      <c r="Z650" s="335"/>
      <c r="AA650" s="875"/>
      <c r="AB650" s="470"/>
      <c r="AC650" s="483"/>
      <c r="AD650" s="492"/>
      <c r="AE650" s="493"/>
    </row>
    <row r="651" spans="2:31" ht="3.65" customHeight="1">
      <c r="B651" s="212"/>
      <c r="K651" s="343"/>
      <c r="P651" s="492"/>
      <c r="Q651" s="493"/>
      <c r="R651" s="468"/>
      <c r="S651" s="470"/>
      <c r="T651" s="875"/>
      <c r="U651" s="335"/>
      <c r="V651" s="875"/>
      <c r="W651" s="350"/>
      <c r="X651" s="350"/>
      <c r="Y651" s="875"/>
      <c r="Z651" s="335"/>
      <c r="AA651" s="875"/>
      <c r="AB651" s="470"/>
      <c r="AC651" s="483"/>
      <c r="AD651" s="492"/>
      <c r="AE651" s="493"/>
    </row>
    <row r="652" spans="2:31" ht="3.65" customHeight="1">
      <c r="B652" s="212"/>
      <c r="K652" s="343"/>
      <c r="P652" s="492"/>
      <c r="Q652" s="493"/>
      <c r="R652" s="468"/>
      <c r="S652" s="470"/>
      <c r="T652" s="875"/>
      <c r="U652" s="335"/>
      <c r="V652" s="875"/>
      <c r="W652" s="350"/>
      <c r="X652" s="350"/>
      <c r="Y652" s="875"/>
      <c r="Z652" s="335"/>
      <c r="AA652" s="875"/>
      <c r="AB652" s="470"/>
      <c r="AC652" s="483"/>
      <c r="AD652" s="492"/>
      <c r="AE652" s="493"/>
    </row>
    <row r="653" spans="2:31" ht="3.65" customHeight="1">
      <c r="B653" s="212"/>
      <c r="K653" s="343"/>
      <c r="P653" s="492"/>
      <c r="Q653" s="493"/>
      <c r="R653" s="468"/>
      <c r="S653" s="470"/>
      <c r="T653" s="875"/>
      <c r="U653" s="335"/>
      <c r="V653" s="875"/>
      <c r="W653" s="350"/>
      <c r="X653" s="350"/>
      <c r="Y653" s="875"/>
      <c r="Z653" s="335"/>
      <c r="AA653" s="875"/>
      <c r="AB653" s="470"/>
      <c r="AC653" s="483"/>
      <c r="AD653" s="492"/>
      <c r="AE653" s="493"/>
    </row>
    <row r="654" spans="2:31" ht="3.65" customHeight="1">
      <c r="B654" s="212"/>
      <c r="K654" s="343"/>
      <c r="P654" s="492"/>
      <c r="Q654" s="493"/>
      <c r="R654" s="468"/>
      <c r="S654" s="470"/>
      <c r="T654" s="875"/>
      <c r="U654" s="335"/>
      <c r="V654" s="875"/>
      <c r="W654" s="350"/>
      <c r="X654" s="350"/>
      <c r="Y654" s="875"/>
      <c r="Z654" s="335"/>
      <c r="AA654" s="875"/>
      <c r="AB654" s="470"/>
      <c r="AC654" s="483"/>
      <c r="AD654" s="492"/>
      <c r="AE654" s="493"/>
    </row>
    <row r="655" spans="2:31" ht="3.65" customHeight="1">
      <c r="B655" s="212"/>
      <c r="K655" s="343"/>
      <c r="P655" s="492"/>
      <c r="Q655" s="493"/>
      <c r="R655" s="468"/>
      <c r="S655" s="470"/>
      <c r="T655" s="875"/>
      <c r="U655" s="335"/>
      <c r="V655" s="875"/>
      <c r="W655" s="350"/>
      <c r="X655" s="350"/>
      <c r="Y655" s="875"/>
      <c r="Z655" s="335"/>
      <c r="AA655" s="875"/>
      <c r="AB655" s="470"/>
      <c r="AC655" s="483"/>
      <c r="AD655" s="492"/>
      <c r="AE655" s="493"/>
    </row>
    <row r="656" spans="2:31" ht="3.65" customHeight="1">
      <c r="B656" s="212"/>
      <c r="K656" s="343"/>
      <c r="P656" s="492"/>
      <c r="Q656" s="493"/>
      <c r="R656" s="468"/>
      <c r="S656" s="470"/>
      <c r="T656" s="875"/>
      <c r="U656" s="335"/>
      <c r="V656" s="875"/>
      <c r="W656" s="350"/>
      <c r="X656" s="350"/>
      <c r="Y656" s="875"/>
      <c r="Z656" s="335"/>
      <c r="AA656" s="875"/>
      <c r="AB656" s="470"/>
      <c r="AC656" s="483"/>
      <c r="AD656" s="492"/>
      <c r="AE656" s="493"/>
    </row>
    <row r="657" spans="2:31" ht="3.65" customHeight="1">
      <c r="B657" s="212"/>
      <c r="K657" s="343"/>
      <c r="P657" s="492"/>
      <c r="Q657" s="493"/>
      <c r="R657" s="468"/>
      <c r="S657" s="470"/>
      <c r="T657" s="875"/>
      <c r="U657" s="335"/>
      <c r="V657" s="875"/>
      <c r="W657" s="350"/>
      <c r="X657" s="350"/>
      <c r="Y657" s="875"/>
      <c r="Z657" s="335"/>
      <c r="AA657" s="875"/>
      <c r="AB657" s="470"/>
      <c r="AC657" s="483"/>
      <c r="AD657" s="492"/>
      <c r="AE657" s="493"/>
    </row>
    <row r="658" spans="2:31" ht="3.65" customHeight="1">
      <c r="B658" s="212"/>
      <c r="K658" s="343"/>
      <c r="P658" s="492"/>
      <c r="Q658" s="493"/>
      <c r="R658" s="468"/>
      <c r="S658" s="470"/>
      <c r="T658" s="875"/>
      <c r="U658" s="335"/>
      <c r="V658" s="875"/>
      <c r="W658" s="350"/>
      <c r="X658" s="350"/>
      <c r="Y658" s="875"/>
      <c r="Z658" s="335"/>
      <c r="AA658" s="875"/>
      <c r="AB658" s="470"/>
      <c r="AC658" s="483"/>
      <c r="AD658" s="492"/>
      <c r="AE658" s="493"/>
    </row>
    <row r="659" spans="2:31" ht="3.65" customHeight="1">
      <c r="B659" s="212"/>
      <c r="K659" s="343"/>
      <c r="P659" s="492"/>
      <c r="Q659" s="493"/>
      <c r="R659" s="468"/>
      <c r="S659" s="470"/>
      <c r="T659" s="875"/>
      <c r="U659" s="335"/>
      <c r="V659" s="875"/>
      <c r="W659" s="350"/>
      <c r="X659" s="350"/>
      <c r="Y659" s="875"/>
      <c r="Z659" s="335"/>
      <c r="AA659" s="875"/>
      <c r="AB659" s="470"/>
      <c r="AC659" s="483"/>
      <c r="AD659" s="492"/>
      <c r="AE659" s="493"/>
    </row>
    <row r="660" spans="2:31" ht="3.65" customHeight="1">
      <c r="B660" s="212"/>
      <c r="K660" s="343"/>
      <c r="P660" s="492"/>
      <c r="Q660" s="493"/>
      <c r="R660" s="468"/>
      <c r="S660" s="470"/>
      <c r="T660" s="875"/>
      <c r="U660" s="335"/>
      <c r="V660" s="875"/>
      <c r="W660" s="350"/>
      <c r="X660" s="350"/>
      <c r="Y660" s="875"/>
      <c r="Z660" s="335"/>
      <c r="AA660" s="875"/>
      <c r="AB660" s="470"/>
      <c r="AC660" s="483"/>
      <c r="AD660" s="492"/>
      <c r="AE660" s="493"/>
    </row>
    <row r="661" spans="2:31" ht="3.65" customHeight="1">
      <c r="B661" s="212"/>
      <c r="K661" s="343"/>
      <c r="P661" s="492"/>
      <c r="Q661" s="493"/>
      <c r="R661" s="468"/>
      <c r="S661" s="470"/>
      <c r="T661" s="875"/>
      <c r="U661" s="335"/>
      <c r="V661" s="875"/>
      <c r="W661" s="350"/>
      <c r="X661" s="350"/>
      <c r="Y661" s="875"/>
      <c r="Z661" s="335"/>
      <c r="AA661" s="875"/>
      <c r="AB661" s="470"/>
      <c r="AC661" s="483"/>
      <c r="AD661" s="492"/>
      <c r="AE661" s="493"/>
    </row>
    <row r="662" spans="2:31" ht="3.65" customHeight="1">
      <c r="B662" s="212"/>
      <c r="K662" s="343"/>
      <c r="P662" s="492"/>
      <c r="Q662" s="493"/>
      <c r="R662" s="468"/>
      <c r="S662" s="470"/>
      <c r="T662" s="875"/>
      <c r="U662" s="335"/>
      <c r="V662" s="875"/>
      <c r="W662" s="350"/>
      <c r="X662" s="350"/>
      <c r="Y662" s="875"/>
      <c r="Z662" s="335"/>
      <c r="AA662" s="875"/>
      <c r="AB662" s="470"/>
      <c r="AC662" s="483"/>
      <c r="AD662" s="492"/>
      <c r="AE662" s="493"/>
    </row>
    <row r="663" spans="2:31" ht="3.65" customHeight="1">
      <c r="B663" s="212"/>
      <c r="K663" s="343"/>
      <c r="P663" s="492"/>
      <c r="Q663" s="493"/>
      <c r="R663" s="468"/>
      <c r="S663" s="470"/>
      <c r="T663" s="875"/>
      <c r="U663" s="335"/>
      <c r="V663" s="875"/>
      <c r="W663" s="350"/>
      <c r="X663" s="350"/>
      <c r="Y663" s="875"/>
      <c r="Z663" s="335"/>
      <c r="AA663" s="875"/>
      <c r="AB663" s="470"/>
      <c r="AC663" s="483"/>
      <c r="AD663" s="492"/>
      <c r="AE663" s="493"/>
    </row>
    <row r="664" spans="2:31" ht="3.65" customHeight="1">
      <c r="B664" s="212"/>
      <c r="K664" s="343"/>
      <c r="P664" s="492"/>
      <c r="Q664" s="493"/>
      <c r="R664" s="468"/>
      <c r="S664" s="470"/>
      <c r="T664" s="875"/>
      <c r="U664" s="335"/>
      <c r="V664" s="875"/>
      <c r="W664" s="350"/>
      <c r="X664" s="350"/>
      <c r="Y664" s="875"/>
      <c r="Z664" s="335"/>
      <c r="AA664" s="875"/>
      <c r="AB664" s="470"/>
      <c r="AC664" s="483"/>
      <c r="AD664" s="492"/>
      <c r="AE664" s="493"/>
    </row>
    <row r="665" spans="2:31" ht="3.65" customHeight="1">
      <c r="B665" s="212"/>
      <c r="K665" s="343"/>
      <c r="P665" s="492"/>
      <c r="Q665" s="493"/>
      <c r="R665" s="468"/>
      <c r="S665" s="470"/>
      <c r="T665" s="875"/>
      <c r="U665" s="335"/>
      <c r="V665" s="875"/>
      <c r="W665" s="350"/>
      <c r="X665" s="350"/>
      <c r="Y665" s="875"/>
      <c r="Z665" s="335"/>
      <c r="AA665" s="875"/>
      <c r="AB665" s="470"/>
      <c r="AC665" s="483"/>
      <c r="AD665" s="492"/>
      <c r="AE665" s="493"/>
    </row>
    <row r="666" spans="2:31" ht="3.65" customHeight="1">
      <c r="B666" s="212"/>
      <c r="K666" s="343"/>
      <c r="P666" s="492"/>
      <c r="Q666" s="493"/>
      <c r="R666" s="468"/>
      <c r="S666" s="470"/>
      <c r="T666" s="875"/>
      <c r="U666" s="335"/>
      <c r="V666" s="875"/>
      <c r="W666" s="350"/>
      <c r="X666" s="350"/>
      <c r="Y666" s="875"/>
      <c r="Z666" s="335"/>
      <c r="AA666" s="875"/>
      <c r="AB666" s="470"/>
      <c r="AC666" s="483"/>
      <c r="AD666" s="492"/>
      <c r="AE666" s="493"/>
    </row>
    <row r="667" spans="2:31" ht="3.65" customHeight="1">
      <c r="B667" s="212"/>
      <c r="K667" s="343"/>
      <c r="P667" s="492"/>
      <c r="Q667" s="493"/>
      <c r="R667" s="468"/>
      <c r="S667" s="470"/>
      <c r="T667" s="875"/>
      <c r="U667" s="335"/>
      <c r="V667" s="875"/>
      <c r="W667" s="350"/>
      <c r="X667" s="350"/>
      <c r="Y667" s="875"/>
      <c r="Z667" s="335"/>
      <c r="AA667" s="875"/>
      <c r="AB667" s="470"/>
      <c r="AC667" s="483"/>
      <c r="AD667" s="492"/>
      <c r="AE667" s="493"/>
    </row>
    <row r="668" spans="2:31" ht="3.65" customHeight="1">
      <c r="B668" s="212"/>
      <c r="K668" s="343"/>
      <c r="P668" s="492"/>
      <c r="Q668" s="493"/>
      <c r="R668" s="468"/>
      <c r="S668" s="470"/>
      <c r="T668" s="875"/>
      <c r="U668" s="335"/>
      <c r="V668" s="875"/>
      <c r="W668" s="350"/>
      <c r="X668" s="350"/>
      <c r="Y668" s="875"/>
      <c r="Z668" s="335"/>
      <c r="AA668" s="875"/>
      <c r="AB668" s="470"/>
      <c r="AC668" s="483"/>
      <c r="AD668" s="492"/>
      <c r="AE668" s="493"/>
    </row>
    <row r="669" spans="2:31" ht="3.65" customHeight="1">
      <c r="B669" s="212"/>
      <c r="K669" s="343"/>
      <c r="P669" s="492"/>
      <c r="Q669" s="493"/>
      <c r="R669" s="468"/>
      <c r="S669" s="470"/>
      <c r="T669" s="875"/>
      <c r="U669" s="335"/>
      <c r="V669" s="875"/>
      <c r="W669" s="350"/>
      <c r="X669" s="350"/>
      <c r="Y669" s="875"/>
      <c r="Z669" s="335"/>
      <c r="AA669" s="875"/>
      <c r="AB669" s="470"/>
      <c r="AC669" s="483"/>
      <c r="AD669" s="492"/>
      <c r="AE669" s="493"/>
    </row>
    <row r="670" spans="2:31" ht="3.65" customHeight="1">
      <c r="B670" s="212"/>
      <c r="K670" s="343"/>
      <c r="P670" s="492"/>
      <c r="Q670" s="493"/>
      <c r="R670" s="468"/>
      <c r="S670" s="470"/>
      <c r="T670" s="875"/>
      <c r="U670" s="335"/>
      <c r="V670" s="875"/>
      <c r="W670" s="350"/>
      <c r="X670" s="350"/>
      <c r="Y670" s="875"/>
      <c r="Z670" s="335"/>
      <c r="AA670" s="875"/>
      <c r="AB670" s="470"/>
      <c r="AC670" s="483"/>
      <c r="AD670" s="492"/>
      <c r="AE670" s="493"/>
    </row>
    <row r="671" spans="2:31" ht="3.65" customHeight="1">
      <c r="B671" s="212"/>
      <c r="K671" s="343"/>
      <c r="P671" s="492"/>
      <c r="Q671" s="493"/>
      <c r="R671" s="468"/>
      <c r="S671" s="470"/>
      <c r="T671" s="875"/>
      <c r="U671" s="335"/>
      <c r="V671" s="875"/>
      <c r="W671" s="350"/>
      <c r="X671" s="350"/>
      <c r="Y671" s="875"/>
      <c r="Z671" s="335"/>
      <c r="AA671" s="875"/>
      <c r="AB671" s="470"/>
      <c r="AC671" s="483"/>
      <c r="AD671" s="492"/>
      <c r="AE671" s="493"/>
    </row>
    <row r="672" spans="2:31" ht="3.65" customHeight="1">
      <c r="B672" s="212"/>
      <c r="K672" s="343"/>
      <c r="P672" s="492"/>
      <c r="Q672" s="493"/>
      <c r="R672" s="468"/>
      <c r="S672" s="470"/>
      <c r="T672" s="875"/>
      <c r="U672" s="335"/>
      <c r="V672" s="875"/>
      <c r="W672" s="350"/>
      <c r="X672" s="350"/>
      <c r="Y672" s="875"/>
      <c r="Z672" s="335"/>
      <c r="AA672" s="875"/>
      <c r="AB672" s="470"/>
      <c r="AC672" s="483"/>
      <c r="AD672" s="492"/>
      <c r="AE672" s="493"/>
    </row>
    <row r="673" spans="2:31" ht="3.65" customHeight="1">
      <c r="B673" s="212"/>
      <c r="K673" s="343"/>
      <c r="P673" s="492"/>
      <c r="Q673" s="493"/>
      <c r="R673" s="468"/>
      <c r="S673" s="470"/>
      <c r="T673" s="875"/>
      <c r="U673" s="335"/>
      <c r="V673" s="875"/>
      <c r="W673" s="350"/>
      <c r="X673" s="350"/>
      <c r="Y673" s="875"/>
      <c r="Z673" s="335"/>
      <c r="AA673" s="875"/>
      <c r="AB673" s="470"/>
      <c r="AC673" s="483"/>
      <c r="AD673" s="492"/>
      <c r="AE673" s="493"/>
    </row>
    <row r="674" spans="2:31" ht="3.65" customHeight="1">
      <c r="B674" s="212"/>
      <c r="K674" s="343"/>
      <c r="P674" s="492"/>
      <c r="Q674" s="493"/>
      <c r="R674" s="468"/>
      <c r="S674" s="470"/>
      <c r="T674" s="875"/>
      <c r="U674" s="335"/>
      <c r="V674" s="875"/>
      <c r="W674" s="350"/>
      <c r="X674" s="350"/>
      <c r="Y674" s="875"/>
      <c r="Z674" s="335"/>
      <c r="AA674" s="875"/>
      <c r="AB674" s="470"/>
      <c r="AC674" s="483"/>
      <c r="AD674" s="492"/>
      <c r="AE674" s="493"/>
    </row>
    <row r="675" spans="2:31" ht="3.65" customHeight="1">
      <c r="B675" s="212"/>
      <c r="K675" s="343"/>
      <c r="P675" s="492"/>
      <c r="Q675" s="493"/>
      <c r="R675" s="468"/>
      <c r="S675" s="470"/>
      <c r="T675" s="875"/>
      <c r="U675" s="335"/>
      <c r="V675" s="875"/>
      <c r="W675" s="350"/>
      <c r="X675" s="350"/>
      <c r="Y675" s="875"/>
      <c r="Z675" s="335"/>
      <c r="AA675" s="875"/>
      <c r="AB675" s="470"/>
      <c r="AC675" s="483"/>
      <c r="AD675" s="492"/>
      <c r="AE675" s="493"/>
    </row>
    <row r="676" spans="2:31" ht="3.65" customHeight="1">
      <c r="B676" s="212"/>
      <c r="K676" s="343"/>
      <c r="P676" s="492"/>
      <c r="Q676" s="493"/>
      <c r="R676" s="468"/>
      <c r="S676" s="470"/>
      <c r="T676" s="875"/>
      <c r="U676" s="335"/>
      <c r="V676" s="875"/>
      <c r="W676" s="350"/>
      <c r="X676" s="350"/>
      <c r="Y676" s="875"/>
      <c r="Z676" s="335"/>
      <c r="AA676" s="875"/>
      <c r="AB676" s="470"/>
      <c r="AC676" s="483"/>
      <c r="AD676" s="492"/>
      <c r="AE676" s="493"/>
    </row>
    <row r="677" spans="2:31" ht="3.65" customHeight="1">
      <c r="B677" s="212"/>
      <c r="K677" s="343"/>
      <c r="P677" s="492"/>
      <c r="Q677" s="493"/>
      <c r="R677" s="468"/>
      <c r="S677" s="470"/>
      <c r="T677" s="875"/>
      <c r="U677" s="335"/>
      <c r="V677" s="875"/>
      <c r="W677" s="350"/>
      <c r="X677" s="350"/>
      <c r="Y677" s="875"/>
      <c r="Z677" s="335"/>
      <c r="AA677" s="875"/>
      <c r="AB677" s="470"/>
      <c r="AC677" s="483"/>
      <c r="AD677" s="492"/>
      <c r="AE677" s="493"/>
    </row>
    <row r="678" spans="2:31" ht="3.65" customHeight="1">
      <c r="B678" s="212"/>
      <c r="K678" s="343"/>
      <c r="P678" s="492"/>
      <c r="Q678" s="493"/>
      <c r="R678" s="468"/>
      <c r="S678" s="470"/>
      <c r="T678" s="875"/>
      <c r="U678" s="335"/>
      <c r="V678" s="875"/>
      <c r="W678" s="350"/>
      <c r="X678" s="350"/>
      <c r="Y678" s="875"/>
      <c r="Z678" s="335"/>
      <c r="AA678" s="875"/>
      <c r="AB678" s="470"/>
      <c r="AC678" s="483"/>
      <c r="AD678" s="492"/>
      <c r="AE678" s="493"/>
    </row>
    <row r="679" spans="2:31" ht="3.65" customHeight="1">
      <c r="B679" s="212"/>
      <c r="K679" s="343"/>
      <c r="P679" s="492"/>
      <c r="Q679" s="493"/>
      <c r="R679" s="468"/>
      <c r="S679" s="470"/>
      <c r="T679" s="875"/>
      <c r="U679" s="335"/>
      <c r="V679" s="875"/>
      <c r="W679" s="350"/>
      <c r="X679" s="350"/>
      <c r="Y679" s="875"/>
      <c r="Z679" s="335"/>
      <c r="AA679" s="875"/>
      <c r="AB679" s="470"/>
      <c r="AC679" s="483"/>
      <c r="AD679" s="492"/>
      <c r="AE679" s="493"/>
    </row>
    <row r="680" spans="2:31" ht="3.65" customHeight="1">
      <c r="B680" s="212"/>
      <c r="K680" s="343"/>
      <c r="P680" s="492"/>
      <c r="Q680" s="493"/>
      <c r="R680" s="468"/>
      <c r="S680" s="470"/>
      <c r="T680" s="875"/>
      <c r="U680" s="335"/>
      <c r="V680" s="875"/>
      <c r="W680" s="350"/>
      <c r="X680" s="350"/>
      <c r="Y680" s="875"/>
      <c r="Z680" s="335"/>
      <c r="AA680" s="875"/>
      <c r="AB680" s="470"/>
      <c r="AC680" s="483"/>
      <c r="AD680" s="492"/>
      <c r="AE680" s="493"/>
    </row>
    <row r="681" spans="2:31" ht="3.65" customHeight="1">
      <c r="B681" s="212"/>
      <c r="K681" s="343"/>
      <c r="P681" s="492"/>
      <c r="Q681" s="493"/>
      <c r="R681" s="468"/>
      <c r="S681" s="470"/>
      <c r="T681" s="875"/>
      <c r="U681" s="335"/>
      <c r="V681" s="875"/>
      <c r="W681" s="350"/>
      <c r="X681" s="350"/>
      <c r="Y681" s="875"/>
      <c r="Z681" s="335"/>
      <c r="AA681" s="875"/>
      <c r="AB681" s="470"/>
      <c r="AC681" s="483"/>
      <c r="AD681" s="492"/>
      <c r="AE681" s="493"/>
    </row>
    <row r="682" spans="2:31" ht="3.65" customHeight="1">
      <c r="B682" s="212"/>
      <c r="K682" s="343"/>
      <c r="P682" s="492"/>
      <c r="Q682" s="493"/>
      <c r="R682" s="468"/>
      <c r="S682" s="470"/>
      <c r="T682" s="899"/>
      <c r="U682" s="335"/>
      <c r="V682" s="900"/>
      <c r="W682" s="350"/>
      <c r="X682" s="350"/>
      <c r="Y682" s="899"/>
      <c r="Z682" s="335"/>
      <c r="AA682" s="900"/>
      <c r="AB682" s="470"/>
      <c r="AC682" s="483"/>
      <c r="AD682" s="492"/>
      <c r="AE682" s="493"/>
    </row>
    <row r="683" spans="2:31" ht="3.65" customHeight="1">
      <c r="B683" s="212"/>
      <c r="K683" s="343"/>
      <c r="P683" s="492"/>
      <c r="Q683" s="493"/>
      <c r="R683" s="468"/>
      <c r="S683" s="470"/>
      <c r="T683" s="902"/>
      <c r="U683" s="903"/>
      <c r="V683" s="904"/>
      <c r="W683" s="350"/>
      <c r="X683" s="350"/>
      <c r="Y683" s="902"/>
      <c r="Z683" s="903"/>
      <c r="AA683" s="904"/>
      <c r="AB683" s="470"/>
      <c r="AC683" s="483"/>
      <c r="AD683" s="492"/>
      <c r="AE683" s="493"/>
    </row>
    <row r="684" spans="2:31" ht="3.65" customHeight="1">
      <c r="B684" s="212"/>
      <c r="K684" s="343"/>
      <c r="P684" s="492"/>
      <c r="Q684" s="493"/>
      <c r="R684" s="468"/>
      <c r="S684" s="470"/>
      <c r="T684" s="470"/>
      <c r="U684" s="470"/>
      <c r="V684" s="470"/>
      <c r="W684" s="350"/>
      <c r="X684" s="350"/>
      <c r="Y684" s="470"/>
      <c r="Z684" s="470"/>
      <c r="AA684" s="470"/>
      <c r="AB684" s="470"/>
      <c r="AC684" s="483"/>
      <c r="AD684" s="492"/>
      <c r="AE684" s="493"/>
    </row>
    <row r="685" spans="2:31" ht="3.65" customHeight="1">
      <c r="B685" s="212"/>
      <c r="K685" s="343"/>
      <c r="P685" s="492"/>
      <c r="Q685" s="493"/>
      <c r="R685" s="468"/>
      <c r="S685" s="470"/>
      <c r="T685" s="470"/>
      <c r="U685" s="470"/>
      <c r="V685" s="470"/>
      <c r="W685" s="350"/>
      <c r="X685" s="350"/>
      <c r="Y685" s="470"/>
      <c r="Z685" s="470"/>
      <c r="AA685" s="470"/>
      <c r="AB685" s="470"/>
      <c r="AC685" s="483"/>
      <c r="AD685" s="492"/>
      <c r="AE685" s="493"/>
    </row>
    <row r="686" spans="2:31" ht="3.65" customHeight="1">
      <c r="B686" s="212"/>
      <c r="K686" s="343"/>
      <c r="P686" s="492"/>
      <c r="Q686" s="493"/>
      <c r="R686" s="482"/>
      <c r="S686" s="470"/>
      <c r="T686" s="470"/>
      <c r="U686" s="470"/>
      <c r="V686" s="470"/>
      <c r="W686" s="350"/>
      <c r="X686" s="350"/>
      <c r="Y686" s="470"/>
      <c r="Z686" s="470"/>
      <c r="AA686" s="470"/>
      <c r="AB686" s="470"/>
      <c r="AC686" s="483"/>
      <c r="AD686" s="492"/>
      <c r="AE686" s="493"/>
    </row>
    <row r="687" spans="2:31" ht="3.65" customHeight="1">
      <c r="B687" s="212"/>
      <c r="K687" s="343"/>
      <c r="P687" s="492"/>
      <c r="Q687" s="493"/>
      <c r="R687" s="468"/>
      <c r="S687" s="470"/>
      <c r="T687" s="470"/>
      <c r="U687" s="470"/>
      <c r="V687" s="470"/>
      <c r="W687" s="470"/>
      <c r="X687" s="470"/>
      <c r="Y687" s="470"/>
      <c r="Z687" s="994" t="s">
        <v>220</v>
      </c>
      <c r="AA687" s="994"/>
      <c r="AB687" s="994"/>
      <c r="AC687" s="995"/>
      <c r="AD687" s="492"/>
      <c r="AE687" s="493"/>
    </row>
    <row r="688" spans="2:31" ht="3.65" customHeight="1">
      <c r="B688" s="212"/>
      <c r="K688" s="343"/>
      <c r="P688" s="492"/>
      <c r="Q688" s="493"/>
      <c r="R688" s="496"/>
      <c r="S688" s="470"/>
      <c r="T688" s="470"/>
      <c r="U688" s="470"/>
      <c r="V688" s="470"/>
      <c r="W688" s="470"/>
      <c r="X688" s="470"/>
      <c r="Y688" s="470"/>
      <c r="Z688" s="994"/>
      <c r="AA688" s="994"/>
      <c r="AB688" s="994"/>
      <c r="AC688" s="995"/>
      <c r="AD688" s="492"/>
      <c r="AE688" s="493"/>
    </row>
    <row r="689" spans="2:109" ht="3.65" customHeight="1">
      <c r="B689" s="212"/>
      <c r="K689" s="343"/>
      <c r="P689" s="492"/>
      <c r="Q689" s="493"/>
      <c r="R689" s="497"/>
      <c r="S689" s="498"/>
      <c r="T689" s="498"/>
      <c r="U689" s="498"/>
      <c r="V689" s="498"/>
      <c r="W689" s="498"/>
      <c r="X689" s="498"/>
      <c r="Y689" s="498"/>
      <c r="Z689" s="1542"/>
      <c r="AA689" s="1542"/>
      <c r="AB689" s="1542"/>
      <c r="AC689" s="1545"/>
      <c r="AD689" s="492"/>
      <c r="AE689" s="493"/>
    </row>
    <row r="690" spans="2:109" ht="3.65" customHeight="1">
      <c r="B690" s="212"/>
      <c r="K690" s="343"/>
      <c r="P690" s="486"/>
      <c r="Q690" s="487"/>
      <c r="R690" s="487"/>
      <c r="S690" s="487"/>
      <c r="T690" s="487"/>
      <c r="U690" s="487"/>
      <c r="V690" s="487"/>
      <c r="W690" s="487"/>
      <c r="X690" s="487"/>
      <c r="Y690" s="487"/>
      <c r="Z690" s="487"/>
      <c r="AA690" s="487"/>
      <c r="AB690" s="487"/>
      <c r="AC690" s="487"/>
      <c r="AD690" s="487"/>
      <c r="AE690" s="488"/>
    </row>
    <row r="691" spans="2:109" ht="3.65" customHeight="1">
      <c r="B691" s="212"/>
      <c r="K691" s="343"/>
      <c r="P691" s="489"/>
      <c r="Q691" s="490"/>
      <c r="R691" s="490"/>
      <c r="S691" s="490"/>
      <c r="T691" s="490"/>
      <c r="U691" s="490"/>
      <c r="V691" s="490"/>
      <c r="W691" s="490"/>
      <c r="X691" s="490"/>
      <c r="Y691" s="490"/>
      <c r="Z691" s="490"/>
      <c r="AA691" s="490"/>
      <c r="AB691" s="490"/>
      <c r="AC691" s="490"/>
      <c r="AD691" s="490"/>
      <c r="AE691" s="491"/>
    </row>
    <row r="692" spans="2:109" ht="3.65" customHeight="1">
      <c r="B692" s="212"/>
      <c r="K692" s="343"/>
      <c r="P692" s="476"/>
      <c r="Q692" s="477"/>
      <c r="R692" s="477"/>
      <c r="S692" s="477"/>
      <c r="T692" s="477"/>
      <c r="U692" s="477"/>
      <c r="V692" s="477"/>
      <c r="W692" s="477"/>
      <c r="X692" s="477"/>
      <c r="Y692" s="477"/>
      <c r="Z692" s="477"/>
      <c r="AA692" s="477"/>
      <c r="AB692" s="477"/>
      <c r="AC692" s="477"/>
      <c r="AD692" s="477"/>
      <c r="AE692" s="478"/>
    </row>
    <row r="693" spans="2:109" ht="3.65" customHeight="1">
      <c r="B693" s="212"/>
      <c r="K693" s="343"/>
      <c r="P693" s="476"/>
      <c r="Q693" s="477"/>
      <c r="R693" s="477"/>
      <c r="S693" s="477"/>
      <c r="T693" s="477"/>
      <c r="U693" s="477"/>
      <c r="V693" s="477"/>
      <c r="W693" s="477"/>
      <c r="X693" s="477"/>
      <c r="Y693" s="477"/>
      <c r="Z693" s="477"/>
      <c r="AA693" s="477"/>
      <c r="AB693" s="477"/>
      <c r="AC693" s="477"/>
      <c r="AD693" s="477"/>
      <c r="AE693" s="478"/>
    </row>
    <row r="694" spans="2:109" ht="3.65" customHeight="1">
      <c r="B694" s="212"/>
      <c r="K694" s="343"/>
      <c r="P694" s="476"/>
      <c r="Q694" s="477"/>
      <c r="R694" s="477"/>
      <c r="S694" s="477"/>
      <c r="T694" s="477"/>
      <c r="U694" s="477"/>
      <c r="V694" s="477"/>
      <c r="W694" s="477"/>
      <c r="X694" s="477"/>
      <c r="Y694" s="477"/>
      <c r="Z694" s="477"/>
      <c r="AA694" s="477"/>
      <c r="AB694" s="477"/>
      <c r="AC694" s="477"/>
      <c r="AD694" s="477"/>
      <c r="AE694" s="478"/>
    </row>
    <row r="695" spans="2:109" ht="3.65" customHeight="1">
      <c r="B695" s="212"/>
      <c r="K695" s="343"/>
      <c r="P695" s="479"/>
      <c r="Q695" s="480"/>
      <c r="R695" s="480"/>
      <c r="S695" s="480"/>
      <c r="T695" s="480"/>
      <c r="U695" s="480"/>
      <c r="V695" s="480"/>
      <c r="W695" s="480"/>
      <c r="X695" s="480"/>
      <c r="Y695" s="480"/>
      <c r="Z695" s="480"/>
      <c r="AA695" s="480"/>
      <c r="AB695" s="480"/>
      <c r="AC695" s="480"/>
      <c r="AD695" s="480"/>
      <c r="AE695" s="481"/>
    </row>
    <row r="696" spans="2:109" ht="3.65" customHeight="1">
      <c r="B696" s="212"/>
      <c r="K696" s="343"/>
    </row>
    <row r="697" spans="2:109" ht="3.65" customHeight="1">
      <c r="B697" s="212"/>
      <c r="K697" s="343"/>
    </row>
    <row r="698" spans="2:109" ht="3.65" customHeight="1">
      <c r="B698" s="212"/>
      <c r="K698" s="343"/>
    </row>
    <row r="699" spans="2:109" ht="3.65" customHeight="1">
      <c r="B699" s="205"/>
      <c r="C699" s="259"/>
      <c r="D699" s="259"/>
      <c r="E699" s="259"/>
      <c r="F699" s="259"/>
      <c r="G699" s="259"/>
      <c r="H699" s="259"/>
      <c r="I699" s="259"/>
      <c r="J699" s="259"/>
      <c r="K699" s="323"/>
      <c r="L699" s="259"/>
      <c r="M699" s="259"/>
      <c r="N699" s="259"/>
      <c r="O699" s="259"/>
      <c r="P699" s="259"/>
      <c r="Q699" s="259"/>
      <c r="R699" s="259"/>
      <c r="S699" s="259"/>
      <c r="T699" s="259"/>
      <c r="U699" s="259"/>
      <c r="V699" s="259"/>
      <c r="W699" s="259"/>
      <c r="X699" s="259"/>
      <c r="Y699" s="259"/>
      <c r="Z699" s="259"/>
      <c r="AA699" s="259"/>
      <c r="AB699" s="259"/>
      <c r="AC699" s="259"/>
      <c r="AD699" s="259"/>
      <c r="AE699" s="259"/>
      <c r="AF699" s="259"/>
      <c r="AG699" s="259"/>
      <c r="AH699" s="259"/>
      <c r="AI699" s="259"/>
      <c r="AJ699" s="259"/>
      <c r="AK699" s="259"/>
      <c r="AL699" s="259"/>
      <c r="AM699" s="259"/>
      <c r="AN699" s="259"/>
      <c r="AO699" s="259"/>
      <c r="AP699" s="259"/>
      <c r="AQ699" s="259"/>
      <c r="AR699" s="259"/>
      <c r="AS699" s="259"/>
      <c r="AT699" s="259"/>
      <c r="AU699" s="259"/>
      <c r="AV699" s="259"/>
      <c r="AW699" s="259"/>
      <c r="AX699" s="259"/>
      <c r="AY699" s="259"/>
      <c r="AZ699" s="259"/>
      <c r="BA699" s="259"/>
      <c r="BB699" s="259"/>
      <c r="BC699" s="259"/>
      <c r="BD699" s="259"/>
      <c r="BE699" s="259"/>
      <c r="BF699" s="259"/>
      <c r="BG699" s="259"/>
      <c r="BH699" s="259"/>
      <c r="BI699" s="259"/>
      <c r="BJ699" s="259"/>
      <c r="BK699" s="259"/>
      <c r="BL699" s="259"/>
      <c r="BM699" s="259"/>
      <c r="BN699" s="259"/>
      <c r="BO699" s="259"/>
      <c r="BP699" s="259"/>
      <c r="BQ699" s="259"/>
      <c r="BR699" s="259"/>
      <c r="BS699" s="259"/>
      <c r="BT699" s="259"/>
      <c r="BU699" s="259"/>
      <c r="BV699" s="259"/>
      <c r="BW699" s="259"/>
      <c r="BX699" s="259"/>
      <c r="BY699" s="259"/>
      <c r="BZ699" s="259"/>
      <c r="CA699" s="259"/>
      <c r="CB699" s="259"/>
      <c r="CC699" s="259"/>
      <c r="CD699" s="259"/>
      <c r="CE699" s="259"/>
      <c r="CF699" s="259"/>
      <c r="CG699" s="259"/>
      <c r="CH699" s="259"/>
      <c r="CI699" s="259"/>
      <c r="CJ699" s="259"/>
      <c r="CK699" s="259"/>
      <c r="CL699" s="259"/>
      <c r="CM699" s="259"/>
      <c r="CN699" s="259"/>
      <c r="CO699" s="259"/>
      <c r="CP699" s="259"/>
      <c r="CQ699" s="259"/>
      <c r="CR699" s="259"/>
      <c r="CS699" s="259"/>
      <c r="CT699" s="259"/>
      <c r="CU699" s="259"/>
      <c r="CV699" s="259"/>
      <c r="CW699" s="259"/>
      <c r="CX699" s="259"/>
      <c r="CY699" s="259"/>
      <c r="CZ699" s="259"/>
      <c r="DA699" s="259"/>
      <c r="DB699" s="259"/>
      <c r="DC699" s="259"/>
      <c r="DD699" s="259"/>
      <c r="DE699" s="259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24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40" t="str">
        <f>"T_VBB"&amp;"X"&amp;G701&amp;"X"&amp;I701&amp;"X"&amp;J701</f>
        <v>T_VBBX2000X1of4X1600</v>
      </c>
      <c r="C701" s="341"/>
      <c r="D701" s="209" t="s">
        <v>75</v>
      </c>
      <c r="E701" s="341" t="s">
        <v>220</v>
      </c>
      <c r="F701" s="341" t="s">
        <v>125</v>
      </c>
      <c r="G701" s="456">
        <v>2000</v>
      </c>
      <c r="H701" s="325" t="s">
        <v>117</v>
      </c>
      <c r="I701" s="457" t="s">
        <v>191</v>
      </c>
      <c r="J701" s="458">
        <v>1600</v>
      </c>
      <c r="K701" s="342"/>
      <c r="L701" s="260"/>
      <c r="M701" s="260"/>
      <c r="N701" s="260"/>
      <c r="O701" s="260"/>
      <c r="P701" s="260"/>
      <c r="Q701" s="260"/>
      <c r="R701" s="260"/>
      <c r="S701" s="260"/>
      <c r="T701" s="260"/>
      <c r="U701" s="260"/>
      <c r="V701" s="260"/>
      <c r="W701" s="260"/>
      <c r="X701" s="260"/>
      <c r="Y701" s="260"/>
      <c r="Z701" s="260"/>
      <c r="AA701" s="260"/>
      <c r="AB701" s="260"/>
      <c r="AC701" s="260"/>
      <c r="AD701" s="260"/>
      <c r="AE701" s="260"/>
      <c r="AF701" s="260"/>
      <c r="AG701" s="260"/>
      <c r="AH701" s="260"/>
      <c r="AI701" s="260"/>
      <c r="AJ701" s="260"/>
      <c r="AK701" s="260"/>
      <c r="AL701" s="260"/>
      <c r="AM701" s="260"/>
      <c r="AN701" s="260"/>
      <c r="AO701" s="260"/>
      <c r="AP701" s="260"/>
      <c r="AQ701" s="260"/>
      <c r="AR701" s="260"/>
      <c r="AS701" s="260"/>
      <c r="AT701" s="260"/>
      <c r="AU701" s="260"/>
      <c r="AV701" s="260"/>
      <c r="AW701" s="260"/>
      <c r="AX701" s="260"/>
      <c r="AY701" s="260"/>
      <c r="AZ701" s="260"/>
      <c r="BA701" s="260"/>
      <c r="BB701" s="260"/>
      <c r="BC701" s="260"/>
      <c r="BD701" s="260"/>
      <c r="BE701" s="260"/>
      <c r="BF701" s="260"/>
      <c r="BG701" s="260"/>
      <c r="BH701" s="260"/>
      <c r="BI701" s="260"/>
      <c r="BJ701" s="260"/>
      <c r="BK701" s="260"/>
      <c r="BL701" s="260"/>
      <c r="BM701" s="260"/>
      <c r="BN701" s="260"/>
      <c r="BO701" s="260"/>
      <c r="BP701" s="260"/>
      <c r="BQ701" s="260"/>
      <c r="BR701" s="260"/>
      <c r="BS701" s="260"/>
      <c r="BT701" s="260"/>
      <c r="BU701" s="260"/>
      <c r="BV701" s="260"/>
      <c r="BW701" s="260"/>
      <c r="BX701" s="260"/>
      <c r="BY701" s="260"/>
      <c r="BZ701" s="260"/>
      <c r="CA701" s="260"/>
      <c r="CB701" s="260"/>
      <c r="CC701" s="260"/>
      <c r="CD701" s="260"/>
      <c r="CE701" s="260"/>
      <c r="CF701" s="260"/>
      <c r="CG701" s="260"/>
      <c r="CH701" s="260"/>
      <c r="CI701" s="260"/>
      <c r="CJ701" s="260"/>
      <c r="CK701" s="260"/>
      <c r="CL701" s="260"/>
      <c r="CM701" s="260"/>
      <c r="CN701" s="260"/>
      <c r="CO701" s="260"/>
      <c r="CP701" s="260"/>
      <c r="CQ701" s="260"/>
      <c r="CR701" s="260"/>
      <c r="CS701" s="260"/>
      <c r="CT701" s="260"/>
      <c r="CU701" s="260"/>
      <c r="CV701" s="260"/>
      <c r="CW701" s="260"/>
      <c r="CX701" s="260"/>
      <c r="CY701" s="260"/>
      <c r="CZ701" s="260"/>
      <c r="DA701" s="260"/>
      <c r="DB701" s="260"/>
      <c r="DC701" s="260"/>
      <c r="DD701" s="260"/>
      <c r="DE701" s="260"/>
    </row>
    <row r="702" spans="2:109" ht="15.5" customHeight="1">
      <c r="B702" s="326" t="str">
        <f>MID(D701,1,1)&amp;"_"&amp;E701&amp;"X"&amp;MID(H701,3,4)&amp;"X"&amp;MID(J701,3,4)&amp;G701&amp;I701</f>
        <v>T_VBBX400X0020001of4</v>
      </c>
      <c r="K702" s="343"/>
    </row>
    <row r="703" spans="2:109" ht="3.65" customHeight="1">
      <c r="B703" s="212"/>
      <c r="K703" s="343"/>
    </row>
    <row r="704" spans="2:109" ht="3.65" customHeight="1">
      <c r="B704" s="212"/>
      <c r="K704" s="343"/>
    </row>
    <row r="705" spans="2:30" ht="3.65" customHeight="1">
      <c r="B705" s="212"/>
      <c r="K705" s="343"/>
      <c r="O705" s="486"/>
      <c r="P705" s="487"/>
      <c r="Q705" s="487"/>
      <c r="R705" s="487"/>
      <c r="S705" s="487"/>
      <c r="T705" s="487"/>
      <c r="U705" s="487"/>
      <c r="V705" s="487"/>
      <c r="W705" s="487"/>
      <c r="X705" s="487"/>
      <c r="Y705" s="487"/>
      <c r="Z705" s="487"/>
      <c r="AA705" s="487"/>
      <c r="AB705" s="487"/>
      <c r="AC705" s="487"/>
      <c r="AD705" s="488"/>
    </row>
    <row r="706" spans="2:30" ht="3.65" customHeight="1">
      <c r="B706" s="212"/>
      <c r="K706" s="343"/>
      <c r="O706" s="489"/>
      <c r="P706" s="490"/>
      <c r="Q706" s="490"/>
      <c r="R706" s="490"/>
      <c r="S706" s="490"/>
      <c r="T706" s="490"/>
      <c r="U706" s="490"/>
      <c r="V706" s="490"/>
      <c r="W706" s="490"/>
      <c r="X706" s="490"/>
      <c r="Y706" s="490"/>
      <c r="Z706" s="490"/>
      <c r="AA706" s="490"/>
      <c r="AB706" s="490"/>
      <c r="AC706" s="490"/>
      <c r="AD706" s="491"/>
    </row>
    <row r="707" spans="2:30" ht="3.65" customHeight="1">
      <c r="B707" s="212"/>
      <c r="K707" s="343"/>
      <c r="O707" s="492"/>
      <c r="P707" s="493"/>
      <c r="Q707" s="956" t="s">
        <v>111</v>
      </c>
      <c r="R707" s="956"/>
      <c r="S707" s="956"/>
      <c r="T707" s="956"/>
      <c r="U707" s="470"/>
      <c r="V707" s="470"/>
      <c r="W707" s="470"/>
      <c r="X707" s="470"/>
      <c r="AC707" s="492"/>
      <c r="AD707" s="493"/>
    </row>
    <row r="708" spans="2:30" ht="3.65" customHeight="1">
      <c r="B708" s="212"/>
      <c r="K708" s="343"/>
      <c r="O708" s="492"/>
      <c r="P708" s="493"/>
      <c r="Q708" s="958"/>
      <c r="R708" s="958"/>
      <c r="S708" s="958"/>
      <c r="T708" s="958"/>
      <c r="U708" s="470"/>
      <c r="V708" s="470"/>
      <c r="W708" s="470"/>
      <c r="X708" s="470"/>
      <c r="AC708" s="492"/>
      <c r="AD708" s="493"/>
    </row>
    <row r="709" spans="2:30" ht="3.65" customHeight="1">
      <c r="B709" s="212"/>
      <c r="K709" s="343"/>
      <c r="O709" s="492"/>
      <c r="P709" s="493"/>
      <c r="Q709" s="958"/>
      <c r="R709" s="958"/>
      <c r="S709" s="958"/>
      <c r="T709" s="958"/>
      <c r="U709" s="350"/>
      <c r="V709" s="350"/>
      <c r="W709" s="350"/>
      <c r="X709" s="470"/>
      <c r="AC709" s="492"/>
      <c r="AD709" s="493"/>
    </row>
    <row r="710" spans="2:30" ht="3.65" customHeight="1">
      <c r="B710" s="212"/>
      <c r="K710" s="343"/>
      <c r="O710" s="492"/>
      <c r="P710" s="493"/>
      <c r="Q710" s="495"/>
      <c r="R710" s="349"/>
      <c r="S710" s="896"/>
      <c r="T710" s="897"/>
      <c r="U710" s="928"/>
      <c r="V710" s="350"/>
      <c r="W710" s="350"/>
      <c r="X710" s="896"/>
      <c r="Y710" s="897"/>
      <c r="Z710" s="928"/>
      <c r="AA710" s="470"/>
      <c r="AB710" s="483"/>
      <c r="AC710" s="492"/>
      <c r="AD710" s="493"/>
    </row>
    <row r="711" spans="2:30" ht="3.65" customHeight="1">
      <c r="B711" s="212"/>
      <c r="K711" s="343"/>
      <c r="O711" s="492"/>
      <c r="P711" s="493"/>
      <c r="Q711" s="468"/>
      <c r="R711" s="470"/>
      <c r="S711" s="899"/>
      <c r="T711" s="335"/>
      <c r="U711" s="900"/>
      <c r="V711" s="350"/>
      <c r="W711" s="350"/>
      <c r="X711" s="899"/>
      <c r="Y711" s="335"/>
      <c r="Z711" s="900"/>
      <c r="AA711" s="470"/>
      <c r="AB711" s="483"/>
      <c r="AC711" s="492"/>
      <c r="AD711" s="493"/>
    </row>
    <row r="712" spans="2:30" ht="3.65" customHeight="1">
      <c r="B712" s="212"/>
      <c r="K712" s="343"/>
      <c r="O712" s="492"/>
      <c r="P712" s="493"/>
      <c r="Q712" s="468"/>
      <c r="R712" s="470"/>
      <c r="S712" s="875"/>
      <c r="T712" s="335"/>
      <c r="U712" s="875"/>
      <c r="V712" s="350"/>
      <c r="W712" s="350"/>
      <c r="X712" s="875"/>
      <c r="Y712" s="335"/>
      <c r="Z712" s="875"/>
      <c r="AA712" s="470"/>
      <c r="AB712" s="483"/>
      <c r="AC712" s="492"/>
      <c r="AD712" s="493"/>
    </row>
    <row r="713" spans="2:30" ht="3.65" customHeight="1">
      <c r="B713" s="212"/>
      <c r="K713" s="343"/>
      <c r="O713" s="492"/>
      <c r="P713" s="493"/>
      <c r="Q713" s="468"/>
      <c r="R713" s="470"/>
      <c r="S713" s="875"/>
      <c r="T713" s="335"/>
      <c r="U713" s="875"/>
      <c r="V713" s="350"/>
      <c r="W713" s="350"/>
      <c r="X713" s="875"/>
      <c r="Y713" s="335"/>
      <c r="Z713" s="875"/>
      <c r="AA713" s="470"/>
      <c r="AB713" s="483"/>
      <c r="AC713" s="492"/>
      <c r="AD713" s="493"/>
    </row>
    <row r="714" spans="2:30" ht="3.65" customHeight="1">
      <c r="B714" s="212"/>
      <c r="K714" s="343"/>
      <c r="O714" s="492"/>
      <c r="P714" s="493"/>
      <c r="Q714" s="468"/>
      <c r="R714" s="470"/>
      <c r="S714" s="875"/>
      <c r="T714" s="335"/>
      <c r="U714" s="875"/>
      <c r="V714" s="350"/>
      <c r="W714" s="350"/>
      <c r="X714" s="875"/>
      <c r="Y714" s="335"/>
      <c r="Z714" s="875"/>
      <c r="AA714" s="470"/>
      <c r="AB714" s="483"/>
      <c r="AC714" s="492"/>
      <c r="AD714" s="493"/>
    </row>
    <row r="715" spans="2:30" ht="3.65" customHeight="1">
      <c r="B715" s="212"/>
      <c r="K715" s="343"/>
      <c r="O715" s="492"/>
      <c r="P715" s="493"/>
      <c r="Q715" s="468"/>
      <c r="R715" s="470"/>
      <c r="S715" s="875"/>
      <c r="T715" s="335"/>
      <c r="U715" s="875"/>
      <c r="V715" s="350"/>
      <c r="W715" s="350"/>
      <c r="X715" s="875"/>
      <c r="Y715" s="335"/>
      <c r="Z715" s="875"/>
      <c r="AA715" s="470"/>
      <c r="AB715" s="483"/>
      <c r="AC715" s="492"/>
      <c r="AD715" s="493"/>
    </row>
    <row r="716" spans="2:30" ht="3.65" customHeight="1">
      <c r="B716" s="212"/>
      <c r="K716" s="343"/>
      <c r="O716" s="492"/>
      <c r="P716" s="493"/>
      <c r="Q716" s="468"/>
      <c r="R716" s="470"/>
      <c r="S716" s="875"/>
      <c r="T716" s="335"/>
      <c r="U716" s="875"/>
      <c r="V716" s="350"/>
      <c r="W716" s="350"/>
      <c r="X716" s="875"/>
      <c r="Y716" s="335"/>
      <c r="Z716" s="875"/>
      <c r="AA716" s="470"/>
      <c r="AB716" s="483"/>
      <c r="AC716" s="492"/>
      <c r="AD716" s="493"/>
    </row>
    <row r="717" spans="2:30" ht="3.65" customHeight="1">
      <c r="B717" s="212"/>
      <c r="K717" s="343"/>
      <c r="O717" s="492"/>
      <c r="P717" s="493"/>
      <c r="Q717" s="468"/>
      <c r="R717" s="470"/>
      <c r="S717" s="875"/>
      <c r="T717" s="335"/>
      <c r="U717" s="875"/>
      <c r="V717" s="350"/>
      <c r="W717" s="350"/>
      <c r="X717" s="875"/>
      <c r="Y717" s="335"/>
      <c r="Z717" s="875"/>
      <c r="AA717" s="470"/>
      <c r="AB717" s="483"/>
      <c r="AC717" s="492"/>
      <c r="AD717" s="493"/>
    </row>
    <row r="718" spans="2:30" ht="3.65" customHeight="1">
      <c r="B718" s="212"/>
      <c r="K718" s="343"/>
      <c r="O718" s="492"/>
      <c r="P718" s="493"/>
      <c r="Q718" s="468"/>
      <c r="R718" s="470"/>
      <c r="S718" s="875"/>
      <c r="T718" s="335"/>
      <c r="U718" s="875"/>
      <c r="V718" s="350"/>
      <c r="W718" s="350"/>
      <c r="X718" s="875"/>
      <c r="Y718" s="335"/>
      <c r="Z718" s="875"/>
      <c r="AA718" s="470"/>
      <c r="AB718" s="483"/>
      <c r="AC718" s="492"/>
      <c r="AD718" s="493"/>
    </row>
    <row r="719" spans="2:30" ht="3.65" customHeight="1">
      <c r="B719" s="212"/>
      <c r="K719" s="343"/>
      <c r="O719" s="492"/>
      <c r="P719" s="493"/>
      <c r="Q719" s="468"/>
      <c r="R719" s="470"/>
      <c r="S719" s="875"/>
      <c r="T719" s="335"/>
      <c r="U719" s="875"/>
      <c r="V719" s="350"/>
      <c r="W719" s="350"/>
      <c r="X719" s="875"/>
      <c r="Y719" s="335"/>
      <c r="Z719" s="875"/>
      <c r="AA719" s="470"/>
      <c r="AB719" s="483"/>
      <c r="AC719" s="492"/>
      <c r="AD719" s="493"/>
    </row>
    <row r="720" spans="2:30" ht="3.65" customHeight="1">
      <c r="B720" s="212"/>
      <c r="K720" s="343"/>
      <c r="O720" s="492"/>
      <c r="P720" s="493"/>
      <c r="Q720" s="468"/>
      <c r="R720" s="470"/>
      <c r="S720" s="875"/>
      <c r="T720" s="335"/>
      <c r="U720" s="875"/>
      <c r="V720" s="350"/>
      <c r="W720" s="350"/>
      <c r="X720" s="875"/>
      <c r="Y720" s="335"/>
      <c r="Z720" s="875"/>
      <c r="AA720" s="470"/>
      <c r="AB720" s="483"/>
      <c r="AC720" s="492"/>
      <c r="AD720" s="493"/>
    </row>
    <row r="721" spans="2:30" ht="3.65" customHeight="1">
      <c r="B721" s="212"/>
      <c r="K721" s="343"/>
      <c r="O721" s="492"/>
      <c r="P721" s="493"/>
      <c r="Q721" s="468"/>
      <c r="R721" s="470"/>
      <c r="S721" s="875"/>
      <c r="T721" s="335"/>
      <c r="U721" s="875"/>
      <c r="V721" s="350"/>
      <c r="W721" s="350"/>
      <c r="X721" s="875"/>
      <c r="Y721" s="335"/>
      <c r="Z721" s="875"/>
      <c r="AA721" s="470"/>
      <c r="AB721" s="483"/>
      <c r="AC721" s="492"/>
      <c r="AD721" s="493"/>
    </row>
    <row r="722" spans="2:30" ht="3.65" customHeight="1">
      <c r="B722" s="212"/>
      <c r="K722" s="343"/>
      <c r="O722" s="492"/>
      <c r="P722" s="493"/>
      <c r="Q722" s="468"/>
      <c r="R722" s="470"/>
      <c r="S722" s="875"/>
      <c r="T722" s="335"/>
      <c r="U722" s="875"/>
      <c r="V722" s="350"/>
      <c r="W722" s="350"/>
      <c r="X722" s="875"/>
      <c r="Y722" s="335"/>
      <c r="Z722" s="875"/>
      <c r="AA722" s="470"/>
      <c r="AB722" s="483"/>
      <c r="AC722" s="492"/>
      <c r="AD722" s="493"/>
    </row>
    <row r="723" spans="2:30" ht="3.65" customHeight="1">
      <c r="B723" s="212"/>
      <c r="K723" s="343"/>
      <c r="O723" s="492"/>
      <c r="P723" s="493"/>
      <c r="Q723" s="468"/>
      <c r="R723" s="470"/>
      <c r="S723" s="875"/>
      <c r="T723" s="335"/>
      <c r="U723" s="875"/>
      <c r="V723" s="350"/>
      <c r="W723" s="350"/>
      <c r="X723" s="875"/>
      <c r="Y723" s="335"/>
      <c r="Z723" s="875"/>
      <c r="AA723" s="470"/>
      <c r="AB723" s="483"/>
      <c r="AC723" s="492"/>
      <c r="AD723" s="493"/>
    </row>
    <row r="724" spans="2:30" ht="3.65" customHeight="1">
      <c r="B724" s="212"/>
      <c r="K724" s="343"/>
      <c r="O724" s="492"/>
      <c r="P724" s="493"/>
      <c r="Q724" s="468"/>
      <c r="R724" s="470"/>
      <c r="S724" s="875"/>
      <c r="T724" s="335"/>
      <c r="U724" s="875"/>
      <c r="V724" s="350"/>
      <c r="W724" s="350"/>
      <c r="X724" s="875"/>
      <c r="Y724" s="335"/>
      <c r="Z724" s="875"/>
      <c r="AA724" s="470"/>
      <c r="AB724" s="483"/>
      <c r="AC724" s="492"/>
      <c r="AD724" s="493"/>
    </row>
    <row r="725" spans="2:30" ht="3.65" customHeight="1">
      <c r="B725" s="212"/>
      <c r="K725" s="343"/>
      <c r="O725" s="492"/>
      <c r="P725" s="493"/>
      <c r="Q725" s="468"/>
      <c r="R725" s="470"/>
      <c r="S725" s="899"/>
      <c r="T725" s="335"/>
      <c r="U725" s="900"/>
      <c r="V725" s="350"/>
      <c r="W725" s="350"/>
      <c r="X725" s="899"/>
      <c r="Y725" s="335"/>
      <c r="Z725" s="900"/>
      <c r="AA725" s="470"/>
      <c r="AB725" s="483"/>
      <c r="AC725" s="492"/>
      <c r="AD725" s="493"/>
    </row>
    <row r="726" spans="2:30" ht="3.65" customHeight="1">
      <c r="B726" s="212"/>
      <c r="K726" s="343"/>
      <c r="O726" s="492"/>
      <c r="P726" s="493"/>
      <c r="Q726" s="468"/>
      <c r="R726" s="470"/>
      <c r="S726" s="902"/>
      <c r="T726" s="903"/>
      <c r="U726" s="904"/>
      <c r="V726" s="350"/>
      <c r="W726" s="350"/>
      <c r="X726" s="902"/>
      <c r="Y726" s="903"/>
      <c r="Z726" s="904"/>
      <c r="AA726" s="470"/>
      <c r="AB726" s="483"/>
      <c r="AC726" s="492"/>
      <c r="AD726" s="493"/>
    </row>
    <row r="727" spans="2:30" ht="3.65" customHeight="1">
      <c r="B727" s="212"/>
      <c r="K727" s="343"/>
      <c r="O727" s="492"/>
      <c r="P727" s="493"/>
      <c r="Q727" s="468"/>
      <c r="R727" s="470"/>
      <c r="S727" s="470"/>
      <c r="T727" s="470"/>
      <c r="U727" s="470"/>
      <c r="V727" s="350"/>
      <c r="W727" s="350"/>
      <c r="X727" s="470"/>
      <c r="Y727" s="470"/>
      <c r="Z727" s="470"/>
      <c r="AA727" s="470"/>
      <c r="AB727" s="483"/>
      <c r="AC727" s="492"/>
      <c r="AD727" s="493"/>
    </row>
    <row r="728" spans="2:30" ht="3.65" customHeight="1">
      <c r="B728" s="212"/>
      <c r="K728" s="343"/>
      <c r="O728" s="492"/>
      <c r="P728" s="493"/>
      <c r="Q728" s="468"/>
      <c r="R728" s="470"/>
      <c r="S728" s="470"/>
      <c r="T728" s="470"/>
      <c r="U728" s="470"/>
      <c r="V728" s="350"/>
      <c r="W728" s="350"/>
      <c r="X728" s="470"/>
      <c r="Y728" s="470"/>
      <c r="Z728" s="470"/>
      <c r="AA728" s="470"/>
      <c r="AB728" s="483"/>
      <c r="AC728" s="492"/>
      <c r="AD728" s="493"/>
    </row>
    <row r="729" spans="2:30" ht="3.65" customHeight="1">
      <c r="B729" s="212"/>
      <c r="K729" s="343"/>
      <c r="O729" s="492"/>
      <c r="P729" s="493"/>
      <c r="Q729" s="468"/>
      <c r="R729" s="470"/>
      <c r="S729" s="470"/>
      <c r="T729" s="470"/>
      <c r="U729" s="470"/>
      <c r="V729" s="350"/>
      <c r="W729" s="350"/>
      <c r="X729" s="470"/>
      <c r="Y729" s="470"/>
      <c r="Z729" s="470"/>
      <c r="AA729" s="470"/>
      <c r="AB729" s="483"/>
      <c r="AC729" s="492"/>
      <c r="AD729" s="493"/>
    </row>
    <row r="730" spans="2:30" ht="3.65" customHeight="1">
      <c r="B730" s="212"/>
      <c r="K730" s="343"/>
      <c r="O730" s="492"/>
      <c r="P730" s="493"/>
      <c r="Q730" s="468"/>
      <c r="R730" s="470"/>
      <c r="S730" s="470"/>
      <c r="T730" s="470"/>
      <c r="U730" s="470"/>
      <c r="V730" s="350"/>
      <c r="W730" s="350"/>
      <c r="X730" s="470"/>
      <c r="Y730" s="470"/>
      <c r="Z730" s="470"/>
      <c r="AA730" s="470"/>
      <c r="AB730" s="483"/>
      <c r="AC730" s="492"/>
      <c r="AD730" s="493"/>
    </row>
    <row r="731" spans="2:30" ht="3.65" customHeight="1">
      <c r="B731" s="212"/>
      <c r="K731" s="343"/>
      <c r="O731" s="492"/>
      <c r="P731" s="493"/>
      <c r="Q731" s="468"/>
      <c r="R731" s="470"/>
      <c r="S731" s="470"/>
      <c r="T731" s="470"/>
      <c r="U731" s="470"/>
      <c r="V731" s="350"/>
      <c r="W731" s="350"/>
      <c r="X731" s="470"/>
      <c r="Y731" s="470"/>
      <c r="Z731" s="470"/>
      <c r="AA731" s="470"/>
      <c r="AB731" s="483"/>
      <c r="AC731" s="492"/>
      <c r="AD731" s="493"/>
    </row>
    <row r="732" spans="2:30" ht="3.65" customHeight="1">
      <c r="B732" s="212"/>
      <c r="K732" s="343"/>
      <c r="O732" s="492"/>
      <c r="P732" s="493"/>
      <c r="Q732" s="468"/>
      <c r="R732" s="470"/>
      <c r="S732" s="470"/>
      <c r="T732" s="470"/>
      <c r="U732" s="470"/>
      <c r="V732" s="350"/>
      <c r="W732" s="350"/>
      <c r="X732" s="470"/>
      <c r="Y732" s="470"/>
      <c r="Z732" s="470"/>
      <c r="AA732" s="470"/>
      <c r="AB732" s="483"/>
      <c r="AC732" s="492"/>
      <c r="AD732" s="493"/>
    </row>
    <row r="733" spans="2:30" ht="3.65" customHeight="1">
      <c r="B733" s="212"/>
      <c r="K733" s="343"/>
      <c r="O733" s="492"/>
      <c r="P733" s="493"/>
      <c r="Q733" s="468"/>
      <c r="R733" s="470"/>
      <c r="S733" s="470"/>
      <c r="T733" s="470"/>
      <c r="U733" s="470"/>
      <c r="V733" s="350"/>
      <c r="W733" s="350"/>
      <c r="X733" s="470"/>
      <c r="Y733" s="470"/>
      <c r="Z733" s="470"/>
      <c r="AA733" s="470"/>
      <c r="AB733" s="483"/>
      <c r="AC733" s="492"/>
      <c r="AD733" s="493"/>
    </row>
    <row r="734" spans="2:30" ht="3.65" customHeight="1">
      <c r="B734" s="212"/>
      <c r="K734" s="343"/>
      <c r="O734" s="492"/>
      <c r="P734" s="493"/>
      <c r="Q734" s="468"/>
      <c r="R734" s="470"/>
      <c r="S734" s="470"/>
      <c r="T734" s="470"/>
      <c r="U734" s="470"/>
      <c r="V734" s="350"/>
      <c r="W734" s="350"/>
      <c r="X734" s="470"/>
      <c r="Y734" s="470"/>
      <c r="Z734" s="470"/>
      <c r="AA734" s="470"/>
      <c r="AB734" s="483"/>
      <c r="AC734" s="492"/>
      <c r="AD734" s="493"/>
    </row>
    <row r="735" spans="2:30" ht="3.65" customHeight="1">
      <c r="B735" s="212"/>
      <c r="K735" s="343"/>
      <c r="O735" s="492"/>
      <c r="P735" s="493"/>
      <c r="Q735" s="468"/>
      <c r="R735" s="470"/>
      <c r="S735" s="470"/>
      <c r="T735" s="470"/>
      <c r="U735" s="470"/>
      <c r="V735" s="350"/>
      <c r="W735" s="350"/>
      <c r="X735" s="470"/>
      <c r="Y735" s="470"/>
      <c r="Z735" s="470"/>
      <c r="AA735" s="470"/>
      <c r="AB735" s="483"/>
      <c r="AC735" s="492"/>
      <c r="AD735" s="493"/>
    </row>
    <row r="736" spans="2:30" ht="3.65" customHeight="1">
      <c r="B736" s="212"/>
      <c r="K736" s="343"/>
      <c r="O736" s="492"/>
      <c r="P736" s="493"/>
      <c r="Q736" s="468"/>
      <c r="R736" s="470"/>
      <c r="S736" s="470"/>
      <c r="T736" s="470"/>
      <c r="U736" s="470"/>
      <c r="V736" s="350"/>
      <c r="W736" s="350"/>
      <c r="X736" s="470"/>
      <c r="Y736" s="470"/>
      <c r="Z736" s="470"/>
      <c r="AA736" s="470"/>
      <c r="AB736" s="483"/>
      <c r="AC736" s="492"/>
      <c r="AD736" s="493"/>
    </row>
    <row r="737" spans="2:30" ht="3.65" customHeight="1">
      <c r="B737" s="212"/>
      <c r="K737" s="343"/>
      <c r="O737" s="492"/>
      <c r="P737" s="493"/>
      <c r="Q737" s="468"/>
      <c r="R737" s="470"/>
      <c r="S737" s="470"/>
      <c r="T737" s="470"/>
      <c r="U737" s="470"/>
      <c r="V737" s="350"/>
      <c r="W737" s="350"/>
      <c r="X737" s="470"/>
      <c r="Y737" s="470"/>
      <c r="Z737" s="470"/>
      <c r="AA737" s="470"/>
      <c r="AB737" s="483"/>
      <c r="AC737" s="492"/>
      <c r="AD737" s="493"/>
    </row>
    <row r="738" spans="2:30" ht="3.65" customHeight="1">
      <c r="B738" s="212"/>
      <c r="K738" s="343"/>
      <c r="O738" s="492"/>
      <c r="P738" s="493"/>
      <c r="Q738" s="468"/>
      <c r="R738" s="470"/>
      <c r="S738" s="470"/>
      <c r="T738" s="470"/>
      <c r="U738" s="470"/>
      <c r="V738" s="350"/>
      <c r="W738" s="350"/>
      <c r="X738" s="470"/>
      <c r="Y738" s="470"/>
      <c r="Z738" s="470"/>
      <c r="AA738" s="470"/>
      <c r="AB738" s="483"/>
      <c r="AC738" s="492"/>
      <c r="AD738" s="493"/>
    </row>
    <row r="739" spans="2:30" ht="3.65" customHeight="1">
      <c r="B739" s="212"/>
      <c r="K739" s="343"/>
      <c r="O739" s="492"/>
      <c r="P739" s="493"/>
      <c r="Q739" s="468"/>
      <c r="R739" s="470"/>
      <c r="S739" s="470"/>
      <c r="T739" s="470"/>
      <c r="U739" s="470"/>
      <c r="V739" s="350"/>
      <c r="W739" s="350"/>
      <c r="X739" s="470"/>
      <c r="Y739" s="470"/>
      <c r="Z739" s="470"/>
      <c r="AA739" s="470"/>
      <c r="AB739" s="483"/>
      <c r="AC739" s="492"/>
      <c r="AD739" s="493"/>
    </row>
    <row r="740" spans="2:30" ht="3.65" customHeight="1">
      <c r="B740" s="212"/>
      <c r="K740" s="343"/>
      <c r="O740" s="492"/>
      <c r="P740" s="493"/>
      <c r="Q740" s="468"/>
      <c r="R740" s="470"/>
      <c r="S740" s="470"/>
      <c r="T740" s="470"/>
      <c r="U740" s="470"/>
      <c r="V740" s="350"/>
      <c r="W740" s="350"/>
      <c r="X740" s="470"/>
      <c r="Y740" s="470"/>
      <c r="Z740" s="470"/>
      <c r="AA740" s="470"/>
      <c r="AB740" s="483"/>
      <c r="AC740" s="492"/>
      <c r="AD740" s="493"/>
    </row>
    <row r="741" spans="2:30" ht="3.65" customHeight="1">
      <c r="B741" s="212"/>
      <c r="K741" s="343"/>
      <c r="O741" s="492"/>
      <c r="P741" s="493"/>
      <c r="Q741" s="468"/>
      <c r="R741" s="470"/>
      <c r="S741" s="470"/>
      <c r="T741" s="470"/>
      <c r="U741" s="470"/>
      <c r="V741" s="350"/>
      <c r="W741" s="350"/>
      <c r="X741" s="470"/>
      <c r="Y741" s="470"/>
      <c r="Z741" s="470"/>
      <c r="AA741" s="470"/>
      <c r="AB741" s="483"/>
      <c r="AC741" s="492"/>
      <c r="AD741" s="493"/>
    </row>
    <row r="742" spans="2:30" ht="3.65" customHeight="1">
      <c r="B742" s="212"/>
      <c r="K742" s="343"/>
      <c r="O742" s="492"/>
      <c r="P742" s="493"/>
      <c r="Q742" s="468"/>
      <c r="R742" s="470"/>
      <c r="S742" s="470"/>
      <c r="T742" s="470"/>
      <c r="U742" s="470"/>
      <c r="V742" s="350"/>
      <c r="W742" s="350"/>
      <c r="X742" s="470"/>
      <c r="Y742" s="470"/>
      <c r="Z742" s="470"/>
      <c r="AA742" s="470"/>
      <c r="AB742" s="483"/>
      <c r="AC742" s="492"/>
      <c r="AD742" s="493"/>
    </row>
    <row r="743" spans="2:30" ht="3.65" customHeight="1">
      <c r="B743" s="212"/>
      <c r="K743" s="343"/>
      <c r="O743" s="492"/>
      <c r="P743" s="493"/>
      <c r="Q743" s="468"/>
      <c r="R743" s="470"/>
      <c r="S743" s="470"/>
      <c r="T743" s="470"/>
      <c r="U743" s="470"/>
      <c r="V743" s="350"/>
      <c r="W743" s="350"/>
      <c r="X743" s="470"/>
      <c r="Y743" s="470"/>
      <c r="Z743" s="470"/>
      <c r="AA743" s="470"/>
      <c r="AB743" s="483"/>
      <c r="AC743" s="492"/>
      <c r="AD743" s="493"/>
    </row>
    <row r="744" spans="2:30" ht="3.65" customHeight="1">
      <c r="B744" s="212"/>
      <c r="K744" s="343"/>
      <c r="O744" s="492"/>
      <c r="P744" s="493"/>
      <c r="Q744" s="468"/>
      <c r="R744" s="470"/>
      <c r="S744" s="470"/>
      <c r="T744" s="470"/>
      <c r="U744" s="470"/>
      <c r="V744" s="350"/>
      <c r="W744" s="350"/>
      <c r="X744" s="470"/>
      <c r="Y744" s="470"/>
      <c r="Z744" s="470"/>
      <c r="AA744" s="470"/>
      <c r="AB744" s="483"/>
      <c r="AC744" s="492"/>
      <c r="AD744" s="493"/>
    </row>
    <row r="745" spans="2:30" ht="3.65" customHeight="1">
      <c r="B745" s="212"/>
      <c r="K745" s="343"/>
      <c r="O745" s="492"/>
      <c r="P745" s="493"/>
      <c r="Q745" s="468"/>
      <c r="R745" s="470"/>
      <c r="S745" s="470"/>
      <c r="T745" s="470"/>
      <c r="U745" s="470"/>
      <c r="V745" s="350"/>
      <c r="W745" s="350"/>
      <c r="X745" s="470"/>
      <c r="Y745" s="470"/>
      <c r="Z745" s="470"/>
      <c r="AA745" s="470"/>
      <c r="AB745" s="483"/>
      <c r="AC745" s="492"/>
      <c r="AD745" s="493"/>
    </row>
    <row r="746" spans="2:30" ht="3.65" customHeight="1">
      <c r="B746" s="212"/>
      <c r="K746" s="343"/>
      <c r="O746" s="492"/>
      <c r="P746" s="493"/>
      <c r="Q746" s="468"/>
      <c r="R746" s="470"/>
      <c r="S746" s="470"/>
      <c r="T746" s="470"/>
      <c r="U746" s="470"/>
      <c r="V746" s="350"/>
      <c r="W746" s="350"/>
      <c r="X746" s="470"/>
      <c r="Y746" s="470"/>
      <c r="Z746" s="470"/>
      <c r="AA746" s="470"/>
      <c r="AB746" s="483"/>
      <c r="AC746" s="492"/>
      <c r="AD746" s="493"/>
    </row>
    <row r="747" spans="2:30" ht="3.65" customHeight="1">
      <c r="B747" s="212"/>
      <c r="K747" s="343"/>
      <c r="O747" s="492"/>
      <c r="P747" s="493"/>
      <c r="Q747" s="468"/>
      <c r="R747" s="470"/>
      <c r="S747" s="470"/>
      <c r="T747" s="470"/>
      <c r="U747" s="470"/>
      <c r="V747" s="350"/>
      <c r="W747" s="350"/>
      <c r="X747" s="470"/>
      <c r="Y747" s="470"/>
      <c r="Z747" s="470"/>
      <c r="AA747" s="470"/>
      <c r="AB747" s="483"/>
      <c r="AC747" s="492"/>
      <c r="AD747" s="493"/>
    </row>
    <row r="748" spans="2:30" ht="3.65" customHeight="1">
      <c r="B748" s="212"/>
      <c r="K748" s="343"/>
      <c r="O748" s="492"/>
      <c r="P748" s="493"/>
      <c r="Q748" s="468"/>
      <c r="R748" s="470"/>
      <c r="S748" s="470"/>
      <c r="T748" s="470"/>
      <c r="U748" s="470"/>
      <c r="V748" s="350"/>
      <c r="W748" s="350"/>
      <c r="X748" s="470"/>
      <c r="Y748" s="470"/>
      <c r="Z748" s="470"/>
      <c r="AA748" s="470"/>
      <c r="AB748" s="483"/>
      <c r="AC748" s="492"/>
      <c r="AD748" s="493"/>
    </row>
    <row r="749" spans="2:30" ht="3.65" customHeight="1">
      <c r="B749" s="212"/>
      <c r="K749" s="343"/>
      <c r="O749" s="492"/>
      <c r="P749" s="493"/>
      <c r="Q749" s="468"/>
      <c r="R749" s="470"/>
      <c r="S749" s="470"/>
      <c r="T749" s="470"/>
      <c r="U749" s="470"/>
      <c r="V749" s="350"/>
      <c r="W749" s="350"/>
      <c r="X749" s="470"/>
      <c r="Y749" s="470"/>
      <c r="Z749" s="470"/>
      <c r="AA749" s="470"/>
      <c r="AB749" s="483"/>
      <c r="AC749" s="492"/>
      <c r="AD749" s="493"/>
    </row>
    <row r="750" spans="2:30" ht="3.65" customHeight="1">
      <c r="B750" s="212"/>
      <c r="K750" s="343"/>
      <c r="O750" s="492"/>
      <c r="P750" s="493"/>
      <c r="Q750" s="468"/>
      <c r="R750" s="470"/>
      <c r="S750" s="470"/>
      <c r="T750" s="470"/>
      <c r="U750" s="470"/>
      <c r="V750" s="350"/>
      <c r="W750" s="350"/>
      <c r="X750" s="470"/>
      <c r="Y750" s="470"/>
      <c r="Z750" s="470"/>
      <c r="AA750" s="470"/>
      <c r="AB750" s="483"/>
      <c r="AC750" s="492"/>
      <c r="AD750" s="493"/>
    </row>
    <row r="751" spans="2:30" ht="3.65" customHeight="1">
      <c r="B751" s="212"/>
      <c r="K751" s="343"/>
      <c r="O751" s="492"/>
      <c r="P751" s="493"/>
      <c r="Q751" s="468"/>
      <c r="R751" s="470"/>
      <c r="S751" s="470"/>
      <c r="T751" s="470"/>
      <c r="U751" s="470"/>
      <c r="V751" s="350"/>
      <c r="W751" s="350"/>
      <c r="X751" s="470"/>
      <c r="Y751" s="470"/>
      <c r="Z751" s="470"/>
      <c r="AA751" s="470"/>
      <c r="AB751" s="483"/>
      <c r="AC751" s="492"/>
      <c r="AD751" s="493"/>
    </row>
    <row r="752" spans="2:30" ht="3.65" customHeight="1">
      <c r="B752" s="212"/>
      <c r="K752" s="343"/>
      <c r="O752" s="492"/>
      <c r="P752" s="493"/>
      <c r="Q752" s="468"/>
      <c r="R752" s="470"/>
      <c r="S752" s="470"/>
      <c r="T752" s="470"/>
      <c r="U752" s="470"/>
      <c r="V752" s="350"/>
      <c r="W752" s="350"/>
      <c r="X752" s="470"/>
      <c r="Y752" s="470"/>
      <c r="Z752" s="470"/>
      <c r="AA752" s="470"/>
      <c r="AB752" s="483"/>
      <c r="AC752" s="492"/>
      <c r="AD752" s="493"/>
    </row>
    <row r="753" spans="2:30" ht="3.65" customHeight="1">
      <c r="B753" s="212"/>
      <c r="K753" s="343"/>
      <c r="O753" s="492"/>
      <c r="P753" s="493"/>
      <c r="Q753" s="468"/>
      <c r="R753" s="470"/>
      <c r="S753" s="470"/>
      <c r="T753" s="470"/>
      <c r="U753" s="470"/>
      <c r="V753" s="350"/>
      <c r="W753" s="350"/>
      <c r="X753" s="470"/>
      <c r="Y753" s="470"/>
      <c r="Z753" s="470"/>
      <c r="AA753" s="470"/>
      <c r="AB753" s="483"/>
      <c r="AC753" s="492"/>
      <c r="AD753" s="493"/>
    </row>
    <row r="754" spans="2:30" ht="3.65" customHeight="1">
      <c r="B754" s="212"/>
      <c r="K754" s="343"/>
      <c r="O754" s="492"/>
      <c r="P754" s="493"/>
      <c r="Q754" s="468"/>
      <c r="R754" s="470"/>
      <c r="S754" s="470"/>
      <c r="T754" s="470"/>
      <c r="U754" s="470"/>
      <c r="V754" s="350"/>
      <c r="W754" s="350"/>
      <c r="X754" s="470"/>
      <c r="Y754" s="470"/>
      <c r="Z754" s="470"/>
      <c r="AA754" s="470"/>
      <c r="AB754" s="483"/>
      <c r="AC754" s="492"/>
      <c r="AD754" s="493"/>
    </row>
    <row r="755" spans="2:30" ht="3.65" customHeight="1">
      <c r="B755" s="212"/>
      <c r="K755" s="343"/>
      <c r="O755" s="492"/>
      <c r="P755" s="493"/>
      <c r="Q755" s="468"/>
      <c r="R755" s="470"/>
      <c r="S755" s="470"/>
      <c r="T755" s="470"/>
      <c r="U755" s="470"/>
      <c r="V755" s="350"/>
      <c r="W755" s="350"/>
      <c r="X755" s="470"/>
      <c r="Y755" s="470"/>
      <c r="Z755" s="470"/>
      <c r="AA755" s="470"/>
      <c r="AB755" s="483"/>
      <c r="AC755" s="492"/>
      <c r="AD755" s="493"/>
    </row>
    <row r="756" spans="2:30" ht="3.65" customHeight="1">
      <c r="B756" s="212"/>
      <c r="K756" s="343"/>
      <c r="O756" s="492"/>
      <c r="P756" s="493"/>
      <c r="Q756" s="468"/>
      <c r="R756" s="470"/>
      <c r="S756" s="470"/>
      <c r="T756" s="470"/>
      <c r="U756" s="470"/>
      <c r="V756" s="350"/>
      <c r="W756" s="350"/>
      <c r="X756" s="470"/>
      <c r="Y756" s="470"/>
      <c r="Z756" s="470"/>
      <c r="AA756" s="470"/>
      <c r="AB756" s="483"/>
      <c r="AC756" s="492"/>
      <c r="AD756" s="493"/>
    </row>
    <row r="757" spans="2:30" ht="3.65" customHeight="1">
      <c r="B757" s="212"/>
      <c r="K757" s="343"/>
      <c r="O757" s="492"/>
      <c r="P757" s="493"/>
      <c r="Q757" s="468"/>
      <c r="R757" s="470"/>
      <c r="S757" s="470"/>
      <c r="T757" s="470"/>
      <c r="U757" s="470"/>
      <c r="V757" s="350"/>
      <c r="W757" s="350"/>
      <c r="X757" s="470"/>
      <c r="Y757" s="470"/>
      <c r="Z757" s="470"/>
      <c r="AA757" s="470"/>
      <c r="AB757" s="483"/>
      <c r="AC757" s="492"/>
      <c r="AD757" s="493"/>
    </row>
    <row r="758" spans="2:30" ht="3.65" customHeight="1">
      <c r="B758" s="212"/>
      <c r="K758" s="343"/>
      <c r="O758" s="492"/>
      <c r="P758" s="493"/>
      <c r="Q758" s="468"/>
      <c r="R758" s="470"/>
      <c r="S758" s="470"/>
      <c r="T758" s="470"/>
      <c r="U758" s="470"/>
      <c r="V758" s="350"/>
      <c r="W758" s="350"/>
      <c r="X758" s="470"/>
      <c r="Y758" s="470"/>
      <c r="Z758" s="470"/>
      <c r="AA758" s="470"/>
      <c r="AB758" s="483"/>
      <c r="AC758" s="492"/>
      <c r="AD758" s="493"/>
    </row>
    <row r="759" spans="2:30" ht="3.65" customHeight="1">
      <c r="B759" s="212"/>
      <c r="K759" s="343"/>
      <c r="O759" s="492"/>
      <c r="P759" s="493"/>
      <c r="Q759" s="468"/>
      <c r="R759" s="470"/>
      <c r="S759" s="470"/>
      <c r="T759" s="470"/>
      <c r="U759" s="470"/>
      <c r="V759" s="350"/>
      <c r="W759" s="350"/>
      <c r="X759" s="470"/>
      <c r="Y759" s="470"/>
      <c r="Z759" s="470"/>
      <c r="AA759" s="470"/>
      <c r="AB759" s="483"/>
      <c r="AC759" s="492"/>
      <c r="AD759" s="493"/>
    </row>
    <row r="760" spans="2:30" ht="3.65" customHeight="1">
      <c r="B760" s="212"/>
      <c r="K760" s="343"/>
      <c r="O760" s="492"/>
      <c r="P760" s="493"/>
      <c r="Q760" s="468"/>
      <c r="R760" s="470"/>
      <c r="S760" s="470"/>
      <c r="T760" s="470"/>
      <c r="U760" s="470"/>
      <c r="V760" s="350"/>
      <c r="W760" s="350"/>
      <c r="X760" s="470"/>
      <c r="Y760" s="470"/>
      <c r="Z760" s="470"/>
      <c r="AA760" s="470"/>
      <c r="AB760" s="483"/>
      <c r="AC760" s="492"/>
      <c r="AD760" s="493"/>
    </row>
    <row r="761" spans="2:30" ht="3.65" customHeight="1">
      <c r="B761" s="212"/>
      <c r="K761" s="343"/>
      <c r="O761" s="492"/>
      <c r="P761" s="493"/>
      <c r="Q761" s="468"/>
      <c r="R761" s="470"/>
      <c r="S761" s="470"/>
      <c r="T761" s="470"/>
      <c r="U761" s="470"/>
      <c r="V761" s="350"/>
      <c r="W761" s="350"/>
      <c r="X761" s="470"/>
      <c r="Y761" s="470"/>
      <c r="Z761" s="470"/>
      <c r="AA761" s="470"/>
      <c r="AB761" s="483"/>
      <c r="AC761" s="492"/>
      <c r="AD761" s="493"/>
    </row>
    <row r="762" spans="2:30" ht="3.65" customHeight="1">
      <c r="B762" s="212"/>
      <c r="K762" s="343"/>
      <c r="O762" s="492"/>
      <c r="P762" s="493"/>
      <c r="Q762" s="468"/>
      <c r="R762" s="470"/>
      <c r="S762" s="470"/>
      <c r="T762" s="470"/>
      <c r="U762" s="470"/>
      <c r="V762" s="350"/>
      <c r="W762" s="350"/>
      <c r="X762" s="470"/>
      <c r="Y762" s="470"/>
      <c r="Z762" s="470"/>
      <c r="AA762" s="470"/>
      <c r="AB762" s="483"/>
      <c r="AC762" s="492"/>
      <c r="AD762" s="493"/>
    </row>
    <row r="763" spans="2:30" ht="3.65" customHeight="1">
      <c r="B763" s="212"/>
      <c r="K763" s="343"/>
      <c r="O763" s="492"/>
      <c r="P763" s="493"/>
      <c r="Q763" s="482"/>
      <c r="R763" s="470"/>
      <c r="S763" s="470"/>
      <c r="T763" s="470"/>
      <c r="U763" s="470"/>
      <c r="V763" s="350"/>
      <c r="W763" s="350"/>
      <c r="X763" s="470"/>
      <c r="Y763" s="470"/>
      <c r="Z763" s="470"/>
      <c r="AA763" s="470"/>
      <c r="AB763" s="483"/>
      <c r="AC763" s="492"/>
      <c r="AD763" s="493"/>
    </row>
    <row r="764" spans="2:30" ht="3.65" customHeight="1">
      <c r="B764" s="212"/>
      <c r="K764" s="343"/>
      <c r="O764" s="492"/>
      <c r="P764" s="493"/>
      <c r="Q764" s="468"/>
      <c r="R764" s="470"/>
      <c r="S764" s="470"/>
      <c r="T764" s="470"/>
      <c r="U764" s="470"/>
      <c r="V764" s="470"/>
      <c r="W764" s="470"/>
      <c r="X764" s="470"/>
      <c r="Y764" s="994" t="s">
        <v>220</v>
      </c>
      <c r="Z764" s="994"/>
      <c r="AA764" s="994"/>
      <c r="AB764" s="995"/>
      <c r="AC764" s="492"/>
      <c r="AD764" s="493"/>
    </row>
    <row r="765" spans="2:30" ht="3.65" customHeight="1">
      <c r="B765" s="212"/>
      <c r="K765" s="343"/>
      <c r="O765" s="492"/>
      <c r="P765" s="493"/>
      <c r="Q765" s="496"/>
      <c r="R765" s="470"/>
      <c r="S765" s="470"/>
      <c r="T765" s="470"/>
      <c r="U765" s="470"/>
      <c r="V765" s="470"/>
      <c r="W765" s="470"/>
      <c r="X765" s="470"/>
      <c r="Y765" s="994"/>
      <c r="Z765" s="994"/>
      <c r="AA765" s="994"/>
      <c r="AB765" s="995"/>
      <c r="AC765" s="492"/>
      <c r="AD765" s="493"/>
    </row>
    <row r="766" spans="2:30" ht="3.65" customHeight="1">
      <c r="B766" s="212"/>
      <c r="K766" s="343"/>
      <c r="O766" s="492"/>
      <c r="P766" s="493"/>
      <c r="Q766" s="497"/>
      <c r="R766" s="498"/>
      <c r="S766" s="498"/>
      <c r="T766" s="498"/>
      <c r="U766" s="498"/>
      <c r="V766" s="498"/>
      <c r="W766" s="498"/>
      <c r="X766" s="498"/>
      <c r="Y766" s="1542"/>
      <c r="Z766" s="1542"/>
      <c r="AA766" s="1542"/>
      <c r="AB766" s="1545"/>
      <c r="AC766" s="492"/>
      <c r="AD766" s="493"/>
    </row>
    <row r="767" spans="2:30" ht="3.65" customHeight="1">
      <c r="B767" s="212"/>
      <c r="K767" s="343"/>
      <c r="O767" s="486"/>
      <c r="P767" s="487"/>
      <c r="Q767" s="487"/>
      <c r="R767" s="487"/>
      <c r="S767" s="487"/>
      <c r="T767" s="487"/>
      <c r="U767" s="487"/>
      <c r="V767" s="487"/>
      <c r="W767" s="487"/>
      <c r="X767" s="487"/>
      <c r="Y767" s="487"/>
      <c r="Z767" s="487"/>
      <c r="AA767" s="487"/>
      <c r="AB767" s="487"/>
      <c r="AC767" s="487"/>
      <c r="AD767" s="488"/>
    </row>
    <row r="768" spans="2:30" ht="3.65" customHeight="1">
      <c r="B768" s="212"/>
      <c r="K768" s="343"/>
      <c r="O768" s="489"/>
      <c r="P768" s="490"/>
      <c r="Q768" s="490"/>
      <c r="R768" s="490"/>
      <c r="S768" s="490"/>
      <c r="T768" s="490"/>
      <c r="U768" s="490"/>
      <c r="V768" s="490"/>
      <c r="W768" s="490"/>
      <c r="X768" s="490"/>
      <c r="Y768" s="490"/>
      <c r="Z768" s="490"/>
      <c r="AA768" s="490"/>
      <c r="AB768" s="490"/>
      <c r="AC768" s="490"/>
      <c r="AD768" s="491"/>
    </row>
    <row r="769" spans="2:109" ht="3.65" customHeight="1">
      <c r="B769" s="212"/>
      <c r="K769" s="343"/>
      <c r="O769" s="476"/>
      <c r="P769" s="477"/>
      <c r="Q769" s="477"/>
      <c r="R769" s="477"/>
      <c r="S769" s="477"/>
      <c r="T769" s="477"/>
      <c r="U769" s="477"/>
      <c r="V769" s="477"/>
      <c r="W769" s="477"/>
      <c r="X769" s="477"/>
      <c r="Y769" s="477"/>
      <c r="Z769" s="477"/>
      <c r="AA769" s="477"/>
      <c r="AB769" s="477"/>
      <c r="AC769" s="477"/>
      <c r="AD769" s="478"/>
    </row>
    <row r="770" spans="2:109" ht="3.65" customHeight="1">
      <c r="B770" s="212"/>
      <c r="K770" s="343"/>
      <c r="O770" s="476"/>
      <c r="P770" s="477"/>
      <c r="Q770" s="477"/>
      <c r="R770" s="477"/>
      <c r="S770" s="477"/>
      <c r="T770" s="477"/>
      <c r="U770" s="477"/>
      <c r="V770" s="477"/>
      <c r="W770" s="477"/>
      <c r="X770" s="477"/>
      <c r="Y770" s="477"/>
      <c r="Z770" s="477"/>
      <c r="AA770" s="477"/>
      <c r="AB770" s="477"/>
      <c r="AC770" s="477"/>
      <c r="AD770" s="478"/>
    </row>
    <row r="771" spans="2:109" ht="3.65" customHeight="1">
      <c r="B771" s="212"/>
      <c r="K771" s="343"/>
      <c r="O771" s="476"/>
      <c r="P771" s="477"/>
      <c r="Q771" s="477"/>
      <c r="R771" s="477"/>
      <c r="S771" s="477"/>
      <c r="T771" s="477"/>
      <c r="U771" s="477"/>
      <c r="V771" s="477"/>
      <c r="W771" s="477"/>
      <c r="X771" s="477"/>
      <c r="Y771" s="477"/>
      <c r="Z771" s="477"/>
      <c r="AA771" s="477"/>
      <c r="AB771" s="477"/>
      <c r="AC771" s="477"/>
      <c r="AD771" s="478"/>
    </row>
    <row r="772" spans="2:109" ht="3.65" customHeight="1">
      <c r="B772" s="212"/>
      <c r="K772" s="343"/>
      <c r="O772" s="479"/>
      <c r="P772" s="480"/>
      <c r="Q772" s="480"/>
      <c r="R772" s="480"/>
      <c r="S772" s="480"/>
      <c r="T772" s="480"/>
      <c r="U772" s="480"/>
      <c r="V772" s="480"/>
      <c r="W772" s="480"/>
      <c r="X772" s="480"/>
      <c r="Y772" s="480"/>
      <c r="Z772" s="480"/>
      <c r="AA772" s="480"/>
      <c r="AB772" s="480"/>
      <c r="AC772" s="480"/>
      <c r="AD772" s="481"/>
    </row>
    <row r="773" spans="2:109" ht="3.65" customHeight="1">
      <c r="B773" s="212"/>
      <c r="K773" s="343"/>
    </row>
    <row r="774" spans="2:109" ht="3.65" customHeight="1">
      <c r="B774" s="212"/>
      <c r="K774" s="343"/>
    </row>
    <row r="775" spans="2:109" ht="3.65" customHeight="1">
      <c r="B775" s="212"/>
      <c r="K775" s="343"/>
    </row>
    <row r="776" spans="2:109" ht="3.65" customHeight="1">
      <c r="B776" s="205"/>
      <c r="C776" s="259"/>
      <c r="D776" s="259"/>
      <c r="E776" s="259"/>
      <c r="F776" s="259"/>
      <c r="G776" s="259"/>
      <c r="H776" s="259"/>
      <c r="I776" s="259"/>
      <c r="J776" s="259"/>
      <c r="K776" s="323"/>
      <c r="L776" s="259"/>
      <c r="M776" s="259"/>
      <c r="N776" s="259"/>
      <c r="O776" s="259"/>
      <c r="P776" s="259"/>
      <c r="Q776" s="259"/>
      <c r="R776" s="259"/>
      <c r="S776" s="259"/>
      <c r="T776" s="259"/>
      <c r="U776" s="259"/>
      <c r="V776" s="259"/>
      <c r="W776" s="259"/>
      <c r="X776" s="259"/>
      <c r="Y776" s="259"/>
      <c r="Z776" s="259"/>
      <c r="AA776" s="259"/>
      <c r="AB776" s="259"/>
      <c r="AC776" s="259"/>
      <c r="AD776" s="259"/>
      <c r="AE776" s="259"/>
      <c r="AF776" s="259"/>
      <c r="AG776" s="259"/>
      <c r="AH776" s="259"/>
      <c r="AI776" s="259"/>
      <c r="AJ776" s="259"/>
      <c r="AK776" s="259"/>
      <c r="AL776" s="259"/>
      <c r="AM776" s="259"/>
      <c r="AN776" s="259"/>
      <c r="AO776" s="259"/>
      <c r="AP776" s="259"/>
      <c r="AQ776" s="259"/>
      <c r="AR776" s="259"/>
      <c r="AS776" s="259"/>
      <c r="AT776" s="259"/>
      <c r="AU776" s="259"/>
      <c r="AV776" s="259"/>
      <c r="AW776" s="259"/>
      <c r="AX776" s="259"/>
      <c r="AY776" s="259"/>
      <c r="AZ776" s="259"/>
      <c r="BA776" s="259"/>
      <c r="BB776" s="259"/>
      <c r="BC776" s="259"/>
      <c r="BD776" s="259"/>
      <c r="BE776" s="259"/>
      <c r="BF776" s="259"/>
      <c r="BG776" s="259"/>
      <c r="BH776" s="259"/>
      <c r="BI776" s="259"/>
      <c r="BJ776" s="259"/>
      <c r="BK776" s="259"/>
      <c r="BL776" s="259"/>
      <c r="BM776" s="259"/>
      <c r="BN776" s="259"/>
      <c r="BO776" s="259"/>
      <c r="BP776" s="259"/>
      <c r="BQ776" s="259"/>
      <c r="BR776" s="259"/>
      <c r="BS776" s="259"/>
      <c r="BT776" s="259"/>
      <c r="BU776" s="259"/>
      <c r="BV776" s="259"/>
      <c r="BW776" s="259"/>
      <c r="BX776" s="259"/>
      <c r="BY776" s="259"/>
      <c r="BZ776" s="259"/>
      <c r="CA776" s="259"/>
      <c r="CB776" s="259"/>
      <c r="CC776" s="259"/>
      <c r="CD776" s="259"/>
      <c r="CE776" s="259"/>
      <c r="CF776" s="259"/>
      <c r="CG776" s="259"/>
      <c r="CH776" s="259"/>
      <c r="CI776" s="259"/>
      <c r="CJ776" s="259"/>
      <c r="CK776" s="259"/>
      <c r="CL776" s="259"/>
      <c r="CM776" s="259"/>
      <c r="CN776" s="259"/>
      <c r="CO776" s="259"/>
      <c r="CP776" s="259"/>
      <c r="CQ776" s="259"/>
      <c r="CR776" s="259"/>
      <c r="CS776" s="259"/>
      <c r="CT776" s="259"/>
      <c r="CU776" s="259"/>
      <c r="CV776" s="259"/>
      <c r="CW776" s="259"/>
      <c r="CX776" s="259"/>
      <c r="CY776" s="259"/>
      <c r="CZ776" s="259"/>
      <c r="DA776" s="259"/>
      <c r="DB776" s="259"/>
      <c r="DC776" s="259"/>
      <c r="DD776" s="259"/>
      <c r="DE776" s="259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24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40" t="str">
        <f>"T_VBB"&amp;"X"&amp;G778&amp;"X"&amp;I778&amp;"X"&amp;J778</f>
        <v>T_VBBX2000X1of2X1600</v>
      </c>
      <c r="C778" s="341"/>
      <c r="D778" s="209" t="s">
        <v>75</v>
      </c>
      <c r="E778" s="341" t="s">
        <v>220</v>
      </c>
      <c r="F778" s="341" t="s">
        <v>125</v>
      </c>
      <c r="G778" s="456">
        <v>2000</v>
      </c>
      <c r="H778" s="325" t="s">
        <v>117</v>
      </c>
      <c r="I778" s="457" t="s">
        <v>192</v>
      </c>
      <c r="J778" s="458">
        <v>1600</v>
      </c>
      <c r="K778" s="342"/>
      <c r="L778" s="260"/>
      <c r="M778" s="260"/>
      <c r="N778" s="260"/>
      <c r="O778" s="260"/>
      <c r="P778" s="260"/>
      <c r="Q778" s="260"/>
      <c r="R778" s="260"/>
      <c r="S778" s="260"/>
      <c r="T778" s="260"/>
      <c r="U778" s="260"/>
      <c r="V778" s="260"/>
      <c r="W778" s="260"/>
      <c r="X778" s="260"/>
      <c r="Y778" s="260"/>
      <c r="Z778" s="260"/>
      <c r="AA778" s="260"/>
      <c r="AB778" s="260"/>
      <c r="AC778" s="260"/>
      <c r="AD778" s="260"/>
      <c r="AE778" s="260"/>
      <c r="AF778" s="260"/>
      <c r="AG778" s="260"/>
      <c r="AH778" s="260"/>
      <c r="AI778" s="260"/>
      <c r="AJ778" s="260"/>
      <c r="AK778" s="260"/>
      <c r="AL778" s="260"/>
      <c r="AM778" s="260"/>
      <c r="AN778" s="260"/>
      <c r="AO778" s="260"/>
      <c r="AP778" s="260"/>
      <c r="AQ778" s="260"/>
      <c r="AR778" s="260"/>
      <c r="AS778" s="260"/>
      <c r="AT778" s="260"/>
      <c r="AU778" s="260"/>
      <c r="AV778" s="260"/>
      <c r="AW778" s="260"/>
      <c r="AX778" s="260"/>
      <c r="AY778" s="260"/>
      <c r="AZ778" s="260"/>
      <c r="BA778" s="260"/>
      <c r="BB778" s="260"/>
      <c r="BC778" s="260"/>
      <c r="BD778" s="260"/>
      <c r="BE778" s="260"/>
      <c r="BF778" s="260"/>
      <c r="BG778" s="260"/>
      <c r="BH778" s="260"/>
      <c r="BI778" s="260"/>
      <c r="BJ778" s="260"/>
      <c r="BK778" s="260"/>
      <c r="BL778" s="260"/>
      <c r="BM778" s="260"/>
      <c r="BN778" s="260"/>
      <c r="BO778" s="260"/>
      <c r="BP778" s="260"/>
      <c r="BQ778" s="260"/>
      <c r="BR778" s="260"/>
      <c r="BS778" s="260"/>
      <c r="BT778" s="260"/>
      <c r="BU778" s="260"/>
      <c r="BV778" s="260"/>
      <c r="BW778" s="260"/>
      <c r="BX778" s="260"/>
      <c r="BY778" s="260"/>
      <c r="BZ778" s="260"/>
      <c r="CA778" s="260"/>
      <c r="CB778" s="260"/>
      <c r="CC778" s="260"/>
      <c r="CD778" s="260"/>
      <c r="CE778" s="260"/>
      <c r="CF778" s="260"/>
      <c r="CG778" s="260"/>
      <c r="CH778" s="260"/>
      <c r="CI778" s="260"/>
      <c r="CJ778" s="260"/>
      <c r="CK778" s="260"/>
      <c r="CL778" s="260"/>
      <c r="CM778" s="260"/>
      <c r="CN778" s="260"/>
      <c r="CO778" s="260"/>
      <c r="CP778" s="260"/>
      <c r="CQ778" s="260"/>
      <c r="CR778" s="260"/>
      <c r="CS778" s="260"/>
      <c r="CT778" s="260"/>
      <c r="CU778" s="260"/>
      <c r="CV778" s="260"/>
      <c r="CW778" s="260"/>
      <c r="CX778" s="260"/>
      <c r="CY778" s="260"/>
      <c r="CZ778" s="260"/>
      <c r="DA778" s="260"/>
      <c r="DB778" s="260"/>
      <c r="DC778" s="260"/>
      <c r="DD778" s="260"/>
      <c r="DE778" s="260"/>
    </row>
    <row r="779" spans="2:109" ht="15.5" customHeight="1">
      <c r="B779" s="326" t="str">
        <f>MID(D778,1,1)&amp;"_"&amp;E778&amp;"X"&amp;MID(H778,3,4)&amp;"X"&amp;MID(J778,3,4)&amp;G778&amp;I778</f>
        <v>T_VBBX400X0020001of2</v>
      </c>
      <c r="K779" s="343"/>
    </row>
    <row r="780" spans="2:109" ht="3.65" customHeight="1">
      <c r="B780" s="212"/>
      <c r="K780" s="343"/>
    </row>
    <row r="781" spans="2:109" ht="3.65" customHeight="1">
      <c r="B781" s="212"/>
      <c r="K781" s="343"/>
    </row>
    <row r="782" spans="2:109" ht="3.65" customHeight="1">
      <c r="B782" s="212"/>
      <c r="K782" s="343"/>
      <c r="O782" s="486"/>
      <c r="P782" s="487"/>
      <c r="Q782" s="487"/>
      <c r="R782" s="487"/>
      <c r="S782" s="487"/>
      <c r="T782" s="487"/>
      <c r="U782" s="487"/>
      <c r="V782" s="487"/>
      <c r="W782" s="487"/>
      <c r="X782" s="487"/>
      <c r="Y782" s="487"/>
      <c r="Z782" s="487"/>
      <c r="AA782" s="487"/>
      <c r="AB782" s="487"/>
      <c r="AC782" s="487"/>
      <c r="AD782" s="488"/>
    </row>
    <row r="783" spans="2:109" ht="3.65" customHeight="1">
      <c r="B783" s="212"/>
      <c r="K783" s="343"/>
      <c r="O783" s="489"/>
      <c r="P783" s="490"/>
      <c r="Q783" s="490"/>
      <c r="R783" s="490"/>
      <c r="S783" s="490"/>
      <c r="T783" s="490"/>
      <c r="U783" s="490"/>
      <c r="V783" s="490"/>
      <c r="W783" s="490"/>
      <c r="X783" s="490"/>
      <c r="Y783" s="490"/>
      <c r="Z783" s="490"/>
      <c r="AA783" s="490"/>
      <c r="AB783" s="490"/>
      <c r="AC783" s="490"/>
      <c r="AD783" s="491"/>
    </row>
    <row r="784" spans="2:109" ht="3.65" customHeight="1">
      <c r="B784" s="212"/>
      <c r="K784" s="343"/>
      <c r="O784" s="492"/>
      <c r="P784" s="493"/>
      <c r="Q784" s="956" t="s">
        <v>111</v>
      </c>
      <c r="R784" s="956"/>
      <c r="S784" s="956"/>
      <c r="T784" s="956"/>
      <c r="U784" s="500"/>
      <c r="V784" s="470"/>
      <c r="W784" s="470"/>
      <c r="X784" s="470"/>
      <c r="AC784" s="492"/>
      <c r="AD784" s="493"/>
    </row>
    <row r="785" spans="2:30" ht="3.65" customHeight="1">
      <c r="B785" s="212"/>
      <c r="K785" s="343"/>
      <c r="O785" s="492"/>
      <c r="P785" s="493"/>
      <c r="Q785" s="958"/>
      <c r="R785" s="958"/>
      <c r="S785" s="958"/>
      <c r="T785" s="958"/>
      <c r="U785" s="470"/>
      <c r="V785" s="470"/>
      <c r="W785" s="470"/>
      <c r="X785" s="470"/>
      <c r="AC785" s="492"/>
      <c r="AD785" s="493"/>
    </row>
    <row r="786" spans="2:30" ht="3.65" customHeight="1">
      <c r="B786" s="212"/>
      <c r="K786" s="343"/>
      <c r="O786" s="492"/>
      <c r="P786" s="493"/>
      <c r="Q786" s="958"/>
      <c r="R786" s="958"/>
      <c r="S786" s="958"/>
      <c r="T786" s="958"/>
      <c r="U786" s="350"/>
      <c r="V786" s="350"/>
      <c r="W786" s="350"/>
      <c r="X786" s="470"/>
      <c r="AC786" s="492"/>
      <c r="AD786" s="493"/>
    </row>
    <row r="787" spans="2:30" ht="3.65" customHeight="1">
      <c r="B787" s="212"/>
      <c r="K787" s="343"/>
      <c r="O787" s="492"/>
      <c r="P787" s="493"/>
      <c r="Q787" s="495"/>
      <c r="R787" s="349"/>
      <c r="S787" s="896"/>
      <c r="T787" s="897"/>
      <c r="U787" s="928"/>
      <c r="V787" s="350"/>
      <c r="W787" s="350"/>
      <c r="X787" s="896"/>
      <c r="Y787" s="897"/>
      <c r="Z787" s="928"/>
      <c r="AA787" s="470"/>
      <c r="AB787" s="483"/>
      <c r="AC787" s="492"/>
      <c r="AD787" s="493"/>
    </row>
    <row r="788" spans="2:30" ht="3.65" customHeight="1">
      <c r="B788" s="212"/>
      <c r="K788" s="343"/>
      <c r="O788" s="492"/>
      <c r="P788" s="493"/>
      <c r="Q788" s="468"/>
      <c r="R788" s="470"/>
      <c r="S788" s="899"/>
      <c r="T788" s="335"/>
      <c r="U788" s="900"/>
      <c r="V788" s="350"/>
      <c r="W788" s="350"/>
      <c r="X788" s="899"/>
      <c r="Y788" s="335"/>
      <c r="Z788" s="900"/>
      <c r="AA788" s="470"/>
      <c r="AB788" s="483"/>
      <c r="AC788" s="492"/>
      <c r="AD788" s="493"/>
    </row>
    <row r="789" spans="2:30" ht="3.65" customHeight="1">
      <c r="B789" s="212"/>
      <c r="K789" s="343"/>
      <c r="O789" s="492"/>
      <c r="P789" s="493"/>
      <c r="Q789" s="468"/>
      <c r="R789" s="470"/>
      <c r="S789" s="875"/>
      <c r="T789" s="335"/>
      <c r="U789" s="875"/>
      <c r="V789" s="350"/>
      <c r="W789" s="350"/>
      <c r="X789" s="875"/>
      <c r="Y789" s="335"/>
      <c r="Z789" s="875"/>
      <c r="AA789" s="470"/>
      <c r="AB789" s="483"/>
      <c r="AC789" s="492"/>
      <c r="AD789" s="493"/>
    </row>
    <row r="790" spans="2:30" ht="3.65" customHeight="1">
      <c r="B790" s="212"/>
      <c r="K790" s="343"/>
      <c r="O790" s="492"/>
      <c r="P790" s="493"/>
      <c r="Q790" s="468"/>
      <c r="R790" s="470"/>
      <c r="S790" s="875"/>
      <c r="T790" s="335"/>
      <c r="U790" s="875"/>
      <c r="V790" s="350"/>
      <c r="W790" s="350"/>
      <c r="X790" s="875"/>
      <c r="Y790" s="335"/>
      <c r="Z790" s="875"/>
      <c r="AA790" s="470"/>
      <c r="AB790" s="483"/>
      <c r="AC790" s="492"/>
      <c r="AD790" s="493"/>
    </row>
    <row r="791" spans="2:30" ht="3.65" customHeight="1">
      <c r="B791" s="212"/>
      <c r="K791" s="343"/>
      <c r="O791" s="492"/>
      <c r="P791" s="493"/>
      <c r="Q791" s="468"/>
      <c r="R791" s="470"/>
      <c r="S791" s="875"/>
      <c r="T791" s="335"/>
      <c r="U791" s="875"/>
      <c r="V791" s="350"/>
      <c r="W791" s="350"/>
      <c r="X791" s="875"/>
      <c r="Y791" s="335"/>
      <c r="Z791" s="875"/>
      <c r="AA791" s="470"/>
      <c r="AB791" s="483"/>
      <c r="AC791" s="492"/>
      <c r="AD791" s="493"/>
    </row>
    <row r="792" spans="2:30" ht="3.65" customHeight="1">
      <c r="B792" s="212"/>
      <c r="K792" s="343"/>
      <c r="O792" s="492"/>
      <c r="P792" s="493"/>
      <c r="Q792" s="468"/>
      <c r="R792" s="470"/>
      <c r="S792" s="875"/>
      <c r="T792" s="335"/>
      <c r="U792" s="875"/>
      <c r="V792" s="350"/>
      <c r="W792" s="350"/>
      <c r="X792" s="875"/>
      <c r="Y792" s="335"/>
      <c r="Z792" s="875"/>
      <c r="AA792" s="470"/>
      <c r="AB792" s="483"/>
      <c r="AC792" s="492"/>
      <c r="AD792" s="493"/>
    </row>
    <row r="793" spans="2:30" ht="3.65" customHeight="1">
      <c r="B793" s="212"/>
      <c r="K793" s="343"/>
      <c r="O793" s="492"/>
      <c r="P793" s="493"/>
      <c r="Q793" s="468"/>
      <c r="R793" s="470"/>
      <c r="S793" s="875"/>
      <c r="T793" s="335"/>
      <c r="U793" s="875"/>
      <c r="V793" s="350"/>
      <c r="W793" s="350"/>
      <c r="X793" s="875"/>
      <c r="Y793" s="335"/>
      <c r="Z793" s="875"/>
      <c r="AA793" s="470"/>
      <c r="AB793" s="483"/>
      <c r="AC793" s="492"/>
      <c r="AD793" s="493"/>
    </row>
    <row r="794" spans="2:30" ht="3.65" customHeight="1">
      <c r="B794" s="212"/>
      <c r="K794" s="343"/>
      <c r="O794" s="492"/>
      <c r="P794" s="493"/>
      <c r="Q794" s="468"/>
      <c r="R794" s="470"/>
      <c r="S794" s="875"/>
      <c r="T794" s="335"/>
      <c r="U794" s="875"/>
      <c r="V794" s="350"/>
      <c r="W794" s="350"/>
      <c r="X794" s="875"/>
      <c r="Y794" s="335"/>
      <c r="Z794" s="875"/>
      <c r="AA794" s="470"/>
      <c r="AB794" s="483"/>
      <c r="AC794" s="492"/>
      <c r="AD794" s="493"/>
    </row>
    <row r="795" spans="2:30" ht="3.65" customHeight="1">
      <c r="B795" s="212"/>
      <c r="K795" s="343"/>
      <c r="O795" s="492"/>
      <c r="P795" s="493"/>
      <c r="Q795" s="468"/>
      <c r="R795" s="470"/>
      <c r="S795" s="875"/>
      <c r="T795" s="335"/>
      <c r="U795" s="875"/>
      <c r="V795" s="350"/>
      <c r="W795" s="350"/>
      <c r="X795" s="875"/>
      <c r="Y795" s="335"/>
      <c r="Z795" s="875"/>
      <c r="AA795" s="470"/>
      <c r="AB795" s="483"/>
      <c r="AC795" s="492"/>
      <c r="AD795" s="493"/>
    </row>
    <row r="796" spans="2:30" ht="3.65" customHeight="1">
      <c r="B796" s="212"/>
      <c r="K796" s="343"/>
      <c r="O796" s="492"/>
      <c r="P796" s="493"/>
      <c r="Q796" s="468"/>
      <c r="R796" s="470"/>
      <c r="S796" s="875"/>
      <c r="T796" s="335"/>
      <c r="U796" s="875"/>
      <c r="V796" s="350"/>
      <c r="W796" s="350"/>
      <c r="X796" s="875"/>
      <c r="Y796" s="335"/>
      <c r="Z796" s="875"/>
      <c r="AA796" s="470"/>
      <c r="AB796" s="483"/>
      <c r="AC796" s="492"/>
      <c r="AD796" s="493"/>
    </row>
    <row r="797" spans="2:30" ht="3.65" customHeight="1">
      <c r="B797" s="212"/>
      <c r="K797" s="343"/>
      <c r="O797" s="492"/>
      <c r="P797" s="493"/>
      <c r="Q797" s="468"/>
      <c r="R797" s="470"/>
      <c r="S797" s="875"/>
      <c r="T797" s="335"/>
      <c r="U797" s="875"/>
      <c r="V797" s="350"/>
      <c r="W797" s="350"/>
      <c r="X797" s="875"/>
      <c r="Y797" s="335"/>
      <c r="Z797" s="875"/>
      <c r="AA797" s="470"/>
      <c r="AB797" s="483"/>
      <c r="AC797" s="492"/>
      <c r="AD797" s="493"/>
    </row>
    <row r="798" spans="2:30" ht="3.65" customHeight="1">
      <c r="B798" s="212"/>
      <c r="K798" s="343"/>
      <c r="O798" s="492"/>
      <c r="P798" s="493"/>
      <c r="Q798" s="468"/>
      <c r="R798" s="470"/>
      <c r="S798" s="875"/>
      <c r="T798" s="335"/>
      <c r="U798" s="875"/>
      <c r="V798" s="350"/>
      <c r="W798" s="350"/>
      <c r="X798" s="875"/>
      <c r="Y798" s="335"/>
      <c r="Z798" s="875"/>
      <c r="AA798" s="470"/>
      <c r="AB798" s="483"/>
      <c r="AC798" s="492"/>
      <c r="AD798" s="493"/>
    </row>
    <row r="799" spans="2:30" ht="3.65" customHeight="1">
      <c r="B799" s="212"/>
      <c r="K799" s="343"/>
      <c r="O799" s="492"/>
      <c r="P799" s="493"/>
      <c r="Q799" s="468"/>
      <c r="R799" s="470"/>
      <c r="S799" s="875"/>
      <c r="T799" s="335"/>
      <c r="U799" s="875"/>
      <c r="V799" s="350"/>
      <c r="W799" s="350"/>
      <c r="X799" s="875"/>
      <c r="Y799" s="335"/>
      <c r="Z799" s="875"/>
      <c r="AA799" s="470"/>
      <c r="AB799" s="483"/>
      <c r="AC799" s="492"/>
      <c r="AD799" s="493"/>
    </row>
    <row r="800" spans="2:30" ht="3.65" customHeight="1">
      <c r="B800" s="212"/>
      <c r="K800" s="343"/>
      <c r="O800" s="492"/>
      <c r="P800" s="493"/>
      <c r="Q800" s="468"/>
      <c r="R800" s="470"/>
      <c r="S800" s="875"/>
      <c r="T800" s="335"/>
      <c r="U800" s="875"/>
      <c r="V800" s="350"/>
      <c r="W800" s="350"/>
      <c r="X800" s="875"/>
      <c r="Y800" s="335"/>
      <c r="Z800" s="875"/>
      <c r="AA800" s="470"/>
      <c r="AB800" s="483"/>
      <c r="AC800" s="492"/>
      <c r="AD800" s="493"/>
    </row>
    <row r="801" spans="2:30" ht="3.65" customHeight="1">
      <c r="B801" s="212"/>
      <c r="K801" s="343"/>
      <c r="O801" s="492"/>
      <c r="P801" s="493"/>
      <c r="Q801" s="468"/>
      <c r="R801" s="470"/>
      <c r="S801" s="875"/>
      <c r="T801" s="335"/>
      <c r="U801" s="875"/>
      <c r="V801" s="350"/>
      <c r="W801" s="350"/>
      <c r="X801" s="875"/>
      <c r="Y801" s="335"/>
      <c r="Z801" s="875"/>
      <c r="AA801" s="470"/>
      <c r="AB801" s="483"/>
      <c r="AC801" s="492"/>
      <c r="AD801" s="493"/>
    </row>
    <row r="802" spans="2:30" ht="3.65" customHeight="1">
      <c r="B802" s="212"/>
      <c r="K802" s="343"/>
      <c r="O802" s="492"/>
      <c r="P802" s="493"/>
      <c r="Q802" s="468"/>
      <c r="R802" s="470"/>
      <c r="S802" s="875"/>
      <c r="T802" s="335"/>
      <c r="U802" s="875"/>
      <c r="V802" s="350"/>
      <c r="W802" s="350"/>
      <c r="X802" s="875"/>
      <c r="Y802" s="335"/>
      <c r="Z802" s="875"/>
      <c r="AA802" s="470"/>
      <c r="AB802" s="483"/>
      <c r="AC802" s="492"/>
      <c r="AD802" s="493"/>
    </row>
    <row r="803" spans="2:30" ht="3.65" customHeight="1">
      <c r="B803" s="212"/>
      <c r="K803" s="343"/>
      <c r="O803" s="492"/>
      <c r="P803" s="493"/>
      <c r="Q803" s="468"/>
      <c r="R803" s="470"/>
      <c r="S803" s="875"/>
      <c r="T803" s="335"/>
      <c r="U803" s="875"/>
      <c r="V803" s="350"/>
      <c r="W803" s="350"/>
      <c r="X803" s="875"/>
      <c r="Y803" s="335"/>
      <c r="Z803" s="875"/>
      <c r="AA803" s="470"/>
      <c r="AB803" s="483"/>
      <c r="AC803" s="492"/>
      <c r="AD803" s="493"/>
    </row>
    <row r="804" spans="2:30" ht="3.65" customHeight="1">
      <c r="B804" s="212"/>
      <c r="K804" s="343"/>
      <c r="O804" s="492"/>
      <c r="P804" s="493"/>
      <c r="Q804" s="468"/>
      <c r="R804" s="470"/>
      <c r="S804" s="875"/>
      <c r="T804" s="335"/>
      <c r="U804" s="875"/>
      <c r="V804" s="350"/>
      <c r="W804" s="350"/>
      <c r="X804" s="875"/>
      <c r="Y804" s="335"/>
      <c r="Z804" s="875"/>
      <c r="AA804" s="470"/>
      <c r="AB804" s="483"/>
      <c r="AC804" s="492"/>
      <c r="AD804" s="493"/>
    </row>
    <row r="805" spans="2:30" ht="3.65" customHeight="1">
      <c r="B805" s="212"/>
      <c r="K805" s="343"/>
      <c r="O805" s="492"/>
      <c r="P805" s="493"/>
      <c r="Q805" s="468"/>
      <c r="R805" s="470"/>
      <c r="S805" s="875"/>
      <c r="T805" s="335"/>
      <c r="U805" s="875"/>
      <c r="V805" s="350"/>
      <c r="W805" s="350"/>
      <c r="X805" s="875"/>
      <c r="Y805" s="335"/>
      <c r="Z805" s="875"/>
      <c r="AA805" s="470"/>
      <c r="AB805" s="483"/>
      <c r="AC805" s="492"/>
      <c r="AD805" s="493"/>
    </row>
    <row r="806" spans="2:30" ht="3.65" customHeight="1">
      <c r="B806" s="212"/>
      <c r="K806" s="343"/>
      <c r="O806" s="492"/>
      <c r="P806" s="493"/>
      <c r="Q806" s="468"/>
      <c r="R806" s="470"/>
      <c r="S806" s="875"/>
      <c r="T806" s="335"/>
      <c r="U806" s="875"/>
      <c r="V806" s="350"/>
      <c r="W806" s="350"/>
      <c r="X806" s="875"/>
      <c r="Y806" s="335"/>
      <c r="Z806" s="875"/>
      <c r="AA806" s="470"/>
      <c r="AB806" s="483"/>
      <c r="AC806" s="492"/>
      <c r="AD806" s="493"/>
    </row>
    <row r="807" spans="2:30" ht="3.65" customHeight="1">
      <c r="B807" s="212"/>
      <c r="K807" s="343"/>
      <c r="O807" s="492"/>
      <c r="P807" s="493"/>
      <c r="Q807" s="468"/>
      <c r="R807" s="470"/>
      <c r="S807" s="875"/>
      <c r="T807" s="335"/>
      <c r="U807" s="875"/>
      <c r="V807" s="350"/>
      <c r="W807" s="350"/>
      <c r="X807" s="875"/>
      <c r="Y807" s="335"/>
      <c r="Z807" s="875"/>
      <c r="AA807" s="470"/>
      <c r="AB807" s="483"/>
      <c r="AC807" s="492"/>
      <c r="AD807" s="493"/>
    </row>
    <row r="808" spans="2:30" ht="3.65" customHeight="1">
      <c r="B808" s="212"/>
      <c r="K808" s="343"/>
      <c r="O808" s="492"/>
      <c r="P808" s="493"/>
      <c r="Q808" s="468"/>
      <c r="R808" s="470"/>
      <c r="S808" s="875"/>
      <c r="T808" s="335"/>
      <c r="U808" s="875"/>
      <c r="V808" s="350"/>
      <c r="W808" s="350"/>
      <c r="X808" s="875"/>
      <c r="Y808" s="335"/>
      <c r="Z808" s="875"/>
      <c r="AA808" s="470"/>
      <c r="AB808" s="483"/>
      <c r="AC808" s="492"/>
      <c r="AD808" s="493"/>
    </row>
    <row r="809" spans="2:30" ht="3.65" customHeight="1">
      <c r="B809" s="212"/>
      <c r="K809" s="343"/>
      <c r="O809" s="492"/>
      <c r="P809" s="493"/>
      <c r="Q809" s="468"/>
      <c r="R809" s="470"/>
      <c r="S809" s="875"/>
      <c r="T809" s="335"/>
      <c r="U809" s="875"/>
      <c r="V809" s="350"/>
      <c r="W809" s="350"/>
      <c r="X809" s="875"/>
      <c r="Y809" s="335"/>
      <c r="Z809" s="875"/>
      <c r="AA809" s="470"/>
      <c r="AB809" s="483"/>
      <c r="AC809" s="492"/>
      <c r="AD809" s="493"/>
    </row>
    <row r="810" spans="2:30" ht="3.65" customHeight="1">
      <c r="B810" s="212"/>
      <c r="K810" s="343"/>
      <c r="O810" s="492"/>
      <c r="P810" s="493"/>
      <c r="Q810" s="468"/>
      <c r="R810" s="470"/>
      <c r="S810" s="875"/>
      <c r="T810" s="335"/>
      <c r="U810" s="875"/>
      <c r="V810" s="350"/>
      <c r="W810" s="350"/>
      <c r="X810" s="875"/>
      <c r="Y810" s="335"/>
      <c r="Z810" s="875"/>
      <c r="AA810" s="470"/>
      <c r="AB810" s="483"/>
      <c r="AC810" s="492"/>
      <c r="AD810" s="493"/>
    </row>
    <row r="811" spans="2:30" ht="3.65" customHeight="1">
      <c r="B811" s="212"/>
      <c r="K811" s="343"/>
      <c r="O811" s="492"/>
      <c r="P811" s="493"/>
      <c r="Q811" s="468"/>
      <c r="R811" s="470"/>
      <c r="S811" s="875"/>
      <c r="T811" s="335"/>
      <c r="U811" s="875"/>
      <c r="V811" s="350"/>
      <c r="W811" s="350"/>
      <c r="X811" s="875"/>
      <c r="Y811" s="335"/>
      <c r="Z811" s="875"/>
      <c r="AA811" s="470"/>
      <c r="AB811" s="483"/>
      <c r="AC811" s="492"/>
      <c r="AD811" s="493"/>
    </row>
    <row r="812" spans="2:30" ht="3.65" customHeight="1">
      <c r="B812" s="212"/>
      <c r="K812" s="343"/>
      <c r="O812" s="492"/>
      <c r="P812" s="493"/>
      <c r="Q812" s="468"/>
      <c r="R812" s="470"/>
      <c r="S812" s="875"/>
      <c r="T812" s="335"/>
      <c r="U812" s="875"/>
      <c r="V812" s="350"/>
      <c r="W812" s="350"/>
      <c r="X812" s="875"/>
      <c r="Y812" s="335"/>
      <c r="Z812" s="875"/>
      <c r="AA812" s="470"/>
      <c r="AB812" s="483"/>
      <c r="AC812" s="492"/>
      <c r="AD812" s="493"/>
    </row>
    <row r="813" spans="2:30" ht="3.65" customHeight="1">
      <c r="B813" s="212"/>
      <c r="K813" s="343"/>
      <c r="O813" s="492"/>
      <c r="P813" s="493"/>
      <c r="Q813" s="468"/>
      <c r="R813" s="470"/>
      <c r="S813" s="875"/>
      <c r="T813" s="335"/>
      <c r="U813" s="875"/>
      <c r="V813" s="350"/>
      <c r="W813" s="350"/>
      <c r="X813" s="875"/>
      <c r="Y813" s="335"/>
      <c r="Z813" s="875"/>
      <c r="AA813" s="470"/>
      <c r="AB813" s="483"/>
      <c r="AC813" s="492"/>
      <c r="AD813" s="493"/>
    </row>
    <row r="814" spans="2:30" ht="3.65" customHeight="1">
      <c r="B814" s="212"/>
      <c r="K814" s="343"/>
      <c r="O814" s="492"/>
      <c r="P814" s="493"/>
      <c r="Q814" s="468"/>
      <c r="R814" s="470"/>
      <c r="S814" s="875"/>
      <c r="T814" s="335"/>
      <c r="U814" s="875"/>
      <c r="V814" s="350"/>
      <c r="W814" s="350"/>
      <c r="X814" s="875"/>
      <c r="Y814" s="335"/>
      <c r="Z814" s="875"/>
      <c r="AA814" s="470"/>
      <c r="AB814" s="483"/>
      <c r="AC814" s="492"/>
      <c r="AD814" s="493"/>
    </row>
    <row r="815" spans="2:30" ht="3.65" customHeight="1">
      <c r="B815" s="212"/>
      <c r="K815" s="343"/>
      <c r="O815" s="492"/>
      <c r="P815" s="493"/>
      <c r="Q815" s="468"/>
      <c r="R815" s="470"/>
      <c r="S815" s="875"/>
      <c r="T815" s="335"/>
      <c r="U815" s="875"/>
      <c r="V815" s="350"/>
      <c r="W815" s="350"/>
      <c r="X815" s="875"/>
      <c r="Y815" s="335"/>
      <c r="Z815" s="875"/>
      <c r="AA815" s="470"/>
      <c r="AB815" s="483"/>
      <c r="AC815" s="492"/>
      <c r="AD815" s="493"/>
    </row>
    <row r="816" spans="2:30" ht="3.65" customHeight="1">
      <c r="B816" s="212"/>
      <c r="K816" s="343"/>
      <c r="O816" s="492"/>
      <c r="P816" s="493"/>
      <c r="Q816" s="468"/>
      <c r="R816" s="470"/>
      <c r="S816" s="875"/>
      <c r="T816" s="335"/>
      <c r="U816" s="875"/>
      <c r="V816" s="350"/>
      <c r="W816" s="350"/>
      <c r="X816" s="875"/>
      <c r="Y816" s="335"/>
      <c r="Z816" s="875"/>
      <c r="AA816" s="470"/>
      <c r="AB816" s="483"/>
      <c r="AC816" s="492"/>
      <c r="AD816" s="493"/>
    </row>
    <row r="817" spans="2:30" ht="3.65" customHeight="1">
      <c r="B817" s="212"/>
      <c r="K817" s="343"/>
      <c r="O817" s="492"/>
      <c r="P817" s="493"/>
      <c r="Q817" s="468"/>
      <c r="R817" s="470"/>
      <c r="S817" s="875"/>
      <c r="T817" s="335"/>
      <c r="U817" s="875"/>
      <c r="V817" s="350"/>
      <c r="W817" s="350"/>
      <c r="X817" s="875"/>
      <c r="Y817" s="335"/>
      <c r="Z817" s="875"/>
      <c r="AA817" s="470"/>
      <c r="AB817" s="483"/>
      <c r="AC817" s="492"/>
      <c r="AD817" s="493"/>
    </row>
    <row r="818" spans="2:30" ht="3.65" customHeight="1">
      <c r="B818" s="212"/>
      <c r="K818" s="343"/>
      <c r="O818" s="492"/>
      <c r="P818" s="493"/>
      <c r="Q818" s="468"/>
      <c r="R818" s="470"/>
      <c r="S818" s="875"/>
      <c r="T818" s="335"/>
      <c r="U818" s="875"/>
      <c r="V818" s="350"/>
      <c r="W818" s="350"/>
      <c r="X818" s="875"/>
      <c r="Y818" s="335"/>
      <c r="Z818" s="875"/>
      <c r="AA818" s="470"/>
      <c r="AB818" s="483"/>
      <c r="AC818" s="492"/>
      <c r="AD818" s="493"/>
    </row>
    <row r="819" spans="2:30" ht="3.65" customHeight="1">
      <c r="B819" s="212"/>
      <c r="K819" s="343"/>
      <c r="O819" s="492"/>
      <c r="P819" s="493"/>
      <c r="Q819" s="468"/>
      <c r="R819" s="470"/>
      <c r="S819" s="899"/>
      <c r="T819" s="335"/>
      <c r="U819" s="900"/>
      <c r="V819" s="350"/>
      <c r="W819" s="350"/>
      <c r="X819" s="899"/>
      <c r="Y819" s="335"/>
      <c r="Z819" s="900"/>
      <c r="AA819" s="470"/>
      <c r="AB819" s="483"/>
      <c r="AC819" s="492"/>
      <c r="AD819" s="493"/>
    </row>
    <row r="820" spans="2:30" ht="3.65" customHeight="1">
      <c r="B820" s="212"/>
      <c r="K820" s="343"/>
      <c r="O820" s="492"/>
      <c r="P820" s="493"/>
      <c r="Q820" s="468"/>
      <c r="R820" s="470"/>
      <c r="S820" s="902"/>
      <c r="T820" s="903"/>
      <c r="U820" s="904"/>
      <c r="V820" s="350"/>
      <c r="W820" s="350"/>
      <c r="X820" s="902"/>
      <c r="Y820" s="903"/>
      <c r="Z820" s="904"/>
      <c r="AA820" s="470"/>
      <c r="AB820" s="483"/>
      <c r="AC820" s="492"/>
      <c r="AD820" s="493"/>
    </row>
    <row r="821" spans="2:30" ht="3.65" customHeight="1">
      <c r="B821" s="212"/>
      <c r="K821" s="343"/>
      <c r="O821" s="492"/>
      <c r="P821" s="493"/>
      <c r="Q821" s="468"/>
      <c r="R821" s="470"/>
      <c r="S821" s="470"/>
      <c r="T821" s="470"/>
      <c r="U821" s="470"/>
      <c r="V821" s="350"/>
      <c r="W821" s="350"/>
      <c r="X821" s="470"/>
      <c r="Y821" s="470"/>
      <c r="Z821" s="470"/>
      <c r="AA821" s="470"/>
      <c r="AB821" s="483"/>
      <c r="AC821" s="492"/>
      <c r="AD821" s="493"/>
    </row>
    <row r="822" spans="2:30" ht="3.65" customHeight="1">
      <c r="B822" s="212"/>
      <c r="K822" s="343"/>
      <c r="O822" s="492"/>
      <c r="P822" s="493"/>
      <c r="Q822" s="468"/>
      <c r="R822" s="470"/>
      <c r="S822" s="470"/>
      <c r="T822" s="470"/>
      <c r="U822" s="470"/>
      <c r="V822" s="350"/>
      <c r="W822" s="350"/>
      <c r="X822" s="470"/>
      <c r="Y822" s="470"/>
      <c r="Z822" s="470"/>
      <c r="AA822" s="470"/>
      <c r="AB822" s="483"/>
      <c r="AC822" s="492"/>
      <c r="AD822" s="493"/>
    </row>
    <row r="823" spans="2:30" ht="3.65" customHeight="1">
      <c r="B823" s="212"/>
      <c r="K823" s="343"/>
      <c r="O823" s="492"/>
      <c r="P823" s="493"/>
      <c r="Q823" s="468"/>
      <c r="R823" s="470"/>
      <c r="S823" s="470"/>
      <c r="T823" s="470"/>
      <c r="U823" s="470"/>
      <c r="V823" s="350"/>
      <c r="W823" s="350"/>
      <c r="X823" s="470"/>
      <c r="Y823" s="470"/>
      <c r="Z823" s="470"/>
      <c r="AA823" s="470"/>
      <c r="AB823" s="483"/>
      <c r="AC823" s="492"/>
      <c r="AD823" s="493"/>
    </row>
    <row r="824" spans="2:30" ht="3.65" customHeight="1">
      <c r="B824" s="212"/>
      <c r="K824" s="343"/>
      <c r="O824" s="492"/>
      <c r="P824" s="493"/>
      <c r="Q824" s="468"/>
      <c r="R824" s="470"/>
      <c r="S824" s="470"/>
      <c r="T824" s="470"/>
      <c r="U824" s="470"/>
      <c r="V824" s="350"/>
      <c r="W824" s="350"/>
      <c r="X824" s="470"/>
      <c r="Y824" s="470"/>
      <c r="Z824" s="470"/>
      <c r="AA824" s="470"/>
      <c r="AB824" s="483"/>
      <c r="AC824" s="492"/>
      <c r="AD824" s="493"/>
    </row>
    <row r="825" spans="2:30" ht="3.65" customHeight="1">
      <c r="B825" s="212"/>
      <c r="K825" s="343"/>
      <c r="O825" s="492"/>
      <c r="P825" s="493"/>
      <c r="Q825" s="468"/>
      <c r="R825" s="470"/>
      <c r="S825" s="470"/>
      <c r="T825" s="470"/>
      <c r="U825" s="470"/>
      <c r="V825" s="350"/>
      <c r="W825" s="350"/>
      <c r="X825" s="470"/>
      <c r="Y825" s="470"/>
      <c r="Z825" s="470"/>
      <c r="AA825" s="470"/>
      <c r="AB825" s="483"/>
      <c r="AC825" s="492"/>
      <c r="AD825" s="493"/>
    </row>
    <row r="826" spans="2:30" ht="3.65" customHeight="1">
      <c r="B826" s="212"/>
      <c r="K826" s="343"/>
      <c r="O826" s="492"/>
      <c r="P826" s="493"/>
      <c r="Q826" s="468"/>
      <c r="R826" s="470"/>
      <c r="S826" s="470"/>
      <c r="T826" s="470"/>
      <c r="U826" s="470"/>
      <c r="V826" s="350"/>
      <c r="W826" s="350"/>
      <c r="X826" s="470"/>
      <c r="Y826" s="470"/>
      <c r="Z826" s="470"/>
      <c r="AA826" s="470"/>
      <c r="AB826" s="483"/>
      <c r="AC826" s="492"/>
      <c r="AD826" s="493"/>
    </row>
    <row r="827" spans="2:30" ht="3.65" customHeight="1">
      <c r="B827" s="212"/>
      <c r="K827" s="343"/>
      <c r="O827" s="492"/>
      <c r="P827" s="493"/>
      <c r="Q827" s="468"/>
      <c r="R827" s="470"/>
      <c r="S827" s="470"/>
      <c r="T827" s="470"/>
      <c r="U827" s="470"/>
      <c r="V827" s="350"/>
      <c r="W827" s="350"/>
      <c r="X827" s="470"/>
      <c r="Y827" s="470"/>
      <c r="Z827" s="470"/>
      <c r="AA827" s="470"/>
      <c r="AB827" s="483"/>
      <c r="AC827" s="492"/>
      <c r="AD827" s="493"/>
    </row>
    <row r="828" spans="2:30" ht="3.65" customHeight="1">
      <c r="B828" s="212"/>
      <c r="K828" s="343"/>
      <c r="O828" s="492"/>
      <c r="P828" s="493"/>
      <c r="Q828" s="468"/>
      <c r="R828" s="470"/>
      <c r="S828" s="470"/>
      <c r="T828" s="470"/>
      <c r="U828" s="470"/>
      <c r="V828" s="350"/>
      <c r="W828" s="350"/>
      <c r="X828" s="470"/>
      <c r="Y828" s="470"/>
      <c r="Z828" s="470"/>
      <c r="AA828" s="470"/>
      <c r="AB828" s="483"/>
      <c r="AC828" s="492"/>
      <c r="AD828" s="493"/>
    </row>
    <row r="829" spans="2:30" ht="3.65" customHeight="1">
      <c r="B829" s="212"/>
      <c r="K829" s="343"/>
      <c r="O829" s="492"/>
      <c r="P829" s="493"/>
      <c r="Q829" s="468"/>
      <c r="R829" s="470"/>
      <c r="S829" s="470"/>
      <c r="T829" s="470"/>
      <c r="U829" s="470"/>
      <c r="V829" s="350"/>
      <c r="W829" s="350"/>
      <c r="X829" s="470"/>
      <c r="Y829" s="470"/>
      <c r="Z829" s="470"/>
      <c r="AA829" s="470"/>
      <c r="AB829" s="483"/>
      <c r="AC829" s="492"/>
      <c r="AD829" s="493"/>
    </row>
    <row r="830" spans="2:30" ht="3.65" customHeight="1">
      <c r="B830" s="212"/>
      <c r="K830" s="343"/>
      <c r="O830" s="492"/>
      <c r="P830" s="493"/>
      <c r="Q830" s="468"/>
      <c r="R830" s="470"/>
      <c r="S830" s="470"/>
      <c r="T830" s="470"/>
      <c r="U830" s="470"/>
      <c r="V830" s="350"/>
      <c r="W830" s="350"/>
      <c r="X830" s="470"/>
      <c r="Y830" s="470"/>
      <c r="Z830" s="470"/>
      <c r="AA830" s="470"/>
      <c r="AB830" s="483"/>
      <c r="AC830" s="492"/>
      <c r="AD830" s="493"/>
    </row>
    <row r="831" spans="2:30" ht="3.65" customHeight="1">
      <c r="B831" s="212"/>
      <c r="K831" s="343"/>
      <c r="O831" s="492"/>
      <c r="P831" s="493"/>
      <c r="Q831" s="468"/>
      <c r="R831" s="470"/>
      <c r="S831" s="470"/>
      <c r="T831" s="470"/>
      <c r="U831" s="470"/>
      <c r="V831" s="350"/>
      <c r="W831" s="350"/>
      <c r="X831" s="470"/>
      <c r="Y831" s="470"/>
      <c r="Z831" s="470"/>
      <c r="AA831" s="470"/>
      <c r="AB831" s="483"/>
      <c r="AC831" s="492"/>
      <c r="AD831" s="493"/>
    </row>
    <row r="832" spans="2:30" ht="3.65" customHeight="1">
      <c r="B832" s="212"/>
      <c r="K832" s="343"/>
      <c r="O832" s="492"/>
      <c r="P832" s="493"/>
      <c r="Q832" s="468"/>
      <c r="R832" s="470"/>
      <c r="S832" s="470"/>
      <c r="T832" s="470"/>
      <c r="U832" s="470"/>
      <c r="V832" s="350"/>
      <c r="W832" s="350"/>
      <c r="X832" s="470"/>
      <c r="Y832" s="470"/>
      <c r="Z832" s="470"/>
      <c r="AA832" s="470"/>
      <c r="AB832" s="483"/>
      <c r="AC832" s="492"/>
      <c r="AD832" s="493"/>
    </row>
    <row r="833" spans="2:30" ht="3.65" customHeight="1">
      <c r="B833" s="212"/>
      <c r="K833" s="343"/>
      <c r="O833" s="492"/>
      <c r="P833" s="493"/>
      <c r="Q833" s="468"/>
      <c r="R833" s="470"/>
      <c r="S833" s="470"/>
      <c r="T833" s="470"/>
      <c r="U833" s="470"/>
      <c r="V833" s="350"/>
      <c r="W833" s="350"/>
      <c r="X833" s="470"/>
      <c r="Y833" s="470"/>
      <c r="Z833" s="470"/>
      <c r="AA833" s="470"/>
      <c r="AB833" s="483"/>
      <c r="AC833" s="492"/>
      <c r="AD833" s="493"/>
    </row>
    <row r="834" spans="2:30" ht="3.65" customHeight="1">
      <c r="B834" s="212"/>
      <c r="K834" s="343"/>
      <c r="O834" s="492"/>
      <c r="P834" s="493"/>
      <c r="Q834" s="468"/>
      <c r="R834" s="470"/>
      <c r="S834" s="470"/>
      <c r="T834" s="470"/>
      <c r="U834" s="470"/>
      <c r="V834" s="350"/>
      <c r="W834" s="350"/>
      <c r="X834" s="470"/>
      <c r="Y834" s="470"/>
      <c r="Z834" s="470"/>
      <c r="AA834" s="470"/>
      <c r="AB834" s="483"/>
      <c r="AC834" s="492"/>
      <c r="AD834" s="493"/>
    </row>
    <row r="835" spans="2:30" ht="3.65" customHeight="1">
      <c r="B835" s="212"/>
      <c r="K835" s="343"/>
      <c r="O835" s="492"/>
      <c r="P835" s="493"/>
      <c r="Q835" s="468"/>
      <c r="R835" s="470"/>
      <c r="S835" s="470"/>
      <c r="T835" s="470"/>
      <c r="U835" s="470"/>
      <c r="V835" s="350"/>
      <c r="W835" s="350"/>
      <c r="X835" s="470"/>
      <c r="Y835" s="470"/>
      <c r="Z835" s="470"/>
      <c r="AA835" s="470"/>
      <c r="AB835" s="483"/>
      <c r="AC835" s="492"/>
      <c r="AD835" s="493"/>
    </row>
    <row r="836" spans="2:30" ht="3.65" customHeight="1">
      <c r="B836" s="212"/>
      <c r="K836" s="343"/>
      <c r="O836" s="492"/>
      <c r="P836" s="493"/>
      <c r="Q836" s="468"/>
      <c r="R836" s="470"/>
      <c r="S836" s="470"/>
      <c r="T836" s="470"/>
      <c r="U836" s="470"/>
      <c r="V836" s="350"/>
      <c r="W836" s="350"/>
      <c r="X836" s="470"/>
      <c r="Y836" s="470"/>
      <c r="Z836" s="470"/>
      <c r="AA836" s="470"/>
      <c r="AB836" s="483"/>
      <c r="AC836" s="492"/>
      <c r="AD836" s="493"/>
    </row>
    <row r="837" spans="2:30" ht="3.65" customHeight="1">
      <c r="B837" s="212"/>
      <c r="K837" s="343"/>
      <c r="O837" s="492"/>
      <c r="P837" s="493"/>
      <c r="Q837" s="468"/>
      <c r="R837" s="470"/>
      <c r="S837" s="470"/>
      <c r="T837" s="470"/>
      <c r="U837" s="470"/>
      <c r="V837" s="350"/>
      <c r="W837" s="350"/>
      <c r="X837" s="470"/>
      <c r="Y837" s="470"/>
      <c r="Z837" s="470"/>
      <c r="AA837" s="470"/>
      <c r="AB837" s="483"/>
      <c r="AC837" s="492"/>
      <c r="AD837" s="493"/>
    </row>
    <row r="838" spans="2:30" ht="3.65" customHeight="1">
      <c r="B838" s="212"/>
      <c r="K838" s="343"/>
      <c r="O838" s="492"/>
      <c r="P838" s="493"/>
      <c r="Q838" s="468"/>
      <c r="R838" s="470"/>
      <c r="S838" s="470"/>
      <c r="T838" s="470"/>
      <c r="U838" s="470"/>
      <c r="V838" s="350"/>
      <c r="W838" s="350"/>
      <c r="X838" s="470"/>
      <c r="Y838" s="470"/>
      <c r="Z838" s="470"/>
      <c r="AA838" s="470"/>
      <c r="AB838" s="483"/>
      <c r="AC838" s="492"/>
      <c r="AD838" s="493"/>
    </row>
    <row r="839" spans="2:30" ht="3.65" customHeight="1">
      <c r="B839" s="212"/>
      <c r="K839" s="343"/>
      <c r="O839" s="492"/>
      <c r="P839" s="493"/>
      <c r="Q839" s="468"/>
      <c r="R839" s="470"/>
      <c r="S839" s="470"/>
      <c r="T839" s="470"/>
      <c r="U839" s="470"/>
      <c r="V839" s="350"/>
      <c r="W839" s="350"/>
      <c r="X839" s="470"/>
      <c r="Y839" s="470"/>
      <c r="Z839" s="470"/>
      <c r="AA839" s="470"/>
      <c r="AB839" s="483"/>
      <c r="AC839" s="492"/>
      <c r="AD839" s="493"/>
    </row>
    <row r="840" spans="2:30" ht="3.65" customHeight="1">
      <c r="B840" s="212"/>
      <c r="K840" s="343"/>
      <c r="O840" s="492"/>
      <c r="P840" s="493"/>
      <c r="Q840" s="482"/>
      <c r="R840" s="470"/>
      <c r="S840" s="470"/>
      <c r="T840" s="470"/>
      <c r="U840" s="470"/>
      <c r="V840" s="350"/>
      <c r="W840" s="350"/>
      <c r="X840" s="470"/>
      <c r="Y840" s="470"/>
      <c r="Z840" s="470"/>
      <c r="AA840" s="470"/>
      <c r="AB840" s="483"/>
      <c r="AC840" s="492"/>
      <c r="AD840" s="493"/>
    </row>
    <row r="841" spans="2:30" ht="3.65" customHeight="1">
      <c r="B841" s="212"/>
      <c r="K841" s="343"/>
      <c r="O841" s="492"/>
      <c r="P841" s="493"/>
      <c r="Q841" s="468"/>
      <c r="R841" s="470"/>
      <c r="S841" s="470"/>
      <c r="T841" s="470"/>
      <c r="U841" s="470"/>
      <c r="V841" s="470"/>
      <c r="W841" s="470"/>
      <c r="X841" s="470"/>
      <c r="Y841" s="994" t="s">
        <v>220</v>
      </c>
      <c r="Z841" s="994"/>
      <c r="AA841" s="994"/>
      <c r="AB841" s="995"/>
      <c r="AC841" s="492"/>
      <c r="AD841" s="493"/>
    </row>
    <row r="842" spans="2:30" ht="3.65" customHeight="1">
      <c r="B842" s="212"/>
      <c r="K842" s="343"/>
      <c r="O842" s="492"/>
      <c r="P842" s="493"/>
      <c r="Q842" s="496"/>
      <c r="R842" s="470"/>
      <c r="S842" s="470"/>
      <c r="T842" s="470"/>
      <c r="U842" s="470"/>
      <c r="V842" s="470"/>
      <c r="W842" s="470"/>
      <c r="X842" s="470"/>
      <c r="Y842" s="994"/>
      <c r="Z842" s="994"/>
      <c r="AA842" s="994"/>
      <c r="AB842" s="995"/>
      <c r="AC842" s="492"/>
      <c r="AD842" s="493"/>
    </row>
    <row r="843" spans="2:30" ht="3.65" customHeight="1">
      <c r="B843" s="212"/>
      <c r="K843" s="343"/>
      <c r="O843" s="492"/>
      <c r="P843" s="493"/>
      <c r="Q843" s="497"/>
      <c r="R843" s="498"/>
      <c r="S843" s="498"/>
      <c r="T843" s="498"/>
      <c r="U843" s="498"/>
      <c r="V843" s="498"/>
      <c r="W843" s="498"/>
      <c r="X843" s="498"/>
      <c r="Y843" s="1542"/>
      <c r="Z843" s="1542"/>
      <c r="AA843" s="1542"/>
      <c r="AB843" s="1545"/>
      <c r="AC843" s="492"/>
      <c r="AD843" s="493"/>
    </row>
    <row r="844" spans="2:30" ht="3.65" customHeight="1">
      <c r="B844" s="212"/>
      <c r="K844" s="343"/>
      <c r="O844" s="486"/>
      <c r="P844" s="487"/>
      <c r="Q844" s="487"/>
      <c r="R844" s="487"/>
      <c r="S844" s="487"/>
      <c r="T844" s="487"/>
      <c r="U844" s="487"/>
      <c r="V844" s="487"/>
      <c r="W844" s="487"/>
      <c r="X844" s="487"/>
      <c r="Y844" s="487"/>
      <c r="Z844" s="487"/>
      <c r="AA844" s="487"/>
      <c r="AB844" s="487"/>
      <c r="AC844" s="487"/>
      <c r="AD844" s="488"/>
    </row>
    <row r="845" spans="2:30" ht="3.65" customHeight="1">
      <c r="B845" s="212"/>
      <c r="K845" s="343"/>
      <c r="O845" s="489"/>
      <c r="P845" s="490"/>
      <c r="Q845" s="490"/>
      <c r="R845" s="490"/>
      <c r="S845" s="490"/>
      <c r="T845" s="490"/>
      <c r="U845" s="490"/>
      <c r="V845" s="490"/>
      <c r="W845" s="490"/>
      <c r="X845" s="490"/>
      <c r="Y845" s="490"/>
      <c r="Z845" s="490"/>
      <c r="AA845" s="490"/>
      <c r="AB845" s="490"/>
      <c r="AC845" s="490"/>
      <c r="AD845" s="491"/>
    </row>
    <row r="846" spans="2:30" ht="3.65" customHeight="1">
      <c r="B846" s="212"/>
      <c r="K846" s="343"/>
      <c r="O846" s="476"/>
      <c r="P846" s="477"/>
      <c r="Q846" s="477"/>
      <c r="R846" s="477"/>
      <c r="S846" s="477"/>
      <c r="T846" s="477"/>
      <c r="U846" s="477"/>
      <c r="V846" s="477"/>
      <c r="W846" s="477"/>
      <c r="X846" s="477"/>
      <c r="Y846" s="477"/>
      <c r="Z846" s="477"/>
      <c r="AA846" s="477"/>
      <c r="AB846" s="477"/>
      <c r="AC846" s="477"/>
      <c r="AD846" s="478"/>
    </row>
    <row r="847" spans="2:30" ht="3.65" customHeight="1">
      <c r="B847" s="212"/>
      <c r="K847" s="343"/>
      <c r="O847" s="476"/>
      <c r="P847" s="477"/>
      <c r="Q847" s="477"/>
      <c r="R847" s="477"/>
      <c r="S847" s="477"/>
      <c r="T847" s="477"/>
      <c r="U847" s="477"/>
      <c r="V847" s="477"/>
      <c r="W847" s="477"/>
      <c r="X847" s="477"/>
      <c r="Y847" s="477"/>
      <c r="Z847" s="477"/>
      <c r="AA847" s="477"/>
      <c r="AB847" s="477"/>
      <c r="AC847" s="477"/>
      <c r="AD847" s="478"/>
    </row>
    <row r="848" spans="2:30" ht="3.65" customHeight="1">
      <c r="B848" s="212"/>
      <c r="K848" s="343"/>
      <c r="O848" s="476"/>
      <c r="P848" s="477"/>
      <c r="Q848" s="477"/>
      <c r="R848" s="477"/>
      <c r="S848" s="477"/>
      <c r="T848" s="477"/>
      <c r="U848" s="477"/>
      <c r="V848" s="477"/>
      <c r="W848" s="477"/>
      <c r="X848" s="477"/>
      <c r="Y848" s="477"/>
      <c r="Z848" s="477"/>
      <c r="AA848" s="477"/>
      <c r="AB848" s="477"/>
      <c r="AC848" s="477"/>
      <c r="AD848" s="478"/>
    </row>
    <row r="849" spans="2:109" ht="3.65" customHeight="1">
      <c r="B849" s="212"/>
      <c r="K849" s="343"/>
      <c r="O849" s="479"/>
      <c r="P849" s="480"/>
      <c r="Q849" s="480"/>
      <c r="R849" s="480"/>
      <c r="S849" s="480"/>
      <c r="T849" s="480"/>
      <c r="U849" s="480"/>
      <c r="V849" s="480"/>
      <c r="W849" s="480"/>
      <c r="X849" s="480"/>
      <c r="Y849" s="480"/>
      <c r="Z849" s="480"/>
      <c r="AA849" s="480"/>
      <c r="AB849" s="480"/>
      <c r="AC849" s="480"/>
      <c r="AD849" s="481"/>
    </row>
    <row r="850" spans="2:109" ht="3.65" customHeight="1">
      <c r="B850" s="212"/>
      <c r="K850" s="343"/>
    </row>
    <row r="851" spans="2:109" ht="3.65" customHeight="1">
      <c r="B851" s="212"/>
      <c r="K851" s="343"/>
    </row>
    <row r="852" spans="2:109" ht="3.65" customHeight="1">
      <c r="B852" s="212"/>
      <c r="K852" s="343"/>
    </row>
    <row r="853" spans="2:109" ht="3.65" customHeight="1">
      <c r="B853" s="205"/>
      <c r="C853" s="259"/>
      <c r="D853" s="259"/>
      <c r="E853" s="259"/>
      <c r="F853" s="259"/>
      <c r="G853" s="259"/>
      <c r="H853" s="259"/>
      <c r="I853" s="259"/>
      <c r="J853" s="259"/>
      <c r="K853" s="323"/>
      <c r="L853" s="259"/>
      <c r="M853" s="259"/>
      <c r="N853" s="259"/>
      <c r="O853" s="259"/>
      <c r="P853" s="259"/>
      <c r="Q853" s="259"/>
      <c r="R853" s="259"/>
      <c r="S853" s="259"/>
      <c r="T853" s="259"/>
      <c r="U853" s="259"/>
      <c r="V853" s="259"/>
      <c r="W853" s="259"/>
      <c r="X853" s="259"/>
      <c r="Y853" s="259"/>
      <c r="Z853" s="259"/>
      <c r="AA853" s="259"/>
      <c r="AB853" s="259"/>
      <c r="AC853" s="259"/>
      <c r="AD853" s="259"/>
      <c r="AE853" s="259"/>
      <c r="AF853" s="259"/>
      <c r="AG853" s="259"/>
      <c r="AH853" s="259"/>
      <c r="AI853" s="259"/>
      <c r="AJ853" s="259"/>
      <c r="AK853" s="259"/>
      <c r="AL853" s="259"/>
      <c r="AM853" s="259"/>
      <c r="AN853" s="259"/>
      <c r="AO853" s="259"/>
      <c r="AP853" s="259"/>
      <c r="AQ853" s="259"/>
      <c r="AR853" s="259"/>
      <c r="AS853" s="259"/>
      <c r="AT853" s="259"/>
      <c r="AU853" s="259"/>
      <c r="AV853" s="259"/>
      <c r="AW853" s="259"/>
      <c r="AX853" s="259"/>
      <c r="AY853" s="259"/>
      <c r="AZ853" s="259"/>
      <c r="BA853" s="259"/>
      <c r="BB853" s="259"/>
      <c r="BC853" s="259"/>
      <c r="BD853" s="259"/>
      <c r="BE853" s="259"/>
      <c r="BF853" s="259"/>
      <c r="BG853" s="259"/>
      <c r="BH853" s="259"/>
      <c r="BI853" s="259"/>
      <c r="BJ853" s="259"/>
      <c r="BK853" s="259"/>
      <c r="BL853" s="259"/>
      <c r="BM853" s="259"/>
      <c r="BN853" s="259"/>
      <c r="BO853" s="259"/>
      <c r="BP853" s="259"/>
      <c r="BQ853" s="259"/>
      <c r="BR853" s="259"/>
      <c r="BS853" s="259"/>
      <c r="BT853" s="259"/>
      <c r="BU853" s="259"/>
      <c r="BV853" s="259"/>
      <c r="BW853" s="259"/>
      <c r="BX853" s="259"/>
      <c r="BY853" s="259"/>
      <c r="BZ853" s="259"/>
      <c r="CA853" s="259"/>
      <c r="CB853" s="259"/>
      <c r="CC853" s="259"/>
      <c r="CD853" s="259"/>
      <c r="CE853" s="259"/>
      <c r="CF853" s="259"/>
      <c r="CG853" s="259"/>
      <c r="CH853" s="259"/>
      <c r="CI853" s="259"/>
      <c r="CJ853" s="259"/>
      <c r="CK853" s="259"/>
      <c r="CL853" s="259"/>
      <c r="CM853" s="259"/>
      <c r="CN853" s="259"/>
      <c r="CO853" s="259"/>
      <c r="CP853" s="259"/>
      <c r="CQ853" s="259"/>
      <c r="CR853" s="259"/>
      <c r="CS853" s="259"/>
      <c r="CT853" s="259"/>
      <c r="CU853" s="259"/>
      <c r="CV853" s="259"/>
      <c r="CW853" s="259"/>
      <c r="CX853" s="259"/>
      <c r="CY853" s="259"/>
      <c r="CZ853" s="259"/>
      <c r="DA853" s="259"/>
      <c r="DB853" s="259"/>
      <c r="DC853" s="259"/>
      <c r="DD853" s="259"/>
      <c r="DE853" s="259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24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40" t="str">
        <f>"T_VBB"&amp;"X"&amp;G855&amp;"X"&amp;I855&amp;"X"&amp;J855</f>
        <v>T_VBBX2000X3of4X1600</v>
      </c>
      <c r="C855" s="341"/>
      <c r="D855" s="209" t="s">
        <v>75</v>
      </c>
      <c r="E855" s="341" t="s">
        <v>220</v>
      </c>
      <c r="F855" s="341" t="s">
        <v>125</v>
      </c>
      <c r="G855" s="456">
        <v>2000</v>
      </c>
      <c r="H855" s="325" t="s">
        <v>117</v>
      </c>
      <c r="I855" s="457" t="s">
        <v>193</v>
      </c>
      <c r="J855" s="458">
        <v>1600</v>
      </c>
      <c r="K855" s="342"/>
      <c r="L855" s="260"/>
      <c r="M855" s="260"/>
      <c r="N855" s="260"/>
      <c r="O855" s="260"/>
      <c r="P855" s="260"/>
      <c r="Q855" s="260"/>
      <c r="R855" s="260"/>
      <c r="S855" s="260"/>
      <c r="T855" s="260"/>
      <c r="U855" s="260"/>
      <c r="V855" s="260"/>
      <c r="W855" s="260"/>
      <c r="X855" s="260"/>
      <c r="Y855" s="260"/>
      <c r="Z855" s="260"/>
      <c r="AA855" s="260"/>
      <c r="AB855" s="260"/>
      <c r="AC855" s="260"/>
      <c r="AD855" s="260"/>
      <c r="AE855" s="260"/>
      <c r="AF855" s="260"/>
      <c r="AG855" s="260"/>
      <c r="AH855" s="260"/>
      <c r="AI855" s="260"/>
      <c r="AJ855" s="260"/>
      <c r="AK855" s="260"/>
      <c r="AL855" s="260"/>
      <c r="AM855" s="260"/>
      <c r="AN855" s="260"/>
      <c r="AO855" s="260"/>
      <c r="AP855" s="260"/>
      <c r="AQ855" s="260"/>
      <c r="AR855" s="260"/>
      <c r="AS855" s="260"/>
      <c r="AT855" s="260"/>
      <c r="AU855" s="260"/>
      <c r="AV855" s="260"/>
      <c r="AW855" s="260"/>
      <c r="AX855" s="260"/>
      <c r="AY855" s="260"/>
      <c r="AZ855" s="260"/>
      <c r="BA855" s="260"/>
      <c r="BB855" s="260"/>
      <c r="BC855" s="260"/>
      <c r="BD855" s="260"/>
      <c r="BE855" s="260"/>
      <c r="BF855" s="260"/>
      <c r="BG855" s="260"/>
      <c r="BH855" s="260"/>
      <c r="BI855" s="260"/>
      <c r="BJ855" s="260"/>
      <c r="BK855" s="260"/>
      <c r="BL855" s="260"/>
      <c r="BM855" s="260"/>
      <c r="BN855" s="260"/>
      <c r="BO855" s="260"/>
      <c r="BP855" s="260"/>
      <c r="BQ855" s="260"/>
      <c r="BR855" s="260"/>
      <c r="BS855" s="260"/>
      <c r="BT855" s="260"/>
      <c r="BU855" s="260"/>
      <c r="BV855" s="260"/>
      <c r="BW855" s="260"/>
      <c r="BX855" s="260"/>
      <c r="BY855" s="260"/>
      <c r="BZ855" s="260"/>
      <c r="CA855" s="260"/>
      <c r="CB855" s="260"/>
      <c r="CC855" s="260"/>
      <c r="CD855" s="260"/>
      <c r="CE855" s="260"/>
      <c r="CF855" s="260"/>
      <c r="CG855" s="260"/>
      <c r="CH855" s="260"/>
      <c r="CI855" s="260"/>
      <c r="CJ855" s="260"/>
      <c r="CK855" s="260"/>
      <c r="CL855" s="260"/>
      <c r="CM855" s="260"/>
      <c r="CN855" s="260"/>
      <c r="CO855" s="260"/>
      <c r="CP855" s="260"/>
      <c r="CQ855" s="260"/>
      <c r="CR855" s="260"/>
      <c r="CS855" s="260"/>
      <c r="CT855" s="260"/>
      <c r="CU855" s="260"/>
      <c r="CV855" s="260"/>
      <c r="CW855" s="260"/>
      <c r="CX855" s="260"/>
      <c r="CY855" s="260"/>
      <c r="CZ855" s="260"/>
      <c r="DA855" s="260"/>
      <c r="DB855" s="260"/>
      <c r="DC855" s="260"/>
      <c r="DD855" s="260"/>
      <c r="DE855" s="260"/>
    </row>
    <row r="856" spans="2:109" ht="15.5" customHeight="1">
      <c r="B856" s="326" t="str">
        <f>MID(D855,1,1)&amp;"_"&amp;E855&amp;"X"&amp;MID(H855,3,4)&amp;"X"&amp;MID(J855,3,4)&amp;G855&amp;I855</f>
        <v>T_VBBX400X0020003of4</v>
      </c>
      <c r="K856" s="343"/>
    </row>
    <row r="857" spans="2:109" ht="3.65" customHeight="1">
      <c r="B857" s="212"/>
      <c r="K857" s="343"/>
    </row>
    <row r="858" spans="2:109" ht="3.65" customHeight="1">
      <c r="B858" s="212"/>
      <c r="K858" s="343"/>
    </row>
    <row r="859" spans="2:109" ht="3.65" customHeight="1">
      <c r="B859" s="212"/>
      <c r="K859" s="343"/>
      <c r="O859" s="486"/>
      <c r="P859" s="487"/>
      <c r="Q859" s="487"/>
      <c r="R859" s="487"/>
      <c r="S859" s="487"/>
      <c r="T859" s="487"/>
      <c r="U859" s="487"/>
      <c r="V859" s="487"/>
      <c r="W859" s="487"/>
      <c r="X859" s="487"/>
      <c r="Y859" s="487"/>
      <c r="Z859" s="487"/>
      <c r="AA859" s="487"/>
      <c r="AB859" s="487"/>
      <c r="AC859" s="487"/>
      <c r="AD859" s="488"/>
    </row>
    <row r="860" spans="2:109" ht="3.65" customHeight="1">
      <c r="B860" s="212"/>
      <c r="K860" s="343"/>
      <c r="O860" s="489"/>
      <c r="P860" s="490"/>
      <c r="Q860" s="490"/>
      <c r="R860" s="490"/>
      <c r="S860" s="490"/>
      <c r="T860" s="490"/>
      <c r="U860" s="490"/>
      <c r="V860" s="490"/>
      <c r="W860" s="490"/>
      <c r="X860" s="490"/>
      <c r="Y860" s="490"/>
      <c r="Z860" s="490"/>
      <c r="AA860" s="490"/>
      <c r="AB860" s="490"/>
      <c r="AC860" s="490"/>
      <c r="AD860" s="491"/>
    </row>
    <row r="861" spans="2:109" ht="3.65" customHeight="1">
      <c r="B861" s="212"/>
      <c r="K861" s="343"/>
      <c r="O861" s="492"/>
      <c r="P861" s="493"/>
      <c r="Q861" s="956" t="s">
        <v>111</v>
      </c>
      <c r="R861" s="956"/>
      <c r="S861" s="956"/>
      <c r="T861" s="956"/>
      <c r="U861" s="470"/>
      <c r="V861" s="470"/>
      <c r="W861" s="470"/>
      <c r="X861" s="470"/>
      <c r="AC861" s="492"/>
      <c r="AD861" s="493"/>
    </row>
    <row r="862" spans="2:109" ht="3.65" customHeight="1">
      <c r="B862" s="212"/>
      <c r="K862" s="343"/>
      <c r="O862" s="492"/>
      <c r="P862" s="493"/>
      <c r="Q862" s="958"/>
      <c r="R862" s="958"/>
      <c r="S862" s="958"/>
      <c r="T862" s="958"/>
      <c r="U862" s="470"/>
      <c r="V862" s="470"/>
      <c r="W862" s="470"/>
      <c r="X862" s="470"/>
      <c r="AC862" s="492"/>
      <c r="AD862" s="493"/>
    </row>
    <row r="863" spans="2:109" ht="3.65" customHeight="1">
      <c r="B863" s="212"/>
      <c r="K863" s="343"/>
      <c r="O863" s="492"/>
      <c r="P863" s="493"/>
      <c r="Q863" s="958"/>
      <c r="R863" s="958"/>
      <c r="S863" s="958"/>
      <c r="T863" s="958"/>
      <c r="U863" s="350"/>
      <c r="V863" s="350"/>
      <c r="W863" s="350"/>
      <c r="X863" s="470"/>
      <c r="AC863" s="492"/>
      <c r="AD863" s="493"/>
    </row>
    <row r="864" spans="2:109" ht="3.65" customHeight="1">
      <c r="B864" s="212"/>
      <c r="K864" s="343"/>
      <c r="O864" s="492"/>
      <c r="P864" s="493"/>
      <c r="Q864" s="495"/>
      <c r="R864" s="349"/>
      <c r="S864" s="896"/>
      <c r="T864" s="897"/>
      <c r="U864" s="928"/>
      <c r="V864" s="350"/>
      <c r="W864" s="350"/>
      <c r="X864" s="896"/>
      <c r="Y864" s="897"/>
      <c r="Z864" s="928"/>
      <c r="AA864" s="470"/>
      <c r="AB864" s="483"/>
      <c r="AC864" s="492"/>
      <c r="AD864" s="493"/>
    </row>
    <row r="865" spans="2:30" ht="3.65" customHeight="1">
      <c r="B865" s="212"/>
      <c r="K865" s="343"/>
      <c r="O865" s="492"/>
      <c r="P865" s="493"/>
      <c r="Q865" s="468"/>
      <c r="R865" s="470"/>
      <c r="S865" s="899"/>
      <c r="T865" s="335"/>
      <c r="U865" s="900"/>
      <c r="V865" s="350"/>
      <c r="W865" s="350"/>
      <c r="X865" s="899"/>
      <c r="Y865" s="335"/>
      <c r="Z865" s="900"/>
      <c r="AA865" s="470"/>
      <c r="AB865" s="483"/>
      <c r="AC865" s="492"/>
      <c r="AD865" s="493"/>
    </row>
    <row r="866" spans="2:30" ht="3.65" customHeight="1">
      <c r="B866" s="212"/>
      <c r="K866" s="343"/>
      <c r="O866" s="492"/>
      <c r="P866" s="493"/>
      <c r="Q866" s="468"/>
      <c r="R866" s="470"/>
      <c r="S866" s="875"/>
      <c r="T866" s="335"/>
      <c r="U866" s="875"/>
      <c r="V866" s="350"/>
      <c r="W866" s="350"/>
      <c r="X866" s="875"/>
      <c r="Y866" s="335"/>
      <c r="Z866" s="875"/>
      <c r="AA866" s="470"/>
      <c r="AB866" s="483"/>
      <c r="AC866" s="492"/>
      <c r="AD866" s="493"/>
    </row>
    <row r="867" spans="2:30" ht="3.65" customHeight="1">
      <c r="B867" s="212"/>
      <c r="K867" s="343"/>
      <c r="O867" s="492"/>
      <c r="P867" s="493"/>
      <c r="Q867" s="468"/>
      <c r="R867" s="470"/>
      <c r="S867" s="875"/>
      <c r="T867" s="335"/>
      <c r="U867" s="875"/>
      <c r="V867" s="350"/>
      <c r="W867" s="350"/>
      <c r="X867" s="875"/>
      <c r="Y867" s="335"/>
      <c r="Z867" s="875"/>
      <c r="AA867" s="470"/>
      <c r="AB867" s="483"/>
      <c r="AC867" s="492"/>
      <c r="AD867" s="493"/>
    </row>
    <row r="868" spans="2:30" ht="3.65" customHeight="1">
      <c r="B868" s="212"/>
      <c r="K868" s="343"/>
      <c r="O868" s="492"/>
      <c r="P868" s="493"/>
      <c r="Q868" s="468"/>
      <c r="R868" s="470"/>
      <c r="S868" s="875"/>
      <c r="T868" s="335"/>
      <c r="U868" s="875"/>
      <c r="V868" s="350"/>
      <c r="W868" s="350"/>
      <c r="X868" s="875"/>
      <c r="Y868" s="335"/>
      <c r="Z868" s="875"/>
      <c r="AA868" s="470"/>
      <c r="AB868" s="483"/>
      <c r="AC868" s="492"/>
      <c r="AD868" s="493"/>
    </row>
    <row r="869" spans="2:30" ht="3.65" customHeight="1">
      <c r="B869" s="212"/>
      <c r="K869" s="343"/>
      <c r="O869" s="492"/>
      <c r="P869" s="493"/>
      <c r="Q869" s="468"/>
      <c r="R869" s="470"/>
      <c r="S869" s="875"/>
      <c r="T869" s="335"/>
      <c r="U869" s="875"/>
      <c r="V869" s="350"/>
      <c r="W869" s="350"/>
      <c r="X869" s="875"/>
      <c r="Y869" s="335"/>
      <c r="Z869" s="875"/>
      <c r="AA869" s="470"/>
      <c r="AB869" s="483"/>
      <c r="AC869" s="492"/>
      <c r="AD869" s="493"/>
    </row>
    <row r="870" spans="2:30" ht="3.65" customHeight="1">
      <c r="B870" s="212"/>
      <c r="K870" s="343"/>
      <c r="O870" s="492"/>
      <c r="P870" s="493"/>
      <c r="Q870" s="468"/>
      <c r="R870" s="470"/>
      <c r="S870" s="875"/>
      <c r="T870" s="335"/>
      <c r="U870" s="875"/>
      <c r="V870" s="350"/>
      <c r="W870" s="350"/>
      <c r="X870" s="875"/>
      <c r="Y870" s="335"/>
      <c r="Z870" s="875"/>
      <c r="AA870" s="470"/>
      <c r="AB870" s="483"/>
      <c r="AC870" s="492"/>
      <c r="AD870" s="493"/>
    </row>
    <row r="871" spans="2:30" ht="3.65" customHeight="1">
      <c r="B871" s="212"/>
      <c r="K871" s="343"/>
      <c r="O871" s="492"/>
      <c r="P871" s="493"/>
      <c r="Q871" s="468"/>
      <c r="R871" s="470"/>
      <c r="S871" s="875"/>
      <c r="T871" s="335"/>
      <c r="U871" s="875"/>
      <c r="V871" s="350"/>
      <c r="W871" s="350"/>
      <c r="X871" s="875"/>
      <c r="Y871" s="335"/>
      <c r="Z871" s="875"/>
      <c r="AA871" s="470"/>
      <c r="AB871" s="483"/>
      <c r="AC871" s="492"/>
      <c r="AD871" s="493"/>
    </row>
    <row r="872" spans="2:30" ht="3.65" customHeight="1">
      <c r="B872" s="212"/>
      <c r="K872" s="343"/>
      <c r="O872" s="492"/>
      <c r="P872" s="493"/>
      <c r="Q872" s="468"/>
      <c r="R872" s="470"/>
      <c r="S872" s="875"/>
      <c r="T872" s="335"/>
      <c r="U872" s="875"/>
      <c r="V872" s="350"/>
      <c r="W872" s="350"/>
      <c r="X872" s="875"/>
      <c r="Y872" s="335"/>
      <c r="Z872" s="875"/>
      <c r="AA872" s="470"/>
      <c r="AB872" s="483"/>
      <c r="AC872" s="492"/>
      <c r="AD872" s="493"/>
    </row>
    <row r="873" spans="2:30" ht="3.65" customHeight="1">
      <c r="B873" s="212"/>
      <c r="K873" s="343"/>
      <c r="O873" s="492"/>
      <c r="P873" s="493"/>
      <c r="Q873" s="468"/>
      <c r="R873" s="470"/>
      <c r="S873" s="875"/>
      <c r="T873" s="335"/>
      <c r="U873" s="875"/>
      <c r="V873" s="350"/>
      <c r="W873" s="350"/>
      <c r="X873" s="875"/>
      <c r="Y873" s="335"/>
      <c r="Z873" s="875"/>
      <c r="AA873" s="470"/>
      <c r="AB873" s="483"/>
      <c r="AC873" s="492"/>
      <c r="AD873" s="493"/>
    </row>
    <row r="874" spans="2:30" ht="3.65" customHeight="1">
      <c r="B874" s="212"/>
      <c r="K874" s="343"/>
      <c r="O874" s="492"/>
      <c r="P874" s="493"/>
      <c r="Q874" s="468"/>
      <c r="R874" s="470"/>
      <c r="S874" s="875"/>
      <c r="T874" s="335"/>
      <c r="U874" s="875"/>
      <c r="V874" s="350"/>
      <c r="W874" s="350"/>
      <c r="X874" s="875"/>
      <c r="Y874" s="335"/>
      <c r="Z874" s="875"/>
      <c r="AA874" s="470"/>
      <c r="AB874" s="483"/>
      <c r="AC874" s="492"/>
      <c r="AD874" s="493"/>
    </row>
    <row r="875" spans="2:30" ht="3.65" customHeight="1">
      <c r="B875" s="212"/>
      <c r="K875" s="343"/>
      <c r="O875" s="492"/>
      <c r="P875" s="493"/>
      <c r="Q875" s="468"/>
      <c r="R875" s="470"/>
      <c r="S875" s="875"/>
      <c r="T875" s="335"/>
      <c r="U875" s="875"/>
      <c r="V875" s="350"/>
      <c r="W875" s="350"/>
      <c r="X875" s="875"/>
      <c r="Y875" s="335"/>
      <c r="Z875" s="875"/>
      <c r="AA875" s="470"/>
      <c r="AB875" s="483"/>
      <c r="AC875" s="492"/>
      <c r="AD875" s="493"/>
    </row>
    <row r="876" spans="2:30" ht="3.65" customHeight="1">
      <c r="B876" s="212"/>
      <c r="K876" s="343"/>
      <c r="O876" s="492"/>
      <c r="P876" s="493"/>
      <c r="Q876" s="468"/>
      <c r="R876" s="470"/>
      <c r="S876" s="875"/>
      <c r="T876" s="335"/>
      <c r="U876" s="875"/>
      <c r="V876" s="350"/>
      <c r="W876" s="350"/>
      <c r="X876" s="875"/>
      <c r="Y876" s="335"/>
      <c r="Z876" s="875"/>
      <c r="AA876" s="470"/>
      <c r="AB876" s="483"/>
      <c r="AC876" s="492"/>
      <c r="AD876" s="493"/>
    </row>
    <row r="877" spans="2:30" ht="3.65" customHeight="1">
      <c r="B877" s="212"/>
      <c r="K877" s="343"/>
      <c r="O877" s="492"/>
      <c r="P877" s="493"/>
      <c r="Q877" s="468"/>
      <c r="R877" s="470"/>
      <c r="S877" s="875"/>
      <c r="T877" s="335"/>
      <c r="U877" s="875"/>
      <c r="V877" s="350"/>
      <c r="W877" s="350"/>
      <c r="X877" s="875"/>
      <c r="Y877" s="335"/>
      <c r="Z877" s="875"/>
      <c r="AA877" s="470"/>
      <c r="AB877" s="483"/>
      <c r="AC877" s="492"/>
      <c r="AD877" s="493"/>
    </row>
    <row r="878" spans="2:30" ht="3.65" customHeight="1">
      <c r="B878" s="212"/>
      <c r="K878" s="343"/>
      <c r="O878" s="492"/>
      <c r="P878" s="493"/>
      <c r="Q878" s="468"/>
      <c r="R878" s="470"/>
      <c r="S878" s="875"/>
      <c r="T878" s="335"/>
      <c r="U878" s="875"/>
      <c r="V878" s="350"/>
      <c r="W878" s="350"/>
      <c r="X878" s="875"/>
      <c r="Y878" s="335"/>
      <c r="Z878" s="875"/>
      <c r="AA878" s="470"/>
      <c r="AB878" s="483"/>
      <c r="AC878" s="492"/>
      <c r="AD878" s="493"/>
    </row>
    <row r="879" spans="2:30" ht="3.65" customHeight="1">
      <c r="B879" s="212"/>
      <c r="K879" s="343"/>
      <c r="O879" s="492"/>
      <c r="P879" s="493"/>
      <c r="Q879" s="468"/>
      <c r="R879" s="470"/>
      <c r="S879" s="875"/>
      <c r="T879" s="335"/>
      <c r="U879" s="875"/>
      <c r="V879" s="350"/>
      <c r="W879" s="350"/>
      <c r="X879" s="875"/>
      <c r="Y879" s="335"/>
      <c r="Z879" s="875"/>
      <c r="AA879" s="470"/>
      <c r="AB879" s="483"/>
      <c r="AC879" s="492"/>
      <c r="AD879" s="493"/>
    </row>
    <row r="880" spans="2:30" ht="3.65" customHeight="1">
      <c r="B880" s="212"/>
      <c r="K880" s="343"/>
      <c r="O880" s="492"/>
      <c r="P880" s="493"/>
      <c r="Q880" s="468"/>
      <c r="R880" s="470"/>
      <c r="S880" s="875"/>
      <c r="T880" s="335"/>
      <c r="U880" s="875"/>
      <c r="V880" s="350"/>
      <c r="W880" s="350"/>
      <c r="X880" s="875"/>
      <c r="Y880" s="335"/>
      <c r="Z880" s="875"/>
      <c r="AA880" s="470"/>
      <c r="AB880" s="483"/>
      <c r="AC880" s="492"/>
      <c r="AD880" s="493"/>
    </row>
    <row r="881" spans="2:30" ht="3.65" customHeight="1">
      <c r="B881" s="212"/>
      <c r="K881" s="343"/>
      <c r="O881" s="492"/>
      <c r="P881" s="493"/>
      <c r="Q881" s="468"/>
      <c r="R881" s="470"/>
      <c r="S881" s="875"/>
      <c r="T881" s="335"/>
      <c r="U881" s="875"/>
      <c r="V881" s="350"/>
      <c r="W881" s="350"/>
      <c r="X881" s="875"/>
      <c r="Y881" s="335"/>
      <c r="Z881" s="875"/>
      <c r="AA881" s="470"/>
      <c r="AB881" s="483"/>
      <c r="AC881" s="492"/>
      <c r="AD881" s="493"/>
    </row>
    <row r="882" spans="2:30" ht="3.65" customHeight="1">
      <c r="B882" s="212"/>
      <c r="K882" s="343"/>
      <c r="O882" s="492"/>
      <c r="P882" s="493"/>
      <c r="Q882" s="468"/>
      <c r="R882" s="470"/>
      <c r="S882" s="875"/>
      <c r="T882" s="335"/>
      <c r="U882" s="875"/>
      <c r="V882" s="350"/>
      <c r="W882" s="350"/>
      <c r="X882" s="875"/>
      <c r="Y882" s="335"/>
      <c r="Z882" s="875"/>
      <c r="AA882" s="470"/>
      <c r="AB882" s="483"/>
      <c r="AC882" s="492"/>
      <c r="AD882" s="493"/>
    </row>
    <row r="883" spans="2:30" ht="3.65" customHeight="1">
      <c r="B883" s="212"/>
      <c r="K883" s="343"/>
      <c r="O883" s="492"/>
      <c r="P883" s="493"/>
      <c r="Q883" s="468"/>
      <c r="R883" s="470"/>
      <c r="S883" s="875"/>
      <c r="T883" s="335"/>
      <c r="U883" s="875"/>
      <c r="V883" s="350"/>
      <c r="W883" s="350"/>
      <c r="X883" s="875"/>
      <c r="Y883" s="335"/>
      <c r="Z883" s="875"/>
      <c r="AA883" s="470"/>
      <c r="AB883" s="483"/>
      <c r="AC883" s="492"/>
      <c r="AD883" s="493"/>
    </row>
    <row r="884" spans="2:30" ht="3.65" customHeight="1">
      <c r="B884" s="212"/>
      <c r="K884" s="343"/>
      <c r="O884" s="492"/>
      <c r="P884" s="493"/>
      <c r="Q884" s="468"/>
      <c r="R884" s="470"/>
      <c r="S884" s="875"/>
      <c r="T884" s="335"/>
      <c r="U884" s="875"/>
      <c r="V884" s="350"/>
      <c r="W884" s="350"/>
      <c r="X884" s="875"/>
      <c r="Y884" s="335"/>
      <c r="Z884" s="875"/>
      <c r="AA884" s="470"/>
      <c r="AB884" s="483"/>
      <c r="AC884" s="492"/>
      <c r="AD884" s="493"/>
    </row>
    <row r="885" spans="2:30" ht="3.65" customHeight="1">
      <c r="B885" s="212"/>
      <c r="K885" s="343"/>
      <c r="O885" s="492"/>
      <c r="P885" s="493"/>
      <c r="Q885" s="468"/>
      <c r="R885" s="470"/>
      <c r="S885" s="875"/>
      <c r="T885" s="335"/>
      <c r="U885" s="875"/>
      <c r="V885" s="350"/>
      <c r="W885" s="350"/>
      <c r="X885" s="875"/>
      <c r="Y885" s="335"/>
      <c r="Z885" s="875"/>
      <c r="AA885" s="470"/>
      <c r="AB885" s="483"/>
      <c r="AC885" s="492"/>
      <c r="AD885" s="493"/>
    </row>
    <row r="886" spans="2:30" ht="3.65" customHeight="1">
      <c r="B886" s="212"/>
      <c r="K886" s="343"/>
      <c r="O886" s="492"/>
      <c r="P886" s="493"/>
      <c r="Q886" s="468"/>
      <c r="R886" s="470"/>
      <c r="S886" s="875"/>
      <c r="T886" s="335"/>
      <c r="U886" s="875"/>
      <c r="V886" s="350"/>
      <c r="W886" s="350"/>
      <c r="X886" s="875"/>
      <c r="Y886" s="335"/>
      <c r="Z886" s="875"/>
      <c r="AA886" s="470"/>
      <c r="AB886" s="483"/>
      <c r="AC886" s="492"/>
      <c r="AD886" s="493"/>
    </row>
    <row r="887" spans="2:30" ht="3.65" customHeight="1">
      <c r="B887" s="212"/>
      <c r="K887" s="343"/>
      <c r="O887" s="492"/>
      <c r="P887" s="493"/>
      <c r="Q887" s="468"/>
      <c r="R887" s="470"/>
      <c r="S887" s="875"/>
      <c r="T887" s="335"/>
      <c r="U887" s="875"/>
      <c r="V887" s="350"/>
      <c r="W887" s="350"/>
      <c r="X887" s="875"/>
      <c r="Y887" s="335"/>
      <c r="Z887" s="875"/>
      <c r="AA887" s="470"/>
      <c r="AB887" s="483"/>
      <c r="AC887" s="492"/>
      <c r="AD887" s="493"/>
    </row>
    <row r="888" spans="2:30" ht="3.65" customHeight="1">
      <c r="B888" s="212"/>
      <c r="K888" s="343"/>
      <c r="O888" s="492"/>
      <c r="P888" s="493"/>
      <c r="Q888" s="468"/>
      <c r="R888" s="470"/>
      <c r="S888" s="875"/>
      <c r="T888" s="335"/>
      <c r="U888" s="875"/>
      <c r="V888" s="350"/>
      <c r="W888" s="350"/>
      <c r="X888" s="875"/>
      <c r="Y888" s="335"/>
      <c r="Z888" s="875"/>
      <c r="AA888" s="470"/>
      <c r="AB888" s="483"/>
      <c r="AC888" s="492"/>
      <c r="AD888" s="493"/>
    </row>
    <row r="889" spans="2:30" ht="3.65" customHeight="1">
      <c r="B889" s="212"/>
      <c r="K889" s="343"/>
      <c r="O889" s="492"/>
      <c r="P889" s="493"/>
      <c r="Q889" s="468"/>
      <c r="R889" s="470"/>
      <c r="S889" s="875"/>
      <c r="T889" s="335"/>
      <c r="U889" s="875"/>
      <c r="V889" s="350"/>
      <c r="W889" s="350"/>
      <c r="X889" s="875"/>
      <c r="Y889" s="335"/>
      <c r="Z889" s="875"/>
      <c r="AA889" s="470"/>
      <c r="AB889" s="483"/>
      <c r="AC889" s="492"/>
      <c r="AD889" s="493"/>
    </row>
    <row r="890" spans="2:30" ht="3.65" customHeight="1">
      <c r="B890" s="212"/>
      <c r="K890" s="343"/>
      <c r="O890" s="492"/>
      <c r="P890" s="493"/>
      <c r="Q890" s="468"/>
      <c r="R890" s="470"/>
      <c r="S890" s="875"/>
      <c r="T890" s="335"/>
      <c r="U890" s="875"/>
      <c r="V890" s="350"/>
      <c r="W890" s="350"/>
      <c r="X890" s="875"/>
      <c r="Y890" s="335"/>
      <c r="Z890" s="875"/>
      <c r="AA890" s="470"/>
      <c r="AB890" s="483"/>
      <c r="AC890" s="492"/>
      <c r="AD890" s="493"/>
    </row>
    <row r="891" spans="2:30" ht="3.65" customHeight="1">
      <c r="B891" s="212"/>
      <c r="K891" s="343"/>
      <c r="O891" s="492"/>
      <c r="P891" s="493"/>
      <c r="Q891" s="468"/>
      <c r="R891" s="470"/>
      <c r="S891" s="875"/>
      <c r="T891" s="335"/>
      <c r="U891" s="875"/>
      <c r="V891" s="350"/>
      <c r="W891" s="350"/>
      <c r="X891" s="875"/>
      <c r="Y891" s="335"/>
      <c r="Z891" s="875"/>
      <c r="AA891" s="470"/>
      <c r="AB891" s="483"/>
      <c r="AC891" s="492"/>
      <c r="AD891" s="493"/>
    </row>
    <row r="892" spans="2:30" ht="3.65" customHeight="1">
      <c r="B892" s="212"/>
      <c r="K892" s="343"/>
      <c r="O892" s="492"/>
      <c r="P892" s="493"/>
      <c r="Q892" s="468"/>
      <c r="R892" s="470"/>
      <c r="S892" s="875"/>
      <c r="T892" s="335"/>
      <c r="U892" s="875"/>
      <c r="V892" s="350"/>
      <c r="W892" s="350"/>
      <c r="X892" s="875"/>
      <c r="Y892" s="335"/>
      <c r="Z892" s="875"/>
      <c r="AA892" s="470"/>
      <c r="AB892" s="483"/>
      <c r="AC892" s="492"/>
      <c r="AD892" s="493"/>
    </row>
    <row r="893" spans="2:30" ht="3.65" customHeight="1">
      <c r="B893" s="212"/>
      <c r="K893" s="343"/>
      <c r="O893" s="492"/>
      <c r="P893" s="493"/>
      <c r="Q893" s="468"/>
      <c r="R893" s="470"/>
      <c r="S893" s="875"/>
      <c r="T893" s="335"/>
      <c r="U893" s="875"/>
      <c r="V893" s="350"/>
      <c r="W893" s="350"/>
      <c r="X893" s="875"/>
      <c r="Y893" s="335"/>
      <c r="Z893" s="875"/>
      <c r="AA893" s="470"/>
      <c r="AB893" s="483"/>
      <c r="AC893" s="492"/>
      <c r="AD893" s="493"/>
    </row>
    <row r="894" spans="2:30" ht="3.65" customHeight="1">
      <c r="B894" s="212"/>
      <c r="K894" s="343"/>
      <c r="O894" s="492"/>
      <c r="P894" s="493"/>
      <c r="Q894" s="468"/>
      <c r="R894" s="470"/>
      <c r="S894" s="875"/>
      <c r="T894" s="335"/>
      <c r="U894" s="875"/>
      <c r="V894" s="350"/>
      <c r="W894" s="350"/>
      <c r="X894" s="875"/>
      <c r="Y894" s="335"/>
      <c r="Z894" s="875"/>
      <c r="AA894" s="470"/>
      <c r="AB894" s="483"/>
      <c r="AC894" s="492"/>
      <c r="AD894" s="493"/>
    </row>
    <row r="895" spans="2:30" ht="3.65" customHeight="1">
      <c r="B895" s="212"/>
      <c r="K895" s="343"/>
      <c r="O895" s="492"/>
      <c r="P895" s="493"/>
      <c r="Q895" s="468"/>
      <c r="R895" s="470"/>
      <c r="S895" s="875"/>
      <c r="T895" s="335"/>
      <c r="U895" s="875"/>
      <c r="V895" s="350"/>
      <c r="W895" s="350"/>
      <c r="X895" s="875"/>
      <c r="Y895" s="335"/>
      <c r="Z895" s="875"/>
      <c r="AA895" s="470"/>
      <c r="AB895" s="483"/>
      <c r="AC895" s="492"/>
      <c r="AD895" s="493"/>
    </row>
    <row r="896" spans="2:30" ht="3.65" customHeight="1">
      <c r="B896" s="212"/>
      <c r="K896" s="343"/>
      <c r="O896" s="492"/>
      <c r="P896" s="493"/>
      <c r="Q896" s="468"/>
      <c r="R896" s="470"/>
      <c r="S896" s="875"/>
      <c r="T896" s="335"/>
      <c r="U896" s="875"/>
      <c r="V896" s="350"/>
      <c r="W896" s="350"/>
      <c r="X896" s="875"/>
      <c r="Y896" s="335"/>
      <c r="Z896" s="875"/>
      <c r="AA896" s="470"/>
      <c r="AB896" s="483"/>
      <c r="AC896" s="492"/>
      <c r="AD896" s="493"/>
    </row>
    <row r="897" spans="2:30" ht="3.65" customHeight="1">
      <c r="B897" s="212"/>
      <c r="K897" s="343"/>
      <c r="O897" s="492"/>
      <c r="P897" s="493"/>
      <c r="Q897" s="468"/>
      <c r="R897" s="470"/>
      <c r="S897" s="875"/>
      <c r="T897" s="335"/>
      <c r="U897" s="875"/>
      <c r="V897" s="350"/>
      <c r="W897" s="350"/>
      <c r="X897" s="875"/>
      <c r="Y897" s="335"/>
      <c r="Z897" s="875"/>
      <c r="AA897" s="470"/>
      <c r="AB897" s="483"/>
      <c r="AC897" s="492"/>
      <c r="AD897" s="493"/>
    </row>
    <row r="898" spans="2:30" ht="3.65" customHeight="1">
      <c r="B898" s="212"/>
      <c r="K898" s="343"/>
      <c r="O898" s="492"/>
      <c r="P898" s="493"/>
      <c r="Q898" s="468"/>
      <c r="R898" s="470"/>
      <c r="S898" s="875"/>
      <c r="T898" s="335"/>
      <c r="U898" s="875"/>
      <c r="V898" s="350"/>
      <c r="W898" s="350"/>
      <c r="X898" s="875"/>
      <c r="Y898" s="335"/>
      <c r="Z898" s="875"/>
      <c r="AA898" s="470"/>
      <c r="AB898" s="483"/>
      <c r="AC898" s="492"/>
      <c r="AD898" s="493"/>
    </row>
    <row r="899" spans="2:30" ht="3.65" customHeight="1">
      <c r="B899" s="212"/>
      <c r="K899" s="343"/>
      <c r="O899" s="492"/>
      <c r="P899" s="493"/>
      <c r="Q899" s="468"/>
      <c r="R899" s="470"/>
      <c r="S899" s="875"/>
      <c r="T899" s="335"/>
      <c r="U899" s="875"/>
      <c r="V899" s="350"/>
      <c r="W899" s="350"/>
      <c r="X899" s="875"/>
      <c r="Y899" s="335"/>
      <c r="Z899" s="875"/>
      <c r="AA899" s="470"/>
      <c r="AB899" s="483"/>
      <c r="AC899" s="492"/>
      <c r="AD899" s="493"/>
    </row>
    <row r="900" spans="2:30" ht="3.65" customHeight="1">
      <c r="B900" s="212"/>
      <c r="K900" s="343"/>
      <c r="O900" s="492"/>
      <c r="P900" s="493"/>
      <c r="Q900" s="468"/>
      <c r="R900" s="470"/>
      <c r="S900" s="875"/>
      <c r="T900" s="335"/>
      <c r="U900" s="875"/>
      <c r="V900" s="350"/>
      <c r="W900" s="350"/>
      <c r="X900" s="875"/>
      <c r="Y900" s="335"/>
      <c r="Z900" s="875"/>
      <c r="AA900" s="470"/>
      <c r="AB900" s="483"/>
      <c r="AC900" s="492"/>
      <c r="AD900" s="493"/>
    </row>
    <row r="901" spans="2:30" ht="3.65" customHeight="1">
      <c r="B901" s="212"/>
      <c r="K901" s="343"/>
      <c r="O901" s="492"/>
      <c r="P901" s="493"/>
      <c r="Q901" s="468"/>
      <c r="R901" s="470"/>
      <c r="S901" s="875"/>
      <c r="T901" s="335"/>
      <c r="U901" s="875"/>
      <c r="V901" s="350"/>
      <c r="W901" s="350"/>
      <c r="X901" s="875"/>
      <c r="Y901" s="335"/>
      <c r="Z901" s="875"/>
      <c r="AA901" s="470"/>
      <c r="AB901" s="483"/>
      <c r="AC901" s="492"/>
      <c r="AD901" s="493"/>
    </row>
    <row r="902" spans="2:30" ht="3.65" customHeight="1">
      <c r="B902" s="212"/>
      <c r="K902" s="343"/>
      <c r="O902" s="492"/>
      <c r="P902" s="493"/>
      <c r="Q902" s="468"/>
      <c r="R902" s="470"/>
      <c r="S902" s="875"/>
      <c r="T902" s="335"/>
      <c r="U902" s="875"/>
      <c r="V902" s="350"/>
      <c r="W902" s="350"/>
      <c r="X902" s="875"/>
      <c r="Y902" s="335"/>
      <c r="Z902" s="875"/>
      <c r="AA902" s="470"/>
      <c r="AB902" s="483"/>
      <c r="AC902" s="492"/>
      <c r="AD902" s="493"/>
    </row>
    <row r="903" spans="2:30" ht="3.65" customHeight="1">
      <c r="B903" s="212"/>
      <c r="K903" s="343"/>
      <c r="O903" s="492"/>
      <c r="P903" s="493"/>
      <c r="Q903" s="468"/>
      <c r="R903" s="470"/>
      <c r="S903" s="875"/>
      <c r="T903" s="335"/>
      <c r="U903" s="875"/>
      <c r="V903" s="350"/>
      <c r="W903" s="350"/>
      <c r="X903" s="875"/>
      <c r="Y903" s="335"/>
      <c r="Z903" s="875"/>
      <c r="AA903" s="470"/>
      <c r="AB903" s="483"/>
      <c r="AC903" s="492"/>
      <c r="AD903" s="493"/>
    </row>
    <row r="904" spans="2:30" ht="3.65" customHeight="1">
      <c r="B904" s="212"/>
      <c r="K904" s="343"/>
      <c r="O904" s="492"/>
      <c r="P904" s="493"/>
      <c r="Q904" s="468"/>
      <c r="R904" s="470"/>
      <c r="S904" s="875"/>
      <c r="T904" s="335"/>
      <c r="U904" s="875"/>
      <c r="V904" s="350"/>
      <c r="W904" s="350"/>
      <c r="X904" s="875"/>
      <c r="Y904" s="335"/>
      <c r="Z904" s="875"/>
      <c r="AA904" s="470"/>
      <c r="AB904" s="483"/>
      <c r="AC904" s="492"/>
      <c r="AD904" s="493"/>
    </row>
    <row r="905" spans="2:30" ht="3.65" customHeight="1">
      <c r="B905" s="212"/>
      <c r="K905" s="343"/>
      <c r="O905" s="492"/>
      <c r="P905" s="493"/>
      <c r="Q905" s="468"/>
      <c r="R905" s="470"/>
      <c r="S905" s="875"/>
      <c r="T905" s="335"/>
      <c r="U905" s="875"/>
      <c r="V905" s="350"/>
      <c r="W905" s="350"/>
      <c r="X905" s="875"/>
      <c r="Y905" s="335"/>
      <c r="Z905" s="875"/>
      <c r="AA905" s="470"/>
      <c r="AB905" s="483"/>
      <c r="AC905" s="492"/>
      <c r="AD905" s="493"/>
    </row>
    <row r="906" spans="2:30" ht="3.65" customHeight="1">
      <c r="B906" s="212"/>
      <c r="K906" s="343"/>
      <c r="O906" s="492"/>
      <c r="P906" s="493"/>
      <c r="Q906" s="468"/>
      <c r="R906" s="470"/>
      <c r="S906" s="875"/>
      <c r="T906" s="335"/>
      <c r="U906" s="875"/>
      <c r="V906" s="350"/>
      <c r="W906" s="350"/>
      <c r="X906" s="875"/>
      <c r="Y906" s="335"/>
      <c r="Z906" s="875"/>
      <c r="AA906" s="470"/>
      <c r="AB906" s="483"/>
      <c r="AC906" s="492"/>
      <c r="AD906" s="493"/>
    </row>
    <row r="907" spans="2:30" ht="3.65" customHeight="1">
      <c r="B907" s="212"/>
      <c r="K907" s="343"/>
      <c r="O907" s="492"/>
      <c r="P907" s="493"/>
      <c r="Q907" s="468"/>
      <c r="R907" s="470"/>
      <c r="S907" s="875"/>
      <c r="T907" s="335"/>
      <c r="U907" s="875"/>
      <c r="V907" s="350"/>
      <c r="W907" s="350"/>
      <c r="X907" s="875"/>
      <c r="Y907" s="335"/>
      <c r="Z907" s="875"/>
      <c r="AA907" s="470"/>
      <c r="AB907" s="483"/>
      <c r="AC907" s="492"/>
      <c r="AD907" s="493"/>
    </row>
    <row r="908" spans="2:30" ht="3.65" customHeight="1">
      <c r="B908" s="212"/>
      <c r="K908" s="343"/>
      <c r="O908" s="492"/>
      <c r="P908" s="493"/>
      <c r="Q908" s="468"/>
      <c r="R908" s="470"/>
      <c r="S908" s="875"/>
      <c r="T908" s="335"/>
      <c r="U908" s="875"/>
      <c r="V908" s="350"/>
      <c r="W908" s="350"/>
      <c r="X908" s="875"/>
      <c r="Y908" s="335"/>
      <c r="Z908" s="875"/>
      <c r="AA908" s="470"/>
      <c r="AB908" s="483"/>
      <c r="AC908" s="492"/>
      <c r="AD908" s="493"/>
    </row>
    <row r="909" spans="2:30" ht="3.65" customHeight="1">
      <c r="B909" s="212"/>
      <c r="K909" s="343"/>
      <c r="O909" s="492"/>
      <c r="P909" s="493"/>
      <c r="Q909" s="468"/>
      <c r="R909" s="470"/>
      <c r="S909" s="875"/>
      <c r="T909" s="335"/>
      <c r="U909" s="875"/>
      <c r="V909" s="350"/>
      <c r="W909" s="350"/>
      <c r="X909" s="875"/>
      <c r="Y909" s="335"/>
      <c r="Z909" s="875"/>
      <c r="AA909" s="470"/>
      <c r="AB909" s="483"/>
      <c r="AC909" s="492"/>
      <c r="AD909" s="493"/>
    </row>
    <row r="910" spans="2:30" ht="3.65" customHeight="1">
      <c r="B910" s="212"/>
      <c r="K910" s="343"/>
      <c r="O910" s="492"/>
      <c r="P910" s="493"/>
      <c r="Q910" s="468"/>
      <c r="R910" s="470"/>
      <c r="S910" s="875"/>
      <c r="T910" s="335"/>
      <c r="U910" s="875"/>
      <c r="V910" s="350"/>
      <c r="W910" s="350"/>
      <c r="X910" s="875"/>
      <c r="Y910" s="335"/>
      <c r="Z910" s="875"/>
      <c r="AA910" s="470"/>
      <c r="AB910" s="483"/>
      <c r="AC910" s="492"/>
      <c r="AD910" s="493"/>
    </row>
    <row r="911" spans="2:30" ht="3.65" customHeight="1">
      <c r="B911" s="212"/>
      <c r="K911" s="343"/>
      <c r="O911" s="492"/>
      <c r="P911" s="493"/>
      <c r="Q911" s="468"/>
      <c r="R911" s="470"/>
      <c r="S911" s="875"/>
      <c r="T911" s="335"/>
      <c r="U911" s="875"/>
      <c r="V911" s="350"/>
      <c r="W911" s="350"/>
      <c r="X911" s="875"/>
      <c r="Y911" s="335"/>
      <c r="Z911" s="875"/>
      <c r="AA911" s="470"/>
      <c r="AB911" s="483"/>
      <c r="AC911" s="492"/>
      <c r="AD911" s="493"/>
    </row>
    <row r="912" spans="2:30" ht="3.65" customHeight="1">
      <c r="B912" s="212"/>
      <c r="K912" s="343"/>
      <c r="O912" s="492"/>
      <c r="P912" s="493"/>
      <c r="Q912" s="468"/>
      <c r="R912" s="470"/>
      <c r="S912" s="875"/>
      <c r="T912" s="335"/>
      <c r="U912" s="875"/>
      <c r="V912" s="350"/>
      <c r="W912" s="350"/>
      <c r="X912" s="875"/>
      <c r="Y912" s="335"/>
      <c r="Z912" s="875"/>
      <c r="AA912" s="470"/>
      <c r="AB912" s="483"/>
      <c r="AC912" s="492"/>
      <c r="AD912" s="493"/>
    </row>
    <row r="913" spans="2:30" ht="3.65" customHeight="1">
      <c r="B913" s="212"/>
      <c r="K913" s="343"/>
      <c r="O913" s="492"/>
      <c r="P913" s="493"/>
      <c r="Q913" s="468"/>
      <c r="R913" s="470"/>
      <c r="S913" s="899"/>
      <c r="T913" s="335"/>
      <c r="U913" s="900"/>
      <c r="V913" s="350"/>
      <c r="W913" s="350"/>
      <c r="X913" s="899"/>
      <c r="Y913" s="335"/>
      <c r="Z913" s="900"/>
      <c r="AA913" s="470"/>
      <c r="AB913" s="483"/>
      <c r="AC913" s="492"/>
      <c r="AD913" s="493"/>
    </row>
    <row r="914" spans="2:30" ht="3.65" customHeight="1">
      <c r="B914" s="212"/>
      <c r="K914" s="343"/>
      <c r="O914" s="492"/>
      <c r="P914" s="493"/>
      <c r="Q914" s="468"/>
      <c r="R914" s="470"/>
      <c r="S914" s="902"/>
      <c r="T914" s="903"/>
      <c r="U914" s="904"/>
      <c r="V914" s="350"/>
      <c r="W914" s="350"/>
      <c r="X914" s="902"/>
      <c r="Y914" s="903"/>
      <c r="Z914" s="904"/>
      <c r="AA914" s="470"/>
      <c r="AB914" s="483"/>
      <c r="AC914" s="492"/>
      <c r="AD914" s="493"/>
    </row>
    <row r="915" spans="2:30" ht="3.65" customHeight="1">
      <c r="B915" s="212"/>
      <c r="K915" s="343"/>
      <c r="O915" s="492"/>
      <c r="P915" s="493"/>
      <c r="Q915" s="468"/>
      <c r="R915" s="470"/>
      <c r="S915" s="470"/>
      <c r="T915" s="470"/>
      <c r="U915" s="470"/>
      <c r="V915" s="350"/>
      <c r="W915" s="350"/>
      <c r="X915" s="470"/>
      <c r="Y915" s="470"/>
      <c r="Z915" s="470"/>
      <c r="AA915" s="470"/>
      <c r="AB915" s="483"/>
      <c r="AC915" s="492"/>
      <c r="AD915" s="493"/>
    </row>
    <row r="916" spans="2:30" ht="3.65" customHeight="1">
      <c r="B916" s="212"/>
      <c r="K916" s="343"/>
      <c r="O916" s="492"/>
      <c r="P916" s="493"/>
      <c r="Q916" s="468"/>
      <c r="R916" s="470"/>
      <c r="S916" s="470"/>
      <c r="T916" s="470"/>
      <c r="U916" s="470"/>
      <c r="V916" s="350"/>
      <c r="W916" s="350"/>
      <c r="X916" s="470"/>
      <c r="Y916" s="470"/>
      <c r="Z916" s="470"/>
      <c r="AA916" s="470"/>
      <c r="AB916" s="483"/>
      <c r="AC916" s="492"/>
      <c r="AD916" s="493"/>
    </row>
    <row r="917" spans="2:30" ht="3.65" customHeight="1">
      <c r="B917" s="212"/>
      <c r="K917" s="343"/>
      <c r="O917" s="492"/>
      <c r="P917" s="493"/>
      <c r="Q917" s="482"/>
      <c r="R917" s="470"/>
      <c r="S917" s="470"/>
      <c r="T917" s="470"/>
      <c r="U917" s="470"/>
      <c r="V917" s="350"/>
      <c r="W917" s="350"/>
      <c r="X917" s="470"/>
      <c r="Y917" s="470"/>
      <c r="Z917" s="470"/>
      <c r="AA917" s="470"/>
      <c r="AB917" s="483"/>
      <c r="AC917" s="492"/>
      <c r="AD917" s="493"/>
    </row>
    <row r="918" spans="2:30" ht="3.65" customHeight="1">
      <c r="B918" s="212"/>
      <c r="K918" s="343"/>
      <c r="O918" s="492"/>
      <c r="P918" s="493"/>
      <c r="Q918" s="468"/>
      <c r="R918" s="470"/>
      <c r="S918" s="470"/>
      <c r="T918" s="470"/>
      <c r="U918" s="470"/>
      <c r="V918" s="470"/>
      <c r="W918" s="470"/>
      <c r="X918" s="470"/>
      <c r="Y918" s="994" t="s">
        <v>220</v>
      </c>
      <c r="Z918" s="994"/>
      <c r="AA918" s="994"/>
      <c r="AB918" s="995"/>
      <c r="AC918" s="492"/>
      <c r="AD918" s="493"/>
    </row>
    <row r="919" spans="2:30" ht="3.65" customHeight="1">
      <c r="B919" s="212"/>
      <c r="K919" s="343"/>
      <c r="O919" s="492"/>
      <c r="P919" s="493"/>
      <c r="Q919" s="496"/>
      <c r="R919" s="470"/>
      <c r="S919" s="470"/>
      <c r="T919" s="470"/>
      <c r="U919" s="470"/>
      <c r="V919" s="470"/>
      <c r="W919" s="470"/>
      <c r="X919" s="470"/>
      <c r="Y919" s="994"/>
      <c r="Z919" s="994"/>
      <c r="AA919" s="994"/>
      <c r="AB919" s="995"/>
      <c r="AC919" s="492"/>
      <c r="AD919" s="493"/>
    </row>
    <row r="920" spans="2:30" ht="3.65" customHeight="1">
      <c r="B920" s="212"/>
      <c r="K920" s="343"/>
      <c r="O920" s="492"/>
      <c r="P920" s="493"/>
      <c r="Q920" s="497"/>
      <c r="R920" s="498"/>
      <c r="S920" s="498"/>
      <c r="T920" s="498"/>
      <c r="U920" s="498"/>
      <c r="V920" s="498"/>
      <c r="W920" s="498"/>
      <c r="X920" s="498"/>
      <c r="Y920" s="1542"/>
      <c r="Z920" s="1542"/>
      <c r="AA920" s="1542"/>
      <c r="AB920" s="1545"/>
      <c r="AC920" s="492"/>
      <c r="AD920" s="493"/>
    </row>
    <row r="921" spans="2:30" ht="3.65" customHeight="1">
      <c r="B921" s="212"/>
      <c r="K921" s="343"/>
      <c r="O921" s="486"/>
      <c r="P921" s="487"/>
      <c r="Q921" s="487"/>
      <c r="R921" s="487"/>
      <c r="S921" s="487"/>
      <c r="T921" s="487"/>
      <c r="U921" s="487"/>
      <c r="V921" s="487"/>
      <c r="W921" s="487"/>
      <c r="X921" s="487"/>
      <c r="Y921" s="487"/>
      <c r="Z921" s="487"/>
      <c r="AA921" s="487"/>
      <c r="AB921" s="487"/>
      <c r="AC921" s="487"/>
      <c r="AD921" s="488"/>
    </row>
    <row r="922" spans="2:30" ht="3.65" customHeight="1">
      <c r="B922" s="212"/>
      <c r="K922" s="343"/>
      <c r="O922" s="489"/>
      <c r="P922" s="490"/>
      <c r="Q922" s="490"/>
      <c r="R922" s="490"/>
      <c r="S922" s="490"/>
      <c r="T922" s="490"/>
      <c r="U922" s="490"/>
      <c r="V922" s="490"/>
      <c r="W922" s="490"/>
      <c r="X922" s="490"/>
      <c r="Y922" s="490"/>
      <c r="Z922" s="490"/>
      <c r="AA922" s="490"/>
      <c r="AB922" s="490"/>
      <c r="AC922" s="490"/>
      <c r="AD922" s="491"/>
    </row>
    <row r="923" spans="2:30" ht="3.65" customHeight="1">
      <c r="B923" s="212"/>
      <c r="K923" s="343"/>
      <c r="O923" s="476"/>
      <c r="P923" s="477"/>
      <c r="Q923" s="477"/>
      <c r="R923" s="477"/>
      <c r="S923" s="477"/>
      <c r="T923" s="477"/>
      <c r="U923" s="477"/>
      <c r="V923" s="477"/>
      <c r="W923" s="477"/>
      <c r="X923" s="477"/>
      <c r="Y923" s="477"/>
      <c r="Z923" s="477"/>
      <c r="AA923" s="477"/>
      <c r="AB923" s="477"/>
      <c r="AC923" s="477"/>
      <c r="AD923" s="478"/>
    </row>
    <row r="924" spans="2:30" ht="3.65" customHeight="1">
      <c r="B924" s="212"/>
      <c r="K924" s="343"/>
      <c r="O924" s="476"/>
      <c r="P924" s="477"/>
      <c r="Q924" s="477"/>
      <c r="R924" s="477"/>
      <c r="S924" s="477"/>
      <c r="T924" s="477"/>
      <c r="U924" s="477"/>
      <c r="V924" s="477"/>
      <c r="W924" s="477"/>
      <c r="X924" s="477"/>
      <c r="Y924" s="477"/>
      <c r="Z924" s="477"/>
      <c r="AA924" s="477"/>
      <c r="AB924" s="477"/>
      <c r="AC924" s="477"/>
      <c r="AD924" s="478"/>
    </row>
    <row r="925" spans="2:30" ht="3.65" customHeight="1">
      <c r="B925" s="212"/>
      <c r="K925" s="343"/>
      <c r="O925" s="476"/>
      <c r="P925" s="477"/>
      <c r="Q925" s="477"/>
      <c r="R925" s="477"/>
      <c r="S925" s="477"/>
      <c r="T925" s="477"/>
      <c r="U925" s="477"/>
      <c r="V925" s="477"/>
      <c r="W925" s="477"/>
      <c r="X925" s="477"/>
      <c r="Y925" s="477"/>
      <c r="Z925" s="477"/>
      <c r="AA925" s="477"/>
      <c r="AB925" s="477"/>
      <c r="AC925" s="477"/>
      <c r="AD925" s="478"/>
    </row>
    <row r="926" spans="2:30" ht="3.65" customHeight="1">
      <c r="B926" s="212"/>
      <c r="K926" s="343"/>
      <c r="O926" s="479"/>
      <c r="P926" s="480"/>
      <c r="Q926" s="480"/>
      <c r="R926" s="480"/>
      <c r="S926" s="480"/>
      <c r="T926" s="480"/>
      <c r="U926" s="480"/>
      <c r="V926" s="480"/>
      <c r="W926" s="480"/>
      <c r="X926" s="480"/>
      <c r="Y926" s="480"/>
      <c r="Z926" s="480"/>
      <c r="AA926" s="480"/>
      <c r="AB926" s="480"/>
      <c r="AC926" s="480"/>
      <c r="AD926" s="481"/>
    </row>
    <row r="927" spans="2:30" ht="3.65" customHeight="1">
      <c r="B927" s="212"/>
      <c r="K927" s="343"/>
    </row>
    <row r="928" spans="2:30" ht="3.65" customHeight="1">
      <c r="B928" s="212"/>
      <c r="K928" s="343"/>
    </row>
    <row r="929" spans="2:109" ht="3.65" customHeight="1">
      <c r="B929" s="212"/>
      <c r="K929" s="343"/>
    </row>
    <row r="930" spans="2:109" ht="3.65" customHeight="1">
      <c r="B930" s="205"/>
      <c r="C930" s="259"/>
      <c r="D930" s="259"/>
      <c r="E930" s="259"/>
      <c r="F930" s="259"/>
      <c r="G930" s="259"/>
      <c r="H930" s="259"/>
      <c r="I930" s="259"/>
      <c r="J930" s="259"/>
      <c r="K930" s="323"/>
      <c r="L930" s="259"/>
      <c r="M930" s="259"/>
      <c r="N930" s="259"/>
      <c r="O930" s="259"/>
      <c r="P930" s="259"/>
      <c r="Q930" s="259"/>
      <c r="R930" s="259"/>
      <c r="S930" s="259"/>
      <c r="T930" s="259"/>
      <c r="U930" s="259"/>
      <c r="V930" s="259"/>
      <c r="W930" s="259"/>
      <c r="X930" s="259"/>
      <c r="Y930" s="259"/>
      <c r="Z930" s="259"/>
      <c r="AA930" s="259"/>
      <c r="AB930" s="259"/>
      <c r="AC930" s="259"/>
      <c r="AD930" s="259"/>
      <c r="AE930" s="259"/>
      <c r="AF930" s="259"/>
      <c r="AG930" s="259"/>
      <c r="AH930" s="259"/>
      <c r="AI930" s="259"/>
      <c r="AJ930" s="259"/>
      <c r="AK930" s="259"/>
      <c r="AL930" s="259"/>
      <c r="AM930" s="259"/>
      <c r="AN930" s="259"/>
      <c r="AO930" s="259"/>
      <c r="AP930" s="259"/>
      <c r="AQ930" s="259"/>
      <c r="AR930" s="259"/>
      <c r="AS930" s="259"/>
      <c r="AT930" s="259"/>
      <c r="AU930" s="259"/>
      <c r="AV930" s="259"/>
      <c r="AW930" s="259"/>
      <c r="AX930" s="259"/>
      <c r="AY930" s="259"/>
      <c r="AZ930" s="259"/>
      <c r="BA930" s="259"/>
      <c r="BB930" s="259"/>
      <c r="BC930" s="259"/>
      <c r="BD930" s="259"/>
      <c r="BE930" s="259"/>
      <c r="BF930" s="259"/>
      <c r="BG930" s="259"/>
      <c r="BH930" s="259"/>
      <c r="BI930" s="259"/>
      <c r="BJ930" s="259"/>
      <c r="BK930" s="259"/>
      <c r="BL930" s="259"/>
      <c r="BM930" s="259"/>
      <c r="BN930" s="259"/>
      <c r="BO930" s="259"/>
      <c r="BP930" s="259"/>
      <c r="BQ930" s="259"/>
      <c r="BR930" s="259"/>
      <c r="BS930" s="259"/>
      <c r="BT930" s="259"/>
      <c r="BU930" s="259"/>
      <c r="BV930" s="259"/>
      <c r="BW930" s="259"/>
      <c r="BX930" s="259"/>
      <c r="BY930" s="259"/>
      <c r="BZ930" s="259"/>
      <c r="CA930" s="259"/>
      <c r="CB930" s="259"/>
      <c r="CC930" s="259"/>
      <c r="CD930" s="259"/>
      <c r="CE930" s="259"/>
      <c r="CF930" s="259"/>
      <c r="CG930" s="259"/>
      <c r="CH930" s="259"/>
      <c r="CI930" s="259"/>
      <c r="CJ930" s="259"/>
      <c r="CK930" s="259"/>
      <c r="CL930" s="259"/>
      <c r="CM930" s="259"/>
      <c r="CN930" s="259"/>
      <c r="CO930" s="259"/>
      <c r="CP930" s="259"/>
      <c r="CQ930" s="259"/>
      <c r="CR930" s="259"/>
      <c r="CS930" s="259"/>
      <c r="CT930" s="259"/>
      <c r="CU930" s="259"/>
      <c r="CV930" s="259"/>
      <c r="CW930" s="259"/>
      <c r="CX930" s="259"/>
      <c r="CY930" s="259"/>
      <c r="CZ930" s="259"/>
      <c r="DA930" s="259"/>
      <c r="DB930" s="259"/>
      <c r="DC930" s="259"/>
      <c r="DD930" s="259"/>
      <c r="DE930" s="259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24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40" t="str">
        <f>"T_VBB"&amp;"X"&amp;G932&amp;"X"&amp;I932&amp;"X"&amp;J932</f>
        <v>T_VBBX2500X1of4X1600</v>
      </c>
      <c r="C932" s="341"/>
      <c r="D932" s="209" t="s">
        <v>75</v>
      </c>
      <c r="E932" s="341" t="s">
        <v>220</v>
      </c>
      <c r="F932" s="341" t="s">
        <v>125</v>
      </c>
      <c r="G932" s="456">
        <v>2500</v>
      </c>
      <c r="H932" s="325" t="s">
        <v>117</v>
      </c>
      <c r="I932" s="457" t="s">
        <v>191</v>
      </c>
      <c r="J932" s="458">
        <v>1600</v>
      </c>
      <c r="K932" s="342"/>
      <c r="L932" s="260"/>
      <c r="M932" s="260"/>
      <c r="N932" s="260"/>
      <c r="O932" s="260"/>
      <c r="P932" s="260"/>
      <c r="Q932" s="260"/>
      <c r="R932" s="260"/>
      <c r="S932" s="260"/>
      <c r="T932" s="260"/>
      <c r="U932" s="260"/>
      <c r="V932" s="260"/>
      <c r="W932" s="260"/>
      <c r="X932" s="260"/>
      <c r="Y932" s="260"/>
      <c r="Z932" s="260"/>
      <c r="AA932" s="260"/>
      <c r="AB932" s="260"/>
      <c r="AC932" s="260"/>
      <c r="AD932" s="260"/>
      <c r="AE932" s="260"/>
      <c r="AF932" s="260"/>
      <c r="AG932" s="260"/>
      <c r="AH932" s="260"/>
      <c r="AI932" s="260"/>
      <c r="AJ932" s="260"/>
      <c r="AK932" s="260"/>
      <c r="AL932" s="260"/>
      <c r="AM932" s="260"/>
      <c r="AN932" s="260"/>
      <c r="AO932" s="260"/>
      <c r="AP932" s="260"/>
      <c r="AQ932" s="260"/>
      <c r="AR932" s="260"/>
      <c r="AS932" s="260"/>
      <c r="AT932" s="260"/>
      <c r="AU932" s="260"/>
      <c r="AV932" s="260"/>
      <c r="AW932" s="260"/>
      <c r="AX932" s="260"/>
      <c r="AY932" s="260"/>
      <c r="AZ932" s="260"/>
      <c r="BA932" s="260"/>
      <c r="BB932" s="260"/>
      <c r="BC932" s="260"/>
      <c r="BD932" s="260"/>
      <c r="BE932" s="260"/>
      <c r="BF932" s="260"/>
      <c r="BG932" s="260"/>
      <c r="BH932" s="260"/>
      <c r="BI932" s="260"/>
      <c r="BJ932" s="260"/>
      <c r="BK932" s="260"/>
      <c r="BL932" s="260"/>
      <c r="BM932" s="260"/>
      <c r="BN932" s="260"/>
      <c r="BO932" s="260"/>
      <c r="BP932" s="260"/>
      <c r="BQ932" s="260"/>
      <c r="BR932" s="260"/>
      <c r="BS932" s="260"/>
      <c r="BT932" s="260"/>
      <c r="BU932" s="260"/>
      <c r="BV932" s="260"/>
      <c r="BW932" s="260"/>
      <c r="BX932" s="260"/>
      <c r="BY932" s="260"/>
      <c r="BZ932" s="260"/>
      <c r="CA932" s="260"/>
      <c r="CB932" s="260"/>
      <c r="CC932" s="260"/>
      <c r="CD932" s="260"/>
      <c r="CE932" s="260"/>
      <c r="CF932" s="260"/>
      <c r="CG932" s="260"/>
      <c r="CH932" s="260"/>
      <c r="CI932" s="260"/>
      <c r="CJ932" s="260"/>
      <c r="CK932" s="260"/>
      <c r="CL932" s="260"/>
      <c r="CM932" s="260"/>
      <c r="CN932" s="260"/>
      <c r="CO932" s="260"/>
      <c r="CP932" s="260"/>
      <c r="CQ932" s="260"/>
      <c r="CR932" s="260"/>
      <c r="CS932" s="260"/>
      <c r="CT932" s="260"/>
      <c r="CU932" s="260"/>
      <c r="CV932" s="260"/>
      <c r="CW932" s="260"/>
      <c r="CX932" s="260"/>
      <c r="CY932" s="260"/>
      <c r="CZ932" s="260"/>
      <c r="DA932" s="260"/>
      <c r="DB932" s="260"/>
      <c r="DC932" s="260"/>
      <c r="DD932" s="260"/>
      <c r="DE932" s="260"/>
    </row>
    <row r="933" spans="2:109" ht="15.5" customHeight="1">
      <c r="B933" s="326" t="str">
        <f>MID(D932,1,1)&amp;"_"&amp;E932&amp;"X"&amp;MID(H932,3,4)&amp;"X"&amp;MID(J932,3,4)&amp;G932&amp;I932</f>
        <v>T_VBBX400X0025001of4</v>
      </c>
      <c r="K933" s="343"/>
    </row>
    <row r="934" spans="2:109" ht="3.65" customHeight="1">
      <c r="B934" s="212"/>
      <c r="K934" s="343"/>
    </row>
    <row r="935" spans="2:109" ht="3.65" customHeight="1">
      <c r="B935" s="212"/>
      <c r="K935" s="343"/>
    </row>
    <row r="936" spans="2:109" ht="3.65" customHeight="1">
      <c r="B936" s="212"/>
      <c r="K936" s="343"/>
      <c r="O936" s="486"/>
      <c r="P936" s="487"/>
      <c r="Q936" s="487"/>
      <c r="R936" s="487"/>
      <c r="S936" s="487"/>
      <c r="T936" s="487"/>
      <c r="U936" s="487"/>
      <c r="V936" s="487"/>
      <c r="W936" s="487"/>
      <c r="X936" s="487"/>
      <c r="Y936" s="487"/>
      <c r="Z936" s="487"/>
      <c r="AA936" s="487"/>
      <c r="AB936" s="487"/>
      <c r="AC936" s="487"/>
      <c r="AD936" s="488"/>
    </row>
    <row r="937" spans="2:109" ht="3.65" customHeight="1">
      <c r="B937" s="212"/>
      <c r="K937" s="343"/>
      <c r="O937" s="489"/>
      <c r="P937" s="490"/>
      <c r="Q937" s="490"/>
      <c r="R937" s="490"/>
      <c r="S937" s="490"/>
      <c r="T937" s="490"/>
      <c r="U937" s="490"/>
      <c r="V937" s="490"/>
      <c r="W937" s="490"/>
      <c r="X937" s="490"/>
      <c r="Y937" s="490"/>
      <c r="Z937" s="490"/>
      <c r="AA937" s="490"/>
      <c r="AB937" s="490"/>
      <c r="AC937" s="490"/>
      <c r="AD937" s="491"/>
    </row>
    <row r="938" spans="2:109" ht="3.65" customHeight="1">
      <c r="B938" s="212"/>
      <c r="K938" s="343"/>
      <c r="O938" s="492"/>
      <c r="P938" s="493"/>
      <c r="Q938" s="956" t="s">
        <v>111</v>
      </c>
      <c r="R938" s="956"/>
      <c r="S938" s="956"/>
      <c r="T938" s="956"/>
      <c r="U938" s="500"/>
      <c r="V938" s="470"/>
      <c r="W938" s="470"/>
      <c r="X938" s="470"/>
      <c r="AC938" s="492"/>
      <c r="AD938" s="493"/>
    </row>
    <row r="939" spans="2:109" ht="3.65" customHeight="1">
      <c r="B939" s="212"/>
      <c r="K939" s="343"/>
      <c r="O939" s="492"/>
      <c r="P939" s="493"/>
      <c r="Q939" s="958"/>
      <c r="R939" s="958"/>
      <c r="S939" s="958"/>
      <c r="T939" s="958"/>
      <c r="U939" s="470"/>
      <c r="V939" s="470"/>
      <c r="W939" s="470"/>
      <c r="X939" s="470"/>
      <c r="AC939" s="492"/>
      <c r="AD939" s="493"/>
    </row>
    <row r="940" spans="2:109" ht="3.65" customHeight="1">
      <c r="B940" s="212"/>
      <c r="K940" s="343"/>
      <c r="O940" s="492"/>
      <c r="P940" s="493"/>
      <c r="Q940" s="958"/>
      <c r="R940" s="958"/>
      <c r="S940" s="958"/>
      <c r="T940" s="958"/>
      <c r="U940" s="350"/>
      <c r="V940" s="350"/>
      <c r="W940" s="350"/>
      <c r="X940" s="470"/>
      <c r="AC940" s="492"/>
      <c r="AD940" s="493"/>
    </row>
    <row r="941" spans="2:109" ht="3.65" customHeight="1">
      <c r="B941" s="212"/>
      <c r="K941" s="343"/>
      <c r="O941" s="492"/>
      <c r="P941" s="493"/>
      <c r="Q941" s="495"/>
      <c r="R941" s="349"/>
      <c r="S941" s="896"/>
      <c r="T941" s="897"/>
      <c r="U941" s="928"/>
      <c r="V941" s="350"/>
      <c r="W941" s="350"/>
      <c r="X941" s="896"/>
      <c r="Y941" s="897"/>
      <c r="Z941" s="928"/>
      <c r="AA941" s="470"/>
      <c r="AB941" s="483"/>
      <c r="AC941" s="492"/>
      <c r="AD941" s="493"/>
    </row>
    <row r="942" spans="2:109" ht="3.65" customHeight="1">
      <c r="B942" s="212"/>
      <c r="K942" s="343"/>
      <c r="O942" s="492"/>
      <c r="P942" s="493"/>
      <c r="Q942" s="468"/>
      <c r="R942" s="470"/>
      <c r="S942" s="899"/>
      <c r="T942" s="335"/>
      <c r="U942" s="900"/>
      <c r="V942" s="350"/>
      <c r="W942" s="350"/>
      <c r="X942" s="899"/>
      <c r="Y942" s="335"/>
      <c r="Z942" s="900"/>
      <c r="AA942" s="470"/>
      <c r="AB942" s="483"/>
      <c r="AC942" s="492"/>
      <c r="AD942" s="493"/>
    </row>
    <row r="943" spans="2:109" ht="3.65" customHeight="1">
      <c r="B943" s="212"/>
      <c r="K943" s="343"/>
      <c r="O943" s="492"/>
      <c r="P943" s="493"/>
      <c r="Q943" s="468"/>
      <c r="R943" s="470"/>
      <c r="S943" s="875"/>
      <c r="T943" s="335"/>
      <c r="U943" s="875"/>
      <c r="V943" s="350"/>
      <c r="W943" s="350"/>
      <c r="X943" s="875"/>
      <c r="Y943" s="335"/>
      <c r="Z943" s="875"/>
      <c r="AA943" s="470"/>
      <c r="AB943" s="483"/>
      <c r="AC943" s="492"/>
      <c r="AD943" s="493"/>
    </row>
    <row r="944" spans="2:109" ht="3.65" customHeight="1">
      <c r="B944" s="212"/>
      <c r="K944" s="343"/>
      <c r="O944" s="492"/>
      <c r="P944" s="493"/>
      <c r="Q944" s="468"/>
      <c r="R944" s="470"/>
      <c r="S944" s="875"/>
      <c r="T944" s="335"/>
      <c r="U944" s="875"/>
      <c r="V944" s="350"/>
      <c r="W944" s="350"/>
      <c r="X944" s="875"/>
      <c r="Y944" s="335"/>
      <c r="Z944" s="875"/>
      <c r="AA944" s="470"/>
      <c r="AB944" s="483"/>
      <c r="AC944" s="492"/>
      <c r="AD944" s="493"/>
    </row>
    <row r="945" spans="2:30" ht="3.65" customHeight="1">
      <c r="B945" s="212"/>
      <c r="K945" s="343"/>
      <c r="O945" s="492"/>
      <c r="P945" s="493"/>
      <c r="Q945" s="468"/>
      <c r="R945" s="470"/>
      <c r="S945" s="875"/>
      <c r="T945" s="335"/>
      <c r="U945" s="875"/>
      <c r="V945" s="350"/>
      <c r="W945" s="350"/>
      <c r="X945" s="875"/>
      <c r="Y945" s="335"/>
      <c r="Z945" s="875"/>
      <c r="AA945" s="470"/>
      <c r="AB945" s="483"/>
      <c r="AC945" s="492"/>
      <c r="AD945" s="493"/>
    </row>
    <row r="946" spans="2:30" ht="3.65" customHeight="1">
      <c r="B946" s="212"/>
      <c r="K946" s="343"/>
      <c r="O946" s="492"/>
      <c r="P946" s="493"/>
      <c r="Q946" s="468"/>
      <c r="R946" s="470"/>
      <c r="S946" s="875"/>
      <c r="T946" s="335"/>
      <c r="U946" s="875"/>
      <c r="V946" s="350"/>
      <c r="W946" s="350"/>
      <c r="X946" s="875"/>
      <c r="Y946" s="335"/>
      <c r="Z946" s="875"/>
      <c r="AA946" s="470"/>
      <c r="AB946" s="483"/>
      <c r="AC946" s="492"/>
      <c r="AD946" s="493"/>
    </row>
    <row r="947" spans="2:30" ht="3.65" customHeight="1">
      <c r="B947" s="212"/>
      <c r="K947" s="343"/>
      <c r="O947" s="492"/>
      <c r="P947" s="493"/>
      <c r="Q947" s="468"/>
      <c r="R947" s="470"/>
      <c r="S947" s="875"/>
      <c r="T947" s="335"/>
      <c r="U947" s="875"/>
      <c r="V947" s="350"/>
      <c r="W947" s="350"/>
      <c r="X947" s="875"/>
      <c r="Y947" s="335"/>
      <c r="Z947" s="875"/>
      <c r="AA947" s="470"/>
      <c r="AB947" s="483"/>
      <c r="AC947" s="492"/>
      <c r="AD947" s="493"/>
    </row>
    <row r="948" spans="2:30" ht="3.65" customHeight="1">
      <c r="B948" s="212"/>
      <c r="K948" s="343"/>
      <c r="O948" s="492"/>
      <c r="P948" s="493"/>
      <c r="Q948" s="468"/>
      <c r="R948" s="470"/>
      <c r="S948" s="875"/>
      <c r="T948" s="335"/>
      <c r="U948" s="875"/>
      <c r="V948" s="350"/>
      <c r="W948" s="350"/>
      <c r="X948" s="875"/>
      <c r="Y948" s="335"/>
      <c r="Z948" s="875"/>
      <c r="AA948" s="470"/>
      <c r="AB948" s="483"/>
      <c r="AC948" s="492"/>
      <c r="AD948" s="493"/>
    </row>
    <row r="949" spans="2:30" ht="3.65" customHeight="1">
      <c r="B949" s="212"/>
      <c r="K949" s="343"/>
      <c r="O949" s="492"/>
      <c r="P949" s="493"/>
      <c r="Q949" s="468"/>
      <c r="R949" s="470"/>
      <c r="S949" s="875"/>
      <c r="T949" s="335"/>
      <c r="U949" s="875"/>
      <c r="V949" s="350"/>
      <c r="W949" s="350"/>
      <c r="X949" s="875"/>
      <c r="Y949" s="335"/>
      <c r="Z949" s="875"/>
      <c r="AA949" s="470"/>
      <c r="AB949" s="483"/>
      <c r="AC949" s="492"/>
      <c r="AD949" s="493"/>
    </row>
    <row r="950" spans="2:30" ht="3.65" customHeight="1">
      <c r="B950" s="212"/>
      <c r="K950" s="343"/>
      <c r="O950" s="492"/>
      <c r="P950" s="493"/>
      <c r="Q950" s="468"/>
      <c r="R950" s="470"/>
      <c r="S950" s="875"/>
      <c r="T950" s="335"/>
      <c r="U950" s="875"/>
      <c r="V950" s="350"/>
      <c r="W950" s="350"/>
      <c r="X950" s="875"/>
      <c r="Y950" s="335"/>
      <c r="Z950" s="875"/>
      <c r="AA950" s="470"/>
      <c r="AB950" s="483"/>
      <c r="AC950" s="492"/>
      <c r="AD950" s="493"/>
    </row>
    <row r="951" spans="2:30" ht="3.65" customHeight="1">
      <c r="B951" s="212"/>
      <c r="K951" s="343"/>
      <c r="O951" s="492"/>
      <c r="P951" s="493"/>
      <c r="Q951" s="468"/>
      <c r="R951" s="470"/>
      <c r="S951" s="875"/>
      <c r="T951" s="335"/>
      <c r="U951" s="875"/>
      <c r="V951" s="350"/>
      <c r="W951" s="350"/>
      <c r="X951" s="875"/>
      <c r="Y951" s="335"/>
      <c r="Z951" s="875"/>
      <c r="AA951" s="470"/>
      <c r="AB951" s="483"/>
      <c r="AC951" s="492"/>
      <c r="AD951" s="493"/>
    </row>
    <row r="952" spans="2:30" ht="3.65" customHeight="1">
      <c r="B952" s="212"/>
      <c r="K952" s="343"/>
      <c r="O952" s="492"/>
      <c r="P952" s="493"/>
      <c r="Q952" s="468"/>
      <c r="R952" s="470"/>
      <c r="S952" s="875"/>
      <c r="T952" s="335"/>
      <c r="U952" s="875"/>
      <c r="V952" s="350"/>
      <c r="W952" s="350"/>
      <c r="X952" s="875"/>
      <c r="Y952" s="335"/>
      <c r="Z952" s="875"/>
      <c r="AA952" s="470"/>
      <c r="AB952" s="483"/>
      <c r="AC952" s="492"/>
      <c r="AD952" s="493"/>
    </row>
    <row r="953" spans="2:30" ht="3.65" customHeight="1">
      <c r="B953" s="212"/>
      <c r="K953" s="343"/>
      <c r="O953" s="492"/>
      <c r="P953" s="493"/>
      <c r="Q953" s="468"/>
      <c r="R953" s="470"/>
      <c r="S953" s="875"/>
      <c r="T953" s="335"/>
      <c r="U953" s="875"/>
      <c r="V953" s="350"/>
      <c r="W953" s="350"/>
      <c r="X953" s="875"/>
      <c r="Y953" s="335"/>
      <c r="Z953" s="875"/>
      <c r="AA953" s="470"/>
      <c r="AB953" s="483"/>
      <c r="AC953" s="492"/>
      <c r="AD953" s="493"/>
    </row>
    <row r="954" spans="2:30" ht="3.65" customHeight="1">
      <c r="B954" s="212"/>
      <c r="K954" s="343"/>
      <c r="O954" s="492"/>
      <c r="P954" s="493"/>
      <c r="Q954" s="468"/>
      <c r="R954" s="470"/>
      <c r="S954" s="875"/>
      <c r="T954" s="335"/>
      <c r="U954" s="875"/>
      <c r="V954" s="350"/>
      <c r="W954" s="350"/>
      <c r="X954" s="875"/>
      <c r="Y954" s="335"/>
      <c r="Z954" s="875"/>
      <c r="AA954" s="470"/>
      <c r="AB954" s="483"/>
      <c r="AC954" s="492"/>
      <c r="AD954" s="493"/>
    </row>
    <row r="955" spans="2:30" ht="3.65" customHeight="1">
      <c r="B955" s="212"/>
      <c r="K955" s="343"/>
      <c r="O955" s="492"/>
      <c r="P955" s="493"/>
      <c r="Q955" s="468"/>
      <c r="R955" s="470"/>
      <c r="S955" s="875"/>
      <c r="T955" s="335"/>
      <c r="U955" s="875"/>
      <c r="V955" s="350"/>
      <c r="W955" s="350"/>
      <c r="X955" s="875"/>
      <c r="Y955" s="335"/>
      <c r="Z955" s="875"/>
      <c r="AA955" s="470"/>
      <c r="AB955" s="483"/>
      <c r="AC955" s="492"/>
      <c r="AD955" s="493"/>
    </row>
    <row r="956" spans="2:30" ht="3.65" customHeight="1">
      <c r="B956" s="212"/>
      <c r="K956" s="343"/>
      <c r="O956" s="492"/>
      <c r="P956" s="493"/>
      <c r="Q956" s="468"/>
      <c r="R956" s="470"/>
      <c r="S956" s="899"/>
      <c r="T956" s="335"/>
      <c r="U956" s="900"/>
      <c r="V956" s="350"/>
      <c r="W956" s="350"/>
      <c r="X956" s="899"/>
      <c r="Y956" s="335"/>
      <c r="Z956" s="900"/>
      <c r="AA956" s="470"/>
      <c r="AB956" s="483"/>
      <c r="AC956" s="492"/>
      <c r="AD956" s="493"/>
    </row>
    <row r="957" spans="2:30" ht="3.65" customHeight="1">
      <c r="B957" s="212"/>
      <c r="K957" s="343"/>
      <c r="O957" s="492"/>
      <c r="P957" s="493"/>
      <c r="Q957" s="468"/>
      <c r="R957" s="470"/>
      <c r="S957" s="902"/>
      <c r="T957" s="903"/>
      <c r="U957" s="904"/>
      <c r="V957" s="350"/>
      <c r="W957" s="350"/>
      <c r="X957" s="902"/>
      <c r="Y957" s="903"/>
      <c r="Z957" s="904"/>
      <c r="AA957" s="470"/>
      <c r="AB957" s="483"/>
      <c r="AC957" s="492"/>
      <c r="AD957" s="493"/>
    </row>
    <row r="958" spans="2:30" ht="3.65" customHeight="1">
      <c r="B958" s="212"/>
      <c r="K958" s="343"/>
      <c r="O958" s="492"/>
      <c r="P958" s="493"/>
      <c r="Q958" s="468"/>
      <c r="R958" s="470"/>
      <c r="S958" s="470"/>
      <c r="T958" s="470"/>
      <c r="U958" s="470"/>
      <c r="V958" s="350"/>
      <c r="W958" s="350"/>
      <c r="X958" s="470"/>
      <c r="Y958" s="470"/>
      <c r="Z958" s="470"/>
      <c r="AA958" s="470"/>
      <c r="AB958" s="483"/>
      <c r="AC958" s="492"/>
      <c r="AD958" s="493"/>
    </row>
    <row r="959" spans="2:30" ht="3.65" customHeight="1">
      <c r="B959" s="212"/>
      <c r="K959" s="343"/>
      <c r="O959" s="492"/>
      <c r="P959" s="493"/>
      <c r="Q959" s="468"/>
      <c r="R959" s="470"/>
      <c r="S959" s="470"/>
      <c r="T959" s="470"/>
      <c r="U959" s="470"/>
      <c r="V959" s="350"/>
      <c r="W959" s="350"/>
      <c r="X959" s="470"/>
      <c r="Y959" s="470"/>
      <c r="Z959" s="470"/>
      <c r="AA959" s="470"/>
      <c r="AB959" s="483"/>
      <c r="AC959" s="492"/>
      <c r="AD959" s="493"/>
    </row>
    <row r="960" spans="2:30" ht="3.65" customHeight="1">
      <c r="B960" s="212"/>
      <c r="K960" s="343"/>
      <c r="O960" s="492"/>
      <c r="P960" s="493"/>
      <c r="Q960" s="468"/>
      <c r="R960" s="470"/>
      <c r="S960" s="470"/>
      <c r="T960" s="470"/>
      <c r="U960" s="470"/>
      <c r="V960" s="350"/>
      <c r="W960" s="350"/>
      <c r="X960" s="470"/>
      <c r="Y960" s="470"/>
      <c r="Z960" s="470"/>
      <c r="AA960" s="470"/>
      <c r="AB960" s="483"/>
      <c r="AC960" s="492"/>
      <c r="AD960" s="493"/>
    </row>
    <row r="961" spans="2:30" ht="3.65" customHeight="1">
      <c r="B961" s="212"/>
      <c r="K961" s="343"/>
      <c r="O961" s="492"/>
      <c r="P961" s="493"/>
      <c r="Q961" s="468"/>
      <c r="R961" s="470"/>
      <c r="S961" s="470"/>
      <c r="T961" s="470"/>
      <c r="U961" s="470"/>
      <c r="V961" s="350"/>
      <c r="W961" s="350"/>
      <c r="X961" s="470"/>
      <c r="Y961" s="470"/>
      <c r="Z961" s="470"/>
      <c r="AA961" s="470"/>
      <c r="AB961" s="483"/>
      <c r="AC961" s="492"/>
      <c r="AD961" s="493"/>
    </row>
    <row r="962" spans="2:30" ht="3.65" customHeight="1">
      <c r="B962" s="212"/>
      <c r="K962" s="343"/>
      <c r="O962" s="492"/>
      <c r="P962" s="493"/>
      <c r="Q962" s="468"/>
      <c r="R962" s="470"/>
      <c r="S962" s="470"/>
      <c r="T962" s="470"/>
      <c r="U962" s="470"/>
      <c r="V962" s="350"/>
      <c r="W962" s="350"/>
      <c r="X962" s="470"/>
      <c r="Y962" s="470"/>
      <c r="Z962" s="470"/>
      <c r="AA962" s="470"/>
      <c r="AB962" s="483"/>
      <c r="AC962" s="492"/>
      <c r="AD962" s="493"/>
    </row>
    <row r="963" spans="2:30" ht="3.65" customHeight="1">
      <c r="B963" s="212"/>
      <c r="K963" s="343"/>
      <c r="O963" s="492"/>
      <c r="P963" s="493"/>
      <c r="Q963" s="468"/>
      <c r="R963" s="470"/>
      <c r="S963" s="470"/>
      <c r="T963" s="470"/>
      <c r="U963" s="470"/>
      <c r="V963" s="350"/>
      <c r="W963" s="350"/>
      <c r="X963" s="470"/>
      <c r="Y963" s="470"/>
      <c r="Z963" s="470"/>
      <c r="AA963" s="470"/>
      <c r="AB963" s="483"/>
      <c r="AC963" s="492"/>
      <c r="AD963" s="493"/>
    </row>
    <row r="964" spans="2:30" ht="3.65" customHeight="1">
      <c r="B964" s="212"/>
      <c r="K964" s="343"/>
      <c r="O964" s="492"/>
      <c r="P964" s="493"/>
      <c r="Q964" s="468"/>
      <c r="R964" s="470"/>
      <c r="S964" s="470"/>
      <c r="T964" s="470"/>
      <c r="U964" s="470"/>
      <c r="V964" s="350"/>
      <c r="W964" s="350"/>
      <c r="X964" s="470"/>
      <c r="Y964" s="470"/>
      <c r="Z964" s="470"/>
      <c r="AA964" s="470"/>
      <c r="AB964" s="483"/>
      <c r="AC964" s="492"/>
      <c r="AD964" s="493"/>
    </row>
    <row r="965" spans="2:30" ht="3.65" customHeight="1">
      <c r="B965" s="212"/>
      <c r="K965" s="343"/>
      <c r="O965" s="492"/>
      <c r="P965" s="493"/>
      <c r="Q965" s="468"/>
      <c r="R965" s="470"/>
      <c r="S965" s="470"/>
      <c r="T965" s="470"/>
      <c r="U965" s="470"/>
      <c r="V965" s="350"/>
      <c r="W965" s="350"/>
      <c r="X965" s="470"/>
      <c r="Y965" s="470"/>
      <c r="Z965" s="470"/>
      <c r="AA965" s="470"/>
      <c r="AB965" s="483"/>
      <c r="AC965" s="492"/>
      <c r="AD965" s="493"/>
    </row>
    <row r="966" spans="2:30" ht="3.65" customHeight="1">
      <c r="B966" s="212"/>
      <c r="K966" s="343"/>
      <c r="O966" s="492"/>
      <c r="P966" s="493"/>
      <c r="Q966" s="468"/>
      <c r="R966" s="470"/>
      <c r="S966" s="470"/>
      <c r="T966" s="470"/>
      <c r="U966" s="470"/>
      <c r="V966" s="350"/>
      <c r="W966" s="350"/>
      <c r="X966" s="470"/>
      <c r="Y966" s="470"/>
      <c r="Z966" s="470"/>
      <c r="AA966" s="470"/>
      <c r="AB966" s="483"/>
      <c r="AC966" s="492"/>
      <c r="AD966" s="493"/>
    </row>
    <row r="967" spans="2:30" ht="3.65" customHeight="1">
      <c r="B967" s="212"/>
      <c r="K967" s="343"/>
      <c r="O967" s="492"/>
      <c r="P967" s="493"/>
      <c r="Q967" s="468"/>
      <c r="R967" s="470"/>
      <c r="S967" s="470"/>
      <c r="T967" s="470"/>
      <c r="U967" s="470"/>
      <c r="V967" s="350"/>
      <c r="W967" s="350"/>
      <c r="X967" s="470"/>
      <c r="Y967" s="470"/>
      <c r="Z967" s="470"/>
      <c r="AA967" s="470"/>
      <c r="AB967" s="483"/>
      <c r="AC967" s="492"/>
      <c r="AD967" s="493"/>
    </row>
    <row r="968" spans="2:30" ht="3.65" customHeight="1">
      <c r="B968" s="212"/>
      <c r="K968" s="343"/>
      <c r="O968" s="492"/>
      <c r="P968" s="493"/>
      <c r="Q968" s="468"/>
      <c r="R968" s="470"/>
      <c r="S968" s="470"/>
      <c r="T968" s="470"/>
      <c r="U968" s="470"/>
      <c r="V968" s="350"/>
      <c r="W968" s="350"/>
      <c r="X968" s="470"/>
      <c r="Y968" s="470"/>
      <c r="Z968" s="470"/>
      <c r="AA968" s="470"/>
      <c r="AB968" s="483"/>
      <c r="AC968" s="492"/>
      <c r="AD968" s="493"/>
    </row>
    <row r="969" spans="2:30" ht="3.65" customHeight="1">
      <c r="B969" s="212"/>
      <c r="K969" s="343"/>
      <c r="O969" s="492"/>
      <c r="P969" s="493"/>
      <c r="Q969" s="468"/>
      <c r="R969" s="470"/>
      <c r="S969" s="470"/>
      <c r="T969" s="470"/>
      <c r="U969" s="470"/>
      <c r="V969" s="350"/>
      <c r="W969" s="350"/>
      <c r="X969" s="470"/>
      <c r="Y969" s="470"/>
      <c r="Z969" s="470"/>
      <c r="AA969" s="470"/>
      <c r="AB969" s="483"/>
      <c r="AC969" s="492"/>
      <c r="AD969" s="493"/>
    </row>
    <row r="970" spans="2:30" ht="3.65" customHeight="1">
      <c r="B970" s="212"/>
      <c r="K970" s="343"/>
      <c r="O970" s="492"/>
      <c r="P970" s="493"/>
      <c r="Q970" s="468"/>
      <c r="R970" s="470"/>
      <c r="S970" s="470"/>
      <c r="T970" s="470"/>
      <c r="U970" s="470"/>
      <c r="V970" s="350"/>
      <c r="W970" s="350"/>
      <c r="X970" s="470"/>
      <c r="Y970" s="470"/>
      <c r="Z970" s="470"/>
      <c r="AA970" s="470"/>
      <c r="AB970" s="483"/>
      <c r="AC970" s="492"/>
      <c r="AD970" s="493"/>
    </row>
    <row r="971" spans="2:30" ht="3.65" customHeight="1">
      <c r="B971" s="212"/>
      <c r="K971" s="343"/>
      <c r="O971" s="492"/>
      <c r="P971" s="493"/>
      <c r="Q971" s="468"/>
      <c r="R971" s="470"/>
      <c r="S971" s="470"/>
      <c r="T971" s="470"/>
      <c r="U971" s="470"/>
      <c r="V971" s="350"/>
      <c r="W971" s="350"/>
      <c r="X971" s="470"/>
      <c r="Y971" s="470"/>
      <c r="Z971" s="470"/>
      <c r="AA971" s="470"/>
      <c r="AB971" s="483"/>
      <c r="AC971" s="492"/>
      <c r="AD971" s="493"/>
    </row>
    <row r="972" spans="2:30" ht="3.65" customHeight="1">
      <c r="B972" s="212"/>
      <c r="K972" s="343"/>
      <c r="O972" s="492"/>
      <c r="P972" s="493"/>
      <c r="Q972" s="468"/>
      <c r="R972" s="470"/>
      <c r="S972" s="470"/>
      <c r="T972" s="470"/>
      <c r="U972" s="470"/>
      <c r="V972" s="350"/>
      <c r="W972" s="350"/>
      <c r="X972" s="470"/>
      <c r="Y972" s="470"/>
      <c r="Z972" s="470"/>
      <c r="AA972" s="470"/>
      <c r="AB972" s="483"/>
      <c r="AC972" s="492"/>
      <c r="AD972" s="493"/>
    </row>
    <row r="973" spans="2:30" ht="3.65" customHeight="1">
      <c r="B973" s="212"/>
      <c r="K973" s="343"/>
      <c r="O973" s="492"/>
      <c r="P973" s="493"/>
      <c r="Q973" s="468"/>
      <c r="R973" s="470"/>
      <c r="S973" s="470"/>
      <c r="T973" s="470"/>
      <c r="U973" s="470"/>
      <c r="V973" s="350"/>
      <c r="W973" s="350"/>
      <c r="X973" s="470"/>
      <c r="Y973" s="470"/>
      <c r="Z973" s="470"/>
      <c r="AA973" s="470"/>
      <c r="AB973" s="483"/>
      <c r="AC973" s="492"/>
      <c r="AD973" s="493"/>
    </row>
    <row r="974" spans="2:30" ht="3.65" customHeight="1">
      <c r="B974" s="212"/>
      <c r="K974" s="343"/>
      <c r="O974" s="492"/>
      <c r="P974" s="493"/>
      <c r="Q974" s="468"/>
      <c r="R974" s="470"/>
      <c r="S974" s="470"/>
      <c r="T974" s="470"/>
      <c r="U974" s="470"/>
      <c r="V974" s="350"/>
      <c r="W974" s="350"/>
      <c r="X974" s="470"/>
      <c r="Y974" s="470"/>
      <c r="Z974" s="470"/>
      <c r="AA974" s="470"/>
      <c r="AB974" s="483"/>
      <c r="AC974" s="492"/>
      <c r="AD974" s="493"/>
    </row>
    <row r="975" spans="2:30" ht="3.65" customHeight="1">
      <c r="B975" s="212"/>
      <c r="K975" s="343"/>
      <c r="O975" s="492"/>
      <c r="P975" s="493"/>
      <c r="Q975" s="468"/>
      <c r="R975" s="470"/>
      <c r="S975" s="470"/>
      <c r="T975" s="470"/>
      <c r="U975" s="470"/>
      <c r="V975" s="350"/>
      <c r="W975" s="350"/>
      <c r="X975" s="470"/>
      <c r="Y975" s="470"/>
      <c r="Z975" s="470"/>
      <c r="AA975" s="470"/>
      <c r="AB975" s="483"/>
      <c r="AC975" s="492"/>
      <c r="AD975" s="493"/>
    </row>
    <row r="976" spans="2:30" ht="3.65" customHeight="1">
      <c r="B976" s="212"/>
      <c r="K976" s="343"/>
      <c r="O976" s="492"/>
      <c r="P976" s="493"/>
      <c r="Q976" s="468"/>
      <c r="R976" s="470"/>
      <c r="S976" s="470"/>
      <c r="T976" s="470"/>
      <c r="U976" s="470"/>
      <c r="V976" s="350"/>
      <c r="W976" s="350"/>
      <c r="X976" s="470"/>
      <c r="Y976" s="470"/>
      <c r="Z976" s="470"/>
      <c r="AA976" s="470"/>
      <c r="AB976" s="483"/>
      <c r="AC976" s="492"/>
      <c r="AD976" s="493"/>
    </row>
    <row r="977" spans="2:30" ht="3.65" customHeight="1">
      <c r="B977" s="212"/>
      <c r="K977" s="343"/>
      <c r="O977" s="492"/>
      <c r="P977" s="493"/>
      <c r="Q977" s="468"/>
      <c r="R977" s="470"/>
      <c r="S977" s="470"/>
      <c r="T977" s="470"/>
      <c r="U977" s="470"/>
      <c r="V977" s="350"/>
      <c r="W977" s="350"/>
      <c r="X977" s="470"/>
      <c r="Y977" s="470"/>
      <c r="Z977" s="470"/>
      <c r="AA977" s="470"/>
      <c r="AB977" s="483"/>
      <c r="AC977" s="492"/>
      <c r="AD977" s="493"/>
    </row>
    <row r="978" spans="2:30" ht="3.65" customHeight="1">
      <c r="B978" s="212"/>
      <c r="K978" s="343"/>
      <c r="O978" s="492"/>
      <c r="P978" s="493"/>
      <c r="Q978" s="468"/>
      <c r="R978" s="470"/>
      <c r="S978" s="470"/>
      <c r="T978" s="470"/>
      <c r="U978" s="470"/>
      <c r="V978" s="350"/>
      <c r="W978" s="350"/>
      <c r="X978" s="470"/>
      <c r="Y978" s="470"/>
      <c r="Z978" s="470"/>
      <c r="AA978" s="470"/>
      <c r="AB978" s="483"/>
      <c r="AC978" s="492"/>
      <c r="AD978" s="493"/>
    </row>
    <row r="979" spans="2:30" ht="3.65" customHeight="1">
      <c r="B979" s="212"/>
      <c r="K979" s="343"/>
      <c r="O979" s="492"/>
      <c r="P979" s="493"/>
      <c r="Q979" s="468"/>
      <c r="R979" s="470"/>
      <c r="S979" s="470"/>
      <c r="T979" s="470"/>
      <c r="U979" s="470"/>
      <c r="V979" s="350"/>
      <c r="W979" s="350"/>
      <c r="X979" s="470"/>
      <c r="Y979" s="470"/>
      <c r="Z979" s="470"/>
      <c r="AA979" s="470"/>
      <c r="AB979" s="483"/>
      <c r="AC979" s="492"/>
      <c r="AD979" s="493"/>
    </row>
    <row r="980" spans="2:30" ht="3.65" customHeight="1">
      <c r="B980" s="212"/>
      <c r="K980" s="343"/>
      <c r="O980" s="492"/>
      <c r="P980" s="493"/>
      <c r="Q980" s="468"/>
      <c r="R980" s="470"/>
      <c r="S980" s="470"/>
      <c r="T980" s="470"/>
      <c r="U980" s="470"/>
      <c r="V980" s="350"/>
      <c r="W980" s="350"/>
      <c r="X980" s="470"/>
      <c r="Y980" s="470"/>
      <c r="Z980" s="470"/>
      <c r="AA980" s="470"/>
      <c r="AB980" s="483"/>
      <c r="AC980" s="492"/>
      <c r="AD980" s="493"/>
    </row>
    <row r="981" spans="2:30" ht="3.65" customHeight="1">
      <c r="B981" s="212"/>
      <c r="K981" s="343"/>
      <c r="O981" s="492"/>
      <c r="P981" s="493"/>
      <c r="Q981" s="468"/>
      <c r="R981" s="470"/>
      <c r="S981" s="470"/>
      <c r="T981" s="470"/>
      <c r="U981" s="470"/>
      <c r="V981" s="350"/>
      <c r="W981" s="350"/>
      <c r="X981" s="470"/>
      <c r="Y981" s="470"/>
      <c r="Z981" s="470"/>
      <c r="AA981" s="470"/>
      <c r="AB981" s="483"/>
      <c r="AC981" s="492"/>
      <c r="AD981" s="493"/>
    </row>
    <row r="982" spans="2:30" ht="3.65" customHeight="1">
      <c r="B982" s="212"/>
      <c r="K982" s="343"/>
      <c r="O982" s="492"/>
      <c r="P982" s="493"/>
      <c r="Q982" s="468"/>
      <c r="R982" s="470"/>
      <c r="S982" s="470"/>
      <c r="T982" s="470"/>
      <c r="U982" s="470"/>
      <c r="V982" s="350"/>
      <c r="W982" s="350"/>
      <c r="X982" s="470"/>
      <c r="Y982" s="470"/>
      <c r="Z982" s="470"/>
      <c r="AA982" s="470"/>
      <c r="AB982" s="483"/>
      <c r="AC982" s="492"/>
      <c r="AD982" s="493"/>
    </row>
    <row r="983" spans="2:30" ht="3.65" customHeight="1">
      <c r="B983" s="212"/>
      <c r="K983" s="343"/>
      <c r="O983" s="492"/>
      <c r="P983" s="493"/>
      <c r="Q983" s="468"/>
      <c r="R983" s="470"/>
      <c r="S983" s="470"/>
      <c r="T983" s="470"/>
      <c r="U983" s="470"/>
      <c r="V983" s="350"/>
      <c r="W983" s="350"/>
      <c r="X983" s="470"/>
      <c r="Y983" s="470"/>
      <c r="Z983" s="470"/>
      <c r="AA983" s="470"/>
      <c r="AB983" s="483"/>
      <c r="AC983" s="492"/>
      <c r="AD983" s="493"/>
    </row>
    <row r="984" spans="2:30" ht="3.65" customHeight="1">
      <c r="B984" s="212"/>
      <c r="K984" s="343"/>
      <c r="O984" s="492"/>
      <c r="P984" s="493"/>
      <c r="Q984" s="468"/>
      <c r="R984" s="470"/>
      <c r="S984" s="470"/>
      <c r="T984" s="470"/>
      <c r="U984" s="470"/>
      <c r="V984" s="350"/>
      <c r="W984" s="350"/>
      <c r="X984" s="470"/>
      <c r="Y984" s="470"/>
      <c r="Z984" s="470"/>
      <c r="AA984" s="470"/>
      <c r="AB984" s="483"/>
      <c r="AC984" s="492"/>
      <c r="AD984" s="493"/>
    </row>
    <row r="985" spans="2:30" ht="3.65" customHeight="1">
      <c r="B985" s="212"/>
      <c r="K985" s="343"/>
      <c r="O985" s="492"/>
      <c r="P985" s="493"/>
      <c r="Q985" s="468"/>
      <c r="R985" s="470"/>
      <c r="S985" s="470"/>
      <c r="T985" s="470"/>
      <c r="U985" s="470"/>
      <c r="V985" s="350"/>
      <c r="W985" s="350"/>
      <c r="X985" s="470"/>
      <c r="Y985" s="470"/>
      <c r="Z985" s="470"/>
      <c r="AA985" s="470"/>
      <c r="AB985" s="483"/>
      <c r="AC985" s="492"/>
      <c r="AD985" s="493"/>
    </row>
    <row r="986" spans="2:30" ht="3.65" customHeight="1">
      <c r="B986" s="212"/>
      <c r="K986" s="343"/>
      <c r="O986" s="492"/>
      <c r="P986" s="493"/>
      <c r="Q986" s="468"/>
      <c r="R986" s="470"/>
      <c r="S986" s="470"/>
      <c r="T986" s="470"/>
      <c r="U986" s="470"/>
      <c r="V986" s="350"/>
      <c r="W986" s="350"/>
      <c r="X986" s="470"/>
      <c r="Y986" s="470"/>
      <c r="Z986" s="470"/>
      <c r="AA986" s="470"/>
      <c r="AB986" s="483"/>
      <c r="AC986" s="492"/>
      <c r="AD986" s="493"/>
    </row>
    <row r="987" spans="2:30" ht="3.65" customHeight="1">
      <c r="B987" s="212"/>
      <c r="K987" s="343"/>
      <c r="O987" s="492"/>
      <c r="P987" s="493"/>
      <c r="Q987" s="468"/>
      <c r="R987" s="470"/>
      <c r="S987" s="470"/>
      <c r="T987" s="470"/>
      <c r="U987" s="470"/>
      <c r="V987" s="350"/>
      <c r="W987" s="350"/>
      <c r="X987" s="470"/>
      <c r="Y987" s="470"/>
      <c r="Z987" s="470"/>
      <c r="AA987" s="470"/>
      <c r="AB987" s="483"/>
      <c r="AC987" s="492"/>
      <c r="AD987" s="493"/>
    </row>
    <row r="988" spans="2:30" ht="3.65" customHeight="1">
      <c r="B988" s="212"/>
      <c r="K988" s="343"/>
      <c r="O988" s="492"/>
      <c r="P988" s="493"/>
      <c r="Q988" s="468"/>
      <c r="R988" s="470"/>
      <c r="S988" s="470"/>
      <c r="T988" s="470"/>
      <c r="U988" s="470"/>
      <c r="V988" s="350"/>
      <c r="W988" s="350"/>
      <c r="X988" s="470"/>
      <c r="Y988" s="470"/>
      <c r="Z988" s="470"/>
      <c r="AA988" s="470"/>
      <c r="AB988" s="483"/>
      <c r="AC988" s="492"/>
      <c r="AD988" s="493"/>
    </row>
    <row r="989" spans="2:30" ht="3.65" customHeight="1">
      <c r="B989" s="212"/>
      <c r="K989" s="343"/>
      <c r="O989" s="492"/>
      <c r="P989" s="493"/>
      <c r="Q989" s="468"/>
      <c r="R989" s="470"/>
      <c r="S989" s="470"/>
      <c r="T989" s="470"/>
      <c r="U989" s="470"/>
      <c r="V989" s="350"/>
      <c r="W989" s="350"/>
      <c r="X989" s="470"/>
      <c r="Y989" s="470"/>
      <c r="Z989" s="470"/>
      <c r="AA989" s="470"/>
      <c r="AB989" s="483"/>
      <c r="AC989" s="492"/>
      <c r="AD989" s="493"/>
    </row>
    <row r="990" spans="2:30" ht="3.65" customHeight="1">
      <c r="B990" s="212"/>
      <c r="K990" s="343"/>
      <c r="O990" s="492"/>
      <c r="P990" s="493"/>
      <c r="Q990" s="468"/>
      <c r="R990" s="470"/>
      <c r="S990" s="470"/>
      <c r="T990" s="470"/>
      <c r="U990" s="470"/>
      <c r="V990" s="350"/>
      <c r="W990" s="350"/>
      <c r="X990" s="470"/>
      <c r="Y990" s="470"/>
      <c r="Z990" s="470"/>
      <c r="AA990" s="470"/>
      <c r="AB990" s="483"/>
      <c r="AC990" s="492"/>
      <c r="AD990" s="493"/>
    </row>
    <row r="991" spans="2:30" ht="3.65" customHeight="1">
      <c r="B991" s="212"/>
      <c r="K991" s="343"/>
      <c r="O991" s="492"/>
      <c r="P991" s="493"/>
      <c r="Q991" s="468"/>
      <c r="R991" s="470"/>
      <c r="S991" s="470"/>
      <c r="T991" s="470"/>
      <c r="U991" s="470"/>
      <c r="V991" s="350"/>
      <c r="W991" s="350"/>
      <c r="X991" s="470"/>
      <c r="Y991" s="470"/>
      <c r="Z991" s="470"/>
      <c r="AA991" s="470"/>
      <c r="AB991" s="483"/>
      <c r="AC991" s="492"/>
      <c r="AD991" s="493"/>
    </row>
    <row r="992" spans="2:30" ht="3.65" customHeight="1">
      <c r="B992" s="212"/>
      <c r="K992" s="343"/>
      <c r="O992" s="492"/>
      <c r="P992" s="493"/>
      <c r="Q992" s="468"/>
      <c r="R992" s="470"/>
      <c r="S992" s="470"/>
      <c r="T992" s="470"/>
      <c r="U992" s="470"/>
      <c r="V992" s="350"/>
      <c r="W992" s="350"/>
      <c r="X992" s="470"/>
      <c r="Y992" s="470"/>
      <c r="Z992" s="470"/>
      <c r="AA992" s="470"/>
      <c r="AB992" s="483"/>
      <c r="AC992" s="492"/>
      <c r="AD992" s="493"/>
    </row>
    <row r="993" spans="2:109" ht="3.65" customHeight="1">
      <c r="B993" s="212"/>
      <c r="K993" s="343"/>
      <c r="O993" s="492"/>
      <c r="P993" s="493"/>
      <c r="Q993" s="468"/>
      <c r="R993" s="470"/>
      <c r="S993" s="470"/>
      <c r="T993" s="470"/>
      <c r="U993" s="470"/>
      <c r="V993" s="350"/>
      <c r="W993" s="350"/>
      <c r="X993" s="470"/>
      <c r="Y993" s="470"/>
      <c r="Z993" s="470"/>
      <c r="AA993" s="470"/>
      <c r="AB993" s="483"/>
      <c r="AC993" s="492"/>
      <c r="AD993" s="493"/>
    </row>
    <row r="994" spans="2:109" ht="3.65" customHeight="1">
      <c r="B994" s="212"/>
      <c r="K994" s="343"/>
      <c r="O994" s="492"/>
      <c r="P994" s="493"/>
      <c r="Q994" s="482"/>
      <c r="R994" s="470"/>
      <c r="S994" s="470"/>
      <c r="T994" s="470"/>
      <c r="U994" s="470"/>
      <c r="V994" s="350"/>
      <c r="W994" s="350"/>
      <c r="X994" s="470"/>
      <c r="Y994" s="470"/>
      <c r="Z994" s="470"/>
      <c r="AA994" s="470"/>
      <c r="AB994" s="483"/>
      <c r="AC994" s="492"/>
      <c r="AD994" s="493"/>
    </row>
    <row r="995" spans="2:109" ht="3.65" customHeight="1">
      <c r="B995" s="212"/>
      <c r="K995" s="343"/>
      <c r="O995" s="492"/>
      <c r="P995" s="493"/>
      <c r="Q995" s="468"/>
      <c r="R995" s="470"/>
      <c r="S995" s="470"/>
      <c r="T995" s="470"/>
      <c r="U995" s="470"/>
      <c r="V995" s="470"/>
      <c r="W995" s="470"/>
      <c r="X995" s="470"/>
      <c r="Y995" s="994" t="s">
        <v>220</v>
      </c>
      <c r="Z995" s="994"/>
      <c r="AA995" s="994"/>
      <c r="AB995" s="995"/>
      <c r="AC995" s="492"/>
      <c r="AD995" s="493"/>
    </row>
    <row r="996" spans="2:109" ht="3.65" customHeight="1">
      <c r="B996" s="212"/>
      <c r="K996" s="343"/>
      <c r="O996" s="492"/>
      <c r="P996" s="493"/>
      <c r="Q996" s="496"/>
      <c r="R996" s="470"/>
      <c r="S996" s="470"/>
      <c r="T996" s="470"/>
      <c r="U996" s="470"/>
      <c r="V996" s="470"/>
      <c r="W996" s="470"/>
      <c r="X996" s="470"/>
      <c r="Y996" s="994"/>
      <c r="Z996" s="994"/>
      <c r="AA996" s="994"/>
      <c r="AB996" s="995"/>
      <c r="AC996" s="492"/>
      <c r="AD996" s="493"/>
    </row>
    <row r="997" spans="2:109" ht="3.65" customHeight="1">
      <c r="B997" s="212"/>
      <c r="K997" s="343"/>
      <c r="O997" s="492"/>
      <c r="P997" s="493"/>
      <c r="Q997" s="497"/>
      <c r="R997" s="498"/>
      <c r="S997" s="498"/>
      <c r="T997" s="498"/>
      <c r="U997" s="498"/>
      <c r="V997" s="498"/>
      <c r="W997" s="498"/>
      <c r="X997" s="498"/>
      <c r="Y997" s="1542"/>
      <c r="Z997" s="1542"/>
      <c r="AA997" s="1542"/>
      <c r="AB997" s="1545"/>
      <c r="AC997" s="492"/>
      <c r="AD997" s="493"/>
    </row>
    <row r="998" spans="2:109" ht="3.65" customHeight="1">
      <c r="B998" s="212"/>
      <c r="K998" s="343"/>
      <c r="O998" s="486"/>
      <c r="P998" s="487"/>
      <c r="Q998" s="487"/>
      <c r="R998" s="487"/>
      <c r="S998" s="487"/>
      <c r="T998" s="487"/>
      <c r="U998" s="487"/>
      <c r="V998" s="487"/>
      <c r="W998" s="487"/>
      <c r="X998" s="487"/>
      <c r="Y998" s="487"/>
      <c r="Z998" s="487"/>
      <c r="AA998" s="487"/>
      <c r="AB998" s="487"/>
      <c r="AC998" s="487"/>
      <c r="AD998" s="488"/>
    </row>
    <row r="999" spans="2:109" ht="3.65" customHeight="1">
      <c r="B999" s="212"/>
      <c r="K999" s="343"/>
      <c r="O999" s="489"/>
      <c r="P999" s="490"/>
      <c r="Q999" s="490"/>
      <c r="R999" s="490"/>
      <c r="S999" s="490"/>
      <c r="T999" s="490"/>
      <c r="U999" s="490"/>
      <c r="V999" s="490"/>
      <c r="W999" s="490"/>
      <c r="X999" s="490"/>
      <c r="Y999" s="490"/>
      <c r="Z999" s="490"/>
      <c r="AA999" s="490"/>
      <c r="AB999" s="490"/>
      <c r="AC999" s="490"/>
      <c r="AD999" s="491"/>
    </row>
    <row r="1000" spans="2:109" ht="3.65" customHeight="1">
      <c r="B1000" s="212"/>
      <c r="K1000" s="343"/>
      <c r="O1000" s="476"/>
      <c r="P1000" s="477"/>
      <c r="Q1000" s="477"/>
      <c r="R1000" s="477"/>
      <c r="S1000" s="477"/>
      <c r="T1000" s="477"/>
      <c r="U1000" s="477"/>
      <c r="V1000" s="477"/>
      <c r="W1000" s="477"/>
      <c r="X1000" s="477"/>
      <c r="Y1000" s="477"/>
      <c r="Z1000" s="477"/>
      <c r="AA1000" s="477"/>
      <c r="AB1000" s="477"/>
      <c r="AC1000" s="477"/>
      <c r="AD1000" s="478"/>
    </row>
    <row r="1001" spans="2:109" ht="3.65" customHeight="1">
      <c r="B1001" s="212"/>
      <c r="K1001" s="343"/>
      <c r="O1001" s="476"/>
      <c r="P1001" s="477"/>
      <c r="Q1001" s="477"/>
      <c r="R1001" s="477"/>
      <c r="S1001" s="477"/>
      <c r="T1001" s="477"/>
      <c r="U1001" s="477"/>
      <c r="V1001" s="477"/>
      <c r="W1001" s="477"/>
      <c r="X1001" s="477"/>
      <c r="Y1001" s="477"/>
      <c r="Z1001" s="477"/>
      <c r="AA1001" s="477"/>
      <c r="AB1001" s="477"/>
      <c r="AC1001" s="477"/>
      <c r="AD1001" s="478"/>
    </row>
    <row r="1002" spans="2:109" ht="3.65" customHeight="1">
      <c r="B1002" s="212"/>
      <c r="K1002" s="343"/>
      <c r="O1002" s="476"/>
      <c r="P1002" s="477"/>
      <c r="Q1002" s="477"/>
      <c r="R1002" s="477"/>
      <c r="S1002" s="477"/>
      <c r="T1002" s="477"/>
      <c r="U1002" s="477"/>
      <c r="V1002" s="477"/>
      <c r="W1002" s="477"/>
      <c r="X1002" s="477"/>
      <c r="Y1002" s="477"/>
      <c r="Z1002" s="477"/>
      <c r="AA1002" s="477"/>
      <c r="AB1002" s="477"/>
      <c r="AC1002" s="477"/>
      <c r="AD1002" s="478"/>
    </row>
    <row r="1003" spans="2:109" ht="3.65" customHeight="1">
      <c r="B1003" s="212"/>
      <c r="K1003" s="343"/>
      <c r="O1003" s="479"/>
      <c r="P1003" s="480"/>
      <c r="Q1003" s="480"/>
      <c r="R1003" s="480"/>
      <c r="S1003" s="480"/>
      <c r="T1003" s="480"/>
      <c r="U1003" s="480"/>
      <c r="V1003" s="480"/>
      <c r="W1003" s="480"/>
      <c r="X1003" s="480"/>
      <c r="Y1003" s="480"/>
      <c r="Z1003" s="480"/>
      <c r="AA1003" s="480"/>
      <c r="AB1003" s="480"/>
      <c r="AC1003" s="480"/>
      <c r="AD1003" s="481"/>
    </row>
    <row r="1004" spans="2:109" ht="3.65" customHeight="1">
      <c r="B1004" s="212"/>
      <c r="K1004" s="343"/>
    </row>
    <row r="1005" spans="2:109" ht="3.65" customHeight="1">
      <c r="B1005" s="212"/>
      <c r="K1005" s="343"/>
    </row>
    <row r="1006" spans="2:109" ht="3.65" customHeight="1">
      <c r="B1006" s="212"/>
      <c r="K1006" s="343"/>
    </row>
    <row r="1007" spans="2:109" ht="3.65" customHeight="1">
      <c r="B1007" s="205"/>
      <c r="C1007" s="259"/>
      <c r="D1007" s="259"/>
      <c r="E1007" s="259"/>
      <c r="F1007" s="259"/>
      <c r="G1007" s="259"/>
      <c r="H1007" s="259"/>
      <c r="I1007" s="259"/>
      <c r="J1007" s="259"/>
      <c r="K1007" s="323"/>
      <c r="L1007" s="259"/>
      <c r="M1007" s="259"/>
      <c r="N1007" s="259"/>
      <c r="O1007" s="259"/>
      <c r="P1007" s="259"/>
      <c r="Q1007" s="259"/>
      <c r="R1007" s="259"/>
      <c r="S1007" s="259"/>
      <c r="T1007" s="259"/>
      <c r="U1007" s="259"/>
      <c r="V1007" s="259"/>
      <c r="W1007" s="259"/>
      <c r="X1007" s="259"/>
      <c r="Y1007" s="259"/>
      <c r="Z1007" s="259"/>
      <c r="AA1007" s="259"/>
      <c r="AB1007" s="259"/>
      <c r="AC1007" s="259"/>
      <c r="AD1007" s="259"/>
      <c r="AE1007" s="259"/>
      <c r="AF1007" s="259"/>
      <c r="AG1007" s="259"/>
      <c r="AH1007" s="259"/>
      <c r="AI1007" s="259"/>
      <c r="AJ1007" s="259"/>
      <c r="AK1007" s="259"/>
      <c r="AL1007" s="259"/>
      <c r="AM1007" s="259"/>
      <c r="AN1007" s="259"/>
      <c r="AO1007" s="259"/>
      <c r="AP1007" s="259"/>
      <c r="AQ1007" s="259"/>
      <c r="AR1007" s="259"/>
      <c r="AS1007" s="259"/>
      <c r="AT1007" s="259"/>
      <c r="AU1007" s="259"/>
      <c r="AV1007" s="259"/>
      <c r="AW1007" s="259"/>
      <c r="AX1007" s="259"/>
      <c r="AY1007" s="259"/>
      <c r="AZ1007" s="259"/>
      <c r="BA1007" s="259"/>
      <c r="BB1007" s="259"/>
      <c r="BC1007" s="259"/>
      <c r="BD1007" s="259"/>
      <c r="BE1007" s="259"/>
      <c r="BF1007" s="259"/>
      <c r="BG1007" s="259"/>
      <c r="BH1007" s="259"/>
      <c r="BI1007" s="259"/>
      <c r="BJ1007" s="259"/>
      <c r="BK1007" s="259"/>
      <c r="BL1007" s="259"/>
      <c r="BM1007" s="259"/>
      <c r="BN1007" s="259"/>
      <c r="BO1007" s="259"/>
      <c r="BP1007" s="259"/>
      <c r="BQ1007" s="259"/>
      <c r="BR1007" s="259"/>
      <c r="BS1007" s="259"/>
      <c r="BT1007" s="259"/>
      <c r="BU1007" s="259"/>
      <c r="BV1007" s="259"/>
      <c r="BW1007" s="259"/>
      <c r="BX1007" s="259"/>
      <c r="BY1007" s="259"/>
      <c r="BZ1007" s="259"/>
      <c r="CA1007" s="259"/>
      <c r="CB1007" s="259"/>
      <c r="CC1007" s="259"/>
      <c r="CD1007" s="259"/>
      <c r="CE1007" s="259"/>
      <c r="CF1007" s="259"/>
      <c r="CG1007" s="259"/>
      <c r="CH1007" s="259"/>
      <c r="CI1007" s="259"/>
      <c r="CJ1007" s="259"/>
      <c r="CK1007" s="259"/>
      <c r="CL1007" s="259"/>
      <c r="CM1007" s="259"/>
      <c r="CN1007" s="259"/>
      <c r="CO1007" s="259"/>
      <c r="CP1007" s="259"/>
      <c r="CQ1007" s="259"/>
      <c r="CR1007" s="259"/>
      <c r="CS1007" s="259"/>
      <c r="CT1007" s="259"/>
      <c r="CU1007" s="259"/>
      <c r="CV1007" s="259"/>
      <c r="CW1007" s="259"/>
      <c r="CX1007" s="259"/>
      <c r="CY1007" s="259"/>
      <c r="CZ1007" s="259"/>
      <c r="DA1007" s="259"/>
      <c r="DB1007" s="259"/>
      <c r="DC1007" s="259"/>
      <c r="DD1007" s="259"/>
      <c r="DE1007" s="259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24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40" t="str">
        <f>"T_VBB"&amp;"X"&amp;G1009&amp;"X"&amp;I1009&amp;"X"&amp;J1009</f>
        <v>T_VBBX2500X1of2X1600</v>
      </c>
      <c r="C1009" s="341"/>
      <c r="D1009" s="209" t="s">
        <v>75</v>
      </c>
      <c r="E1009" s="341" t="s">
        <v>220</v>
      </c>
      <c r="F1009" s="341" t="s">
        <v>125</v>
      </c>
      <c r="G1009" s="456">
        <v>2500</v>
      </c>
      <c r="H1009" s="325" t="s">
        <v>117</v>
      </c>
      <c r="I1009" s="457" t="s">
        <v>192</v>
      </c>
      <c r="J1009" s="458">
        <v>1600</v>
      </c>
      <c r="K1009" s="342"/>
      <c r="L1009" s="260"/>
      <c r="M1009" s="260"/>
      <c r="N1009" s="260"/>
      <c r="O1009" s="260"/>
      <c r="P1009" s="260"/>
      <c r="Q1009" s="260"/>
      <c r="R1009" s="260"/>
      <c r="S1009" s="260"/>
      <c r="T1009" s="260"/>
      <c r="U1009" s="260"/>
      <c r="V1009" s="260"/>
      <c r="W1009" s="260"/>
      <c r="X1009" s="260"/>
      <c r="Y1009" s="260"/>
      <c r="Z1009" s="260"/>
      <c r="AA1009" s="260"/>
      <c r="AB1009" s="260"/>
      <c r="AC1009" s="260"/>
      <c r="AD1009" s="260"/>
      <c r="AE1009" s="260"/>
      <c r="AF1009" s="260"/>
      <c r="AG1009" s="260"/>
      <c r="AH1009" s="260"/>
      <c r="AI1009" s="260"/>
      <c r="AJ1009" s="260"/>
      <c r="AK1009" s="260"/>
      <c r="AL1009" s="260"/>
      <c r="AM1009" s="260"/>
      <c r="AN1009" s="260"/>
      <c r="AO1009" s="260"/>
      <c r="AP1009" s="260"/>
      <c r="AQ1009" s="260"/>
      <c r="AR1009" s="260"/>
      <c r="AS1009" s="260"/>
      <c r="AT1009" s="260"/>
      <c r="AU1009" s="260"/>
      <c r="AV1009" s="260"/>
      <c r="AW1009" s="260"/>
      <c r="AX1009" s="260"/>
      <c r="AY1009" s="260"/>
      <c r="AZ1009" s="260"/>
      <c r="BA1009" s="260"/>
      <c r="BB1009" s="260"/>
      <c r="BC1009" s="260"/>
      <c r="BD1009" s="260"/>
      <c r="BE1009" s="260"/>
      <c r="BF1009" s="260"/>
      <c r="BG1009" s="260"/>
      <c r="BH1009" s="260"/>
      <c r="BI1009" s="260"/>
      <c r="BJ1009" s="260"/>
      <c r="BK1009" s="260"/>
      <c r="BL1009" s="260"/>
      <c r="BM1009" s="260"/>
      <c r="BN1009" s="260"/>
      <c r="BO1009" s="260"/>
      <c r="BP1009" s="260"/>
      <c r="BQ1009" s="260"/>
      <c r="BR1009" s="260"/>
      <c r="BS1009" s="260"/>
      <c r="BT1009" s="260"/>
      <c r="BU1009" s="260"/>
      <c r="BV1009" s="260"/>
      <c r="BW1009" s="260"/>
      <c r="BX1009" s="260"/>
      <c r="BY1009" s="260"/>
      <c r="BZ1009" s="260"/>
      <c r="CA1009" s="260"/>
      <c r="CB1009" s="260"/>
      <c r="CC1009" s="260"/>
      <c r="CD1009" s="260"/>
      <c r="CE1009" s="260"/>
      <c r="CF1009" s="260"/>
      <c r="CG1009" s="260"/>
      <c r="CH1009" s="260"/>
      <c r="CI1009" s="260"/>
      <c r="CJ1009" s="260"/>
      <c r="CK1009" s="260"/>
      <c r="CL1009" s="260"/>
      <c r="CM1009" s="260"/>
      <c r="CN1009" s="260"/>
      <c r="CO1009" s="260"/>
      <c r="CP1009" s="260"/>
      <c r="CQ1009" s="260"/>
      <c r="CR1009" s="260"/>
      <c r="CS1009" s="260"/>
      <c r="CT1009" s="260"/>
      <c r="CU1009" s="260"/>
      <c r="CV1009" s="260"/>
      <c r="CW1009" s="260"/>
      <c r="CX1009" s="260"/>
      <c r="CY1009" s="260"/>
      <c r="CZ1009" s="260"/>
      <c r="DA1009" s="260"/>
      <c r="DB1009" s="260"/>
      <c r="DC1009" s="260"/>
      <c r="DD1009" s="260"/>
      <c r="DE1009" s="260"/>
    </row>
    <row r="1010" spans="2:109" ht="15.5" customHeight="1">
      <c r="B1010" s="326" t="str">
        <f>MID(D1009,1,1)&amp;"_"&amp;E1009&amp;"X"&amp;MID(H1009,3,4)&amp;"X"&amp;MID(J1009,3,4)&amp;G1009&amp;I1009</f>
        <v>T_VBBX400X0025001of2</v>
      </c>
      <c r="K1010" s="343"/>
    </row>
    <row r="1011" spans="2:109" ht="3.65" customHeight="1">
      <c r="B1011" s="212"/>
      <c r="K1011" s="343"/>
    </row>
    <row r="1012" spans="2:109" ht="3.65" customHeight="1">
      <c r="B1012" s="212"/>
      <c r="K1012" s="343"/>
    </row>
    <row r="1013" spans="2:109" ht="3.65" customHeight="1">
      <c r="B1013" s="212"/>
      <c r="K1013" s="343"/>
      <c r="O1013" s="486"/>
      <c r="P1013" s="487"/>
      <c r="Q1013" s="487"/>
      <c r="R1013" s="487"/>
      <c r="S1013" s="487"/>
      <c r="T1013" s="487"/>
      <c r="U1013" s="487"/>
      <c r="V1013" s="487"/>
      <c r="W1013" s="487"/>
      <c r="X1013" s="487"/>
      <c r="Y1013" s="487"/>
      <c r="Z1013" s="487"/>
      <c r="AA1013" s="487"/>
      <c r="AB1013" s="487"/>
      <c r="AC1013" s="487"/>
      <c r="AD1013" s="488"/>
    </row>
    <row r="1014" spans="2:109" ht="3.65" customHeight="1">
      <c r="B1014" s="212"/>
      <c r="K1014" s="343"/>
      <c r="O1014" s="489"/>
      <c r="P1014" s="490"/>
      <c r="Q1014" s="490"/>
      <c r="R1014" s="490"/>
      <c r="S1014" s="490"/>
      <c r="T1014" s="490"/>
      <c r="U1014" s="490"/>
      <c r="V1014" s="490"/>
      <c r="W1014" s="490"/>
      <c r="X1014" s="490"/>
      <c r="Y1014" s="490"/>
      <c r="Z1014" s="490"/>
      <c r="AA1014" s="490"/>
      <c r="AB1014" s="490"/>
      <c r="AC1014" s="490"/>
      <c r="AD1014" s="491"/>
    </row>
    <row r="1015" spans="2:109" ht="3.65" customHeight="1">
      <c r="B1015" s="212"/>
      <c r="K1015" s="343"/>
      <c r="O1015" s="492"/>
      <c r="P1015" s="493"/>
      <c r="Q1015" s="1544" t="s">
        <v>111</v>
      </c>
      <c r="R1015" s="956"/>
      <c r="S1015" s="956"/>
      <c r="T1015" s="956"/>
      <c r="U1015" s="470"/>
      <c r="V1015" s="470"/>
      <c r="W1015" s="470"/>
      <c r="X1015" s="470"/>
      <c r="AC1015" s="492"/>
      <c r="AD1015" s="493"/>
    </row>
    <row r="1016" spans="2:109" ht="3.65" customHeight="1">
      <c r="B1016" s="212"/>
      <c r="K1016" s="343"/>
      <c r="O1016" s="492"/>
      <c r="P1016" s="493"/>
      <c r="Q1016" s="992"/>
      <c r="R1016" s="958"/>
      <c r="S1016" s="958"/>
      <c r="T1016" s="958"/>
      <c r="U1016" s="470"/>
      <c r="V1016" s="470"/>
      <c r="W1016" s="470"/>
      <c r="X1016" s="470"/>
      <c r="AC1016" s="492"/>
      <c r="AD1016" s="493"/>
    </row>
    <row r="1017" spans="2:109" ht="3.65" customHeight="1">
      <c r="B1017" s="212"/>
      <c r="K1017" s="343"/>
      <c r="O1017" s="492"/>
      <c r="P1017" s="493"/>
      <c r="Q1017" s="992"/>
      <c r="R1017" s="958"/>
      <c r="S1017" s="958"/>
      <c r="T1017" s="958"/>
      <c r="U1017" s="350"/>
      <c r="V1017" s="350"/>
      <c r="W1017" s="350"/>
      <c r="X1017" s="470"/>
      <c r="AC1017" s="492"/>
      <c r="AD1017" s="493"/>
    </row>
    <row r="1018" spans="2:109" ht="3.65" customHeight="1">
      <c r="B1018" s="212"/>
      <c r="K1018" s="343"/>
      <c r="O1018" s="492"/>
      <c r="P1018" s="493"/>
      <c r="Q1018" s="495"/>
      <c r="R1018" s="349"/>
      <c r="S1018" s="896"/>
      <c r="T1018" s="897"/>
      <c r="U1018" s="928"/>
      <c r="V1018" s="350"/>
      <c r="W1018" s="350"/>
      <c r="X1018" s="896"/>
      <c r="Y1018" s="897"/>
      <c r="Z1018" s="928"/>
      <c r="AA1018" s="470"/>
      <c r="AB1018" s="483"/>
      <c r="AC1018" s="492"/>
      <c r="AD1018" s="493"/>
    </row>
    <row r="1019" spans="2:109" ht="3.65" customHeight="1">
      <c r="B1019" s="212"/>
      <c r="K1019" s="343"/>
      <c r="O1019" s="492"/>
      <c r="P1019" s="493"/>
      <c r="Q1019" s="468"/>
      <c r="R1019" s="470"/>
      <c r="S1019" s="899"/>
      <c r="T1019" s="335"/>
      <c r="U1019" s="900"/>
      <c r="V1019" s="350"/>
      <c r="W1019" s="350"/>
      <c r="X1019" s="899"/>
      <c r="Y1019" s="335"/>
      <c r="Z1019" s="900"/>
      <c r="AA1019" s="470"/>
      <c r="AB1019" s="483"/>
      <c r="AC1019" s="492"/>
      <c r="AD1019" s="493"/>
    </row>
    <row r="1020" spans="2:109" ht="3.65" customHeight="1">
      <c r="B1020" s="212"/>
      <c r="K1020" s="343"/>
      <c r="O1020" s="492"/>
      <c r="P1020" s="493"/>
      <c r="Q1020" s="468"/>
      <c r="R1020" s="470"/>
      <c r="S1020" s="875"/>
      <c r="T1020" s="335"/>
      <c r="U1020" s="875"/>
      <c r="V1020" s="350"/>
      <c r="W1020" s="350"/>
      <c r="X1020" s="875"/>
      <c r="Y1020" s="335"/>
      <c r="Z1020" s="875"/>
      <c r="AA1020" s="470"/>
      <c r="AB1020" s="483"/>
      <c r="AC1020" s="492"/>
      <c r="AD1020" s="493"/>
    </row>
    <row r="1021" spans="2:109" ht="3.65" customHeight="1">
      <c r="B1021" s="212"/>
      <c r="K1021" s="343"/>
      <c r="O1021" s="492"/>
      <c r="P1021" s="493"/>
      <c r="Q1021" s="468"/>
      <c r="R1021" s="470"/>
      <c r="S1021" s="875"/>
      <c r="T1021" s="335"/>
      <c r="U1021" s="875"/>
      <c r="V1021" s="350"/>
      <c r="W1021" s="350"/>
      <c r="X1021" s="875"/>
      <c r="Y1021" s="335"/>
      <c r="Z1021" s="875"/>
      <c r="AA1021" s="470"/>
      <c r="AB1021" s="483"/>
      <c r="AC1021" s="492"/>
      <c r="AD1021" s="493"/>
    </row>
    <row r="1022" spans="2:109" ht="3.65" customHeight="1">
      <c r="B1022" s="212"/>
      <c r="K1022" s="343"/>
      <c r="O1022" s="492"/>
      <c r="P1022" s="493"/>
      <c r="Q1022" s="468"/>
      <c r="R1022" s="470"/>
      <c r="S1022" s="875"/>
      <c r="T1022" s="335"/>
      <c r="U1022" s="875"/>
      <c r="V1022" s="350"/>
      <c r="W1022" s="350"/>
      <c r="X1022" s="875"/>
      <c r="Y1022" s="335"/>
      <c r="Z1022" s="875"/>
      <c r="AA1022" s="470"/>
      <c r="AB1022" s="483"/>
      <c r="AC1022" s="492"/>
      <c r="AD1022" s="493"/>
    </row>
    <row r="1023" spans="2:109" ht="3.65" customHeight="1">
      <c r="B1023" s="212"/>
      <c r="K1023" s="343"/>
      <c r="O1023" s="492"/>
      <c r="P1023" s="493"/>
      <c r="Q1023" s="468"/>
      <c r="R1023" s="470"/>
      <c r="S1023" s="875"/>
      <c r="T1023" s="335"/>
      <c r="U1023" s="875"/>
      <c r="V1023" s="350"/>
      <c r="W1023" s="350"/>
      <c r="X1023" s="875"/>
      <c r="Y1023" s="335"/>
      <c r="Z1023" s="875"/>
      <c r="AA1023" s="470"/>
      <c r="AB1023" s="483"/>
      <c r="AC1023" s="492"/>
      <c r="AD1023" s="493"/>
    </row>
    <row r="1024" spans="2:109" ht="3.65" customHeight="1">
      <c r="B1024" s="212"/>
      <c r="K1024" s="343"/>
      <c r="O1024" s="492"/>
      <c r="P1024" s="493"/>
      <c r="Q1024" s="468"/>
      <c r="R1024" s="470"/>
      <c r="S1024" s="875"/>
      <c r="T1024" s="335"/>
      <c r="U1024" s="875"/>
      <c r="V1024" s="350"/>
      <c r="W1024" s="350"/>
      <c r="X1024" s="875"/>
      <c r="Y1024" s="335"/>
      <c r="Z1024" s="875"/>
      <c r="AA1024" s="470"/>
      <c r="AB1024" s="483"/>
      <c r="AC1024" s="492"/>
      <c r="AD1024" s="493"/>
    </row>
    <row r="1025" spans="2:30" ht="3.65" customHeight="1">
      <c r="B1025" s="212"/>
      <c r="K1025" s="343"/>
      <c r="O1025" s="492"/>
      <c r="P1025" s="493"/>
      <c r="Q1025" s="468"/>
      <c r="R1025" s="470"/>
      <c r="S1025" s="875"/>
      <c r="T1025" s="335"/>
      <c r="U1025" s="875"/>
      <c r="V1025" s="350"/>
      <c r="W1025" s="350"/>
      <c r="X1025" s="875"/>
      <c r="Y1025" s="335"/>
      <c r="Z1025" s="875"/>
      <c r="AA1025" s="470"/>
      <c r="AB1025" s="483"/>
      <c r="AC1025" s="492"/>
      <c r="AD1025" s="493"/>
    </row>
    <row r="1026" spans="2:30" ht="3.65" customHeight="1">
      <c r="B1026" s="212"/>
      <c r="K1026" s="343"/>
      <c r="O1026" s="492"/>
      <c r="P1026" s="493"/>
      <c r="Q1026" s="468"/>
      <c r="R1026" s="470"/>
      <c r="S1026" s="875"/>
      <c r="T1026" s="335"/>
      <c r="U1026" s="875"/>
      <c r="V1026" s="350"/>
      <c r="W1026" s="350"/>
      <c r="X1026" s="875"/>
      <c r="Y1026" s="335"/>
      <c r="Z1026" s="875"/>
      <c r="AA1026" s="470"/>
      <c r="AB1026" s="483"/>
      <c r="AC1026" s="492"/>
      <c r="AD1026" s="493"/>
    </row>
    <row r="1027" spans="2:30" ht="3.65" customHeight="1">
      <c r="B1027" s="212"/>
      <c r="K1027" s="343"/>
      <c r="O1027" s="492"/>
      <c r="P1027" s="493"/>
      <c r="Q1027" s="468"/>
      <c r="R1027" s="470"/>
      <c r="S1027" s="875"/>
      <c r="T1027" s="335"/>
      <c r="U1027" s="875"/>
      <c r="V1027" s="350"/>
      <c r="W1027" s="350"/>
      <c r="X1027" s="875"/>
      <c r="Y1027" s="335"/>
      <c r="Z1027" s="875"/>
      <c r="AA1027" s="470"/>
      <c r="AB1027" s="483"/>
      <c r="AC1027" s="492"/>
      <c r="AD1027" s="493"/>
    </row>
    <row r="1028" spans="2:30" ht="3.65" customHeight="1">
      <c r="B1028" s="212"/>
      <c r="K1028" s="343"/>
      <c r="O1028" s="492"/>
      <c r="P1028" s="493"/>
      <c r="Q1028" s="468"/>
      <c r="R1028" s="470"/>
      <c r="S1028" s="875"/>
      <c r="T1028" s="335"/>
      <c r="U1028" s="875"/>
      <c r="V1028" s="350"/>
      <c r="W1028" s="350"/>
      <c r="X1028" s="875"/>
      <c r="Y1028" s="335"/>
      <c r="Z1028" s="875"/>
      <c r="AA1028" s="470"/>
      <c r="AB1028" s="483"/>
      <c r="AC1028" s="492"/>
      <c r="AD1028" s="493"/>
    </row>
    <row r="1029" spans="2:30" ht="3.65" customHeight="1">
      <c r="B1029" s="212"/>
      <c r="K1029" s="343"/>
      <c r="O1029" s="492"/>
      <c r="P1029" s="493"/>
      <c r="Q1029" s="468"/>
      <c r="R1029" s="470"/>
      <c r="S1029" s="875"/>
      <c r="T1029" s="335"/>
      <c r="U1029" s="875"/>
      <c r="V1029" s="350"/>
      <c r="W1029" s="350"/>
      <c r="X1029" s="875"/>
      <c r="Y1029" s="335"/>
      <c r="Z1029" s="875"/>
      <c r="AA1029" s="470"/>
      <c r="AB1029" s="483"/>
      <c r="AC1029" s="492"/>
      <c r="AD1029" s="493"/>
    </row>
    <row r="1030" spans="2:30" ht="3.65" customHeight="1">
      <c r="B1030" s="212"/>
      <c r="K1030" s="343"/>
      <c r="O1030" s="492"/>
      <c r="P1030" s="493"/>
      <c r="Q1030" s="468"/>
      <c r="R1030" s="470"/>
      <c r="S1030" s="875"/>
      <c r="T1030" s="335"/>
      <c r="U1030" s="875"/>
      <c r="V1030" s="350"/>
      <c r="W1030" s="350"/>
      <c r="X1030" s="875"/>
      <c r="Y1030" s="335"/>
      <c r="Z1030" s="875"/>
      <c r="AA1030" s="470"/>
      <c r="AB1030" s="483"/>
      <c r="AC1030" s="492"/>
      <c r="AD1030" s="493"/>
    </row>
    <row r="1031" spans="2:30" ht="3.65" customHeight="1">
      <c r="B1031" s="212"/>
      <c r="K1031" s="343"/>
      <c r="O1031" s="492"/>
      <c r="P1031" s="493"/>
      <c r="Q1031" s="468"/>
      <c r="R1031" s="470"/>
      <c r="S1031" s="875"/>
      <c r="T1031" s="335"/>
      <c r="U1031" s="875"/>
      <c r="V1031" s="350"/>
      <c r="W1031" s="350"/>
      <c r="X1031" s="875"/>
      <c r="Y1031" s="335"/>
      <c r="Z1031" s="875"/>
      <c r="AA1031" s="470"/>
      <c r="AB1031" s="483"/>
      <c r="AC1031" s="492"/>
      <c r="AD1031" s="493"/>
    </row>
    <row r="1032" spans="2:30" ht="3.65" customHeight="1">
      <c r="B1032" s="212"/>
      <c r="K1032" s="343"/>
      <c r="O1032" s="492"/>
      <c r="P1032" s="493"/>
      <c r="Q1032" s="468"/>
      <c r="R1032" s="470"/>
      <c r="S1032" s="875"/>
      <c r="T1032" s="335"/>
      <c r="U1032" s="875"/>
      <c r="V1032" s="350"/>
      <c r="W1032" s="350"/>
      <c r="X1032" s="875"/>
      <c r="Y1032" s="335"/>
      <c r="Z1032" s="875"/>
      <c r="AA1032" s="470"/>
      <c r="AB1032" s="483"/>
      <c r="AC1032" s="492"/>
      <c r="AD1032" s="493"/>
    </row>
    <row r="1033" spans="2:30" ht="3.65" customHeight="1">
      <c r="B1033" s="212"/>
      <c r="K1033" s="343"/>
      <c r="O1033" s="492"/>
      <c r="P1033" s="493"/>
      <c r="Q1033" s="468"/>
      <c r="R1033" s="470"/>
      <c r="S1033" s="875"/>
      <c r="T1033" s="335"/>
      <c r="U1033" s="875"/>
      <c r="V1033" s="350"/>
      <c r="W1033" s="350"/>
      <c r="X1033" s="875"/>
      <c r="Y1033" s="335"/>
      <c r="Z1033" s="875"/>
      <c r="AA1033" s="470"/>
      <c r="AB1033" s="483"/>
      <c r="AC1033" s="492"/>
      <c r="AD1033" s="493"/>
    </row>
    <row r="1034" spans="2:30" ht="3.65" customHeight="1">
      <c r="B1034" s="212"/>
      <c r="K1034" s="343"/>
      <c r="O1034" s="492"/>
      <c r="P1034" s="493"/>
      <c r="Q1034" s="468"/>
      <c r="R1034" s="470"/>
      <c r="S1034" s="875"/>
      <c r="T1034" s="335"/>
      <c r="U1034" s="875"/>
      <c r="V1034" s="350"/>
      <c r="W1034" s="350"/>
      <c r="X1034" s="875"/>
      <c r="Y1034" s="335"/>
      <c r="Z1034" s="875"/>
      <c r="AA1034" s="470"/>
      <c r="AB1034" s="483"/>
      <c r="AC1034" s="492"/>
      <c r="AD1034" s="493"/>
    </row>
    <row r="1035" spans="2:30" ht="3.65" customHeight="1">
      <c r="B1035" s="212"/>
      <c r="K1035" s="343"/>
      <c r="O1035" s="492"/>
      <c r="P1035" s="493"/>
      <c r="Q1035" s="468"/>
      <c r="R1035" s="470"/>
      <c r="S1035" s="875"/>
      <c r="T1035" s="335"/>
      <c r="U1035" s="875"/>
      <c r="V1035" s="350"/>
      <c r="W1035" s="350"/>
      <c r="X1035" s="875"/>
      <c r="Y1035" s="335"/>
      <c r="Z1035" s="875"/>
      <c r="AA1035" s="470"/>
      <c r="AB1035" s="483"/>
      <c r="AC1035" s="492"/>
      <c r="AD1035" s="493"/>
    </row>
    <row r="1036" spans="2:30" ht="3.65" customHeight="1">
      <c r="B1036" s="212"/>
      <c r="K1036" s="343"/>
      <c r="O1036" s="492"/>
      <c r="P1036" s="493"/>
      <c r="Q1036" s="468"/>
      <c r="R1036" s="470"/>
      <c r="S1036" s="875"/>
      <c r="T1036" s="335"/>
      <c r="U1036" s="875"/>
      <c r="V1036" s="350"/>
      <c r="W1036" s="350"/>
      <c r="X1036" s="875"/>
      <c r="Y1036" s="335"/>
      <c r="Z1036" s="875"/>
      <c r="AA1036" s="470"/>
      <c r="AB1036" s="483"/>
      <c r="AC1036" s="492"/>
      <c r="AD1036" s="493"/>
    </row>
    <row r="1037" spans="2:30" ht="3.65" customHeight="1">
      <c r="B1037" s="212"/>
      <c r="K1037" s="343"/>
      <c r="O1037" s="492"/>
      <c r="P1037" s="493"/>
      <c r="Q1037" s="468"/>
      <c r="R1037" s="470"/>
      <c r="S1037" s="875"/>
      <c r="T1037" s="335"/>
      <c r="U1037" s="875"/>
      <c r="V1037" s="350"/>
      <c r="W1037" s="350"/>
      <c r="X1037" s="875"/>
      <c r="Y1037" s="335"/>
      <c r="Z1037" s="875"/>
      <c r="AA1037" s="470"/>
      <c r="AB1037" s="483"/>
      <c r="AC1037" s="492"/>
      <c r="AD1037" s="493"/>
    </row>
    <row r="1038" spans="2:30" ht="3.65" customHeight="1">
      <c r="B1038" s="212"/>
      <c r="K1038" s="343"/>
      <c r="O1038" s="492"/>
      <c r="P1038" s="493"/>
      <c r="Q1038" s="468"/>
      <c r="R1038" s="470"/>
      <c r="S1038" s="875"/>
      <c r="T1038" s="335"/>
      <c r="U1038" s="875"/>
      <c r="V1038" s="350"/>
      <c r="W1038" s="350"/>
      <c r="X1038" s="875"/>
      <c r="Y1038" s="335"/>
      <c r="Z1038" s="875"/>
      <c r="AA1038" s="470"/>
      <c r="AB1038" s="483"/>
      <c r="AC1038" s="492"/>
      <c r="AD1038" s="493"/>
    </row>
    <row r="1039" spans="2:30" ht="3.65" customHeight="1">
      <c r="B1039" s="212"/>
      <c r="K1039" s="343"/>
      <c r="O1039" s="492"/>
      <c r="P1039" s="493"/>
      <c r="Q1039" s="468"/>
      <c r="R1039" s="470"/>
      <c r="S1039" s="875"/>
      <c r="T1039" s="335"/>
      <c r="U1039" s="875"/>
      <c r="V1039" s="350"/>
      <c r="W1039" s="350"/>
      <c r="X1039" s="875"/>
      <c r="Y1039" s="335"/>
      <c r="Z1039" s="875"/>
      <c r="AA1039" s="470"/>
      <c r="AB1039" s="483"/>
      <c r="AC1039" s="492"/>
      <c r="AD1039" s="493"/>
    </row>
    <row r="1040" spans="2:30" ht="3.65" customHeight="1">
      <c r="B1040" s="212"/>
      <c r="K1040" s="343"/>
      <c r="O1040" s="492"/>
      <c r="P1040" s="493"/>
      <c r="Q1040" s="468"/>
      <c r="R1040" s="470"/>
      <c r="S1040" s="875"/>
      <c r="T1040" s="335"/>
      <c r="U1040" s="875"/>
      <c r="V1040" s="350"/>
      <c r="W1040" s="350"/>
      <c r="X1040" s="875"/>
      <c r="Y1040" s="335"/>
      <c r="Z1040" s="875"/>
      <c r="AA1040" s="470"/>
      <c r="AB1040" s="483"/>
      <c r="AC1040" s="492"/>
      <c r="AD1040" s="493"/>
    </row>
    <row r="1041" spans="2:30" ht="3.65" customHeight="1">
      <c r="B1041" s="212"/>
      <c r="K1041" s="343"/>
      <c r="O1041" s="492"/>
      <c r="P1041" s="493"/>
      <c r="Q1041" s="468"/>
      <c r="R1041" s="470"/>
      <c r="S1041" s="875"/>
      <c r="T1041" s="335"/>
      <c r="U1041" s="875"/>
      <c r="V1041" s="350"/>
      <c r="W1041" s="350"/>
      <c r="X1041" s="875"/>
      <c r="Y1041" s="335"/>
      <c r="Z1041" s="875"/>
      <c r="AA1041" s="470"/>
      <c r="AB1041" s="483"/>
      <c r="AC1041" s="492"/>
      <c r="AD1041" s="493"/>
    </row>
    <row r="1042" spans="2:30" ht="3.65" customHeight="1">
      <c r="B1042" s="212"/>
      <c r="K1042" s="343"/>
      <c r="O1042" s="492"/>
      <c r="P1042" s="493"/>
      <c r="Q1042" s="468"/>
      <c r="R1042" s="470"/>
      <c r="S1042" s="875"/>
      <c r="T1042" s="335"/>
      <c r="U1042" s="875"/>
      <c r="V1042" s="350"/>
      <c r="W1042" s="350"/>
      <c r="X1042" s="875"/>
      <c r="Y1042" s="335"/>
      <c r="Z1042" s="875"/>
      <c r="AA1042" s="470"/>
      <c r="AB1042" s="483"/>
      <c r="AC1042" s="492"/>
      <c r="AD1042" s="493"/>
    </row>
    <row r="1043" spans="2:30" ht="3.65" customHeight="1">
      <c r="B1043" s="212"/>
      <c r="K1043" s="343"/>
      <c r="O1043" s="492"/>
      <c r="P1043" s="493"/>
      <c r="Q1043" s="468"/>
      <c r="R1043" s="470"/>
      <c r="S1043" s="875"/>
      <c r="T1043" s="335"/>
      <c r="U1043" s="875"/>
      <c r="V1043" s="350"/>
      <c r="W1043" s="350"/>
      <c r="X1043" s="875"/>
      <c r="Y1043" s="335"/>
      <c r="Z1043" s="875"/>
      <c r="AA1043" s="470"/>
      <c r="AB1043" s="483"/>
      <c r="AC1043" s="492"/>
      <c r="AD1043" s="493"/>
    </row>
    <row r="1044" spans="2:30" ht="3.65" customHeight="1">
      <c r="B1044" s="212"/>
      <c r="K1044" s="343"/>
      <c r="O1044" s="492"/>
      <c r="P1044" s="493"/>
      <c r="Q1044" s="468"/>
      <c r="R1044" s="470"/>
      <c r="S1044" s="875"/>
      <c r="T1044" s="335"/>
      <c r="U1044" s="875"/>
      <c r="V1044" s="350"/>
      <c r="W1044" s="350"/>
      <c r="X1044" s="875"/>
      <c r="Y1044" s="335"/>
      <c r="Z1044" s="875"/>
      <c r="AA1044" s="470"/>
      <c r="AB1044" s="483"/>
      <c r="AC1044" s="492"/>
      <c r="AD1044" s="493"/>
    </row>
    <row r="1045" spans="2:30" ht="3.65" customHeight="1">
      <c r="B1045" s="212"/>
      <c r="K1045" s="343"/>
      <c r="O1045" s="492"/>
      <c r="P1045" s="493"/>
      <c r="Q1045" s="468"/>
      <c r="R1045" s="470"/>
      <c r="S1045" s="875"/>
      <c r="T1045" s="335"/>
      <c r="U1045" s="875"/>
      <c r="V1045" s="350"/>
      <c r="W1045" s="350"/>
      <c r="X1045" s="875"/>
      <c r="Y1045" s="335"/>
      <c r="Z1045" s="875"/>
      <c r="AA1045" s="470"/>
      <c r="AB1045" s="483"/>
      <c r="AC1045" s="492"/>
      <c r="AD1045" s="493"/>
    </row>
    <row r="1046" spans="2:30" ht="3.65" customHeight="1">
      <c r="B1046" s="212"/>
      <c r="K1046" s="343"/>
      <c r="O1046" s="492"/>
      <c r="P1046" s="493"/>
      <c r="Q1046" s="468"/>
      <c r="R1046" s="470"/>
      <c r="S1046" s="875"/>
      <c r="T1046" s="335"/>
      <c r="U1046" s="875"/>
      <c r="V1046" s="350"/>
      <c r="W1046" s="350"/>
      <c r="X1046" s="875"/>
      <c r="Y1046" s="335"/>
      <c r="Z1046" s="875"/>
      <c r="AA1046" s="470"/>
      <c r="AB1046" s="483"/>
      <c r="AC1046" s="492"/>
      <c r="AD1046" s="493"/>
    </row>
    <row r="1047" spans="2:30" ht="3.65" customHeight="1">
      <c r="B1047" s="212"/>
      <c r="K1047" s="343"/>
      <c r="O1047" s="492"/>
      <c r="P1047" s="493"/>
      <c r="Q1047" s="468"/>
      <c r="R1047" s="470"/>
      <c r="S1047" s="875"/>
      <c r="T1047" s="335"/>
      <c r="U1047" s="875"/>
      <c r="V1047" s="350"/>
      <c r="W1047" s="350"/>
      <c r="X1047" s="875"/>
      <c r="Y1047" s="335"/>
      <c r="Z1047" s="875"/>
      <c r="AA1047" s="470"/>
      <c r="AB1047" s="483"/>
      <c r="AC1047" s="492"/>
      <c r="AD1047" s="493"/>
    </row>
    <row r="1048" spans="2:30" ht="3.65" customHeight="1">
      <c r="B1048" s="212"/>
      <c r="K1048" s="343"/>
      <c r="O1048" s="492"/>
      <c r="P1048" s="493"/>
      <c r="Q1048" s="468"/>
      <c r="R1048" s="470"/>
      <c r="S1048" s="875"/>
      <c r="T1048" s="335"/>
      <c r="U1048" s="875"/>
      <c r="V1048" s="350"/>
      <c r="W1048" s="350"/>
      <c r="X1048" s="875"/>
      <c r="Y1048" s="335"/>
      <c r="Z1048" s="875"/>
      <c r="AA1048" s="470"/>
      <c r="AB1048" s="483"/>
      <c r="AC1048" s="492"/>
      <c r="AD1048" s="493"/>
    </row>
    <row r="1049" spans="2:30" ht="3.65" customHeight="1">
      <c r="B1049" s="212"/>
      <c r="K1049" s="343"/>
      <c r="O1049" s="492"/>
      <c r="P1049" s="493"/>
      <c r="Q1049" s="468"/>
      <c r="R1049" s="470"/>
      <c r="S1049" s="875"/>
      <c r="T1049" s="335"/>
      <c r="U1049" s="875"/>
      <c r="V1049" s="350"/>
      <c r="W1049" s="350"/>
      <c r="X1049" s="875"/>
      <c r="Y1049" s="335"/>
      <c r="Z1049" s="875"/>
      <c r="AA1049" s="470"/>
      <c r="AB1049" s="483"/>
      <c r="AC1049" s="492"/>
      <c r="AD1049" s="493"/>
    </row>
    <row r="1050" spans="2:30" ht="3.65" customHeight="1">
      <c r="B1050" s="212"/>
      <c r="K1050" s="343"/>
      <c r="O1050" s="492"/>
      <c r="P1050" s="493"/>
      <c r="Q1050" s="468"/>
      <c r="R1050" s="470"/>
      <c r="S1050" s="899"/>
      <c r="T1050" s="335"/>
      <c r="U1050" s="900"/>
      <c r="V1050" s="350"/>
      <c r="W1050" s="350"/>
      <c r="X1050" s="899"/>
      <c r="Y1050" s="335"/>
      <c r="Z1050" s="900"/>
      <c r="AA1050" s="470"/>
      <c r="AB1050" s="483"/>
      <c r="AC1050" s="492"/>
      <c r="AD1050" s="493"/>
    </row>
    <row r="1051" spans="2:30" ht="3.65" customHeight="1">
      <c r="B1051" s="212"/>
      <c r="K1051" s="343"/>
      <c r="O1051" s="492"/>
      <c r="P1051" s="493"/>
      <c r="Q1051" s="468"/>
      <c r="R1051" s="470"/>
      <c r="S1051" s="902"/>
      <c r="T1051" s="903"/>
      <c r="U1051" s="904"/>
      <c r="V1051" s="350"/>
      <c r="W1051" s="350"/>
      <c r="X1051" s="902"/>
      <c r="Y1051" s="903"/>
      <c r="Z1051" s="904"/>
      <c r="AA1051" s="470"/>
      <c r="AB1051" s="483"/>
      <c r="AC1051" s="492"/>
      <c r="AD1051" s="493"/>
    </row>
    <row r="1052" spans="2:30" ht="3.65" customHeight="1">
      <c r="B1052" s="212"/>
      <c r="K1052" s="343"/>
      <c r="O1052" s="492"/>
      <c r="P1052" s="493"/>
      <c r="Q1052" s="468"/>
      <c r="R1052" s="470"/>
      <c r="S1052" s="470"/>
      <c r="T1052" s="470"/>
      <c r="U1052" s="470"/>
      <c r="V1052" s="350"/>
      <c r="W1052" s="350"/>
      <c r="X1052" s="470"/>
      <c r="Y1052" s="470"/>
      <c r="Z1052" s="470"/>
      <c r="AA1052" s="470"/>
      <c r="AB1052" s="483"/>
      <c r="AC1052" s="492"/>
      <c r="AD1052" s="493"/>
    </row>
    <row r="1053" spans="2:30" ht="3.65" customHeight="1">
      <c r="B1053" s="212"/>
      <c r="K1053" s="343"/>
      <c r="O1053" s="492"/>
      <c r="P1053" s="493"/>
      <c r="Q1053" s="468"/>
      <c r="R1053" s="470"/>
      <c r="S1053" s="470"/>
      <c r="T1053" s="470"/>
      <c r="U1053" s="470"/>
      <c r="V1053" s="350"/>
      <c r="W1053" s="350"/>
      <c r="X1053" s="470"/>
      <c r="Y1053" s="470"/>
      <c r="Z1053" s="470"/>
      <c r="AA1053" s="470"/>
      <c r="AB1053" s="483"/>
      <c r="AC1053" s="492"/>
      <c r="AD1053" s="493"/>
    </row>
    <row r="1054" spans="2:30" ht="3.65" customHeight="1">
      <c r="B1054" s="212"/>
      <c r="K1054" s="343"/>
      <c r="O1054" s="492"/>
      <c r="P1054" s="493"/>
      <c r="Q1054" s="468"/>
      <c r="R1054" s="470"/>
      <c r="S1054" s="470"/>
      <c r="T1054" s="470"/>
      <c r="U1054" s="470"/>
      <c r="V1054" s="350"/>
      <c r="W1054" s="350"/>
      <c r="X1054" s="470"/>
      <c r="Y1054" s="470"/>
      <c r="Z1054" s="470"/>
      <c r="AA1054" s="470"/>
      <c r="AB1054" s="483"/>
      <c r="AC1054" s="492"/>
      <c r="AD1054" s="493"/>
    </row>
    <row r="1055" spans="2:30" ht="3.65" customHeight="1">
      <c r="B1055" s="212"/>
      <c r="K1055" s="343"/>
      <c r="O1055" s="492"/>
      <c r="P1055" s="493"/>
      <c r="Q1055" s="468"/>
      <c r="R1055" s="470"/>
      <c r="S1055" s="470"/>
      <c r="T1055" s="470"/>
      <c r="U1055" s="470"/>
      <c r="V1055" s="350"/>
      <c r="W1055" s="350"/>
      <c r="X1055" s="470"/>
      <c r="Y1055" s="470"/>
      <c r="Z1055" s="470"/>
      <c r="AA1055" s="470"/>
      <c r="AB1055" s="483"/>
      <c r="AC1055" s="492"/>
      <c r="AD1055" s="493"/>
    </row>
    <row r="1056" spans="2:30" ht="3.65" customHeight="1">
      <c r="B1056" s="212"/>
      <c r="K1056" s="343"/>
      <c r="O1056" s="492"/>
      <c r="P1056" s="493"/>
      <c r="Q1056" s="468"/>
      <c r="R1056" s="470"/>
      <c r="S1056" s="470"/>
      <c r="T1056" s="470"/>
      <c r="U1056" s="470"/>
      <c r="V1056" s="350"/>
      <c r="W1056" s="350"/>
      <c r="X1056" s="470"/>
      <c r="Y1056" s="470"/>
      <c r="Z1056" s="470"/>
      <c r="AA1056" s="470"/>
      <c r="AB1056" s="483"/>
      <c r="AC1056" s="492"/>
      <c r="AD1056" s="493"/>
    </row>
    <row r="1057" spans="2:30" ht="3.65" customHeight="1">
      <c r="B1057" s="212"/>
      <c r="K1057" s="343"/>
      <c r="O1057" s="492"/>
      <c r="P1057" s="493"/>
      <c r="Q1057" s="468"/>
      <c r="R1057" s="470"/>
      <c r="S1057" s="470"/>
      <c r="T1057" s="470"/>
      <c r="U1057" s="470"/>
      <c r="V1057" s="350"/>
      <c r="W1057" s="350"/>
      <c r="X1057" s="470"/>
      <c r="Y1057" s="470"/>
      <c r="Z1057" s="470"/>
      <c r="AA1057" s="470"/>
      <c r="AB1057" s="483"/>
      <c r="AC1057" s="492"/>
      <c r="AD1057" s="493"/>
    </row>
    <row r="1058" spans="2:30" ht="3.65" customHeight="1">
      <c r="B1058" s="212"/>
      <c r="K1058" s="343"/>
      <c r="O1058" s="492"/>
      <c r="P1058" s="493"/>
      <c r="Q1058" s="468"/>
      <c r="R1058" s="470"/>
      <c r="S1058" s="470"/>
      <c r="T1058" s="470"/>
      <c r="U1058" s="470"/>
      <c r="V1058" s="350"/>
      <c r="W1058" s="350"/>
      <c r="X1058" s="470"/>
      <c r="Y1058" s="470"/>
      <c r="Z1058" s="470"/>
      <c r="AA1058" s="470"/>
      <c r="AB1058" s="483"/>
      <c r="AC1058" s="492"/>
      <c r="AD1058" s="493"/>
    </row>
    <row r="1059" spans="2:30" ht="3.65" customHeight="1">
      <c r="B1059" s="212"/>
      <c r="K1059" s="343"/>
      <c r="O1059" s="492"/>
      <c r="P1059" s="493"/>
      <c r="Q1059" s="468"/>
      <c r="R1059" s="470"/>
      <c r="S1059" s="470"/>
      <c r="T1059" s="470"/>
      <c r="U1059" s="470"/>
      <c r="V1059" s="350"/>
      <c r="W1059" s="350"/>
      <c r="X1059" s="470"/>
      <c r="Y1059" s="470"/>
      <c r="Z1059" s="470"/>
      <c r="AA1059" s="470"/>
      <c r="AB1059" s="483"/>
      <c r="AC1059" s="492"/>
      <c r="AD1059" s="493"/>
    </row>
    <row r="1060" spans="2:30" ht="3.65" customHeight="1">
      <c r="B1060" s="212"/>
      <c r="K1060" s="343"/>
      <c r="O1060" s="492"/>
      <c r="P1060" s="493"/>
      <c r="Q1060" s="468"/>
      <c r="R1060" s="470"/>
      <c r="S1060" s="470"/>
      <c r="T1060" s="470"/>
      <c r="U1060" s="470"/>
      <c r="V1060" s="350"/>
      <c r="W1060" s="350"/>
      <c r="X1060" s="470"/>
      <c r="Y1060" s="470"/>
      <c r="Z1060" s="470"/>
      <c r="AA1060" s="470"/>
      <c r="AB1060" s="483"/>
      <c r="AC1060" s="492"/>
      <c r="AD1060" s="493"/>
    </row>
    <row r="1061" spans="2:30" ht="3.65" customHeight="1">
      <c r="B1061" s="212"/>
      <c r="K1061" s="343"/>
      <c r="O1061" s="492"/>
      <c r="P1061" s="493"/>
      <c r="Q1061" s="468"/>
      <c r="R1061" s="470"/>
      <c r="S1061" s="470"/>
      <c r="T1061" s="470"/>
      <c r="U1061" s="470"/>
      <c r="V1061" s="350"/>
      <c r="W1061" s="350"/>
      <c r="X1061" s="470"/>
      <c r="Y1061" s="470"/>
      <c r="Z1061" s="470"/>
      <c r="AA1061" s="470"/>
      <c r="AB1061" s="483"/>
      <c r="AC1061" s="492"/>
      <c r="AD1061" s="493"/>
    </row>
    <row r="1062" spans="2:30" ht="3.65" customHeight="1">
      <c r="B1062" s="212"/>
      <c r="K1062" s="343"/>
      <c r="O1062" s="492"/>
      <c r="P1062" s="493"/>
      <c r="Q1062" s="468"/>
      <c r="R1062" s="470"/>
      <c r="S1062" s="470"/>
      <c r="T1062" s="470"/>
      <c r="U1062" s="470"/>
      <c r="V1062" s="350"/>
      <c r="W1062" s="350"/>
      <c r="X1062" s="470"/>
      <c r="Y1062" s="470"/>
      <c r="Z1062" s="470"/>
      <c r="AA1062" s="470"/>
      <c r="AB1062" s="483"/>
      <c r="AC1062" s="492"/>
      <c r="AD1062" s="493"/>
    </row>
    <row r="1063" spans="2:30" ht="3.65" customHeight="1">
      <c r="B1063" s="212"/>
      <c r="K1063" s="343"/>
      <c r="O1063" s="492"/>
      <c r="P1063" s="493"/>
      <c r="Q1063" s="468"/>
      <c r="R1063" s="470"/>
      <c r="S1063" s="470"/>
      <c r="T1063" s="470"/>
      <c r="U1063" s="470"/>
      <c r="V1063" s="350"/>
      <c r="W1063" s="350"/>
      <c r="X1063" s="470"/>
      <c r="Y1063" s="470"/>
      <c r="Z1063" s="470"/>
      <c r="AA1063" s="470"/>
      <c r="AB1063" s="483"/>
      <c r="AC1063" s="492"/>
      <c r="AD1063" s="493"/>
    </row>
    <row r="1064" spans="2:30" ht="3.65" customHeight="1">
      <c r="B1064" s="212"/>
      <c r="K1064" s="343"/>
      <c r="O1064" s="492"/>
      <c r="P1064" s="493"/>
      <c r="Q1064" s="468"/>
      <c r="R1064" s="470"/>
      <c r="S1064" s="470"/>
      <c r="T1064" s="470"/>
      <c r="U1064" s="470"/>
      <c r="V1064" s="350"/>
      <c r="W1064" s="350"/>
      <c r="X1064" s="470"/>
      <c r="Y1064" s="470"/>
      <c r="Z1064" s="470"/>
      <c r="AA1064" s="470"/>
      <c r="AB1064" s="483"/>
      <c r="AC1064" s="492"/>
      <c r="AD1064" s="493"/>
    </row>
    <row r="1065" spans="2:30" ht="3.65" customHeight="1">
      <c r="B1065" s="212"/>
      <c r="K1065" s="343"/>
      <c r="O1065" s="492"/>
      <c r="P1065" s="493"/>
      <c r="Q1065" s="468"/>
      <c r="R1065" s="470"/>
      <c r="S1065" s="470"/>
      <c r="T1065" s="470"/>
      <c r="U1065" s="470"/>
      <c r="V1065" s="350"/>
      <c r="W1065" s="350"/>
      <c r="X1065" s="470"/>
      <c r="Y1065" s="470"/>
      <c r="Z1065" s="470"/>
      <c r="AA1065" s="470"/>
      <c r="AB1065" s="483"/>
      <c r="AC1065" s="492"/>
      <c r="AD1065" s="493"/>
    </row>
    <row r="1066" spans="2:30" ht="3.65" customHeight="1">
      <c r="B1066" s="212"/>
      <c r="K1066" s="343"/>
      <c r="O1066" s="492"/>
      <c r="P1066" s="493"/>
      <c r="Q1066" s="468"/>
      <c r="R1066" s="470"/>
      <c r="S1066" s="470"/>
      <c r="T1066" s="470"/>
      <c r="U1066" s="470"/>
      <c r="V1066" s="350"/>
      <c r="W1066" s="350"/>
      <c r="X1066" s="470"/>
      <c r="Y1066" s="470"/>
      <c r="Z1066" s="470"/>
      <c r="AA1066" s="470"/>
      <c r="AB1066" s="483"/>
      <c r="AC1066" s="492"/>
      <c r="AD1066" s="493"/>
    </row>
    <row r="1067" spans="2:30" ht="3.65" customHeight="1">
      <c r="B1067" s="212"/>
      <c r="K1067" s="343"/>
      <c r="O1067" s="492"/>
      <c r="P1067" s="493"/>
      <c r="Q1067" s="468"/>
      <c r="R1067" s="470"/>
      <c r="S1067" s="470"/>
      <c r="T1067" s="470"/>
      <c r="U1067" s="470"/>
      <c r="V1067" s="350"/>
      <c r="W1067" s="350"/>
      <c r="X1067" s="470"/>
      <c r="Y1067" s="470"/>
      <c r="Z1067" s="470"/>
      <c r="AA1067" s="470"/>
      <c r="AB1067" s="483"/>
      <c r="AC1067" s="492"/>
      <c r="AD1067" s="493"/>
    </row>
    <row r="1068" spans="2:30" ht="3.65" customHeight="1">
      <c r="B1068" s="212"/>
      <c r="K1068" s="343"/>
      <c r="O1068" s="492"/>
      <c r="P1068" s="493"/>
      <c r="Q1068" s="468"/>
      <c r="R1068" s="470"/>
      <c r="S1068" s="470"/>
      <c r="T1068" s="470"/>
      <c r="U1068" s="470"/>
      <c r="V1068" s="350"/>
      <c r="W1068" s="350"/>
      <c r="X1068" s="470"/>
      <c r="Y1068" s="470"/>
      <c r="Z1068" s="470"/>
      <c r="AA1068" s="470"/>
      <c r="AB1068" s="483"/>
      <c r="AC1068" s="492"/>
      <c r="AD1068" s="493"/>
    </row>
    <row r="1069" spans="2:30" ht="3.65" customHeight="1">
      <c r="B1069" s="212"/>
      <c r="K1069" s="343"/>
      <c r="O1069" s="492"/>
      <c r="P1069" s="493"/>
      <c r="Q1069" s="468"/>
      <c r="R1069" s="470"/>
      <c r="S1069" s="470"/>
      <c r="T1069" s="470"/>
      <c r="U1069" s="470"/>
      <c r="V1069" s="350"/>
      <c r="W1069" s="350"/>
      <c r="X1069" s="470"/>
      <c r="Y1069" s="470"/>
      <c r="Z1069" s="470"/>
      <c r="AA1069" s="470"/>
      <c r="AB1069" s="483"/>
      <c r="AC1069" s="492"/>
      <c r="AD1069" s="493"/>
    </row>
    <row r="1070" spans="2:30" ht="3.65" customHeight="1">
      <c r="B1070" s="212"/>
      <c r="K1070" s="343"/>
      <c r="O1070" s="492"/>
      <c r="P1070" s="493"/>
      <c r="Q1070" s="468"/>
      <c r="R1070" s="470"/>
      <c r="S1070" s="470"/>
      <c r="T1070" s="470"/>
      <c r="U1070" s="470"/>
      <c r="V1070" s="350"/>
      <c r="W1070" s="350"/>
      <c r="X1070" s="470"/>
      <c r="Y1070" s="470"/>
      <c r="Z1070" s="470"/>
      <c r="AA1070" s="470"/>
      <c r="AB1070" s="483"/>
      <c r="AC1070" s="492"/>
      <c r="AD1070" s="493"/>
    </row>
    <row r="1071" spans="2:30" ht="3.65" customHeight="1">
      <c r="B1071" s="212"/>
      <c r="K1071" s="343"/>
      <c r="O1071" s="492"/>
      <c r="P1071" s="493"/>
      <c r="Q1071" s="482"/>
      <c r="R1071" s="470"/>
      <c r="S1071" s="470"/>
      <c r="T1071" s="470"/>
      <c r="U1071" s="470"/>
      <c r="V1071" s="350"/>
      <c r="W1071" s="350"/>
      <c r="X1071" s="470"/>
      <c r="Y1071" s="470"/>
      <c r="Z1071" s="470"/>
      <c r="AA1071" s="470"/>
      <c r="AB1071" s="483"/>
      <c r="AC1071" s="492"/>
      <c r="AD1071" s="493"/>
    </row>
    <row r="1072" spans="2:30" ht="3.65" customHeight="1">
      <c r="B1072" s="212"/>
      <c r="K1072" s="343"/>
      <c r="O1072" s="492"/>
      <c r="P1072" s="493"/>
      <c r="Q1072" s="468"/>
      <c r="R1072" s="470"/>
      <c r="S1072" s="470"/>
      <c r="T1072" s="470"/>
      <c r="U1072" s="470"/>
      <c r="V1072" s="470"/>
      <c r="W1072" s="470"/>
      <c r="X1072" s="470"/>
      <c r="Y1072" s="994" t="s">
        <v>220</v>
      </c>
      <c r="Z1072" s="994"/>
      <c r="AA1072" s="994"/>
      <c r="AB1072" s="995"/>
      <c r="AC1072" s="492"/>
      <c r="AD1072" s="493"/>
    </row>
    <row r="1073" spans="2:109" ht="3.65" customHeight="1">
      <c r="B1073" s="212"/>
      <c r="K1073" s="343"/>
      <c r="O1073" s="492"/>
      <c r="P1073" s="493"/>
      <c r="Q1073" s="496"/>
      <c r="R1073" s="470"/>
      <c r="S1073" s="470"/>
      <c r="T1073" s="470"/>
      <c r="U1073" s="470"/>
      <c r="V1073" s="470"/>
      <c r="W1073" s="470"/>
      <c r="X1073" s="470"/>
      <c r="Y1073" s="994"/>
      <c r="Z1073" s="994"/>
      <c r="AA1073" s="994"/>
      <c r="AB1073" s="995"/>
      <c r="AC1073" s="492"/>
      <c r="AD1073" s="493"/>
    </row>
    <row r="1074" spans="2:109" ht="3.65" customHeight="1">
      <c r="B1074" s="212"/>
      <c r="K1074" s="343"/>
      <c r="O1074" s="492"/>
      <c r="P1074" s="493"/>
      <c r="Q1074" s="497"/>
      <c r="R1074" s="498"/>
      <c r="S1074" s="498"/>
      <c r="T1074" s="498"/>
      <c r="U1074" s="498"/>
      <c r="V1074" s="498"/>
      <c r="W1074" s="498"/>
      <c r="X1074" s="498"/>
      <c r="Y1074" s="1542"/>
      <c r="Z1074" s="1542"/>
      <c r="AA1074" s="1542"/>
      <c r="AB1074" s="1545"/>
      <c r="AC1074" s="492"/>
      <c r="AD1074" s="493"/>
    </row>
    <row r="1075" spans="2:109" ht="3.65" customHeight="1">
      <c r="B1075" s="212"/>
      <c r="K1075" s="343"/>
      <c r="O1075" s="486"/>
      <c r="P1075" s="487"/>
      <c r="Q1075" s="487"/>
      <c r="R1075" s="487"/>
      <c r="S1075" s="487"/>
      <c r="T1075" s="487"/>
      <c r="U1075" s="487"/>
      <c r="V1075" s="487"/>
      <c r="W1075" s="487"/>
      <c r="X1075" s="487"/>
      <c r="Y1075" s="487"/>
      <c r="Z1075" s="487"/>
      <c r="AA1075" s="487"/>
      <c r="AB1075" s="487"/>
      <c r="AC1075" s="487"/>
      <c r="AD1075" s="488"/>
    </row>
    <row r="1076" spans="2:109" ht="3.65" customHeight="1">
      <c r="B1076" s="212"/>
      <c r="K1076" s="343"/>
      <c r="O1076" s="489"/>
      <c r="P1076" s="490"/>
      <c r="Q1076" s="490"/>
      <c r="R1076" s="490"/>
      <c r="S1076" s="490"/>
      <c r="T1076" s="490"/>
      <c r="U1076" s="490"/>
      <c r="V1076" s="490"/>
      <c r="W1076" s="490"/>
      <c r="X1076" s="490"/>
      <c r="Y1076" s="490"/>
      <c r="Z1076" s="490"/>
      <c r="AA1076" s="490"/>
      <c r="AB1076" s="490"/>
      <c r="AC1076" s="490"/>
      <c r="AD1076" s="491"/>
    </row>
    <row r="1077" spans="2:109" ht="3.65" customHeight="1">
      <c r="B1077" s="212"/>
      <c r="K1077" s="343"/>
      <c r="O1077" s="476"/>
      <c r="P1077" s="477"/>
      <c r="Q1077" s="477"/>
      <c r="R1077" s="477"/>
      <c r="S1077" s="477"/>
      <c r="T1077" s="477"/>
      <c r="U1077" s="477"/>
      <c r="V1077" s="477"/>
      <c r="W1077" s="477"/>
      <c r="X1077" s="477"/>
      <c r="Y1077" s="477"/>
      <c r="Z1077" s="477"/>
      <c r="AA1077" s="477"/>
      <c r="AB1077" s="477"/>
      <c r="AC1077" s="477"/>
      <c r="AD1077" s="478"/>
    </row>
    <row r="1078" spans="2:109" ht="3.65" customHeight="1">
      <c r="B1078" s="212"/>
      <c r="K1078" s="343"/>
      <c r="O1078" s="476"/>
      <c r="P1078" s="477"/>
      <c r="Q1078" s="477"/>
      <c r="R1078" s="477"/>
      <c r="S1078" s="477"/>
      <c r="T1078" s="477"/>
      <c r="U1078" s="477"/>
      <c r="V1078" s="477"/>
      <c r="W1078" s="477"/>
      <c r="X1078" s="477"/>
      <c r="Y1078" s="477"/>
      <c r="Z1078" s="477"/>
      <c r="AA1078" s="477"/>
      <c r="AB1078" s="477"/>
      <c r="AC1078" s="477"/>
      <c r="AD1078" s="478"/>
    </row>
    <row r="1079" spans="2:109" ht="3.65" customHeight="1">
      <c r="B1079" s="212"/>
      <c r="K1079" s="343"/>
      <c r="O1079" s="476"/>
      <c r="P1079" s="477"/>
      <c r="Q1079" s="477"/>
      <c r="R1079" s="477"/>
      <c r="S1079" s="477"/>
      <c r="T1079" s="477"/>
      <c r="U1079" s="477"/>
      <c r="V1079" s="477"/>
      <c r="W1079" s="477"/>
      <c r="X1079" s="477"/>
      <c r="Y1079" s="477"/>
      <c r="Z1079" s="477"/>
      <c r="AA1079" s="477"/>
      <c r="AB1079" s="477"/>
      <c r="AC1079" s="477"/>
      <c r="AD1079" s="478"/>
    </row>
    <row r="1080" spans="2:109" ht="3.65" customHeight="1">
      <c r="B1080" s="212"/>
      <c r="K1080" s="343"/>
      <c r="O1080" s="479"/>
      <c r="P1080" s="480"/>
      <c r="Q1080" s="480"/>
      <c r="R1080" s="480"/>
      <c r="S1080" s="480"/>
      <c r="T1080" s="480"/>
      <c r="U1080" s="480"/>
      <c r="V1080" s="480"/>
      <c r="W1080" s="480"/>
      <c r="X1080" s="480"/>
      <c r="Y1080" s="480"/>
      <c r="Z1080" s="480"/>
      <c r="AA1080" s="480"/>
      <c r="AB1080" s="480"/>
      <c r="AC1080" s="480"/>
      <c r="AD1080" s="481"/>
    </row>
    <row r="1081" spans="2:109" ht="3.65" customHeight="1">
      <c r="B1081" s="212"/>
      <c r="K1081" s="343"/>
    </row>
    <row r="1082" spans="2:109" ht="3.65" customHeight="1">
      <c r="B1082" s="212"/>
      <c r="K1082" s="343"/>
    </row>
    <row r="1083" spans="2:109" ht="3.65" customHeight="1">
      <c r="B1083" s="212"/>
      <c r="K1083" s="343"/>
    </row>
    <row r="1084" spans="2:109" ht="3.65" customHeight="1">
      <c r="B1084" s="205"/>
      <c r="C1084" s="259"/>
      <c r="D1084" s="259"/>
      <c r="E1084" s="259"/>
      <c r="F1084" s="259"/>
      <c r="G1084" s="259"/>
      <c r="H1084" s="259"/>
      <c r="I1084" s="259"/>
      <c r="J1084" s="259"/>
      <c r="K1084" s="323"/>
      <c r="L1084" s="259"/>
      <c r="M1084" s="259"/>
      <c r="N1084" s="259"/>
      <c r="O1084" s="259"/>
      <c r="P1084" s="259"/>
      <c r="Q1084" s="259"/>
      <c r="R1084" s="259"/>
      <c r="S1084" s="259"/>
      <c r="T1084" s="259"/>
      <c r="U1084" s="259"/>
      <c r="V1084" s="259"/>
      <c r="W1084" s="259"/>
      <c r="X1084" s="259"/>
      <c r="Y1084" s="259"/>
      <c r="Z1084" s="259"/>
      <c r="AA1084" s="259"/>
      <c r="AB1084" s="259"/>
      <c r="AC1084" s="259"/>
      <c r="AD1084" s="259"/>
      <c r="AE1084" s="259"/>
      <c r="AF1084" s="259"/>
      <c r="AG1084" s="259"/>
      <c r="AH1084" s="259"/>
      <c r="AI1084" s="259"/>
      <c r="AJ1084" s="259"/>
      <c r="AK1084" s="259"/>
      <c r="AL1084" s="259"/>
      <c r="AM1084" s="259"/>
      <c r="AN1084" s="259"/>
      <c r="AO1084" s="259"/>
      <c r="AP1084" s="259"/>
      <c r="AQ1084" s="259"/>
      <c r="AR1084" s="259"/>
      <c r="AS1084" s="259"/>
      <c r="AT1084" s="259"/>
      <c r="AU1084" s="259"/>
      <c r="AV1084" s="259"/>
      <c r="AW1084" s="259"/>
      <c r="AX1084" s="259"/>
      <c r="AY1084" s="259"/>
      <c r="AZ1084" s="259"/>
      <c r="BA1084" s="259"/>
      <c r="BB1084" s="259"/>
      <c r="BC1084" s="259"/>
      <c r="BD1084" s="259"/>
      <c r="BE1084" s="259"/>
      <c r="BF1084" s="259"/>
      <c r="BG1084" s="259"/>
      <c r="BH1084" s="259"/>
      <c r="BI1084" s="259"/>
      <c r="BJ1084" s="259"/>
      <c r="BK1084" s="259"/>
      <c r="BL1084" s="259"/>
      <c r="BM1084" s="259"/>
      <c r="BN1084" s="259"/>
      <c r="BO1084" s="259"/>
      <c r="BP1084" s="259"/>
      <c r="BQ1084" s="259"/>
      <c r="BR1084" s="259"/>
      <c r="BS1084" s="259"/>
      <c r="BT1084" s="259"/>
      <c r="BU1084" s="259"/>
      <c r="BV1084" s="259"/>
      <c r="BW1084" s="259"/>
      <c r="BX1084" s="259"/>
      <c r="BY1084" s="259"/>
      <c r="BZ1084" s="259"/>
      <c r="CA1084" s="259"/>
      <c r="CB1084" s="259"/>
      <c r="CC1084" s="259"/>
      <c r="CD1084" s="259"/>
      <c r="CE1084" s="259"/>
      <c r="CF1084" s="259"/>
      <c r="CG1084" s="259"/>
      <c r="CH1084" s="259"/>
      <c r="CI1084" s="259"/>
      <c r="CJ1084" s="259"/>
      <c r="CK1084" s="259"/>
      <c r="CL1084" s="259"/>
      <c r="CM1084" s="259"/>
      <c r="CN1084" s="259"/>
      <c r="CO1084" s="259"/>
      <c r="CP1084" s="259"/>
      <c r="CQ1084" s="259"/>
      <c r="CR1084" s="259"/>
      <c r="CS1084" s="259"/>
      <c r="CT1084" s="259"/>
      <c r="CU1084" s="259"/>
      <c r="CV1084" s="259"/>
      <c r="CW1084" s="259"/>
      <c r="CX1084" s="259"/>
      <c r="CY1084" s="259"/>
      <c r="CZ1084" s="259"/>
      <c r="DA1084" s="259"/>
      <c r="DB1084" s="259"/>
      <c r="DC1084" s="259"/>
      <c r="DD1084" s="259"/>
      <c r="DE1084" s="259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24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40" t="str">
        <f>"T_VBB"&amp;"X"&amp;G1086&amp;"X"&amp;I1086&amp;"X"&amp;J1086</f>
        <v>T_VBBX2500X3of4X1600</v>
      </c>
      <c r="C1086" s="341"/>
      <c r="D1086" s="209" t="s">
        <v>75</v>
      </c>
      <c r="E1086" s="341" t="s">
        <v>220</v>
      </c>
      <c r="F1086" s="341" t="s">
        <v>125</v>
      </c>
      <c r="G1086" s="456">
        <v>2500</v>
      </c>
      <c r="H1086" s="325" t="s">
        <v>117</v>
      </c>
      <c r="I1086" s="457" t="s">
        <v>193</v>
      </c>
      <c r="J1086" s="458">
        <v>1600</v>
      </c>
      <c r="K1086" s="342"/>
      <c r="L1086" s="260"/>
      <c r="M1086" s="260"/>
      <c r="N1086" s="260"/>
      <c r="O1086" s="260"/>
      <c r="P1086" s="260"/>
      <c r="Q1086" s="260"/>
      <c r="R1086" s="260"/>
      <c r="S1086" s="260"/>
      <c r="T1086" s="260"/>
      <c r="U1086" s="260"/>
      <c r="V1086" s="260"/>
      <c r="W1086" s="260"/>
      <c r="X1086" s="260"/>
      <c r="Y1086" s="260"/>
      <c r="Z1086" s="260"/>
      <c r="AA1086" s="260"/>
      <c r="AB1086" s="260"/>
      <c r="AC1086" s="260"/>
      <c r="AD1086" s="260"/>
      <c r="AE1086" s="260"/>
      <c r="AF1086" s="260"/>
      <c r="AG1086" s="260"/>
      <c r="AH1086" s="260"/>
      <c r="AI1086" s="260"/>
      <c r="AJ1086" s="260"/>
      <c r="AK1086" s="260"/>
      <c r="AL1086" s="260"/>
      <c r="AM1086" s="260"/>
      <c r="AN1086" s="260"/>
      <c r="AO1086" s="260"/>
      <c r="AP1086" s="260"/>
      <c r="AQ1086" s="260"/>
      <c r="AR1086" s="260"/>
      <c r="AS1086" s="260"/>
      <c r="AT1086" s="260"/>
      <c r="AU1086" s="260"/>
      <c r="AV1086" s="260"/>
      <c r="AW1086" s="260"/>
      <c r="AX1086" s="260"/>
      <c r="AY1086" s="260"/>
      <c r="AZ1086" s="260"/>
      <c r="BA1086" s="260"/>
      <c r="BB1086" s="260"/>
      <c r="BC1086" s="260"/>
      <c r="BD1086" s="260"/>
      <c r="BE1086" s="260"/>
      <c r="BF1086" s="260"/>
      <c r="BG1086" s="260"/>
      <c r="BH1086" s="260"/>
      <c r="BI1086" s="260"/>
      <c r="BJ1086" s="260"/>
      <c r="BK1086" s="260"/>
      <c r="BL1086" s="260"/>
      <c r="BM1086" s="260"/>
      <c r="BN1086" s="260"/>
      <c r="BO1086" s="260"/>
      <c r="BP1086" s="260"/>
      <c r="BQ1086" s="260"/>
      <c r="BR1086" s="260"/>
      <c r="BS1086" s="260"/>
      <c r="BT1086" s="260"/>
      <c r="BU1086" s="260"/>
      <c r="BV1086" s="260"/>
      <c r="BW1086" s="260"/>
      <c r="BX1086" s="260"/>
      <c r="BY1086" s="260"/>
      <c r="BZ1086" s="260"/>
      <c r="CA1086" s="260"/>
      <c r="CB1086" s="260"/>
      <c r="CC1086" s="260"/>
      <c r="CD1086" s="260"/>
      <c r="CE1086" s="260"/>
      <c r="CF1086" s="260"/>
      <c r="CG1086" s="260"/>
      <c r="CH1086" s="260"/>
      <c r="CI1086" s="260"/>
      <c r="CJ1086" s="260"/>
      <c r="CK1086" s="260"/>
      <c r="CL1086" s="260"/>
      <c r="CM1086" s="260"/>
      <c r="CN1086" s="260"/>
      <c r="CO1086" s="260"/>
      <c r="CP1086" s="260"/>
      <c r="CQ1086" s="260"/>
      <c r="CR1086" s="260"/>
      <c r="CS1086" s="260"/>
      <c r="CT1086" s="260"/>
      <c r="CU1086" s="260"/>
      <c r="CV1086" s="260"/>
      <c r="CW1086" s="260"/>
      <c r="CX1086" s="260"/>
      <c r="CY1086" s="260"/>
      <c r="CZ1086" s="260"/>
      <c r="DA1086" s="260"/>
      <c r="DB1086" s="260"/>
      <c r="DC1086" s="260"/>
      <c r="DD1086" s="260"/>
      <c r="DE1086" s="260"/>
    </row>
    <row r="1087" spans="2:109" ht="15.5" customHeight="1">
      <c r="B1087" s="326" t="str">
        <f>MID(D1086,1,1)&amp;"_"&amp;E1086&amp;"X"&amp;MID(H1086,3,4)&amp;"X"&amp;MID(J1086,3,4)&amp;G1086&amp;I1086</f>
        <v>T_VBBX400X0025003of4</v>
      </c>
      <c r="K1087" s="343"/>
    </row>
    <row r="1088" spans="2:109" ht="3.65" customHeight="1">
      <c r="B1088" s="212"/>
      <c r="K1088" s="343"/>
    </row>
    <row r="1089" spans="2:30" ht="3.65" customHeight="1">
      <c r="B1089" s="212"/>
      <c r="K1089" s="343"/>
    </row>
    <row r="1090" spans="2:30" ht="3.65" customHeight="1">
      <c r="B1090" s="212"/>
      <c r="K1090" s="343"/>
      <c r="O1090" s="486"/>
      <c r="P1090" s="487"/>
      <c r="Q1090" s="487"/>
      <c r="R1090" s="487"/>
      <c r="S1090" s="487"/>
      <c r="T1090" s="487"/>
      <c r="U1090" s="487"/>
      <c r="V1090" s="487"/>
      <c r="W1090" s="487"/>
      <c r="X1090" s="487"/>
      <c r="Y1090" s="487"/>
      <c r="Z1090" s="487"/>
      <c r="AA1090" s="487"/>
      <c r="AB1090" s="487"/>
      <c r="AC1090" s="487"/>
      <c r="AD1090" s="488"/>
    </row>
    <row r="1091" spans="2:30" ht="3.65" customHeight="1">
      <c r="B1091" s="212"/>
      <c r="K1091" s="343"/>
      <c r="O1091" s="489"/>
      <c r="P1091" s="490"/>
      <c r="Q1091" s="490"/>
      <c r="R1091" s="490"/>
      <c r="S1091" s="490"/>
      <c r="T1091" s="490"/>
      <c r="U1091" s="490"/>
      <c r="V1091" s="490"/>
      <c r="W1091" s="490"/>
      <c r="X1091" s="490"/>
      <c r="Y1091" s="490"/>
      <c r="Z1091" s="490"/>
      <c r="AA1091" s="490"/>
      <c r="AB1091" s="490"/>
      <c r="AC1091" s="490"/>
      <c r="AD1091" s="491"/>
    </row>
    <row r="1092" spans="2:30" ht="3.65" customHeight="1">
      <c r="B1092" s="212"/>
      <c r="K1092" s="343"/>
      <c r="O1092" s="492"/>
      <c r="P1092" s="493"/>
      <c r="Q1092" s="1544" t="s">
        <v>111</v>
      </c>
      <c r="R1092" s="956"/>
      <c r="S1092" s="956"/>
      <c r="T1092" s="956"/>
      <c r="U1092" s="470"/>
      <c r="V1092" s="470"/>
      <c r="W1092" s="470"/>
      <c r="X1092" s="470"/>
      <c r="AC1092" s="492"/>
      <c r="AD1092" s="493"/>
    </row>
    <row r="1093" spans="2:30" ht="3.65" customHeight="1">
      <c r="B1093" s="212"/>
      <c r="K1093" s="343"/>
      <c r="O1093" s="492"/>
      <c r="P1093" s="493"/>
      <c r="Q1093" s="992"/>
      <c r="R1093" s="958"/>
      <c r="S1093" s="958"/>
      <c r="T1093" s="958"/>
      <c r="U1093" s="470"/>
      <c r="V1093" s="470"/>
      <c r="W1093" s="470"/>
      <c r="X1093" s="470"/>
      <c r="AC1093" s="492"/>
      <c r="AD1093" s="493"/>
    </row>
    <row r="1094" spans="2:30" ht="3.65" customHeight="1">
      <c r="B1094" s="212"/>
      <c r="K1094" s="343"/>
      <c r="O1094" s="492"/>
      <c r="P1094" s="493"/>
      <c r="Q1094" s="992"/>
      <c r="R1094" s="958"/>
      <c r="S1094" s="958"/>
      <c r="T1094" s="958"/>
      <c r="U1094" s="350"/>
      <c r="V1094" s="350"/>
      <c r="W1094" s="350"/>
      <c r="X1094" s="470"/>
      <c r="AC1094" s="492"/>
      <c r="AD1094" s="493"/>
    </row>
    <row r="1095" spans="2:30" ht="3.65" customHeight="1">
      <c r="B1095" s="212"/>
      <c r="K1095" s="343"/>
      <c r="O1095" s="492"/>
      <c r="P1095" s="493"/>
      <c r="Q1095" s="495"/>
      <c r="R1095" s="349"/>
      <c r="S1095" s="896"/>
      <c r="T1095" s="897"/>
      <c r="U1095" s="928"/>
      <c r="V1095" s="350"/>
      <c r="W1095" s="350"/>
      <c r="X1095" s="896"/>
      <c r="Y1095" s="897"/>
      <c r="Z1095" s="928"/>
      <c r="AA1095" s="470"/>
      <c r="AB1095" s="483"/>
      <c r="AC1095" s="492"/>
      <c r="AD1095" s="493"/>
    </row>
    <row r="1096" spans="2:30" ht="3.65" customHeight="1">
      <c r="B1096" s="212"/>
      <c r="K1096" s="343"/>
      <c r="O1096" s="492"/>
      <c r="P1096" s="493"/>
      <c r="Q1096" s="468"/>
      <c r="R1096" s="470"/>
      <c r="S1096" s="899"/>
      <c r="T1096" s="335"/>
      <c r="U1096" s="900"/>
      <c r="V1096" s="350"/>
      <c r="W1096" s="350"/>
      <c r="X1096" s="899"/>
      <c r="Y1096" s="335"/>
      <c r="Z1096" s="900"/>
      <c r="AA1096" s="470"/>
      <c r="AB1096" s="483"/>
      <c r="AC1096" s="492"/>
      <c r="AD1096" s="493"/>
    </row>
    <row r="1097" spans="2:30" ht="3.65" customHeight="1">
      <c r="B1097" s="212"/>
      <c r="K1097" s="343"/>
      <c r="O1097" s="492"/>
      <c r="P1097" s="493"/>
      <c r="Q1097" s="468"/>
      <c r="R1097" s="470"/>
      <c r="S1097" s="875"/>
      <c r="T1097" s="335"/>
      <c r="U1097" s="875"/>
      <c r="V1097" s="350"/>
      <c r="W1097" s="350"/>
      <c r="X1097" s="875"/>
      <c r="Y1097" s="335"/>
      <c r="Z1097" s="875"/>
      <c r="AA1097" s="470"/>
      <c r="AB1097" s="483"/>
      <c r="AC1097" s="492"/>
      <c r="AD1097" s="493"/>
    </row>
    <row r="1098" spans="2:30" ht="3.65" customHeight="1">
      <c r="B1098" s="212"/>
      <c r="K1098" s="343"/>
      <c r="O1098" s="492"/>
      <c r="P1098" s="493"/>
      <c r="Q1098" s="468"/>
      <c r="R1098" s="470"/>
      <c r="S1098" s="875"/>
      <c r="T1098" s="335"/>
      <c r="U1098" s="875"/>
      <c r="V1098" s="350"/>
      <c r="W1098" s="350"/>
      <c r="X1098" s="875"/>
      <c r="Y1098" s="335"/>
      <c r="Z1098" s="875"/>
      <c r="AA1098" s="470"/>
      <c r="AB1098" s="483"/>
      <c r="AC1098" s="492"/>
      <c r="AD1098" s="493"/>
    </row>
    <row r="1099" spans="2:30" ht="3.65" customHeight="1">
      <c r="B1099" s="212"/>
      <c r="K1099" s="343"/>
      <c r="O1099" s="492"/>
      <c r="P1099" s="493"/>
      <c r="Q1099" s="468"/>
      <c r="R1099" s="470"/>
      <c r="S1099" s="875"/>
      <c r="T1099" s="335"/>
      <c r="U1099" s="875"/>
      <c r="V1099" s="350"/>
      <c r="W1099" s="350"/>
      <c r="X1099" s="875"/>
      <c r="Y1099" s="335"/>
      <c r="Z1099" s="875"/>
      <c r="AA1099" s="470"/>
      <c r="AB1099" s="483"/>
      <c r="AC1099" s="492"/>
      <c r="AD1099" s="493"/>
    </row>
    <row r="1100" spans="2:30" ht="3.65" customHeight="1">
      <c r="B1100" s="212"/>
      <c r="K1100" s="343"/>
      <c r="O1100" s="492"/>
      <c r="P1100" s="493"/>
      <c r="Q1100" s="468"/>
      <c r="R1100" s="470"/>
      <c r="S1100" s="875"/>
      <c r="T1100" s="335"/>
      <c r="U1100" s="875"/>
      <c r="V1100" s="350"/>
      <c r="W1100" s="350"/>
      <c r="X1100" s="875"/>
      <c r="Y1100" s="335"/>
      <c r="Z1100" s="875"/>
      <c r="AA1100" s="470"/>
      <c r="AB1100" s="483"/>
      <c r="AC1100" s="492"/>
      <c r="AD1100" s="493"/>
    </row>
    <row r="1101" spans="2:30" ht="3.65" customHeight="1">
      <c r="B1101" s="212"/>
      <c r="K1101" s="343"/>
      <c r="O1101" s="492"/>
      <c r="P1101" s="493"/>
      <c r="Q1101" s="468"/>
      <c r="R1101" s="470"/>
      <c r="S1101" s="875"/>
      <c r="T1101" s="335"/>
      <c r="U1101" s="875"/>
      <c r="V1101" s="350"/>
      <c r="W1101" s="350"/>
      <c r="X1101" s="875"/>
      <c r="Y1101" s="335"/>
      <c r="Z1101" s="875"/>
      <c r="AA1101" s="470"/>
      <c r="AB1101" s="483"/>
      <c r="AC1101" s="492"/>
      <c r="AD1101" s="493"/>
    </row>
    <row r="1102" spans="2:30" ht="3.65" customHeight="1">
      <c r="B1102" s="212"/>
      <c r="K1102" s="343"/>
      <c r="O1102" s="492"/>
      <c r="P1102" s="493"/>
      <c r="Q1102" s="468"/>
      <c r="R1102" s="470"/>
      <c r="S1102" s="875"/>
      <c r="T1102" s="335"/>
      <c r="U1102" s="875"/>
      <c r="V1102" s="350"/>
      <c r="W1102" s="350"/>
      <c r="X1102" s="875"/>
      <c r="Y1102" s="335"/>
      <c r="Z1102" s="875"/>
      <c r="AA1102" s="470"/>
      <c r="AB1102" s="483"/>
      <c r="AC1102" s="492"/>
      <c r="AD1102" s="493"/>
    </row>
    <row r="1103" spans="2:30" ht="3.65" customHeight="1">
      <c r="B1103" s="212"/>
      <c r="K1103" s="343"/>
      <c r="O1103" s="492"/>
      <c r="P1103" s="493"/>
      <c r="Q1103" s="468"/>
      <c r="R1103" s="470"/>
      <c r="S1103" s="875"/>
      <c r="T1103" s="335"/>
      <c r="U1103" s="875"/>
      <c r="V1103" s="350"/>
      <c r="W1103" s="350"/>
      <c r="X1103" s="875"/>
      <c r="Y1103" s="335"/>
      <c r="Z1103" s="875"/>
      <c r="AA1103" s="470"/>
      <c r="AB1103" s="483"/>
      <c r="AC1103" s="492"/>
      <c r="AD1103" s="493"/>
    </row>
    <row r="1104" spans="2:30" ht="3.65" customHeight="1">
      <c r="B1104" s="212"/>
      <c r="K1104" s="343"/>
      <c r="O1104" s="492"/>
      <c r="P1104" s="493"/>
      <c r="Q1104" s="468"/>
      <c r="R1104" s="470"/>
      <c r="S1104" s="875"/>
      <c r="T1104" s="335"/>
      <c r="U1104" s="875"/>
      <c r="V1104" s="350"/>
      <c r="W1104" s="350"/>
      <c r="X1104" s="875"/>
      <c r="Y1104" s="335"/>
      <c r="Z1104" s="875"/>
      <c r="AA1104" s="470"/>
      <c r="AB1104" s="483"/>
      <c r="AC1104" s="492"/>
      <c r="AD1104" s="493"/>
    </row>
    <row r="1105" spans="2:30" ht="3.65" customHeight="1">
      <c r="B1105" s="212"/>
      <c r="K1105" s="343"/>
      <c r="O1105" s="492"/>
      <c r="P1105" s="493"/>
      <c r="Q1105" s="468"/>
      <c r="R1105" s="470"/>
      <c r="S1105" s="875"/>
      <c r="T1105" s="335"/>
      <c r="U1105" s="875"/>
      <c r="V1105" s="350"/>
      <c r="W1105" s="350"/>
      <c r="X1105" s="875"/>
      <c r="Y1105" s="335"/>
      <c r="Z1105" s="875"/>
      <c r="AA1105" s="470"/>
      <c r="AB1105" s="483"/>
      <c r="AC1105" s="492"/>
      <c r="AD1105" s="493"/>
    </row>
    <row r="1106" spans="2:30" ht="3.65" customHeight="1">
      <c r="B1106" s="212"/>
      <c r="K1106" s="343"/>
      <c r="O1106" s="492"/>
      <c r="P1106" s="493"/>
      <c r="Q1106" s="468"/>
      <c r="R1106" s="470"/>
      <c r="S1106" s="875"/>
      <c r="T1106" s="335"/>
      <c r="U1106" s="875"/>
      <c r="V1106" s="350"/>
      <c r="W1106" s="350"/>
      <c r="X1106" s="875"/>
      <c r="Y1106" s="335"/>
      <c r="Z1106" s="875"/>
      <c r="AA1106" s="470"/>
      <c r="AB1106" s="483"/>
      <c r="AC1106" s="492"/>
      <c r="AD1106" s="493"/>
    </row>
    <row r="1107" spans="2:30" ht="3.65" customHeight="1">
      <c r="B1107" s="212"/>
      <c r="K1107" s="343"/>
      <c r="O1107" s="492"/>
      <c r="P1107" s="493"/>
      <c r="Q1107" s="468"/>
      <c r="R1107" s="470"/>
      <c r="S1107" s="875"/>
      <c r="T1107" s="335"/>
      <c r="U1107" s="875"/>
      <c r="V1107" s="350"/>
      <c r="W1107" s="350"/>
      <c r="X1107" s="875"/>
      <c r="Y1107" s="335"/>
      <c r="Z1107" s="875"/>
      <c r="AA1107" s="470"/>
      <c r="AB1107" s="483"/>
      <c r="AC1107" s="492"/>
      <c r="AD1107" s="493"/>
    </row>
    <row r="1108" spans="2:30" ht="3.65" customHeight="1">
      <c r="B1108" s="212"/>
      <c r="K1108" s="343"/>
      <c r="O1108" s="492"/>
      <c r="P1108" s="493"/>
      <c r="Q1108" s="468"/>
      <c r="R1108" s="470"/>
      <c r="S1108" s="875"/>
      <c r="T1108" s="335"/>
      <c r="U1108" s="875"/>
      <c r="V1108" s="350"/>
      <c r="W1108" s="350"/>
      <c r="X1108" s="875"/>
      <c r="Y1108" s="335"/>
      <c r="Z1108" s="875"/>
      <c r="AA1108" s="470"/>
      <c r="AB1108" s="483"/>
      <c r="AC1108" s="492"/>
      <c r="AD1108" s="493"/>
    </row>
    <row r="1109" spans="2:30" ht="3.65" customHeight="1">
      <c r="B1109" s="212"/>
      <c r="K1109" s="343"/>
      <c r="O1109" s="492"/>
      <c r="P1109" s="493"/>
      <c r="Q1109" s="468"/>
      <c r="R1109" s="470"/>
      <c r="S1109" s="875"/>
      <c r="T1109" s="335"/>
      <c r="U1109" s="875"/>
      <c r="V1109" s="350"/>
      <c r="W1109" s="350"/>
      <c r="X1109" s="875"/>
      <c r="Y1109" s="335"/>
      <c r="Z1109" s="875"/>
      <c r="AA1109" s="470"/>
      <c r="AB1109" s="483"/>
      <c r="AC1109" s="492"/>
      <c r="AD1109" s="493"/>
    </row>
    <row r="1110" spans="2:30" ht="3.65" customHeight="1">
      <c r="B1110" s="212"/>
      <c r="K1110" s="343"/>
      <c r="O1110" s="492"/>
      <c r="P1110" s="493"/>
      <c r="Q1110" s="468"/>
      <c r="R1110" s="470"/>
      <c r="S1110" s="875"/>
      <c r="T1110" s="335"/>
      <c r="U1110" s="875"/>
      <c r="V1110" s="350"/>
      <c r="W1110" s="350"/>
      <c r="X1110" s="875"/>
      <c r="Y1110" s="335"/>
      <c r="Z1110" s="875"/>
      <c r="AA1110" s="470"/>
      <c r="AB1110" s="483"/>
      <c r="AC1110" s="492"/>
      <c r="AD1110" s="493"/>
    </row>
    <row r="1111" spans="2:30" ht="3.65" customHeight="1">
      <c r="B1111" s="212"/>
      <c r="K1111" s="343"/>
      <c r="O1111" s="492"/>
      <c r="P1111" s="493"/>
      <c r="Q1111" s="468"/>
      <c r="R1111" s="470"/>
      <c r="S1111" s="875"/>
      <c r="T1111" s="335"/>
      <c r="U1111" s="875"/>
      <c r="V1111" s="350"/>
      <c r="W1111" s="350"/>
      <c r="X1111" s="875"/>
      <c r="Y1111" s="335"/>
      <c r="Z1111" s="875"/>
      <c r="AA1111" s="470"/>
      <c r="AB1111" s="483"/>
      <c r="AC1111" s="492"/>
      <c r="AD1111" s="493"/>
    </row>
    <row r="1112" spans="2:30" ht="3.65" customHeight="1">
      <c r="B1112" s="212"/>
      <c r="K1112" s="343"/>
      <c r="O1112" s="492"/>
      <c r="P1112" s="493"/>
      <c r="Q1112" s="468"/>
      <c r="R1112" s="470"/>
      <c r="S1112" s="875"/>
      <c r="T1112" s="335"/>
      <c r="U1112" s="875"/>
      <c r="V1112" s="350"/>
      <c r="W1112" s="350"/>
      <c r="X1112" s="875"/>
      <c r="Y1112" s="335"/>
      <c r="Z1112" s="875"/>
      <c r="AA1112" s="470"/>
      <c r="AB1112" s="483"/>
      <c r="AC1112" s="492"/>
      <c r="AD1112" s="493"/>
    </row>
    <row r="1113" spans="2:30" ht="3.65" customHeight="1">
      <c r="B1113" s="212"/>
      <c r="K1113" s="343"/>
      <c r="O1113" s="492"/>
      <c r="P1113" s="493"/>
      <c r="Q1113" s="468"/>
      <c r="R1113" s="470"/>
      <c r="S1113" s="875"/>
      <c r="T1113" s="335"/>
      <c r="U1113" s="875"/>
      <c r="V1113" s="350"/>
      <c r="W1113" s="350"/>
      <c r="X1113" s="875"/>
      <c r="Y1113" s="335"/>
      <c r="Z1113" s="875"/>
      <c r="AA1113" s="470"/>
      <c r="AB1113" s="483"/>
      <c r="AC1113" s="492"/>
      <c r="AD1113" s="493"/>
    </row>
    <row r="1114" spans="2:30" ht="3.65" customHeight="1">
      <c r="B1114" s="212"/>
      <c r="K1114" s="343"/>
      <c r="O1114" s="492"/>
      <c r="P1114" s="493"/>
      <c r="Q1114" s="468"/>
      <c r="R1114" s="470"/>
      <c r="S1114" s="875"/>
      <c r="T1114" s="335"/>
      <c r="U1114" s="875"/>
      <c r="V1114" s="350"/>
      <c r="W1114" s="350"/>
      <c r="X1114" s="875"/>
      <c r="Y1114" s="335"/>
      <c r="Z1114" s="875"/>
      <c r="AA1114" s="470"/>
      <c r="AB1114" s="483"/>
      <c r="AC1114" s="492"/>
      <c r="AD1114" s="493"/>
    </row>
    <row r="1115" spans="2:30" ht="3.65" customHeight="1">
      <c r="B1115" s="212"/>
      <c r="K1115" s="343"/>
      <c r="O1115" s="492"/>
      <c r="P1115" s="493"/>
      <c r="Q1115" s="468"/>
      <c r="R1115" s="470"/>
      <c r="S1115" s="875"/>
      <c r="T1115" s="335"/>
      <c r="U1115" s="875"/>
      <c r="V1115" s="350"/>
      <c r="W1115" s="350"/>
      <c r="X1115" s="875"/>
      <c r="Y1115" s="335"/>
      <c r="Z1115" s="875"/>
      <c r="AA1115" s="470"/>
      <c r="AB1115" s="483"/>
      <c r="AC1115" s="492"/>
      <c r="AD1115" s="493"/>
    </row>
    <row r="1116" spans="2:30" ht="3.65" customHeight="1">
      <c r="B1116" s="212"/>
      <c r="K1116" s="343"/>
      <c r="O1116" s="492"/>
      <c r="P1116" s="493"/>
      <c r="Q1116" s="468"/>
      <c r="R1116" s="470"/>
      <c r="S1116" s="875"/>
      <c r="T1116" s="335"/>
      <c r="U1116" s="875"/>
      <c r="V1116" s="350"/>
      <c r="W1116" s="350"/>
      <c r="X1116" s="875"/>
      <c r="Y1116" s="335"/>
      <c r="Z1116" s="875"/>
      <c r="AA1116" s="470"/>
      <c r="AB1116" s="483"/>
      <c r="AC1116" s="492"/>
      <c r="AD1116" s="493"/>
    </row>
    <row r="1117" spans="2:30" ht="3.65" customHeight="1">
      <c r="B1117" s="212"/>
      <c r="K1117" s="343"/>
      <c r="O1117" s="492"/>
      <c r="P1117" s="493"/>
      <c r="Q1117" s="468"/>
      <c r="R1117" s="470"/>
      <c r="S1117" s="875"/>
      <c r="T1117" s="335"/>
      <c r="U1117" s="875"/>
      <c r="V1117" s="350"/>
      <c r="W1117" s="350"/>
      <c r="X1117" s="875"/>
      <c r="Y1117" s="335"/>
      <c r="Z1117" s="875"/>
      <c r="AA1117" s="470"/>
      <c r="AB1117" s="483"/>
      <c r="AC1117" s="492"/>
      <c r="AD1117" s="493"/>
    </row>
    <row r="1118" spans="2:30" ht="3.65" customHeight="1">
      <c r="B1118" s="212"/>
      <c r="K1118" s="343"/>
      <c r="O1118" s="492"/>
      <c r="P1118" s="493"/>
      <c r="Q1118" s="468"/>
      <c r="R1118" s="470"/>
      <c r="S1118" s="875"/>
      <c r="T1118" s="335"/>
      <c r="U1118" s="875"/>
      <c r="V1118" s="350"/>
      <c r="W1118" s="350"/>
      <c r="X1118" s="875"/>
      <c r="Y1118" s="335"/>
      <c r="Z1118" s="875"/>
      <c r="AA1118" s="470"/>
      <c r="AB1118" s="483"/>
      <c r="AC1118" s="492"/>
      <c r="AD1118" s="493"/>
    </row>
    <row r="1119" spans="2:30" ht="3.65" customHeight="1">
      <c r="B1119" s="212"/>
      <c r="K1119" s="343"/>
      <c r="O1119" s="492"/>
      <c r="P1119" s="493"/>
      <c r="Q1119" s="468"/>
      <c r="R1119" s="470"/>
      <c r="S1119" s="875"/>
      <c r="T1119" s="335"/>
      <c r="U1119" s="875"/>
      <c r="V1119" s="350"/>
      <c r="W1119" s="350"/>
      <c r="X1119" s="875"/>
      <c r="Y1119" s="335"/>
      <c r="Z1119" s="875"/>
      <c r="AA1119" s="470"/>
      <c r="AB1119" s="483"/>
      <c r="AC1119" s="492"/>
      <c r="AD1119" s="493"/>
    </row>
    <row r="1120" spans="2:30" ht="3.65" customHeight="1">
      <c r="B1120" s="212"/>
      <c r="K1120" s="343"/>
      <c r="O1120" s="492"/>
      <c r="P1120" s="493"/>
      <c r="Q1120" s="468"/>
      <c r="R1120" s="470"/>
      <c r="S1120" s="875"/>
      <c r="T1120" s="335"/>
      <c r="U1120" s="875"/>
      <c r="V1120" s="350"/>
      <c r="W1120" s="350"/>
      <c r="X1120" s="875"/>
      <c r="Y1120" s="335"/>
      <c r="Z1120" s="875"/>
      <c r="AA1120" s="470"/>
      <c r="AB1120" s="483"/>
      <c r="AC1120" s="492"/>
      <c r="AD1120" s="493"/>
    </row>
    <row r="1121" spans="2:30" ht="3.65" customHeight="1">
      <c r="B1121" s="212"/>
      <c r="K1121" s="343"/>
      <c r="O1121" s="492"/>
      <c r="P1121" s="493"/>
      <c r="Q1121" s="468"/>
      <c r="R1121" s="470"/>
      <c r="S1121" s="875"/>
      <c r="T1121" s="335"/>
      <c r="U1121" s="875"/>
      <c r="V1121" s="350"/>
      <c r="W1121" s="350"/>
      <c r="X1121" s="875"/>
      <c r="Y1121" s="335"/>
      <c r="Z1121" s="875"/>
      <c r="AA1121" s="470"/>
      <c r="AB1121" s="483"/>
      <c r="AC1121" s="492"/>
      <c r="AD1121" s="493"/>
    </row>
    <row r="1122" spans="2:30" ht="3.65" customHeight="1">
      <c r="B1122" s="212"/>
      <c r="K1122" s="343"/>
      <c r="O1122" s="492"/>
      <c r="P1122" s="493"/>
      <c r="Q1122" s="468"/>
      <c r="R1122" s="470"/>
      <c r="S1122" s="875"/>
      <c r="T1122" s="335"/>
      <c r="U1122" s="875"/>
      <c r="V1122" s="350"/>
      <c r="W1122" s="350"/>
      <c r="X1122" s="875"/>
      <c r="Y1122" s="335"/>
      <c r="Z1122" s="875"/>
      <c r="AA1122" s="470"/>
      <c r="AB1122" s="483"/>
      <c r="AC1122" s="492"/>
      <c r="AD1122" s="493"/>
    </row>
    <row r="1123" spans="2:30" ht="3.65" customHeight="1">
      <c r="B1123" s="212"/>
      <c r="K1123" s="343"/>
      <c r="O1123" s="492"/>
      <c r="P1123" s="493"/>
      <c r="Q1123" s="468"/>
      <c r="R1123" s="470"/>
      <c r="S1123" s="875"/>
      <c r="T1123" s="335"/>
      <c r="U1123" s="875"/>
      <c r="V1123" s="350"/>
      <c r="W1123" s="350"/>
      <c r="X1123" s="875"/>
      <c r="Y1123" s="335"/>
      <c r="Z1123" s="875"/>
      <c r="AA1123" s="470"/>
      <c r="AB1123" s="483"/>
      <c r="AC1123" s="492"/>
      <c r="AD1123" s="493"/>
    </row>
    <row r="1124" spans="2:30" ht="3.65" customHeight="1">
      <c r="B1124" s="212"/>
      <c r="K1124" s="343"/>
      <c r="O1124" s="492"/>
      <c r="P1124" s="493"/>
      <c r="Q1124" s="468"/>
      <c r="R1124" s="470"/>
      <c r="S1124" s="875"/>
      <c r="T1124" s="335"/>
      <c r="U1124" s="875"/>
      <c r="V1124" s="350"/>
      <c r="W1124" s="350"/>
      <c r="X1124" s="875"/>
      <c r="Y1124" s="335"/>
      <c r="Z1124" s="875"/>
      <c r="AA1124" s="470"/>
      <c r="AB1124" s="483"/>
      <c r="AC1124" s="492"/>
      <c r="AD1124" s="493"/>
    </row>
    <row r="1125" spans="2:30" ht="3.65" customHeight="1">
      <c r="B1125" s="212"/>
      <c r="K1125" s="343"/>
      <c r="O1125" s="492"/>
      <c r="P1125" s="493"/>
      <c r="Q1125" s="468"/>
      <c r="R1125" s="470"/>
      <c r="S1125" s="875"/>
      <c r="T1125" s="335"/>
      <c r="U1125" s="875"/>
      <c r="V1125" s="350"/>
      <c r="W1125" s="350"/>
      <c r="X1125" s="875"/>
      <c r="Y1125" s="335"/>
      <c r="Z1125" s="875"/>
      <c r="AA1125" s="470"/>
      <c r="AB1125" s="483"/>
      <c r="AC1125" s="492"/>
      <c r="AD1125" s="493"/>
    </row>
    <row r="1126" spans="2:30" ht="3.65" customHeight="1">
      <c r="B1126" s="212"/>
      <c r="K1126" s="343"/>
      <c r="O1126" s="492"/>
      <c r="P1126" s="493"/>
      <c r="Q1126" s="468"/>
      <c r="R1126" s="470"/>
      <c r="S1126" s="875"/>
      <c r="T1126" s="335"/>
      <c r="U1126" s="875"/>
      <c r="V1126" s="350"/>
      <c r="W1126" s="350"/>
      <c r="X1126" s="875"/>
      <c r="Y1126" s="335"/>
      <c r="Z1126" s="875"/>
      <c r="AA1126" s="470"/>
      <c r="AB1126" s="483"/>
      <c r="AC1126" s="492"/>
      <c r="AD1126" s="493"/>
    </row>
    <row r="1127" spans="2:30" ht="3.65" customHeight="1">
      <c r="B1127" s="212"/>
      <c r="K1127" s="343"/>
      <c r="O1127" s="492"/>
      <c r="P1127" s="493"/>
      <c r="Q1127" s="468"/>
      <c r="R1127" s="470"/>
      <c r="S1127" s="875"/>
      <c r="T1127" s="335"/>
      <c r="U1127" s="875"/>
      <c r="V1127" s="350"/>
      <c r="W1127" s="350"/>
      <c r="X1127" s="875"/>
      <c r="Y1127" s="335"/>
      <c r="Z1127" s="875"/>
      <c r="AA1127" s="470"/>
      <c r="AB1127" s="483"/>
      <c r="AC1127" s="492"/>
      <c r="AD1127" s="493"/>
    </row>
    <row r="1128" spans="2:30" ht="3.65" customHeight="1">
      <c r="B1128" s="212"/>
      <c r="K1128" s="343"/>
      <c r="O1128" s="492"/>
      <c r="P1128" s="493"/>
      <c r="Q1128" s="468"/>
      <c r="R1128" s="470"/>
      <c r="S1128" s="875"/>
      <c r="T1128" s="335"/>
      <c r="U1128" s="875"/>
      <c r="V1128" s="350"/>
      <c r="W1128" s="350"/>
      <c r="X1128" s="875"/>
      <c r="Y1128" s="335"/>
      <c r="Z1128" s="875"/>
      <c r="AA1128" s="470"/>
      <c r="AB1128" s="483"/>
      <c r="AC1128" s="492"/>
      <c r="AD1128" s="493"/>
    </row>
    <row r="1129" spans="2:30" ht="3.65" customHeight="1">
      <c r="B1129" s="212"/>
      <c r="K1129" s="343"/>
      <c r="O1129" s="492"/>
      <c r="P1129" s="493"/>
      <c r="Q1129" s="468"/>
      <c r="R1129" s="470"/>
      <c r="S1129" s="875"/>
      <c r="T1129" s="335"/>
      <c r="U1129" s="875"/>
      <c r="V1129" s="350"/>
      <c r="W1129" s="350"/>
      <c r="X1129" s="875"/>
      <c r="Y1129" s="335"/>
      <c r="Z1129" s="875"/>
      <c r="AA1129" s="470"/>
      <c r="AB1129" s="483"/>
      <c r="AC1129" s="492"/>
      <c r="AD1129" s="493"/>
    </row>
    <row r="1130" spans="2:30" ht="3.65" customHeight="1">
      <c r="B1130" s="212"/>
      <c r="K1130" s="343"/>
      <c r="O1130" s="492"/>
      <c r="P1130" s="493"/>
      <c r="Q1130" s="468"/>
      <c r="R1130" s="470"/>
      <c r="S1130" s="875"/>
      <c r="T1130" s="335"/>
      <c r="U1130" s="875"/>
      <c r="V1130" s="350"/>
      <c r="W1130" s="350"/>
      <c r="X1130" s="875"/>
      <c r="Y1130" s="335"/>
      <c r="Z1130" s="875"/>
      <c r="AA1130" s="470"/>
      <c r="AB1130" s="483"/>
      <c r="AC1130" s="492"/>
      <c r="AD1130" s="493"/>
    </row>
    <row r="1131" spans="2:30" ht="3.65" customHeight="1">
      <c r="B1131" s="212"/>
      <c r="K1131" s="343"/>
      <c r="O1131" s="492"/>
      <c r="P1131" s="493"/>
      <c r="Q1131" s="468"/>
      <c r="R1131" s="470"/>
      <c r="S1131" s="875"/>
      <c r="T1131" s="335"/>
      <c r="U1131" s="875"/>
      <c r="V1131" s="350"/>
      <c r="W1131" s="350"/>
      <c r="X1131" s="875"/>
      <c r="Y1131" s="335"/>
      <c r="Z1131" s="875"/>
      <c r="AA1131" s="470"/>
      <c r="AB1131" s="483"/>
      <c r="AC1131" s="492"/>
      <c r="AD1131" s="493"/>
    </row>
    <row r="1132" spans="2:30" ht="3.65" customHeight="1">
      <c r="B1132" s="212"/>
      <c r="K1132" s="343"/>
      <c r="O1132" s="492"/>
      <c r="P1132" s="493"/>
      <c r="Q1132" s="468"/>
      <c r="R1132" s="470"/>
      <c r="S1132" s="875"/>
      <c r="T1132" s="335"/>
      <c r="U1132" s="875"/>
      <c r="V1132" s="350"/>
      <c r="W1132" s="350"/>
      <c r="X1132" s="875"/>
      <c r="Y1132" s="335"/>
      <c r="Z1132" s="875"/>
      <c r="AA1132" s="470"/>
      <c r="AB1132" s="483"/>
      <c r="AC1132" s="492"/>
      <c r="AD1132" s="493"/>
    </row>
    <row r="1133" spans="2:30" ht="3.65" customHeight="1">
      <c r="B1133" s="212"/>
      <c r="K1133" s="343"/>
      <c r="O1133" s="492"/>
      <c r="P1133" s="493"/>
      <c r="Q1133" s="468"/>
      <c r="R1133" s="470"/>
      <c r="S1133" s="875"/>
      <c r="T1133" s="335"/>
      <c r="U1133" s="875"/>
      <c r="V1133" s="350"/>
      <c r="W1133" s="350"/>
      <c r="X1133" s="875"/>
      <c r="Y1133" s="335"/>
      <c r="Z1133" s="875"/>
      <c r="AA1133" s="470"/>
      <c r="AB1133" s="483"/>
      <c r="AC1133" s="492"/>
      <c r="AD1133" s="493"/>
    </row>
    <row r="1134" spans="2:30" ht="3.65" customHeight="1">
      <c r="B1134" s="212"/>
      <c r="K1134" s="343"/>
      <c r="O1134" s="492"/>
      <c r="P1134" s="493"/>
      <c r="Q1134" s="468"/>
      <c r="R1134" s="470"/>
      <c r="S1134" s="875"/>
      <c r="T1134" s="335"/>
      <c r="U1134" s="875"/>
      <c r="V1134" s="350"/>
      <c r="W1134" s="350"/>
      <c r="X1134" s="875"/>
      <c r="Y1134" s="335"/>
      <c r="Z1134" s="875"/>
      <c r="AA1134" s="470"/>
      <c r="AB1134" s="483"/>
      <c r="AC1134" s="492"/>
      <c r="AD1134" s="493"/>
    </row>
    <row r="1135" spans="2:30" ht="3.65" customHeight="1">
      <c r="B1135" s="212"/>
      <c r="K1135" s="343"/>
      <c r="O1135" s="492"/>
      <c r="P1135" s="493"/>
      <c r="Q1135" s="468"/>
      <c r="R1135" s="470"/>
      <c r="S1135" s="875"/>
      <c r="T1135" s="335"/>
      <c r="U1135" s="875"/>
      <c r="V1135" s="350"/>
      <c r="W1135" s="350"/>
      <c r="X1135" s="875"/>
      <c r="Y1135" s="335"/>
      <c r="Z1135" s="875"/>
      <c r="AA1135" s="470"/>
      <c r="AB1135" s="483"/>
      <c r="AC1135" s="492"/>
      <c r="AD1135" s="493"/>
    </row>
    <row r="1136" spans="2:30" ht="3.65" customHeight="1">
      <c r="B1136" s="212"/>
      <c r="K1136" s="343"/>
      <c r="O1136" s="492"/>
      <c r="P1136" s="493"/>
      <c r="Q1136" s="468"/>
      <c r="R1136" s="470"/>
      <c r="S1136" s="875"/>
      <c r="T1136" s="335"/>
      <c r="U1136" s="875"/>
      <c r="V1136" s="350"/>
      <c r="W1136" s="350"/>
      <c r="X1136" s="875"/>
      <c r="Y1136" s="335"/>
      <c r="Z1136" s="875"/>
      <c r="AA1136" s="470"/>
      <c r="AB1136" s="483"/>
      <c r="AC1136" s="492"/>
      <c r="AD1136" s="493"/>
    </row>
    <row r="1137" spans="2:30" ht="3.65" customHeight="1">
      <c r="B1137" s="212"/>
      <c r="K1137" s="343"/>
      <c r="O1137" s="492"/>
      <c r="P1137" s="493"/>
      <c r="Q1137" s="468"/>
      <c r="R1137" s="470"/>
      <c r="S1137" s="875"/>
      <c r="T1137" s="335"/>
      <c r="U1137" s="875"/>
      <c r="V1137" s="350"/>
      <c r="W1137" s="350"/>
      <c r="X1137" s="875"/>
      <c r="Y1137" s="335"/>
      <c r="Z1137" s="875"/>
      <c r="AA1137" s="470"/>
      <c r="AB1137" s="483"/>
      <c r="AC1137" s="492"/>
      <c r="AD1137" s="493"/>
    </row>
    <row r="1138" spans="2:30" ht="3.65" customHeight="1">
      <c r="B1138" s="212"/>
      <c r="K1138" s="343"/>
      <c r="O1138" s="492"/>
      <c r="P1138" s="493"/>
      <c r="Q1138" s="468"/>
      <c r="R1138" s="470"/>
      <c r="S1138" s="875"/>
      <c r="T1138" s="335"/>
      <c r="U1138" s="875"/>
      <c r="V1138" s="350"/>
      <c r="W1138" s="350"/>
      <c r="X1138" s="875"/>
      <c r="Y1138" s="335"/>
      <c r="Z1138" s="875"/>
      <c r="AA1138" s="470"/>
      <c r="AB1138" s="483"/>
      <c r="AC1138" s="492"/>
      <c r="AD1138" s="493"/>
    </row>
    <row r="1139" spans="2:30" ht="3.65" customHeight="1">
      <c r="B1139" s="212"/>
      <c r="K1139" s="343"/>
      <c r="O1139" s="492"/>
      <c r="P1139" s="493"/>
      <c r="Q1139" s="468"/>
      <c r="R1139" s="470"/>
      <c r="S1139" s="875"/>
      <c r="T1139" s="335"/>
      <c r="U1139" s="875"/>
      <c r="V1139" s="350"/>
      <c r="W1139" s="350"/>
      <c r="X1139" s="875"/>
      <c r="Y1139" s="335"/>
      <c r="Z1139" s="875"/>
      <c r="AA1139" s="470"/>
      <c r="AB1139" s="483"/>
      <c r="AC1139" s="492"/>
      <c r="AD1139" s="493"/>
    </row>
    <row r="1140" spans="2:30" ht="3.65" customHeight="1">
      <c r="B1140" s="212"/>
      <c r="K1140" s="343"/>
      <c r="O1140" s="492"/>
      <c r="P1140" s="493"/>
      <c r="Q1140" s="468"/>
      <c r="R1140" s="470"/>
      <c r="S1140" s="875"/>
      <c r="T1140" s="335"/>
      <c r="U1140" s="875"/>
      <c r="V1140" s="350"/>
      <c r="W1140" s="350"/>
      <c r="X1140" s="875"/>
      <c r="Y1140" s="335"/>
      <c r="Z1140" s="875"/>
      <c r="AA1140" s="470"/>
      <c r="AB1140" s="483"/>
      <c r="AC1140" s="492"/>
      <c r="AD1140" s="493"/>
    </row>
    <row r="1141" spans="2:30" ht="3.65" customHeight="1">
      <c r="B1141" s="212"/>
      <c r="K1141" s="343"/>
      <c r="O1141" s="492"/>
      <c r="P1141" s="493"/>
      <c r="Q1141" s="468"/>
      <c r="R1141" s="470"/>
      <c r="S1141" s="875"/>
      <c r="T1141" s="335"/>
      <c r="U1141" s="875"/>
      <c r="V1141" s="350"/>
      <c r="W1141" s="350"/>
      <c r="X1141" s="875"/>
      <c r="Y1141" s="335"/>
      <c r="Z1141" s="875"/>
      <c r="AA1141" s="470"/>
      <c r="AB1141" s="483"/>
      <c r="AC1141" s="492"/>
      <c r="AD1141" s="493"/>
    </row>
    <row r="1142" spans="2:30" ht="3.65" customHeight="1">
      <c r="B1142" s="212"/>
      <c r="K1142" s="343"/>
      <c r="O1142" s="492"/>
      <c r="P1142" s="493"/>
      <c r="Q1142" s="468"/>
      <c r="R1142" s="470"/>
      <c r="S1142" s="875"/>
      <c r="T1142" s="335"/>
      <c r="U1142" s="875"/>
      <c r="V1142" s="350"/>
      <c r="W1142" s="350"/>
      <c r="X1142" s="875"/>
      <c r="Y1142" s="335"/>
      <c r="Z1142" s="875"/>
      <c r="AA1142" s="470"/>
      <c r="AB1142" s="483"/>
      <c r="AC1142" s="492"/>
      <c r="AD1142" s="493"/>
    </row>
    <row r="1143" spans="2:30" ht="3.65" customHeight="1">
      <c r="B1143" s="212"/>
      <c r="K1143" s="343"/>
      <c r="O1143" s="492"/>
      <c r="P1143" s="493"/>
      <c r="Q1143" s="468"/>
      <c r="R1143" s="470"/>
      <c r="S1143" s="875"/>
      <c r="T1143" s="335"/>
      <c r="U1143" s="875"/>
      <c r="V1143" s="350"/>
      <c r="W1143" s="350"/>
      <c r="X1143" s="875"/>
      <c r="Y1143" s="335"/>
      <c r="Z1143" s="875"/>
      <c r="AA1143" s="470"/>
      <c r="AB1143" s="483"/>
      <c r="AC1143" s="492"/>
      <c r="AD1143" s="493"/>
    </row>
    <row r="1144" spans="2:30" ht="3.65" customHeight="1">
      <c r="B1144" s="212"/>
      <c r="K1144" s="343"/>
      <c r="O1144" s="492"/>
      <c r="P1144" s="493"/>
      <c r="Q1144" s="468"/>
      <c r="R1144" s="470"/>
      <c r="S1144" s="899"/>
      <c r="T1144" s="335"/>
      <c r="U1144" s="900"/>
      <c r="V1144" s="350"/>
      <c r="W1144" s="350"/>
      <c r="X1144" s="899"/>
      <c r="Y1144" s="335"/>
      <c r="Z1144" s="900"/>
      <c r="AA1144" s="470"/>
      <c r="AB1144" s="483"/>
      <c r="AC1144" s="492"/>
      <c r="AD1144" s="493"/>
    </row>
    <row r="1145" spans="2:30" ht="3.65" customHeight="1">
      <c r="B1145" s="212"/>
      <c r="K1145" s="343"/>
      <c r="O1145" s="492"/>
      <c r="P1145" s="493"/>
      <c r="Q1145" s="468"/>
      <c r="R1145" s="470"/>
      <c r="S1145" s="902"/>
      <c r="T1145" s="903"/>
      <c r="U1145" s="904"/>
      <c r="V1145" s="350"/>
      <c r="W1145" s="350"/>
      <c r="X1145" s="902"/>
      <c r="Y1145" s="903"/>
      <c r="Z1145" s="904"/>
      <c r="AA1145" s="470"/>
      <c r="AB1145" s="483"/>
      <c r="AC1145" s="492"/>
      <c r="AD1145" s="493"/>
    </row>
    <row r="1146" spans="2:30" ht="3.65" customHeight="1">
      <c r="B1146" s="212"/>
      <c r="K1146" s="343"/>
      <c r="O1146" s="492"/>
      <c r="P1146" s="493"/>
      <c r="Q1146" s="468"/>
      <c r="R1146" s="470"/>
      <c r="S1146" s="470"/>
      <c r="T1146" s="470"/>
      <c r="U1146" s="470"/>
      <c r="V1146" s="350"/>
      <c r="W1146" s="350"/>
      <c r="X1146" s="470"/>
      <c r="Y1146" s="470"/>
      <c r="Z1146" s="470"/>
      <c r="AA1146" s="470"/>
      <c r="AB1146" s="483"/>
      <c r="AC1146" s="492"/>
      <c r="AD1146" s="493"/>
    </row>
    <row r="1147" spans="2:30" ht="3.65" customHeight="1">
      <c r="B1147" s="212"/>
      <c r="K1147" s="343"/>
      <c r="O1147" s="492"/>
      <c r="P1147" s="493"/>
      <c r="Q1147" s="468"/>
      <c r="R1147" s="470"/>
      <c r="S1147" s="470"/>
      <c r="T1147" s="470"/>
      <c r="U1147" s="470"/>
      <c r="V1147" s="350"/>
      <c r="W1147" s="350"/>
      <c r="X1147" s="470"/>
      <c r="Y1147" s="470"/>
      <c r="Z1147" s="470"/>
      <c r="AA1147" s="470"/>
      <c r="AB1147" s="483"/>
      <c r="AC1147" s="492"/>
      <c r="AD1147" s="493"/>
    </row>
    <row r="1148" spans="2:30" ht="3.65" customHeight="1">
      <c r="B1148" s="212"/>
      <c r="K1148" s="343"/>
      <c r="O1148" s="492"/>
      <c r="P1148" s="493"/>
      <c r="Q1148" s="482"/>
      <c r="R1148" s="470"/>
      <c r="S1148" s="470"/>
      <c r="T1148" s="470"/>
      <c r="U1148" s="470"/>
      <c r="V1148" s="350"/>
      <c r="W1148" s="350"/>
      <c r="X1148" s="470"/>
      <c r="Y1148" s="470"/>
      <c r="Z1148" s="470"/>
      <c r="AA1148" s="470"/>
      <c r="AB1148" s="483"/>
      <c r="AC1148" s="492"/>
      <c r="AD1148" s="493"/>
    </row>
    <row r="1149" spans="2:30" ht="3.65" customHeight="1">
      <c r="B1149" s="212"/>
      <c r="K1149" s="343"/>
      <c r="O1149" s="492"/>
      <c r="P1149" s="493"/>
      <c r="Q1149" s="468"/>
      <c r="R1149" s="470"/>
      <c r="S1149" s="470"/>
      <c r="T1149" s="470"/>
      <c r="U1149" s="470"/>
      <c r="V1149" s="470"/>
      <c r="W1149" s="470"/>
      <c r="X1149" s="470"/>
      <c r="Y1149" s="994" t="s">
        <v>220</v>
      </c>
      <c r="Z1149" s="994"/>
      <c r="AA1149" s="994"/>
      <c r="AB1149" s="995"/>
      <c r="AC1149" s="492"/>
      <c r="AD1149" s="493"/>
    </row>
    <row r="1150" spans="2:30" ht="3.65" customHeight="1">
      <c r="B1150" s="212"/>
      <c r="K1150" s="343"/>
      <c r="O1150" s="492"/>
      <c r="P1150" s="493"/>
      <c r="Q1150" s="496"/>
      <c r="R1150" s="470"/>
      <c r="S1150" s="470"/>
      <c r="T1150" s="470"/>
      <c r="U1150" s="470"/>
      <c r="V1150" s="470"/>
      <c r="W1150" s="470"/>
      <c r="X1150" s="470"/>
      <c r="Y1150" s="994"/>
      <c r="Z1150" s="994"/>
      <c r="AA1150" s="994"/>
      <c r="AB1150" s="995"/>
      <c r="AC1150" s="492"/>
      <c r="AD1150" s="493"/>
    </row>
    <row r="1151" spans="2:30" ht="3.65" customHeight="1">
      <c r="B1151" s="212"/>
      <c r="K1151" s="343"/>
      <c r="O1151" s="492"/>
      <c r="P1151" s="493"/>
      <c r="Q1151" s="497"/>
      <c r="R1151" s="498"/>
      <c r="S1151" s="498"/>
      <c r="T1151" s="498"/>
      <c r="U1151" s="498"/>
      <c r="V1151" s="498"/>
      <c r="W1151" s="498"/>
      <c r="X1151" s="498"/>
      <c r="Y1151" s="1542"/>
      <c r="Z1151" s="1542"/>
      <c r="AA1151" s="1542"/>
      <c r="AB1151" s="1545"/>
      <c r="AC1151" s="492"/>
      <c r="AD1151" s="493"/>
    </row>
    <row r="1152" spans="2:30" ht="3.65" customHeight="1">
      <c r="B1152" s="212"/>
      <c r="K1152" s="343"/>
      <c r="O1152" s="486"/>
      <c r="P1152" s="487"/>
      <c r="Q1152" s="487"/>
      <c r="R1152" s="487"/>
      <c r="S1152" s="487"/>
      <c r="T1152" s="487"/>
      <c r="U1152" s="487"/>
      <c r="V1152" s="487"/>
      <c r="W1152" s="487"/>
      <c r="X1152" s="487"/>
      <c r="Y1152" s="487"/>
      <c r="Z1152" s="487"/>
      <c r="AA1152" s="487"/>
      <c r="AB1152" s="487"/>
      <c r="AC1152" s="487"/>
      <c r="AD1152" s="488"/>
    </row>
    <row r="1153" spans="2:109" ht="3.65" customHeight="1">
      <c r="B1153" s="212"/>
      <c r="K1153" s="343"/>
      <c r="O1153" s="489"/>
      <c r="P1153" s="490"/>
      <c r="Q1153" s="490"/>
      <c r="R1153" s="490"/>
      <c r="S1153" s="490"/>
      <c r="T1153" s="490"/>
      <c r="U1153" s="490"/>
      <c r="V1153" s="490"/>
      <c r="W1153" s="490"/>
      <c r="X1153" s="490"/>
      <c r="Y1153" s="490"/>
      <c r="Z1153" s="490"/>
      <c r="AA1153" s="490"/>
      <c r="AB1153" s="490"/>
      <c r="AC1153" s="490"/>
      <c r="AD1153" s="491"/>
    </row>
    <row r="1154" spans="2:109" ht="3.65" customHeight="1">
      <c r="B1154" s="212"/>
      <c r="K1154" s="343"/>
      <c r="O1154" s="476"/>
      <c r="P1154" s="477"/>
      <c r="Q1154" s="477"/>
      <c r="R1154" s="477"/>
      <c r="S1154" s="477"/>
      <c r="T1154" s="477"/>
      <c r="U1154" s="477"/>
      <c r="V1154" s="477"/>
      <c r="W1154" s="477"/>
      <c r="X1154" s="477"/>
      <c r="Y1154" s="477"/>
      <c r="Z1154" s="477"/>
      <c r="AA1154" s="477"/>
      <c r="AB1154" s="477"/>
      <c r="AC1154" s="477"/>
      <c r="AD1154" s="478"/>
    </row>
    <row r="1155" spans="2:109" ht="3.65" customHeight="1">
      <c r="B1155" s="212"/>
      <c r="K1155" s="343"/>
      <c r="O1155" s="476"/>
      <c r="P1155" s="477"/>
      <c r="Q1155" s="477"/>
      <c r="R1155" s="477"/>
      <c r="S1155" s="477"/>
      <c r="T1155" s="477"/>
      <c r="U1155" s="477"/>
      <c r="V1155" s="477"/>
      <c r="W1155" s="477"/>
      <c r="X1155" s="477"/>
      <c r="Y1155" s="477"/>
      <c r="Z1155" s="477"/>
      <c r="AA1155" s="477"/>
      <c r="AB1155" s="477"/>
      <c r="AC1155" s="477"/>
      <c r="AD1155" s="478"/>
    </row>
    <row r="1156" spans="2:109" ht="3.65" customHeight="1">
      <c r="B1156" s="212"/>
      <c r="K1156" s="343"/>
      <c r="O1156" s="476"/>
      <c r="P1156" s="477"/>
      <c r="Q1156" s="477"/>
      <c r="R1156" s="477"/>
      <c r="S1156" s="477"/>
      <c r="T1156" s="477"/>
      <c r="U1156" s="477"/>
      <c r="V1156" s="477"/>
      <c r="W1156" s="477"/>
      <c r="X1156" s="477"/>
      <c r="Y1156" s="477"/>
      <c r="Z1156" s="477"/>
      <c r="AA1156" s="477"/>
      <c r="AB1156" s="477"/>
      <c r="AC1156" s="477"/>
      <c r="AD1156" s="478"/>
    </row>
    <row r="1157" spans="2:109" ht="3.65" customHeight="1">
      <c r="B1157" s="212"/>
      <c r="K1157" s="343"/>
      <c r="O1157" s="479"/>
      <c r="P1157" s="480"/>
      <c r="Q1157" s="480"/>
      <c r="R1157" s="480"/>
      <c r="S1157" s="480"/>
      <c r="T1157" s="480"/>
      <c r="U1157" s="480"/>
      <c r="V1157" s="480"/>
      <c r="W1157" s="480"/>
      <c r="X1157" s="480"/>
      <c r="Y1157" s="480"/>
      <c r="Z1157" s="480"/>
      <c r="AA1157" s="480"/>
      <c r="AB1157" s="480"/>
      <c r="AC1157" s="480"/>
      <c r="AD1157" s="481"/>
    </row>
    <row r="1158" spans="2:109" ht="3.65" customHeight="1">
      <c r="B1158" s="212"/>
      <c r="K1158" s="343"/>
    </row>
    <row r="1159" spans="2:109" ht="3.65" customHeight="1">
      <c r="B1159" s="212"/>
      <c r="K1159" s="343"/>
    </row>
    <row r="1160" spans="2:109" ht="3.65" customHeight="1">
      <c r="B1160" s="212"/>
      <c r="K1160" s="343"/>
    </row>
    <row r="1161" spans="2:109" ht="3.65" customHeight="1">
      <c r="B1161" s="205"/>
      <c r="C1161" s="259"/>
      <c r="D1161" s="259"/>
      <c r="E1161" s="259"/>
      <c r="F1161" s="259"/>
      <c r="G1161" s="259"/>
      <c r="H1161" s="259"/>
      <c r="I1161" s="259"/>
      <c r="J1161" s="259"/>
      <c r="K1161" s="323"/>
      <c r="L1161" s="259"/>
      <c r="M1161" s="259"/>
      <c r="N1161" s="259"/>
      <c r="O1161" s="259"/>
      <c r="P1161" s="259"/>
      <c r="Q1161" s="259"/>
      <c r="R1161" s="259"/>
      <c r="S1161" s="259"/>
      <c r="T1161" s="259"/>
      <c r="U1161" s="259"/>
      <c r="V1161" s="259"/>
      <c r="W1161" s="259"/>
      <c r="X1161" s="259"/>
      <c r="Y1161" s="259"/>
      <c r="Z1161" s="259"/>
      <c r="AA1161" s="259"/>
      <c r="AB1161" s="259"/>
      <c r="AC1161" s="259"/>
      <c r="AD1161" s="259"/>
      <c r="AE1161" s="259"/>
      <c r="AF1161" s="259"/>
      <c r="AG1161" s="259"/>
      <c r="AH1161" s="259"/>
      <c r="AI1161" s="259"/>
      <c r="AJ1161" s="259"/>
      <c r="AK1161" s="259"/>
      <c r="AL1161" s="259"/>
      <c r="AM1161" s="259"/>
      <c r="AN1161" s="259"/>
      <c r="AO1161" s="259"/>
      <c r="AP1161" s="259"/>
      <c r="AQ1161" s="259"/>
      <c r="AR1161" s="259"/>
      <c r="AS1161" s="259"/>
      <c r="AT1161" s="259"/>
      <c r="AU1161" s="259"/>
      <c r="AV1161" s="259"/>
      <c r="AW1161" s="259"/>
      <c r="AX1161" s="259"/>
      <c r="AY1161" s="259"/>
      <c r="AZ1161" s="259"/>
      <c r="BA1161" s="259"/>
      <c r="BB1161" s="259"/>
      <c r="BC1161" s="259"/>
      <c r="BD1161" s="259"/>
      <c r="BE1161" s="259"/>
      <c r="BF1161" s="259"/>
      <c r="BG1161" s="259"/>
      <c r="BH1161" s="259"/>
      <c r="BI1161" s="259"/>
      <c r="BJ1161" s="259"/>
      <c r="BK1161" s="259"/>
      <c r="BL1161" s="259"/>
      <c r="BM1161" s="259"/>
      <c r="BN1161" s="259"/>
      <c r="BO1161" s="259"/>
      <c r="BP1161" s="259"/>
      <c r="BQ1161" s="259"/>
      <c r="BR1161" s="259"/>
      <c r="BS1161" s="259"/>
      <c r="BT1161" s="259"/>
      <c r="BU1161" s="259"/>
      <c r="BV1161" s="259"/>
      <c r="BW1161" s="259"/>
      <c r="BX1161" s="259"/>
      <c r="BY1161" s="259"/>
      <c r="BZ1161" s="259"/>
      <c r="CA1161" s="259"/>
      <c r="CB1161" s="259"/>
      <c r="CC1161" s="259"/>
      <c r="CD1161" s="259"/>
      <c r="CE1161" s="259"/>
      <c r="CF1161" s="259"/>
      <c r="CG1161" s="259"/>
      <c r="CH1161" s="259"/>
      <c r="CI1161" s="259"/>
      <c r="CJ1161" s="259"/>
      <c r="CK1161" s="259"/>
      <c r="CL1161" s="259"/>
      <c r="CM1161" s="259"/>
      <c r="CN1161" s="259"/>
      <c r="CO1161" s="259"/>
      <c r="CP1161" s="259"/>
      <c r="CQ1161" s="259"/>
      <c r="CR1161" s="259"/>
      <c r="CS1161" s="259"/>
      <c r="CT1161" s="259"/>
      <c r="CU1161" s="259"/>
      <c r="CV1161" s="259"/>
      <c r="CW1161" s="259"/>
      <c r="CX1161" s="259"/>
      <c r="CY1161" s="259"/>
      <c r="CZ1161" s="259"/>
      <c r="DA1161" s="259"/>
      <c r="DB1161" s="259"/>
      <c r="DC1161" s="259"/>
      <c r="DD1161" s="259"/>
      <c r="DE1161" s="259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24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40" t="str">
        <f>"T_VBB"&amp;"X"&amp;G1163&amp;"X"&amp;I1163&amp;"X"&amp;J1163</f>
        <v>T_VBBX630X1of4X1800</v>
      </c>
      <c r="C1163" s="208"/>
      <c r="D1163" s="209" t="s">
        <v>75</v>
      </c>
      <c r="E1163" s="341" t="s">
        <v>220</v>
      </c>
      <c r="F1163" s="208" t="s">
        <v>125</v>
      </c>
      <c r="G1163" s="456">
        <v>630</v>
      </c>
      <c r="H1163" s="325" t="s">
        <v>234</v>
      </c>
      <c r="I1163" s="457" t="s">
        <v>191</v>
      </c>
      <c r="J1163" s="210">
        <v>1800</v>
      </c>
      <c r="K1163" s="342"/>
      <c r="L1163" s="260"/>
      <c r="M1163" s="260"/>
      <c r="N1163" s="260"/>
      <c r="O1163" s="260"/>
      <c r="P1163" s="260"/>
      <c r="Q1163" s="260"/>
      <c r="R1163" s="260"/>
      <c r="S1163" s="260"/>
      <c r="T1163" s="260"/>
      <c r="U1163" s="260"/>
      <c r="V1163" s="260"/>
      <c r="W1163" s="260"/>
      <c r="X1163" s="260"/>
      <c r="Y1163" s="260"/>
      <c r="Z1163" s="260"/>
      <c r="AA1163" s="260"/>
      <c r="AB1163" s="260"/>
      <c r="AC1163" s="260"/>
      <c r="AD1163" s="260"/>
      <c r="AE1163" s="260"/>
      <c r="AF1163" s="260"/>
      <c r="AG1163" s="260"/>
      <c r="AH1163" s="260"/>
      <c r="AI1163" s="260"/>
      <c r="AJ1163" s="260"/>
      <c r="AK1163" s="260"/>
      <c r="AL1163" s="260"/>
      <c r="AM1163" s="260"/>
      <c r="AN1163" s="260"/>
      <c r="AO1163" s="260"/>
      <c r="AP1163" s="260"/>
      <c r="AQ1163" s="260"/>
      <c r="AR1163" s="260"/>
      <c r="AS1163" s="260"/>
      <c r="AT1163" s="260"/>
      <c r="AU1163" s="260"/>
      <c r="AV1163" s="260"/>
      <c r="AW1163" s="260"/>
      <c r="AX1163" s="260"/>
      <c r="AY1163" s="260"/>
      <c r="AZ1163" s="260"/>
      <c r="BA1163" s="260"/>
      <c r="BB1163" s="260"/>
      <c r="BC1163" s="260"/>
      <c r="BD1163" s="260"/>
      <c r="BE1163" s="260"/>
      <c r="BF1163" s="260"/>
      <c r="BG1163" s="260"/>
      <c r="BH1163" s="260"/>
      <c r="BI1163" s="260"/>
      <c r="BJ1163" s="260"/>
      <c r="BK1163" s="260"/>
      <c r="BL1163" s="260"/>
      <c r="BM1163" s="260"/>
      <c r="BN1163" s="260"/>
      <c r="BO1163" s="260"/>
      <c r="BP1163" s="260"/>
      <c r="BQ1163" s="260"/>
      <c r="BR1163" s="260"/>
      <c r="BS1163" s="260"/>
      <c r="BT1163" s="260"/>
      <c r="BU1163" s="260"/>
      <c r="BV1163" s="260"/>
      <c r="BW1163" s="260"/>
      <c r="BX1163" s="260"/>
      <c r="BY1163" s="260"/>
      <c r="BZ1163" s="260"/>
      <c r="CA1163" s="260"/>
      <c r="CB1163" s="260"/>
      <c r="CC1163" s="260"/>
      <c r="CD1163" s="260"/>
      <c r="CE1163" s="260"/>
      <c r="CF1163" s="260"/>
      <c r="CG1163" s="260"/>
      <c r="CH1163" s="260"/>
      <c r="CI1163" s="260"/>
      <c r="CJ1163" s="260"/>
      <c r="CK1163" s="260"/>
      <c r="CL1163" s="260"/>
      <c r="CM1163" s="260"/>
      <c r="CN1163" s="260"/>
      <c r="CO1163" s="260"/>
      <c r="CP1163" s="260"/>
      <c r="CQ1163" s="260"/>
      <c r="CR1163" s="260"/>
      <c r="CS1163" s="260"/>
      <c r="CT1163" s="260"/>
      <c r="CU1163" s="260"/>
      <c r="CV1163" s="260"/>
      <c r="CW1163" s="260"/>
      <c r="CX1163" s="260"/>
      <c r="CY1163" s="260"/>
      <c r="CZ1163" s="260"/>
      <c r="DA1163" s="260"/>
      <c r="DB1163" s="260"/>
      <c r="DC1163" s="260"/>
      <c r="DD1163" s="260"/>
      <c r="DE1163" s="260"/>
    </row>
    <row r="1164" spans="2:109" ht="10.5" customHeight="1">
      <c r="B1164" s="326" t="str">
        <f>MID(D1163,1,1)&amp;"_"&amp;E1163&amp;"X"&amp;MID(H1163,3,4)&amp;"X"&amp;MID(J1163,3,4)&amp;G1163&amp;I1163</f>
        <v>T_VBBX200X006301of4</v>
      </c>
      <c r="K1164" s="343"/>
    </row>
    <row r="1165" spans="2:109" ht="3.65" customHeight="1">
      <c r="B1165" s="212"/>
      <c r="K1165" s="343"/>
    </row>
    <row r="1166" spans="2:109" ht="3.65" customHeight="1">
      <c r="B1166" s="212"/>
      <c r="K1166" s="343"/>
    </row>
    <row r="1167" spans="2:109" ht="3.65" customHeight="1">
      <c r="B1167" s="212"/>
      <c r="K1167" s="343"/>
    </row>
    <row r="1168" spans="2:109" ht="3.65" customHeight="1">
      <c r="B1168" s="212"/>
      <c r="K1168" s="343"/>
      <c r="O1168" s="459"/>
      <c r="P1168" s="460"/>
      <c r="Q1168" s="460"/>
      <c r="R1168" s="460"/>
      <c r="S1168" s="460"/>
      <c r="T1168" s="460"/>
      <c r="U1168" s="460"/>
      <c r="V1168" s="461"/>
    </row>
    <row r="1169" spans="2:22" ht="3.65" customHeight="1">
      <c r="B1169" s="212"/>
      <c r="K1169" s="343"/>
      <c r="O1169" s="462"/>
      <c r="P1169" s="463"/>
      <c r="Q1169" s="463"/>
      <c r="R1169" s="463"/>
      <c r="S1169" s="463"/>
      <c r="T1169" s="463"/>
      <c r="U1169" s="463"/>
      <c r="V1169" s="465"/>
    </row>
    <row r="1170" spans="2:22" ht="3.65" customHeight="1">
      <c r="B1170" s="212"/>
      <c r="K1170" s="343"/>
      <c r="O1170" s="459"/>
      <c r="P1170" s="461"/>
      <c r="Q1170" s="991" t="s">
        <v>111</v>
      </c>
      <c r="R1170" s="970"/>
      <c r="S1170" s="970"/>
      <c r="T1170" s="971"/>
      <c r="U1170" s="459"/>
      <c r="V1170" s="461"/>
    </row>
    <row r="1171" spans="2:22" ht="3.65" customHeight="1">
      <c r="B1171" s="212"/>
      <c r="K1171" s="343"/>
      <c r="O1171" s="466"/>
      <c r="P1171" s="467"/>
      <c r="Q1171" s="992"/>
      <c r="R1171" s="958"/>
      <c r="S1171" s="958"/>
      <c r="T1171" s="965"/>
      <c r="U1171" s="466"/>
      <c r="V1171" s="467"/>
    </row>
    <row r="1172" spans="2:22" ht="3.65" customHeight="1">
      <c r="B1172" s="212"/>
      <c r="K1172" s="343"/>
      <c r="O1172" s="466"/>
      <c r="P1172" s="467"/>
      <c r="Q1172" s="482"/>
      <c r="R1172" s="896"/>
      <c r="S1172" s="928"/>
      <c r="T1172" s="483"/>
      <c r="U1172" s="466"/>
      <c r="V1172" s="467"/>
    </row>
    <row r="1173" spans="2:22" ht="3.65" customHeight="1">
      <c r="B1173" s="212"/>
      <c r="K1173" s="343"/>
      <c r="O1173" s="466"/>
      <c r="P1173" s="467"/>
      <c r="Q1173" s="482"/>
      <c r="R1173" s="899"/>
      <c r="S1173" s="900"/>
      <c r="T1173" s="483"/>
      <c r="U1173" s="466"/>
      <c r="V1173" s="467"/>
    </row>
    <row r="1174" spans="2:22" ht="3.65" customHeight="1">
      <c r="B1174" s="212"/>
      <c r="K1174" s="343"/>
      <c r="O1174" s="466"/>
      <c r="P1174" s="467"/>
      <c r="Q1174" s="482"/>
      <c r="R1174" s="875"/>
      <c r="S1174" s="875"/>
      <c r="T1174" s="483"/>
      <c r="U1174" s="466"/>
      <c r="V1174" s="467"/>
    </row>
    <row r="1175" spans="2:22" ht="3.65" customHeight="1">
      <c r="B1175" s="212"/>
      <c r="K1175" s="343"/>
      <c r="O1175" s="466"/>
      <c r="P1175" s="467"/>
      <c r="Q1175" s="482"/>
      <c r="R1175" s="875"/>
      <c r="S1175" s="875"/>
      <c r="T1175" s="483"/>
      <c r="U1175" s="466"/>
      <c r="V1175" s="467"/>
    </row>
    <row r="1176" spans="2:22" ht="3.65" customHeight="1">
      <c r="B1176" s="212"/>
      <c r="K1176" s="343"/>
      <c r="O1176" s="466"/>
      <c r="P1176" s="467"/>
      <c r="Q1176" s="482"/>
      <c r="R1176" s="875"/>
      <c r="S1176" s="875"/>
      <c r="T1176" s="483"/>
      <c r="U1176" s="466"/>
      <c r="V1176" s="467"/>
    </row>
    <row r="1177" spans="2:22" ht="3.65" customHeight="1">
      <c r="B1177" s="212"/>
      <c r="K1177" s="343"/>
      <c r="O1177" s="466"/>
      <c r="P1177" s="467"/>
      <c r="Q1177" s="482"/>
      <c r="R1177" s="875"/>
      <c r="S1177" s="875"/>
      <c r="T1177" s="483"/>
      <c r="U1177" s="466"/>
      <c r="V1177" s="467"/>
    </row>
    <row r="1178" spans="2:22" ht="3.65" customHeight="1">
      <c r="B1178" s="212"/>
      <c r="K1178" s="343"/>
      <c r="O1178" s="466"/>
      <c r="P1178" s="467"/>
      <c r="Q1178" s="482"/>
      <c r="R1178" s="875"/>
      <c r="S1178" s="875"/>
      <c r="T1178" s="483"/>
      <c r="U1178" s="466"/>
      <c r="V1178" s="467"/>
    </row>
    <row r="1179" spans="2:22" ht="3.65" customHeight="1">
      <c r="B1179" s="212"/>
      <c r="K1179" s="343"/>
      <c r="O1179" s="466"/>
      <c r="P1179" s="467"/>
      <c r="Q1179" s="482"/>
      <c r="R1179" s="875"/>
      <c r="S1179" s="875"/>
      <c r="T1179" s="483"/>
      <c r="U1179" s="466"/>
      <c r="V1179" s="467"/>
    </row>
    <row r="1180" spans="2:22" ht="3.65" customHeight="1">
      <c r="B1180" s="212"/>
      <c r="K1180" s="343"/>
      <c r="O1180" s="466"/>
      <c r="P1180" s="467"/>
      <c r="Q1180" s="482"/>
      <c r="R1180" s="875"/>
      <c r="S1180" s="875"/>
      <c r="T1180" s="483"/>
      <c r="U1180" s="466"/>
      <c r="V1180" s="467"/>
    </row>
    <row r="1181" spans="2:22" ht="3.65" customHeight="1">
      <c r="B1181" s="212"/>
      <c r="K1181" s="343"/>
      <c r="O1181" s="466"/>
      <c r="P1181" s="467"/>
      <c r="Q1181" s="482"/>
      <c r="R1181" s="875"/>
      <c r="S1181" s="875"/>
      <c r="T1181" s="483"/>
      <c r="U1181" s="466"/>
      <c r="V1181" s="467"/>
    </row>
    <row r="1182" spans="2:22" ht="3.65" customHeight="1">
      <c r="B1182" s="212"/>
      <c r="K1182" s="343"/>
      <c r="O1182" s="466"/>
      <c r="P1182" s="467"/>
      <c r="Q1182" s="482"/>
      <c r="R1182" s="875"/>
      <c r="S1182" s="875"/>
      <c r="T1182" s="483"/>
      <c r="U1182" s="466"/>
      <c r="V1182" s="467"/>
    </row>
    <row r="1183" spans="2:22" ht="3.65" customHeight="1">
      <c r="B1183" s="212"/>
      <c r="K1183" s="343"/>
      <c r="O1183" s="466"/>
      <c r="P1183" s="467"/>
      <c r="Q1183" s="482"/>
      <c r="R1183" s="875"/>
      <c r="S1183" s="875"/>
      <c r="T1183" s="483"/>
      <c r="U1183" s="466"/>
      <c r="V1183" s="467"/>
    </row>
    <row r="1184" spans="2:22" ht="3.65" customHeight="1">
      <c r="B1184" s="212"/>
      <c r="K1184" s="343"/>
      <c r="O1184" s="466"/>
      <c r="P1184" s="467"/>
      <c r="Q1184" s="482"/>
      <c r="R1184" s="875"/>
      <c r="S1184" s="875"/>
      <c r="T1184" s="483"/>
      <c r="U1184" s="466"/>
      <c r="V1184" s="467"/>
    </row>
    <row r="1185" spans="2:22" ht="3.65" customHeight="1">
      <c r="B1185" s="212"/>
      <c r="K1185" s="343"/>
      <c r="O1185" s="466"/>
      <c r="P1185" s="467"/>
      <c r="Q1185" s="482"/>
      <c r="R1185" s="875"/>
      <c r="S1185" s="875"/>
      <c r="T1185" s="483"/>
      <c r="U1185" s="466"/>
      <c r="V1185" s="467"/>
    </row>
    <row r="1186" spans="2:22" ht="3.65" customHeight="1">
      <c r="B1186" s="212"/>
      <c r="K1186" s="343"/>
      <c r="O1186" s="466"/>
      <c r="P1186" s="467"/>
      <c r="Q1186" s="482"/>
      <c r="R1186" s="875"/>
      <c r="S1186" s="875"/>
      <c r="T1186" s="483"/>
      <c r="U1186" s="466"/>
      <c r="V1186" s="467"/>
    </row>
    <row r="1187" spans="2:22" ht="3.65" customHeight="1">
      <c r="B1187" s="212"/>
      <c r="K1187" s="343"/>
      <c r="O1187" s="466"/>
      <c r="P1187" s="467"/>
      <c r="Q1187" s="482"/>
      <c r="R1187" s="899"/>
      <c r="S1187" s="900"/>
      <c r="T1187" s="483"/>
      <c r="U1187" s="466"/>
      <c r="V1187" s="467"/>
    </row>
    <row r="1188" spans="2:22" ht="3.65" customHeight="1">
      <c r="B1188" s="212"/>
      <c r="K1188" s="343"/>
      <c r="O1188" s="466"/>
      <c r="P1188" s="467"/>
      <c r="Q1188" s="482"/>
      <c r="R1188" s="902"/>
      <c r="S1188" s="904"/>
      <c r="T1188" s="483"/>
      <c r="U1188" s="466"/>
      <c r="V1188" s="467"/>
    </row>
    <row r="1189" spans="2:22" ht="3.65" customHeight="1">
      <c r="B1189" s="212"/>
      <c r="K1189" s="343"/>
      <c r="O1189" s="466"/>
      <c r="P1189" s="467"/>
      <c r="Q1189" s="482"/>
      <c r="R1189" s="470"/>
      <c r="S1189" s="470"/>
      <c r="T1189" s="483"/>
      <c r="U1189" s="466"/>
      <c r="V1189" s="467"/>
    </row>
    <row r="1190" spans="2:22" ht="3.65" customHeight="1">
      <c r="B1190" s="212"/>
      <c r="K1190" s="343"/>
      <c r="O1190" s="466"/>
      <c r="P1190" s="467"/>
      <c r="Q1190" s="482"/>
      <c r="R1190" s="470"/>
      <c r="S1190" s="470"/>
      <c r="T1190" s="483"/>
      <c r="U1190" s="466"/>
      <c r="V1190" s="467"/>
    </row>
    <row r="1191" spans="2:22" ht="3.65" customHeight="1">
      <c r="B1191" s="212"/>
      <c r="K1191" s="343"/>
      <c r="O1191" s="466"/>
      <c r="P1191" s="467"/>
      <c r="Q1191" s="482"/>
      <c r="R1191" s="470"/>
      <c r="S1191" s="470"/>
      <c r="T1191" s="483"/>
      <c r="U1191" s="466"/>
      <c r="V1191" s="467"/>
    </row>
    <row r="1192" spans="2:22" ht="3.65" customHeight="1">
      <c r="B1192" s="212"/>
      <c r="K1192" s="343"/>
      <c r="O1192" s="466"/>
      <c r="P1192" s="467"/>
      <c r="Q1192" s="482"/>
      <c r="R1192" s="470"/>
      <c r="S1192" s="470"/>
      <c r="T1192" s="483"/>
      <c r="U1192" s="466"/>
      <c r="V1192" s="467"/>
    </row>
    <row r="1193" spans="2:22" ht="3.65" customHeight="1">
      <c r="B1193" s="212"/>
      <c r="K1193" s="343"/>
      <c r="O1193" s="466"/>
      <c r="P1193" s="467"/>
      <c r="Q1193" s="482"/>
      <c r="R1193" s="470"/>
      <c r="S1193" s="470"/>
      <c r="T1193" s="483"/>
      <c r="U1193" s="466"/>
      <c r="V1193" s="467"/>
    </row>
    <row r="1194" spans="2:22" ht="3.65" customHeight="1">
      <c r="B1194" s="212"/>
      <c r="K1194" s="343"/>
      <c r="O1194" s="466"/>
      <c r="P1194" s="467"/>
      <c r="Q1194" s="482"/>
      <c r="R1194" s="470"/>
      <c r="S1194" s="470"/>
      <c r="T1194" s="483"/>
      <c r="U1194" s="466"/>
      <c r="V1194" s="467"/>
    </row>
    <row r="1195" spans="2:22" ht="3.65" customHeight="1">
      <c r="B1195" s="212"/>
      <c r="K1195" s="343"/>
      <c r="O1195" s="466"/>
      <c r="P1195" s="467"/>
      <c r="Q1195" s="482"/>
      <c r="R1195" s="470"/>
      <c r="S1195" s="470"/>
      <c r="T1195" s="483"/>
      <c r="U1195" s="466"/>
      <c r="V1195" s="467"/>
    </row>
    <row r="1196" spans="2:22" ht="3.65" customHeight="1">
      <c r="B1196" s="212"/>
      <c r="K1196" s="343"/>
      <c r="O1196" s="466"/>
      <c r="P1196" s="467"/>
      <c r="Q1196" s="482"/>
      <c r="R1196" s="470"/>
      <c r="S1196" s="470"/>
      <c r="T1196" s="483"/>
      <c r="U1196" s="466"/>
      <c r="V1196" s="467"/>
    </row>
    <row r="1197" spans="2:22" ht="3.65" customHeight="1">
      <c r="B1197" s="212"/>
      <c r="K1197" s="343"/>
      <c r="O1197" s="466"/>
      <c r="P1197" s="467"/>
      <c r="Q1197" s="482"/>
      <c r="R1197" s="470"/>
      <c r="S1197" s="470"/>
      <c r="T1197" s="483"/>
      <c r="U1197" s="466"/>
      <c r="V1197" s="467"/>
    </row>
    <row r="1198" spans="2:22" ht="3.65" customHeight="1">
      <c r="B1198" s="212"/>
      <c r="K1198" s="343"/>
      <c r="O1198" s="466"/>
      <c r="P1198" s="467"/>
      <c r="Q1198" s="482"/>
      <c r="R1198" s="470"/>
      <c r="S1198" s="470"/>
      <c r="T1198" s="483"/>
      <c r="U1198" s="466"/>
      <c r="V1198" s="467"/>
    </row>
    <row r="1199" spans="2:22" ht="3.65" customHeight="1">
      <c r="B1199" s="212"/>
      <c r="K1199" s="343"/>
      <c r="O1199" s="466"/>
      <c r="P1199" s="467"/>
      <c r="Q1199" s="482"/>
      <c r="R1199" s="470"/>
      <c r="S1199" s="470"/>
      <c r="T1199" s="483"/>
      <c r="U1199" s="466"/>
      <c r="V1199" s="467"/>
    </row>
    <row r="1200" spans="2:22" ht="3.65" customHeight="1">
      <c r="B1200" s="212"/>
      <c r="K1200" s="343"/>
      <c r="O1200" s="466"/>
      <c r="P1200" s="467"/>
      <c r="Q1200" s="482"/>
      <c r="R1200" s="470"/>
      <c r="S1200" s="470"/>
      <c r="T1200" s="483"/>
      <c r="U1200" s="466"/>
      <c r="V1200" s="467"/>
    </row>
    <row r="1201" spans="2:22" ht="3.65" customHeight="1">
      <c r="B1201" s="212"/>
      <c r="K1201" s="343"/>
      <c r="O1201" s="466"/>
      <c r="P1201" s="467"/>
      <c r="Q1201" s="482"/>
      <c r="R1201" s="470"/>
      <c r="S1201" s="470"/>
      <c r="T1201" s="483"/>
      <c r="U1201" s="466"/>
      <c r="V1201" s="467"/>
    </row>
    <row r="1202" spans="2:22" ht="3.65" customHeight="1">
      <c r="B1202" s="212"/>
      <c r="K1202" s="343"/>
      <c r="O1202" s="466"/>
      <c r="P1202" s="467"/>
      <c r="Q1202" s="482"/>
      <c r="R1202" s="470"/>
      <c r="S1202" s="470"/>
      <c r="T1202" s="483"/>
      <c r="U1202" s="466"/>
      <c r="V1202" s="467"/>
    </row>
    <row r="1203" spans="2:22" ht="3.65" customHeight="1">
      <c r="B1203" s="212"/>
      <c r="K1203" s="343"/>
      <c r="O1203" s="466"/>
      <c r="P1203" s="467"/>
      <c r="Q1203" s="482"/>
      <c r="R1203" s="470"/>
      <c r="S1203" s="470"/>
      <c r="T1203" s="483"/>
      <c r="U1203" s="466"/>
      <c r="V1203" s="467"/>
    </row>
    <row r="1204" spans="2:22" ht="3.65" customHeight="1">
      <c r="B1204" s="212"/>
      <c r="K1204" s="343"/>
      <c r="O1204" s="466"/>
      <c r="P1204" s="467"/>
      <c r="Q1204" s="482"/>
      <c r="R1204" s="470"/>
      <c r="S1204" s="470"/>
      <c r="T1204" s="483"/>
      <c r="U1204" s="466"/>
      <c r="V1204" s="467"/>
    </row>
    <row r="1205" spans="2:22" ht="3.65" customHeight="1">
      <c r="B1205" s="212"/>
      <c r="K1205" s="343"/>
      <c r="O1205" s="466"/>
      <c r="P1205" s="467"/>
      <c r="Q1205" s="482"/>
      <c r="R1205" s="470"/>
      <c r="S1205" s="470"/>
      <c r="T1205" s="483"/>
      <c r="U1205" s="466"/>
      <c r="V1205" s="467"/>
    </row>
    <row r="1206" spans="2:22" ht="3.65" customHeight="1">
      <c r="B1206" s="212"/>
      <c r="K1206" s="343"/>
      <c r="O1206" s="466"/>
      <c r="P1206" s="467"/>
      <c r="Q1206" s="482"/>
      <c r="R1206" s="470"/>
      <c r="S1206" s="470"/>
      <c r="T1206" s="483"/>
      <c r="U1206" s="466"/>
      <c r="V1206" s="467"/>
    </row>
    <row r="1207" spans="2:22" ht="3.65" customHeight="1">
      <c r="B1207" s="212"/>
      <c r="K1207" s="343"/>
      <c r="O1207" s="466"/>
      <c r="P1207" s="467"/>
      <c r="Q1207" s="482"/>
      <c r="R1207" s="470"/>
      <c r="S1207" s="470"/>
      <c r="T1207" s="483"/>
      <c r="U1207" s="466"/>
      <c r="V1207" s="467"/>
    </row>
    <row r="1208" spans="2:22" ht="3.65" customHeight="1">
      <c r="B1208" s="212"/>
      <c r="K1208" s="343"/>
      <c r="O1208" s="466"/>
      <c r="P1208" s="467"/>
      <c r="Q1208" s="482"/>
      <c r="R1208" s="470"/>
      <c r="S1208" s="470"/>
      <c r="T1208" s="483"/>
      <c r="U1208" s="466"/>
      <c r="V1208" s="467"/>
    </row>
    <row r="1209" spans="2:22" ht="3.65" customHeight="1">
      <c r="B1209" s="212"/>
      <c r="K1209" s="343"/>
      <c r="O1209" s="466"/>
      <c r="P1209" s="467"/>
      <c r="Q1209" s="482"/>
      <c r="R1209" s="470"/>
      <c r="S1209" s="470"/>
      <c r="T1209" s="483"/>
      <c r="U1209" s="466"/>
      <c r="V1209" s="467"/>
    </row>
    <row r="1210" spans="2:22" ht="3.65" customHeight="1">
      <c r="B1210" s="212"/>
      <c r="K1210" s="343"/>
      <c r="O1210" s="466"/>
      <c r="P1210" s="467"/>
      <c r="Q1210" s="482"/>
      <c r="R1210" s="470"/>
      <c r="S1210" s="470"/>
      <c r="T1210" s="483"/>
      <c r="U1210" s="466"/>
      <c r="V1210" s="467"/>
    </row>
    <row r="1211" spans="2:22" ht="3.65" customHeight="1">
      <c r="B1211" s="212"/>
      <c r="K1211" s="343"/>
      <c r="O1211" s="466"/>
      <c r="P1211" s="467"/>
      <c r="Q1211" s="482"/>
      <c r="R1211" s="470"/>
      <c r="S1211" s="470"/>
      <c r="T1211" s="483"/>
      <c r="U1211" s="466"/>
      <c r="V1211" s="467"/>
    </row>
    <row r="1212" spans="2:22" ht="3.65" customHeight="1">
      <c r="B1212" s="212"/>
      <c r="K1212" s="343"/>
      <c r="O1212" s="466"/>
      <c r="P1212" s="467"/>
      <c r="Q1212" s="482"/>
      <c r="R1212" s="470"/>
      <c r="S1212" s="470"/>
      <c r="T1212" s="483"/>
      <c r="U1212" s="466"/>
      <c r="V1212" s="467"/>
    </row>
    <row r="1213" spans="2:22" ht="3.65" customHeight="1">
      <c r="B1213" s="212"/>
      <c r="K1213" s="343"/>
      <c r="O1213" s="466"/>
      <c r="P1213" s="467"/>
      <c r="Q1213" s="482"/>
      <c r="R1213" s="470"/>
      <c r="S1213" s="470"/>
      <c r="T1213" s="483"/>
      <c r="U1213" s="466"/>
      <c r="V1213" s="467"/>
    </row>
    <row r="1214" spans="2:22" ht="3.65" customHeight="1">
      <c r="B1214" s="212"/>
      <c r="K1214" s="343"/>
      <c r="O1214" s="466"/>
      <c r="P1214" s="467"/>
      <c r="Q1214" s="482"/>
      <c r="R1214" s="470"/>
      <c r="S1214" s="470"/>
      <c r="T1214" s="483"/>
      <c r="U1214" s="466"/>
      <c r="V1214" s="467"/>
    </row>
    <row r="1215" spans="2:22" ht="3.65" customHeight="1">
      <c r="B1215" s="212"/>
      <c r="K1215" s="343"/>
      <c r="O1215" s="466"/>
      <c r="P1215" s="467"/>
      <c r="Q1215" s="482"/>
      <c r="R1215" s="470"/>
      <c r="S1215" s="470"/>
      <c r="T1215" s="483"/>
      <c r="U1215" s="466"/>
      <c r="V1215" s="467"/>
    </row>
    <row r="1216" spans="2:22" ht="3.65" customHeight="1">
      <c r="B1216" s="212"/>
      <c r="K1216" s="343"/>
      <c r="O1216" s="466"/>
      <c r="P1216" s="467"/>
      <c r="Q1216" s="482"/>
      <c r="R1216" s="470"/>
      <c r="S1216" s="470"/>
      <c r="T1216" s="483"/>
      <c r="U1216" s="466"/>
      <c r="V1216" s="467"/>
    </row>
    <row r="1217" spans="2:22" ht="3.65" customHeight="1">
      <c r="B1217" s="212"/>
      <c r="K1217" s="343"/>
      <c r="O1217" s="466"/>
      <c r="P1217" s="467"/>
      <c r="Q1217" s="482"/>
      <c r="R1217" s="470"/>
      <c r="S1217" s="470"/>
      <c r="T1217" s="483"/>
      <c r="U1217" s="466"/>
      <c r="V1217" s="467"/>
    </row>
    <row r="1218" spans="2:22" ht="3.65" customHeight="1">
      <c r="B1218" s="212"/>
      <c r="K1218" s="343"/>
      <c r="O1218" s="466"/>
      <c r="P1218" s="467"/>
      <c r="Q1218" s="482"/>
      <c r="R1218" s="470"/>
      <c r="S1218" s="470"/>
      <c r="T1218" s="483"/>
      <c r="U1218" s="466"/>
      <c r="V1218" s="467"/>
    </row>
    <row r="1219" spans="2:22" ht="3.65" customHeight="1">
      <c r="B1219" s="212"/>
      <c r="K1219" s="343"/>
      <c r="O1219" s="466"/>
      <c r="P1219" s="467"/>
      <c r="Q1219" s="482"/>
      <c r="R1219" s="470"/>
      <c r="S1219" s="470"/>
      <c r="T1219" s="483"/>
      <c r="U1219" s="466"/>
      <c r="V1219" s="467"/>
    </row>
    <row r="1220" spans="2:22" ht="3.65" customHeight="1">
      <c r="B1220" s="212"/>
      <c r="K1220" s="343"/>
      <c r="O1220" s="466"/>
      <c r="P1220" s="467"/>
      <c r="Q1220" s="482"/>
      <c r="R1220" s="470"/>
      <c r="S1220" s="470"/>
      <c r="T1220" s="483"/>
      <c r="U1220" s="466"/>
      <c r="V1220" s="467"/>
    </row>
    <row r="1221" spans="2:22" ht="3.65" customHeight="1">
      <c r="B1221" s="212"/>
      <c r="K1221" s="343"/>
      <c r="O1221" s="466"/>
      <c r="P1221" s="467"/>
      <c r="Q1221" s="482"/>
      <c r="R1221" s="470"/>
      <c r="S1221" s="470"/>
      <c r="T1221" s="483"/>
      <c r="U1221" s="466"/>
      <c r="V1221" s="467"/>
    </row>
    <row r="1222" spans="2:22" ht="3.65" customHeight="1">
      <c r="B1222" s="212"/>
      <c r="K1222" s="343"/>
      <c r="O1222" s="466"/>
      <c r="P1222" s="467"/>
      <c r="Q1222" s="482"/>
      <c r="R1222" s="470"/>
      <c r="S1222" s="470"/>
      <c r="T1222" s="483"/>
      <c r="U1222" s="466"/>
      <c r="V1222" s="467"/>
    </row>
    <row r="1223" spans="2:22" ht="3.65" customHeight="1">
      <c r="B1223" s="212"/>
      <c r="K1223" s="343"/>
      <c r="O1223" s="466"/>
      <c r="P1223" s="467"/>
      <c r="Q1223" s="22"/>
      <c r="R1223" s="22"/>
      <c r="S1223" s="22"/>
      <c r="T1223" s="22"/>
      <c r="U1223" s="466"/>
      <c r="V1223" s="467"/>
    </row>
    <row r="1224" spans="2:22" ht="3.65" customHeight="1">
      <c r="B1224" s="212"/>
      <c r="K1224" s="343"/>
      <c r="O1224" s="466"/>
      <c r="P1224" s="467"/>
      <c r="Q1224" s="22"/>
      <c r="R1224" s="22"/>
      <c r="S1224" s="22"/>
      <c r="T1224" s="22"/>
      <c r="U1224" s="466"/>
      <c r="V1224" s="467"/>
    </row>
    <row r="1225" spans="2:22" ht="3.65" customHeight="1">
      <c r="B1225" s="212"/>
      <c r="K1225" s="343"/>
      <c r="O1225" s="466"/>
      <c r="P1225" s="467"/>
      <c r="Q1225" s="22"/>
      <c r="R1225" s="22"/>
      <c r="S1225" s="22"/>
      <c r="T1225" s="22"/>
      <c r="U1225" s="466"/>
      <c r="V1225" s="467"/>
    </row>
    <row r="1226" spans="2:22" ht="3.65" customHeight="1">
      <c r="B1226" s="212"/>
      <c r="K1226" s="343"/>
      <c r="O1226" s="466"/>
      <c r="P1226" s="467"/>
      <c r="Q1226" s="22"/>
      <c r="R1226" s="22"/>
      <c r="S1226" s="22"/>
      <c r="T1226" s="22"/>
      <c r="U1226" s="466"/>
      <c r="V1226" s="467"/>
    </row>
    <row r="1227" spans="2:22" ht="3.65" customHeight="1">
      <c r="B1227" s="212"/>
      <c r="K1227" s="343"/>
      <c r="O1227" s="466"/>
      <c r="P1227" s="467"/>
      <c r="Q1227" s="22"/>
      <c r="R1227" s="22"/>
      <c r="S1227" s="22"/>
      <c r="T1227" s="22"/>
      <c r="U1227" s="466"/>
      <c r="V1227" s="467"/>
    </row>
    <row r="1228" spans="2:22" ht="3.65" customHeight="1">
      <c r="B1228" s="212"/>
      <c r="K1228" s="343"/>
      <c r="O1228" s="466"/>
      <c r="P1228" s="467"/>
      <c r="Q1228" s="22"/>
      <c r="R1228" s="22"/>
      <c r="S1228" s="22"/>
      <c r="T1228" s="22"/>
      <c r="U1228" s="466"/>
      <c r="V1228" s="467"/>
    </row>
    <row r="1229" spans="2:22" ht="3.65" customHeight="1">
      <c r="B1229" s="212"/>
      <c r="K1229" s="343"/>
      <c r="O1229" s="466"/>
      <c r="P1229" s="467"/>
      <c r="Q1229" s="22"/>
      <c r="R1229" s="22"/>
      <c r="S1229" s="22"/>
      <c r="T1229" s="22"/>
      <c r="U1229" s="466"/>
      <c r="V1229" s="467"/>
    </row>
    <row r="1230" spans="2:22" ht="3.65" customHeight="1">
      <c r="B1230" s="212"/>
      <c r="K1230" s="343"/>
      <c r="O1230" s="466"/>
      <c r="P1230" s="467"/>
      <c r="Q1230" s="22"/>
      <c r="R1230" s="22"/>
      <c r="S1230" s="22"/>
      <c r="T1230" s="22"/>
      <c r="U1230" s="466"/>
      <c r="V1230" s="467"/>
    </row>
    <row r="1231" spans="2:22" ht="3.65" customHeight="1">
      <c r="B1231" s="212"/>
      <c r="K1231" s="343"/>
      <c r="O1231" s="466"/>
      <c r="P1231" s="467"/>
      <c r="Q1231" s="22"/>
      <c r="R1231" s="22"/>
      <c r="S1231" s="22"/>
      <c r="T1231" s="22"/>
      <c r="U1231" s="466"/>
      <c r="V1231" s="467"/>
    </row>
    <row r="1232" spans="2:22" ht="3.65" customHeight="1">
      <c r="B1232" s="212"/>
      <c r="K1232" s="343"/>
      <c r="O1232" s="466"/>
      <c r="P1232" s="467"/>
      <c r="Q1232" s="22"/>
      <c r="R1232" s="22"/>
      <c r="S1232" s="22"/>
      <c r="T1232" s="22"/>
      <c r="U1232" s="466"/>
      <c r="V1232" s="467"/>
    </row>
    <row r="1233" spans="2:109" ht="3.65" customHeight="1">
      <c r="B1233" s="212"/>
      <c r="K1233" s="343"/>
      <c r="O1233" s="466"/>
      <c r="P1233" s="467"/>
      <c r="Q1233" s="22"/>
      <c r="R1233" s="22"/>
      <c r="S1233" s="22"/>
      <c r="T1233" s="22"/>
      <c r="U1233" s="466"/>
      <c r="V1233" s="467"/>
    </row>
    <row r="1234" spans="2:109" ht="3.65" customHeight="1">
      <c r="B1234" s="212"/>
      <c r="K1234" s="343"/>
      <c r="O1234" s="466"/>
      <c r="P1234" s="467"/>
      <c r="Q1234" s="22"/>
      <c r="R1234" s="22"/>
      <c r="S1234" s="22"/>
      <c r="T1234" s="22"/>
      <c r="U1234" s="466"/>
      <c r="V1234" s="467"/>
    </row>
    <row r="1235" spans="2:109" ht="3.65" customHeight="1">
      <c r="B1235" s="212"/>
      <c r="K1235" s="343"/>
      <c r="O1235" s="466"/>
      <c r="P1235" s="467"/>
      <c r="Q1235" s="22"/>
      <c r="R1235" s="22"/>
      <c r="S1235" s="22"/>
      <c r="T1235" s="22"/>
      <c r="U1235" s="466"/>
      <c r="V1235" s="467"/>
    </row>
    <row r="1236" spans="2:109" ht="3.65" customHeight="1">
      <c r="B1236" s="212"/>
      <c r="K1236" s="343"/>
      <c r="O1236" s="466"/>
      <c r="P1236" s="467"/>
      <c r="Q1236" s="993" t="s">
        <v>220</v>
      </c>
      <c r="R1236" s="994"/>
      <c r="S1236" s="994"/>
      <c r="T1236" s="995"/>
      <c r="U1236" s="466"/>
      <c r="V1236" s="467"/>
    </row>
    <row r="1237" spans="2:109" ht="3.65" customHeight="1">
      <c r="B1237" s="212"/>
      <c r="K1237" s="343"/>
      <c r="O1237" s="462"/>
      <c r="P1237" s="465"/>
      <c r="Q1237" s="996"/>
      <c r="R1237" s="997"/>
      <c r="S1237" s="997"/>
      <c r="T1237" s="998"/>
      <c r="U1237" s="462"/>
      <c r="V1237" s="465"/>
    </row>
    <row r="1238" spans="2:109" ht="3.65" customHeight="1">
      <c r="B1238" s="212"/>
      <c r="K1238" s="343"/>
      <c r="O1238" s="459"/>
      <c r="P1238" s="460"/>
      <c r="Q1238" s="460"/>
      <c r="R1238" s="460"/>
      <c r="S1238" s="460"/>
      <c r="T1238" s="460"/>
      <c r="U1238" s="460"/>
      <c r="V1238" s="461"/>
    </row>
    <row r="1239" spans="2:109" ht="3.65" customHeight="1">
      <c r="B1239" s="212"/>
      <c r="K1239" s="343"/>
      <c r="O1239" s="462"/>
      <c r="P1239" s="463"/>
      <c r="Q1239" s="463"/>
      <c r="R1239" s="463"/>
      <c r="S1239" s="463"/>
      <c r="T1239" s="463"/>
      <c r="U1239" s="463"/>
      <c r="V1239" s="465"/>
    </row>
    <row r="1240" spans="2:109" ht="3.65" customHeight="1">
      <c r="B1240" s="212"/>
      <c r="K1240" s="343"/>
      <c r="O1240" s="473"/>
      <c r="P1240" s="474"/>
      <c r="Q1240" s="474"/>
      <c r="R1240" s="474"/>
      <c r="S1240" s="474"/>
      <c r="T1240" s="474"/>
      <c r="U1240" s="474"/>
      <c r="V1240" s="475"/>
    </row>
    <row r="1241" spans="2:109" ht="3.65" customHeight="1">
      <c r="B1241" s="212"/>
      <c r="K1241" s="343"/>
      <c r="O1241" s="476"/>
      <c r="P1241" s="477"/>
      <c r="Q1241" s="477"/>
      <c r="R1241" s="477"/>
      <c r="S1241" s="477"/>
      <c r="T1241" s="477"/>
      <c r="U1241" s="477"/>
      <c r="V1241" s="478"/>
    </row>
    <row r="1242" spans="2:109" ht="3.65" customHeight="1">
      <c r="B1242" s="212"/>
      <c r="K1242" s="343"/>
      <c r="O1242" s="476"/>
      <c r="P1242" s="477"/>
      <c r="Q1242" s="477"/>
      <c r="R1242" s="477"/>
      <c r="S1242" s="477"/>
      <c r="T1242" s="477"/>
      <c r="U1242" s="477"/>
      <c r="V1242" s="478"/>
    </row>
    <row r="1243" spans="2:109" ht="3.65" customHeight="1">
      <c r="B1243" s="212"/>
      <c r="K1243" s="343"/>
      <c r="O1243" s="479"/>
      <c r="P1243" s="480"/>
      <c r="Q1243" s="480"/>
      <c r="R1243" s="480"/>
      <c r="S1243" s="480"/>
      <c r="T1243" s="480"/>
      <c r="U1243" s="480"/>
      <c r="V1243" s="481"/>
    </row>
    <row r="1244" spans="2:109" ht="3.65" customHeight="1">
      <c r="B1244" s="212"/>
      <c r="K1244" s="343"/>
    </row>
    <row r="1245" spans="2:109" ht="3.65" customHeight="1">
      <c r="B1245" s="212"/>
      <c r="K1245" s="343"/>
    </row>
    <row r="1246" spans="2:109" ht="3.65" customHeight="1">
      <c r="B1246" s="212"/>
      <c r="K1246" s="343"/>
    </row>
    <row r="1247" spans="2:109" ht="3.65" customHeight="1">
      <c r="B1247" s="205"/>
      <c r="C1247" s="259"/>
      <c r="D1247" s="259"/>
      <c r="E1247" s="259"/>
      <c r="F1247" s="259"/>
      <c r="G1247" s="259"/>
      <c r="H1247" s="259"/>
      <c r="I1247" s="259"/>
      <c r="J1247" s="259"/>
      <c r="K1247" s="323"/>
      <c r="L1247" s="259"/>
      <c r="M1247" s="259"/>
      <c r="N1247" s="259"/>
      <c r="O1247" s="259"/>
      <c r="P1247" s="259"/>
      <c r="Q1247" s="259"/>
      <c r="R1247" s="259"/>
      <c r="S1247" s="259"/>
      <c r="T1247" s="259"/>
      <c r="U1247" s="259"/>
      <c r="V1247" s="259"/>
      <c r="W1247" s="259"/>
      <c r="X1247" s="259"/>
      <c r="Y1247" s="259"/>
      <c r="Z1247" s="259"/>
      <c r="AA1247" s="259"/>
      <c r="AB1247" s="259"/>
      <c r="AC1247" s="259"/>
      <c r="AD1247" s="259"/>
      <c r="AE1247" s="259"/>
      <c r="AF1247" s="259"/>
      <c r="AG1247" s="259"/>
      <c r="AH1247" s="259"/>
      <c r="AI1247" s="259"/>
      <c r="AJ1247" s="259"/>
      <c r="AK1247" s="259"/>
      <c r="AL1247" s="259"/>
      <c r="AM1247" s="259"/>
      <c r="AN1247" s="259"/>
      <c r="AO1247" s="259"/>
      <c r="AP1247" s="259"/>
      <c r="AQ1247" s="259"/>
      <c r="AR1247" s="259"/>
      <c r="AS1247" s="259"/>
      <c r="AT1247" s="259"/>
      <c r="AU1247" s="259"/>
      <c r="AV1247" s="259"/>
      <c r="AW1247" s="259"/>
      <c r="AX1247" s="259"/>
      <c r="AY1247" s="259"/>
      <c r="AZ1247" s="259"/>
      <c r="BA1247" s="259"/>
      <c r="BB1247" s="259"/>
      <c r="BC1247" s="259"/>
      <c r="BD1247" s="259"/>
      <c r="BE1247" s="259"/>
      <c r="BF1247" s="259"/>
      <c r="BG1247" s="259"/>
      <c r="BH1247" s="259"/>
      <c r="BI1247" s="259"/>
      <c r="BJ1247" s="259"/>
      <c r="BK1247" s="259"/>
      <c r="BL1247" s="259"/>
      <c r="BM1247" s="259"/>
      <c r="BN1247" s="259"/>
      <c r="BO1247" s="259"/>
      <c r="BP1247" s="259"/>
      <c r="BQ1247" s="259"/>
      <c r="BR1247" s="259"/>
      <c r="BS1247" s="259"/>
      <c r="BT1247" s="259"/>
      <c r="BU1247" s="259"/>
      <c r="BV1247" s="259"/>
      <c r="BW1247" s="259"/>
      <c r="BX1247" s="259"/>
      <c r="BY1247" s="259"/>
      <c r="BZ1247" s="259"/>
      <c r="CA1247" s="259"/>
      <c r="CB1247" s="259"/>
      <c r="CC1247" s="259"/>
      <c r="CD1247" s="259"/>
      <c r="CE1247" s="259"/>
      <c r="CF1247" s="259"/>
      <c r="CG1247" s="259"/>
      <c r="CH1247" s="259"/>
      <c r="CI1247" s="259"/>
      <c r="CJ1247" s="259"/>
      <c r="CK1247" s="259"/>
      <c r="CL1247" s="259"/>
      <c r="CM1247" s="259"/>
      <c r="CN1247" s="259"/>
      <c r="CO1247" s="259"/>
      <c r="CP1247" s="259"/>
      <c r="CQ1247" s="259"/>
      <c r="CR1247" s="259"/>
      <c r="CS1247" s="259"/>
      <c r="CT1247" s="259"/>
      <c r="CU1247" s="259"/>
      <c r="CV1247" s="259"/>
      <c r="CW1247" s="259"/>
      <c r="CX1247" s="259"/>
      <c r="CY1247" s="259"/>
      <c r="CZ1247" s="259"/>
      <c r="DA1247" s="259"/>
      <c r="DB1247" s="259"/>
      <c r="DC1247" s="259"/>
      <c r="DD1247" s="259"/>
      <c r="DE1247" s="259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24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40" t="str">
        <f>"T_VBB"&amp;"X"&amp;G1249&amp;"X"&amp;I1249&amp;"X"&amp;J1249</f>
        <v>T_VBBX1250X1of4X1800</v>
      </c>
      <c r="C1249" s="208"/>
      <c r="D1249" s="209" t="s">
        <v>75</v>
      </c>
      <c r="E1249" s="341" t="s">
        <v>220</v>
      </c>
      <c r="F1249" s="208" t="s">
        <v>125</v>
      </c>
      <c r="G1249" s="456">
        <v>1250</v>
      </c>
      <c r="H1249" s="325" t="s">
        <v>234</v>
      </c>
      <c r="I1249" s="457" t="s">
        <v>191</v>
      </c>
      <c r="J1249" s="210">
        <v>1800</v>
      </c>
      <c r="K1249" s="342"/>
      <c r="L1249" s="260"/>
      <c r="M1249" s="260"/>
      <c r="N1249" s="260"/>
      <c r="O1249" s="260"/>
      <c r="P1249" s="260"/>
      <c r="Q1249" s="260"/>
      <c r="R1249" s="260"/>
      <c r="S1249" s="260"/>
      <c r="T1249" s="260"/>
      <c r="U1249" s="260"/>
      <c r="V1249" s="260"/>
      <c r="W1249" s="260"/>
      <c r="X1249" s="260"/>
      <c r="Y1249" s="260"/>
      <c r="Z1249" s="260"/>
      <c r="AA1249" s="260"/>
      <c r="AB1249" s="260"/>
      <c r="AC1249" s="260"/>
      <c r="AD1249" s="260"/>
      <c r="AE1249" s="260"/>
      <c r="AF1249" s="260"/>
      <c r="AG1249" s="260"/>
      <c r="AH1249" s="260"/>
      <c r="AI1249" s="260"/>
      <c r="AJ1249" s="260"/>
      <c r="AK1249" s="260"/>
      <c r="AL1249" s="260"/>
      <c r="AM1249" s="260"/>
      <c r="AN1249" s="260"/>
      <c r="AO1249" s="260"/>
      <c r="AP1249" s="260"/>
      <c r="AQ1249" s="260"/>
      <c r="AR1249" s="260"/>
      <c r="AS1249" s="260"/>
      <c r="AT1249" s="260"/>
      <c r="AU1249" s="260"/>
      <c r="AV1249" s="260"/>
      <c r="AW1249" s="260"/>
      <c r="AX1249" s="260"/>
      <c r="AY1249" s="260"/>
      <c r="AZ1249" s="260"/>
      <c r="BA1249" s="260"/>
      <c r="BB1249" s="260"/>
      <c r="BC1249" s="260"/>
      <c r="BD1249" s="260"/>
      <c r="BE1249" s="260"/>
      <c r="BF1249" s="260"/>
      <c r="BG1249" s="260"/>
      <c r="BH1249" s="260"/>
      <c r="BI1249" s="260"/>
      <c r="BJ1249" s="260"/>
      <c r="BK1249" s="260"/>
      <c r="BL1249" s="260"/>
      <c r="BM1249" s="260"/>
      <c r="BN1249" s="260"/>
      <c r="BO1249" s="260"/>
      <c r="BP1249" s="260"/>
      <c r="BQ1249" s="260"/>
      <c r="BR1249" s="260"/>
      <c r="BS1249" s="260"/>
      <c r="BT1249" s="260"/>
      <c r="BU1249" s="260"/>
      <c r="BV1249" s="260"/>
      <c r="BW1249" s="260"/>
      <c r="BX1249" s="260"/>
      <c r="BY1249" s="260"/>
      <c r="BZ1249" s="260"/>
      <c r="CA1249" s="260"/>
      <c r="CB1249" s="260"/>
      <c r="CC1249" s="260"/>
      <c r="CD1249" s="260"/>
      <c r="CE1249" s="260"/>
      <c r="CF1249" s="260"/>
      <c r="CG1249" s="260"/>
      <c r="CH1249" s="260"/>
      <c r="CI1249" s="260"/>
      <c r="CJ1249" s="260"/>
      <c r="CK1249" s="260"/>
      <c r="CL1249" s="260"/>
      <c r="CM1249" s="260"/>
      <c r="CN1249" s="260"/>
      <c r="CO1249" s="260"/>
      <c r="CP1249" s="260"/>
      <c r="CQ1249" s="260"/>
      <c r="CR1249" s="260"/>
      <c r="CS1249" s="260"/>
      <c r="CT1249" s="260"/>
      <c r="CU1249" s="260"/>
      <c r="CV1249" s="260"/>
      <c r="CW1249" s="260"/>
      <c r="CX1249" s="260"/>
      <c r="CY1249" s="260"/>
      <c r="CZ1249" s="260"/>
      <c r="DA1249" s="260"/>
      <c r="DB1249" s="260"/>
      <c r="DC1249" s="260"/>
      <c r="DD1249" s="260"/>
      <c r="DE1249" s="260"/>
    </row>
    <row r="1250" spans="2:109" ht="10.5" customHeight="1">
      <c r="B1250" s="326" t="str">
        <f>MID(D1249,1,1)&amp;"_"&amp;E1249&amp;"X"&amp;MID(H1249,3,4)&amp;"X"&amp;MID(J1249,3,4)&amp;G1249&amp;I1249</f>
        <v>T_VBBX200X0012501of4</v>
      </c>
      <c r="K1250" s="343"/>
    </row>
    <row r="1251" spans="2:109" ht="3.65" customHeight="1">
      <c r="B1251" s="212"/>
      <c r="K1251" s="343"/>
    </row>
    <row r="1252" spans="2:109" ht="3.65" customHeight="1">
      <c r="B1252" s="212"/>
      <c r="K1252" s="343"/>
    </row>
    <row r="1253" spans="2:109" ht="3.65" customHeight="1">
      <c r="B1253" s="212"/>
      <c r="K1253" s="343"/>
    </row>
    <row r="1254" spans="2:109" ht="3.65" customHeight="1">
      <c r="B1254" s="212"/>
      <c r="K1254" s="343"/>
      <c r="O1254" s="459"/>
      <c r="P1254" s="460"/>
      <c r="Q1254" s="460"/>
      <c r="R1254" s="460"/>
      <c r="S1254" s="460"/>
      <c r="T1254" s="460"/>
      <c r="U1254" s="460"/>
      <c r="V1254" s="461"/>
    </row>
    <row r="1255" spans="2:109" ht="3.65" customHeight="1">
      <c r="B1255" s="212"/>
      <c r="K1255" s="343"/>
      <c r="O1255" s="462"/>
      <c r="P1255" s="463"/>
      <c r="Q1255" s="463"/>
      <c r="R1255" s="463"/>
      <c r="S1255" s="463"/>
      <c r="T1255" s="463"/>
      <c r="U1255" s="463"/>
      <c r="V1255" s="465"/>
    </row>
    <row r="1256" spans="2:109" ht="3.65" customHeight="1">
      <c r="B1256" s="212"/>
      <c r="K1256" s="343"/>
      <c r="O1256" s="459"/>
      <c r="P1256" s="461"/>
      <c r="Q1256" s="991" t="s">
        <v>111</v>
      </c>
      <c r="R1256" s="970"/>
      <c r="S1256" s="970"/>
      <c r="T1256" s="971"/>
      <c r="U1256" s="459"/>
      <c r="V1256" s="461"/>
    </row>
    <row r="1257" spans="2:109" ht="3.65" customHeight="1">
      <c r="B1257" s="212"/>
      <c r="K1257" s="343"/>
      <c r="O1257" s="466"/>
      <c r="P1257" s="467"/>
      <c r="Q1257" s="992"/>
      <c r="R1257" s="958"/>
      <c r="S1257" s="958"/>
      <c r="T1257" s="965"/>
      <c r="U1257" s="466"/>
      <c r="V1257" s="467"/>
    </row>
    <row r="1258" spans="2:109" ht="3.65" customHeight="1">
      <c r="B1258" s="212"/>
      <c r="K1258" s="343"/>
      <c r="O1258" s="466"/>
      <c r="P1258" s="467"/>
      <c r="Q1258" s="482"/>
      <c r="R1258" s="896"/>
      <c r="S1258" s="928"/>
      <c r="T1258" s="483"/>
      <c r="U1258" s="466"/>
      <c r="V1258" s="467"/>
    </row>
    <row r="1259" spans="2:109" ht="3.65" customHeight="1">
      <c r="B1259" s="212"/>
      <c r="K1259" s="343"/>
      <c r="O1259" s="466"/>
      <c r="P1259" s="467"/>
      <c r="Q1259" s="482"/>
      <c r="R1259" s="899"/>
      <c r="S1259" s="900"/>
      <c r="T1259" s="483"/>
      <c r="U1259" s="466"/>
      <c r="V1259" s="467"/>
    </row>
    <row r="1260" spans="2:109" ht="3.65" customHeight="1">
      <c r="B1260" s="212"/>
      <c r="K1260" s="343"/>
      <c r="O1260" s="466"/>
      <c r="P1260" s="467"/>
      <c r="Q1260" s="482"/>
      <c r="R1260" s="875"/>
      <c r="S1260" s="875"/>
      <c r="T1260" s="483"/>
      <c r="U1260" s="466"/>
      <c r="V1260" s="467"/>
    </row>
    <row r="1261" spans="2:109" ht="3.65" customHeight="1">
      <c r="B1261" s="212"/>
      <c r="K1261" s="343"/>
      <c r="O1261" s="466"/>
      <c r="P1261" s="467"/>
      <c r="Q1261" s="482"/>
      <c r="R1261" s="875"/>
      <c r="S1261" s="875"/>
      <c r="T1261" s="483"/>
      <c r="U1261" s="466"/>
      <c r="V1261" s="467"/>
    </row>
    <row r="1262" spans="2:109" ht="3.65" customHeight="1">
      <c r="B1262" s="212"/>
      <c r="K1262" s="343"/>
      <c r="O1262" s="466"/>
      <c r="P1262" s="467"/>
      <c r="Q1262" s="482"/>
      <c r="R1262" s="875"/>
      <c r="S1262" s="875"/>
      <c r="T1262" s="483"/>
      <c r="U1262" s="466"/>
      <c r="V1262" s="467"/>
    </row>
    <row r="1263" spans="2:109" ht="3.65" customHeight="1">
      <c r="B1263" s="212"/>
      <c r="K1263" s="343"/>
      <c r="O1263" s="466"/>
      <c r="P1263" s="467"/>
      <c r="Q1263" s="482"/>
      <c r="R1263" s="875"/>
      <c r="S1263" s="875"/>
      <c r="T1263" s="483"/>
      <c r="U1263" s="466"/>
      <c r="V1263" s="467"/>
    </row>
    <row r="1264" spans="2:109" ht="3.65" customHeight="1">
      <c r="B1264" s="212"/>
      <c r="K1264" s="343"/>
      <c r="O1264" s="466"/>
      <c r="P1264" s="467"/>
      <c r="Q1264" s="482"/>
      <c r="R1264" s="875"/>
      <c r="S1264" s="875"/>
      <c r="T1264" s="483"/>
      <c r="U1264" s="466"/>
      <c r="V1264" s="467"/>
    </row>
    <row r="1265" spans="2:22" ht="3.65" customHeight="1">
      <c r="B1265" s="212"/>
      <c r="K1265" s="343"/>
      <c r="O1265" s="466"/>
      <c r="P1265" s="467"/>
      <c r="Q1265" s="482"/>
      <c r="R1265" s="875"/>
      <c r="S1265" s="875"/>
      <c r="T1265" s="483"/>
      <c r="U1265" s="466"/>
      <c r="V1265" s="467"/>
    </row>
    <row r="1266" spans="2:22" ht="3.65" customHeight="1">
      <c r="B1266" s="212"/>
      <c r="K1266" s="343"/>
      <c r="O1266" s="466"/>
      <c r="P1266" s="467"/>
      <c r="Q1266" s="482"/>
      <c r="R1266" s="875"/>
      <c r="S1266" s="875"/>
      <c r="T1266" s="483"/>
      <c r="U1266" s="466"/>
      <c r="V1266" s="467"/>
    </row>
    <row r="1267" spans="2:22" ht="3.65" customHeight="1">
      <c r="B1267" s="212"/>
      <c r="K1267" s="343"/>
      <c r="O1267" s="466"/>
      <c r="P1267" s="467"/>
      <c r="Q1267" s="482"/>
      <c r="R1267" s="875"/>
      <c r="S1267" s="875"/>
      <c r="T1267" s="483"/>
      <c r="U1267" s="466"/>
      <c r="V1267" s="467"/>
    </row>
    <row r="1268" spans="2:22" ht="3.65" customHeight="1">
      <c r="B1268" s="212"/>
      <c r="K1268" s="343"/>
      <c r="O1268" s="466"/>
      <c r="P1268" s="467"/>
      <c r="Q1268" s="482"/>
      <c r="R1268" s="875"/>
      <c r="S1268" s="875"/>
      <c r="T1268" s="483"/>
      <c r="U1268" s="466"/>
      <c r="V1268" s="467"/>
    </row>
    <row r="1269" spans="2:22" ht="3.65" customHeight="1">
      <c r="B1269" s="212"/>
      <c r="K1269" s="343"/>
      <c r="O1269" s="466"/>
      <c r="P1269" s="467"/>
      <c r="Q1269" s="482"/>
      <c r="R1269" s="875"/>
      <c r="S1269" s="875"/>
      <c r="T1269" s="483"/>
      <c r="U1269" s="466"/>
      <c r="V1269" s="467"/>
    </row>
    <row r="1270" spans="2:22" ht="3.65" customHeight="1">
      <c r="B1270" s="212"/>
      <c r="K1270" s="343"/>
      <c r="O1270" s="466"/>
      <c r="P1270" s="467"/>
      <c r="Q1270" s="482"/>
      <c r="R1270" s="875"/>
      <c r="S1270" s="875"/>
      <c r="T1270" s="483"/>
      <c r="U1270" s="466"/>
      <c r="V1270" s="467"/>
    </row>
    <row r="1271" spans="2:22" ht="3.65" customHeight="1">
      <c r="B1271" s="212"/>
      <c r="K1271" s="343"/>
      <c r="O1271" s="466"/>
      <c r="P1271" s="467"/>
      <c r="Q1271" s="482"/>
      <c r="R1271" s="875"/>
      <c r="S1271" s="875"/>
      <c r="T1271" s="483"/>
      <c r="U1271" s="466"/>
      <c r="V1271" s="467"/>
    </row>
    <row r="1272" spans="2:22" ht="3.65" customHeight="1">
      <c r="B1272" s="212"/>
      <c r="K1272" s="343"/>
      <c r="O1272" s="466"/>
      <c r="P1272" s="467"/>
      <c r="Q1272" s="482"/>
      <c r="R1272" s="875"/>
      <c r="S1272" s="875"/>
      <c r="T1272" s="483"/>
      <c r="U1272" s="466"/>
      <c r="V1272" s="467"/>
    </row>
    <row r="1273" spans="2:22" ht="3.65" customHeight="1">
      <c r="B1273" s="212"/>
      <c r="K1273" s="343"/>
      <c r="O1273" s="466"/>
      <c r="P1273" s="467"/>
      <c r="Q1273" s="482"/>
      <c r="R1273" s="899"/>
      <c r="S1273" s="900"/>
      <c r="T1273" s="483"/>
      <c r="U1273" s="466"/>
      <c r="V1273" s="467"/>
    </row>
    <row r="1274" spans="2:22" ht="3.65" customHeight="1">
      <c r="B1274" s="212"/>
      <c r="K1274" s="343"/>
      <c r="O1274" s="466"/>
      <c r="P1274" s="467"/>
      <c r="Q1274" s="482"/>
      <c r="R1274" s="902"/>
      <c r="S1274" s="904"/>
      <c r="T1274" s="483"/>
      <c r="U1274" s="466"/>
      <c r="V1274" s="467"/>
    </row>
    <row r="1275" spans="2:22" ht="3.65" customHeight="1">
      <c r="B1275" s="212"/>
      <c r="K1275" s="343"/>
      <c r="O1275" s="466"/>
      <c r="P1275" s="467"/>
      <c r="Q1275" s="482"/>
      <c r="R1275" s="470"/>
      <c r="S1275" s="470"/>
      <c r="T1275" s="483"/>
      <c r="U1275" s="466"/>
      <c r="V1275" s="467"/>
    </row>
    <row r="1276" spans="2:22" ht="3.65" customHeight="1">
      <c r="B1276" s="212"/>
      <c r="K1276" s="343"/>
      <c r="O1276" s="466"/>
      <c r="P1276" s="467"/>
      <c r="Q1276" s="482"/>
      <c r="R1276" s="470"/>
      <c r="S1276" s="470"/>
      <c r="T1276" s="483"/>
      <c r="U1276" s="466"/>
      <c r="V1276" s="467"/>
    </row>
    <row r="1277" spans="2:22" ht="3.65" customHeight="1">
      <c r="B1277" s="212"/>
      <c r="K1277" s="343"/>
      <c r="O1277" s="466"/>
      <c r="P1277" s="467"/>
      <c r="Q1277" s="482"/>
      <c r="R1277" s="470"/>
      <c r="S1277" s="470"/>
      <c r="T1277" s="483"/>
      <c r="U1277" s="466"/>
      <c r="V1277" s="467"/>
    </row>
    <row r="1278" spans="2:22" ht="3.65" customHeight="1">
      <c r="B1278" s="212"/>
      <c r="K1278" s="343"/>
      <c r="O1278" s="466"/>
      <c r="P1278" s="467"/>
      <c r="Q1278" s="482"/>
      <c r="R1278" s="470"/>
      <c r="S1278" s="470"/>
      <c r="T1278" s="483"/>
      <c r="U1278" s="466"/>
      <c r="V1278" s="467"/>
    </row>
    <row r="1279" spans="2:22" ht="3.65" customHeight="1">
      <c r="B1279" s="212"/>
      <c r="K1279" s="343"/>
      <c r="O1279" s="466"/>
      <c r="P1279" s="467"/>
      <c r="Q1279" s="482"/>
      <c r="R1279" s="470"/>
      <c r="S1279" s="470"/>
      <c r="T1279" s="483"/>
      <c r="U1279" s="466"/>
      <c r="V1279" s="467"/>
    </row>
    <row r="1280" spans="2:22" ht="3.65" customHeight="1">
      <c r="B1280" s="212"/>
      <c r="K1280" s="343"/>
      <c r="O1280" s="466"/>
      <c r="P1280" s="467"/>
      <c r="Q1280" s="482"/>
      <c r="R1280" s="470"/>
      <c r="S1280" s="470"/>
      <c r="T1280" s="483"/>
      <c r="U1280" s="466"/>
      <c r="V1280" s="467"/>
    </row>
    <row r="1281" spans="2:22" ht="3.65" customHeight="1">
      <c r="B1281" s="212"/>
      <c r="K1281" s="343"/>
      <c r="O1281" s="466"/>
      <c r="P1281" s="467"/>
      <c r="Q1281" s="482"/>
      <c r="R1281" s="470"/>
      <c r="S1281" s="470"/>
      <c r="T1281" s="483"/>
      <c r="U1281" s="466"/>
      <c r="V1281" s="467"/>
    </row>
    <row r="1282" spans="2:22" ht="3.65" customHeight="1">
      <c r="B1282" s="212"/>
      <c r="K1282" s="343"/>
      <c r="O1282" s="466"/>
      <c r="P1282" s="467"/>
      <c r="Q1282" s="482"/>
      <c r="R1282" s="470"/>
      <c r="S1282" s="470"/>
      <c r="T1282" s="483"/>
      <c r="U1282" s="466"/>
      <c r="V1282" s="467"/>
    </row>
    <row r="1283" spans="2:22" ht="3.65" customHeight="1">
      <c r="B1283" s="212"/>
      <c r="K1283" s="343"/>
      <c r="O1283" s="466"/>
      <c r="P1283" s="467"/>
      <c r="Q1283" s="482"/>
      <c r="R1283" s="470"/>
      <c r="S1283" s="470"/>
      <c r="T1283" s="483"/>
      <c r="U1283" s="466"/>
      <c r="V1283" s="467"/>
    </row>
    <row r="1284" spans="2:22" ht="3.65" customHeight="1">
      <c r="B1284" s="212"/>
      <c r="K1284" s="343"/>
      <c r="O1284" s="466"/>
      <c r="P1284" s="467"/>
      <c r="Q1284" s="482"/>
      <c r="R1284" s="470"/>
      <c r="S1284" s="470"/>
      <c r="T1284" s="483"/>
      <c r="U1284" s="466"/>
      <c r="V1284" s="467"/>
    </row>
    <row r="1285" spans="2:22" ht="3.65" customHeight="1">
      <c r="B1285" s="212"/>
      <c r="K1285" s="343"/>
      <c r="O1285" s="466"/>
      <c r="P1285" s="467"/>
      <c r="Q1285" s="482"/>
      <c r="R1285" s="470"/>
      <c r="S1285" s="470"/>
      <c r="T1285" s="483"/>
      <c r="U1285" s="466"/>
      <c r="V1285" s="467"/>
    </row>
    <row r="1286" spans="2:22" ht="3.65" customHeight="1">
      <c r="B1286" s="212"/>
      <c r="K1286" s="343"/>
      <c r="O1286" s="466"/>
      <c r="P1286" s="467"/>
      <c r="Q1286" s="482"/>
      <c r="R1286" s="470"/>
      <c r="S1286" s="470"/>
      <c r="T1286" s="483"/>
      <c r="U1286" s="466"/>
      <c r="V1286" s="467"/>
    </row>
    <row r="1287" spans="2:22" ht="3.65" customHeight="1">
      <c r="B1287" s="212"/>
      <c r="K1287" s="343"/>
      <c r="O1287" s="466"/>
      <c r="P1287" s="467"/>
      <c r="Q1287" s="482"/>
      <c r="R1287" s="470"/>
      <c r="S1287" s="470"/>
      <c r="T1287" s="483"/>
      <c r="U1287" s="466"/>
      <c r="V1287" s="467"/>
    </row>
    <row r="1288" spans="2:22" ht="3.65" customHeight="1">
      <c r="B1288" s="212"/>
      <c r="K1288" s="343"/>
      <c r="O1288" s="466"/>
      <c r="P1288" s="467"/>
      <c r="Q1288" s="482"/>
      <c r="R1288" s="470"/>
      <c r="S1288" s="470"/>
      <c r="T1288" s="483"/>
      <c r="U1288" s="466"/>
      <c r="V1288" s="467"/>
    </row>
    <row r="1289" spans="2:22" ht="3.65" customHeight="1">
      <c r="B1289" s="212"/>
      <c r="K1289" s="343"/>
      <c r="O1289" s="466"/>
      <c r="P1289" s="467"/>
      <c r="Q1289" s="482"/>
      <c r="R1289" s="470"/>
      <c r="S1289" s="470"/>
      <c r="T1289" s="483"/>
      <c r="U1289" s="466"/>
      <c r="V1289" s="467"/>
    </row>
    <row r="1290" spans="2:22" ht="3.65" customHeight="1">
      <c r="B1290" s="212"/>
      <c r="K1290" s="343"/>
      <c r="O1290" s="466"/>
      <c r="P1290" s="467"/>
      <c r="Q1290" s="482"/>
      <c r="R1290" s="470"/>
      <c r="S1290" s="470"/>
      <c r="T1290" s="483"/>
      <c r="U1290" s="466"/>
      <c r="V1290" s="467"/>
    </row>
    <row r="1291" spans="2:22" ht="3.65" customHeight="1">
      <c r="B1291" s="212"/>
      <c r="K1291" s="343"/>
      <c r="O1291" s="466"/>
      <c r="P1291" s="467"/>
      <c r="Q1291" s="482"/>
      <c r="R1291" s="470"/>
      <c r="S1291" s="470"/>
      <c r="T1291" s="483"/>
      <c r="U1291" s="466"/>
      <c r="V1291" s="467"/>
    </row>
    <row r="1292" spans="2:22" ht="3.65" customHeight="1">
      <c r="B1292" s="212"/>
      <c r="K1292" s="343"/>
      <c r="O1292" s="466"/>
      <c r="P1292" s="467"/>
      <c r="Q1292" s="482"/>
      <c r="R1292" s="470"/>
      <c r="S1292" s="470"/>
      <c r="T1292" s="483"/>
      <c r="U1292" s="466"/>
      <c r="V1292" s="467"/>
    </row>
    <row r="1293" spans="2:22" ht="3.65" customHeight="1">
      <c r="B1293" s="212"/>
      <c r="K1293" s="343"/>
      <c r="O1293" s="466"/>
      <c r="P1293" s="467"/>
      <c r="Q1293" s="482"/>
      <c r="R1293" s="470"/>
      <c r="S1293" s="470"/>
      <c r="T1293" s="483"/>
      <c r="U1293" s="466"/>
      <c r="V1293" s="467"/>
    </row>
    <row r="1294" spans="2:22" ht="3.65" customHeight="1">
      <c r="B1294" s="212"/>
      <c r="K1294" s="343"/>
      <c r="O1294" s="466"/>
      <c r="P1294" s="467"/>
      <c r="Q1294" s="482"/>
      <c r="R1294" s="470"/>
      <c r="S1294" s="470"/>
      <c r="T1294" s="483"/>
      <c r="U1294" s="466"/>
      <c r="V1294" s="467"/>
    </row>
    <row r="1295" spans="2:22" ht="3.65" customHeight="1">
      <c r="B1295" s="212"/>
      <c r="K1295" s="343"/>
      <c r="O1295" s="466"/>
      <c r="P1295" s="467"/>
      <c r="Q1295" s="482"/>
      <c r="R1295" s="470"/>
      <c r="S1295" s="470"/>
      <c r="T1295" s="483"/>
      <c r="U1295" s="466"/>
      <c r="V1295" s="467"/>
    </row>
    <row r="1296" spans="2:22" ht="3.65" customHeight="1">
      <c r="B1296" s="212"/>
      <c r="K1296" s="343"/>
      <c r="O1296" s="466"/>
      <c r="P1296" s="467"/>
      <c r="Q1296" s="482"/>
      <c r="R1296" s="470"/>
      <c r="S1296" s="470"/>
      <c r="T1296" s="483"/>
      <c r="U1296" s="466"/>
      <c r="V1296" s="467"/>
    </row>
    <row r="1297" spans="2:22" ht="3.65" customHeight="1">
      <c r="B1297" s="212"/>
      <c r="K1297" s="343"/>
      <c r="O1297" s="466"/>
      <c r="P1297" s="467"/>
      <c r="Q1297" s="482"/>
      <c r="R1297" s="470"/>
      <c r="S1297" s="470"/>
      <c r="T1297" s="483"/>
      <c r="U1297" s="466"/>
      <c r="V1297" s="467"/>
    </row>
    <row r="1298" spans="2:22" ht="3.65" customHeight="1">
      <c r="B1298" s="212"/>
      <c r="K1298" s="343"/>
      <c r="O1298" s="466"/>
      <c r="P1298" s="467"/>
      <c r="Q1298" s="482"/>
      <c r="R1298" s="470"/>
      <c r="S1298" s="470"/>
      <c r="T1298" s="483"/>
      <c r="U1298" s="466"/>
      <c r="V1298" s="467"/>
    </row>
    <row r="1299" spans="2:22" ht="3.65" customHeight="1">
      <c r="B1299" s="212"/>
      <c r="K1299" s="343"/>
      <c r="O1299" s="466"/>
      <c r="P1299" s="467"/>
      <c r="Q1299" s="482"/>
      <c r="R1299" s="470"/>
      <c r="S1299" s="470"/>
      <c r="T1299" s="483"/>
      <c r="U1299" s="466"/>
      <c r="V1299" s="467"/>
    </row>
    <row r="1300" spans="2:22" ht="3.65" customHeight="1">
      <c r="B1300" s="212"/>
      <c r="K1300" s="343"/>
      <c r="O1300" s="466"/>
      <c r="P1300" s="467"/>
      <c r="Q1300" s="482"/>
      <c r="R1300" s="470"/>
      <c r="S1300" s="470"/>
      <c r="T1300" s="483"/>
      <c r="U1300" s="466"/>
      <c r="V1300" s="467"/>
    </row>
    <row r="1301" spans="2:22" ht="3.65" customHeight="1">
      <c r="B1301" s="212"/>
      <c r="K1301" s="343"/>
      <c r="O1301" s="466"/>
      <c r="P1301" s="467"/>
      <c r="Q1301" s="482"/>
      <c r="R1301" s="470"/>
      <c r="S1301" s="470"/>
      <c r="T1301" s="483"/>
      <c r="U1301" s="466"/>
      <c r="V1301" s="467"/>
    </row>
    <row r="1302" spans="2:22" ht="3.65" customHeight="1">
      <c r="B1302" s="212"/>
      <c r="K1302" s="343"/>
      <c r="O1302" s="466"/>
      <c r="P1302" s="467"/>
      <c r="Q1302" s="482"/>
      <c r="R1302" s="470"/>
      <c r="S1302" s="470"/>
      <c r="T1302" s="483"/>
      <c r="U1302" s="466"/>
      <c r="V1302" s="467"/>
    </row>
    <row r="1303" spans="2:22" ht="3.65" customHeight="1">
      <c r="B1303" s="212"/>
      <c r="K1303" s="343"/>
      <c r="O1303" s="466"/>
      <c r="P1303" s="467"/>
      <c r="Q1303" s="482"/>
      <c r="R1303" s="470"/>
      <c r="S1303" s="470"/>
      <c r="T1303" s="483"/>
      <c r="U1303" s="466"/>
      <c r="V1303" s="467"/>
    </row>
    <row r="1304" spans="2:22" ht="3.65" customHeight="1">
      <c r="B1304" s="212"/>
      <c r="K1304" s="343"/>
      <c r="O1304" s="466"/>
      <c r="P1304" s="467"/>
      <c r="Q1304" s="482"/>
      <c r="R1304" s="470"/>
      <c r="S1304" s="470"/>
      <c r="T1304" s="483"/>
      <c r="U1304" s="466"/>
      <c r="V1304" s="467"/>
    </row>
    <row r="1305" spans="2:22" ht="3.65" customHeight="1">
      <c r="B1305" s="212"/>
      <c r="K1305" s="343"/>
      <c r="O1305" s="466"/>
      <c r="P1305" s="467"/>
      <c r="Q1305" s="482"/>
      <c r="R1305" s="470"/>
      <c r="S1305" s="470"/>
      <c r="T1305" s="483"/>
      <c r="U1305" s="466"/>
      <c r="V1305" s="467"/>
    </row>
    <row r="1306" spans="2:22" ht="3.65" customHeight="1">
      <c r="B1306" s="212"/>
      <c r="K1306" s="343"/>
      <c r="O1306" s="466"/>
      <c r="P1306" s="467"/>
      <c r="Q1306" s="482"/>
      <c r="R1306" s="470"/>
      <c r="S1306" s="470"/>
      <c r="T1306" s="483"/>
      <c r="U1306" s="466"/>
      <c r="V1306" s="467"/>
    </row>
    <row r="1307" spans="2:22" ht="3.65" customHeight="1">
      <c r="B1307" s="212"/>
      <c r="K1307" s="343"/>
      <c r="O1307" s="466"/>
      <c r="P1307" s="467"/>
      <c r="Q1307" s="482"/>
      <c r="R1307" s="470"/>
      <c r="S1307" s="470"/>
      <c r="T1307" s="483"/>
      <c r="U1307" s="466"/>
      <c r="V1307" s="467"/>
    </row>
    <row r="1308" spans="2:22" ht="3.65" customHeight="1">
      <c r="B1308" s="212"/>
      <c r="K1308" s="343"/>
      <c r="O1308" s="466"/>
      <c r="P1308" s="467"/>
      <c r="Q1308" s="482"/>
      <c r="R1308" s="470"/>
      <c r="S1308" s="470"/>
      <c r="T1308" s="483"/>
      <c r="U1308" s="466"/>
      <c r="V1308" s="467"/>
    </row>
    <row r="1309" spans="2:22" ht="3.65" customHeight="1">
      <c r="B1309" s="212"/>
      <c r="K1309" s="343"/>
      <c r="O1309" s="466"/>
      <c r="P1309" s="467"/>
      <c r="Q1309" s="22"/>
      <c r="R1309" s="22"/>
      <c r="S1309" s="22"/>
      <c r="T1309" s="22"/>
      <c r="U1309" s="466"/>
      <c r="V1309" s="467"/>
    </row>
    <row r="1310" spans="2:22" ht="3.65" customHeight="1">
      <c r="B1310" s="212"/>
      <c r="K1310" s="343"/>
      <c r="O1310" s="466"/>
      <c r="P1310" s="467"/>
      <c r="Q1310" s="22"/>
      <c r="R1310" s="22"/>
      <c r="S1310" s="22"/>
      <c r="T1310" s="22"/>
      <c r="U1310" s="466"/>
      <c r="V1310" s="467"/>
    </row>
    <row r="1311" spans="2:22" ht="3.65" customHeight="1">
      <c r="B1311" s="212"/>
      <c r="K1311" s="343"/>
      <c r="O1311" s="466"/>
      <c r="P1311" s="467"/>
      <c r="Q1311" s="22"/>
      <c r="R1311" s="22"/>
      <c r="S1311" s="22"/>
      <c r="T1311" s="22"/>
      <c r="U1311" s="466"/>
      <c r="V1311" s="467"/>
    </row>
    <row r="1312" spans="2:22" ht="3.65" customHeight="1">
      <c r="B1312" s="212"/>
      <c r="K1312" s="343"/>
      <c r="O1312" s="466"/>
      <c r="P1312" s="467"/>
      <c r="Q1312" s="22"/>
      <c r="R1312" s="22"/>
      <c r="S1312" s="22"/>
      <c r="T1312" s="22"/>
      <c r="U1312" s="466"/>
      <c r="V1312" s="467"/>
    </row>
    <row r="1313" spans="2:22" ht="3.65" customHeight="1">
      <c r="B1313" s="212"/>
      <c r="K1313" s="343"/>
      <c r="O1313" s="466"/>
      <c r="P1313" s="467"/>
      <c r="Q1313" s="22"/>
      <c r="R1313" s="22"/>
      <c r="S1313" s="22"/>
      <c r="T1313" s="22"/>
      <c r="U1313" s="466"/>
      <c r="V1313" s="467"/>
    </row>
    <row r="1314" spans="2:22" ht="3.65" customHeight="1">
      <c r="B1314" s="212"/>
      <c r="K1314" s="343"/>
      <c r="O1314" s="466"/>
      <c r="P1314" s="467"/>
      <c r="Q1314" s="22"/>
      <c r="R1314" s="22"/>
      <c r="S1314" s="22"/>
      <c r="T1314" s="22"/>
      <c r="U1314" s="466"/>
      <c r="V1314" s="467"/>
    </row>
    <row r="1315" spans="2:22" ht="3.65" customHeight="1">
      <c r="B1315" s="212"/>
      <c r="K1315" s="343"/>
      <c r="O1315" s="466"/>
      <c r="P1315" s="467"/>
      <c r="Q1315" s="22"/>
      <c r="R1315" s="22"/>
      <c r="S1315" s="22"/>
      <c r="T1315" s="22"/>
      <c r="U1315" s="466"/>
      <c r="V1315" s="467"/>
    </row>
    <row r="1316" spans="2:22" ht="3.65" customHeight="1">
      <c r="B1316" s="212"/>
      <c r="K1316" s="343"/>
      <c r="O1316" s="466"/>
      <c r="P1316" s="467"/>
      <c r="Q1316" s="22"/>
      <c r="R1316" s="22"/>
      <c r="S1316" s="22"/>
      <c r="T1316" s="22"/>
      <c r="U1316" s="466"/>
      <c r="V1316" s="467"/>
    </row>
    <row r="1317" spans="2:22" ht="3.65" customHeight="1">
      <c r="B1317" s="212"/>
      <c r="K1317" s="343"/>
      <c r="O1317" s="466"/>
      <c r="P1317" s="467"/>
      <c r="Q1317" s="22"/>
      <c r="R1317" s="22"/>
      <c r="S1317" s="22"/>
      <c r="T1317" s="22"/>
      <c r="U1317" s="466"/>
      <c r="V1317" s="467"/>
    </row>
    <row r="1318" spans="2:22" ht="3.65" customHeight="1">
      <c r="B1318" s="212"/>
      <c r="K1318" s="343"/>
      <c r="O1318" s="466"/>
      <c r="P1318" s="467"/>
      <c r="Q1318" s="22"/>
      <c r="R1318" s="22"/>
      <c r="S1318" s="22"/>
      <c r="T1318" s="22"/>
      <c r="U1318" s="466"/>
      <c r="V1318" s="467"/>
    </row>
    <row r="1319" spans="2:22" ht="3.65" customHeight="1">
      <c r="B1319" s="212"/>
      <c r="K1319" s="343"/>
      <c r="O1319" s="466"/>
      <c r="P1319" s="467"/>
      <c r="Q1319" s="22"/>
      <c r="R1319" s="22"/>
      <c r="S1319" s="22"/>
      <c r="T1319" s="22"/>
      <c r="U1319" s="466"/>
      <c r="V1319" s="467"/>
    </row>
    <row r="1320" spans="2:22" ht="3.65" customHeight="1">
      <c r="B1320" s="212"/>
      <c r="K1320" s="343"/>
      <c r="O1320" s="466"/>
      <c r="P1320" s="467"/>
      <c r="Q1320" s="22"/>
      <c r="R1320" s="22"/>
      <c r="S1320" s="22"/>
      <c r="T1320" s="22"/>
      <c r="U1320" s="466"/>
      <c r="V1320" s="467"/>
    </row>
    <row r="1321" spans="2:22" ht="3.65" customHeight="1">
      <c r="B1321" s="212"/>
      <c r="K1321" s="343"/>
      <c r="O1321" s="466"/>
      <c r="P1321" s="467"/>
      <c r="Q1321" s="22"/>
      <c r="R1321" s="22"/>
      <c r="S1321" s="22"/>
      <c r="T1321" s="22"/>
      <c r="U1321" s="466"/>
      <c r="V1321" s="467"/>
    </row>
    <row r="1322" spans="2:22" ht="3.65" customHeight="1">
      <c r="B1322" s="212"/>
      <c r="K1322" s="343"/>
      <c r="O1322" s="466"/>
      <c r="P1322" s="467"/>
      <c r="Q1322" s="993" t="s">
        <v>220</v>
      </c>
      <c r="R1322" s="994"/>
      <c r="S1322" s="994"/>
      <c r="T1322" s="995"/>
      <c r="U1322" s="466"/>
      <c r="V1322" s="467"/>
    </row>
    <row r="1323" spans="2:22" ht="3.65" customHeight="1">
      <c r="B1323" s="212"/>
      <c r="K1323" s="343"/>
      <c r="O1323" s="462"/>
      <c r="P1323" s="465"/>
      <c r="Q1323" s="996"/>
      <c r="R1323" s="997"/>
      <c r="S1323" s="997"/>
      <c r="T1323" s="998"/>
      <c r="U1323" s="462"/>
      <c r="V1323" s="465"/>
    </row>
    <row r="1324" spans="2:22" ht="3.65" customHeight="1">
      <c r="B1324" s="212"/>
      <c r="K1324" s="343"/>
      <c r="O1324" s="459"/>
      <c r="P1324" s="460"/>
      <c r="Q1324" s="460"/>
      <c r="R1324" s="460"/>
      <c r="S1324" s="460"/>
      <c r="T1324" s="460"/>
      <c r="U1324" s="460"/>
      <c r="V1324" s="461"/>
    </row>
    <row r="1325" spans="2:22" ht="3.65" customHeight="1">
      <c r="B1325" s="212"/>
      <c r="K1325" s="343"/>
      <c r="O1325" s="462"/>
      <c r="P1325" s="463"/>
      <c r="Q1325" s="463"/>
      <c r="R1325" s="463"/>
      <c r="S1325" s="463"/>
      <c r="T1325" s="463"/>
      <c r="U1325" s="463"/>
      <c r="V1325" s="465"/>
    </row>
    <row r="1326" spans="2:22" ht="3.65" customHeight="1">
      <c r="B1326" s="212"/>
      <c r="K1326" s="343"/>
      <c r="O1326" s="473"/>
      <c r="P1326" s="474"/>
      <c r="Q1326" s="474"/>
      <c r="R1326" s="474"/>
      <c r="S1326" s="474"/>
      <c r="T1326" s="474"/>
      <c r="U1326" s="474"/>
      <c r="V1326" s="475"/>
    </row>
    <row r="1327" spans="2:22" ht="3.65" customHeight="1">
      <c r="B1327" s="212"/>
      <c r="K1327" s="343"/>
      <c r="O1327" s="476"/>
      <c r="P1327" s="477"/>
      <c r="Q1327" s="477"/>
      <c r="R1327" s="477"/>
      <c r="S1327" s="477"/>
      <c r="T1327" s="477"/>
      <c r="U1327" s="477"/>
      <c r="V1327" s="478"/>
    </row>
    <row r="1328" spans="2:22" ht="3.65" customHeight="1">
      <c r="B1328" s="212"/>
      <c r="K1328" s="343"/>
      <c r="O1328" s="476"/>
      <c r="P1328" s="477"/>
      <c r="Q1328" s="477"/>
      <c r="R1328" s="477"/>
      <c r="S1328" s="477"/>
      <c r="T1328" s="477"/>
      <c r="U1328" s="477"/>
      <c r="V1328" s="478"/>
    </row>
    <row r="1329" spans="2:109" ht="3.65" customHeight="1">
      <c r="B1329" s="212"/>
      <c r="K1329" s="343"/>
      <c r="O1329" s="479"/>
      <c r="P1329" s="480"/>
      <c r="Q1329" s="480"/>
      <c r="R1329" s="480"/>
      <c r="S1329" s="480"/>
      <c r="T1329" s="480"/>
      <c r="U1329" s="480"/>
      <c r="V1329" s="481"/>
    </row>
    <row r="1330" spans="2:109" ht="3.65" customHeight="1">
      <c r="B1330" s="212"/>
      <c r="K1330" s="343"/>
    </row>
    <row r="1331" spans="2:109" ht="3.65" customHeight="1">
      <c r="B1331" s="212"/>
      <c r="K1331" s="343"/>
    </row>
    <row r="1332" spans="2:109" ht="3.65" customHeight="1">
      <c r="B1332" s="212"/>
      <c r="K1332" s="343"/>
    </row>
    <row r="1333" spans="2:109" ht="3.65" customHeight="1">
      <c r="B1333" s="205"/>
      <c r="C1333" s="259"/>
      <c r="D1333" s="259"/>
      <c r="E1333" s="259"/>
      <c r="F1333" s="259"/>
      <c r="G1333" s="259"/>
      <c r="H1333" s="259"/>
      <c r="I1333" s="259"/>
      <c r="J1333" s="259"/>
      <c r="K1333" s="323"/>
      <c r="L1333" s="259"/>
      <c r="M1333" s="259"/>
      <c r="N1333" s="259"/>
      <c r="O1333" s="259"/>
      <c r="P1333" s="259"/>
      <c r="Q1333" s="259"/>
      <c r="R1333" s="259"/>
      <c r="S1333" s="259"/>
      <c r="T1333" s="259"/>
      <c r="U1333" s="259"/>
      <c r="V1333" s="259"/>
      <c r="W1333" s="259"/>
      <c r="X1333" s="259"/>
      <c r="Y1333" s="259"/>
      <c r="Z1333" s="259"/>
      <c r="AA1333" s="259"/>
      <c r="AB1333" s="259"/>
      <c r="AC1333" s="259"/>
      <c r="AD1333" s="259"/>
      <c r="AE1333" s="259"/>
      <c r="AF1333" s="259"/>
      <c r="AG1333" s="259"/>
      <c r="AH1333" s="259"/>
      <c r="AI1333" s="259"/>
      <c r="AJ1333" s="259"/>
      <c r="AK1333" s="259"/>
      <c r="AL1333" s="259"/>
      <c r="AM1333" s="259"/>
      <c r="AN1333" s="259"/>
      <c r="AO1333" s="259"/>
      <c r="AP1333" s="259"/>
      <c r="AQ1333" s="259"/>
      <c r="AR1333" s="259"/>
      <c r="AS1333" s="259"/>
      <c r="AT1333" s="259"/>
      <c r="AU1333" s="259"/>
      <c r="AV1333" s="259"/>
      <c r="AW1333" s="259"/>
      <c r="AX1333" s="259"/>
      <c r="AY1333" s="259"/>
      <c r="AZ1333" s="259"/>
      <c r="BA1333" s="259"/>
      <c r="BB1333" s="259"/>
      <c r="BC1333" s="259"/>
      <c r="BD1333" s="259"/>
      <c r="BE1333" s="259"/>
      <c r="BF1333" s="259"/>
      <c r="BG1333" s="259"/>
      <c r="BH1333" s="259"/>
      <c r="BI1333" s="259"/>
      <c r="BJ1333" s="259"/>
      <c r="BK1333" s="259"/>
      <c r="BL1333" s="259"/>
      <c r="BM1333" s="259"/>
      <c r="BN1333" s="259"/>
      <c r="BO1333" s="259"/>
      <c r="BP1333" s="259"/>
      <c r="BQ1333" s="259"/>
      <c r="BR1333" s="259"/>
      <c r="BS1333" s="259"/>
      <c r="BT1333" s="259"/>
      <c r="BU1333" s="259"/>
      <c r="BV1333" s="259"/>
      <c r="BW1333" s="259"/>
      <c r="BX1333" s="259"/>
      <c r="BY1333" s="259"/>
      <c r="BZ1333" s="259"/>
      <c r="CA1333" s="259"/>
      <c r="CB1333" s="259"/>
      <c r="CC1333" s="259"/>
      <c r="CD1333" s="259"/>
      <c r="CE1333" s="259"/>
      <c r="CF1333" s="259"/>
      <c r="CG1333" s="259"/>
      <c r="CH1333" s="259"/>
      <c r="CI1333" s="259"/>
      <c r="CJ1333" s="259"/>
      <c r="CK1333" s="259"/>
      <c r="CL1333" s="259"/>
      <c r="CM1333" s="259"/>
      <c r="CN1333" s="259"/>
      <c r="CO1333" s="259"/>
      <c r="CP1333" s="259"/>
      <c r="CQ1333" s="259"/>
      <c r="CR1333" s="259"/>
      <c r="CS1333" s="259"/>
      <c r="CT1333" s="259"/>
      <c r="CU1333" s="259"/>
      <c r="CV1333" s="259"/>
      <c r="CW1333" s="259"/>
      <c r="CX1333" s="259"/>
      <c r="CY1333" s="259"/>
      <c r="CZ1333" s="259"/>
      <c r="DA1333" s="259"/>
      <c r="DB1333" s="259"/>
      <c r="DC1333" s="259"/>
      <c r="DD1333" s="259"/>
      <c r="DE1333" s="259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24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40" t="str">
        <f>"T_VBB"&amp;"X"&amp;G1335&amp;"X"&amp;I1335&amp;"X"&amp;J1335</f>
        <v>T_VBBX1600X1of4X1800</v>
      </c>
      <c r="C1335" s="208"/>
      <c r="D1335" s="209" t="s">
        <v>75</v>
      </c>
      <c r="E1335" s="341" t="s">
        <v>220</v>
      </c>
      <c r="F1335" s="208" t="s">
        <v>125</v>
      </c>
      <c r="G1335" s="456">
        <v>1600</v>
      </c>
      <c r="H1335" s="325" t="s">
        <v>117</v>
      </c>
      <c r="I1335" s="457" t="s">
        <v>191</v>
      </c>
      <c r="J1335" s="210">
        <v>1800</v>
      </c>
      <c r="K1335" s="342"/>
      <c r="L1335" s="260"/>
      <c r="M1335" s="260"/>
      <c r="N1335" s="260"/>
      <c r="O1335" s="260"/>
      <c r="P1335" s="260"/>
      <c r="Q1335" s="260"/>
      <c r="R1335" s="260"/>
      <c r="S1335" s="260"/>
      <c r="T1335" s="260"/>
      <c r="U1335" s="260"/>
      <c r="V1335" s="260"/>
      <c r="W1335" s="260"/>
      <c r="X1335" s="260"/>
      <c r="Y1335" s="260"/>
      <c r="Z1335" s="260"/>
      <c r="AA1335" s="260"/>
      <c r="AB1335" s="260"/>
      <c r="AC1335" s="260"/>
      <c r="AD1335" s="260"/>
      <c r="AE1335" s="260"/>
      <c r="AF1335" s="260"/>
      <c r="AG1335" s="260"/>
      <c r="AH1335" s="260"/>
      <c r="AI1335" s="260"/>
      <c r="AJ1335" s="260"/>
      <c r="AK1335" s="260"/>
      <c r="AL1335" s="260"/>
      <c r="AM1335" s="260"/>
      <c r="AN1335" s="260"/>
      <c r="AO1335" s="260"/>
      <c r="AP1335" s="260"/>
      <c r="AQ1335" s="260"/>
      <c r="AR1335" s="260"/>
      <c r="AS1335" s="260"/>
      <c r="AT1335" s="260"/>
      <c r="AU1335" s="260"/>
      <c r="AV1335" s="260"/>
      <c r="AW1335" s="260"/>
      <c r="AX1335" s="260"/>
      <c r="AY1335" s="260"/>
      <c r="AZ1335" s="260"/>
      <c r="BA1335" s="260"/>
      <c r="BB1335" s="260"/>
      <c r="BC1335" s="260"/>
      <c r="BD1335" s="260"/>
      <c r="BE1335" s="260"/>
      <c r="BF1335" s="260"/>
      <c r="BG1335" s="260"/>
      <c r="BH1335" s="260"/>
      <c r="BI1335" s="260"/>
      <c r="BJ1335" s="260"/>
      <c r="BK1335" s="260"/>
      <c r="BL1335" s="260"/>
      <c r="BM1335" s="260"/>
      <c r="BN1335" s="260"/>
      <c r="BO1335" s="260"/>
      <c r="BP1335" s="260"/>
      <c r="BQ1335" s="260"/>
      <c r="BR1335" s="260"/>
      <c r="BS1335" s="260"/>
      <c r="BT1335" s="260"/>
      <c r="BU1335" s="260"/>
      <c r="BV1335" s="260"/>
      <c r="BW1335" s="260"/>
      <c r="BX1335" s="260"/>
      <c r="BY1335" s="260"/>
      <c r="BZ1335" s="260"/>
      <c r="CA1335" s="260"/>
      <c r="CB1335" s="260"/>
      <c r="CC1335" s="260"/>
      <c r="CD1335" s="260"/>
      <c r="CE1335" s="260"/>
      <c r="CF1335" s="260"/>
      <c r="CG1335" s="260"/>
      <c r="CH1335" s="260"/>
      <c r="CI1335" s="260"/>
      <c r="CJ1335" s="260"/>
      <c r="CK1335" s="260"/>
      <c r="CL1335" s="260"/>
      <c r="CM1335" s="260"/>
      <c r="CN1335" s="260"/>
      <c r="CO1335" s="260"/>
      <c r="CP1335" s="260"/>
      <c r="CQ1335" s="260"/>
      <c r="CR1335" s="260"/>
      <c r="CS1335" s="260"/>
      <c r="CT1335" s="260"/>
      <c r="CU1335" s="260"/>
      <c r="CV1335" s="260"/>
      <c r="CW1335" s="260"/>
      <c r="CX1335" s="260"/>
      <c r="CY1335" s="260"/>
      <c r="CZ1335" s="260"/>
      <c r="DA1335" s="260"/>
      <c r="DB1335" s="260"/>
      <c r="DC1335" s="260"/>
      <c r="DD1335" s="260"/>
      <c r="DE1335" s="260"/>
    </row>
    <row r="1336" spans="2:109" ht="10.5" customHeight="1">
      <c r="B1336" s="326" t="str">
        <f>MID(D1335,1,1)&amp;"_"&amp;E1335&amp;"X"&amp;MID(H1335,3,4)&amp;"X"&amp;MID(J1335,3,4)&amp;G1335&amp;I1335</f>
        <v>T_VBBX400X0016001of4</v>
      </c>
      <c r="K1336" s="343"/>
    </row>
    <row r="1337" spans="2:109" ht="3.65" customHeight="1">
      <c r="B1337" s="212"/>
      <c r="K1337" s="343"/>
    </row>
    <row r="1338" spans="2:109" ht="3.65" customHeight="1">
      <c r="B1338" s="212"/>
      <c r="K1338" s="343"/>
    </row>
    <row r="1339" spans="2:109" ht="3.65" customHeight="1">
      <c r="B1339" s="212"/>
      <c r="K1339" s="343"/>
    </row>
    <row r="1340" spans="2:109" ht="3.65" customHeight="1">
      <c r="B1340" s="212"/>
      <c r="K1340" s="343"/>
      <c r="O1340" s="486"/>
      <c r="P1340" s="487"/>
      <c r="Q1340" s="487"/>
      <c r="R1340" s="487"/>
      <c r="S1340" s="487"/>
      <c r="T1340" s="487"/>
      <c r="U1340" s="487"/>
      <c r="V1340" s="487"/>
      <c r="W1340" s="487"/>
      <c r="X1340" s="487"/>
      <c r="Y1340" s="487"/>
      <c r="Z1340" s="487"/>
      <c r="AA1340" s="487"/>
      <c r="AB1340" s="487"/>
      <c r="AC1340" s="487"/>
      <c r="AD1340" s="488"/>
    </row>
    <row r="1341" spans="2:109" ht="3.65" customHeight="1">
      <c r="B1341" s="212"/>
      <c r="K1341" s="343"/>
      <c r="O1341" s="489"/>
      <c r="P1341" s="490"/>
      <c r="Q1341" s="490"/>
      <c r="R1341" s="490"/>
      <c r="S1341" s="490"/>
      <c r="T1341" s="490"/>
      <c r="U1341" s="490"/>
      <c r="V1341" s="490"/>
      <c r="W1341" s="490"/>
      <c r="X1341" s="490"/>
      <c r="Y1341" s="490"/>
      <c r="Z1341" s="490"/>
      <c r="AA1341" s="490"/>
      <c r="AB1341" s="490"/>
      <c r="AC1341" s="490"/>
      <c r="AD1341" s="491"/>
    </row>
    <row r="1342" spans="2:109" ht="3.65" customHeight="1">
      <c r="B1342" s="212"/>
      <c r="K1342" s="343"/>
      <c r="O1342" s="492"/>
      <c r="P1342" s="493"/>
      <c r="Q1342" s="1544" t="s">
        <v>111</v>
      </c>
      <c r="R1342" s="956"/>
      <c r="S1342" s="956"/>
      <c r="T1342" s="956"/>
      <c r="U1342" s="470"/>
      <c r="V1342" s="470"/>
      <c r="W1342" s="470"/>
      <c r="X1342" s="470"/>
      <c r="AC1342" s="492"/>
      <c r="AD1342" s="493"/>
    </row>
    <row r="1343" spans="2:109" ht="3.65" customHeight="1">
      <c r="B1343" s="212"/>
      <c r="K1343" s="343"/>
      <c r="O1343" s="492"/>
      <c r="P1343" s="493"/>
      <c r="Q1343" s="992"/>
      <c r="R1343" s="958"/>
      <c r="S1343" s="958"/>
      <c r="T1343" s="958"/>
      <c r="U1343" s="470"/>
      <c r="V1343" s="470"/>
      <c r="W1343" s="470"/>
      <c r="X1343" s="470"/>
      <c r="AC1343" s="492"/>
      <c r="AD1343" s="493"/>
    </row>
    <row r="1344" spans="2:109" ht="3.65" customHeight="1">
      <c r="B1344" s="212"/>
      <c r="K1344" s="343"/>
      <c r="O1344" s="492"/>
      <c r="P1344" s="493"/>
      <c r="Q1344" s="992"/>
      <c r="R1344" s="958"/>
      <c r="S1344" s="958"/>
      <c r="T1344" s="958"/>
      <c r="U1344" s="350"/>
      <c r="V1344" s="350"/>
      <c r="W1344" s="350"/>
      <c r="X1344" s="470"/>
      <c r="AC1344" s="492"/>
      <c r="AD1344" s="493"/>
    </row>
    <row r="1345" spans="2:30" ht="3.65" customHeight="1">
      <c r="B1345" s="212"/>
      <c r="K1345" s="343"/>
      <c r="O1345" s="492"/>
      <c r="P1345" s="493"/>
      <c r="Q1345" s="495"/>
      <c r="R1345" s="349"/>
      <c r="S1345" s="896"/>
      <c r="T1345" s="897"/>
      <c r="U1345" s="928"/>
      <c r="V1345" s="350"/>
      <c r="W1345" s="350"/>
      <c r="X1345" s="896"/>
      <c r="Y1345" s="897"/>
      <c r="Z1345" s="928"/>
      <c r="AA1345" s="470"/>
      <c r="AB1345" s="483"/>
      <c r="AC1345" s="492"/>
      <c r="AD1345" s="493"/>
    </row>
    <row r="1346" spans="2:30" ht="3.65" customHeight="1">
      <c r="B1346" s="212"/>
      <c r="K1346" s="343"/>
      <c r="O1346" s="492"/>
      <c r="P1346" s="493"/>
      <c r="Q1346" s="468"/>
      <c r="R1346" s="470"/>
      <c r="S1346" s="899"/>
      <c r="T1346" s="335"/>
      <c r="U1346" s="900"/>
      <c r="V1346" s="350"/>
      <c r="W1346" s="350"/>
      <c r="X1346" s="899"/>
      <c r="Y1346" s="335"/>
      <c r="Z1346" s="900"/>
      <c r="AA1346" s="470"/>
      <c r="AB1346" s="483"/>
      <c r="AC1346" s="492"/>
      <c r="AD1346" s="493"/>
    </row>
    <row r="1347" spans="2:30" ht="3.65" customHeight="1">
      <c r="B1347" s="212"/>
      <c r="K1347" s="343"/>
      <c r="O1347" s="492"/>
      <c r="P1347" s="493"/>
      <c r="Q1347" s="468"/>
      <c r="R1347" s="470"/>
      <c r="S1347" s="875"/>
      <c r="T1347" s="335"/>
      <c r="U1347" s="875"/>
      <c r="V1347" s="350"/>
      <c r="W1347" s="350"/>
      <c r="X1347" s="875"/>
      <c r="Y1347" s="335"/>
      <c r="Z1347" s="875"/>
      <c r="AA1347" s="470"/>
      <c r="AB1347" s="483"/>
      <c r="AC1347" s="492"/>
      <c r="AD1347" s="493"/>
    </row>
    <row r="1348" spans="2:30" ht="3.65" customHeight="1">
      <c r="B1348" s="212"/>
      <c r="K1348" s="343"/>
      <c r="O1348" s="492"/>
      <c r="P1348" s="493"/>
      <c r="Q1348" s="468"/>
      <c r="R1348" s="470"/>
      <c r="S1348" s="875"/>
      <c r="T1348" s="335"/>
      <c r="U1348" s="875"/>
      <c r="V1348" s="350"/>
      <c r="W1348" s="350"/>
      <c r="X1348" s="875"/>
      <c r="Y1348" s="335"/>
      <c r="Z1348" s="875"/>
      <c r="AA1348" s="470"/>
      <c r="AB1348" s="483"/>
      <c r="AC1348" s="492"/>
      <c r="AD1348" s="493"/>
    </row>
    <row r="1349" spans="2:30" ht="3.65" customHeight="1">
      <c r="B1349" s="212"/>
      <c r="K1349" s="343"/>
      <c r="O1349" s="492"/>
      <c r="P1349" s="493"/>
      <c r="Q1349" s="468"/>
      <c r="R1349" s="470"/>
      <c r="S1349" s="875"/>
      <c r="T1349" s="335"/>
      <c r="U1349" s="875"/>
      <c r="V1349" s="350"/>
      <c r="W1349" s="350"/>
      <c r="X1349" s="875"/>
      <c r="Y1349" s="335"/>
      <c r="Z1349" s="875"/>
      <c r="AA1349" s="470"/>
      <c r="AB1349" s="483"/>
      <c r="AC1349" s="492"/>
      <c r="AD1349" s="493"/>
    </row>
    <row r="1350" spans="2:30" ht="3.65" customHeight="1">
      <c r="B1350" s="212"/>
      <c r="K1350" s="343"/>
      <c r="O1350" s="492"/>
      <c r="P1350" s="493"/>
      <c r="Q1350" s="468"/>
      <c r="R1350" s="470"/>
      <c r="S1350" s="875"/>
      <c r="T1350" s="335"/>
      <c r="U1350" s="875"/>
      <c r="V1350" s="350"/>
      <c r="W1350" s="350"/>
      <c r="X1350" s="875"/>
      <c r="Y1350" s="335"/>
      <c r="Z1350" s="875"/>
      <c r="AA1350" s="470"/>
      <c r="AB1350" s="483"/>
      <c r="AC1350" s="492"/>
      <c r="AD1350" s="493"/>
    </row>
    <row r="1351" spans="2:30" ht="3.65" customHeight="1">
      <c r="B1351" s="212"/>
      <c r="K1351" s="343"/>
      <c r="O1351" s="492"/>
      <c r="P1351" s="493"/>
      <c r="Q1351" s="468"/>
      <c r="R1351" s="470"/>
      <c r="S1351" s="875"/>
      <c r="T1351" s="335"/>
      <c r="U1351" s="875"/>
      <c r="V1351" s="350"/>
      <c r="W1351" s="350"/>
      <c r="X1351" s="875"/>
      <c r="Y1351" s="335"/>
      <c r="Z1351" s="875"/>
      <c r="AA1351" s="470"/>
      <c r="AB1351" s="483"/>
      <c r="AC1351" s="492"/>
      <c r="AD1351" s="493"/>
    </row>
    <row r="1352" spans="2:30" ht="3.65" customHeight="1">
      <c r="B1352" s="212"/>
      <c r="K1352" s="343"/>
      <c r="O1352" s="492"/>
      <c r="P1352" s="493"/>
      <c r="Q1352" s="468"/>
      <c r="R1352" s="470"/>
      <c r="S1352" s="875"/>
      <c r="T1352" s="335"/>
      <c r="U1352" s="875"/>
      <c r="V1352" s="350"/>
      <c r="W1352" s="350"/>
      <c r="X1352" s="875"/>
      <c r="Y1352" s="335"/>
      <c r="Z1352" s="875"/>
      <c r="AA1352" s="470"/>
      <c r="AB1352" s="483"/>
      <c r="AC1352" s="492"/>
      <c r="AD1352" s="493"/>
    </row>
    <row r="1353" spans="2:30" ht="3.65" customHeight="1">
      <c r="B1353" s="212"/>
      <c r="K1353" s="343"/>
      <c r="O1353" s="492"/>
      <c r="P1353" s="493"/>
      <c r="Q1353" s="468"/>
      <c r="R1353" s="470"/>
      <c r="S1353" s="875"/>
      <c r="T1353" s="335"/>
      <c r="U1353" s="875"/>
      <c r="V1353" s="350"/>
      <c r="W1353" s="350"/>
      <c r="X1353" s="875"/>
      <c r="Y1353" s="335"/>
      <c r="Z1353" s="875"/>
      <c r="AA1353" s="470"/>
      <c r="AB1353" s="483"/>
      <c r="AC1353" s="492"/>
      <c r="AD1353" s="493"/>
    </row>
    <row r="1354" spans="2:30" ht="3.65" customHeight="1">
      <c r="B1354" s="212"/>
      <c r="K1354" s="343"/>
      <c r="O1354" s="492"/>
      <c r="P1354" s="493"/>
      <c r="Q1354" s="468"/>
      <c r="R1354" s="470"/>
      <c r="S1354" s="875"/>
      <c r="T1354" s="335"/>
      <c r="U1354" s="875"/>
      <c r="V1354" s="350"/>
      <c r="W1354" s="350"/>
      <c r="X1354" s="875"/>
      <c r="Y1354" s="335"/>
      <c r="Z1354" s="875"/>
      <c r="AA1354" s="470"/>
      <c r="AB1354" s="483"/>
      <c r="AC1354" s="492"/>
      <c r="AD1354" s="493"/>
    </row>
    <row r="1355" spans="2:30" ht="3.65" customHeight="1">
      <c r="B1355" s="212"/>
      <c r="K1355" s="343"/>
      <c r="O1355" s="492"/>
      <c r="P1355" s="493"/>
      <c r="Q1355" s="468"/>
      <c r="R1355" s="470"/>
      <c r="S1355" s="875"/>
      <c r="T1355" s="335"/>
      <c r="U1355" s="875"/>
      <c r="V1355" s="350"/>
      <c r="W1355" s="350"/>
      <c r="X1355" s="875"/>
      <c r="Y1355" s="335"/>
      <c r="Z1355" s="875"/>
      <c r="AA1355" s="470"/>
      <c r="AB1355" s="483"/>
      <c r="AC1355" s="492"/>
      <c r="AD1355" s="493"/>
    </row>
    <row r="1356" spans="2:30" ht="3.65" customHeight="1">
      <c r="B1356" s="212"/>
      <c r="K1356" s="343"/>
      <c r="O1356" s="492"/>
      <c r="P1356" s="493"/>
      <c r="Q1356" s="468"/>
      <c r="R1356" s="470"/>
      <c r="S1356" s="875"/>
      <c r="T1356" s="335"/>
      <c r="U1356" s="875"/>
      <c r="V1356" s="350"/>
      <c r="W1356" s="350"/>
      <c r="X1356" s="875"/>
      <c r="Y1356" s="335"/>
      <c r="Z1356" s="875"/>
      <c r="AA1356" s="470"/>
      <c r="AB1356" s="483"/>
      <c r="AC1356" s="492"/>
      <c r="AD1356" s="493"/>
    </row>
    <row r="1357" spans="2:30" ht="3.65" customHeight="1">
      <c r="B1357" s="212"/>
      <c r="K1357" s="343"/>
      <c r="O1357" s="492"/>
      <c r="P1357" s="493"/>
      <c r="Q1357" s="468"/>
      <c r="R1357" s="470"/>
      <c r="S1357" s="875"/>
      <c r="T1357" s="335"/>
      <c r="U1357" s="875"/>
      <c r="V1357" s="350"/>
      <c r="W1357" s="350"/>
      <c r="X1357" s="875"/>
      <c r="Y1357" s="335"/>
      <c r="Z1357" s="875"/>
      <c r="AA1357" s="470"/>
      <c r="AB1357" s="483"/>
      <c r="AC1357" s="492"/>
      <c r="AD1357" s="493"/>
    </row>
    <row r="1358" spans="2:30" ht="3.65" customHeight="1">
      <c r="B1358" s="212"/>
      <c r="K1358" s="343"/>
      <c r="O1358" s="492"/>
      <c r="P1358" s="493"/>
      <c r="Q1358" s="468"/>
      <c r="R1358" s="470"/>
      <c r="S1358" s="875"/>
      <c r="T1358" s="335"/>
      <c r="U1358" s="875"/>
      <c r="V1358" s="350"/>
      <c r="W1358" s="350"/>
      <c r="X1358" s="875"/>
      <c r="Y1358" s="335"/>
      <c r="Z1358" s="875"/>
      <c r="AA1358" s="470"/>
      <c r="AB1358" s="483"/>
      <c r="AC1358" s="492"/>
      <c r="AD1358" s="493"/>
    </row>
    <row r="1359" spans="2:30" ht="3.65" customHeight="1">
      <c r="B1359" s="212"/>
      <c r="K1359" s="343"/>
      <c r="O1359" s="492"/>
      <c r="P1359" s="493"/>
      <c r="Q1359" s="468"/>
      <c r="R1359" s="470"/>
      <c r="S1359" s="875"/>
      <c r="T1359" s="335"/>
      <c r="U1359" s="875"/>
      <c r="V1359" s="350"/>
      <c r="W1359" s="350"/>
      <c r="X1359" s="875"/>
      <c r="Y1359" s="335"/>
      <c r="Z1359" s="875"/>
      <c r="AA1359" s="470"/>
      <c r="AB1359" s="483"/>
      <c r="AC1359" s="492"/>
      <c r="AD1359" s="493"/>
    </row>
    <row r="1360" spans="2:30" ht="3.65" customHeight="1">
      <c r="B1360" s="212"/>
      <c r="K1360" s="343"/>
      <c r="O1360" s="492"/>
      <c r="P1360" s="493"/>
      <c r="Q1360" s="468"/>
      <c r="R1360" s="470"/>
      <c r="S1360" s="899"/>
      <c r="T1360" s="335"/>
      <c r="U1360" s="900"/>
      <c r="V1360" s="350"/>
      <c r="W1360" s="350"/>
      <c r="X1360" s="899"/>
      <c r="Y1360" s="335"/>
      <c r="Z1360" s="900"/>
      <c r="AA1360" s="470"/>
      <c r="AB1360" s="483"/>
      <c r="AC1360" s="492"/>
      <c r="AD1360" s="493"/>
    </row>
    <row r="1361" spans="2:30" ht="3.65" customHeight="1">
      <c r="B1361" s="212"/>
      <c r="K1361" s="343"/>
      <c r="O1361" s="492"/>
      <c r="P1361" s="493"/>
      <c r="Q1361" s="468"/>
      <c r="R1361" s="470"/>
      <c r="S1361" s="902"/>
      <c r="T1361" s="903"/>
      <c r="U1361" s="904"/>
      <c r="V1361" s="350"/>
      <c r="W1361" s="350"/>
      <c r="X1361" s="902"/>
      <c r="Y1361" s="903"/>
      <c r="Z1361" s="904"/>
      <c r="AA1361" s="470"/>
      <c r="AB1361" s="483"/>
      <c r="AC1361" s="492"/>
      <c r="AD1361" s="493"/>
    </row>
    <row r="1362" spans="2:30" ht="3.65" customHeight="1">
      <c r="B1362" s="212"/>
      <c r="K1362" s="343"/>
      <c r="O1362" s="492"/>
      <c r="P1362" s="493"/>
      <c r="Q1362" s="468"/>
      <c r="R1362" s="470"/>
      <c r="S1362" s="470"/>
      <c r="T1362" s="470"/>
      <c r="U1362" s="470"/>
      <c r="V1362" s="350"/>
      <c r="W1362" s="350"/>
      <c r="X1362" s="470"/>
      <c r="Y1362" s="470"/>
      <c r="Z1362" s="470"/>
      <c r="AA1362" s="470"/>
      <c r="AB1362" s="483"/>
      <c r="AC1362" s="492"/>
      <c r="AD1362" s="493"/>
    </row>
    <row r="1363" spans="2:30" ht="3.65" customHeight="1">
      <c r="B1363" s="212"/>
      <c r="K1363" s="343"/>
      <c r="O1363" s="492"/>
      <c r="P1363" s="493"/>
      <c r="Q1363" s="468"/>
      <c r="R1363" s="470"/>
      <c r="S1363" s="470"/>
      <c r="T1363" s="470"/>
      <c r="U1363" s="470"/>
      <c r="V1363" s="350"/>
      <c r="W1363" s="350"/>
      <c r="X1363" s="470"/>
      <c r="Y1363" s="470"/>
      <c r="Z1363" s="470"/>
      <c r="AA1363" s="470"/>
      <c r="AB1363" s="483"/>
      <c r="AC1363" s="492"/>
      <c r="AD1363" s="493"/>
    </row>
    <row r="1364" spans="2:30" ht="3.65" customHeight="1">
      <c r="B1364" s="212"/>
      <c r="K1364" s="343"/>
      <c r="O1364" s="492"/>
      <c r="P1364" s="493"/>
      <c r="Q1364" s="468"/>
      <c r="R1364" s="470"/>
      <c r="S1364" s="470"/>
      <c r="T1364" s="470"/>
      <c r="U1364" s="470"/>
      <c r="V1364" s="350"/>
      <c r="W1364" s="350"/>
      <c r="X1364" s="470"/>
      <c r="Y1364" s="470"/>
      <c r="Z1364" s="470"/>
      <c r="AA1364" s="470"/>
      <c r="AB1364" s="483"/>
      <c r="AC1364" s="492"/>
      <c r="AD1364" s="493"/>
    </row>
    <row r="1365" spans="2:30" ht="3.65" customHeight="1">
      <c r="B1365" s="212"/>
      <c r="K1365" s="343"/>
      <c r="O1365" s="492"/>
      <c r="P1365" s="493"/>
      <c r="Q1365" s="468"/>
      <c r="R1365" s="470"/>
      <c r="S1365" s="470"/>
      <c r="T1365" s="470"/>
      <c r="U1365" s="470"/>
      <c r="V1365" s="350"/>
      <c r="W1365" s="350"/>
      <c r="X1365" s="470"/>
      <c r="Y1365" s="470"/>
      <c r="Z1365" s="470"/>
      <c r="AA1365" s="470"/>
      <c r="AB1365" s="483"/>
      <c r="AC1365" s="492"/>
      <c r="AD1365" s="493"/>
    </row>
    <row r="1366" spans="2:30" ht="3.65" customHeight="1">
      <c r="B1366" s="212"/>
      <c r="K1366" s="343"/>
      <c r="O1366" s="492"/>
      <c r="P1366" s="493"/>
      <c r="Q1366" s="468"/>
      <c r="R1366" s="470"/>
      <c r="S1366" s="470"/>
      <c r="T1366" s="470"/>
      <c r="U1366" s="470"/>
      <c r="V1366" s="350"/>
      <c r="W1366" s="350"/>
      <c r="X1366" s="470"/>
      <c r="Y1366" s="470"/>
      <c r="Z1366" s="470"/>
      <c r="AA1366" s="470"/>
      <c r="AB1366" s="483"/>
      <c r="AC1366" s="492"/>
      <c r="AD1366" s="493"/>
    </row>
    <row r="1367" spans="2:30" ht="3.65" customHeight="1">
      <c r="B1367" s="212"/>
      <c r="K1367" s="343"/>
      <c r="O1367" s="492"/>
      <c r="P1367" s="493"/>
      <c r="Q1367" s="468"/>
      <c r="R1367" s="470"/>
      <c r="S1367" s="470"/>
      <c r="T1367" s="470"/>
      <c r="U1367" s="470"/>
      <c r="V1367" s="350"/>
      <c r="W1367" s="350"/>
      <c r="X1367" s="470"/>
      <c r="Y1367" s="470"/>
      <c r="Z1367" s="470"/>
      <c r="AA1367" s="470"/>
      <c r="AB1367" s="483"/>
      <c r="AC1367" s="492"/>
      <c r="AD1367" s="493"/>
    </row>
    <row r="1368" spans="2:30" ht="3.65" customHeight="1">
      <c r="B1368" s="212"/>
      <c r="K1368" s="343"/>
      <c r="O1368" s="492"/>
      <c r="P1368" s="493"/>
      <c r="Q1368" s="468"/>
      <c r="R1368" s="470"/>
      <c r="S1368" s="470"/>
      <c r="T1368" s="470"/>
      <c r="U1368" s="470"/>
      <c r="V1368" s="350"/>
      <c r="W1368" s="350"/>
      <c r="X1368" s="470"/>
      <c r="Y1368" s="470"/>
      <c r="Z1368" s="470"/>
      <c r="AA1368" s="470"/>
      <c r="AB1368" s="483"/>
      <c r="AC1368" s="492"/>
      <c r="AD1368" s="493"/>
    </row>
    <row r="1369" spans="2:30" ht="3.65" customHeight="1">
      <c r="B1369" s="212"/>
      <c r="K1369" s="343"/>
      <c r="O1369" s="492"/>
      <c r="P1369" s="493"/>
      <c r="Q1369" s="468"/>
      <c r="R1369" s="470"/>
      <c r="S1369" s="470"/>
      <c r="T1369" s="470"/>
      <c r="U1369" s="470"/>
      <c r="V1369" s="350"/>
      <c r="W1369" s="350"/>
      <c r="X1369" s="470"/>
      <c r="Y1369" s="470"/>
      <c r="Z1369" s="470"/>
      <c r="AA1369" s="470"/>
      <c r="AB1369" s="483"/>
      <c r="AC1369" s="492"/>
      <c r="AD1369" s="493"/>
    </row>
    <row r="1370" spans="2:30" ht="3.65" customHeight="1">
      <c r="B1370" s="212"/>
      <c r="K1370" s="343"/>
      <c r="O1370" s="492"/>
      <c r="P1370" s="493"/>
      <c r="Q1370" s="468"/>
      <c r="R1370" s="470"/>
      <c r="S1370" s="470"/>
      <c r="T1370" s="470"/>
      <c r="U1370" s="470"/>
      <c r="V1370" s="350"/>
      <c r="W1370" s="350"/>
      <c r="X1370" s="470"/>
      <c r="Y1370" s="470"/>
      <c r="Z1370" s="470"/>
      <c r="AA1370" s="470"/>
      <c r="AB1370" s="483"/>
      <c r="AC1370" s="492"/>
      <c r="AD1370" s="493"/>
    </row>
    <row r="1371" spans="2:30" ht="3.65" customHeight="1">
      <c r="B1371" s="212"/>
      <c r="K1371" s="343"/>
      <c r="O1371" s="492"/>
      <c r="P1371" s="493"/>
      <c r="Q1371" s="468"/>
      <c r="R1371" s="470"/>
      <c r="S1371" s="470"/>
      <c r="T1371" s="470"/>
      <c r="U1371" s="470"/>
      <c r="V1371" s="350"/>
      <c r="W1371" s="350"/>
      <c r="X1371" s="470"/>
      <c r="Y1371" s="470"/>
      <c r="Z1371" s="470"/>
      <c r="AA1371" s="470"/>
      <c r="AB1371" s="483"/>
      <c r="AC1371" s="492"/>
      <c r="AD1371" s="493"/>
    </row>
    <row r="1372" spans="2:30" ht="3.65" customHeight="1">
      <c r="B1372" s="212"/>
      <c r="K1372" s="343"/>
      <c r="O1372" s="492"/>
      <c r="P1372" s="493"/>
      <c r="Q1372" s="468"/>
      <c r="R1372" s="470"/>
      <c r="S1372" s="470"/>
      <c r="T1372" s="470"/>
      <c r="U1372" s="470"/>
      <c r="V1372" s="350"/>
      <c r="W1372" s="350"/>
      <c r="X1372" s="470"/>
      <c r="Y1372" s="470"/>
      <c r="Z1372" s="470"/>
      <c r="AA1372" s="470"/>
      <c r="AB1372" s="483"/>
      <c r="AC1372" s="492"/>
      <c r="AD1372" s="493"/>
    </row>
    <row r="1373" spans="2:30" ht="3.65" customHeight="1">
      <c r="B1373" s="212"/>
      <c r="K1373" s="343"/>
      <c r="O1373" s="492"/>
      <c r="P1373" s="493"/>
      <c r="Q1373" s="468"/>
      <c r="R1373" s="470"/>
      <c r="S1373" s="470"/>
      <c r="T1373" s="470"/>
      <c r="U1373" s="470"/>
      <c r="V1373" s="350"/>
      <c r="W1373" s="350"/>
      <c r="X1373" s="470"/>
      <c r="Y1373" s="470"/>
      <c r="Z1373" s="470"/>
      <c r="AA1373" s="470"/>
      <c r="AB1373" s="483"/>
      <c r="AC1373" s="492"/>
      <c r="AD1373" s="493"/>
    </row>
    <row r="1374" spans="2:30" ht="3.65" customHeight="1">
      <c r="B1374" s="212"/>
      <c r="K1374" s="343"/>
      <c r="O1374" s="492"/>
      <c r="P1374" s="493"/>
      <c r="Q1374" s="468"/>
      <c r="R1374" s="470"/>
      <c r="S1374" s="470"/>
      <c r="T1374" s="470"/>
      <c r="U1374" s="470"/>
      <c r="V1374" s="350"/>
      <c r="W1374" s="350"/>
      <c r="X1374" s="470"/>
      <c r="Y1374" s="470"/>
      <c r="Z1374" s="470"/>
      <c r="AA1374" s="470"/>
      <c r="AB1374" s="483"/>
      <c r="AC1374" s="492"/>
      <c r="AD1374" s="493"/>
    </row>
    <row r="1375" spans="2:30" ht="3.65" customHeight="1">
      <c r="B1375" s="212"/>
      <c r="K1375" s="343"/>
      <c r="O1375" s="492"/>
      <c r="P1375" s="493"/>
      <c r="Q1375" s="468"/>
      <c r="R1375" s="470"/>
      <c r="S1375" s="470"/>
      <c r="T1375" s="470"/>
      <c r="U1375" s="470"/>
      <c r="V1375" s="350"/>
      <c r="W1375" s="350"/>
      <c r="X1375" s="470"/>
      <c r="Y1375" s="470"/>
      <c r="Z1375" s="470"/>
      <c r="AA1375" s="470"/>
      <c r="AB1375" s="483"/>
      <c r="AC1375" s="492"/>
      <c r="AD1375" s="493"/>
    </row>
    <row r="1376" spans="2:30" ht="3.65" customHeight="1">
      <c r="B1376" s="212"/>
      <c r="K1376" s="343"/>
      <c r="O1376" s="492"/>
      <c r="P1376" s="493"/>
      <c r="Q1376" s="468"/>
      <c r="R1376" s="470"/>
      <c r="S1376" s="470"/>
      <c r="T1376" s="470"/>
      <c r="U1376" s="470"/>
      <c r="V1376" s="350"/>
      <c r="W1376" s="350"/>
      <c r="X1376" s="470"/>
      <c r="Y1376" s="470"/>
      <c r="Z1376" s="470"/>
      <c r="AA1376" s="470"/>
      <c r="AB1376" s="483"/>
      <c r="AC1376" s="492"/>
      <c r="AD1376" s="493"/>
    </row>
    <row r="1377" spans="2:30" ht="3.65" customHeight="1">
      <c r="B1377" s="212"/>
      <c r="K1377" s="343"/>
      <c r="O1377" s="492"/>
      <c r="P1377" s="493"/>
      <c r="Q1377" s="468"/>
      <c r="R1377" s="470"/>
      <c r="S1377" s="470"/>
      <c r="T1377" s="470"/>
      <c r="U1377" s="470"/>
      <c r="V1377" s="350"/>
      <c r="W1377" s="350"/>
      <c r="X1377" s="470"/>
      <c r="Y1377" s="470"/>
      <c r="Z1377" s="470"/>
      <c r="AA1377" s="470"/>
      <c r="AB1377" s="483"/>
      <c r="AC1377" s="492"/>
      <c r="AD1377" s="493"/>
    </row>
    <row r="1378" spans="2:30" ht="3.65" customHeight="1">
      <c r="B1378" s="212"/>
      <c r="K1378" s="343"/>
      <c r="O1378" s="492"/>
      <c r="P1378" s="493"/>
      <c r="Q1378" s="468"/>
      <c r="R1378" s="470"/>
      <c r="S1378" s="470"/>
      <c r="T1378" s="470"/>
      <c r="U1378" s="470"/>
      <c r="V1378" s="350"/>
      <c r="W1378" s="350"/>
      <c r="X1378" s="470"/>
      <c r="Y1378" s="470"/>
      <c r="Z1378" s="470"/>
      <c r="AA1378" s="470"/>
      <c r="AB1378" s="483"/>
      <c r="AC1378" s="492"/>
      <c r="AD1378" s="493"/>
    </row>
    <row r="1379" spans="2:30" ht="3.65" customHeight="1">
      <c r="B1379" s="212"/>
      <c r="K1379" s="343"/>
      <c r="O1379" s="492"/>
      <c r="P1379" s="493"/>
      <c r="Q1379" s="468"/>
      <c r="R1379" s="470"/>
      <c r="S1379" s="470"/>
      <c r="T1379" s="470"/>
      <c r="U1379" s="470"/>
      <c r="V1379" s="350"/>
      <c r="W1379" s="350"/>
      <c r="X1379" s="470"/>
      <c r="Y1379" s="470"/>
      <c r="Z1379" s="470"/>
      <c r="AA1379" s="470"/>
      <c r="AB1379" s="483"/>
      <c r="AC1379" s="492"/>
      <c r="AD1379" s="493"/>
    </row>
    <row r="1380" spans="2:30" ht="3.65" customHeight="1">
      <c r="B1380" s="212"/>
      <c r="K1380" s="343"/>
      <c r="O1380" s="492"/>
      <c r="P1380" s="493"/>
      <c r="Q1380" s="468"/>
      <c r="R1380" s="470"/>
      <c r="S1380" s="470"/>
      <c r="T1380" s="470"/>
      <c r="U1380" s="470"/>
      <c r="V1380" s="350"/>
      <c r="W1380" s="350"/>
      <c r="X1380" s="470"/>
      <c r="Y1380" s="470"/>
      <c r="Z1380" s="470"/>
      <c r="AA1380" s="470"/>
      <c r="AB1380" s="483"/>
      <c r="AC1380" s="492"/>
      <c r="AD1380" s="493"/>
    </row>
    <row r="1381" spans="2:30" ht="3.65" customHeight="1">
      <c r="B1381" s="212"/>
      <c r="K1381" s="343"/>
      <c r="O1381" s="492"/>
      <c r="P1381" s="493"/>
      <c r="Q1381" s="468"/>
      <c r="R1381" s="470"/>
      <c r="S1381" s="470"/>
      <c r="T1381" s="470"/>
      <c r="U1381" s="470"/>
      <c r="V1381" s="350"/>
      <c r="W1381" s="350"/>
      <c r="X1381" s="470"/>
      <c r="Y1381" s="470"/>
      <c r="Z1381" s="470"/>
      <c r="AA1381" s="470"/>
      <c r="AB1381" s="483"/>
      <c r="AC1381" s="492"/>
      <c r="AD1381" s="493"/>
    </row>
    <row r="1382" spans="2:30" ht="3.65" customHeight="1">
      <c r="B1382" s="212"/>
      <c r="K1382" s="343"/>
      <c r="O1382" s="492"/>
      <c r="P1382" s="493"/>
      <c r="Q1382" s="468"/>
      <c r="R1382" s="470"/>
      <c r="S1382" s="470"/>
      <c r="T1382" s="470"/>
      <c r="U1382" s="470"/>
      <c r="V1382" s="350"/>
      <c r="W1382" s="350"/>
      <c r="X1382" s="470"/>
      <c r="Y1382" s="470"/>
      <c r="Z1382" s="470"/>
      <c r="AA1382" s="470"/>
      <c r="AB1382" s="483"/>
      <c r="AC1382" s="492"/>
      <c r="AD1382" s="493"/>
    </row>
    <row r="1383" spans="2:30" ht="3.65" customHeight="1">
      <c r="B1383" s="212"/>
      <c r="K1383" s="343"/>
      <c r="O1383" s="492"/>
      <c r="P1383" s="493"/>
      <c r="Q1383" s="468"/>
      <c r="R1383" s="470"/>
      <c r="S1383" s="470"/>
      <c r="T1383" s="470"/>
      <c r="U1383" s="470"/>
      <c r="V1383" s="350"/>
      <c r="W1383" s="350"/>
      <c r="X1383" s="470"/>
      <c r="Y1383" s="470"/>
      <c r="Z1383" s="470"/>
      <c r="AA1383" s="470"/>
      <c r="AB1383" s="483"/>
      <c r="AC1383" s="492"/>
      <c r="AD1383" s="493"/>
    </row>
    <row r="1384" spans="2:30" ht="3.65" customHeight="1">
      <c r="B1384" s="212"/>
      <c r="K1384" s="343"/>
      <c r="O1384" s="492"/>
      <c r="P1384" s="493"/>
      <c r="Q1384" s="468"/>
      <c r="R1384" s="470"/>
      <c r="S1384" s="470"/>
      <c r="T1384" s="470"/>
      <c r="U1384" s="470"/>
      <c r="V1384" s="350"/>
      <c r="W1384" s="350"/>
      <c r="X1384" s="470"/>
      <c r="Y1384" s="470"/>
      <c r="Z1384" s="470"/>
      <c r="AA1384" s="470"/>
      <c r="AB1384" s="483"/>
      <c r="AC1384" s="492"/>
      <c r="AD1384" s="493"/>
    </row>
    <row r="1385" spans="2:30" ht="3.65" customHeight="1">
      <c r="B1385" s="212"/>
      <c r="K1385" s="343"/>
      <c r="O1385" s="492"/>
      <c r="P1385" s="493"/>
      <c r="Q1385" s="468"/>
      <c r="R1385" s="470"/>
      <c r="S1385" s="470"/>
      <c r="T1385" s="470"/>
      <c r="U1385" s="470"/>
      <c r="V1385" s="350"/>
      <c r="W1385" s="350"/>
      <c r="X1385" s="470"/>
      <c r="Y1385" s="470"/>
      <c r="Z1385" s="470"/>
      <c r="AA1385" s="470"/>
      <c r="AB1385" s="483"/>
      <c r="AC1385" s="492"/>
      <c r="AD1385" s="493"/>
    </row>
    <row r="1386" spans="2:30" ht="3.65" customHeight="1">
      <c r="B1386" s="212"/>
      <c r="K1386" s="343"/>
      <c r="O1386" s="492"/>
      <c r="P1386" s="493"/>
      <c r="Q1386" s="468"/>
      <c r="R1386" s="470"/>
      <c r="S1386" s="470"/>
      <c r="T1386" s="470"/>
      <c r="U1386" s="470"/>
      <c r="V1386" s="350"/>
      <c r="W1386" s="350"/>
      <c r="X1386" s="470"/>
      <c r="Y1386" s="470"/>
      <c r="Z1386" s="470"/>
      <c r="AA1386" s="470"/>
      <c r="AB1386" s="483"/>
      <c r="AC1386" s="492"/>
      <c r="AD1386" s="493"/>
    </row>
    <row r="1387" spans="2:30" ht="3.65" customHeight="1">
      <c r="B1387" s="212"/>
      <c r="K1387" s="343"/>
      <c r="O1387" s="492"/>
      <c r="P1387" s="493"/>
      <c r="Q1387" s="468"/>
      <c r="R1387" s="470"/>
      <c r="S1387" s="470"/>
      <c r="T1387" s="470"/>
      <c r="U1387" s="470"/>
      <c r="V1387" s="350"/>
      <c r="W1387" s="350"/>
      <c r="X1387" s="470"/>
      <c r="Y1387" s="470"/>
      <c r="Z1387" s="470"/>
      <c r="AA1387" s="470"/>
      <c r="AB1387" s="483"/>
      <c r="AC1387" s="492"/>
      <c r="AD1387" s="493"/>
    </row>
    <row r="1388" spans="2:30" ht="3.65" customHeight="1">
      <c r="B1388" s="212"/>
      <c r="K1388" s="343"/>
      <c r="O1388" s="492"/>
      <c r="P1388" s="493"/>
      <c r="Q1388" s="468"/>
      <c r="R1388" s="470"/>
      <c r="S1388" s="470"/>
      <c r="T1388" s="470"/>
      <c r="U1388" s="470"/>
      <c r="V1388" s="350"/>
      <c r="W1388" s="350"/>
      <c r="X1388" s="470"/>
      <c r="Y1388" s="470"/>
      <c r="Z1388" s="470"/>
      <c r="AA1388" s="470"/>
      <c r="AB1388" s="483"/>
      <c r="AC1388" s="492"/>
      <c r="AD1388" s="493"/>
    </row>
    <row r="1389" spans="2:30" ht="3.65" customHeight="1">
      <c r="B1389" s="212"/>
      <c r="K1389" s="343"/>
      <c r="O1389" s="492"/>
      <c r="P1389" s="493"/>
      <c r="Q1389" s="468"/>
      <c r="R1389" s="470"/>
      <c r="S1389" s="470"/>
      <c r="T1389" s="470"/>
      <c r="U1389" s="470"/>
      <c r="V1389" s="350"/>
      <c r="W1389" s="350"/>
      <c r="X1389" s="470"/>
      <c r="Y1389" s="470"/>
      <c r="Z1389" s="470"/>
      <c r="AA1389" s="470"/>
      <c r="AB1389" s="483"/>
      <c r="AC1389" s="492"/>
      <c r="AD1389" s="493"/>
    </row>
    <row r="1390" spans="2:30" ht="3.65" customHeight="1">
      <c r="B1390" s="212"/>
      <c r="K1390" s="343"/>
      <c r="O1390" s="492"/>
      <c r="P1390" s="493"/>
      <c r="Q1390" s="468"/>
      <c r="R1390" s="470"/>
      <c r="S1390" s="470"/>
      <c r="T1390" s="470"/>
      <c r="U1390" s="470"/>
      <c r="V1390" s="350"/>
      <c r="W1390" s="350"/>
      <c r="X1390" s="470"/>
      <c r="Y1390" s="470"/>
      <c r="Z1390" s="470"/>
      <c r="AA1390" s="470"/>
      <c r="AB1390" s="483"/>
      <c r="AC1390" s="492"/>
      <c r="AD1390" s="493"/>
    </row>
    <row r="1391" spans="2:30" ht="3.65" customHeight="1">
      <c r="B1391" s="212"/>
      <c r="K1391" s="343"/>
      <c r="O1391" s="492"/>
      <c r="P1391" s="493"/>
      <c r="Q1391" s="468"/>
      <c r="R1391" s="470"/>
      <c r="S1391" s="470"/>
      <c r="T1391" s="470"/>
      <c r="U1391" s="470"/>
      <c r="V1391" s="350"/>
      <c r="W1391" s="350"/>
      <c r="X1391" s="470"/>
      <c r="Y1391" s="470"/>
      <c r="Z1391" s="470"/>
      <c r="AA1391" s="470"/>
      <c r="AB1391" s="483"/>
      <c r="AC1391" s="492"/>
      <c r="AD1391" s="493"/>
    </row>
    <row r="1392" spans="2:30" ht="3.65" customHeight="1">
      <c r="B1392" s="212"/>
      <c r="K1392" s="343"/>
      <c r="O1392" s="492"/>
      <c r="P1392" s="493"/>
      <c r="Q1392" s="468"/>
      <c r="R1392" s="470"/>
      <c r="S1392" s="470"/>
      <c r="T1392" s="470"/>
      <c r="U1392" s="470"/>
      <c r="V1392" s="350"/>
      <c r="W1392" s="350"/>
      <c r="X1392" s="470"/>
      <c r="Y1392" s="470"/>
      <c r="Z1392" s="470"/>
      <c r="AA1392" s="470"/>
      <c r="AB1392" s="483"/>
      <c r="AC1392" s="492"/>
      <c r="AD1392" s="493"/>
    </row>
    <row r="1393" spans="2:30" ht="3.65" customHeight="1">
      <c r="B1393" s="212"/>
      <c r="K1393" s="343"/>
      <c r="O1393" s="492"/>
      <c r="P1393" s="493"/>
      <c r="Q1393" s="468"/>
      <c r="R1393" s="470"/>
      <c r="S1393" s="470"/>
      <c r="T1393" s="470"/>
      <c r="U1393" s="470"/>
      <c r="V1393" s="350"/>
      <c r="W1393" s="350"/>
      <c r="X1393" s="470"/>
      <c r="Y1393" s="470"/>
      <c r="Z1393" s="470"/>
      <c r="AA1393" s="470"/>
      <c r="AB1393" s="483"/>
      <c r="AC1393" s="492"/>
      <c r="AD1393" s="493"/>
    </row>
    <row r="1394" spans="2:30" ht="3.65" customHeight="1">
      <c r="B1394" s="212"/>
      <c r="K1394" s="343"/>
      <c r="O1394" s="492"/>
      <c r="P1394" s="493"/>
      <c r="Q1394" s="468"/>
      <c r="R1394" s="470"/>
      <c r="S1394" s="470"/>
      <c r="T1394" s="470"/>
      <c r="U1394" s="470"/>
      <c r="V1394" s="350"/>
      <c r="W1394" s="350"/>
      <c r="X1394" s="470"/>
      <c r="Y1394" s="470"/>
      <c r="Z1394" s="470"/>
      <c r="AA1394" s="470"/>
      <c r="AB1394" s="483"/>
      <c r="AC1394" s="492"/>
      <c r="AD1394" s="493"/>
    </row>
    <row r="1395" spans="2:30" ht="3.65" customHeight="1">
      <c r="B1395" s="212"/>
      <c r="K1395" s="343"/>
      <c r="O1395" s="492"/>
      <c r="P1395" s="493"/>
      <c r="Q1395" s="468"/>
      <c r="R1395" s="470"/>
      <c r="S1395" s="470"/>
      <c r="T1395" s="470"/>
      <c r="U1395" s="470"/>
      <c r="V1395" s="350"/>
      <c r="W1395" s="350"/>
      <c r="X1395" s="470"/>
      <c r="Y1395" s="470"/>
      <c r="Z1395" s="470"/>
      <c r="AA1395" s="470"/>
      <c r="AB1395" s="483"/>
      <c r="AC1395" s="492"/>
      <c r="AD1395" s="493"/>
    </row>
    <row r="1396" spans="2:30" ht="3.65" customHeight="1">
      <c r="B1396" s="212"/>
      <c r="K1396" s="343"/>
      <c r="O1396" s="492"/>
      <c r="P1396" s="493"/>
      <c r="Q1396" s="468"/>
      <c r="R1396" s="470"/>
      <c r="S1396" s="470"/>
      <c r="T1396" s="470"/>
      <c r="U1396" s="470"/>
      <c r="V1396" s="350"/>
      <c r="W1396" s="350"/>
      <c r="X1396" s="470"/>
      <c r="Y1396" s="470"/>
      <c r="Z1396" s="470"/>
      <c r="AA1396" s="470"/>
      <c r="AB1396" s="483"/>
      <c r="AC1396" s="492"/>
      <c r="AD1396" s="493"/>
    </row>
    <row r="1397" spans="2:30" ht="3.65" customHeight="1">
      <c r="B1397" s="212"/>
      <c r="K1397" s="343"/>
      <c r="O1397" s="492"/>
      <c r="P1397" s="493"/>
      <c r="Q1397" s="468"/>
      <c r="R1397" s="470"/>
      <c r="S1397" s="470"/>
      <c r="T1397" s="470"/>
      <c r="U1397" s="470"/>
      <c r="V1397" s="350"/>
      <c r="W1397" s="350"/>
      <c r="X1397" s="470"/>
      <c r="Y1397" s="470"/>
      <c r="Z1397" s="470"/>
      <c r="AA1397" s="470"/>
      <c r="AB1397" s="483"/>
      <c r="AC1397" s="492"/>
      <c r="AD1397" s="493"/>
    </row>
    <row r="1398" spans="2:30" ht="3.65" customHeight="1">
      <c r="B1398" s="212"/>
      <c r="K1398" s="343"/>
      <c r="O1398" s="492"/>
      <c r="P1398" s="493"/>
      <c r="Q1398" s="482"/>
      <c r="R1398" s="470"/>
      <c r="S1398" s="470"/>
      <c r="T1398" s="470"/>
      <c r="U1398" s="470"/>
      <c r="V1398" s="350"/>
      <c r="W1398" s="350"/>
      <c r="X1398" s="470"/>
      <c r="Y1398" s="470"/>
      <c r="Z1398" s="470"/>
      <c r="AA1398" s="470"/>
      <c r="AB1398" s="483"/>
      <c r="AC1398" s="492"/>
      <c r="AD1398" s="493"/>
    </row>
    <row r="1399" spans="2:30" ht="3.65" customHeight="1">
      <c r="B1399" s="212"/>
      <c r="K1399" s="343"/>
      <c r="O1399" s="492"/>
      <c r="P1399" s="493"/>
      <c r="Q1399" s="468"/>
      <c r="R1399" s="470"/>
      <c r="S1399" s="470"/>
      <c r="T1399" s="470"/>
      <c r="U1399" s="470"/>
      <c r="V1399" s="470"/>
      <c r="W1399" s="470"/>
      <c r="X1399" s="470"/>
      <c r="Y1399" s="470"/>
      <c r="Z1399" s="470"/>
      <c r="AA1399" s="470"/>
      <c r="AB1399" s="483"/>
      <c r="AC1399" s="492"/>
      <c r="AD1399" s="493"/>
    </row>
    <row r="1400" spans="2:30" ht="3.65" customHeight="1">
      <c r="B1400" s="212"/>
      <c r="K1400" s="343"/>
      <c r="O1400" s="492"/>
      <c r="P1400" s="493"/>
      <c r="Q1400" s="496"/>
      <c r="R1400" s="470"/>
      <c r="S1400" s="470"/>
      <c r="T1400" s="470"/>
      <c r="U1400" s="470"/>
      <c r="V1400" s="470"/>
      <c r="W1400" s="470"/>
      <c r="X1400" s="470"/>
      <c r="Y1400" s="470"/>
      <c r="Z1400" s="470"/>
      <c r="AA1400" s="470"/>
      <c r="AB1400" s="409"/>
      <c r="AC1400" s="492"/>
      <c r="AD1400" s="493"/>
    </row>
    <row r="1401" spans="2:30" ht="3.65" customHeight="1">
      <c r="B1401" s="212"/>
      <c r="K1401" s="343"/>
      <c r="O1401" s="492"/>
      <c r="P1401" s="493"/>
      <c r="Q1401" s="482"/>
      <c r="R1401" s="470"/>
      <c r="S1401" s="470"/>
      <c r="T1401" s="470"/>
      <c r="U1401" s="470"/>
      <c r="V1401" s="470"/>
      <c r="W1401" s="470"/>
      <c r="X1401" s="470"/>
      <c r="Y1401" s="470"/>
      <c r="Z1401" s="470"/>
      <c r="AA1401" s="470"/>
      <c r="AB1401" s="470"/>
      <c r="AC1401" s="492"/>
      <c r="AD1401" s="493"/>
    </row>
    <row r="1402" spans="2:30" ht="3.65" customHeight="1">
      <c r="B1402" s="212"/>
      <c r="K1402" s="343"/>
      <c r="O1402" s="492"/>
      <c r="P1402" s="493"/>
      <c r="Q1402" s="482"/>
      <c r="R1402" s="470"/>
      <c r="S1402" s="470"/>
      <c r="T1402" s="470"/>
      <c r="U1402" s="470"/>
      <c r="V1402" s="470"/>
      <c r="W1402" s="470"/>
      <c r="X1402" s="470"/>
      <c r="Y1402" s="470"/>
      <c r="Z1402" s="470"/>
      <c r="AA1402" s="470"/>
      <c r="AB1402" s="470"/>
      <c r="AC1402" s="492"/>
      <c r="AD1402" s="493"/>
    </row>
    <row r="1403" spans="2:30" ht="3.65" customHeight="1">
      <c r="B1403" s="212"/>
      <c r="K1403" s="343"/>
      <c r="O1403" s="492"/>
      <c r="P1403" s="493"/>
      <c r="Q1403" s="482"/>
      <c r="R1403" s="470"/>
      <c r="S1403" s="470"/>
      <c r="T1403" s="470"/>
      <c r="U1403" s="470"/>
      <c r="V1403" s="470"/>
      <c r="W1403" s="470"/>
      <c r="X1403" s="470"/>
      <c r="Y1403" s="470"/>
      <c r="Z1403" s="470"/>
      <c r="AA1403" s="470"/>
      <c r="AB1403" s="470"/>
      <c r="AC1403" s="492"/>
      <c r="AD1403" s="493"/>
    </row>
    <row r="1404" spans="2:30" ht="3.65" customHeight="1">
      <c r="B1404" s="212"/>
      <c r="K1404" s="343"/>
      <c r="O1404" s="492"/>
      <c r="P1404" s="493"/>
      <c r="Q1404" s="482"/>
      <c r="R1404" s="470"/>
      <c r="S1404" s="470"/>
      <c r="T1404" s="470"/>
      <c r="U1404" s="470"/>
      <c r="V1404" s="470"/>
      <c r="W1404" s="470"/>
      <c r="X1404" s="470"/>
      <c r="Y1404" s="470"/>
      <c r="Z1404" s="470"/>
      <c r="AA1404" s="470"/>
      <c r="AB1404" s="470"/>
      <c r="AC1404" s="492"/>
      <c r="AD1404" s="493"/>
    </row>
    <row r="1405" spans="2:30" ht="3.65" customHeight="1">
      <c r="B1405" s="212"/>
      <c r="K1405" s="343"/>
      <c r="O1405" s="492"/>
      <c r="P1405" s="493"/>
      <c r="Q1405" s="468"/>
      <c r="R1405" s="470"/>
      <c r="S1405" s="470"/>
      <c r="T1405" s="470"/>
      <c r="U1405" s="470"/>
      <c r="V1405" s="470"/>
      <c r="W1405" s="470"/>
      <c r="X1405" s="470"/>
      <c r="Y1405" s="470"/>
      <c r="Z1405" s="470"/>
      <c r="AA1405" s="470"/>
      <c r="AB1405" s="470"/>
      <c r="AC1405" s="492"/>
      <c r="AD1405" s="493"/>
    </row>
    <row r="1406" spans="2:30" ht="3.65" customHeight="1">
      <c r="B1406" s="212"/>
      <c r="K1406" s="343"/>
      <c r="O1406" s="492"/>
      <c r="P1406" s="493"/>
      <c r="Q1406" s="482"/>
      <c r="R1406" s="470"/>
      <c r="S1406" s="470"/>
      <c r="T1406" s="470"/>
      <c r="U1406" s="470"/>
      <c r="V1406" s="470"/>
      <c r="W1406" s="470"/>
      <c r="X1406" s="470"/>
      <c r="Y1406" s="470"/>
      <c r="Z1406" s="470"/>
      <c r="AA1406" s="470"/>
      <c r="AB1406" s="470"/>
      <c r="AC1406" s="492"/>
      <c r="AD1406" s="493"/>
    </row>
    <row r="1407" spans="2:30" ht="3.65" customHeight="1">
      <c r="B1407" s="212"/>
      <c r="K1407" s="343"/>
      <c r="O1407" s="492"/>
      <c r="P1407" s="493"/>
      <c r="Q1407" s="468"/>
      <c r="R1407" s="470"/>
      <c r="S1407" s="470"/>
      <c r="T1407" s="470"/>
      <c r="U1407" s="470"/>
      <c r="V1407" s="470"/>
      <c r="W1407" s="470"/>
      <c r="X1407" s="470"/>
      <c r="Y1407" s="994" t="s">
        <v>220</v>
      </c>
      <c r="Z1407" s="994"/>
      <c r="AA1407" s="994"/>
      <c r="AB1407" s="995"/>
      <c r="AC1407" s="492"/>
      <c r="AD1407" s="493"/>
    </row>
    <row r="1408" spans="2:30" ht="3.65" customHeight="1">
      <c r="B1408" s="212"/>
      <c r="K1408" s="343"/>
      <c r="O1408" s="492"/>
      <c r="P1408" s="493"/>
      <c r="Q1408" s="496"/>
      <c r="R1408" s="470"/>
      <c r="S1408" s="470"/>
      <c r="T1408" s="470"/>
      <c r="U1408" s="470"/>
      <c r="V1408" s="470"/>
      <c r="W1408" s="470"/>
      <c r="X1408" s="470"/>
      <c r="Y1408" s="994"/>
      <c r="Z1408" s="994"/>
      <c r="AA1408" s="994"/>
      <c r="AB1408" s="995"/>
      <c r="AC1408" s="492"/>
      <c r="AD1408" s="493"/>
    </row>
    <row r="1409" spans="2:109" ht="3.65" customHeight="1">
      <c r="B1409" s="212"/>
      <c r="K1409" s="343"/>
      <c r="O1409" s="492"/>
      <c r="P1409" s="493"/>
      <c r="Q1409" s="497"/>
      <c r="R1409" s="498"/>
      <c r="S1409" s="498"/>
      <c r="T1409" s="498"/>
      <c r="U1409" s="498"/>
      <c r="V1409" s="498"/>
      <c r="W1409" s="498"/>
      <c r="X1409" s="498"/>
      <c r="Y1409" s="1542"/>
      <c r="Z1409" s="1542"/>
      <c r="AA1409" s="1542"/>
      <c r="AB1409" s="1545"/>
      <c r="AC1409" s="492"/>
      <c r="AD1409" s="493"/>
    </row>
    <row r="1410" spans="2:109" ht="3.65" customHeight="1">
      <c r="B1410" s="212"/>
      <c r="K1410" s="343"/>
      <c r="O1410" s="486"/>
      <c r="P1410" s="487"/>
      <c r="Q1410" s="487"/>
      <c r="R1410" s="487"/>
      <c r="S1410" s="487"/>
      <c r="T1410" s="487"/>
      <c r="U1410" s="487"/>
      <c r="V1410" s="487"/>
      <c r="W1410" s="487"/>
      <c r="X1410" s="487"/>
      <c r="Y1410" s="487"/>
      <c r="Z1410" s="487"/>
      <c r="AA1410" s="487"/>
      <c r="AB1410" s="487"/>
      <c r="AC1410" s="487"/>
      <c r="AD1410" s="488"/>
    </row>
    <row r="1411" spans="2:109" ht="3.65" customHeight="1">
      <c r="B1411" s="212"/>
      <c r="K1411" s="343"/>
      <c r="O1411" s="489"/>
      <c r="P1411" s="490"/>
      <c r="Q1411" s="490"/>
      <c r="R1411" s="490"/>
      <c r="S1411" s="490"/>
      <c r="T1411" s="490"/>
      <c r="U1411" s="490"/>
      <c r="V1411" s="490"/>
      <c r="W1411" s="490"/>
      <c r="X1411" s="490"/>
      <c r="Y1411" s="490"/>
      <c r="Z1411" s="490"/>
      <c r="AA1411" s="490"/>
      <c r="AB1411" s="490"/>
      <c r="AC1411" s="490"/>
      <c r="AD1411" s="491"/>
    </row>
    <row r="1412" spans="2:109" ht="3.65" customHeight="1">
      <c r="B1412" s="212"/>
      <c r="K1412" s="343"/>
      <c r="O1412" s="476"/>
      <c r="P1412" s="477"/>
      <c r="Q1412" s="477"/>
      <c r="R1412" s="477"/>
      <c r="S1412" s="477"/>
      <c r="T1412" s="477"/>
      <c r="U1412" s="477"/>
      <c r="V1412" s="477"/>
      <c r="W1412" s="477"/>
      <c r="X1412" s="477"/>
      <c r="Y1412" s="477"/>
      <c r="Z1412" s="477"/>
      <c r="AA1412" s="477"/>
      <c r="AB1412" s="477"/>
      <c r="AC1412" s="477"/>
      <c r="AD1412" s="478"/>
    </row>
    <row r="1413" spans="2:109" ht="3.65" customHeight="1">
      <c r="B1413" s="212"/>
      <c r="K1413" s="343"/>
      <c r="O1413" s="476"/>
      <c r="P1413" s="477"/>
      <c r="Q1413" s="477"/>
      <c r="R1413" s="477"/>
      <c r="S1413" s="477"/>
      <c r="T1413" s="477"/>
      <c r="U1413" s="477"/>
      <c r="V1413" s="477"/>
      <c r="W1413" s="477"/>
      <c r="X1413" s="477"/>
      <c r="Y1413" s="477"/>
      <c r="Z1413" s="477"/>
      <c r="AA1413" s="477"/>
      <c r="AB1413" s="477"/>
      <c r="AC1413" s="477"/>
      <c r="AD1413" s="478"/>
    </row>
    <row r="1414" spans="2:109" ht="3.65" customHeight="1">
      <c r="B1414" s="212"/>
      <c r="K1414" s="343"/>
      <c r="O1414" s="476"/>
      <c r="P1414" s="477"/>
      <c r="Q1414" s="477"/>
      <c r="R1414" s="477"/>
      <c r="S1414" s="477"/>
      <c r="T1414" s="477"/>
      <c r="U1414" s="477"/>
      <c r="V1414" s="477"/>
      <c r="W1414" s="477"/>
      <c r="X1414" s="477"/>
      <c r="Y1414" s="477"/>
      <c r="Z1414" s="477"/>
      <c r="AA1414" s="477"/>
      <c r="AB1414" s="477"/>
      <c r="AC1414" s="477"/>
      <c r="AD1414" s="478"/>
    </row>
    <row r="1415" spans="2:109" ht="3.65" customHeight="1">
      <c r="B1415" s="212"/>
      <c r="K1415" s="343"/>
      <c r="O1415" s="479"/>
      <c r="P1415" s="480"/>
      <c r="Q1415" s="480"/>
      <c r="R1415" s="480"/>
      <c r="S1415" s="480"/>
      <c r="T1415" s="480"/>
      <c r="U1415" s="480"/>
      <c r="V1415" s="480"/>
      <c r="W1415" s="480"/>
      <c r="X1415" s="480"/>
      <c r="Y1415" s="480"/>
      <c r="Z1415" s="480"/>
      <c r="AA1415" s="480"/>
      <c r="AB1415" s="480"/>
      <c r="AC1415" s="480"/>
      <c r="AD1415" s="481"/>
    </row>
    <row r="1416" spans="2:109" ht="3.65" customHeight="1">
      <c r="B1416" s="212"/>
      <c r="K1416" s="343"/>
    </row>
    <row r="1417" spans="2:109" ht="3.65" customHeight="1">
      <c r="B1417" s="212"/>
      <c r="K1417" s="343"/>
    </row>
    <row r="1418" spans="2:109" ht="3.65" customHeight="1">
      <c r="B1418" s="212"/>
      <c r="K1418" s="343"/>
    </row>
    <row r="1419" spans="2:109" ht="3.65" customHeight="1">
      <c r="B1419" s="205"/>
      <c r="C1419" s="259"/>
      <c r="D1419" s="259"/>
      <c r="E1419" s="259"/>
      <c r="F1419" s="259"/>
      <c r="G1419" s="259"/>
      <c r="H1419" s="259"/>
      <c r="I1419" s="259"/>
      <c r="J1419" s="259"/>
      <c r="K1419" s="323"/>
      <c r="L1419" s="259"/>
      <c r="M1419" s="259"/>
      <c r="N1419" s="259"/>
      <c r="O1419" s="259"/>
      <c r="P1419" s="259"/>
      <c r="Q1419" s="259"/>
      <c r="R1419" s="259"/>
      <c r="S1419" s="259"/>
      <c r="T1419" s="259"/>
      <c r="U1419" s="259"/>
      <c r="V1419" s="259"/>
      <c r="W1419" s="259"/>
      <c r="X1419" s="259"/>
      <c r="Y1419" s="259"/>
      <c r="Z1419" s="259"/>
      <c r="AA1419" s="259"/>
      <c r="AB1419" s="259"/>
      <c r="AC1419" s="259"/>
      <c r="AD1419" s="259"/>
      <c r="AE1419" s="259"/>
      <c r="AF1419" s="259"/>
      <c r="AG1419" s="259"/>
      <c r="AH1419" s="259"/>
      <c r="AI1419" s="259"/>
      <c r="AJ1419" s="259"/>
      <c r="AK1419" s="259"/>
      <c r="AL1419" s="259"/>
      <c r="AM1419" s="259"/>
      <c r="AN1419" s="259"/>
      <c r="AO1419" s="259"/>
      <c r="AP1419" s="259"/>
      <c r="AQ1419" s="259"/>
      <c r="AR1419" s="259"/>
      <c r="AS1419" s="259"/>
      <c r="AT1419" s="259"/>
      <c r="AU1419" s="259"/>
      <c r="AV1419" s="259"/>
      <c r="AW1419" s="259"/>
      <c r="AX1419" s="259"/>
      <c r="AY1419" s="259"/>
      <c r="AZ1419" s="259"/>
      <c r="BA1419" s="259"/>
      <c r="BB1419" s="259"/>
      <c r="BC1419" s="259"/>
      <c r="BD1419" s="259"/>
      <c r="BE1419" s="259"/>
      <c r="BF1419" s="259"/>
      <c r="BG1419" s="259"/>
      <c r="BH1419" s="259"/>
      <c r="BI1419" s="259"/>
      <c r="BJ1419" s="259"/>
      <c r="BK1419" s="259"/>
      <c r="BL1419" s="259"/>
      <c r="BM1419" s="259"/>
      <c r="BN1419" s="259"/>
      <c r="BO1419" s="259"/>
      <c r="BP1419" s="259"/>
      <c r="BQ1419" s="259"/>
      <c r="BR1419" s="259"/>
      <c r="BS1419" s="259"/>
      <c r="BT1419" s="259"/>
      <c r="BU1419" s="259"/>
      <c r="BV1419" s="259"/>
      <c r="BW1419" s="259"/>
      <c r="BX1419" s="259"/>
      <c r="BY1419" s="259"/>
      <c r="BZ1419" s="259"/>
      <c r="CA1419" s="259"/>
      <c r="CB1419" s="259"/>
      <c r="CC1419" s="259"/>
      <c r="CD1419" s="259"/>
      <c r="CE1419" s="259"/>
      <c r="CF1419" s="259"/>
      <c r="CG1419" s="259"/>
      <c r="CH1419" s="259"/>
      <c r="CI1419" s="259"/>
      <c r="CJ1419" s="259"/>
      <c r="CK1419" s="259"/>
      <c r="CL1419" s="259"/>
      <c r="CM1419" s="259"/>
      <c r="CN1419" s="259"/>
      <c r="CO1419" s="259"/>
      <c r="CP1419" s="259"/>
      <c r="CQ1419" s="259"/>
      <c r="CR1419" s="259"/>
      <c r="CS1419" s="259"/>
      <c r="CT1419" s="259"/>
      <c r="CU1419" s="259"/>
      <c r="CV1419" s="259"/>
      <c r="CW1419" s="259"/>
      <c r="CX1419" s="259"/>
      <c r="CY1419" s="259"/>
      <c r="CZ1419" s="259"/>
      <c r="DA1419" s="259"/>
      <c r="DB1419" s="259"/>
      <c r="DC1419" s="259"/>
      <c r="DD1419" s="259"/>
      <c r="DE1419" s="259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24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40" t="str">
        <f>"T_VBB"&amp;"X"&amp;G1421&amp;"X"&amp;I1421&amp;"X"&amp;J1421</f>
        <v>T_VBBX2000X1of4X1800</v>
      </c>
      <c r="C1421" s="208"/>
      <c r="D1421" s="209" t="s">
        <v>75</v>
      </c>
      <c r="E1421" s="341" t="s">
        <v>220</v>
      </c>
      <c r="F1421" s="208" t="s">
        <v>125</v>
      </c>
      <c r="G1421" s="456">
        <v>2000</v>
      </c>
      <c r="H1421" s="325" t="s">
        <v>117</v>
      </c>
      <c r="I1421" s="457" t="s">
        <v>191</v>
      </c>
      <c r="J1421" s="210">
        <v>1800</v>
      </c>
      <c r="K1421" s="342"/>
      <c r="L1421" s="260"/>
      <c r="M1421" s="260"/>
      <c r="N1421" s="260"/>
      <c r="O1421" s="260"/>
      <c r="P1421" s="260"/>
      <c r="Q1421" s="260"/>
      <c r="R1421" s="260"/>
      <c r="S1421" s="260"/>
      <c r="T1421" s="260"/>
      <c r="U1421" s="260"/>
      <c r="V1421" s="260"/>
      <c r="W1421" s="260"/>
      <c r="X1421" s="260"/>
      <c r="Y1421" s="260"/>
      <c r="Z1421" s="260"/>
      <c r="AA1421" s="260"/>
      <c r="AB1421" s="260"/>
      <c r="AC1421" s="260"/>
      <c r="AD1421" s="260"/>
      <c r="AE1421" s="260"/>
      <c r="AF1421" s="260"/>
      <c r="AG1421" s="260"/>
      <c r="AH1421" s="260"/>
      <c r="AI1421" s="260"/>
      <c r="AJ1421" s="260"/>
      <c r="AK1421" s="260"/>
      <c r="AL1421" s="260"/>
      <c r="AM1421" s="260"/>
      <c r="AN1421" s="260"/>
      <c r="AO1421" s="260"/>
      <c r="AP1421" s="260"/>
      <c r="AQ1421" s="260"/>
      <c r="AR1421" s="260"/>
      <c r="AS1421" s="260"/>
      <c r="AT1421" s="260"/>
      <c r="AU1421" s="260"/>
      <c r="AV1421" s="260"/>
      <c r="AW1421" s="260"/>
      <c r="AX1421" s="260"/>
      <c r="AY1421" s="260"/>
      <c r="AZ1421" s="260"/>
      <c r="BA1421" s="260"/>
      <c r="BB1421" s="260"/>
      <c r="BC1421" s="260"/>
      <c r="BD1421" s="260"/>
      <c r="BE1421" s="260"/>
      <c r="BF1421" s="260"/>
      <c r="BG1421" s="260"/>
      <c r="BH1421" s="260"/>
      <c r="BI1421" s="260"/>
      <c r="BJ1421" s="260"/>
      <c r="BK1421" s="260"/>
      <c r="BL1421" s="260"/>
      <c r="BM1421" s="260"/>
      <c r="BN1421" s="260"/>
      <c r="BO1421" s="260"/>
      <c r="BP1421" s="260"/>
      <c r="BQ1421" s="260"/>
      <c r="BR1421" s="260"/>
      <c r="BS1421" s="260"/>
      <c r="BT1421" s="260"/>
      <c r="BU1421" s="260"/>
      <c r="BV1421" s="260"/>
      <c r="BW1421" s="260"/>
      <c r="BX1421" s="260"/>
      <c r="BY1421" s="260"/>
      <c r="BZ1421" s="260"/>
      <c r="CA1421" s="260"/>
      <c r="CB1421" s="260"/>
      <c r="CC1421" s="260"/>
      <c r="CD1421" s="260"/>
      <c r="CE1421" s="260"/>
      <c r="CF1421" s="260"/>
      <c r="CG1421" s="260"/>
      <c r="CH1421" s="260"/>
      <c r="CI1421" s="260"/>
      <c r="CJ1421" s="260"/>
      <c r="CK1421" s="260"/>
      <c r="CL1421" s="260"/>
      <c r="CM1421" s="260"/>
      <c r="CN1421" s="260"/>
      <c r="CO1421" s="260"/>
      <c r="CP1421" s="260"/>
      <c r="CQ1421" s="260"/>
      <c r="CR1421" s="260"/>
      <c r="CS1421" s="260"/>
      <c r="CT1421" s="260"/>
      <c r="CU1421" s="260"/>
      <c r="CV1421" s="260"/>
      <c r="CW1421" s="260"/>
      <c r="CX1421" s="260"/>
      <c r="CY1421" s="260"/>
      <c r="CZ1421" s="260"/>
      <c r="DA1421" s="260"/>
      <c r="DB1421" s="260"/>
      <c r="DC1421" s="260"/>
      <c r="DD1421" s="260"/>
      <c r="DE1421" s="260"/>
    </row>
    <row r="1422" spans="2:109" ht="10.5" customHeight="1">
      <c r="B1422" s="326" t="str">
        <f>MID(D1421,1,1)&amp;"_"&amp;E1421&amp;"X"&amp;MID(H1421,3,4)&amp;"X"&amp;MID(J1421,3,4)&amp;G1421&amp;I1421</f>
        <v>T_VBBX400X0020001of4</v>
      </c>
      <c r="K1422" s="343"/>
    </row>
    <row r="1423" spans="2:109" ht="3.65" customHeight="1">
      <c r="B1423" s="212"/>
      <c r="K1423" s="343"/>
    </row>
    <row r="1424" spans="2:109" ht="3.65" customHeight="1">
      <c r="B1424" s="212"/>
      <c r="K1424" s="343"/>
    </row>
    <row r="1425" spans="2:30" ht="3.65" customHeight="1">
      <c r="B1425" s="212"/>
      <c r="K1425" s="343"/>
    </row>
    <row r="1426" spans="2:30" ht="3.65" customHeight="1">
      <c r="B1426" s="212"/>
      <c r="K1426" s="343"/>
      <c r="O1426" s="486"/>
      <c r="P1426" s="487"/>
      <c r="Q1426" s="487"/>
      <c r="R1426" s="487"/>
      <c r="S1426" s="487"/>
      <c r="T1426" s="487"/>
      <c r="U1426" s="487"/>
      <c r="V1426" s="487"/>
      <c r="W1426" s="487"/>
      <c r="X1426" s="487"/>
      <c r="Y1426" s="487"/>
      <c r="Z1426" s="487"/>
      <c r="AA1426" s="487"/>
      <c r="AB1426" s="487"/>
      <c r="AC1426" s="487"/>
      <c r="AD1426" s="488"/>
    </row>
    <row r="1427" spans="2:30" ht="3.65" customHeight="1">
      <c r="B1427" s="212"/>
      <c r="K1427" s="343"/>
      <c r="O1427" s="489"/>
      <c r="P1427" s="490"/>
      <c r="Q1427" s="490"/>
      <c r="R1427" s="490"/>
      <c r="S1427" s="490"/>
      <c r="T1427" s="490"/>
      <c r="U1427" s="490"/>
      <c r="V1427" s="490"/>
      <c r="W1427" s="490"/>
      <c r="X1427" s="490"/>
      <c r="Y1427" s="490"/>
      <c r="Z1427" s="490"/>
      <c r="AA1427" s="490"/>
      <c r="AB1427" s="490"/>
      <c r="AC1427" s="490"/>
      <c r="AD1427" s="491"/>
    </row>
    <row r="1428" spans="2:30" ht="3.65" customHeight="1">
      <c r="B1428" s="212"/>
      <c r="K1428" s="343"/>
      <c r="O1428" s="492"/>
      <c r="P1428" s="493"/>
      <c r="Q1428" s="956" t="s">
        <v>111</v>
      </c>
      <c r="R1428" s="956"/>
      <c r="S1428" s="956"/>
      <c r="T1428" s="956"/>
      <c r="U1428" s="500"/>
      <c r="V1428" s="470"/>
      <c r="W1428" s="470"/>
      <c r="X1428" s="470"/>
      <c r="AC1428" s="492"/>
      <c r="AD1428" s="493"/>
    </row>
    <row r="1429" spans="2:30" ht="3.65" customHeight="1">
      <c r="B1429" s="212"/>
      <c r="K1429" s="343"/>
      <c r="O1429" s="492"/>
      <c r="P1429" s="493"/>
      <c r="Q1429" s="958"/>
      <c r="R1429" s="958"/>
      <c r="S1429" s="958"/>
      <c r="T1429" s="958"/>
      <c r="U1429" s="470"/>
      <c r="V1429" s="470"/>
      <c r="W1429" s="470"/>
      <c r="X1429" s="470"/>
      <c r="AC1429" s="492"/>
      <c r="AD1429" s="493"/>
    </row>
    <row r="1430" spans="2:30" ht="3.65" customHeight="1">
      <c r="B1430" s="212"/>
      <c r="K1430" s="343"/>
      <c r="O1430" s="492"/>
      <c r="P1430" s="493"/>
      <c r="Q1430" s="958"/>
      <c r="R1430" s="958"/>
      <c r="S1430" s="958"/>
      <c r="T1430" s="958"/>
      <c r="U1430" s="350"/>
      <c r="V1430" s="350"/>
      <c r="W1430" s="350"/>
      <c r="X1430" s="470"/>
      <c r="AC1430" s="492"/>
      <c r="AD1430" s="493"/>
    </row>
    <row r="1431" spans="2:30" ht="3.65" customHeight="1">
      <c r="B1431" s="212"/>
      <c r="K1431" s="343"/>
      <c r="O1431" s="492"/>
      <c r="P1431" s="493"/>
      <c r="Q1431" s="495"/>
      <c r="R1431" s="349"/>
      <c r="S1431" s="896"/>
      <c r="T1431" s="897"/>
      <c r="U1431" s="928"/>
      <c r="V1431" s="350"/>
      <c r="W1431" s="350"/>
      <c r="X1431" s="896"/>
      <c r="Y1431" s="897"/>
      <c r="Z1431" s="928"/>
      <c r="AA1431" s="470"/>
      <c r="AB1431" s="483"/>
      <c r="AC1431" s="492"/>
      <c r="AD1431" s="493"/>
    </row>
    <row r="1432" spans="2:30" ht="3.65" customHeight="1">
      <c r="B1432" s="212"/>
      <c r="K1432" s="343"/>
      <c r="O1432" s="492"/>
      <c r="P1432" s="493"/>
      <c r="Q1432" s="468"/>
      <c r="R1432" s="470"/>
      <c r="S1432" s="899"/>
      <c r="T1432" s="335"/>
      <c r="U1432" s="900"/>
      <c r="V1432" s="350"/>
      <c r="W1432" s="350"/>
      <c r="X1432" s="899"/>
      <c r="Y1432" s="335"/>
      <c r="Z1432" s="900"/>
      <c r="AA1432" s="470"/>
      <c r="AB1432" s="483"/>
      <c r="AC1432" s="492"/>
      <c r="AD1432" s="493"/>
    </row>
    <row r="1433" spans="2:30" ht="3.65" customHeight="1">
      <c r="B1433" s="212"/>
      <c r="K1433" s="343"/>
      <c r="O1433" s="492"/>
      <c r="P1433" s="493"/>
      <c r="Q1433" s="468"/>
      <c r="R1433" s="470"/>
      <c r="S1433" s="875"/>
      <c r="T1433" s="335"/>
      <c r="U1433" s="875"/>
      <c r="V1433" s="350"/>
      <c r="W1433" s="350"/>
      <c r="X1433" s="875"/>
      <c r="Y1433" s="335"/>
      <c r="Z1433" s="875"/>
      <c r="AA1433" s="470"/>
      <c r="AB1433" s="483"/>
      <c r="AC1433" s="492"/>
      <c r="AD1433" s="493"/>
    </row>
    <row r="1434" spans="2:30" ht="3.65" customHeight="1">
      <c r="B1434" s="212"/>
      <c r="K1434" s="343"/>
      <c r="O1434" s="492"/>
      <c r="P1434" s="493"/>
      <c r="Q1434" s="468"/>
      <c r="R1434" s="470"/>
      <c r="S1434" s="875"/>
      <c r="T1434" s="335"/>
      <c r="U1434" s="875"/>
      <c r="V1434" s="350"/>
      <c r="W1434" s="350"/>
      <c r="X1434" s="875"/>
      <c r="Y1434" s="335"/>
      <c r="Z1434" s="875"/>
      <c r="AA1434" s="470"/>
      <c r="AB1434" s="483"/>
      <c r="AC1434" s="492"/>
      <c r="AD1434" s="493"/>
    </row>
    <row r="1435" spans="2:30" ht="3.65" customHeight="1">
      <c r="B1435" s="212"/>
      <c r="K1435" s="343"/>
      <c r="O1435" s="492"/>
      <c r="P1435" s="493"/>
      <c r="Q1435" s="468"/>
      <c r="R1435" s="470"/>
      <c r="S1435" s="875"/>
      <c r="T1435" s="335"/>
      <c r="U1435" s="875"/>
      <c r="V1435" s="350"/>
      <c r="W1435" s="350"/>
      <c r="X1435" s="875"/>
      <c r="Y1435" s="335"/>
      <c r="Z1435" s="875"/>
      <c r="AA1435" s="470"/>
      <c r="AB1435" s="483"/>
      <c r="AC1435" s="492"/>
      <c r="AD1435" s="493"/>
    </row>
    <row r="1436" spans="2:30" ht="3.65" customHeight="1">
      <c r="B1436" s="212"/>
      <c r="K1436" s="343"/>
      <c r="O1436" s="492"/>
      <c r="P1436" s="493"/>
      <c r="Q1436" s="468"/>
      <c r="R1436" s="470"/>
      <c r="S1436" s="875"/>
      <c r="T1436" s="335"/>
      <c r="U1436" s="875"/>
      <c r="V1436" s="350"/>
      <c r="W1436" s="350"/>
      <c r="X1436" s="875"/>
      <c r="Y1436" s="335"/>
      <c r="Z1436" s="875"/>
      <c r="AA1436" s="470"/>
      <c r="AB1436" s="483"/>
      <c r="AC1436" s="492"/>
      <c r="AD1436" s="493"/>
    </row>
    <row r="1437" spans="2:30" ht="3.65" customHeight="1">
      <c r="B1437" s="212"/>
      <c r="K1437" s="343"/>
      <c r="O1437" s="492"/>
      <c r="P1437" s="493"/>
      <c r="Q1437" s="468"/>
      <c r="R1437" s="470"/>
      <c r="S1437" s="875"/>
      <c r="T1437" s="335"/>
      <c r="U1437" s="875"/>
      <c r="V1437" s="350"/>
      <c r="W1437" s="350"/>
      <c r="X1437" s="875"/>
      <c r="Y1437" s="335"/>
      <c r="Z1437" s="875"/>
      <c r="AA1437" s="470"/>
      <c r="AB1437" s="483"/>
      <c r="AC1437" s="492"/>
      <c r="AD1437" s="493"/>
    </row>
    <row r="1438" spans="2:30" ht="3.65" customHeight="1">
      <c r="B1438" s="212"/>
      <c r="K1438" s="343"/>
      <c r="O1438" s="492"/>
      <c r="P1438" s="493"/>
      <c r="Q1438" s="468"/>
      <c r="R1438" s="470"/>
      <c r="S1438" s="875"/>
      <c r="T1438" s="335"/>
      <c r="U1438" s="875"/>
      <c r="V1438" s="350"/>
      <c r="W1438" s="350"/>
      <c r="X1438" s="875"/>
      <c r="Y1438" s="335"/>
      <c r="Z1438" s="875"/>
      <c r="AA1438" s="470"/>
      <c r="AB1438" s="483"/>
      <c r="AC1438" s="492"/>
      <c r="AD1438" s="493"/>
    </row>
    <row r="1439" spans="2:30" ht="3.65" customHeight="1">
      <c r="B1439" s="212"/>
      <c r="K1439" s="343"/>
      <c r="O1439" s="492"/>
      <c r="P1439" s="493"/>
      <c r="Q1439" s="468"/>
      <c r="R1439" s="470"/>
      <c r="S1439" s="875"/>
      <c r="T1439" s="335"/>
      <c r="U1439" s="875"/>
      <c r="V1439" s="350"/>
      <c r="W1439" s="350"/>
      <c r="X1439" s="875"/>
      <c r="Y1439" s="335"/>
      <c r="Z1439" s="875"/>
      <c r="AA1439" s="470"/>
      <c r="AB1439" s="483"/>
      <c r="AC1439" s="492"/>
      <c r="AD1439" s="493"/>
    </row>
    <row r="1440" spans="2:30" ht="3.65" customHeight="1">
      <c r="B1440" s="212"/>
      <c r="K1440" s="343"/>
      <c r="O1440" s="492"/>
      <c r="P1440" s="493"/>
      <c r="Q1440" s="468"/>
      <c r="R1440" s="470"/>
      <c r="S1440" s="875"/>
      <c r="T1440" s="335"/>
      <c r="U1440" s="875"/>
      <c r="V1440" s="350"/>
      <c r="W1440" s="350"/>
      <c r="X1440" s="875"/>
      <c r="Y1440" s="335"/>
      <c r="Z1440" s="875"/>
      <c r="AA1440" s="470"/>
      <c r="AB1440" s="483"/>
      <c r="AC1440" s="492"/>
      <c r="AD1440" s="493"/>
    </row>
    <row r="1441" spans="2:30" ht="3.65" customHeight="1">
      <c r="B1441" s="212"/>
      <c r="K1441" s="343"/>
      <c r="O1441" s="492"/>
      <c r="P1441" s="493"/>
      <c r="Q1441" s="468"/>
      <c r="R1441" s="470"/>
      <c r="S1441" s="875"/>
      <c r="T1441" s="335"/>
      <c r="U1441" s="875"/>
      <c r="V1441" s="350"/>
      <c r="W1441" s="350"/>
      <c r="X1441" s="875"/>
      <c r="Y1441" s="335"/>
      <c r="Z1441" s="875"/>
      <c r="AA1441" s="470"/>
      <c r="AB1441" s="483"/>
      <c r="AC1441" s="492"/>
      <c r="AD1441" s="493"/>
    </row>
    <row r="1442" spans="2:30" ht="3.65" customHeight="1">
      <c r="B1442" s="212"/>
      <c r="K1442" s="343"/>
      <c r="O1442" s="492"/>
      <c r="P1442" s="493"/>
      <c r="Q1442" s="468"/>
      <c r="R1442" s="470"/>
      <c r="S1442" s="875"/>
      <c r="T1442" s="335"/>
      <c r="U1442" s="875"/>
      <c r="V1442" s="350"/>
      <c r="W1442" s="350"/>
      <c r="X1442" s="875"/>
      <c r="Y1442" s="335"/>
      <c r="Z1442" s="875"/>
      <c r="AA1442" s="470"/>
      <c r="AB1442" s="483"/>
      <c r="AC1442" s="492"/>
      <c r="AD1442" s="493"/>
    </row>
    <row r="1443" spans="2:30" ht="3.65" customHeight="1">
      <c r="B1443" s="212"/>
      <c r="K1443" s="343"/>
      <c r="O1443" s="492"/>
      <c r="P1443" s="493"/>
      <c r="Q1443" s="468"/>
      <c r="R1443" s="470"/>
      <c r="S1443" s="875"/>
      <c r="T1443" s="335"/>
      <c r="U1443" s="875"/>
      <c r="V1443" s="350"/>
      <c r="W1443" s="350"/>
      <c r="X1443" s="875"/>
      <c r="Y1443" s="335"/>
      <c r="Z1443" s="875"/>
      <c r="AA1443" s="470"/>
      <c r="AB1443" s="483"/>
      <c r="AC1443" s="492"/>
      <c r="AD1443" s="493"/>
    </row>
    <row r="1444" spans="2:30" ht="3.65" customHeight="1">
      <c r="B1444" s="212"/>
      <c r="K1444" s="343"/>
      <c r="O1444" s="492"/>
      <c r="P1444" s="493"/>
      <c r="Q1444" s="468"/>
      <c r="R1444" s="470"/>
      <c r="S1444" s="875"/>
      <c r="T1444" s="335"/>
      <c r="U1444" s="875"/>
      <c r="V1444" s="350"/>
      <c r="W1444" s="350"/>
      <c r="X1444" s="875"/>
      <c r="Y1444" s="335"/>
      <c r="Z1444" s="875"/>
      <c r="AA1444" s="470"/>
      <c r="AB1444" s="483"/>
      <c r="AC1444" s="492"/>
      <c r="AD1444" s="493"/>
    </row>
    <row r="1445" spans="2:30" ht="3.65" customHeight="1">
      <c r="B1445" s="212"/>
      <c r="K1445" s="343"/>
      <c r="O1445" s="492"/>
      <c r="P1445" s="493"/>
      <c r="Q1445" s="468"/>
      <c r="R1445" s="470"/>
      <c r="S1445" s="875"/>
      <c r="T1445" s="335"/>
      <c r="U1445" s="875"/>
      <c r="V1445" s="350"/>
      <c r="W1445" s="350"/>
      <c r="X1445" s="875"/>
      <c r="Y1445" s="335"/>
      <c r="Z1445" s="875"/>
      <c r="AA1445" s="470"/>
      <c r="AB1445" s="483"/>
      <c r="AC1445" s="492"/>
      <c r="AD1445" s="493"/>
    </row>
    <row r="1446" spans="2:30" ht="3.65" customHeight="1">
      <c r="B1446" s="212"/>
      <c r="K1446" s="343"/>
      <c r="O1446" s="492"/>
      <c r="P1446" s="493"/>
      <c r="Q1446" s="468"/>
      <c r="R1446" s="470"/>
      <c r="S1446" s="899"/>
      <c r="T1446" s="335"/>
      <c r="U1446" s="900"/>
      <c r="V1446" s="350"/>
      <c r="W1446" s="350"/>
      <c r="X1446" s="899"/>
      <c r="Y1446" s="335"/>
      <c r="Z1446" s="900"/>
      <c r="AA1446" s="470"/>
      <c r="AB1446" s="483"/>
      <c r="AC1446" s="492"/>
      <c r="AD1446" s="493"/>
    </row>
    <row r="1447" spans="2:30" ht="3.65" customHeight="1">
      <c r="B1447" s="212"/>
      <c r="K1447" s="343"/>
      <c r="O1447" s="492"/>
      <c r="P1447" s="493"/>
      <c r="Q1447" s="468"/>
      <c r="R1447" s="470"/>
      <c r="S1447" s="902"/>
      <c r="T1447" s="903"/>
      <c r="U1447" s="904"/>
      <c r="V1447" s="350"/>
      <c r="W1447" s="350"/>
      <c r="X1447" s="902"/>
      <c r="Y1447" s="903"/>
      <c r="Z1447" s="904"/>
      <c r="AA1447" s="470"/>
      <c r="AB1447" s="483"/>
      <c r="AC1447" s="492"/>
      <c r="AD1447" s="493"/>
    </row>
    <row r="1448" spans="2:30" ht="3.65" customHeight="1">
      <c r="B1448" s="212"/>
      <c r="K1448" s="343"/>
      <c r="O1448" s="492"/>
      <c r="P1448" s="493"/>
      <c r="Q1448" s="468"/>
      <c r="R1448" s="470"/>
      <c r="S1448" s="470"/>
      <c r="T1448" s="470"/>
      <c r="U1448" s="470"/>
      <c r="V1448" s="350"/>
      <c r="W1448" s="350"/>
      <c r="X1448" s="470"/>
      <c r="Y1448" s="470"/>
      <c r="Z1448" s="470"/>
      <c r="AA1448" s="470"/>
      <c r="AB1448" s="483"/>
      <c r="AC1448" s="492"/>
      <c r="AD1448" s="493"/>
    </row>
    <row r="1449" spans="2:30" ht="3.65" customHeight="1">
      <c r="B1449" s="212"/>
      <c r="K1449" s="343"/>
      <c r="O1449" s="492"/>
      <c r="P1449" s="493"/>
      <c r="Q1449" s="468"/>
      <c r="R1449" s="470"/>
      <c r="S1449" s="470"/>
      <c r="T1449" s="470"/>
      <c r="U1449" s="470"/>
      <c r="V1449" s="350"/>
      <c r="W1449" s="350"/>
      <c r="X1449" s="470"/>
      <c r="Y1449" s="470"/>
      <c r="Z1449" s="470"/>
      <c r="AA1449" s="470"/>
      <c r="AB1449" s="483"/>
      <c r="AC1449" s="492"/>
      <c r="AD1449" s="493"/>
    </row>
    <row r="1450" spans="2:30" ht="3.65" customHeight="1">
      <c r="B1450" s="212"/>
      <c r="K1450" s="343"/>
      <c r="O1450" s="492"/>
      <c r="P1450" s="493"/>
      <c r="Q1450" s="468"/>
      <c r="R1450" s="470"/>
      <c r="S1450" s="470"/>
      <c r="T1450" s="470"/>
      <c r="U1450" s="470"/>
      <c r="V1450" s="350"/>
      <c r="W1450" s="350"/>
      <c r="X1450" s="470"/>
      <c r="Y1450" s="470"/>
      <c r="Z1450" s="470"/>
      <c r="AA1450" s="470"/>
      <c r="AB1450" s="483"/>
      <c r="AC1450" s="492"/>
      <c r="AD1450" s="493"/>
    </row>
    <row r="1451" spans="2:30" ht="3.65" customHeight="1">
      <c r="B1451" s="212"/>
      <c r="K1451" s="343"/>
      <c r="O1451" s="492"/>
      <c r="P1451" s="493"/>
      <c r="Q1451" s="468"/>
      <c r="R1451" s="470"/>
      <c r="S1451" s="470"/>
      <c r="T1451" s="470"/>
      <c r="U1451" s="470"/>
      <c r="V1451" s="350"/>
      <c r="W1451" s="350"/>
      <c r="X1451" s="470"/>
      <c r="Y1451" s="470"/>
      <c r="Z1451" s="470"/>
      <c r="AA1451" s="470"/>
      <c r="AB1451" s="483"/>
      <c r="AC1451" s="492"/>
      <c r="AD1451" s="493"/>
    </row>
    <row r="1452" spans="2:30" ht="3.65" customHeight="1">
      <c r="B1452" s="212"/>
      <c r="K1452" s="343"/>
      <c r="O1452" s="492"/>
      <c r="P1452" s="493"/>
      <c r="Q1452" s="468"/>
      <c r="R1452" s="470"/>
      <c r="S1452" s="470"/>
      <c r="T1452" s="470"/>
      <c r="U1452" s="470"/>
      <c r="V1452" s="350"/>
      <c r="W1452" s="350"/>
      <c r="X1452" s="470"/>
      <c r="Y1452" s="470"/>
      <c r="Z1452" s="470"/>
      <c r="AA1452" s="470"/>
      <c r="AB1452" s="483"/>
      <c r="AC1452" s="492"/>
      <c r="AD1452" s="493"/>
    </row>
    <row r="1453" spans="2:30" ht="3.65" customHeight="1">
      <c r="B1453" s="212"/>
      <c r="K1453" s="343"/>
      <c r="O1453" s="492"/>
      <c r="P1453" s="493"/>
      <c r="Q1453" s="468"/>
      <c r="R1453" s="470"/>
      <c r="S1453" s="470"/>
      <c r="T1453" s="470"/>
      <c r="U1453" s="470"/>
      <c r="V1453" s="350"/>
      <c r="W1453" s="350"/>
      <c r="X1453" s="470"/>
      <c r="Y1453" s="470"/>
      <c r="Z1453" s="470"/>
      <c r="AA1453" s="470"/>
      <c r="AB1453" s="483"/>
      <c r="AC1453" s="492"/>
      <c r="AD1453" s="493"/>
    </row>
    <row r="1454" spans="2:30" ht="3.65" customHeight="1">
      <c r="B1454" s="212"/>
      <c r="K1454" s="343"/>
      <c r="O1454" s="492"/>
      <c r="P1454" s="493"/>
      <c r="Q1454" s="468"/>
      <c r="R1454" s="470"/>
      <c r="S1454" s="470"/>
      <c r="T1454" s="470"/>
      <c r="U1454" s="470"/>
      <c r="V1454" s="350"/>
      <c r="W1454" s="350"/>
      <c r="X1454" s="470"/>
      <c r="Y1454" s="470"/>
      <c r="Z1454" s="470"/>
      <c r="AA1454" s="470"/>
      <c r="AB1454" s="483"/>
      <c r="AC1454" s="492"/>
      <c r="AD1454" s="493"/>
    </row>
    <row r="1455" spans="2:30" ht="3.65" customHeight="1">
      <c r="B1455" s="212"/>
      <c r="K1455" s="343"/>
      <c r="O1455" s="492"/>
      <c r="P1455" s="493"/>
      <c r="Q1455" s="468"/>
      <c r="R1455" s="470"/>
      <c r="S1455" s="470"/>
      <c r="T1455" s="470"/>
      <c r="U1455" s="470"/>
      <c r="V1455" s="350"/>
      <c r="W1455" s="350"/>
      <c r="X1455" s="470"/>
      <c r="Y1455" s="470"/>
      <c r="Z1455" s="470"/>
      <c r="AA1455" s="470"/>
      <c r="AB1455" s="483"/>
      <c r="AC1455" s="492"/>
      <c r="AD1455" s="493"/>
    </row>
    <row r="1456" spans="2:30" ht="3.65" customHeight="1">
      <c r="B1456" s="212"/>
      <c r="K1456" s="343"/>
      <c r="O1456" s="492"/>
      <c r="P1456" s="493"/>
      <c r="Q1456" s="468"/>
      <c r="R1456" s="470"/>
      <c r="S1456" s="470"/>
      <c r="T1456" s="470"/>
      <c r="U1456" s="470"/>
      <c r="V1456" s="350"/>
      <c r="W1456" s="350"/>
      <c r="X1456" s="470"/>
      <c r="Y1456" s="470"/>
      <c r="Z1456" s="470"/>
      <c r="AA1456" s="470"/>
      <c r="AB1456" s="483"/>
      <c r="AC1456" s="492"/>
      <c r="AD1456" s="493"/>
    </row>
    <row r="1457" spans="2:30" ht="3.65" customHeight="1">
      <c r="B1457" s="212"/>
      <c r="K1457" s="343"/>
      <c r="O1457" s="492"/>
      <c r="P1457" s="493"/>
      <c r="Q1457" s="468"/>
      <c r="R1457" s="470"/>
      <c r="S1457" s="470"/>
      <c r="T1457" s="470"/>
      <c r="U1457" s="470"/>
      <c r="V1457" s="350"/>
      <c r="W1457" s="350"/>
      <c r="X1457" s="470"/>
      <c r="Y1457" s="470"/>
      <c r="Z1457" s="470"/>
      <c r="AA1457" s="470"/>
      <c r="AB1457" s="483"/>
      <c r="AC1457" s="492"/>
      <c r="AD1457" s="493"/>
    </row>
    <row r="1458" spans="2:30" ht="3.65" customHeight="1">
      <c r="B1458" s="212"/>
      <c r="K1458" s="343"/>
      <c r="O1458" s="492"/>
      <c r="P1458" s="493"/>
      <c r="Q1458" s="468"/>
      <c r="R1458" s="470"/>
      <c r="S1458" s="470"/>
      <c r="T1458" s="470"/>
      <c r="U1458" s="470"/>
      <c r="V1458" s="350"/>
      <c r="W1458" s="350"/>
      <c r="X1458" s="470"/>
      <c r="Y1458" s="470"/>
      <c r="Z1458" s="470"/>
      <c r="AA1458" s="470"/>
      <c r="AB1458" s="483"/>
      <c r="AC1458" s="492"/>
      <c r="AD1458" s="493"/>
    </row>
    <row r="1459" spans="2:30" ht="3.65" customHeight="1">
      <c r="B1459" s="212"/>
      <c r="K1459" s="343"/>
      <c r="O1459" s="492"/>
      <c r="P1459" s="493"/>
      <c r="Q1459" s="468"/>
      <c r="R1459" s="470"/>
      <c r="S1459" s="470"/>
      <c r="T1459" s="470"/>
      <c r="U1459" s="470"/>
      <c r="V1459" s="350"/>
      <c r="W1459" s="350"/>
      <c r="X1459" s="470"/>
      <c r="Y1459" s="470"/>
      <c r="Z1459" s="470"/>
      <c r="AA1459" s="470"/>
      <c r="AB1459" s="483"/>
      <c r="AC1459" s="492"/>
      <c r="AD1459" s="493"/>
    </row>
    <row r="1460" spans="2:30" ht="3.65" customHeight="1">
      <c r="B1460" s="212"/>
      <c r="K1460" s="343"/>
      <c r="O1460" s="492"/>
      <c r="P1460" s="493"/>
      <c r="Q1460" s="468"/>
      <c r="R1460" s="470"/>
      <c r="S1460" s="470"/>
      <c r="T1460" s="470"/>
      <c r="U1460" s="470"/>
      <c r="V1460" s="350"/>
      <c r="W1460" s="350"/>
      <c r="X1460" s="470"/>
      <c r="Y1460" s="470"/>
      <c r="Z1460" s="470"/>
      <c r="AA1460" s="470"/>
      <c r="AB1460" s="483"/>
      <c r="AC1460" s="492"/>
      <c r="AD1460" s="493"/>
    </row>
    <row r="1461" spans="2:30" ht="3.65" customHeight="1">
      <c r="B1461" s="212"/>
      <c r="K1461" s="343"/>
      <c r="O1461" s="492"/>
      <c r="P1461" s="493"/>
      <c r="Q1461" s="468"/>
      <c r="R1461" s="470"/>
      <c r="S1461" s="470"/>
      <c r="T1461" s="470"/>
      <c r="U1461" s="470"/>
      <c r="V1461" s="350"/>
      <c r="W1461" s="350"/>
      <c r="X1461" s="470"/>
      <c r="Y1461" s="470"/>
      <c r="Z1461" s="470"/>
      <c r="AA1461" s="470"/>
      <c r="AB1461" s="483"/>
      <c r="AC1461" s="492"/>
      <c r="AD1461" s="493"/>
    </row>
    <row r="1462" spans="2:30" ht="3.65" customHeight="1">
      <c r="B1462" s="212"/>
      <c r="K1462" s="343"/>
      <c r="O1462" s="492"/>
      <c r="P1462" s="493"/>
      <c r="Q1462" s="468"/>
      <c r="R1462" s="470"/>
      <c r="S1462" s="470"/>
      <c r="T1462" s="470"/>
      <c r="U1462" s="470"/>
      <c r="V1462" s="350"/>
      <c r="W1462" s="350"/>
      <c r="X1462" s="470"/>
      <c r="Y1462" s="470"/>
      <c r="Z1462" s="470"/>
      <c r="AA1462" s="470"/>
      <c r="AB1462" s="483"/>
      <c r="AC1462" s="492"/>
      <c r="AD1462" s="493"/>
    </row>
    <row r="1463" spans="2:30" ht="3.65" customHeight="1">
      <c r="B1463" s="212"/>
      <c r="K1463" s="343"/>
      <c r="O1463" s="492"/>
      <c r="P1463" s="493"/>
      <c r="Q1463" s="468"/>
      <c r="R1463" s="470"/>
      <c r="S1463" s="470"/>
      <c r="T1463" s="470"/>
      <c r="U1463" s="470"/>
      <c r="V1463" s="350"/>
      <c r="W1463" s="350"/>
      <c r="X1463" s="470"/>
      <c r="Y1463" s="470"/>
      <c r="Z1463" s="470"/>
      <c r="AA1463" s="470"/>
      <c r="AB1463" s="483"/>
      <c r="AC1463" s="492"/>
      <c r="AD1463" s="493"/>
    </row>
    <row r="1464" spans="2:30" ht="3.65" customHeight="1">
      <c r="B1464" s="212"/>
      <c r="K1464" s="343"/>
      <c r="O1464" s="492"/>
      <c r="P1464" s="493"/>
      <c r="Q1464" s="468"/>
      <c r="R1464" s="470"/>
      <c r="S1464" s="470"/>
      <c r="T1464" s="470"/>
      <c r="U1464" s="470"/>
      <c r="V1464" s="350"/>
      <c r="W1464" s="350"/>
      <c r="X1464" s="470"/>
      <c r="Y1464" s="470"/>
      <c r="Z1464" s="470"/>
      <c r="AA1464" s="470"/>
      <c r="AB1464" s="483"/>
      <c r="AC1464" s="492"/>
      <c r="AD1464" s="493"/>
    </row>
    <row r="1465" spans="2:30" ht="3.65" customHeight="1">
      <c r="B1465" s="212"/>
      <c r="K1465" s="343"/>
      <c r="O1465" s="492"/>
      <c r="P1465" s="493"/>
      <c r="Q1465" s="468"/>
      <c r="R1465" s="470"/>
      <c r="S1465" s="470"/>
      <c r="T1465" s="470"/>
      <c r="U1465" s="470"/>
      <c r="V1465" s="350"/>
      <c r="W1465" s="350"/>
      <c r="X1465" s="470"/>
      <c r="Y1465" s="470"/>
      <c r="Z1465" s="470"/>
      <c r="AA1465" s="470"/>
      <c r="AB1465" s="483"/>
      <c r="AC1465" s="492"/>
      <c r="AD1465" s="493"/>
    </row>
    <row r="1466" spans="2:30" ht="3.65" customHeight="1">
      <c r="B1466" s="212"/>
      <c r="K1466" s="343"/>
      <c r="O1466" s="492"/>
      <c r="P1466" s="493"/>
      <c r="Q1466" s="468"/>
      <c r="R1466" s="470"/>
      <c r="S1466" s="470"/>
      <c r="T1466" s="470"/>
      <c r="U1466" s="470"/>
      <c r="V1466" s="350"/>
      <c r="W1466" s="350"/>
      <c r="X1466" s="470"/>
      <c r="Y1466" s="470"/>
      <c r="Z1466" s="470"/>
      <c r="AA1466" s="470"/>
      <c r="AB1466" s="483"/>
      <c r="AC1466" s="492"/>
      <c r="AD1466" s="493"/>
    </row>
    <row r="1467" spans="2:30" ht="3.65" customHeight="1">
      <c r="B1467" s="212"/>
      <c r="K1467" s="343"/>
      <c r="O1467" s="492"/>
      <c r="P1467" s="493"/>
      <c r="Q1467" s="468"/>
      <c r="R1467" s="470"/>
      <c r="S1467" s="470"/>
      <c r="T1467" s="470"/>
      <c r="U1467" s="470"/>
      <c r="V1467" s="350"/>
      <c r="W1467" s="350"/>
      <c r="X1467" s="470"/>
      <c r="Y1467" s="470"/>
      <c r="Z1467" s="470"/>
      <c r="AA1467" s="470"/>
      <c r="AB1467" s="483"/>
      <c r="AC1467" s="492"/>
      <c r="AD1467" s="493"/>
    </row>
    <row r="1468" spans="2:30" ht="3.65" customHeight="1">
      <c r="B1468" s="212"/>
      <c r="K1468" s="343"/>
      <c r="O1468" s="492"/>
      <c r="P1468" s="493"/>
      <c r="Q1468" s="468"/>
      <c r="R1468" s="470"/>
      <c r="S1468" s="470"/>
      <c r="T1468" s="470"/>
      <c r="U1468" s="470"/>
      <c r="V1468" s="350"/>
      <c r="W1468" s="350"/>
      <c r="X1468" s="470"/>
      <c r="Y1468" s="470"/>
      <c r="Z1468" s="470"/>
      <c r="AA1468" s="470"/>
      <c r="AB1468" s="483"/>
      <c r="AC1468" s="492"/>
      <c r="AD1468" s="493"/>
    </row>
    <row r="1469" spans="2:30" ht="3.65" customHeight="1">
      <c r="B1469" s="212"/>
      <c r="K1469" s="343"/>
      <c r="O1469" s="492"/>
      <c r="P1469" s="493"/>
      <c r="Q1469" s="468"/>
      <c r="R1469" s="470"/>
      <c r="S1469" s="470"/>
      <c r="T1469" s="470"/>
      <c r="U1469" s="470"/>
      <c r="V1469" s="350"/>
      <c r="W1469" s="350"/>
      <c r="X1469" s="470"/>
      <c r="Y1469" s="470"/>
      <c r="Z1469" s="470"/>
      <c r="AA1469" s="470"/>
      <c r="AB1469" s="483"/>
      <c r="AC1469" s="492"/>
      <c r="AD1469" s="493"/>
    </row>
    <row r="1470" spans="2:30" ht="3.65" customHeight="1">
      <c r="B1470" s="212"/>
      <c r="K1470" s="343"/>
      <c r="O1470" s="492"/>
      <c r="P1470" s="493"/>
      <c r="Q1470" s="468"/>
      <c r="R1470" s="470"/>
      <c r="S1470" s="470"/>
      <c r="T1470" s="470"/>
      <c r="U1470" s="470"/>
      <c r="V1470" s="350"/>
      <c r="W1470" s="350"/>
      <c r="X1470" s="470"/>
      <c r="Y1470" s="470"/>
      <c r="Z1470" s="470"/>
      <c r="AA1470" s="470"/>
      <c r="AB1470" s="483"/>
      <c r="AC1470" s="492"/>
      <c r="AD1470" s="493"/>
    </row>
    <row r="1471" spans="2:30" ht="3.65" customHeight="1">
      <c r="B1471" s="212"/>
      <c r="K1471" s="343"/>
      <c r="O1471" s="492"/>
      <c r="P1471" s="493"/>
      <c r="Q1471" s="468"/>
      <c r="R1471" s="470"/>
      <c r="S1471" s="470"/>
      <c r="T1471" s="470"/>
      <c r="U1471" s="470"/>
      <c r="V1471" s="350"/>
      <c r="W1471" s="350"/>
      <c r="X1471" s="470"/>
      <c r="Y1471" s="470"/>
      <c r="Z1471" s="470"/>
      <c r="AA1471" s="470"/>
      <c r="AB1471" s="483"/>
      <c r="AC1471" s="492"/>
      <c r="AD1471" s="493"/>
    </row>
    <row r="1472" spans="2:30" ht="3.65" customHeight="1">
      <c r="B1472" s="212"/>
      <c r="K1472" s="343"/>
      <c r="O1472" s="492"/>
      <c r="P1472" s="493"/>
      <c r="Q1472" s="468"/>
      <c r="R1472" s="470"/>
      <c r="S1472" s="470"/>
      <c r="T1472" s="470"/>
      <c r="U1472" s="470"/>
      <c r="V1472" s="350"/>
      <c r="W1472" s="350"/>
      <c r="X1472" s="470"/>
      <c r="Y1472" s="470"/>
      <c r="Z1472" s="470"/>
      <c r="AA1472" s="470"/>
      <c r="AB1472" s="483"/>
      <c r="AC1472" s="492"/>
      <c r="AD1472" s="493"/>
    </row>
    <row r="1473" spans="2:30" ht="3.65" customHeight="1">
      <c r="B1473" s="212"/>
      <c r="K1473" s="343"/>
      <c r="O1473" s="492"/>
      <c r="P1473" s="493"/>
      <c r="Q1473" s="468"/>
      <c r="R1473" s="470"/>
      <c r="S1473" s="470"/>
      <c r="T1473" s="470"/>
      <c r="U1473" s="470"/>
      <c r="V1473" s="350"/>
      <c r="W1473" s="350"/>
      <c r="X1473" s="470"/>
      <c r="Y1473" s="470"/>
      <c r="Z1473" s="470"/>
      <c r="AA1473" s="470"/>
      <c r="AB1473" s="483"/>
      <c r="AC1473" s="492"/>
      <c r="AD1473" s="493"/>
    </row>
    <row r="1474" spans="2:30" ht="3.65" customHeight="1">
      <c r="B1474" s="212"/>
      <c r="K1474" s="343"/>
      <c r="O1474" s="492"/>
      <c r="P1474" s="493"/>
      <c r="Q1474" s="468"/>
      <c r="R1474" s="470"/>
      <c r="S1474" s="470"/>
      <c r="T1474" s="470"/>
      <c r="U1474" s="470"/>
      <c r="V1474" s="350"/>
      <c r="W1474" s="350"/>
      <c r="X1474" s="470"/>
      <c r="Y1474" s="470"/>
      <c r="Z1474" s="470"/>
      <c r="AA1474" s="470"/>
      <c r="AB1474" s="483"/>
      <c r="AC1474" s="492"/>
      <c r="AD1474" s="493"/>
    </row>
    <row r="1475" spans="2:30" ht="3.65" customHeight="1">
      <c r="B1475" s="212"/>
      <c r="K1475" s="343"/>
      <c r="O1475" s="492"/>
      <c r="P1475" s="493"/>
      <c r="Q1475" s="468"/>
      <c r="R1475" s="470"/>
      <c r="S1475" s="470"/>
      <c r="T1475" s="470"/>
      <c r="U1475" s="470"/>
      <c r="V1475" s="350"/>
      <c r="W1475" s="350"/>
      <c r="X1475" s="470"/>
      <c r="Y1475" s="470"/>
      <c r="Z1475" s="470"/>
      <c r="AA1475" s="470"/>
      <c r="AB1475" s="483"/>
      <c r="AC1475" s="492"/>
      <c r="AD1475" s="493"/>
    </row>
    <row r="1476" spans="2:30" ht="3.65" customHeight="1">
      <c r="B1476" s="212"/>
      <c r="K1476" s="343"/>
      <c r="O1476" s="492"/>
      <c r="P1476" s="493"/>
      <c r="Q1476" s="468"/>
      <c r="R1476" s="470"/>
      <c r="S1476" s="470"/>
      <c r="T1476" s="470"/>
      <c r="U1476" s="470"/>
      <c r="V1476" s="350"/>
      <c r="W1476" s="350"/>
      <c r="X1476" s="470"/>
      <c r="Y1476" s="470"/>
      <c r="Z1476" s="470"/>
      <c r="AA1476" s="470"/>
      <c r="AB1476" s="483"/>
      <c r="AC1476" s="492"/>
      <c r="AD1476" s="493"/>
    </row>
    <row r="1477" spans="2:30" ht="3.65" customHeight="1">
      <c r="B1477" s="212"/>
      <c r="K1477" s="343"/>
      <c r="O1477" s="492"/>
      <c r="P1477" s="493"/>
      <c r="Q1477" s="468"/>
      <c r="R1477" s="470"/>
      <c r="S1477" s="470"/>
      <c r="T1477" s="470"/>
      <c r="U1477" s="470"/>
      <c r="V1477" s="350"/>
      <c r="W1477" s="350"/>
      <c r="X1477" s="470"/>
      <c r="Y1477" s="470"/>
      <c r="Z1477" s="470"/>
      <c r="AA1477" s="470"/>
      <c r="AB1477" s="483"/>
      <c r="AC1477" s="492"/>
      <c r="AD1477" s="493"/>
    </row>
    <row r="1478" spans="2:30" ht="3.65" customHeight="1">
      <c r="B1478" s="212"/>
      <c r="K1478" s="343"/>
      <c r="O1478" s="492"/>
      <c r="P1478" s="493"/>
      <c r="Q1478" s="468"/>
      <c r="R1478" s="470"/>
      <c r="S1478" s="470"/>
      <c r="T1478" s="470"/>
      <c r="U1478" s="470"/>
      <c r="V1478" s="350"/>
      <c r="W1478" s="350"/>
      <c r="X1478" s="470"/>
      <c r="Y1478" s="470"/>
      <c r="Z1478" s="470"/>
      <c r="AA1478" s="470"/>
      <c r="AB1478" s="483"/>
      <c r="AC1478" s="492"/>
      <c r="AD1478" s="493"/>
    </row>
    <row r="1479" spans="2:30" ht="3.65" customHeight="1">
      <c r="B1479" s="212"/>
      <c r="K1479" s="343"/>
      <c r="O1479" s="492"/>
      <c r="P1479" s="493"/>
      <c r="Q1479" s="468"/>
      <c r="R1479" s="470"/>
      <c r="S1479" s="470"/>
      <c r="T1479" s="470"/>
      <c r="U1479" s="470"/>
      <c r="V1479" s="350"/>
      <c r="W1479" s="350"/>
      <c r="X1479" s="470"/>
      <c r="Y1479" s="470"/>
      <c r="Z1479" s="470"/>
      <c r="AA1479" s="470"/>
      <c r="AB1479" s="483"/>
      <c r="AC1479" s="492"/>
      <c r="AD1479" s="493"/>
    </row>
    <row r="1480" spans="2:30" ht="3.65" customHeight="1">
      <c r="B1480" s="212"/>
      <c r="K1480" s="343"/>
      <c r="O1480" s="492"/>
      <c r="P1480" s="493"/>
      <c r="Q1480" s="468"/>
      <c r="R1480" s="470"/>
      <c r="S1480" s="470"/>
      <c r="T1480" s="470"/>
      <c r="U1480" s="470"/>
      <c r="V1480" s="350"/>
      <c r="W1480" s="350"/>
      <c r="X1480" s="470"/>
      <c r="Y1480" s="470"/>
      <c r="Z1480" s="470"/>
      <c r="AA1480" s="470"/>
      <c r="AB1480" s="483"/>
      <c r="AC1480" s="492"/>
      <c r="AD1480" s="493"/>
    </row>
    <row r="1481" spans="2:30" ht="3.65" customHeight="1">
      <c r="B1481" s="212"/>
      <c r="K1481" s="343"/>
      <c r="O1481" s="492"/>
      <c r="P1481" s="493"/>
      <c r="Q1481" s="468"/>
      <c r="R1481" s="470"/>
      <c r="S1481" s="470"/>
      <c r="T1481" s="470"/>
      <c r="U1481" s="470"/>
      <c r="V1481" s="350"/>
      <c r="W1481" s="350"/>
      <c r="X1481" s="470"/>
      <c r="Y1481" s="470"/>
      <c r="Z1481" s="470"/>
      <c r="AA1481" s="470"/>
      <c r="AB1481" s="483"/>
      <c r="AC1481" s="492"/>
      <c r="AD1481" s="493"/>
    </row>
    <row r="1482" spans="2:30" ht="3.65" customHeight="1">
      <c r="B1482" s="212"/>
      <c r="K1482" s="343"/>
      <c r="O1482" s="492"/>
      <c r="P1482" s="493"/>
      <c r="Q1482" s="468"/>
      <c r="R1482" s="470"/>
      <c r="S1482" s="470"/>
      <c r="T1482" s="470"/>
      <c r="U1482" s="470"/>
      <c r="V1482" s="350"/>
      <c r="W1482" s="350"/>
      <c r="X1482" s="470"/>
      <c r="Y1482" s="470"/>
      <c r="Z1482" s="470"/>
      <c r="AA1482" s="470"/>
      <c r="AB1482" s="483"/>
      <c r="AC1482" s="492"/>
      <c r="AD1482" s="493"/>
    </row>
    <row r="1483" spans="2:30" ht="3.65" customHeight="1">
      <c r="B1483" s="212"/>
      <c r="K1483" s="343"/>
      <c r="O1483" s="492"/>
      <c r="P1483" s="493"/>
      <c r="Q1483" s="468"/>
      <c r="R1483" s="470"/>
      <c r="S1483" s="470"/>
      <c r="T1483" s="470"/>
      <c r="U1483" s="470"/>
      <c r="V1483" s="350"/>
      <c r="W1483" s="350"/>
      <c r="X1483" s="470"/>
      <c r="Y1483" s="470"/>
      <c r="Z1483" s="470"/>
      <c r="AA1483" s="470"/>
      <c r="AB1483" s="483"/>
      <c r="AC1483" s="492"/>
      <c r="AD1483" s="493"/>
    </row>
    <row r="1484" spans="2:30" ht="3.65" customHeight="1">
      <c r="B1484" s="212"/>
      <c r="K1484" s="343"/>
      <c r="O1484" s="492"/>
      <c r="P1484" s="493"/>
      <c r="Q1484" s="482"/>
      <c r="R1484" s="470"/>
      <c r="S1484" s="470"/>
      <c r="T1484" s="470"/>
      <c r="U1484" s="470"/>
      <c r="V1484" s="350"/>
      <c r="W1484" s="350"/>
      <c r="X1484" s="470"/>
      <c r="Y1484" s="470"/>
      <c r="Z1484" s="470"/>
      <c r="AA1484" s="470"/>
      <c r="AB1484" s="483"/>
      <c r="AC1484" s="492"/>
      <c r="AD1484" s="493"/>
    </row>
    <row r="1485" spans="2:30" ht="3.65" customHeight="1">
      <c r="B1485" s="212"/>
      <c r="K1485" s="343"/>
      <c r="O1485" s="492"/>
      <c r="P1485" s="493"/>
      <c r="Q1485" s="468"/>
      <c r="R1485" s="470"/>
      <c r="S1485" s="470"/>
      <c r="T1485" s="470"/>
      <c r="U1485" s="470"/>
      <c r="V1485" s="470"/>
      <c r="W1485" s="470"/>
      <c r="X1485" s="470"/>
      <c r="Y1485" s="470"/>
      <c r="Z1485" s="470"/>
      <c r="AA1485" s="470"/>
      <c r="AB1485" s="483"/>
      <c r="AC1485" s="492"/>
      <c r="AD1485" s="493"/>
    </row>
    <row r="1486" spans="2:30" ht="3.65" customHeight="1">
      <c r="B1486" s="212"/>
      <c r="K1486" s="343"/>
      <c r="O1486" s="492"/>
      <c r="P1486" s="493"/>
      <c r="Q1486" s="496"/>
      <c r="R1486" s="470"/>
      <c r="S1486" s="470"/>
      <c r="T1486" s="470"/>
      <c r="U1486" s="470"/>
      <c r="V1486" s="470"/>
      <c r="W1486" s="470"/>
      <c r="X1486" s="470"/>
      <c r="Y1486" s="470"/>
      <c r="Z1486" s="470"/>
      <c r="AA1486" s="470"/>
      <c r="AB1486" s="409"/>
      <c r="AC1486" s="492"/>
      <c r="AD1486" s="493"/>
    </row>
    <row r="1487" spans="2:30" ht="3.65" customHeight="1">
      <c r="B1487" s="212"/>
      <c r="K1487" s="343"/>
      <c r="O1487" s="492"/>
      <c r="P1487" s="493"/>
      <c r="Q1487" s="482"/>
      <c r="R1487" s="470"/>
      <c r="S1487" s="470"/>
      <c r="T1487" s="470"/>
      <c r="U1487" s="470"/>
      <c r="V1487" s="470"/>
      <c r="W1487" s="470"/>
      <c r="X1487" s="470"/>
      <c r="Y1487" s="470"/>
      <c r="Z1487" s="470"/>
      <c r="AA1487" s="470"/>
      <c r="AB1487" s="470"/>
      <c r="AC1487" s="492"/>
      <c r="AD1487" s="493"/>
    </row>
    <row r="1488" spans="2:30" ht="3.65" customHeight="1">
      <c r="B1488" s="212"/>
      <c r="K1488" s="343"/>
      <c r="O1488" s="492"/>
      <c r="P1488" s="493"/>
      <c r="Q1488" s="482"/>
      <c r="R1488" s="470"/>
      <c r="S1488" s="470"/>
      <c r="T1488" s="470"/>
      <c r="U1488" s="470"/>
      <c r="V1488" s="470"/>
      <c r="W1488" s="470"/>
      <c r="X1488" s="470"/>
      <c r="Y1488" s="470"/>
      <c r="Z1488" s="470"/>
      <c r="AA1488" s="470"/>
      <c r="AB1488" s="470"/>
      <c r="AC1488" s="492"/>
      <c r="AD1488" s="493"/>
    </row>
    <row r="1489" spans="2:30" ht="3.65" customHeight="1">
      <c r="B1489" s="212"/>
      <c r="K1489" s="343"/>
      <c r="O1489" s="492"/>
      <c r="P1489" s="493"/>
      <c r="Q1489" s="482"/>
      <c r="R1489" s="470"/>
      <c r="S1489" s="470"/>
      <c r="T1489" s="470"/>
      <c r="U1489" s="470"/>
      <c r="V1489" s="470"/>
      <c r="W1489" s="470"/>
      <c r="X1489" s="470"/>
      <c r="Y1489" s="470"/>
      <c r="Z1489" s="470"/>
      <c r="AA1489" s="470"/>
      <c r="AB1489" s="470"/>
      <c r="AC1489" s="492"/>
      <c r="AD1489" s="493"/>
    </row>
    <row r="1490" spans="2:30" ht="3.65" customHeight="1">
      <c r="B1490" s="212"/>
      <c r="K1490" s="343"/>
      <c r="O1490" s="492"/>
      <c r="P1490" s="493"/>
      <c r="Q1490" s="482"/>
      <c r="R1490" s="470"/>
      <c r="S1490" s="470"/>
      <c r="T1490" s="470"/>
      <c r="U1490" s="470"/>
      <c r="V1490" s="470"/>
      <c r="W1490" s="470"/>
      <c r="X1490" s="470"/>
      <c r="Y1490" s="470"/>
      <c r="Z1490" s="470"/>
      <c r="AA1490" s="470"/>
      <c r="AB1490" s="470"/>
      <c r="AC1490" s="492"/>
      <c r="AD1490" s="493"/>
    </row>
    <row r="1491" spans="2:30" ht="3.65" customHeight="1">
      <c r="B1491" s="212"/>
      <c r="K1491" s="343"/>
      <c r="O1491" s="492"/>
      <c r="P1491" s="493"/>
      <c r="Q1491" s="468"/>
      <c r="R1491" s="470"/>
      <c r="S1491" s="470"/>
      <c r="T1491" s="470"/>
      <c r="U1491" s="470"/>
      <c r="V1491" s="470"/>
      <c r="W1491" s="470"/>
      <c r="X1491" s="470"/>
      <c r="Y1491" s="470"/>
      <c r="Z1491" s="470"/>
      <c r="AA1491" s="470"/>
      <c r="AB1491" s="470"/>
      <c r="AC1491" s="492"/>
      <c r="AD1491" s="493"/>
    </row>
    <row r="1492" spans="2:30" ht="3.65" customHeight="1">
      <c r="B1492" s="212"/>
      <c r="K1492" s="343"/>
      <c r="O1492" s="492"/>
      <c r="P1492" s="493"/>
      <c r="Q1492" s="482"/>
      <c r="R1492" s="470"/>
      <c r="S1492" s="470"/>
      <c r="T1492" s="470"/>
      <c r="U1492" s="470"/>
      <c r="V1492" s="470"/>
      <c r="W1492" s="470"/>
      <c r="X1492" s="470"/>
      <c r="Y1492" s="470"/>
      <c r="Z1492" s="470"/>
      <c r="AA1492" s="470"/>
      <c r="AB1492" s="470"/>
      <c r="AC1492" s="492"/>
      <c r="AD1492" s="493"/>
    </row>
    <row r="1493" spans="2:30" ht="3.65" customHeight="1">
      <c r="B1493" s="212"/>
      <c r="K1493" s="343"/>
      <c r="O1493" s="492"/>
      <c r="P1493" s="493"/>
      <c r="Q1493" s="468"/>
      <c r="R1493" s="470"/>
      <c r="S1493" s="470"/>
      <c r="T1493" s="470"/>
      <c r="U1493" s="470"/>
      <c r="V1493" s="470"/>
      <c r="W1493" s="470"/>
      <c r="X1493" s="470"/>
      <c r="Y1493" s="994" t="s">
        <v>220</v>
      </c>
      <c r="Z1493" s="994"/>
      <c r="AA1493" s="994"/>
      <c r="AB1493" s="995"/>
      <c r="AC1493" s="492"/>
      <c r="AD1493" s="493"/>
    </row>
    <row r="1494" spans="2:30" ht="3.65" customHeight="1">
      <c r="B1494" s="212"/>
      <c r="K1494" s="343"/>
      <c r="O1494" s="492"/>
      <c r="P1494" s="493"/>
      <c r="Q1494" s="496"/>
      <c r="R1494" s="470"/>
      <c r="S1494" s="470"/>
      <c r="T1494" s="470"/>
      <c r="U1494" s="470"/>
      <c r="V1494" s="470"/>
      <c r="W1494" s="470"/>
      <c r="X1494" s="470"/>
      <c r="Y1494" s="994"/>
      <c r="Z1494" s="994"/>
      <c r="AA1494" s="994"/>
      <c r="AB1494" s="995"/>
      <c r="AC1494" s="492"/>
      <c r="AD1494" s="493"/>
    </row>
    <row r="1495" spans="2:30" ht="3.65" customHeight="1">
      <c r="B1495" s="212"/>
      <c r="K1495" s="343"/>
      <c r="O1495" s="492"/>
      <c r="P1495" s="493"/>
      <c r="Q1495" s="497"/>
      <c r="R1495" s="498"/>
      <c r="S1495" s="498"/>
      <c r="T1495" s="498"/>
      <c r="U1495" s="498"/>
      <c r="V1495" s="498"/>
      <c r="W1495" s="498"/>
      <c r="X1495" s="498"/>
      <c r="Y1495" s="1542"/>
      <c r="Z1495" s="1542"/>
      <c r="AA1495" s="1542"/>
      <c r="AB1495" s="1545"/>
      <c r="AC1495" s="492"/>
      <c r="AD1495" s="493"/>
    </row>
    <row r="1496" spans="2:30" ht="3.65" customHeight="1">
      <c r="B1496" s="212"/>
      <c r="K1496" s="343"/>
      <c r="O1496" s="486"/>
      <c r="P1496" s="487"/>
      <c r="Q1496" s="487"/>
      <c r="R1496" s="487"/>
      <c r="S1496" s="487"/>
      <c r="T1496" s="487"/>
      <c r="U1496" s="487"/>
      <c r="V1496" s="487"/>
      <c r="W1496" s="487"/>
      <c r="X1496" s="487"/>
      <c r="Y1496" s="487"/>
      <c r="Z1496" s="487"/>
      <c r="AA1496" s="487"/>
      <c r="AB1496" s="487"/>
      <c r="AC1496" s="487"/>
      <c r="AD1496" s="488"/>
    </row>
    <row r="1497" spans="2:30" ht="3.65" customHeight="1">
      <c r="B1497" s="212"/>
      <c r="K1497" s="343"/>
      <c r="O1497" s="489"/>
      <c r="P1497" s="490"/>
      <c r="Q1497" s="490"/>
      <c r="R1497" s="490"/>
      <c r="S1497" s="490"/>
      <c r="T1497" s="490"/>
      <c r="U1497" s="490"/>
      <c r="V1497" s="490"/>
      <c r="W1497" s="490"/>
      <c r="X1497" s="490"/>
      <c r="Y1497" s="490"/>
      <c r="Z1497" s="490"/>
      <c r="AA1497" s="490"/>
      <c r="AB1497" s="490"/>
      <c r="AC1497" s="490"/>
      <c r="AD1497" s="491"/>
    </row>
    <row r="1498" spans="2:30" ht="3.65" customHeight="1">
      <c r="B1498" s="212"/>
      <c r="K1498" s="343"/>
      <c r="O1498" s="476"/>
      <c r="P1498" s="477"/>
      <c r="Q1498" s="477"/>
      <c r="R1498" s="477"/>
      <c r="S1498" s="477"/>
      <c r="T1498" s="477"/>
      <c r="U1498" s="477"/>
      <c r="V1498" s="477"/>
      <c r="W1498" s="477"/>
      <c r="X1498" s="477"/>
      <c r="Y1498" s="477"/>
      <c r="Z1498" s="477"/>
      <c r="AA1498" s="477"/>
      <c r="AB1498" s="477"/>
      <c r="AC1498" s="477"/>
      <c r="AD1498" s="478"/>
    </row>
    <row r="1499" spans="2:30" ht="3.65" customHeight="1">
      <c r="B1499" s="212"/>
      <c r="K1499" s="343"/>
      <c r="O1499" s="476"/>
      <c r="P1499" s="477"/>
      <c r="Q1499" s="477"/>
      <c r="R1499" s="477"/>
      <c r="S1499" s="477"/>
      <c r="T1499" s="477"/>
      <c r="U1499" s="477"/>
      <c r="V1499" s="477"/>
      <c r="W1499" s="477"/>
      <c r="X1499" s="477"/>
      <c r="Y1499" s="477"/>
      <c r="Z1499" s="477"/>
      <c r="AA1499" s="477"/>
      <c r="AB1499" s="477"/>
      <c r="AC1499" s="477"/>
      <c r="AD1499" s="478"/>
    </row>
    <row r="1500" spans="2:30" ht="3.65" customHeight="1">
      <c r="B1500" s="212"/>
      <c r="K1500" s="343"/>
      <c r="O1500" s="476"/>
      <c r="P1500" s="477"/>
      <c r="Q1500" s="477"/>
      <c r="R1500" s="477"/>
      <c r="S1500" s="477"/>
      <c r="T1500" s="477"/>
      <c r="U1500" s="477"/>
      <c r="V1500" s="477"/>
      <c r="W1500" s="477"/>
      <c r="X1500" s="477"/>
      <c r="Y1500" s="477"/>
      <c r="Z1500" s="477"/>
      <c r="AA1500" s="477"/>
      <c r="AB1500" s="477"/>
      <c r="AC1500" s="477"/>
      <c r="AD1500" s="478"/>
    </row>
    <row r="1501" spans="2:30" ht="3.65" customHeight="1">
      <c r="B1501" s="212"/>
      <c r="K1501" s="343"/>
      <c r="O1501" s="479"/>
      <c r="P1501" s="480"/>
      <c r="Q1501" s="480"/>
      <c r="R1501" s="480"/>
      <c r="S1501" s="480"/>
      <c r="T1501" s="480"/>
      <c r="U1501" s="480"/>
      <c r="V1501" s="480"/>
      <c r="W1501" s="480"/>
      <c r="X1501" s="480"/>
      <c r="Y1501" s="480"/>
      <c r="Z1501" s="480"/>
      <c r="AA1501" s="480"/>
      <c r="AB1501" s="480"/>
      <c r="AC1501" s="480"/>
      <c r="AD1501" s="481"/>
    </row>
    <row r="1502" spans="2:30" ht="3.65" customHeight="1">
      <c r="B1502" s="212"/>
      <c r="K1502" s="343"/>
    </row>
    <row r="1503" spans="2:30" ht="3.65" customHeight="1">
      <c r="B1503" s="212"/>
      <c r="K1503" s="343"/>
    </row>
    <row r="1504" spans="2:30" ht="3.65" customHeight="1">
      <c r="B1504" s="212"/>
      <c r="K1504" s="343"/>
    </row>
    <row r="1505" spans="2:109" ht="3.65" customHeight="1">
      <c r="B1505" s="205"/>
      <c r="C1505" s="259"/>
      <c r="D1505" s="259"/>
      <c r="E1505" s="259"/>
      <c r="F1505" s="259"/>
      <c r="G1505" s="259"/>
      <c r="H1505" s="259"/>
      <c r="I1505" s="259"/>
      <c r="J1505" s="259"/>
      <c r="K1505" s="323"/>
      <c r="L1505" s="259"/>
      <c r="M1505" s="259"/>
      <c r="N1505" s="259"/>
      <c r="O1505" s="259"/>
      <c r="P1505" s="259"/>
      <c r="Q1505" s="259"/>
      <c r="R1505" s="259"/>
      <c r="S1505" s="259"/>
      <c r="T1505" s="259"/>
      <c r="U1505" s="259"/>
      <c r="V1505" s="259"/>
      <c r="W1505" s="259"/>
      <c r="X1505" s="259"/>
      <c r="Y1505" s="259"/>
      <c r="Z1505" s="259"/>
      <c r="AA1505" s="259"/>
      <c r="AB1505" s="259"/>
      <c r="AC1505" s="259"/>
      <c r="AD1505" s="259"/>
      <c r="AE1505" s="259"/>
      <c r="AF1505" s="259"/>
      <c r="AG1505" s="259"/>
      <c r="AH1505" s="259"/>
      <c r="AI1505" s="259"/>
      <c r="AJ1505" s="259"/>
      <c r="AK1505" s="259"/>
      <c r="AL1505" s="259"/>
      <c r="AM1505" s="259"/>
      <c r="AN1505" s="259"/>
      <c r="AO1505" s="259"/>
      <c r="AP1505" s="259"/>
      <c r="AQ1505" s="259"/>
      <c r="AR1505" s="259"/>
      <c r="AS1505" s="259"/>
      <c r="AT1505" s="259"/>
      <c r="AU1505" s="259"/>
      <c r="AV1505" s="259"/>
      <c r="AW1505" s="259"/>
      <c r="AX1505" s="259"/>
      <c r="AY1505" s="259"/>
      <c r="AZ1505" s="259"/>
      <c r="BA1505" s="259"/>
      <c r="BB1505" s="259"/>
      <c r="BC1505" s="259"/>
      <c r="BD1505" s="259"/>
      <c r="BE1505" s="259"/>
      <c r="BF1505" s="259"/>
      <c r="BG1505" s="259"/>
      <c r="BH1505" s="259"/>
      <c r="BI1505" s="259"/>
      <c r="BJ1505" s="259"/>
      <c r="BK1505" s="259"/>
      <c r="BL1505" s="259"/>
      <c r="BM1505" s="259"/>
      <c r="BN1505" s="259"/>
      <c r="BO1505" s="259"/>
      <c r="BP1505" s="259"/>
      <c r="BQ1505" s="259"/>
      <c r="BR1505" s="259"/>
      <c r="BS1505" s="259"/>
      <c r="BT1505" s="259"/>
      <c r="BU1505" s="259"/>
      <c r="BV1505" s="259"/>
      <c r="BW1505" s="259"/>
      <c r="BX1505" s="259"/>
      <c r="BY1505" s="259"/>
      <c r="BZ1505" s="259"/>
      <c r="CA1505" s="259"/>
      <c r="CB1505" s="259"/>
      <c r="CC1505" s="259"/>
      <c r="CD1505" s="259"/>
      <c r="CE1505" s="259"/>
      <c r="CF1505" s="259"/>
      <c r="CG1505" s="259"/>
      <c r="CH1505" s="259"/>
      <c r="CI1505" s="259"/>
      <c r="CJ1505" s="259"/>
      <c r="CK1505" s="259"/>
      <c r="CL1505" s="259"/>
      <c r="CM1505" s="259"/>
      <c r="CN1505" s="259"/>
      <c r="CO1505" s="259"/>
      <c r="CP1505" s="259"/>
      <c r="CQ1505" s="259"/>
      <c r="CR1505" s="259"/>
      <c r="CS1505" s="259"/>
      <c r="CT1505" s="259"/>
      <c r="CU1505" s="259"/>
      <c r="CV1505" s="259"/>
      <c r="CW1505" s="259"/>
      <c r="CX1505" s="259"/>
      <c r="CY1505" s="259"/>
      <c r="CZ1505" s="259"/>
      <c r="DA1505" s="259"/>
      <c r="DB1505" s="259"/>
      <c r="DC1505" s="259"/>
      <c r="DD1505" s="259"/>
      <c r="DE1505" s="259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24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40" t="str">
        <f>"T_VBB"&amp;"X"&amp;G1507&amp;"X"&amp;I1507&amp;"X"&amp;J1507</f>
        <v>T_VBBX2500X1of4X1800</v>
      </c>
      <c r="C1507" s="208"/>
      <c r="D1507" s="209" t="s">
        <v>75</v>
      </c>
      <c r="E1507" s="341" t="s">
        <v>220</v>
      </c>
      <c r="F1507" s="208" t="s">
        <v>125</v>
      </c>
      <c r="G1507" s="456">
        <v>2500</v>
      </c>
      <c r="H1507" s="325" t="s">
        <v>117</v>
      </c>
      <c r="I1507" s="457" t="s">
        <v>191</v>
      </c>
      <c r="J1507" s="210">
        <v>1800</v>
      </c>
      <c r="K1507" s="342"/>
      <c r="L1507" s="260"/>
      <c r="M1507" s="260"/>
      <c r="N1507" s="260"/>
      <c r="O1507" s="260"/>
      <c r="P1507" s="260"/>
      <c r="Q1507" s="260"/>
      <c r="R1507" s="260"/>
      <c r="S1507" s="260"/>
      <c r="T1507" s="260"/>
      <c r="U1507" s="260"/>
      <c r="V1507" s="260"/>
      <c r="W1507" s="260"/>
      <c r="X1507" s="260"/>
      <c r="Y1507" s="260"/>
      <c r="Z1507" s="260"/>
      <c r="AA1507" s="260"/>
      <c r="AB1507" s="260"/>
      <c r="AC1507" s="260"/>
      <c r="AD1507" s="260"/>
      <c r="AE1507" s="260"/>
      <c r="AF1507" s="260"/>
      <c r="AG1507" s="260"/>
      <c r="AH1507" s="260"/>
      <c r="AI1507" s="260"/>
      <c r="AJ1507" s="260"/>
      <c r="AK1507" s="260"/>
      <c r="AL1507" s="260"/>
      <c r="AM1507" s="260"/>
      <c r="AN1507" s="260"/>
      <c r="AO1507" s="260"/>
      <c r="AP1507" s="260"/>
      <c r="AQ1507" s="260"/>
      <c r="AR1507" s="260"/>
      <c r="AS1507" s="260"/>
      <c r="AT1507" s="260"/>
      <c r="AU1507" s="260"/>
      <c r="AV1507" s="260"/>
      <c r="AW1507" s="260"/>
      <c r="AX1507" s="260"/>
      <c r="AY1507" s="260"/>
      <c r="AZ1507" s="260"/>
      <c r="BA1507" s="260"/>
      <c r="BB1507" s="260"/>
      <c r="BC1507" s="260"/>
      <c r="BD1507" s="260"/>
      <c r="BE1507" s="260"/>
      <c r="BF1507" s="260"/>
      <c r="BG1507" s="260"/>
      <c r="BH1507" s="260"/>
      <c r="BI1507" s="260"/>
      <c r="BJ1507" s="260"/>
      <c r="BK1507" s="260"/>
      <c r="BL1507" s="260"/>
      <c r="BM1507" s="260"/>
      <c r="BN1507" s="260"/>
      <c r="BO1507" s="260"/>
      <c r="BP1507" s="260"/>
      <c r="BQ1507" s="260"/>
      <c r="BR1507" s="260"/>
      <c r="BS1507" s="260"/>
      <c r="BT1507" s="260"/>
      <c r="BU1507" s="260"/>
      <c r="BV1507" s="260"/>
      <c r="BW1507" s="260"/>
      <c r="BX1507" s="260"/>
      <c r="BY1507" s="260"/>
      <c r="BZ1507" s="260"/>
      <c r="CA1507" s="260"/>
      <c r="CB1507" s="260"/>
      <c r="CC1507" s="260"/>
      <c r="CD1507" s="260"/>
      <c r="CE1507" s="260"/>
      <c r="CF1507" s="260"/>
      <c r="CG1507" s="260"/>
      <c r="CH1507" s="260"/>
      <c r="CI1507" s="260"/>
      <c r="CJ1507" s="260"/>
      <c r="CK1507" s="260"/>
      <c r="CL1507" s="260"/>
      <c r="CM1507" s="260"/>
      <c r="CN1507" s="260"/>
      <c r="CO1507" s="260"/>
      <c r="CP1507" s="260"/>
      <c r="CQ1507" s="260"/>
      <c r="CR1507" s="260"/>
      <c r="CS1507" s="260"/>
      <c r="CT1507" s="260"/>
      <c r="CU1507" s="260"/>
      <c r="CV1507" s="260"/>
      <c r="CW1507" s="260"/>
      <c r="CX1507" s="260"/>
      <c r="CY1507" s="260"/>
      <c r="CZ1507" s="260"/>
      <c r="DA1507" s="260"/>
      <c r="DB1507" s="260"/>
      <c r="DC1507" s="260"/>
      <c r="DD1507" s="260"/>
      <c r="DE1507" s="260"/>
    </row>
    <row r="1508" spans="2:109" ht="10.5" customHeight="1">
      <c r="B1508" s="326" t="str">
        <f>MID(D1507,1,1)&amp;"_"&amp;E1507&amp;"X"&amp;MID(H1507,3,4)&amp;"X"&amp;MID(J1507,3,4)&amp;G1507&amp;I1507</f>
        <v>T_VBBX400X0025001of4</v>
      </c>
      <c r="K1508" s="343"/>
    </row>
    <row r="1509" spans="2:109" ht="3.65" customHeight="1">
      <c r="B1509" s="212"/>
      <c r="K1509" s="343"/>
    </row>
    <row r="1510" spans="2:109" ht="3.65" customHeight="1">
      <c r="B1510" s="212"/>
      <c r="K1510" s="343"/>
    </row>
    <row r="1511" spans="2:109" ht="3.65" customHeight="1">
      <c r="B1511" s="212"/>
      <c r="K1511" s="343"/>
    </row>
    <row r="1512" spans="2:109" ht="3.65" customHeight="1">
      <c r="B1512" s="212"/>
      <c r="K1512" s="343"/>
      <c r="O1512" s="486"/>
      <c r="P1512" s="487"/>
      <c r="Q1512" s="487"/>
      <c r="R1512" s="487"/>
      <c r="S1512" s="487"/>
      <c r="T1512" s="487"/>
      <c r="U1512" s="487"/>
      <c r="V1512" s="487"/>
      <c r="W1512" s="487"/>
      <c r="X1512" s="487"/>
      <c r="Y1512" s="487"/>
      <c r="Z1512" s="487"/>
      <c r="AA1512" s="487"/>
      <c r="AB1512" s="487"/>
      <c r="AC1512" s="487"/>
      <c r="AD1512" s="488"/>
    </row>
    <row r="1513" spans="2:109" ht="3.65" customHeight="1">
      <c r="B1513" s="212"/>
      <c r="K1513" s="343"/>
      <c r="O1513" s="489"/>
      <c r="P1513" s="490"/>
      <c r="Q1513" s="490"/>
      <c r="R1513" s="490"/>
      <c r="S1513" s="490"/>
      <c r="T1513" s="490"/>
      <c r="U1513" s="490"/>
      <c r="V1513" s="490"/>
      <c r="W1513" s="490"/>
      <c r="X1513" s="490"/>
      <c r="Y1513" s="490"/>
      <c r="Z1513" s="490"/>
      <c r="AA1513" s="490"/>
      <c r="AB1513" s="490"/>
      <c r="AC1513" s="490"/>
      <c r="AD1513" s="491"/>
    </row>
    <row r="1514" spans="2:109" ht="3.65" customHeight="1">
      <c r="B1514" s="212"/>
      <c r="K1514" s="343"/>
      <c r="O1514" s="492"/>
      <c r="P1514" s="493"/>
      <c r="Q1514" s="956" t="s">
        <v>111</v>
      </c>
      <c r="R1514" s="956"/>
      <c r="S1514" s="956"/>
      <c r="T1514" s="956"/>
      <c r="U1514" s="500"/>
      <c r="V1514" s="470"/>
      <c r="W1514" s="470"/>
      <c r="X1514" s="470"/>
      <c r="AC1514" s="492"/>
      <c r="AD1514" s="493"/>
    </row>
    <row r="1515" spans="2:109" ht="3.65" customHeight="1">
      <c r="B1515" s="212"/>
      <c r="K1515" s="343"/>
      <c r="O1515" s="492"/>
      <c r="P1515" s="493"/>
      <c r="Q1515" s="958"/>
      <c r="R1515" s="958"/>
      <c r="S1515" s="958"/>
      <c r="T1515" s="958"/>
      <c r="U1515" s="470"/>
      <c r="V1515" s="470"/>
      <c r="W1515" s="470"/>
      <c r="X1515" s="470"/>
      <c r="AC1515" s="492"/>
      <c r="AD1515" s="493"/>
    </row>
    <row r="1516" spans="2:109" ht="3.65" customHeight="1">
      <c r="B1516" s="212"/>
      <c r="K1516" s="343"/>
      <c r="O1516" s="492"/>
      <c r="P1516" s="493"/>
      <c r="Q1516" s="958"/>
      <c r="R1516" s="958"/>
      <c r="S1516" s="958"/>
      <c r="T1516" s="958"/>
      <c r="U1516" s="350"/>
      <c r="V1516" s="350"/>
      <c r="W1516" s="350"/>
      <c r="X1516" s="470"/>
      <c r="AC1516" s="492"/>
      <c r="AD1516" s="493"/>
    </row>
    <row r="1517" spans="2:109" ht="3.65" customHeight="1">
      <c r="B1517" s="212"/>
      <c r="K1517" s="343"/>
      <c r="O1517" s="492"/>
      <c r="P1517" s="493"/>
      <c r="Q1517" s="495"/>
      <c r="R1517" s="349"/>
      <c r="S1517" s="896"/>
      <c r="T1517" s="897"/>
      <c r="U1517" s="928"/>
      <c r="V1517" s="350"/>
      <c r="W1517" s="350"/>
      <c r="X1517" s="896"/>
      <c r="Y1517" s="897"/>
      <c r="Z1517" s="928"/>
      <c r="AA1517" s="470"/>
      <c r="AB1517" s="483"/>
      <c r="AC1517" s="492"/>
      <c r="AD1517" s="493"/>
    </row>
    <row r="1518" spans="2:109" ht="3.65" customHeight="1">
      <c r="B1518" s="212"/>
      <c r="K1518" s="343"/>
      <c r="O1518" s="492"/>
      <c r="P1518" s="493"/>
      <c r="Q1518" s="468"/>
      <c r="R1518" s="470"/>
      <c r="S1518" s="899"/>
      <c r="T1518" s="335"/>
      <c r="U1518" s="900"/>
      <c r="V1518" s="350"/>
      <c r="W1518" s="350"/>
      <c r="X1518" s="899"/>
      <c r="Y1518" s="335"/>
      <c r="Z1518" s="900"/>
      <c r="AA1518" s="470"/>
      <c r="AB1518" s="483"/>
      <c r="AC1518" s="492"/>
      <c r="AD1518" s="493"/>
    </row>
    <row r="1519" spans="2:109" ht="3.65" customHeight="1">
      <c r="B1519" s="212"/>
      <c r="K1519" s="343"/>
      <c r="O1519" s="492"/>
      <c r="P1519" s="493"/>
      <c r="Q1519" s="468"/>
      <c r="R1519" s="470"/>
      <c r="S1519" s="875"/>
      <c r="T1519" s="335"/>
      <c r="U1519" s="875"/>
      <c r="V1519" s="350"/>
      <c r="W1519" s="350"/>
      <c r="X1519" s="875"/>
      <c r="Y1519" s="335"/>
      <c r="Z1519" s="875"/>
      <c r="AA1519" s="470"/>
      <c r="AB1519" s="483"/>
      <c r="AC1519" s="492"/>
      <c r="AD1519" s="493"/>
    </row>
    <row r="1520" spans="2:109" ht="3.65" customHeight="1">
      <c r="B1520" s="212"/>
      <c r="K1520" s="343"/>
      <c r="O1520" s="492"/>
      <c r="P1520" s="493"/>
      <c r="Q1520" s="468"/>
      <c r="R1520" s="470"/>
      <c r="S1520" s="875"/>
      <c r="T1520" s="335"/>
      <c r="U1520" s="875"/>
      <c r="V1520" s="350"/>
      <c r="W1520" s="350"/>
      <c r="X1520" s="875"/>
      <c r="Y1520" s="335"/>
      <c r="Z1520" s="875"/>
      <c r="AA1520" s="470"/>
      <c r="AB1520" s="483"/>
      <c r="AC1520" s="492"/>
      <c r="AD1520" s="493"/>
    </row>
    <row r="1521" spans="2:30" ht="3.65" customHeight="1">
      <c r="B1521" s="212"/>
      <c r="K1521" s="343"/>
      <c r="O1521" s="492"/>
      <c r="P1521" s="493"/>
      <c r="Q1521" s="468"/>
      <c r="R1521" s="470"/>
      <c r="S1521" s="875"/>
      <c r="T1521" s="335"/>
      <c r="U1521" s="875"/>
      <c r="V1521" s="350"/>
      <c r="W1521" s="350"/>
      <c r="X1521" s="875"/>
      <c r="Y1521" s="335"/>
      <c r="Z1521" s="875"/>
      <c r="AA1521" s="470"/>
      <c r="AB1521" s="483"/>
      <c r="AC1521" s="492"/>
      <c r="AD1521" s="493"/>
    </row>
    <row r="1522" spans="2:30" ht="3.65" customHeight="1">
      <c r="B1522" s="212"/>
      <c r="K1522" s="343"/>
      <c r="O1522" s="492"/>
      <c r="P1522" s="493"/>
      <c r="Q1522" s="468"/>
      <c r="R1522" s="470"/>
      <c r="S1522" s="875"/>
      <c r="T1522" s="335"/>
      <c r="U1522" s="875"/>
      <c r="V1522" s="350"/>
      <c r="W1522" s="350"/>
      <c r="X1522" s="875"/>
      <c r="Y1522" s="335"/>
      <c r="Z1522" s="875"/>
      <c r="AA1522" s="470"/>
      <c r="AB1522" s="483"/>
      <c r="AC1522" s="492"/>
      <c r="AD1522" s="493"/>
    </row>
    <row r="1523" spans="2:30" ht="3.65" customHeight="1">
      <c r="B1523" s="212"/>
      <c r="K1523" s="343"/>
      <c r="O1523" s="492"/>
      <c r="P1523" s="493"/>
      <c r="Q1523" s="468"/>
      <c r="R1523" s="470"/>
      <c r="S1523" s="875"/>
      <c r="T1523" s="335"/>
      <c r="U1523" s="875"/>
      <c r="V1523" s="350"/>
      <c r="W1523" s="350"/>
      <c r="X1523" s="875"/>
      <c r="Y1523" s="335"/>
      <c r="Z1523" s="875"/>
      <c r="AA1523" s="470"/>
      <c r="AB1523" s="483"/>
      <c r="AC1523" s="492"/>
      <c r="AD1523" s="493"/>
    </row>
    <row r="1524" spans="2:30" ht="3.65" customHeight="1">
      <c r="B1524" s="212"/>
      <c r="K1524" s="343"/>
      <c r="O1524" s="492"/>
      <c r="P1524" s="493"/>
      <c r="Q1524" s="468"/>
      <c r="R1524" s="470"/>
      <c r="S1524" s="875"/>
      <c r="T1524" s="335"/>
      <c r="U1524" s="875"/>
      <c r="V1524" s="350"/>
      <c r="W1524" s="350"/>
      <c r="X1524" s="875"/>
      <c r="Y1524" s="335"/>
      <c r="Z1524" s="875"/>
      <c r="AA1524" s="470"/>
      <c r="AB1524" s="483"/>
      <c r="AC1524" s="492"/>
      <c r="AD1524" s="493"/>
    </row>
    <row r="1525" spans="2:30" ht="3.65" customHeight="1">
      <c r="B1525" s="212"/>
      <c r="K1525" s="343"/>
      <c r="O1525" s="492"/>
      <c r="P1525" s="493"/>
      <c r="Q1525" s="468"/>
      <c r="R1525" s="470"/>
      <c r="S1525" s="875"/>
      <c r="T1525" s="335"/>
      <c r="U1525" s="875"/>
      <c r="V1525" s="350"/>
      <c r="W1525" s="350"/>
      <c r="X1525" s="875"/>
      <c r="Y1525" s="335"/>
      <c r="Z1525" s="875"/>
      <c r="AA1525" s="470"/>
      <c r="AB1525" s="483"/>
      <c r="AC1525" s="492"/>
      <c r="AD1525" s="493"/>
    </row>
    <row r="1526" spans="2:30" ht="3.65" customHeight="1">
      <c r="B1526" s="212"/>
      <c r="K1526" s="343"/>
      <c r="O1526" s="492"/>
      <c r="P1526" s="493"/>
      <c r="Q1526" s="468"/>
      <c r="R1526" s="470"/>
      <c r="S1526" s="875"/>
      <c r="T1526" s="335"/>
      <c r="U1526" s="875"/>
      <c r="V1526" s="350"/>
      <c r="W1526" s="350"/>
      <c r="X1526" s="875"/>
      <c r="Y1526" s="335"/>
      <c r="Z1526" s="875"/>
      <c r="AA1526" s="470"/>
      <c r="AB1526" s="483"/>
      <c r="AC1526" s="492"/>
      <c r="AD1526" s="493"/>
    </row>
    <row r="1527" spans="2:30" ht="3.65" customHeight="1">
      <c r="B1527" s="212"/>
      <c r="K1527" s="343"/>
      <c r="O1527" s="492"/>
      <c r="P1527" s="493"/>
      <c r="Q1527" s="468"/>
      <c r="R1527" s="470"/>
      <c r="S1527" s="875"/>
      <c r="T1527" s="335"/>
      <c r="U1527" s="875"/>
      <c r="V1527" s="350"/>
      <c r="W1527" s="350"/>
      <c r="X1527" s="875"/>
      <c r="Y1527" s="335"/>
      <c r="Z1527" s="875"/>
      <c r="AA1527" s="470"/>
      <c r="AB1527" s="483"/>
      <c r="AC1527" s="492"/>
      <c r="AD1527" s="493"/>
    </row>
    <row r="1528" spans="2:30" ht="3.65" customHeight="1">
      <c r="B1528" s="212"/>
      <c r="K1528" s="343"/>
      <c r="O1528" s="492"/>
      <c r="P1528" s="493"/>
      <c r="Q1528" s="468"/>
      <c r="R1528" s="470"/>
      <c r="S1528" s="875"/>
      <c r="T1528" s="335"/>
      <c r="U1528" s="875"/>
      <c r="V1528" s="350"/>
      <c r="W1528" s="350"/>
      <c r="X1528" s="875"/>
      <c r="Y1528" s="335"/>
      <c r="Z1528" s="875"/>
      <c r="AA1528" s="470"/>
      <c r="AB1528" s="483"/>
      <c r="AC1528" s="492"/>
      <c r="AD1528" s="493"/>
    </row>
    <row r="1529" spans="2:30" ht="3.65" customHeight="1">
      <c r="B1529" s="212"/>
      <c r="K1529" s="343"/>
      <c r="O1529" s="492"/>
      <c r="P1529" s="493"/>
      <c r="Q1529" s="468"/>
      <c r="R1529" s="470"/>
      <c r="S1529" s="875"/>
      <c r="T1529" s="335"/>
      <c r="U1529" s="875"/>
      <c r="V1529" s="350"/>
      <c r="W1529" s="350"/>
      <c r="X1529" s="875"/>
      <c r="Y1529" s="335"/>
      <c r="Z1529" s="875"/>
      <c r="AA1529" s="470"/>
      <c r="AB1529" s="483"/>
      <c r="AC1529" s="492"/>
      <c r="AD1529" s="493"/>
    </row>
    <row r="1530" spans="2:30" ht="3.65" customHeight="1">
      <c r="B1530" s="212"/>
      <c r="K1530" s="343"/>
      <c r="O1530" s="492"/>
      <c r="P1530" s="493"/>
      <c r="Q1530" s="468"/>
      <c r="R1530" s="470"/>
      <c r="S1530" s="875"/>
      <c r="T1530" s="335"/>
      <c r="U1530" s="875"/>
      <c r="V1530" s="350"/>
      <c r="W1530" s="350"/>
      <c r="X1530" s="875"/>
      <c r="Y1530" s="335"/>
      <c r="Z1530" s="875"/>
      <c r="AA1530" s="470"/>
      <c r="AB1530" s="483"/>
      <c r="AC1530" s="492"/>
      <c r="AD1530" s="493"/>
    </row>
    <row r="1531" spans="2:30" ht="3.65" customHeight="1">
      <c r="B1531" s="212"/>
      <c r="K1531" s="343"/>
      <c r="O1531" s="492"/>
      <c r="P1531" s="493"/>
      <c r="Q1531" s="468"/>
      <c r="R1531" s="470"/>
      <c r="S1531" s="875"/>
      <c r="T1531" s="335"/>
      <c r="U1531" s="875"/>
      <c r="V1531" s="350"/>
      <c r="W1531" s="350"/>
      <c r="X1531" s="875"/>
      <c r="Y1531" s="335"/>
      <c r="Z1531" s="875"/>
      <c r="AA1531" s="470"/>
      <c r="AB1531" s="483"/>
      <c r="AC1531" s="492"/>
      <c r="AD1531" s="493"/>
    </row>
    <row r="1532" spans="2:30" ht="3.65" customHeight="1">
      <c r="B1532" s="212"/>
      <c r="K1532" s="343"/>
      <c r="O1532" s="492"/>
      <c r="P1532" s="493"/>
      <c r="Q1532" s="468"/>
      <c r="R1532" s="470"/>
      <c r="S1532" s="899"/>
      <c r="T1532" s="335"/>
      <c r="U1532" s="900"/>
      <c r="V1532" s="350"/>
      <c r="W1532" s="350"/>
      <c r="X1532" s="899"/>
      <c r="Y1532" s="335"/>
      <c r="Z1532" s="900"/>
      <c r="AA1532" s="470"/>
      <c r="AB1532" s="483"/>
      <c r="AC1532" s="492"/>
      <c r="AD1532" s="493"/>
    </row>
    <row r="1533" spans="2:30" ht="3.65" customHeight="1">
      <c r="B1533" s="212"/>
      <c r="K1533" s="343"/>
      <c r="O1533" s="492"/>
      <c r="P1533" s="493"/>
      <c r="Q1533" s="468"/>
      <c r="R1533" s="470"/>
      <c r="S1533" s="902"/>
      <c r="T1533" s="903"/>
      <c r="U1533" s="904"/>
      <c r="V1533" s="350"/>
      <c r="W1533" s="350"/>
      <c r="X1533" s="902"/>
      <c r="Y1533" s="903"/>
      <c r="Z1533" s="904"/>
      <c r="AA1533" s="470"/>
      <c r="AB1533" s="483"/>
      <c r="AC1533" s="492"/>
      <c r="AD1533" s="493"/>
    </row>
    <row r="1534" spans="2:30" ht="3.65" customHeight="1">
      <c r="B1534" s="212"/>
      <c r="K1534" s="343"/>
      <c r="O1534" s="492"/>
      <c r="P1534" s="493"/>
      <c r="Q1534" s="468"/>
      <c r="R1534" s="470"/>
      <c r="S1534" s="470"/>
      <c r="T1534" s="470"/>
      <c r="U1534" s="470"/>
      <c r="V1534" s="350"/>
      <c r="W1534" s="350"/>
      <c r="X1534" s="470"/>
      <c r="Y1534" s="470"/>
      <c r="Z1534" s="470"/>
      <c r="AA1534" s="470"/>
      <c r="AB1534" s="483"/>
      <c r="AC1534" s="492"/>
      <c r="AD1534" s="493"/>
    </row>
    <row r="1535" spans="2:30" ht="3.65" customHeight="1">
      <c r="B1535" s="212"/>
      <c r="K1535" s="343"/>
      <c r="O1535" s="492"/>
      <c r="P1535" s="493"/>
      <c r="Q1535" s="468"/>
      <c r="R1535" s="470"/>
      <c r="S1535" s="470"/>
      <c r="T1535" s="470"/>
      <c r="U1535" s="470"/>
      <c r="V1535" s="350"/>
      <c r="W1535" s="350"/>
      <c r="X1535" s="470"/>
      <c r="Y1535" s="470"/>
      <c r="Z1535" s="470"/>
      <c r="AA1535" s="470"/>
      <c r="AB1535" s="483"/>
      <c r="AC1535" s="492"/>
      <c r="AD1535" s="493"/>
    </row>
    <row r="1536" spans="2:30" ht="3.65" customHeight="1">
      <c r="B1536" s="212"/>
      <c r="K1536" s="343"/>
      <c r="O1536" s="492"/>
      <c r="P1536" s="493"/>
      <c r="Q1536" s="468"/>
      <c r="R1536" s="470"/>
      <c r="S1536" s="470"/>
      <c r="T1536" s="470"/>
      <c r="U1536" s="470"/>
      <c r="V1536" s="350"/>
      <c r="W1536" s="350"/>
      <c r="X1536" s="470"/>
      <c r="Y1536" s="470"/>
      <c r="Z1536" s="470"/>
      <c r="AA1536" s="470"/>
      <c r="AB1536" s="483"/>
      <c r="AC1536" s="492"/>
      <c r="AD1536" s="493"/>
    </row>
    <row r="1537" spans="2:30" ht="3.65" customHeight="1">
      <c r="B1537" s="212"/>
      <c r="K1537" s="343"/>
      <c r="O1537" s="492"/>
      <c r="P1537" s="493"/>
      <c r="Q1537" s="468"/>
      <c r="R1537" s="470"/>
      <c r="S1537" s="470"/>
      <c r="T1537" s="470"/>
      <c r="U1537" s="470"/>
      <c r="V1537" s="350"/>
      <c r="W1537" s="350"/>
      <c r="X1537" s="470"/>
      <c r="Y1537" s="470"/>
      <c r="Z1537" s="470"/>
      <c r="AA1537" s="470"/>
      <c r="AB1537" s="483"/>
      <c r="AC1537" s="492"/>
      <c r="AD1537" s="493"/>
    </row>
    <row r="1538" spans="2:30" ht="3.65" customHeight="1">
      <c r="B1538" s="212"/>
      <c r="K1538" s="343"/>
      <c r="O1538" s="492"/>
      <c r="P1538" s="493"/>
      <c r="Q1538" s="468"/>
      <c r="R1538" s="470"/>
      <c r="S1538" s="470"/>
      <c r="T1538" s="470"/>
      <c r="U1538" s="470"/>
      <c r="V1538" s="350"/>
      <c r="W1538" s="350"/>
      <c r="X1538" s="470"/>
      <c r="Y1538" s="470"/>
      <c r="Z1538" s="470"/>
      <c r="AA1538" s="470"/>
      <c r="AB1538" s="483"/>
      <c r="AC1538" s="492"/>
      <c r="AD1538" s="493"/>
    </row>
    <row r="1539" spans="2:30" ht="3.65" customHeight="1">
      <c r="B1539" s="212"/>
      <c r="K1539" s="343"/>
      <c r="O1539" s="492"/>
      <c r="P1539" s="493"/>
      <c r="Q1539" s="468"/>
      <c r="R1539" s="470"/>
      <c r="S1539" s="470"/>
      <c r="T1539" s="470"/>
      <c r="U1539" s="470"/>
      <c r="V1539" s="350"/>
      <c r="W1539" s="350"/>
      <c r="X1539" s="470"/>
      <c r="Y1539" s="470"/>
      <c r="Z1539" s="470"/>
      <c r="AA1539" s="470"/>
      <c r="AB1539" s="483"/>
      <c r="AC1539" s="492"/>
      <c r="AD1539" s="493"/>
    </row>
    <row r="1540" spans="2:30" ht="3.65" customHeight="1">
      <c r="B1540" s="212"/>
      <c r="K1540" s="343"/>
      <c r="O1540" s="492"/>
      <c r="P1540" s="493"/>
      <c r="Q1540" s="468"/>
      <c r="R1540" s="470"/>
      <c r="S1540" s="470"/>
      <c r="T1540" s="470"/>
      <c r="U1540" s="470"/>
      <c r="V1540" s="350"/>
      <c r="W1540" s="350"/>
      <c r="X1540" s="470"/>
      <c r="Y1540" s="470"/>
      <c r="Z1540" s="470"/>
      <c r="AA1540" s="470"/>
      <c r="AB1540" s="483"/>
      <c r="AC1540" s="492"/>
      <c r="AD1540" s="493"/>
    </row>
    <row r="1541" spans="2:30" ht="3.65" customHeight="1">
      <c r="B1541" s="212"/>
      <c r="K1541" s="343"/>
      <c r="O1541" s="492"/>
      <c r="P1541" s="493"/>
      <c r="Q1541" s="468"/>
      <c r="R1541" s="470"/>
      <c r="S1541" s="470"/>
      <c r="T1541" s="470"/>
      <c r="U1541" s="470"/>
      <c r="V1541" s="350"/>
      <c r="W1541" s="350"/>
      <c r="X1541" s="470"/>
      <c r="Y1541" s="470"/>
      <c r="Z1541" s="470"/>
      <c r="AA1541" s="470"/>
      <c r="AB1541" s="483"/>
      <c r="AC1541" s="492"/>
      <c r="AD1541" s="493"/>
    </row>
    <row r="1542" spans="2:30" ht="3.65" customHeight="1">
      <c r="B1542" s="212"/>
      <c r="K1542" s="343"/>
      <c r="O1542" s="492"/>
      <c r="P1542" s="493"/>
      <c r="Q1542" s="468"/>
      <c r="R1542" s="470"/>
      <c r="S1542" s="470"/>
      <c r="T1542" s="470"/>
      <c r="U1542" s="470"/>
      <c r="V1542" s="350"/>
      <c r="W1542" s="350"/>
      <c r="X1542" s="470"/>
      <c r="Y1542" s="470"/>
      <c r="Z1542" s="470"/>
      <c r="AA1542" s="470"/>
      <c r="AB1542" s="483"/>
      <c r="AC1542" s="492"/>
      <c r="AD1542" s="493"/>
    </row>
    <row r="1543" spans="2:30" ht="3.65" customHeight="1">
      <c r="B1543" s="212"/>
      <c r="K1543" s="343"/>
      <c r="O1543" s="492"/>
      <c r="P1543" s="493"/>
      <c r="Q1543" s="468"/>
      <c r="R1543" s="470"/>
      <c r="S1543" s="470"/>
      <c r="T1543" s="470"/>
      <c r="U1543" s="470"/>
      <c r="V1543" s="350"/>
      <c r="W1543" s="350"/>
      <c r="X1543" s="470"/>
      <c r="Y1543" s="470"/>
      <c r="Z1543" s="470"/>
      <c r="AA1543" s="470"/>
      <c r="AB1543" s="483"/>
      <c r="AC1543" s="492"/>
      <c r="AD1543" s="493"/>
    </row>
    <row r="1544" spans="2:30" ht="3.65" customHeight="1">
      <c r="B1544" s="212"/>
      <c r="K1544" s="343"/>
      <c r="O1544" s="492"/>
      <c r="P1544" s="493"/>
      <c r="Q1544" s="468"/>
      <c r="R1544" s="470"/>
      <c r="S1544" s="470"/>
      <c r="T1544" s="470"/>
      <c r="U1544" s="470"/>
      <c r="V1544" s="350"/>
      <c r="W1544" s="350"/>
      <c r="X1544" s="470"/>
      <c r="Y1544" s="470"/>
      <c r="Z1544" s="470"/>
      <c r="AA1544" s="470"/>
      <c r="AB1544" s="483"/>
      <c r="AC1544" s="492"/>
      <c r="AD1544" s="493"/>
    </row>
    <row r="1545" spans="2:30" ht="3.65" customHeight="1">
      <c r="B1545" s="212"/>
      <c r="K1545" s="343"/>
      <c r="O1545" s="492"/>
      <c r="P1545" s="493"/>
      <c r="Q1545" s="468"/>
      <c r="R1545" s="470"/>
      <c r="S1545" s="470"/>
      <c r="T1545" s="470"/>
      <c r="U1545" s="470"/>
      <c r="V1545" s="350"/>
      <c r="W1545" s="350"/>
      <c r="X1545" s="470"/>
      <c r="Y1545" s="470"/>
      <c r="Z1545" s="470"/>
      <c r="AA1545" s="470"/>
      <c r="AB1545" s="483"/>
      <c r="AC1545" s="492"/>
      <c r="AD1545" s="493"/>
    </row>
    <row r="1546" spans="2:30" ht="3.65" customHeight="1">
      <c r="B1546" s="212"/>
      <c r="K1546" s="343"/>
      <c r="O1546" s="492"/>
      <c r="P1546" s="493"/>
      <c r="Q1546" s="468"/>
      <c r="R1546" s="470"/>
      <c r="S1546" s="470"/>
      <c r="T1546" s="470"/>
      <c r="U1546" s="470"/>
      <c r="V1546" s="350"/>
      <c r="W1546" s="350"/>
      <c r="X1546" s="470"/>
      <c r="Y1546" s="470"/>
      <c r="Z1546" s="470"/>
      <c r="AA1546" s="470"/>
      <c r="AB1546" s="483"/>
      <c r="AC1546" s="492"/>
      <c r="AD1546" s="493"/>
    </row>
    <row r="1547" spans="2:30" ht="3.65" customHeight="1">
      <c r="B1547" s="212"/>
      <c r="K1547" s="343"/>
      <c r="O1547" s="492"/>
      <c r="P1547" s="493"/>
      <c r="Q1547" s="468"/>
      <c r="R1547" s="470"/>
      <c r="S1547" s="470"/>
      <c r="T1547" s="470"/>
      <c r="U1547" s="470"/>
      <c r="V1547" s="350"/>
      <c r="W1547" s="350"/>
      <c r="X1547" s="470"/>
      <c r="Y1547" s="470"/>
      <c r="Z1547" s="470"/>
      <c r="AA1547" s="470"/>
      <c r="AB1547" s="483"/>
      <c r="AC1547" s="492"/>
      <c r="AD1547" s="493"/>
    </row>
    <row r="1548" spans="2:30" ht="3.65" customHeight="1">
      <c r="B1548" s="212"/>
      <c r="K1548" s="343"/>
      <c r="O1548" s="492"/>
      <c r="P1548" s="493"/>
      <c r="Q1548" s="468"/>
      <c r="R1548" s="470"/>
      <c r="S1548" s="470"/>
      <c r="T1548" s="470"/>
      <c r="U1548" s="470"/>
      <c r="V1548" s="350"/>
      <c r="W1548" s="350"/>
      <c r="X1548" s="470"/>
      <c r="Y1548" s="470"/>
      <c r="Z1548" s="470"/>
      <c r="AA1548" s="470"/>
      <c r="AB1548" s="483"/>
      <c r="AC1548" s="492"/>
      <c r="AD1548" s="493"/>
    </row>
    <row r="1549" spans="2:30" ht="3.65" customHeight="1">
      <c r="B1549" s="212"/>
      <c r="K1549" s="343"/>
      <c r="O1549" s="492"/>
      <c r="P1549" s="493"/>
      <c r="Q1549" s="468"/>
      <c r="R1549" s="470"/>
      <c r="S1549" s="470"/>
      <c r="T1549" s="470"/>
      <c r="U1549" s="470"/>
      <c r="V1549" s="350"/>
      <c r="W1549" s="350"/>
      <c r="X1549" s="470"/>
      <c r="Y1549" s="470"/>
      <c r="Z1549" s="470"/>
      <c r="AA1549" s="470"/>
      <c r="AB1549" s="483"/>
      <c r="AC1549" s="492"/>
      <c r="AD1549" s="493"/>
    </row>
    <row r="1550" spans="2:30" ht="3.65" customHeight="1">
      <c r="B1550" s="212"/>
      <c r="K1550" s="343"/>
      <c r="O1550" s="492"/>
      <c r="P1550" s="493"/>
      <c r="Q1550" s="468"/>
      <c r="R1550" s="470"/>
      <c r="S1550" s="470"/>
      <c r="T1550" s="470"/>
      <c r="U1550" s="470"/>
      <c r="V1550" s="350"/>
      <c r="W1550" s="350"/>
      <c r="X1550" s="470"/>
      <c r="Y1550" s="470"/>
      <c r="Z1550" s="470"/>
      <c r="AA1550" s="470"/>
      <c r="AB1550" s="483"/>
      <c r="AC1550" s="492"/>
      <c r="AD1550" s="493"/>
    </row>
    <row r="1551" spans="2:30" ht="3.65" customHeight="1">
      <c r="B1551" s="212"/>
      <c r="K1551" s="343"/>
      <c r="O1551" s="492"/>
      <c r="P1551" s="493"/>
      <c r="Q1551" s="468"/>
      <c r="R1551" s="470"/>
      <c r="S1551" s="470"/>
      <c r="T1551" s="470"/>
      <c r="U1551" s="470"/>
      <c r="V1551" s="350"/>
      <c r="W1551" s="350"/>
      <c r="X1551" s="470"/>
      <c r="Y1551" s="470"/>
      <c r="Z1551" s="470"/>
      <c r="AA1551" s="470"/>
      <c r="AB1551" s="483"/>
      <c r="AC1551" s="492"/>
      <c r="AD1551" s="493"/>
    </row>
    <row r="1552" spans="2:30" ht="3.65" customHeight="1">
      <c r="B1552" s="212"/>
      <c r="K1552" s="343"/>
      <c r="O1552" s="492"/>
      <c r="P1552" s="493"/>
      <c r="Q1552" s="468"/>
      <c r="R1552" s="470"/>
      <c r="S1552" s="470"/>
      <c r="T1552" s="470"/>
      <c r="U1552" s="470"/>
      <c r="V1552" s="350"/>
      <c r="W1552" s="350"/>
      <c r="X1552" s="470"/>
      <c r="Y1552" s="470"/>
      <c r="Z1552" s="470"/>
      <c r="AA1552" s="470"/>
      <c r="AB1552" s="483"/>
      <c r="AC1552" s="492"/>
      <c r="AD1552" s="493"/>
    </row>
    <row r="1553" spans="2:30" ht="3.65" customHeight="1">
      <c r="B1553" s="212"/>
      <c r="K1553" s="343"/>
      <c r="O1553" s="492"/>
      <c r="P1553" s="493"/>
      <c r="Q1553" s="468"/>
      <c r="R1553" s="470"/>
      <c r="S1553" s="470"/>
      <c r="T1553" s="470"/>
      <c r="U1553" s="470"/>
      <c r="V1553" s="350"/>
      <c r="W1553" s="350"/>
      <c r="X1553" s="470"/>
      <c r="Y1553" s="470"/>
      <c r="Z1553" s="470"/>
      <c r="AA1553" s="470"/>
      <c r="AB1553" s="483"/>
      <c r="AC1553" s="492"/>
      <c r="AD1553" s="493"/>
    </row>
    <row r="1554" spans="2:30" ht="3.65" customHeight="1">
      <c r="B1554" s="212"/>
      <c r="K1554" s="343"/>
      <c r="O1554" s="492"/>
      <c r="P1554" s="493"/>
      <c r="Q1554" s="468"/>
      <c r="R1554" s="470"/>
      <c r="S1554" s="470"/>
      <c r="T1554" s="470"/>
      <c r="U1554" s="470"/>
      <c r="V1554" s="350"/>
      <c r="W1554" s="350"/>
      <c r="X1554" s="470"/>
      <c r="Y1554" s="470"/>
      <c r="Z1554" s="470"/>
      <c r="AA1554" s="470"/>
      <c r="AB1554" s="483"/>
      <c r="AC1554" s="492"/>
      <c r="AD1554" s="493"/>
    </row>
    <row r="1555" spans="2:30" ht="3.65" customHeight="1">
      <c r="B1555" s="212"/>
      <c r="K1555" s="343"/>
      <c r="O1555" s="492"/>
      <c r="P1555" s="493"/>
      <c r="Q1555" s="468"/>
      <c r="R1555" s="470"/>
      <c r="S1555" s="470"/>
      <c r="T1555" s="470"/>
      <c r="U1555" s="470"/>
      <c r="V1555" s="350"/>
      <c r="W1555" s="350"/>
      <c r="X1555" s="470"/>
      <c r="Y1555" s="470"/>
      <c r="Z1555" s="470"/>
      <c r="AA1555" s="470"/>
      <c r="AB1555" s="483"/>
      <c r="AC1555" s="492"/>
      <c r="AD1555" s="493"/>
    </row>
    <row r="1556" spans="2:30" ht="3.65" customHeight="1">
      <c r="B1556" s="212"/>
      <c r="K1556" s="343"/>
      <c r="O1556" s="492"/>
      <c r="P1556" s="493"/>
      <c r="Q1556" s="468"/>
      <c r="R1556" s="470"/>
      <c r="S1556" s="470"/>
      <c r="T1556" s="470"/>
      <c r="U1556" s="470"/>
      <c r="V1556" s="350"/>
      <c r="W1556" s="350"/>
      <c r="X1556" s="470"/>
      <c r="Y1556" s="470"/>
      <c r="Z1556" s="470"/>
      <c r="AA1556" s="470"/>
      <c r="AB1556" s="483"/>
      <c r="AC1556" s="492"/>
      <c r="AD1556" s="493"/>
    </row>
    <row r="1557" spans="2:30" ht="3.65" customHeight="1">
      <c r="B1557" s="212"/>
      <c r="K1557" s="343"/>
      <c r="O1557" s="492"/>
      <c r="P1557" s="493"/>
      <c r="Q1557" s="468"/>
      <c r="R1557" s="470"/>
      <c r="S1557" s="470"/>
      <c r="T1557" s="470"/>
      <c r="U1557" s="470"/>
      <c r="V1557" s="350"/>
      <c r="W1557" s="350"/>
      <c r="X1557" s="470"/>
      <c r="Y1557" s="470"/>
      <c r="Z1557" s="470"/>
      <c r="AA1557" s="470"/>
      <c r="AB1557" s="483"/>
      <c r="AC1557" s="492"/>
      <c r="AD1557" s="493"/>
    </row>
    <row r="1558" spans="2:30" ht="3.65" customHeight="1">
      <c r="B1558" s="212"/>
      <c r="K1558" s="343"/>
      <c r="O1558" s="492"/>
      <c r="P1558" s="493"/>
      <c r="Q1558" s="468"/>
      <c r="R1558" s="470"/>
      <c r="S1558" s="470"/>
      <c r="T1558" s="470"/>
      <c r="U1558" s="470"/>
      <c r="V1558" s="350"/>
      <c r="W1558" s="350"/>
      <c r="X1558" s="470"/>
      <c r="Y1558" s="470"/>
      <c r="Z1558" s="470"/>
      <c r="AA1558" s="470"/>
      <c r="AB1558" s="483"/>
      <c r="AC1558" s="492"/>
      <c r="AD1558" s="493"/>
    </row>
    <row r="1559" spans="2:30" ht="3.65" customHeight="1">
      <c r="B1559" s="212"/>
      <c r="K1559" s="343"/>
      <c r="O1559" s="492"/>
      <c r="P1559" s="493"/>
      <c r="Q1559" s="468"/>
      <c r="R1559" s="470"/>
      <c r="S1559" s="470"/>
      <c r="T1559" s="470"/>
      <c r="U1559" s="470"/>
      <c r="V1559" s="350"/>
      <c r="W1559" s="350"/>
      <c r="X1559" s="470"/>
      <c r="Y1559" s="470"/>
      <c r="Z1559" s="470"/>
      <c r="AA1559" s="470"/>
      <c r="AB1559" s="483"/>
      <c r="AC1559" s="492"/>
      <c r="AD1559" s="493"/>
    </row>
    <row r="1560" spans="2:30" ht="3.65" customHeight="1">
      <c r="B1560" s="212"/>
      <c r="K1560" s="343"/>
      <c r="O1560" s="492"/>
      <c r="P1560" s="493"/>
      <c r="Q1560" s="468"/>
      <c r="R1560" s="470"/>
      <c r="S1560" s="470"/>
      <c r="T1560" s="470"/>
      <c r="U1560" s="470"/>
      <c r="V1560" s="350"/>
      <c r="W1560" s="350"/>
      <c r="X1560" s="470"/>
      <c r="Y1560" s="470"/>
      <c r="Z1560" s="470"/>
      <c r="AA1560" s="470"/>
      <c r="AB1560" s="483"/>
      <c r="AC1560" s="492"/>
      <c r="AD1560" s="493"/>
    </row>
    <row r="1561" spans="2:30" ht="3.65" customHeight="1">
      <c r="B1561" s="212"/>
      <c r="K1561" s="343"/>
      <c r="O1561" s="492"/>
      <c r="P1561" s="493"/>
      <c r="Q1561" s="468"/>
      <c r="R1561" s="470"/>
      <c r="S1561" s="470"/>
      <c r="T1561" s="470"/>
      <c r="U1561" s="470"/>
      <c r="V1561" s="350"/>
      <c r="W1561" s="350"/>
      <c r="X1561" s="470"/>
      <c r="Y1561" s="470"/>
      <c r="Z1561" s="470"/>
      <c r="AA1561" s="470"/>
      <c r="AB1561" s="483"/>
      <c r="AC1561" s="492"/>
      <c r="AD1561" s="493"/>
    </row>
    <row r="1562" spans="2:30" ht="3.65" customHeight="1">
      <c r="B1562" s="212"/>
      <c r="K1562" s="343"/>
      <c r="O1562" s="492"/>
      <c r="P1562" s="493"/>
      <c r="Q1562" s="468"/>
      <c r="R1562" s="470"/>
      <c r="S1562" s="470"/>
      <c r="T1562" s="470"/>
      <c r="U1562" s="470"/>
      <c r="V1562" s="350"/>
      <c r="W1562" s="350"/>
      <c r="X1562" s="470"/>
      <c r="Y1562" s="470"/>
      <c r="Z1562" s="470"/>
      <c r="AA1562" s="470"/>
      <c r="AB1562" s="483"/>
      <c r="AC1562" s="492"/>
      <c r="AD1562" s="493"/>
    </row>
    <row r="1563" spans="2:30" ht="3.65" customHeight="1">
      <c r="B1563" s="212"/>
      <c r="K1563" s="343"/>
      <c r="O1563" s="492"/>
      <c r="P1563" s="493"/>
      <c r="Q1563" s="468"/>
      <c r="R1563" s="470"/>
      <c r="S1563" s="470"/>
      <c r="T1563" s="470"/>
      <c r="U1563" s="470"/>
      <c r="V1563" s="350"/>
      <c r="W1563" s="350"/>
      <c r="X1563" s="470"/>
      <c r="Y1563" s="470"/>
      <c r="Z1563" s="470"/>
      <c r="AA1563" s="470"/>
      <c r="AB1563" s="483"/>
      <c r="AC1563" s="492"/>
      <c r="AD1563" s="493"/>
    </row>
    <row r="1564" spans="2:30" ht="3.65" customHeight="1">
      <c r="B1564" s="212"/>
      <c r="K1564" s="343"/>
      <c r="O1564" s="492"/>
      <c r="P1564" s="493"/>
      <c r="Q1564" s="468"/>
      <c r="R1564" s="470"/>
      <c r="S1564" s="470"/>
      <c r="T1564" s="470"/>
      <c r="U1564" s="470"/>
      <c r="V1564" s="350"/>
      <c r="W1564" s="350"/>
      <c r="X1564" s="470"/>
      <c r="Y1564" s="470"/>
      <c r="Z1564" s="470"/>
      <c r="AA1564" s="470"/>
      <c r="AB1564" s="483"/>
      <c r="AC1564" s="492"/>
      <c r="AD1564" s="493"/>
    </row>
    <row r="1565" spans="2:30" ht="3.65" customHeight="1">
      <c r="B1565" s="212"/>
      <c r="K1565" s="343"/>
      <c r="O1565" s="492"/>
      <c r="P1565" s="493"/>
      <c r="Q1565" s="468"/>
      <c r="R1565" s="470"/>
      <c r="S1565" s="470"/>
      <c r="T1565" s="470"/>
      <c r="U1565" s="470"/>
      <c r="V1565" s="350"/>
      <c r="W1565" s="350"/>
      <c r="X1565" s="470"/>
      <c r="Y1565" s="470"/>
      <c r="Z1565" s="470"/>
      <c r="AA1565" s="470"/>
      <c r="AB1565" s="483"/>
      <c r="AC1565" s="492"/>
      <c r="AD1565" s="493"/>
    </row>
    <row r="1566" spans="2:30" ht="3.65" customHeight="1">
      <c r="B1566" s="212"/>
      <c r="K1566" s="343"/>
      <c r="O1566" s="492"/>
      <c r="P1566" s="493"/>
      <c r="Q1566" s="468"/>
      <c r="R1566" s="470"/>
      <c r="S1566" s="470"/>
      <c r="T1566" s="470"/>
      <c r="U1566" s="470"/>
      <c r="V1566" s="350"/>
      <c r="W1566" s="350"/>
      <c r="X1566" s="470"/>
      <c r="Y1566" s="470"/>
      <c r="Z1566" s="470"/>
      <c r="AA1566" s="470"/>
      <c r="AB1566" s="483"/>
      <c r="AC1566" s="492"/>
      <c r="AD1566" s="493"/>
    </row>
    <row r="1567" spans="2:30" ht="3.65" customHeight="1">
      <c r="B1567" s="212"/>
      <c r="K1567" s="343"/>
      <c r="O1567" s="492"/>
      <c r="P1567" s="493"/>
      <c r="Q1567" s="468"/>
      <c r="R1567" s="470"/>
      <c r="S1567" s="470"/>
      <c r="T1567" s="470"/>
      <c r="U1567" s="470"/>
      <c r="V1567" s="350"/>
      <c r="W1567" s="350"/>
      <c r="X1567" s="470"/>
      <c r="Y1567" s="470"/>
      <c r="Z1567" s="470"/>
      <c r="AA1567" s="470"/>
      <c r="AB1567" s="483"/>
      <c r="AC1567" s="492"/>
      <c r="AD1567" s="493"/>
    </row>
    <row r="1568" spans="2:30" ht="3.65" customHeight="1">
      <c r="B1568" s="212"/>
      <c r="K1568" s="343"/>
      <c r="O1568" s="492"/>
      <c r="P1568" s="493"/>
      <c r="Q1568" s="468"/>
      <c r="R1568" s="470"/>
      <c r="S1568" s="470"/>
      <c r="T1568" s="470"/>
      <c r="U1568" s="470"/>
      <c r="V1568" s="350"/>
      <c r="W1568" s="350"/>
      <c r="X1568" s="470"/>
      <c r="Y1568" s="470"/>
      <c r="Z1568" s="470"/>
      <c r="AA1568" s="470"/>
      <c r="AB1568" s="483"/>
      <c r="AC1568" s="492"/>
      <c r="AD1568" s="493"/>
    </row>
    <row r="1569" spans="2:30" ht="3.65" customHeight="1">
      <c r="B1569" s="212"/>
      <c r="K1569" s="343"/>
      <c r="O1569" s="492"/>
      <c r="P1569" s="493"/>
      <c r="Q1569" s="468"/>
      <c r="R1569" s="470"/>
      <c r="S1569" s="470"/>
      <c r="T1569" s="470"/>
      <c r="U1569" s="470"/>
      <c r="V1569" s="350"/>
      <c r="W1569" s="350"/>
      <c r="X1569" s="470"/>
      <c r="Y1569" s="470"/>
      <c r="Z1569" s="470"/>
      <c r="AA1569" s="470"/>
      <c r="AB1569" s="483"/>
      <c r="AC1569" s="492"/>
      <c r="AD1569" s="493"/>
    </row>
    <row r="1570" spans="2:30" ht="3.65" customHeight="1">
      <c r="B1570" s="212"/>
      <c r="K1570" s="343"/>
      <c r="O1570" s="492"/>
      <c r="P1570" s="493"/>
      <c r="Q1570" s="482"/>
      <c r="R1570" s="470"/>
      <c r="S1570" s="470"/>
      <c r="T1570" s="470"/>
      <c r="U1570" s="470"/>
      <c r="V1570" s="350"/>
      <c r="W1570" s="350"/>
      <c r="X1570" s="470"/>
      <c r="Y1570" s="470"/>
      <c r="Z1570" s="470"/>
      <c r="AA1570" s="470"/>
      <c r="AB1570" s="483"/>
      <c r="AC1570" s="492"/>
      <c r="AD1570" s="493"/>
    </row>
    <row r="1571" spans="2:30" ht="3.65" customHeight="1">
      <c r="B1571" s="212"/>
      <c r="K1571" s="343"/>
      <c r="O1571" s="492"/>
      <c r="P1571" s="493"/>
      <c r="Q1571" s="468"/>
      <c r="R1571" s="470"/>
      <c r="S1571" s="470"/>
      <c r="T1571" s="470"/>
      <c r="U1571" s="470"/>
      <c r="V1571" s="470"/>
      <c r="W1571" s="470"/>
      <c r="X1571" s="470"/>
      <c r="Y1571" s="470"/>
      <c r="Z1571" s="470"/>
      <c r="AA1571" s="470"/>
      <c r="AB1571" s="483"/>
      <c r="AC1571" s="492"/>
      <c r="AD1571" s="493"/>
    </row>
    <row r="1572" spans="2:30" ht="3.65" customHeight="1">
      <c r="B1572" s="212"/>
      <c r="K1572" s="343"/>
      <c r="O1572" s="492"/>
      <c r="P1572" s="493"/>
      <c r="Q1572" s="496"/>
      <c r="R1572" s="470"/>
      <c r="S1572" s="470"/>
      <c r="T1572" s="470"/>
      <c r="U1572" s="470"/>
      <c r="V1572" s="470"/>
      <c r="W1572" s="470"/>
      <c r="X1572" s="470"/>
      <c r="Y1572" s="470"/>
      <c r="Z1572" s="470"/>
      <c r="AA1572" s="470"/>
      <c r="AB1572" s="409"/>
      <c r="AC1572" s="492"/>
      <c r="AD1572" s="493"/>
    </row>
    <row r="1573" spans="2:30" ht="3.65" customHeight="1">
      <c r="B1573" s="212"/>
      <c r="K1573" s="343"/>
      <c r="O1573" s="492"/>
      <c r="P1573" s="493"/>
      <c r="Q1573" s="482"/>
      <c r="R1573" s="470"/>
      <c r="S1573" s="470"/>
      <c r="T1573" s="470"/>
      <c r="U1573" s="470"/>
      <c r="V1573" s="470"/>
      <c r="W1573" s="470"/>
      <c r="X1573" s="470"/>
      <c r="Y1573" s="470"/>
      <c r="Z1573" s="470"/>
      <c r="AA1573" s="470"/>
      <c r="AB1573" s="470"/>
      <c r="AC1573" s="492"/>
      <c r="AD1573" s="493"/>
    </row>
    <row r="1574" spans="2:30" ht="3.65" customHeight="1">
      <c r="B1574" s="212"/>
      <c r="K1574" s="343"/>
      <c r="O1574" s="492"/>
      <c r="P1574" s="493"/>
      <c r="Q1574" s="482"/>
      <c r="R1574" s="470"/>
      <c r="S1574" s="470"/>
      <c r="T1574" s="470"/>
      <c r="U1574" s="470"/>
      <c r="V1574" s="470"/>
      <c r="W1574" s="470"/>
      <c r="X1574" s="470"/>
      <c r="Y1574" s="470"/>
      <c r="Z1574" s="470"/>
      <c r="AA1574" s="470"/>
      <c r="AB1574" s="470"/>
      <c r="AC1574" s="492"/>
      <c r="AD1574" s="493"/>
    </row>
    <row r="1575" spans="2:30" ht="3.65" customHeight="1">
      <c r="B1575" s="212"/>
      <c r="K1575" s="343"/>
      <c r="O1575" s="492"/>
      <c r="P1575" s="493"/>
      <c r="Q1575" s="482"/>
      <c r="R1575" s="470"/>
      <c r="S1575" s="470"/>
      <c r="T1575" s="470"/>
      <c r="U1575" s="470"/>
      <c r="V1575" s="470"/>
      <c r="W1575" s="470"/>
      <c r="X1575" s="470"/>
      <c r="Y1575" s="470"/>
      <c r="Z1575" s="470"/>
      <c r="AA1575" s="470"/>
      <c r="AB1575" s="470"/>
      <c r="AC1575" s="492"/>
      <c r="AD1575" s="493"/>
    </row>
    <row r="1576" spans="2:30" ht="3.65" customHeight="1">
      <c r="B1576" s="212"/>
      <c r="K1576" s="343"/>
      <c r="O1576" s="492"/>
      <c r="P1576" s="493"/>
      <c r="Q1576" s="482"/>
      <c r="R1576" s="470"/>
      <c r="S1576" s="470"/>
      <c r="T1576" s="470"/>
      <c r="U1576" s="470"/>
      <c r="V1576" s="470"/>
      <c r="W1576" s="470"/>
      <c r="X1576" s="470"/>
      <c r="Y1576" s="470"/>
      <c r="Z1576" s="470"/>
      <c r="AA1576" s="470"/>
      <c r="AB1576" s="470"/>
      <c r="AC1576" s="492"/>
      <c r="AD1576" s="493"/>
    </row>
    <row r="1577" spans="2:30" ht="3.65" customHeight="1">
      <c r="B1577" s="212"/>
      <c r="K1577" s="343"/>
      <c r="O1577" s="492"/>
      <c r="P1577" s="493"/>
      <c r="Q1577" s="468"/>
      <c r="R1577" s="470"/>
      <c r="S1577" s="470"/>
      <c r="T1577" s="470"/>
      <c r="U1577" s="470"/>
      <c r="V1577" s="470"/>
      <c r="W1577" s="470"/>
      <c r="X1577" s="470"/>
      <c r="Y1577" s="470"/>
      <c r="Z1577" s="470"/>
      <c r="AA1577" s="470"/>
      <c r="AB1577" s="470"/>
      <c r="AC1577" s="492"/>
      <c r="AD1577" s="493"/>
    </row>
    <row r="1578" spans="2:30" ht="3.65" customHeight="1">
      <c r="B1578" s="212"/>
      <c r="K1578" s="343"/>
      <c r="O1578" s="492"/>
      <c r="P1578" s="493"/>
      <c r="Q1578" s="482"/>
      <c r="R1578" s="470"/>
      <c r="S1578" s="470"/>
      <c r="T1578" s="470"/>
      <c r="U1578" s="470"/>
      <c r="V1578" s="470"/>
      <c r="W1578" s="470"/>
      <c r="X1578" s="470"/>
      <c r="Y1578" s="470"/>
      <c r="Z1578" s="470"/>
      <c r="AA1578" s="470"/>
      <c r="AB1578" s="470"/>
      <c r="AC1578" s="492"/>
      <c r="AD1578" s="493"/>
    </row>
    <row r="1579" spans="2:30" ht="3.65" customHeight="1">
      <c r="B1579" s="212"/>
      <c r="K1579" s="343"/>
      <c r="O1579" s="492"/>
      <c r="P1579" s="493"/>
      <c r="Q1579" s="468"/>
      <c r="R1579" s="470"/>
      <c r="S1579" s="470"/>
      <c r="T1579" s="470"/>
      <c r="U1579" s="470"/>
      <c r="V1579" s="470"/>
      <c r="W1579" s="470"/>
      <c r="X1579" s="470"/>
      <c r="Y1579" s="994" t="s">
        <v>220</v>
      </c>
      <c r="Z1579" s="994"/>
      <c r="AA1579" s="994"/>
      <c r="AB1579" s="995"/>
      <c r="AC1579" s="492"/>
      <c r="AD1579" s="493"/>
    </row>
    <row r="1580" spans="2:30" ht="3.65" customHeight="1">
      <c r="B1580" s="212"/>
      <c r="K1580" s="343"/>
      <c r="O1580" s="492"/>
      <c r="P1580" s="493"/>
      <c r="Q1580" s="496"/>
      <c r="R1580" s="470"/>
      <c r="S1580" s="470"/>
      <c r="T1580" s="470"/>
      <c r="U1580" s="470"/>
      <c r="V1580" s="470"/>
      <c r="W1580" s="470"/>
      <c r="X1580" s="470"/>
      <c r="Y1580" s="994"/>
      <c r="Z1580" s="994"/>
      <c r="AA1580" s="994"/>
      <c r="AB1580" s="995"/>
      <c r="AC1580" s="492"/>
      <c r="AD1580" s="493"/>
    </row>
    <row r="1581" spans="2:30" ht="3.65" customHeight="1">
      <c r="B1581" s="212"/>
      <c r="K1581" s="343"/>
      <c r="O1581" s="492"/>
      <c r="P1581" s="493"/>
      <c r="Q1581" s="497"/>
      <c r="R1581" s="498"/>
      <c r="S1581" s="498"/>
      <c r="T1581" s="498"/>
      <c r="U1581" s="498"/>
      <c r="V1581" s="498"/>
      <c r="W1581" s="498"/>
      <c r="X1581" s="498"/>
      <c r="Y1581" s="1542"/>
      <c r="Z1581" s="1542"/>
      <c r="AA1581" s="1542"/>
      <c r="AB1581" s="1545"/>
      <c r="AC1581" s="492"/>
      <c r="AD1581" s="493"/>
    </row>
    <row r="1582" spans="2:30" ht="3.65" customHeight="1">
      <c r="B1582" s="212"/>
      <c r="K1582" s="343"/>
      <c r="O1582" s="486"/>
      <c r="P1582" s="487"/>
      <c r="Q1582" s="487"/>
      <c r="R1582" s="487"/>
      <c r="S1582" s="487"/>
      <c r="T1582" s="487"/>
      <c r="U1582" s="487"/>
      <c r="V1582" s="487"/>
      <c r="W1582" s="487"/>
      <c r="X1582" s="487"/>
      <c r="Y1582" s="487"/>
      <c r="Z1582" s="487"/>
      <c r="AA1582" s="487"/>
      <c r="AB1582" s="487"/>
      <c r="AC1582" s="487"/>
      <c r="AD1582" s="488"/>
    </row>
    <row r="1583" spans="2:30" ht="3.65" customHeight="1">
      <c r="B1583" s="212"/>
      <c r="K1583" s="343"/>
      <c r="O1583" s="489"/>
      <c r="P1583" s="490"/>
      <c r="Q1583" s="490"/>
      <c r="R1583" s="490"/>
      <c r="S1583" s="490"/>
      <c r="T1583" s="490"/>
      <c r="U1583" s="490"/>
      <c r="V1583" s="490"/>
      <c r="W1583" s="490"/>
      <c r="X1583" s="490"/>
      <c r="Y1583" s="490"/>
      <c r="Z1583" s="490"/>
      <c r="AA1583" s="490"/>
      <c r="AB1583" s="490"/>
      <c r="AC1583" s="490"/>
      <c r="AD1583" s="491"/>
    </row>
    <row r="1584" spans="2:30" ht="3.65" customHeight="1">
      <c r="B1584" s="212"/>
      <c r="K1584" s="343"/>
      <c r="O1584" s="476"/>
      <c r="P1584" s="477"/>
      <c r="Q1584" s="477"/>
      <c r="R1584" s="477"/>
      <c r="S1584" s="477"/>
      <c r="T1584" s="477"/>
      <c r="U1584" s="477"/>
      <c r="V1584" s="477"/>
      <c r="W1584" s="477"/>
      <c r="X1584" s="477"/>
      <c r="Y1584" s="477"/>
      <c r="Z1584" s="477"/>
      <c r="AA1584" s="477"/>
      <c r="AB1584" s="477"/>
      <c r="AC1584" s="477"/>
      <c r="AD1584" s="478"/>
    </row>
    <row r="1585" spans="2:109" ht="3.65" customHeight="1">
      <c r="B1585" s="212"/>
      <c r="K1585" s="343"/>
      <c r="O1585" s="476"/>
      <c r="P1585" s="477"/>
      <c r="Q1585" s="477"/>
      <c r="R1585" s="477"/>
      <c r="S1585" s="477"/>
      <c r="T1585" s="477"/>
      <c r="U1585" s="477"/>
      <c r="V1585" s="477"/>
      <c r="W1585" s="477"/>
      <c r="X1585" s="477"/>
      <c r="Y1585" s="477"/>
      <c r="Z1585" s="477"/>
      <c r="AA1585" s="477"/>
      <c r="AB1585" s="477"/>
      <c r="AC1585" s="477"/>
      <c r="AD1585" s="478"/>
    </row>
    <row r="1586" spans="2:109" ht="3.65" customHeight="1">
      <c r="B1586" s="212"/>
      <c r="K1586" s="343"/>
      <c r="O1586" s="476"/>
      <c r="P1586" s="477"/>
      <c r="Q1586" s="477"/>
      <c r="R1586" s="477"/>
      <c r="S1586" s="477"/>
      <c r="T1586" s="477"/>
      <c r="U1586" s="477"/>
      <c r="V1586" s="477"/>
      <c r="W1586" s="477"/>
      <c r="X1586" s="477"/>
      <c r="Y1586" s="477"/>
      <c r="Z1586" s="477"/>
      <c r="AA1586" s="477"/>
      <c r="AB1586" s="477"/>
      <c r="AC1586" s="477"/>
      <c r="AD1586" s="478"/>
    </row>
    <row r="1587" spans="2:109" ht="3.65" customHeight="1">
      <c r="B1587" s="212"/>
      <c r="K1587" s="343"/>
      <c r="O1587" s="479"/>
      <c r="P1587" s="480"/>
      <c r="Q1587" s="480"/>
      <c r="R1587" s="480"/>
      <c r="S1587" s="480"/>
      <c r="T1587" s="480"/>
      <c r="U1587" s="480"/>
      <c r="V1587" s="480"/>
      <c r="W1587" s="480"/>
      <c r="X1587" s="480"/>
      <c r="Y1587" s="480"/>
      <c r="Z1587" s="480"/>
      <c r="AA1587" s="480"/>
      <c r="AB1587" s="480"/>
      <c r="AC1587" s="480"/>
      <c r="AD1587" s="481"/>
    </row>
    <row r="1588" spans="2:109" ht="3.65" customHeight="1">
      <c r="B1588" s="212"/>
      <c r="K1588" s="343"/>
    </row>
    <row r="1589" spans="2:109" ht="3.65" customHeight="1">
      <c r="B1589" s="212"/>
      <c r="K1589" s="343"/>
    </row>
    <row r="1590" spans="2:109" ht="3.65" customHeight="1">
      <c r="B1590" s="212"/>
      <c r="K1590" s="343"/>
    </row>
    <row r="1591" spans="2:109" ht="3.65" customHeight="1">
      <c r="B1591" s="205"/>
      <c r="C1591" s="259"/>
      <c r="D1591" s="259"/>
      <c r="E1591" s="259"/>
      <c r="F1591" s="259"/>
      <c r="G1591" s="259"/>
      <c r="H1591" s="259"/>
      <c r="I1591" s="259"/>
      <c r="J1591" s="259"/>
      <c r="K1591" s="323"/>
      <c r="L1591" s="259"/>
      <c r="M1591" s="259"/>
      <c r="N1591" s="259"/>
      <c r="O1591" s="259"/>
      <c r="P1591" s="259"/>
      <c r="Q1591" s="259"/>
      <c r="R1591" s="259"/>
      <c r="S1591" s="259"/>
      <c r="T1591" s="259"/>
      <c r="U1591" s="259"/>
      <c r="V1591" s="259"/>
      <c r="W1591" s="259"/>
      <c r="X1591" s="259"/>
      <c r="Y1591" s="259"/>
      <c r="Z1591" s="259"/>
      <c r="AA1591" s="259"/>
      <c r="AB1591" s="259"/>
      <c r="AC1591" s="259"/>
      <c r="AD1591" s="259"/>
      <c r="AE1591" s="259"/>
      <c r="AF1591" s="259"/>
      <c r="AG1591" s="259"/>
      <c r="AH1591" s="259"/>
      <c r="AI1591" s="259"/>
      <c r="AJ1591" s="259"/>
      <c r="AK1591" s="259"/>
      <c r="AL1591" s="259"/>
      <c r="AM1591" s="259"/>
      <c r="AN1591" s="259"/>
      <c r="AO1591" s="259"/>
      <c r="AP1591" s="259"/>
      <c r="AQ1591" s="259"/>
      <c r="AR1591" s="259"/>
      <c r="AS1591" s="259"/>
      <c r="AT1591" s="259"/>
      <c r="AU1591" s="259"/>
      <c r="AV1591" s="259"/>
      <c r="AW1591" s="259"/>
      <c r="AX1591" s="259"/>
      <c r="AY1591" s="259"/>
      <c r="AZ1591" s="259"/>
      <c r="BA1591" s="259"/>
      <c r="BB1591" s="259"/>
      <c r="BC1591" s="259"/>
      <c r="BD1591" s="259"/>
      <c r="BE1591" s="259"/>
      <c r="BF1591" s="259"/>
      <c r="BG1591" s="259"/>
      <c r="BH1591" s="259"/>
      <c r="BI1591" s="259"/>
      <c r="BJ1591" s="259"/>
      <c r="BK1591" s="259"/>
      <c r="BL1591" s="259"/>
      <c r="BM1591" s="259"/>
      <c r="BN1591" s="259"/>
      <c r="BO1591" s="259"/>
      <c r="BP1591" s="259"/>
      <c r="BQ1591" s="259"/>
      <c r="BR1591" s="259"/>
      <c r="BS1591" s="259"/>
      <c r="BT1591" s="259"/>
      <c r="BU1591" s="259"/>
      <c r="BV1591" s="259"/>
      <c r="BW1591" s="259"/>
      <c r="BX1591" s="259"/>
      <c r="BY1591" s="259"/>
      <c r="BZ1591" s="259"/>
      <c r="CA1591" s="259"/>
      <c r="CB1591" s="259"/>
      <c r="CC1591" s="259"/>
      <c r="CD1591" s="259"/>
      <c r="CE1591" s="259"/>
      <c r="CF1591" s="259"/>
      <c r="CG1591" s="259"/>
      <c r="CH1591" s="259"/>
      <c r="CI1591" s="259"/>
      <c r="CJ1591" s="259"/>
      <c r="CK1591" s="259"/>
      <c r="CL1591" s="259"/>
      <c r="CM1591" s="259"/>
      <c r="CN1591" s="259"/>
      <c r="CO1591" s="259"/>
      <c r="CP1591" s="259"/>
      <c r="CQ1591" s="259"/>
      <c r="CR1591" s="259"/>
      <c r="CS1591" s="259"/>
      <c r="CT1591" s="259"/>
      <c r="CU1591" s="259"/>
      <c r="CV1591" s="259"/>
      <c r="CW1591" s="259"/>
      <c r="CX1591" s="259"/>
      <c r="CY1591" s="259"/>
      <c r="CZ1591" s="259"/>
      <c r="DA1591" s="259"/>
      <c r="DB1591" s="259"/>
      <c r="DC1591" s="259"/>
      <c r="DD1591" s="259"/>
      <c r="DE1591" s="259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24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40" t="str">
        <f>"T_VBB"&amp;"X"&amp;G1593&amp;"X"&amp;I1593&amp;"X"&amp;J1593</f>
        <v>T_VBBX630X1of2X1800</v>
      </c>
      <c r="C1593" s="208"/>
      <c r="D1593" s="209" t="s">
        <v>75</v>
      </c>
      <c r="E1593" s="341" t="s">
        <v>220</v>
      </c>
      <c r="F1593" s="208" t="s">
        <v>125</v>
      </c>
      <c r="G1593" s="456">
        <v>630</v>
      </c>
      <c r="H1593" s="325" t="s">
        <v>234</v>
      </c>
      <c r="I1593" s="457" t="s">
        <v>192</v>
      </c>
      <c r="J1593" s="210">
        <v>1800</v>
      </c>
      <c r="K1593" s="342"/>
      <c r="L1593" s="260"/>
      <c r="M1593" s="260"/>
      <c r="N1593" s="260"/>
      <c r="O1593" s="260"/>
      <c r="P1593" s="260"/>
      <c r="Q1593" s="260"/>
      <c r="R1593" s="260"/>
      <c r="S1593" s="260"/>
      <c r="T1593" s="260"/>
      <c r="U1593" s="260"/>
      <c r="V1593" s="260"/>
      <c r="W1593" s="260"/>
      <c r="X1593" s="260"/>
      <c r="Y1593" s="260"/>
      <c r="Z1593" s="260"/>
      <c r="AA1593" s="260"/>
      <c r="AB1593" s="260"/>
      <c r="AC1593" s="260"/>
      <c r="AD1593" s="260"/>
      <c r="AE1593" s="260"/>
      <c r="AF1593" s="260"/>
      <c r="AG1593" s="260"/>
      <c r="AH1593" s="260"/>
      <c r="AI1593" s="260"/>
      <c r="AJ1593" s="260"/>
      <c r="AK1593" s="260"/>
      <c r="AL1593" s="260"/>
      <c r="AM1593" s="260"/>
      <c r="AN1593" s="260"/>
      <c r="AO1593" s="260"/>
      <c r="AP1593" s="260"/>
      <c r="AQ1593" s="260"/>
      <c r="AR1593" s="260"/>
      <c r="AS1593" s="260"/>
      <c r="AT1593" s="260"/>
      <c r="AU1593" s="260"/>
      <c r="AV1593" s="260"/>
      <c r="AW1593" s="260"/>
      <c r="AX1593" s="260"/>
      <c r="AY1593" s="260"/>
      <c r="AZ1593" s="260"/>
      <c r="BA1593" s="260"/>
      <c r="BB1593" s="260"/>
      <c r="BC1593" s="260"/>
      <c r="BD1593" s="260"/>
      <c r="BE1593" s="260"/>
      <c r="BF1593" s="260"/>
      <c r="BG1593" s="260"/>
      <c r="BH1593" s="260"/>
      <c r="BI1593" s="260"/>
      <c r="BJ1593" s="260"/>
      <c r="BK1593" s="260"/>
      <c r="BL1593" s="260"/>
      <c r="BM1593" s="260"/>
      <c r="BN1593" s="260"/>
      <c r="BO1593" s="260"/>
      <c r="BP1593" s="260"/>
      <c r="BQ1593" s="260"/>
      <c r="BR1593" s="260"/>
      <c r="BS1593" s="260"/>
      <c r="BT1593" s="260"/>
      <c r="BU1593" s="260"/>
      <c r="BV1593" s="260"/>
      <c r="BW1593" s="260"/>
      <c r="BX1593" s="260"/>
      <c r="BY1593" s="260"/>
      <c r="BZ1593" s="260"/>
      <c r="CA1593" s="260"/>
      <c r="CB1593" s="260"/>
      <c r="CC1593" s="260"/>
      <c r="CD1593" s="260"/>
      <c r="CE1593" s="260"/>
      <c r="CF1593" s="260"/>
      <c r="CG1593" s="260"/>
      <c r="CH1593" s="260"/>
      <c r="CI1593" s="260"/>
      <c r="CJ1593" s="260"/>
      <c r="CK1593" s="260"/>
      <c r="CL1593" s="260"/>
      <c r="CM1593" s="260"/>
      <c r="CN1593" s="260"/>
      <c r="CO1593" s="260"/>
      <c r="CP1593" s="260"/>
      <c r="CQ1593" s="260"/>
      <c r="CR1593" s="260"/>
      <c r="CS1593" s="260"/>
      <c r="CT1593" s="260"/>
      <c r="CU1593" s="260"/>
      <c r="CV1593" s="260"/>
      <c r="CW1593" s="260"/>
      <c r="CX1593" s="260"/>
      <c r="CY1593" s="260"/>
      <c r="CZ1593" s="260"/>
      <c r="DA1593" s="260"/>
      <c r="DB1593" s="260"/>
      <c r="DC1593" s="260"/>
      <c r="DD1593" s="260"/>
      <c r="DE1593" s="260"/>
    </row>
    <row r="1594" spans="2:109" ht="3.65" customHeight="1">
      <c r="B1594" s="326" t="str">
        <f>MID(D1593,1,1)&amp;"_"&amp;E1593&amp;"X"&amp;MID(H1593,3,4)&amp;"X"&amp;MID(J1593,3,4)&amp;G1593&amp;I1593</f>
        <v>T_VBBX200X006301of2</v>
      </c>
      <c r="K1594" s="343"/>
    </row>
    <row r="1595" spans="2:109" ht="3.65" customHeight="1">
      <c r="B1595" s="212"/>
      <c r="K1595" s="343"/>
    </row>
    <row r="1596" spans="2:109" ht="3.65" customHeight="1">
      <c r="B1596" s="212"/>
      <c r="K1596" s="343"/>
    </row>
    <row r="1597" spans="2:109" ht="3.65" customHeight="1">
      <c r="B1597" s="212"/>
      <c r="K1597" s="343"/>
    </row>
    <row r="1598" spans="2:109" ht="3.65" customHeight="1">
      <c r="B1598" s="212"/>
      <c r="K1598" s="343"/>
      <c r="O1598" s="459"/>
      <c r="P1598" s="460"/>
      <c r="Q1598" s="460"/>
      <c r="R1598" s="460"/>
      <c r="S1598" s="460"/>
      <c r="T1598" s="460"/>
      <c r="U1598" s="460"/>
      <c r="V1598" s="461"/>
    </row>
    <row r="1599" spans="2:109" ht="3.65" customHeight="1">
      <c r="B1599" s="212"/>
      <c r="K1599" s="343"/>
      <c r="O1599" s="462"/>
      <c r="P1599" s="463"/>
      <c r="Q1599" s="463"/>
      <c r="R1599" s="463"/>
      <c r="S1599" s="463"/>
      <c r="T1599" s="463"/>
      <c r="U1599" s="463"/>
      <c r="V1599" s="465"/>
    </row>
    <row r="1600" spans="2:109" ht="3.65" customHeight="1">
      <c r="B1600" s="212"/>
      <c r="K1600" s="343"/>
      <c r="O1600" s="459"/>
      <c r="P1600" s="461"/>
      <c r="Q1600" s="991" t="s">
        <v>111</v>
      </c>
      <c r="R1600" s="970"/>
      <c r="S1600" s="970"/>
      <c r="T1600" s="971"/>
      <c r="U1600" s="459"/>
      <c r="V1600" s="461"/>
    </row>
    <row r="1601" spans="2:22" ht="3.65" customHeight="1">
      <c r="B1601" s="212"/>
      <c r="K1601" s="343"/>
      <c r="O1601" s="466"/>
      <c r="P1601" s="467"/>
      <c r="Q1601" s="992"/>
      <c r="R1601" s="958"/>
      <c r="S1601" s="958"/>
      <c r="T1601" s="965"/>
      <c r="U1601" s="466"/>
      <c r="V1601" s="467"/>
    </row>
    <row r="1602" spans="2:22" ht="3.65" customHeight="1">
      <c r="B1602" s="212"/>
      <c r="K1602" s="343"/>
      <c r="O1602" s="466"/>
      <c r="P1602" s="467"/>
      <c r="Q1602" s="482"/>
      <c r="R1602" s="896"/>
      <c r="S1602" s="928"/>
      <c r="T1602" s="483"/>
      <c r="U1602" s="466"/>
      <c r="V1602" s="467"/>
    </row>
    <row r="1603" spans="2:22" ht="3.65" customHeight="1">
      <c r="B1603" s="212"/>
      <c r="K1603" s="343"/>
      <c r="O1603" s="466"/>
      <c r="P1603" s="467"/>
      <c r="Q1603" s="482"/>
      <c r="R1603" s="899"/>
      <c r="S1603" s="900"/>
      <c r="T1603" s="483"/>
      <c r="U1603" s="466"/>
      <c r="V1603" s="467"/>
    </row>
    <row r="1604" spans="2:22" ht="3.65" customHeight="1">
      <c r="B1604" s="212"/>
      <c r="K1604" s="343"/>
      <c r="O1604" s="466"/>
      <c r="P1604" s="467"/>
      <c r="Q1604" s="482"/>
      <c r="R1604" s="875"/>
      <c r="S1604" s="875"/>
      <c r="T1604" s="483"/>
      <c r="U1604" s="466"/>
      <c r="V1604" s="467"/>
    </row>
    <row r="1605" spans="2:22" ht="3.65" customHeight="1">
      <c r="B1605" s="212"/>
      <c r="K1605" s="343"/>
      <c r="O1605" s="466"/>
      <c r="P1605" s="467"/>
      <c r="Q1605" s="482"/>
      <c r="R1605" s="875"/>
      <c r="S1605" s="875"/>
      <c r="T1605" s="483"/>
      <c r="U1605" s="466"/>
      <c r="V1605" s="467"/>
    </row>
    <row r="1606" spans="2:22" ht="3.65" customHeight="1">
      <c r="B1606" s="212"/>
      <c r="K1606" s="343"/>
      <c r="O1606" s="466"/>
      <c r="P1606" s="467"/>
      <c r="Q1606" s="482"/>
      <c r="R1606" s="875"/>
      <c r="S1606" s="875"/>
      <c r="T1606" s="483"/>
      <c r="U1606" s="466"/>
      <c r="V1606" s="467"/>
    </row>
    <row r="1607" spans="2:22" ht="3.65" customHeight="1">
      <c r="B1607" s="212"/>
      <c r="K1607" s="343"/>
      <c r="O1607" s="466"/>
      <c r="P1607" s="467"/>
      <c r="Q1607" s="482"/>
      <c r="R1607" s="875"/>
      <c r="S1607" s="875"/>
      <c r="T1607" s="483"/>
      <c r="U1607" s="466"/>
      <c r="V1607" s="467"/>
    </row>
    <row r="1608" spans="2:22" ht="3.65" customHeight="1">
      <c r="B1608" s="212"/>
      <c r="K1608" s="343"/>
      <c r="O1608" s="466"/>
      <c r="P1608" s="467"/>
      <c r="Q1608" s="482"/>
      <c r="R1608" s="875"/>
      <c r="S1608" s="875"/>
      <c r="T1608" s="483"/>
      <c r="U1608" s="466"/>
      <c r="V1608" s="467"/>
    </row>
    <row r="1609" spans="2:22" ht="3.65" customHeight="1">
      <c r="B1609" s="212"/>
      <c r="K1609" s="343"/>
      <c r="O1609" s="466"/>
      <c r="P1609" s="467"/>
      <c r="Q1609" s="482"/>
      <c r="R1609" s="875"/>
      <c r="S1609" s="875"/>
      <c r="T1609" s="483"/>
      <c r="U1609" s="466"/>
      <c r="V1609" s="467"/>
    </row>
    <row r="1610" spans="2:22" ht="3.65" customHeight="1">
      <c r="B1610" s="212"/>
      <c r="K1610" s="343"/>
      <c r="O1610" s="466"/>
      <c r="P1610" s="467"/>
      <c r="Q1610" s="482"/>
      <c r="R1610" s="875"/>
      <c r="S1610" s="875"/>
      <c r="T1610" s="483"/>
      <c r="U1610" s="466"/>
      <c r="V1610" s="467"/>
    </row>
    <row r="1611" spans="2:22" ht="3.65" customHeight="1">
      <c r="B1611" s="212"/>
      <c r="K1611" s="343"/>
      <c r="O1611" s="466"/>
      <c r="P1611" s="467"/>
      <c r="Q1611" s="482"/>
      <c r="R1611" s="875"/>
      <c r="S1611" s="875"/>
      <c r="T1611" s="483"/>
      <c r="U1611" s="466"/>
      <c r="V1611" s="467"/>
    </row>
    <row r="1612" spans="2:22" ht="3.65" customHeight="1">
      <c r="B1612" s="212"/>
      <c r="K1612" s="343"/>
      <c r="O1612" s="466"/>
      <c r="P1612" s="467"/>
      <c r="Q1612" s="482"/>
      <c r="R1612" s="875"/>
      <c r="S1612" s="875"/>
      <c r="T1612" s="483"/>
      <c r="U1612" s="466"/>
      <c r="V1612" s="467"/>
    </row>
    <row r="1613" spans="2:22" ht="3.65" customHeight="1">
      <c r="B1613" s="212"/>
      <c r="K1613" s="343"/>
      <c r="O1613" s="466"/>
      <c r="P1613" s="467"/>
      <c r="Q1613" s="482"/>
      <c r="R1613" s="875"/>
      <c r="S1613" s="875"/>
      <c r="T1613" s="483"/>
      <c r="U1613" s="466"/>
      <c r="V1613" s="467"/>
    </row>
    <row r="1614" spans="2:22" ht="3.65" customHeight="1">
      <c r="B1614" s="212"/>
      <c r="K1614" s="343"/>
      <c r="O1614" s="466"/>
      <c r="P1614" s="467"/>
      <c r="Q1614" s="482"/>
      <c r="R1614" s="875"/>
      <c r="S1614" s="875"/>
      <c r="T1614" s="483"/>
      <c r="U1614" s="466"/>
      <c r="V1614" s="467"/>
    </row>
    <row r="1615" spans="2:22" ht="3.65" customHeight="1">
      <c r="B1615" s="212"/>
      <c r="K1615" s="343"/>
      <c r="O1615" s="466"/>
      <c r="P1615" s="467"/>
      <c r="Q1615" s="482"/>
      <c r="R1615" s="875"/>
      <c r="S1615" s="875"/>
      <c r="T1615" s="483"/>
      <c r="U1615" s="466"/>
      <c r="V1615" s="467"/>
    </row>
    <row r="1616" spans="2:22" ht="3.65" customHeight="1">
      <c r="B1616" s="212"/>
      <c r="K1616" s="343"/>
      <c r="O1616" s="466"/>
      <c r="P1616" s="467"/>
      <c r="Q1616" s="482"/>
      <c r="R1616" s="875"/>
      <c r="S1616" s="875"/>
      <c r="T1616" s="483"/>
      <c r="U1616" s="466"/>
      <c r="V1616" s="467"/>
    </row>
    <row r="1617" spans="2:22" ht="3.65" customHeight="1">
      <c r="B1617" s="212"/>
      <c r="K1617" s="343"/>
      <c r="O1617" s="466"/>
      <c r="P1617" s="467"/>
      <c r="Q1617" s="482"/>
      <c r="R1617" s="875"/>
      <c r="S1617" s="875"/>
      <c r="T1617" s="483"/>
      <c r="U1617" s="466"/>
      <c r="V1617" s="467"/>
    </row>
    <row r="1618" spans="2:22" ht="3.65" customHeight="1">
      <c r="B1618" s="212"/>
      <c r="K1618" s="343"/>
      <c r="O1618" s="466"/>
      <c r="P1618" s="467"/>
      <c r="Q1618" s="482"/>
      <c r="R1618" s="875"/>
      <c r="S1618" s="875"/>
      <c r="T1618" s="483"/>
      <c r="U1618" s="466"/>
      <c r="V1618" s="467"/>
    </row>
    <row r="1619" spans="2:22" ht="3.65" customHeight="1">
      <c r="B1619" s="212"/>
      <c r="K1619" s="343"/>
      <c r="O1619" s="466"/>
      <c r="P1619" s="467"/>
      <c r="Q1619" s="482"/>
      <c r="R1619" s="875"/>
      <c r="S1619" s="875"/>
      <c r="T1619" s="483"/>
      <c r="U1619" s="466"/>
      <c r="V1619" s="467"/>
    </row>
    <row r="1620" spans="2:22" ht="3.65" customHeight="1">
      <c r="B1620" s="212"/>
      <c r="K1620" s="343"/>
      <c r="O1620" s="466"/>
      <c r="P1620" s="467"/>
      <c r="Q1620" s="482"/>
      <c r="R1620" s="875"/>
      <c r="S1620" s="875"/>
      <c r="T1620" s="483"/>
      <c r="U1620" s="466"/>
      <c r="V1620" s="467"/>
    </row>
    <row r="1621" spans="2:22" ht="3.65" customHeight="1">
      <c r="B1621" s="212"/>
      <c r="K1621" s="343"/>
      <c r="O1621" s="466"/>
      <c r="P1621" s="467"/>
      <c r="Q1621" s="482"/>
      <c r="R1621" s="875"/>
      <c r="S1621" s="875"/>
      <c r="T1621" s="483"/>
      <c r="U1621" s="466"/>
      <c r="V1621" s="467"/>
    </row>
    <row r="1622" spans="2:22" ht="3.65" customHeight="1">
      <c r="B1622" s="212"/>
      <c r="K1622" s="343"/>
      <c r="O1622" s="466"/>
      <c r="P1622" s="467"/>
      <c r="Q1622" s="482"/>
      <c r="R1622" s="875"/>
      <c r="S1622" s="875"/>
      <c r="T1622" s="483"/>
      <c r="U1622" s="466"/>
      <c r="V1622" s="467"/>
    </row>
    <row r="1623" spans="2:22" ht="3.65" customHeight="1">
      <c r="B1623" s="212"/>
      <c r="K1623" s="343"/>
      <c r="O1623" s="466"/>
      <c r="P1623" s="467"/>
      <c r="Q1623" s="482"/>
      <c r="R1623" s="875"/>
      <c r="S1623" s="875"/>
      <c r="T1623" s="483"/>
      <c r="U1623" s="466"/>
      <c r="V1623" s="467"/>
    </row>
    <row r="1624" spans="2:22" ht="3.65" customHeight="1">
      <c r="B1624" s="212"/>
      <c r="K1624" s="343"/>
      <c r="O1624" s="466"/>
      <c r="P1624" s="467"/>
      <c r="Q1624" s="482"/>
      <c r="R1624" s="875"/>
      <c r="S1624" s="875"/>
      <c r="T1624" s="483"/>
      <c r="U1624" s="466"/>
      <c r="V1624" s="467"/>
    </row>
    <row r="1625" spans="2:22" ht="3.65" customHeight="1">
      <c r="B1625" s="212"/>
      <c r="K1625" s="343"/>
      <c r="O1625" s="466"/>
      <c r="P1625" s="467"/>
      <c r="Q1625" s="482"/>
      <c r="R1625" s="875"/>
      <c r="S1625" s="875"/>
      <c r="T1625" s="483"/>
      <c r="U1625" s="466"/>
      <c r="V1625" s="467"/>
    </row>
    <row r="1626" spans="2:22" ht="3.65" customHeight="1">
      <c r="B1626" s="212"/>
      <c r="K1626" s="343"/>
      <c r="O1626" s="466"/>
      <c r="P1626" s="467"/>
      <c r="Q1626" s="482"/>
      <c r="R1626" s="875"/>
      <c r="S1626" s="875"/>
      <c r="T1626" s="483"/>
      <c r="U1626" s="466"/>
      <c r="V1626" s="467"/>
    </row>
    <row r="1627" spans="2:22" ht="3.65" customHeight="1">
      <c r="B1627" s="212"/>
      <c r="K1627" s="343"/>
      <c r="O1627" s="466"/>
      <c r="P1627" s="467"/>
      <c r="Q1627" s="482"/>
      <c r="R1627" s="875"/>
      <c r="S1627" s="875"/>
      <c r="T1627" s="483"/>
      <c r="U1627" s="466"/>
      <c r="V1627" s="467"/>
    </row>
    <row r="1628" spans="2:22" ht="3.65" customHeight="1">
      <c r="B1628" s="212"/>
      <c r="K1628" s="343"/>
      <c r="O1628" s="466"/>
      <c r="P1628" s="467"/>
      <c r="Q1628" s="482"/>
      <c r="R1628" s="875"/>
      <c r="S1628" s="875"/>
      <c r="T1628" s="483"/>
      <c r="U1628" s="466"/>
      <c r="V1628" s="467"/>
    </row>
    <row r="1629" spans="2:22" ht="3.65" customHeight="1">
      <c r="B1629" s="212"/>
      <c r="K1629" s="343"/>
      <c r="O1629" s="466"/>
      <c r="P1629" s="467"/>
      <c r="Q1629" s="482"/>
      <c r="R1629" s="875"/>
      <c r="S1629" s="875"/>
      <c r="T1629" s="483"/>
      <c r="U1629" s="466"/>
      <c r="V1629" s="467"/>
    </row>
    <row r="1630" spans="2:22" ht="3.65" customHeight="1">
      <c r="B1630" s="212"/>
      <c r="K1630" s="343"/>
      <c r="O1630" s="466"/>
      <c r="P1630" s="467"/>
      <c r="Q1630" s="482"/>
      <c r="R1630" s="875"/>
      <c r="S1630" s="875"/>
      <c r="T1630" s="483"/>
      <c r="U1630" s="466"/>
      <c r="V1630" s="467"/>
    </row>
    <row r="1631" spans="2:22" ht="3.65" customHeight="1">
      <c r="B1631" s="212"/>
      <c r="K1631" s="343"/>
      <c r="O1631" s="466"/>
      <c r="P1631" s="467"/>
      <c r="Q1631" s="482"/>
      <c r="R1631" s="875"/>
      <c r="S1631" s="875"/>
      <c r="T1631" s="483"/>
      <c r="U1631" s="466"/>
      <c r="V1631" s="467"/>
    </row>
    <row r="1632" spans="2:22" ht="3.65" customHeight="1">
      <c r="B1632" s="212"/>
      <c r="K1632" s="343"/>
      <c r="O1632" s="466"/>
      <c r="P1632" s="467"/>
      <c r="Q1632" s="482"/>
      <c r="R1632" s="875"/>
      <c r="S1632" s="875"/>
      <c r="T1632" s="483"/>
      <c r="U1632" s="466"/>
      <c r="V1632" s="467"/>
    </row>
    <row r="1633" spans="2:22" ht="3.65" customHeight="1">
      <c r="B1633" s="212"/>
      <c r="K1633" s="343"/>
      <c r="O1633" s="466"/>
      <c r="P1633" s="467"/>
      <c r="Q1633" s="482"/>
      <c r="R1633" s="875"/>
      <c r="S1633" s="875"/>
      <c r="T1633" s="483"/>
      <c r="U1633" s="466"/>
      <c r="V1633" s="467"/>
    </row>
    <row r="1634" spans="2:22" ht="3.65" customHeight="1">
      <c r="B1634" s="212"/>
      <c r="K1634" s="343"/>
      <c r="O1634" s="466"/>
      <c r="P1634" s="467"/>
      <c r="Q1634" s="482"/>
      <c r="R1634" s="899"/>
      <c r="S1634" s="900"/>
      <c r="T1634" s="483"/>
      <c r="U1634" s="466"/>
      <c r="V1634" s="467"/>
    </row>
    <row r="1635" spans="2:22" ht="3.65" customHeight="1">
      <c r="B1635" s="212"/>
      <c r="K1635" s="343"/>
      <c r="O1635" s="466"/>
      <c r="P1635" s="467"/>
      <c r="Q1635" s="482"/>
      <c r="R1635" s="902"/>
      <c r="S1635" s="904"/>
      <c r="T1635" s="483"/>
      <c r="U1635" s="466"/>
      <c r="V1635" s="467"/>
    </row>
    <row r="1636" spans="2:22" ht="3.65" customHeight="1">
      <c r="B1636" s="212"/>
      <c r="K1636" s="343"/>
      <c r="O1636" s="466"/>
      <c r="P1636" s="467"/>
      <c r="Q1636" s="482"/>
      <c r="R1636" s="470"/>
      <c r="S1636" s="470"/>
      <c r="T1636" s="483"/>
      <c r="U1636" s="466"/>
      <c r="V1636" s="467"/>
    </row>
    <row r="1637" spans="2:22" ht="3.65" customHeight="1">
      <c r="B1637" s="212"/>
      <c r="K1637" s="343"/>
      <c r="O1637" s="466"/>
      <c r="P1637" s="467"/>
      <c r="Q1637" s="482"/>
      <c r="R1637" s="470"/>
      <c r="S1637" s="470"/>
      <c r="T1637" s="483"/>
      <c r="U1637" s="466"/>
      <c r="V1637" s="467"/>
    </row>
    <row r="1638" spans="2:22" ht="3.65" customHeight="1">
      <c r="B1638" s="212"/>
      <c r="K1638" s="343"/>
      <c r="O1638" s="466"/>
      <c r="P1638" s="467"/>
      <c r="Q1638" s="482"/>
      <c r="R1638" s="470"/>
      <c r="S1638" s="470"/>
      <c r="T1638" s="483"/>
      <c r="U1638" s="466"/>
      <c r="V1638" s="467"/>
    </row>
    <row r="1639" spans="2:22" ht="3.65" customHeight="1">
      <c r="B1639" s="212"/>
      <c r="K1639" s="343"/>
      <c r="O1639" s="466"/>
      <c r="P1639" s="467"/>
      <c r="Q1639" s="482"/>
      <c r="R1639" s="470"/>
      <c r="S1639" s="470"/>
      <c r="T1639" s="483"/>
      <c r="U1639" s="466"/>
      <c r="V1639" s="467"/>
    </row>
    <row r="1640" spans="2:22" ht="3.65" customHeight="1">
      <c r="B1640" s="212"/>
      <c r="K1640" s="343"/>
      <c r="O1640" s="466"/>
      <c r="P1640" s="467"/>
      <c r="Q1640" s="482"/>
      <c r="R1640" s="470"/>
      <c r="S1640" s="470"/>
      <c r="T1640" s="483"/>
      <c r="U1640" s="466"/>
      <c r="V1640" s="467"/>
    </row>
    <row r="1641" spans="2:22" ht="3.65" customHeight="1">
      <c r="B1641" s="212"/>
      <c r="K1641" s="343"/>
      <c r="O1641" s="466"/>
      <c r="P1641" s="467"/>
      <c r="Q1641" s="482"/>
      <c r="R1641" s="470"/>
      <c r="S1641" s="470"/>
      <c r="T1641" s="483"/>
      <c r="U1641" s="466"/>
      <c r="V1641" s="467"/>
    </row>
    <row r="1642" spans="2:22" ht="3.65" customHeight="1">
      <c r="B1642" s="212"/>
      <c r="K1642" s="343"/>
      <c r="O1642" s="466"/>
      <c r="P1642" s="467"/>
      <c r="Q1642" s="482"/>
      <c r="R1642" s="470"/>
      <c r="S1642" s="470"/>
      <c r="T1642" s="483"/>
      <c r="U1642" s="466"/>
      <c r="V1642" s="467"/>
    </row>
    <row r="1643" spans="2:22" ht="3.65" customHeight="1">
      <c r="B1643" s="212"/>
      <c r="K1643" s="343"/>
      <c r="O1643" s="466"/>
      <c r="P1643" s="467"/>
      <c r="Q1643" s="482"/>
      <c r="R1643" s="470"/>
      <c r="S1643" s="470"/>
      <c r="T1643" s="483"/>
      <c r="U1643" s="466"/>
      <c r="V1643" s="467"/>
    </row>
    <row r="1644" spans="2:22" ht="3.65" customHeight="1">
      <c r="B1644" s="212"/>
      <c r="K1644" s="343"/>
      <c r="O1644" s="466"/>
      <c r="P1644" s="467"/>
      <c r="Q1644" s="482"/>
      <c r="R1644" s="470"/>
      <c r="S1644" s="470"/>
      <c r="T1644" s="483"/>
      <c r="U1644" s="466"/>
      <c r="V1644" s="467"/>
    </row>
    <row r="1645" spans="2:22" ht="3.65" customHeight="1">
      <c r="B1645" s="212"/>
      <c r="K1645" s="343"/>
      <c r="O1645" s="466"/>
      <c r="P1645" s="467"/>
      <c r="Q1645" s="482"/>
      <c r="R1645" s="470"/>
      <c r="S1645" s="470"/>
      <c r="T1645" s="483"/>
      <c r="U1645" s="466"/>
      <c r="V1645" s="467"/>
    </row>
    <row r="1646" spans="2:22" ht="3.65" customHeight="1">
      <c r="B1646" s="212"/>
      <c r="K1646" s="343"/>
      <c r="O1646" s="466"/>
      <c r="P1646" s="467"/>
      <c r="Q1646" s="482"/>
      <c r="R1646" s="470"/>
      <c r="S1646" s="470"/>
      <c r="T1646" s="483"/>
      <c r="U1646" s="466"/>
      <c r="V1646" s="467"/>
    </row>
    <row r="1647" spans="2:22" ht="3.65" customHeight="1">
      <c r="B1647" s="212"/>
      <c r="K1647" s="343"/>
      <c r="O1647" s="466"/>
      <c r="P1647" s="467"/>
      <c r="Q1647" s="482"/>
      <c r="R1647" s="470"/>
      <c r="S1647" s="470"/>
      <c r="T1647" s="483"/>
      <c r="U1647" s="466"/>
      <c r="V1647" s="467"/>
    </row>
    <row r="1648" spans="2:22" ht="3.65" customHeight="1">
      <c r="B1648" s="212"/>
      <c r="K1648" s="343"/>
      <c r="O1648" s="466"/>
      <c r="P1648" s="467"/>
      <c r="Q1648" s="482"/>
      <c r="R1648" s="470"/>
      <c r="S1648" s="470"/>
      <c r="T1648" s="483"/>
      <c r="U1648" s="466"/>
      <c r="V1648" s="467"/>
    </row>
    <row r="1649" spans="2:22" ht="3.65" customHeight="1">
      <c r="B1649" s="212"/>
      <c r="K1649" s="343"/>
      <c r="O1649" s="466"/>
      <c r="P1649" s="467"/>
      <c r="Q1649" s="482"/>
      <c r="R1649" s="470"/>
      <c r="S1649" s="470"/>
      <c r="T1649" s="483"/>
      <c r="U1649" s="466"/>
      <c r="V1649" s="467"/>
    </row>
    <row r="1650" spans="2:22" ht="3.65" customHeight="1">
      <c r="B1650" s="212"/>
      <c r="K1650" s="343"/>
      <c r="O1650" s="466"/>
      <c r="P1650" s="467"/>
      <c r="Q1650" s="482"/>
      <c r="R1650" s="470"/>
      <c r="S1650" s="470"/>
      <c r="T1650" s="483"/>
      <c r="U1650" s="466"/>
      <c r="V1650" s="467"/>
    </row>
    <row r="1651" spans="2:22" ht="3.65" customHeight="1">
      <c r="B1651" s="212"/>
      <c r="K1651" s="343"/>
      <c r="O1651" s="466"/>
      <c r="P1651" s="467"/>
      <c r="Q1651" s="482"/>
      <c r="R1651" s="470"/>
      <c r="S1651" s="470"/>
      <c r="T1651" s="483"/>
      <c r="U1651" s="466"/>
      <c r="V1651" s="467"/>
    </row>
    <row r="1652" spans="2:22" ht="3.65" customHeight="1">
      <c r="B1652" s="212"/>
      <c r="K1652" s="343"/>
      <c r="O1652" s="466"/>
      <c r="P1652" s="467"/>
      <c r="Q1652" s="482"/>
      <c r="R1652" s="470"/>
      <c r="S1652" s="470"/>
      <c r="T1652" s="483"/>
      <c r="U1652" s="466"/>
      <c r="V1652" s="467"/>
    </row>
    <row r="1653" spans="2:22" ht="3.65" customHeight="1">
      <c r="B1653" s="212"/>
      <c r="K1653" s="343"/>
      <c r="O1653" s="466"/>
      <c r="P1653" s="467"/>
      <c r="Q1653" s="22"/>
      <c r="R1653" s="22"/>
      <c r="S1653" s="22"/>
      <c r="T1653" s="22"/>
      <c r="U1653" s="466"/>
      <c r="V1653" s="467"/>
    </row>
    <row r="1654" spans="2:22" ht="3.65" customHeight="1">
      <c r="B1654" s="212"/>
      <c r="K1654" s="343"/>
      <c r="O1654" s="466"/>
      <c r="P1654" s="467"/>
      <c r="Q1654" s="22"/>
      <c r="R1654" s="22"/>
      <c r="S1654" s="22"/>
      <c r="T1654" s="22"/>
      <c r="U1654" s="466"/>
      <c r="V1654" s="467"/>
    </row>
    <row r="1655" spans="2:22" ht="3.65" customHeight="1">
      <c r="B1655" s="212"/>
      <c r="K1655" s="343"/>
      <c r="O1655" s="466"/>
      <c r="P1655" s="467"/>
      <c r="Q1655" s="22"/>
      <c r="R1655" s="22"/>
      <c r="S1655" s="22"/>
      <c r="T1655" s="22"/>
      <c r="U1655" s="466"/>
      <c r="V1655" s="467"/>
    </row>
    <row r="1656" spans="2:22" ht="3.65" customHeight="1">
      <c r="B1656" s="212"/>
      <c r="K1656" s="343"/>
      <c r="O1656" s="466"/>
      <c r="P1656" s="467"/>
      <c r="Q1656" s="22"/>
      <c r="R1656" s="22"/>
      <c r="S1656" s="22"/>
      <c r="T1656" s="22"/>
      <c r="U1656" s="466"/>
      <c r="V1656" s="467"/>
    </row>
    <row r="1657" spans="2:22" ht="3.65" customHeight="1">
      <c r="B1657" s="212"/>
      <c r="K1657" s="343"/>
      <c r="O1657" s="466"/>
      <c r="P1657" s="467"/>
      <c r="Q1657" s="22"/>
      <c r="R1657" s="22"/>
      <c r="S1657" s="22"/>
      <c r="T1657" s="22"/>
      <c r="U1657" s="466"/>
      <c r="V1657" s="467"/>
    </row>
    <row r="1658" spans="2:22" ht="3.65" customHeight="1">
      <c r="B1658" s="212"/>
      <c r="K1658" s="343"/>
      <c r="O1658" s="466"/>
      <c r="P1658" s="467"/>
      <c r="Q1658" s="22"/>
      <c r="R1658" s="22"/>
      <c r="S1658" s="22"/>
      <c r="T1658" s="22"/>
      <c r="U1658" s="466"/>
      <c r="V1658" s="467"/>
    </row>
    <row r="1659" spans="2:22" ht="3.65" customHeight="1">
      <c r="B1659" s="212"/>
      <c r="K1659" s="343"/>
      <c r="O1659" s="466"/>
      <c r="P1659" s="467"/>
      <c r="Q1659" s="22"/>
      <c r="R1659" s="22"/>
      <c r="S1659" s="22"/>
      <c r="T1659" s="22"/>
      <c r="U1659" s="466"/>
      <c r="V1659" s="467"/>
    </row>
    <row r="1660" spans="2:22" ht="3.65" customHeight="1">
      <c r="B1660" s="212"/>
      <c r="K1660" s="343"/>
      <c r="O1660" s="466"/>
      <c r="P1660" s="467"/>
      <c r="Q1660" s="22"/>
      <c r="R1660" s="22"/>
      <c r="S1660" s="22"/>
      <c r="T1660" s="22"/>
      <c r="U1660" s="466"/>
      <c r="V1660" s="467"/>
    </row>
    <row r="1661" spans="2:22" ht="3.65" customHeight="1">
      <c r="B1661" s="212"/>
      <c r="K1661" s="343"/>
      <c r="O1661" s="466"/>
      <c r="P1661" s="467"/>
      <c r="Q1661" s="22"/>
      <c r="R1661" s="22"/>
      <c r="S1661" s="22"/>
      <c r="T1661" s="22"/>
      <c r="U1661" s="466"/>
      <c r="V1661" s="467"/>
    </row>
    <row r="1662" spans="2:22" ht="3.65" customHeight="1">
      <c r="B1662" s="212"/>
      <c r="K1662" s="343"/>
      <c r="O1662" s="466"/>
      <c r="P1662" s="467"/>
      <c r="Q1662" s="22"/>
      <c r="R1662" s="22"/>
      <c r="S1662" s="22"/>
      <c r="T1662" s="22"/>
      <c r="U1662" s="466"/>
      <c r="V1662" s="467"/>
    </row>
    <row r="1663" spans="2:22" ht="3.65" customHeight="1">
      <c r="B1663" s="212"/>
      <c r="K1663" s="343"/>
      <c r="O1663" s="466"/>
      <c r="P1663" s="467"/>
      <c r="Q1663" s="22"/>
      <c r="R1663" s="22"/>
      <c r="S1663" s="22"/>
      <c r="T1663" s="22"/>
      <c r="U1663" s="466"/>
      <c r="V1663" s="467"/>
    </row>
    <row r="1664" spans="2:22" ht="3.65" customHeight="1">
      <c r="B1664" s="212"/>
      <c r="K1664" s="343"/>
      <c r="O1664" s="466"/>
      <c r="P1664" s="467"/>
      <c r="Q1664" s="22"/>
      <c r="R1664" s="22"/>
      <c r="S1664" s="22"/>
      <c r="T1664" s="22"/>
      <c r="U1664" s="466"/>
      <c r="V1664" s="467"/>
    </row>
    <row r="1665" spans="2:109" ht="3.65" customHeight="1">
      <c r="B1665" s="212"/>
      <c r="K1665" s="343"/>
      <c r="O1665" s="466"/>
      <c r="P1665" s="467"/>
      <c r="Q1665" s="22"/>
      <c r="R1665" s="22"/>
      <c r="S1665" s="22"/>
      <c r="T1665" s="22"/>
      <c r="U1665" s="466"/>
      <c r="V1665" s="467"/>
    </row>
    <row r="1666" spans="2:109" ht="3.65" customHeight="1">
      <c r="B1666" s="212"/>
      <c r="K1666" s="343"/>
      <c r="O1666" s="466"/>
      <c r="P1666" s="467"/>
      <c r="Q1666" s="993" t="s">
        <v>220</v>
      </c>
      <c r="R1666" s="994"/>
      <c r="S1666" s="994"/>
      <c r="T1666" s="995"/>
      <c r="U1666" s="466"/>
      <c r="V1666" s="467"/>
    </row>
    <row r="1667" spans="2:109" ht="3.65" customHeight="1">
      <c r="B1667" s="212"/>
      <c r="K1667" s="343"/>
      <c r="O1667" s="462"/>
      <c r="P1667" s="465"/>
      <c r="Q1667" s="996"/>
      <c r="R1667" s="997"/>
      <c r="S1667" s="997"/>
      <c r="T1667" s="998"/>
      <c r="U1667" s="462"/>
      <c r="V1667" s="465"/>
    </row>
    <row r="1668" spans="2:109" ht="3.65" customHeight="1">
      <c r="B1668" s="212"/>
      <c r="K1668" s="343"/>
      <c r="O1668" s="459"/>
      <c r="P1668" s="460"/>
      <c r="Q1668" s="460"/>
      <c r="R1668" s="460"/>
      <c r="S1668" s="460"/>
      <c r="T1668" s="460"/>
      <c r="U1668" s="460"/>
      <c r="V1668" s="461"/>
    </row>
    <row r="1669" spans="2:109" ht="3.65" customHeight="1">
      <c r="B1669" s="212"/>
      <c r="K1669" s="343"/>
      <c r="O1669" s="462"/>
      <c r="P1669" s="463"/>
      <c r="Q1669" s="463"/>
      <c r="R1669" s="463"/>
      <c r="S1669" s="463"/>
      <c r="T1669" s="463"/>
      <c r="U1669" s="463"/>
      <c r="V1669" s="465"/>
    </row>
    <row r="1670" spans="2:109" ht="3.65" customHeight="1">
      <c r="B1670" s="212"/>
      <c r="K1670" s="343"/>
      <c r="O1670" s="473"/>
      <c r="P1670" s="474"/>
      <c r="Q1670" s="474"/>
      <c r="R1670" s="474"/>
      <c r="S1670" s="474"/>
      <c r="T1670" s="474"/>
      <c r="U1670" s="474"/>
      <c r="V1670" s="475"/>
    </row>
    <row r="1671" spans="2:109" ht="3.65" customHeight="1">
      <c r="B1671" s="212"/>
      <c r="K1671" s="343"/>
      <c r="O1671" s="476"/>
      <c r="P1671" s="477"/>
      <c r="Q1671" s="477"/>
      <c r="R1671" s="477"/>
      <c r="S1671" s="477"/>
      <c r="T1671" s="477"/>
      <c r="U1671" s="477"/>
      <c r="V1671" s="478"/>
    </row>
    <row r="1672" spans="2:109" ht="3.65" customHeight="1">
      <c r="B1672" s="212"/>
      <c r="K1672" s="343"/>
      <c r="O1672" s="476"/>
      <c r="P1672" s="477"/>
      <c r="Q1672" s="477"/>
      <c r="R1672" s="477"/>
      <c r="S1672" s="477"/>
      <c r="T1672" s="477"/>
      <c r="U1672" s="477"/>
      <c r="V1672" s="478"/>
    </row>
    <row r="1673" spans="2:109" ht="3.65" customHeight="1">
      <c r="B1673" s="212"/>
      <c r="K1673" s="343"/>
      <c r="O1673" s="479"/>
      <c r="P1673" s="480"/>
      <c r="Q1673" s="480"/>
      <c r="R1673" s="480"/>
      <c r="S1673" s="480"/>
      <c r="T1673" s="480"/>
      <c r="U1673" s="480"/>
      <c r="V1673" s="481"/>
    </row>
    <row r="1674" spans="2:109" ht="3.65" customHeight="1">
      <c r="B1674" s="212"/>
      <c r="K1674" s="343"/>
    </row>
    <row r="1675" spans="2:109" ht="3.65" customHeight="1">
      <c r="B1675" s="212"/>
      <c r="K1675" s="343"/>
    </row>
    <row r="1676" spans="2:109" ht="3.65" customHeight="1">
      <c r="B1676" s="212"/>
      <c r="K1676" s="343"/>
    </row>
    <row r="1677" spans="2:109" ht="3.65" customHeight="1">
      <c r="B1677" s="205"/>
      <c r="C1677" s="259"/>
      <c r="D1677" s="259"/>
      <c r="E1677" s="259"/>
      <c r="F1677" s="259"/>
      <c r="G1677" s="259"/>
      <c r="H1677" s="259"/>
      <c r="I1677" s="259"/>
      <c r="J1677" s="259"/>
      <c r="K1677" s="323"/>
      <c r="L1677" s="259"/>
      <c r="M1677" s="259"/>
      <c r="N1677" s="259"/>
      <c r="O1677" s="259"/>
      <c r="P1677" s="259"/>
      <c r="Q1677" s="259"/>
      <c r="R1677" s="259"/>
      <c r="S1677" s="259"/>
      <c r="T1677" s="259"/>
      <c r="U1677" s="259"/>
      <c r="V1677" s="259"/>
      <c r="W1677" s="259"/>
      <c r="X1677" s="259"/>
      <c r="Y1677" s="259"/>
      <c r="Z1677" s="259"/>
      <c r="AA1677" s="259"/>
      <c r="AB1677" s="259"/>
      <c r="AC1677" s="259"/>
      <c r="AD1677" s="259"/>
      <c r="AE1677" s="259"/>
      <c r="AF1677" s="259"/>
      <c r="AG1677" s="259"/>
      <c r="AH1677" s="259"/>
      <c r="AI1677" s="259"/>
      <c r="AJ1677" s="259"/>
      <c r="AK1677" s="259"/>
      <c r="AL1677" s="259"/>
      <c r="AM1677" s="259"/>
      <c r="AN1677" s="259"/>
      <c r="AO1677" s="259"/>
      <c r="AP1677" s="259"/>
      <c r="AQ1677" s="259"/>
      <c r="AR1677" s="259"/>
      <c r="AS1677" s="259"/>
      <c r="AT1677" s="259"/>
      <c r="AU1677" s="259"/>
      <c r="AV1677" s="259"/>
      <c r="AW1677" s="259"/>
      <c r="AX1677" s="259"/>
      <c r="AY1677" s="259"/>
      <c r="AZ1677" s="259"/>
      <c r="BA1677" s="259"/>
      <c r="BB1677" s="259"/>
      <c r="BC1677" s="259"/>
      <c r="BD1677" s="259"/>
      <c r="BE1677" s="259"/>
      <c r="BF1677" s="259"/>
      <c r="BG1677" s="259"/>
      <c r="BH1677" s="259"/>
      <c r="BI1677" s="259"/>
      <c r="BJ1677" s="259"/>
      <c r="BK1677" s="259"/>
      <c r="BL1677" s="259"/>
      <c r="BM1677" s="259"/>
      <c r="BN1677" s="259"/>
      <c r="BO1677" s="259"/>
      <c r="BP1677" s="259"/>
      <c r="BQ1677" s="259"/>
      <c r="BR1677" s="259"/>
      <c r="BS1677" s="259"/>
      <c r="BT1677" s="259"/>
      <c r="BU1677" s="259"/>
      <c r="BV1677" s="259"/>
      <c r="BW1677" s="259"/>
      <c r="BX1677" s="259"/>
      <c r="BY1677" s="259"/>
      <c r="BZ1677" s="259"/>
      <c r="CA1677" s="259"/>
      <c r="CB1677" s="259"/>
      <c r="CC1677" s="259"/>
      <c r="CD1677" s="259"/>
      <c r="CE1677" s="259"/>
      <c r="CF1677" s="259"/>
      <c r="CG1677" s="259"/>
      <c r="CH1677" s="259"/>
      <c r="CI1677" s="259"/>
      <c r="CJ1677" s="259"/>
      <c r="CK1677" s="259"/>
      <c r="CL1677" s="259"/>
      <c r="CM1677" s="259"/>
      <c r="CN1677" s="259"/>
      <c r="CO1677" s="259"/>
      <c r="CP1677" s="259"/>
      <c r="CQ1677" s="259"/>
      <c r="CR1677" s="259"/>
      <c r="CS1677" s="259"/>
      <c r="CT1677" s="259"/>
      <c r="CU1677" s="259"/>
      <c r="CV1677" s="259"/>
      <c r="CW1677" s="259"/>
      <c r="CX1677" s="259"/>
      <c r="CY1677" s="259"/>
      <c r="CZ1677" s="259"/>
      <c r="DA1677" s="259"/>
      <c r="DB1677" s="259"/>
      <c r="DC1677" s="259"/>
      <c r="DD1677" s="259"/>
      <c r="DE1677" s="259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24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40" t="str">
        <f>"T_VBB"&amp;"X"&amp;G1679&amp;"X"&amp;I1679&amp;"X"&amp;J1679</f>
        <v>T_VBBX1250X1of2X1800</v>
      </c>
      <c r="C1679" s="208"/>
      <c r="D1679" s="209" t="s">
        <v>75</v>
      </c>
      <c r="E1679" s="341" t="s">
        <v>220</v>
      </c>
      <c r="F1679" s="208" t="s">
        <v>125</v>
      </c>
      <c r="G1679" s="456">
        <v>1250</v>
      </c>
      <c r="H1679" s="325" t="s">
        <v>234</v>
      </c>
      <c r="I1679" s="457" t="s">
        <v>192</v>
      </c>
      <c r="J1679" s="210">
        <v>1800</v>
      </c>
      <c r="K1679" s="342"/>
      <c r="L1679" s="260"/>
      <c r="M1679" s="260"/>
      <c r="N1679" s="260"/>
      <c r="O1679" s="260"/>
      <c r="P1679" s="260"/>
      <c r="Q1679" s="260"/>
      <c r="R1679" s="260"/>
      <c r="S1679" s="260"/>
      <c r="T1679" s="260"/>
      <c r="U1679" s="260"/>
      <c r="V1679" s="260"/>
      <c r="W1679" s="260"/>
      <c r="X1679" s="260"/>
      <c r="Y1679" s="260"/>
      <c r="Z1679" s="260"/>
      <c r="AA1679" s="260"/>
      <c r="AB1679" s="260"/>
      <c r="AC1679" s="260"/>
      <c r="AD1679" s="260"/>
      <c r="AE1679" s="260"/>
      <c r="AF1679" s="260"/>
      <c r="AG1679" s="260"/>
      <c r="AH1679" s="260"/>
      <c r="AI1679" s="260"/>
      <c r="AJ1679" s="260"/>
      <c r="AK1679" s="260"/>
      <c r="AL1679" s="260"/>
      <c r="AM1679" s="260"/>
      <c r="AN1679" s="260"/>
      <c r="AO1679" s="260"/>
      <c r="AP1679" s="260"/>
      <c r="AQ1679" s="260"/>
      <c r="AR1679" s="260"/>
      <c r="AS1679" s="260"/>
      <c r="AT1679" s="260"/>
      <c r="AU1679" s="260"/>
      <c r="AV1679" s="260"/>
      <c r="AW1679" s="260"/>
      <c r="AX1679" s="260"/>
      <c r="AY1679" s="260"/>
      <c r="AZ1679" s="260"/>
      <c r="BA1679" s="260"/>
      <c r="BB1679" s="260"/>
      <c r="BC1679" s="260"/>
      <c r="BD1679" s="260"/>
      <c r="BE1679" s="260"/>
      <c r="BF1679" s="260"/>
      <c r="BG1679" s="260"/>
      <c r="BH1679" s="260"/>
      <c r="BI1679" s="260"/>
      <c r="BJ1679" s="260"/>
      <c r="BK1679" s="260"/>
      <c r="BL1679" s="260"/>
      <c r="BM1679" s="260"/>
      <c r="BN1679" s="260"/>
      <c r="BO1679" s="260"/>
      <c r="BP1679" s="260"/>
      <c r="BQ1679" s="260"/>
      <c r="BR1679" s="260"/>
      <c r="BS1679" s="260"/>
      <c r="BT1679" s="260"/>
      <c r="BU1679" s="260"/>
      <c r="BV1679" s="260"/>
      <c r="BW1679" s="260"/>
      <c r="BX1679" s="260"/>
      <c r="BY1679" s="260"/>
      <c r="BZ1679" s="260"/>
      <c r="CA1679" s="260"/>
      <c r="CB1679" s="260"/>
      <c r="CC1679" s="260"/>
      <c r="CD1679" s="260"/>
      <c r="CE1679" s="260"/>
      <c r="CF1679" s="260"/>
      <c r="CG1679" s="260"/>
      <c r="CH1679" s="260"/>
      <c r="CI1679" s="260"/>
      <c r="CJ1679" s="260"/>
      <c r="CK1679" s="260"/>
      <c r="CL1679" s="260"/>
      <c r="CM1679" s="260"/>
      <c r="CN1679" s="260"/>
      <c r="CO1679" s="260"/>
      <c r="CP1679" s="260"/>
      <c r="CQ1679" s="260"/>
      <c r="CR1679" s="260"/>
      <c r="CS1679" s="260"/>
      <c r="CT1679" s="260"/>
      <c r="CU1679" s="260"/>
      <c r="CV1679" s="260"/>
      <c r="CW1679" s="260"/>
      <c r="CX1679" s="260"/>
      <c r="CY1679" s="260"/>
      <c r="CZ1679" s="260"/>
      <c r="DA1679" s="260"/>
      <c r="DB1679" s="260"/>
      <c r="DC1679" s="260"/>
      <c r="DD1679" s="260"/>
      <c r="DE1679" s="260"/>
    </row>
    <row r="1680" spans="2:109" ht="3.65" customHeight="1">
      <c r="B1680" s="326" t="str">
        <f>MID(D1679,1,1)&amp;"_"&amp;E1679&amp;"X"&amp;MID(H1679,3,4)&amp;"X"&amp;MID(J1679,3,4)&amp;G1679&amp;I1679</f>
        <v>T_VBBX200X0012501of2</v>
      </c>
      <c r="K1680" s="343"/>
    </row>
    <row r="1681" spans="2:22" ht="3.65" customHeight="1">
      <c r="B1681" s="212"/>
      <c r="K1681" s="343"/>
    </row>
    <row r="1682" spans="2:22" ht="3.65" customHeight="1">
      <c r="B1682" s="212"/>
      <c r="K1682" s="343"/>
    </row>
    <row r="1683" spans="2:22" ht="3.65" customHeight="1">
      <c r="B1683" s="212"/>
      <c r="K1683" s="343"/>
    </row>
    <row r="1684" spans="2:22" ht="3.65" customHeight="1">
      <c r="B1684" s="212"/>
      <c r="K1684" s="343"/>
      <c r="O1684" s="459"/>
      <c r="P1684" s="460"/>
      <c r="Q1684" s="460"/>
      <c r="R1684" s="460"/>
      <c r="S1684" s="460"/>
      <c r="T1684" s="460"/>
      <c r="U1684" s="460"/>
      <c r="V1684" s="461"/>
    </row>
    <row r="1685" spans="2:22" ht="3.65" customHeight="1">
      <c r="B1685" s="212"/>
      <c r="K1685" s="343"/>
      <c r="O1685" s="462"/>
      <c r="P1685" s="463"/>
      <c r="Q1685" s="463"/>
      <c r="R1685" s="463"/>
      <c r="S1685" s="463"/>
      <c r="T1685" s="463"/>
      <c r="U1685" s="463"/>
      <c r="V1685" s="465"/>
    </row>
    <row r="1686" spans="2:22" ht="3.65" customHeight="1">
      <c r="B1686" s="212"/>
      <c r="K1686" s="343"/>
      <c r="O1686" s="459"/>
      <c r="P1686" s="461"/>
      <c r="Q1686" s="991" t="s">
        <v>111</v>
      </c>
      <c r="R1686" s="970"/>
      <c r="S1686" s="970"/>
      <c r="T1686" s="971"/>
      <c r="U1686" s="459"/>
      <c r="V1686" s="461"/>
    </row>
    <row r="1687" spans="2:22" ht="3.65" customHeight="1">
      <c r="B1687" s="212"/>
      <c r="K1687" s="343"/>
      <c r="O1687" s="466"/>
      <c r="P1687" s="467"/>
      <c r="Q1687" s="992"/>
      <c r="R1687" s="958"/>
      <c r="S1687" s="958"/>
      <c r="T1687" s="965"/>
      <c r="U1687" s="466"/>
      <c r="V1687" s="467"/>
    </row>
    <row r="1688" spans="2:22" ht="3.65" customHeight="1">
      <c r="B1688" s="212"/>
      <c r="K1688" s="343"/>
      <c r="O1688" s="466"/>
      <c r="P1688" s="467"/>
      <c r="Q1688" s="482"/>
      <c r="R1688" s="896"/>
      <c r="S1688" s="928"/>
      <c r="T1688" s="483"/>
      <c r="U1688" s="466"/>
      <c r="V1688" s="467"/>
    </row>
    <row r="1689" spans="2:22" ht="3.65" customHeight="1">
      <c r="B1689" s="212"/>
      <c r="K1689" s="343"/>
      <c r="O1689" s="466"/>
      <c r="P1689" s="467"/>
      <c r="Q1689" s="482"/>
      <c r="R1689" s="899"/>
      <c r="S1689" s="900"/>
      <c r="T1689" s="483"/>
      <c r="U1689" s="466"/>
      <c r="V1689" s="467"/>
    </row>
    <row r="1690" spans="2:22" ht="3.65" customHeight="1">
      <c r="B1690" s="212"/>
      <c r="K1690" s="343"/>
      <c r="O1690" s="466"/>
      <c r="P1690" s="467"/>
      <c r="Q1690" s="482"/>
      <c r="R1690" s="875"/>
      <c r="S1690" s="875"/>
      <c r="T1690" s="483"/>
      <c r="U1690" s="466"/>
      <c r="V1690" s="467"/>
    </row>
    <row r="1691" spans="2:22" ht="3.65" customHeight="1">
      <c r="B1691" s="212"/>
      <c r="K1691" s="343"/>
      <c r="O1691" s="466"/>
      <c r="P1691" s="467"/>
      <c r="Q1691" s="482"/>
      <c r="R1691" s="875"/>
      <c r="S1691" s="875"/>
      <c r="T1691" s="483"/>
      <c r="U1691" s="466"/>
      <c r="V1691" s="467"/>
    </row>
    <row r="1692" spans="2:22" ht="3.65" customHeight="1">
      <c r="B1692" s="212"/>
      <c r="K1692" s="343"/>
      <c r="O1692" s="466"/>
      <c r="P1692" s="467"/>
      <c r="Q1692" s="482"/>
      <c r="R1692" s="875"/>
      <c r="S1692" s="875"/>
      <c r="T1692" s="483"/>
      <c r="U1692" s="466"/>
      <c r="V1692" s="467"/>
    </row>
    <row r="1693" spans="2:22" ht="3.65" customHeight="1">
      <c r="B1693" s="212"/>
      <c r="K1693" s="343"/>
      <c r="O1693" s="466"/>
      <c r="P1693" s="467"/>
      <c r="Q1693" s="482"/>
      <c r="R1693" s="875"/>
      <c r="S1693" s="875"/>
      <c r="T1693" s="483"/>
      <c r="U1693" s="466"/>
      <c r="V1693" s="467"/>
    </row>
    <row r="1694" spans="2:22" ht="3.65" customHeight="1">
      <c r="B1694" s="212"/>
      <c r="K1694" s="343"/>
      <c r="O1694" s="466"/>
      <c r="P1694" s="467"/>
      <c r="Q1694" s="482"/>
      <c r="R1694" s="875"/>
      <c r="S1694" s="875"/>
      <c r="T1694" s="483"/>
      <c r="U1694" s="466"/>
      <c r="V1694" s="467"/>
    </row>
    <row r="1695" spans="2:22" ht="3.65" customHeight="1">
      <c r="B1695" s="212"/>
      <c r="K1695" s="343"/>
      <c r="O1695" s="466"/>
      <c r="P1695" s="467"/>
      <c r="Q1695" s="482"/>
      <c r="R1695" s="875"/>
      <c r="S1695" s="875"/>
      <c r="T1695" s="483"/>
      <c r="U1695" s="466"/>
      <c r="V1695" s="467"/>
    </row>
    <row r="1696" spans="2:22" ht="3.65" customHeight="1">
      <c r="B1696" s="212"/>
      <c r="K1696" s="343"/>
      <c r="O1696" s="466"/>
      <c r="P1696" s="467"/>
      <c r="Q1696" s="482"/>
      <c r="R1696" s="875"/>
      <c r="S1696" s="875"/>
      <c r="T1696" s="483"/>
      <c r="U1696" s="466"/>
      <c r="V1696" s="467"/>
    </row>
    <row r="1697" spans="2:22" ht="3.65" customHeight="1">
      <c r="B1697" s="212"/>
      <c r="K1697" s="343"/>
      <c r="O1697" s="466"/>
      <c r="P1697" s="467"/>
      <c r="Q1697" s="482"/>
      <c r="R1697" s="875"/>
      <c r="S1697" s="875"/>
      <c r="T1697" s="483"/>
      <c r="U1697" s="466"/>
      <c r="V1697" s="467"/>
    </row>
    <row r="1698" spans="2:22" ht="3.65" customHeight="1">
      <c r="B1698" s="212"/>
      <c r="K1698" s="343"/>
      <c r="O1698" s="466"/>
      <c r="P1698" s="467"/>
      <c r="Q1698" s="482"/>
      <c r="R1698" s="875"/>
      <c r="S1698" s="875"/>
      <c r="T1698" s="483"/>
      <c r="U1698" s="466"/>
      <c r="V1698" s="467"/>
    </row>
    <row r="1699" spans="2:22" ht="3.65" customHeight="1">
      <c r="B1699" s="212"/>
      <c r="K1699" s="343"/>
      <c r="O1699" s="466"/>
      <c r="P1699" s="467"/>
      <c r="Q1699" s="482"/>
      <c r="R1699" s="875"/>
      <c r="S1699" s="875"/>
      <c r="T1699" s="483"/>
      <c r="U1699" s="466"/>
      <c r="V1699" s="467"/>
    </row>
    <row r="1700" spans="2:22" ht="3.65" customHeight="1">
      <c r="B1700" s="212"/>
      <c r="K1700" s="343"/>
      <c r="O1700" s="466"/>
      <c r="P1700" s="467"/>
      <c r="Q1700" s="482"/>
      <c r="R1700" s="875"/>
      <c r="S1700" s="875"/>
      <c r="T1700" s="483"/>
      <c r="U1700" s="466"/>
      <c r="V1700" s="467"/>
    </row>
    <row r="1701" spans="2:22" ht="3.65" customHeight="1">
      <c r="B1701" s="212"/>
      <c r="K1701" s="343"/>
      <c r="O1701" s="466"/>
      <c r="P1701" s="467"/>
      <c r="Q1701" s="482"/>
      <c r="R1701" s="875"/>
      <c r="S1701" s="875"/>
      <c r="T1701" s="483"/>
      <c r="U1701" s="466"/>
      <c r="V1701" s="467"/>
    </row>
    <row r="1702" spans="2:22" ht="3.65" customHeight="1">
      <c r="B1702" s="212"/>
      <c r="K1702" s="343"/>
      <c r="O1702" s="466"/>
      <c r="P1702" s="467"/>
      <c r="Q1702" s="482"/>
      <c r="R1702" s="875"/>
      <c r="S1702" s="875"/>
      <c r="T1702" s="483"/>
      <c r="U1702" s="466"/>
      <c r="V1702" s="467"/>
    </row>
    <row r="1703" spans="2:22" ht="3.65" customHeight="1">
      <c r="B1703" s="212"/>
      <c r="K1703" s="343"/>
      <c r="O1703" s="466"/>
      <c r="P1703" s="467"/>
      <c r="Q1703" s="482"/>
      <c r="R1703" s="875"/>
      <c r="S1703" s="875"/>
      <c r="T1703" s="483"/>
      <c r="U1703" s="466"/>
      <c r="V1703" s="467"/>
    </row>
    <row r="1704" spans="2:22" ht="3.65" customHeight="1">
      <c r="B1704" s="212"/>
      <c r="K1704" s="343"/>
      <c r="O1704" s="466"/>
      <c r="P1704" s="467"/>
      <c r="Q1704" s="482"/>
      <c r="R1704" s="875"/>
      <c r="S1704" s="875"/>
      <c r="T1704" s="483"/>
      <c r="U1704" s="466"/>
      <c r="V1704" s="467"/>
    </row>
    <row r="1705" spans="2:22" ht="3.65" customHeight="1">
      <c r="B1705" s="212"/>
      <c r="K1705" s="343"/>
      <c r="O1705" s="466"/>
      <c r="P1705" s="467"/>
      <c r="Q1705" s="482"/>
      <c r="R1705" s="875"/>
      <c r="S1705" s="875"/>
      <c r="T1705" s="483"/>
      <c r="U1705" s="466"/>
      <c r="V1705" s="467"/>
    </row>
    <row r="1706" spans="2:22" ht="3.65" customHeight="1">
      <c r="B1706" s="212"/>
      <c r="K1706" s="343"/>
      <c r="O1706" s="466"/>
      <c r="P1706" s="467"/>
      <c r="Q1706" s="482"/>
      <c r="R1706" s="875"/>
      <c r="S1706" s="875"/>
      <c r="T1706" s="483"/>
      <c r="U1706" s="466"/>
      <c r="V1706" s="467"/>
    </row>
    <row r="1707" spans="2:22" ht="3.65" customHeight="1">
      <c r="B1707" s="212"/>
      <c r="K1707" s="343"/>
      <c r="O1707" s="466"/>
      <c r="P1707" s="467"/>
      <c r="Q1707" s="482"/>
      <c r="R1707" s="875"/>
      <c r="S1707" s="875"/>
      <c r="T1707" s="483"/>
      <c r="U1707" s="466"/>
      <c r="V1707" s="467"/>
    </row>
    <row r="1708" spans="2:22" ht="3.65" customHeight="1">
      <c r="B1708" s="212"/>
      <c r="K1708" s="343"/>
      <c r="O1708" s="466"/>
      <c r="P1708" s="467"/>
      <c r="Q1708" s="482"/>
      <c r="R1708" s="875"/>
      <c r="S1708" s="875"/>
      <c r="T1708" s="483"/>
      <c r="U1708" s="466"/>
      <c r="V1708" s="467"/>
    </row>
    <row r="1709" spans="2:22" ht="3.65" customHeight="1">
      <c r="B1709" s="212"/>
      <c r="K1709" s="343"/>
      <c r="O1709" s="466"/>
      <c r="P1709" s="467"/>
      <c r="Q1709" s="482"/>
      <c r="R1709" s="875"/>
      <c r="S1709" s="875"/>
      <c r="T1709" s="483"/>
      <c r="U1709" s="466"/>
      <c r="V1709" s="467"/>
    </row>
    <row r="1710" spans="2:22" ht="3.65" customHeight="1">
      <c r="B1710" s="212"/>
      <c r="K1710" s="343"/>
      <c r="O1710" s="466"/>
      <c r="P1710" s="467"/>
      <c r="Q1710" s="482"/>
      <c r="R1710" s="875"/>
      <c r="S1710" s="875"/>
      <c r="T1710" s="483"/>
      <c r="U1710" s="466"/>
      <c r="V1710" s="467"/>
    </row>
    <row r="1711" spans="2:22" ht="3.65" customHeight="1">
      <c r="B1711" s="212"/>
      <c r="K1711" s="343"/>
      <c r="O1711" s="466"/>
      <c r="P1711" s="467"/>
      <c r="Q1711" s="482"/>
      <c r="R1711" s="875"/>
      <c r="S1711" s="875"/>
      <c r="T1711" s="483"/>
      <c r="U1711" s="466"/>
      <c r="V1711" s="467"/>
    </row>
    <row r="1712" spans="2:22" ht="3.65" customHeight="1">
      <c r="B1712" s="212"/>
      <c r="K1712" s="343"/>
      <c r="O1712" s="466"/>
      <c r="P1712" s="467"/>
      <c r="Q1712" s="482"/>
      <c r="R1712" s="875"/>
      <c r="S1712" s="875"/>
      <c r="T1712" s="483"/>
      <c r="U1712" s="466"/>
      <c r="V1712" s="467"/>
    </row>
    <row r="1713" spans="2:22" ht="3.65" customHeight="1">
      <c r="B1713" s="212"/>
      <c r="K1713" s="343"/>
      <c r="O1713" s="466"/>
      <c r="P1713" s="467"/>
      <c r="Q1713" s="482"/>
      <c r="R1713" s="875"/>
      <c r="S1713" s="875"/>
      <c r="T1713" s="483"/>
      <c r="U1713" s="466"/>
      <c r="V1713" s="467"/>
    </row>
    <row r="1714" spans="2:22" ht="3.65" customHeight="1">
      <c r="B1714" s="212"/>
      <c r="K1714" s="343"/>
      <c r="O1714" s="466"/>
      <c r="P1714" s="467"/>
      <c r="Q1714" s="482"/>
      <c r="R1714" s="875"/>
      <c r="S1714" s="875"/>
      <c r="T1714" s="483"/>
      <c r="U1714" s="466"/>
      <c r="V1714" s="467"/>
    </row>
    <row r="1715" spans="2:22" ht="3.65" customHeight="1">
      <c r="B1715" s="212"/>
      <c r="K1715" s="343"/>
      <c r="O1715" s="466"/>
      <c r="P1715" s="467"/>
      <c r="Q1715" s="482"/>
      <c r="R1715" s="875"/>
      <c r="S1715" s="875"/>
      <c r="T1715" s="483"/>
      <c r="U1715" s="466"/>
      <c r="V1715" s="467"/>
    </row>
    <row r="1716" spans="2:22" ht="3.65" customHeight="1">
      <c r="B1716" s="212"/>
      <c r="K1716" s="343"/>
      <c r="O1716" s="466"/>
      <c r="P1716" s="467"/>
      <c r="Q1716" s="482"/>
      <c r="R1716" s="875"/>
      <c r="S1716" s="875"/>
      <c r="T1716" s="483"/>
      <c r="U1716" s="466"/>
      <c r="V1716" s="467"/>
    </row>
    <row r="1717" spans="2:22" ht="3.65" customHeight="1">
      <c r="B1717" s="212"/>
      <c r="K1717" s="343"/>
      <c r="O1717" s="466"/>
      <c r="P1717" s="467"/>
      <c r="Q1717" s="482"/>
      <c r="R1717" s="875"/>
      <c r="S1717" s="875"/>
      <c r="T1717" s="483"/>
      <c r="U1717" s="466"/>
      <c r="V1717" s="467"/>
    </row>
    <row r="1718" spans="2:22" ht="3.65" customHeight="1">
      <c r="B1718" s="212"/>
      <c r="K1718" s="343"/>
      <c r="O1718" s="466"/>
      <c r="P1718" s="467"/>
      <c r="Q1718" s="482"/>
      <c r="R1718" s="875"/>
      <c r="S1718" s="875"/>
      <c r="T1718" s="483"/>
      <c r="U1718" s="466"/>
      <c r="V1718" s="467"/>
    </row>
    <row r="1719" spans="2:22" ht="3.65" customHeight="1">
      <c r="B1719" s="212"/>
      <c r="K1719" s="343"/>
      <c r="O1719" s="466"/>
      <c r="P1719" s="467"/>
      <c r="Q1719" s="482"/>
      <c r="R1719" s="875"/>
      <c r="S1719" s="875"/>
      <c r="T1719" s="483"/>
      <c r="U1719" s="466"/>
      <c r="V1719" s="467"/>
    </row>
    <row r="1720" spans="2:22" ht="3.65" customHeight="1">
      <c r="B1720" s="212"/>
      <c r="K1720" s="343"/>
      <c r="O1720" s="466"/>
      <c r="P1720" s="467"/>
      <c r="Q1720" s="482"/>
      <c r="R1720" s="899"/>
      <c r="S1720" s="900"/>
      <c r="T1720" s="483"/>
      <c r="U1720" s="466"/>
      <c r="V1720" s="467"/>
    </row>
    <row r="1721" spans="2:22" ht="3.65" customHeight="1">
      <c r="B1721" s="212"/>
      <c r="K1721" s="343"/>
      <c r="O1721" s="466"/>
      <c r="P1721" s="467"/>
      <c r="Q1721" s="482"/>
      <c r="R1721" s="902"/>
      <c r="S1721" s="904"/>
      <c r="T1721" s="483"/>
      <c r="U1721" s="466"/>
      <c r="V1721" s="467"/>
    </row>
    <row r="1722" spans="2:22" ht="3.65" customHeight="1">
      <c r="B1722" s="212"/>
      <c r="K1722" s="343"/>
      <c r="O1722" s="466"/>
      <c r="P1722" s="467"/>
      <c r="Q1722" s="482"/>
      <c r="R1722" s="470"/>
      <c r="S1722" s="470"/>
      <c r="T1722" s="483"/>
      <c r="U1722" s="466"/>
      <c r="V1722" s="467"/>
    </row>
    <row r="1723" spans="2:22" ht="3.65" customHeight="1">
      <c r="B1723" s="212"/>
      <c r="K1723" s="343"/>
      <c r="O1723" s="466"/>
      <c r="P1723" s="467"/>
      <c r="Q1723" s="482"/>
      <c r="R1723" s="470"/>
      <c r="S1723" s="470"/>
      <c r="T1723" s="483"/>
      <c r="U1723" s="466"/>
      <c r="V1723" s="467"/>
    </row>
    <row r="1724" spans="2:22" ht="3.65" customHeight="1">
      <c r="B1724" s="212"/>
      <c r="K1724" s="343"/>
      <c r="O1724" s="466"/>
      <c r="P1724" s="467"/>
      <c r="Q1724" s="482"/>
      <c r="R1724" s="470"/>
      <c r="S1724" s="470"/>
      <c r="T1724" s="483"/>
      <c r="U1724" s="466"/>
      <c r="V1724" s="467"/>
    </row>
    <row r="1725" spans="2:22" ht="3.65" customHeight="1">
      <c r="B1725" s="212"/>
      <c r="K1725" s="343"/>
      <c r="O1725" s="466"/>
      <c r="P1725" s="467"/>
      <c r="Q1725" s="482"/>
      <c r="R1725" s="470"/>
      <c r="S1725" s="470"/>
      <c r="T1725" s="483"/>
      <c r="U1725" s="466"/>
      <c r="V1725" s="467"/>
    </row>
    <row r="1726" spans="2:22" ht="3.65" customHeight="1">
      <c r="B1726" s="212"/>
      <c r="K1726" s="343"/>
      <c r="O1726" s="466"/>
      <c r="P1726" s="467"/>
      <c r="Q1726" s="482"/>
      <c r="R1726" s="470"/>
      <c r="S1726" s="470"/>
      <c r="T1726" s="483"/>
      <c r="U1726" s="466"/>
      <c r="V1726" s="467"/>
    </row>
    <row r="1727" spans="2:22" ht="3.65" customHeight="1">
      <c r="B1727" s="212"/>
      <c r="K1727" s="343"/>
      <c r="O1727" s="466"/>
      <c r="P1727" s="467"/>
      <c r="Q1727" s="482"/>
      <c r="R1727" s="470"/>
      <c r="S1727" s="470"/>
      <c r="T1727" s="483"/>
      <c r="U1727" s="466"/>
      <c r="V1727" s="467"/>
    </row>
    <row r="1728" spans="2:22" ht="3.65" customHeight="1">
      <c r="B1728" s="212"/>
      <c r="K1728" s="343"/>
      <c r="O1728" s="466"/>
      <c r="P1728" s="467"/>
      <c r="Q1728" s="482"/>
      <c r="R1728" s="470"/>
      <c r="S1728" s="470"/>
      <c r="T1728" s="483"/>
      <c r="U1728" s="466"/>
      <c r="V1728" s="467"/>
    </row>
    <row r="1729" spans="2:22" ht="3.65" customHeight="1">
      <c r="B1729" s="212"/>
      <c r="K1729" s="343"/>
      <c r="O1729" s="466"/>
      <c r="P1729" s="467"/>
      <c r="Q1729" s="482"/>
      <c r="R1729" s="470"/>
      <c r="S1729" s="470"/>
      <c r="T1729" s="483"/>
      <c r="U1729" s="466"/>
      <c r="V1729" s="467"/>
    </row>
    <row r="1730" spans="2:22" ht="3.65" customHeight="1">
      <c r="B1730" s="212"/>
      <c r="K1730" s="343"/>
      <c r="O1730" s="466"/>
      <c r="P1730" s="467"/>
      <c r="Q1730" s="482"/>
      <c r="R1730" s="470"/>
      <c r="S1730" s="470"/>
      <c r="T1730" s="483"/>
      <c r="U1730" s="466"/>
      <c r="V1730" s="467"/>
    </row>
    <row r="1731" spans="2:22" ht="3.65" customHeight="1">
      <c r="B1731" s="212"/>
      <c r="K1731" s="343"/>
      <c r="O1731" s="466"/>
      <c r="P1731" s="467"/>
      <c r="Q1731" s="482"/>
      <c r="R1731" s="470"/>
      <c r="S1731" s="470"/>
      <c r="T1731" s="483"/>
      <c r="U1731" s="466"/>
      <c r="V1731" s="467"/>
    </row>
    <row r="1732" spans="2:22" ht="3.65" customHeight="1">
      <c r="B1732" s="212"/>
      <c r="K1732" s="343"/>
      <c r="O1732" s="466"/>
      <c r="P1732" s="467"/>
      <c r="Q1732" s="482"/>
      <c r="R1732" s="470"/>
      <c r="S1732" s="470"/>
      <c r="T1732" s="483"/>
      <c r="U1732" s="466"/>
      <c r="V1732" s="467"/>
    </row>
    <row r="1733" spans="2:22" ht="3.65" customHeight="1">
      <c r="B1733" s="212"/>
      <c r="K1733" s="343"/>
      <c r="O1733" s="466"/>
      <c r="P1733" s="467"/>
      <c r="Q1733" s="482"/>
      <c r="R1733" s="470"/>
      <c r="S1733" s="470"/>
      <c r="T1733" s="483"/>
      <c r="U1733" s="466"/>
      <c r="V1733" s="467"/>
    </row>
    <row r="1734" spans="2:22" ht="3.65" customHeight="1">
      <c r="B1734" s="212"/>
      <c r="K1734" s="343"/>
      <c r="O1734" s="466"/>
      <c r="P1734" s="467"/>
      <c r="Q1734" s="482"/>
      <c r="R1734" s="470"/>
      <c r="S1734" s="470"/>
      <c r="T1734" s="483"/>
      <c r="U1734" s="466"/>
      <c r="V1734" s="467"/>
    </row>
    <row r="1735" spans="2:22" ht="3.65" customHeight="1">
      <c r="B1735" s="212"/>
      <c r="K1735" s="343"/>
      <c r="O1735" s="466"/>
      <c r="P1735" s="467"/>
      <c r="Q1735" s="482"/>
      <c r="R1735" s="470"/>
      <c r="S1735" s="470"/>
      <c r="T1735" s="483"/>
      <c r="U1735" s="466"/>
      <c r="V1735" s="467"/>
    </row>
    <row r="1736" spans="2:22" ht="3.65" customHeight="1">
      <c r="B1736" s="212"/>
      <c r="K1736" s="343"/>
      <c r="O1736" s="466"/>
      <c r="P1736" s="467"/>
      <c r="Q1736" s="482"/>
      <c r="R1736" s="470"/>
      <c r="S1736" s="470"/>
      <c r="T1736" s="483"/>
      <c r="U1736" s="466"/>
      <c r="V1736" s="467"/>
    </row>
    <row r="1737" spans="2:22" ht="3.65" customHeight="1">
      <c r="B1737" s="212"/>
      <c r="K1737" s="343"/>
      <c r="O1737" s="466"/>
      <c r="P1737" s="467"/>
      <c r="Q1737" s="482"/>
      <c r="R1737" s="470"/>
      <c r="S1737" s="470"/>
      <c r="T1737" s="483"/>
      <c r="U1737" s="466"/>
      <c r="V1737" s="467"/>
    </row>
    <row r="1738" spans="2:22" ht="3.65" customHeight="1">
      <c r="B1738" s="212"/>
      <c r="K1738" s="343"/>
      <c r="O1738" s="466"/>
      <c r="P1738" s="467"/>
      <c r="Q1738" s="482"/>
      <c r="R1738" s="470"/>
      <c r="S1738" s="470"/>
      <c r="T1738" s="483"/>
      <c r="U1738" s="466"/>
      <c r="V1738" s="467"/>
    </row>
    <row r="1739" spans="2:22" ht="3.65" customHeight="1">
      <c r="B1739" s="212"/>
      <c r="K1739" s="343"/>
      <c r="O1739" s="466"/>
      <c r="P1739" s="467"/>
      <c r="Q1739" s="22"/>
      <c r="R1739" s="22"/>
      <c r="S1739" s="22"/>
      <c r="T1739" s="22"/>
      <c r="U1739" s="466"/>
      <c r="V1739" s="467"/>
    </row>
    <row r="1740" spans="2:22" ht="3.65" customHeight="1">
      <c r="B1740" s="212"/>
      <c r="K1740" s="343"/>
      <c r="O1740" s="466"/>
      <c r="P1740" s="467"/>
      <c r="Q1740" s="22"/>
      <c r="R1740" s="22"/>
      <c r="S1740" s="22"/>
      <c r="T1740" s="22"/>
      <c r="U1740" s="466"/>
      <c r="V1740" s="467"/>
    </row>
    <row r="1741" spans="2:22" ht="3.65" customHeight="1">
      <c r="B1741" s="212"/>
      <c r="K1741" s="343"/>
      <c r="O1741" s="466"/>
      <c r="P1741" s="467"/>
      <c r="Q1741" s="22"/>
      <c r="R1741" s="22"/>
      <c r="S1741" s="22"/>
      <c r="T1741" s="22"/>
      <c r="U1741" s="466"/>
      <c r="V1741" s="467"/>
    </row>
    <row r="1742" spans="2:22" ht="3.65" customHeight="1">
      <c r="B1742" s="212"/>
      <c r="K1742" s="343"/>
      <c r="O1742" s="466"/>
      <c r="P1742" s="467"/>
      <c r="Q1742" s="22"/>
      <c r="R1742" s="22"/>
      <c r="S1742" s="22"/>
      <c r="T1742" s="22"/>
      <c r="U1742" s="466"/>
      <c r="V1742" s="467"/>
    </row>
    <row r="1743" spans="2:22" ht="3.65" customHeight="1">
      <c r="B1743" s="212"/>
      <c r="K1743" s="343"/>
      <c r="O1743" s="466"/>
      <c r="P1743" s="467"/>
      <c r="Q1743" s="22"/>
      <c r="R1743" s="22"/>
      <c r="S1743" s="22"/>
      <c r="T1743" s="22"/>
      <c r="U1743" s="466"/>
      <c r="V1743" s="467"/>
    </row>
    <row r="1744" spans="2:22" ht="3.65" customHeight="1">
      <c r="B1744" s="212"/>
      <c r="K1744" s="343"/>
      <c r="O1744" s="466"/>
      <c r="P1744" s="467"/>
      <c r="Q1744" s="22"/>
      <c r="R1744" s="22"/>
      <c r="S1744" s="22"/>
      <c r="T1744" s="22"/>
      <c r="U1744" s="466"/>
      <c r="V1744" s="467"/>
    </row>
    <row r="1745" spans="2:22" ht="3.65" customHeight="1">
      <c r="B1745" s="212"/>
      <c r="K1745" s="343"/>
      <c r="O1745" s="466"/>
      <c r="P1745" s="467"/>
      <c r="Q1745" s="22"/>
      <c r="R1745" s="22"/>
      <c r="S1745" s="22"/>
      <c r="T1745" s="22"/>
      <c r="U1745" s="466"/>
      <c r="V1745" s="467"/>
    </row>
    <row r="1746" spans="2:22" ht="3.65" customHeight="1">
      <c r="B1746" s="212"/>
      <c r="K1746" s="343"/>
      <c r="O1746" s="466"/>
      <c r="P1746" s="467"/>
      <c r="Q1746" s="22"/>
      <c r="R1746" s="22"/>
      <c r="S1746" s="22"/>
      <c r="T1746" s="22"/>
      <c r="U1746" s="466"/>
      <c r="V1746" s="467"/>
    </row>
    <row r="1747" spans="2:22" ht="3.65" customHeight="1">
      <c r="B1747" s="212"/>
      <c r="K1747" s="343"/>
      <c r="O1747" s="466"/>
      <c r="P1747" s="467"/>
      <c r="Q1747" s="22"/>
      <c r="R1747" s="22"/>
      <c r="S1747" s="22"/>
      <c r="T1747" s="22"/>
      <c r="U1747" s="466"/>
      <c r="V1747" s="467"/>
    </row>
    <row r="1748" spans="2:22" ht="3.65" customHeight="1">
      <c r="B1748" s="212"/>
      <c r="K1748" s="343"/>
      <c r="O1748" s="466"/>
      <c r="P1748" s="467"/>
      <c r="Q1748" s="22"/>
      <c r="R1748" s="22"/>
      <c r="S1748" s="22"/>
      <c r="T1748" s="22"/>
      <c r="U1748" s="466"/>
      <c r="V1748" s="467"/>
    </row>
    <row r="1749" spans="2:22" ht="3.65" customHeight="1">
      <c r="B1749" s="212"/>
      <c r="K1749" s="343"/>
      <c r="O1749" s="466"/>
      <c r="P1749" s="467"/>
      <c r="Q1749" s="22"/>
      <c r="R1749" s="22"/>
      <c r="S1749" s="22"/>
      <c r="T1749" s="22"/>
      <c r="U1749" s="466"/>
      <c r="V1749" s="467"/>
    </row>
    <row r="1750" spans="2:22" ht="3.65" customHeight="1">
      <c r="B1750" s="212"/>
      <c r="K1750" s="343"/>
      <c r="O1750" s="466"/>
      <c r="P1750" s="467"/>
      <c r="Q1750" s="22"/>
      <c r="R1750" s="22"/>
      <c r="S1750" s="22"/>
      <c r="T1750" s="22"/>
      <c r="U1750" s="466"/>
      <c r="V1750" s="467"/>
    </row>
    <row r="1751" spans="2:22" ht="3.65" customHeight="1">
      <c r="B1751" s="212"/>
      <c r="K1751" s="343"/>
      <c r="O1751" s="466"/>
      <c r="P1751" s="467"/>
      <c r="Q1751" s="22"/>
      <c r="R1751" s="22"/>
      <c r="S1751" s="22"/>
      <c r="T1751" s="22"/>
      <c r="U1751" s="466"/>
      <c r="V1751" s="467"/>
    </row>
    <row r="1752" spans="2:22" ht="3.65" customHeight="1">
      <c r="B1752" s="212"/>
      <c r="K1752" s="343"/>
      <c r="O1752" s="466"/>
      <c r="P1752" s="467"/>
      <c r="Q1752" s="993" t="s">
        <v>220</v>
      </c>
      <c r="R1752" s="994"/>
      <c r="S1752" s="994"/>
      <c r="T1752" s="995"/>
      <c r="U1752" s="466"/>
      <c r="V1752" s="467"/>
    </row>
    <row r="1753" spans="2:22" ht="3.65" customHeight="1">
      <c r="B1753" s="212"/>
      <c r="K1753" s="343"/>
      <c r="O1753" s="462"/>
      <c r="P1753" s="465"/>
      <c r="Q1753" s="996"/>
      <c r="R1753" s="997"/>
      <c r="S1753" s="997"/>
      <c r="T1753" s="998"/>
      <c r="U1753" s="462"/>
      <c r="V1753" s="465"/>
    </row>
    <row r="1754" spans="2:22" ht="3.65" customHeight="1">
      <c r="B1754" s="212"/>
      <c r="K1754" s="343"/>
      <c r="O1754" s="459"/>
      <c r="P1754" s="460"/>
      <c r="Q1754" s="460"/>
      <c r="R1754" s="460"/>
      <c r="S1754" s="460"/>
      <c r="T1754" s="460"/>
      <c r="U1754" s="460"/>
      <c r="V1754" s="461"/>
    </row>
    <row r="1755" spans="2:22" ht="3.65" customHeight="1">
      <c r="B1755" s="212"/>
      <c r="K1755" s="343"/>
      <c r="O1755" s="462"/>
      <c r="P1755" s="463"/>
      <c r="Q1755" s="463"/>
      <c r="R1755" s="463"/>
      <c r="S1755" s="463"/>
      <c r="T1755" s="463"/>
      <c r="U1755" s="463"/>
      <c r="V1755" s="465"/>
    </row>
    <row r="1756" spans="2:22" ht="3.65" customHeight="1">
      <c r="B1756" s="212"/>
      <c r="K1756" s="343"/>
      <c r="O1756" s="473"/>
      <c r="P1756" s="474"/>
      <c r="Q1756" s="474"/>
      <c r="R1756" s="474"/>
      <c r="S1756" s="474"/>
      <c r="T1756" s="474"/>
      <c r="U1756" s="474"/>
      <c r="V1756" s="475"/>
    </row>
    <row r="1757" spans="2:22" ht="3.65" customHeight="1">
      <c r="B1757" s="212"/>
      <c r="K1757" s="343"/>
      <c r="O1757" s="476"/>
      <c r="P1757" s="477"/>
      <c r="Q1757" s="477"/>
      <c r="R1757" s="477"/>
      <c r="S1757" s="477"/>
      <c r="T1757" s="477"/>
      <c r="U1757" s="477"/>
      <c r="V1757" s="478"/>
    </row>
    <row r="1758" spans="2:22" ht="3.65" customHeight="1">
      <c r="B1758" s="212"/>
      <c r="K1758" s="343"/>
      <c r="O1758" s="476"/>
      <c r="P1758" s="477"/>
      <c r="Q1758" s="477"/>
      <c r="R1758" s="477"/>
      <c r="S1758" s="477"/>
      <c r="T1758" s="477"/>
      <c r="U1758" s="477"/>
      <c r="V1758" s="478"/>
    </row>
    <row r="1759" spans="2:22" ht="3.65" customHeight="1">
      <c r="B1759" s="212"/>
      <c r="K1759" s="343"/>
      <c r="O1759" s="479"/>
      <c r="P1759" s="480"/>
      <c r="Q1759" s="480"/>
      <c r="R1759" s="480"/>
      <c r="S1759" s="480"/>
      <c r="T1759" s="480"/>
      <c r="U1759" s="480"/>
      <c r="V1759" s="481"/>
    </row>
    <row r="1760" spans="2:22" ht="3.65" customHeight="1">
      <c r="B1760" s="212"/>
      <c r="K1760" s="343"/>
    </row>
    <row r="1761" spans="2:109" ht="3.65" customHeight="1">
      <c r="B1761" s="212"/>
      <c r="K1761" s="343"/>
    </row>
    <row r="1762" spans="2:109" ht="3.65" customHeight="1">
      <c r="B1762" s="212"/>
      <c r="K1762" s="343"/>
    </row>
    <row r="1763" spans="2:109" ht="3.65" customHeight="1">
      <c r="B1763" s="205"/>
      <c r="C1763" s="259"/>
      <c r="D1763" s="259"/>
      <c r="E1763" s="259"/>
      <c r="F1763" s="259"/>
      <c r="G1763" s="259"/>
      <c r="H1763" s="259"/>
      <c r="I1763" s="259"/>
      <c r="J1763" s="259"/>
      <c r="K1763" s="323"/>
      <c r="L1763" s="259"/>
      <c r="M1763" s="259"/>
      <c r="N1763" s="259"/>
      <c r="O1763" s="259"/>
      <c r="P1763" s="259"/>
      <c r="Q1763" s="259"/>
      <c r="R1763" s="259"/>
      <c r="S1763" s="259"/>
      <c r="T1763" s="259"/>
      <c r="U1763" s="259"/>
      <c r="V1763" s="259"/>
      <c r="W1763" s="259"/>
      <c r="X1763" s="259"/>
      <c r="Y1763" s="259"/>
      <c r="Z1763" s="259"/>
      <c r="AA1763" s="259"/>
      <c r="AB1763" s="259"/>
      <c r="AC1763" s="259"/>
      <c r="AD1763" s="259"/>
      <c r="AE1763" s="259"/>
      <c r="AF1763" s="259"/>
      <c r="AG1763" s="259"/>
      <c r="AH1763" s="259"/>
      <c r="AI1763" s="259"/>
      <c r="AJ1763" s="259"/>
      <c r="AK1763" s="259"/>
      <c r="AL1763" s="259"/>
      <c r="AM1763" s="259"/>
      <c r="AN1763" s="259"/>
      <c r="AO1763" s="259"/>
      <c r="AP1763" s="259"/>
      <c r="AQ1763" s="259"/>
      <c r="AR1763" s="259"/>
      <c r="AS1763" s="259"/>
      <c r="AT1763" s="259"/>
      <c r="AU1763" s="259"/>
      <c r="AV1763" s="259"/>
      <c r="AW1763" s="259"/>
      <c r="AX1763" s="259"/>
      <c r="AY1763" s="259"/>
      <c r="AZ1763" s="259"/>
      <c r="BA1763" s="259"/>
      <c r="BB1763" s="259"/>
      <c r="BC1763" s="259"/>
      <c r="BD1763" s="259"/>
      <c r="BE1763" s="259"/>
      <c r="BF1763" s="259"/>
      <c r="BG1763" s="259"/>
      <c r="BH1763" s="259"/>
      <c r="BI1763" s="259"/>
      <c r="BJ1763" s="259"/>
      <c r="BK1763" s="259"/>
      <c r="BL1763" s="259"/>
      <c r="BM1763" s="259"/>
      <c r="BN1763" s="259"/>
      <c r="BO1763" s="259"/>
      <c r="BP1763" s="259"/>
      <c r="BQ1763" s="259"/>
      <c r="BR1763" s="259"/>
      <c r="BS1763" s="259"/>
      <c r="BT1763" s="259"/>
      <c r="BU1763" s="259"/>
      <c r="BV1763" s="259"/>
      <c r="BW1763" s="259"/>
      <c r="BX1763" s="259"/>
      <c r="BY1763" s="259"/>
      <c r="BZ1763" s="259"/>
      <c r="CA1763" s="259"/>
      <c r="CB1763" s="259"/>
      <c r="CC1763" s="259"/>
      <c r="CD1763" s="259"/>
      <c r="CE1763" s="259"/>
      <c r="CF1763" s="259"/>
      <c r="CG1763" s="259"/>
      <c r="CH1763" s="259"/>
      <c r="CI1763" s="259"/>
      <c r="CJ1763" s="259"/>
      <c r="CK1763" s="259"/>
      <c r="CL1763" s="259"/>
      <c r="CM1763" s="259"/>
      <c r="CN1763" s="259"/>
      <c r="CO1763" s="259"/>
      <c r="CP1763" s="259"/>
      <c r="CQ1763" s="259"/>
      <c r="CR1763" s="259"/>
      <c r="CS1763" s="259"/>
      <c r="CT1763" s="259"/>
      <c r="CU1763" s="259"/>
      <c r="CV1763" s="259"/>
      <c r="CW1763" s="259"/>
      <c r="CX1763" s="259"/>
      <c r="CY1763" s="259"/>
      <c r="CZ1763" s="259"/>
      <c r="DA1763" s="259"/>
      <c r="DB1763" s="259"/>
      <c r="DC1763" s="259"/>
      <c r="DD1763" s="259"/>
      <c r="DE1763" s="259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24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40" t="str">
        <f>"T_VBB"&amp;"X"&amp;G1765&amp;"X"&amp;I1765&amp;"X"&amp;J1765</f>
        <v>T_VBBX1600X1of2X1800</v>
      </c>
      <c r="C1765" s="208"/>
      <c r="D1765" s="209" t="s">
        <v>75</v>
      </c>
      <c r="E1765" s="341" t="s">
        <v>220</v>
      </c>
      <c r="F1765" s="208" t="s">
        <v>125</v>
      </c>
      <c r="G1765" s="456">
        <v>1600</v>
      </c>
      <c r="H1765" s="325" t="s">
        <v>117</v>
      </c>
      <c r="I1765" s="457" t="s">
        <v>192</v>
      </c>
      <c r="J1765" s="210">
        <v>1800</v>
      </c>
      <c r="K1765" s="342"/>
      <c r="L1765" s="260"/>
      <c r="M1765" s="260"/>
      <c r="N1765" s="260"/>
      <c r="O1765" s="260"/>
      <c r="P1765" s="260"/>
      <c r="Q1765" s="260"/>
      <c r="R1765" s="260"/>
      <c r="S1765" s="260"/>
      <c r="T1765" s="260"/>
      <c r="U1765" s="260"/>
      <c r="V1765" s="260"/>
      <c r="W1765" s="260"/>
      <c r="X1765" s="260"/>
      <c r="Y1765" s="260"/>
      <c r="Z1765" s="260"/>
      <c r="AA1765" s="260"/>
      <c r="AB1765" s="260"/>
      <c r="AC1765" s="260"/>
      <c r="AD1765" s="260"/>
      <c r="AE1765" s="260"/>
      <c r="AF1765" s="260"/>
      <c r="AG1765" s="260"/>
      <c r="AH1765" s="260"/>
      <c r="AI1765" s="260"/>
      <c r="AJ1765" s="260"/>
      <c r="AK1765" s="260"/>
      <c r="AL1765" s="260"/>
      <c r="AM1765" s="260"/>
      <c r="AN1765" s="260"/>
      <c r="AO1765" s="260"/>
      <c r="AP1765" s="260"/>
      <c r="AQ1765" s="260"/>
      <c r="AR1765" s="260"/>
      <c r="AS1765" s="260"/>
      <c r="AT1765" s="260"/>
      <c r="AU1765" s="260"/>
      <c r="AV1765" s="260"/>
      <c r="AW1765" s="260"/>
      <c r="AX1765" s="260"/>
      <c r="AY1765" s="260"/>
      <c r="AZ1765" s="260"/>
      <c r="BA1765" s="260"/>
      <c r="BB1765" s="260"/>
      <c r="BC1765" s="260"/>
      <c r="BD1765" s="260"/>
      <c r="BE1765" s="260"/>
      <c r="BF1765" s="260"/>
      <c r="BG1765" s="260"/>
      <c r="BH1765" s="260"/>
      <c r="BI1765" s="260"/>
      <c r="BJ1765" s="260"/>
      <c r="BK1765" s="260"/>
      <c r="BL1765" s="260"/>
      <c r="BM1765" s="260"/>
      <c r="BN1765" s="260"/>
      <c r="BO1765" s="260"/>
      <c r="BP1765" s="260"/>
      <c r="BQ1765" s="260"/>
      <c r="BR1765" s="260"/>
      <c r="BS1765" s="260"/>
      <c r="BT1765" s="260"/>
      <c r="BU1765" s="260"/>
      <c r="BV1765" s="260"/>
      <c r="BW1765" s="260"/>
      <c r="BX1765" s="260"/>
      <c r="BY1765" s="260"/>
      <c r="BZ1765" s="260"/>
      <c r="CA1765" s="260"/>
      <c r="CB1765" s="260"/>
      <c r="CC1765" s="260"/>
      <c r="CD1765" s="260"/>
      <c r="CE1765" s="260"/>
      <c r="CF1765" s="260"/>
      <c r="CG1765" s="260"/>
      <c r="CH1765" s="260"/>
      <c r="CI1765" s="260"/>
      <c r="CJ1765" s="260"/>
      <c r="CK1765" s="260"/>
      <c r="CL1765" s="260"/>
      <c r="CM1765" s="260"/>
      <c r="CN1765" s="260"/>
      <c r="CO1765" s="260"/>
      <c r="CP1765" s="260"/>
      <c r="CQ1765" s="260"/>
      <c r="CR1765" s="260"/>
      <c r="CS1765" s="260"/>
      <c r="CT1765" s="260"/>
      <c r="CU1765" s="260"/>
      <c r="CV1765" s="260"/>
      <c r="CW1765" s="260"/>
      <c r="CX1765" s="260"/>
      <c r="CY1765" s="260"/>
      <c r="CZ1765" s="260"/>
      <c r="DA1765" s="260"/>
      <c r="DB1765" s="260"/>
      <c r="DC1765" s="260"/>
      <c r="DD1765" s="260"/>
      <c r="DE1765" s="260"/>
    </row>
    <row r="1766" spans="2:109" ht="3.65" customHeight="1">
      <c r="B1766" s="326" t="str">
        <f>MID(D1765,1,1)&amp;"_"&amp;E1765&amp;"X"&amp;MID(H1765,3,4)&amp;"X"&amp;MID(J1765,3,4)&amp;G1765&amp;I1765</f>
        <v>T_VBBX400X0016001of2</v>
      </c>
      <c r="K1766" s="343"/>
    </row>
    <row r="1767" spans="2:109" ht="3.65" customHeight="1">
      <c r="B1767" s="212"/>
      <c r="K1767" s="343"/>
    </row>
    <row r="1768" spans="2:109" ht="3.65" customHeight="1">
      <c r="B1768" s="212"/>
      <c r="K1768" s="343"/>
    </row>
    <row r="1769" spans="2:109" ht="3.65" customHeight="1">
      <c r="B1769" s="212"/>
      <c r="K1769" s="343"/>
    </row>
    <row r="1770" spans="2:109" ht="3.65" customHeight="1">
      <c r="B1770" s="212"/>
      <c r="K1770" s="343"/>
      <c r="O1770" s="486"/>
      <c r="P1770" s="487"/>
      <c r="Q1770" s="487"/>
      <c r="R1770" s="487"/>
      <c r="S1770" s="487"/>
      <c r="T1770" s="487"/>
      <c r="U1770" s="487"/>
      <c r="V1770" s="487"/>
      <c r="W1770" s="487"/>
      <c r="X1770" s="487"/>
      <c r="Y1770" s="487"/>
      <c r="Z1770" s="487"/>
      <c r="AA1770" s="487"/>
      <c r="AB1770" s="487"/>
      <c r="AC1770" s="487"/>
      <c r="AD1770" s="488"/>
    </row>
    <row r="1771" spans="2:109" ht="3.65" customHeight="1">
      <c r="B1771" s="212"/>
      <c r="K1771" s="343"/>
      <c r="O1771" s="489"/>
      <c r="P1771" s="490"/>
      <c r="Q1771" s="490"/>
      <c r="R1771" s="490"/>
      <c r="S1771" s="490"/>
      <c r="T1771" s="490"/>
      <c r="U1771" s="490"/>
      <c r="V1771" s="490"/>
      <c r="W1771" s="490"/>
      <c r="X1771" s="490"/>
      <c r="Y1771" s="490"/>
      <c r="Z1771" s="490"/>
      <c r="AA1771" s="490"/>
      <c r="AB1771" s="490"/>
      <c r="AC1771" s="490"/>
      <c r="AD1771" s="491"/>
    </row>
    <row r="1772" spans="2:109" ht="3.65" customHeight="1">
      <c r="B1772" s="212"/>
      <c r="K1772" s="343"/>
      <c r="O1772" s="492"/>
      <c r="P1772" s="493"/>
      <c r="Q1772" s="1544" t="s">
        <v>111</v>
      </c>
      <c r="R1772" s="956"/>
      <c r="S1772" s="956"/>
      <c r="T1772" s="956"/>
      <c r="U1772" s="470"/>
      <c r="V1772" s="470"/>
      <c r="W1772" s="470"/>
      <c r="X1772" s="470"/>
      <c r="AC1772" s="492"/>
      <c r="AD1772" s="493"/>
    </row>
    <row r="1773" spans="2:109" ht="3.65" customHeight="1">
      <c r="B1773" s="212"/>
      <c r="K1773" s="343"/>
      <c r="O1773" s="492"/>
      <c r="P1773" s="493"/>
      <c r="Q1773" s="992"/>
      <c r="R1773" s="958"/>
      <c r="S1773" s="958"/>
      <c r="T1773" s="958"/>
      <c r="U1773" s="470"/>
      <c r="V1773" s="470"/>
      <c r="W1773" s="470"/>
      <c r="X1773" s="470"/>
      <c r="AC1773" s="492"/>
      <c r="AD1773" s="493"/>
    </row>
    <row r="1774" spans="2:109" ht="3.65" customHeight="1">
      <c r="B1774" s="212"/>
      <c r="K1774" s="343"/>
      <c r="O1774" s="492"/>
      <c r="P1774" s="493"/>
      <c r="Q1774" s="992"/>
      <c r="R1774" s="958"/>
      <c r="S1774" s="958"/>
      <c r="T1774" s="958"/>
      <c r="U1774" s="350"/>
      <c r="V1774" s="350"/>
      <c r="W1774" s="350"/>
      <c r="X1774" s="470"/>
      <c r="AC1774" s="492"/>
      <c r="AD1774" s="493"/>
    </row>
    <row r="1775" spans="2:109" ht="3.65" customHeight="1">
      <c r="B1775" s="212"/>
      <c r="K1775" s="343"/>
      <c r="O1775" s="492"/>
      <c r="P1775" s="493"/>
      <c r="Q1775" s="495"/>
      <c r="R1775" s="349"/>
      <c r="S1775" s="896"/>
      <c r="T1775" s="897"/>
      <c r="U1775" s="928"/>
      <c r="V1775" s="350"/>
      <c r="W1775" s="350"/>
      <c r="X1775" s="896"/>
      <c r="Y1775" s="897"/>
      <c r="Z1775" s="928"/>
      <c r="AA1775" s="470"/>
      <c r="AB1775" s="483"/>
      <c r="AC1775" s="492"/>
      <c r="AD1775" s="493"/>
    </row>
    <row r="1776" spans="2:109" ht="3.65" customHeight="1">
      <c r="B1776" s="212"/>
      <c r="K1776" s="343"/>
      <c r="O1776" s="492"/>
      <c r="P1776" s="493"/>
      <c r="Q1776" s="468"/>
      <c r="R1776" s="470"/>
      <c r="S1776" s="899"/>
      <c r="T1776" s="335"/>
      <c r="U1776" s="900"/>
      <c r="V1776" s="350"/>
      <c r="W1776" s="350"/>
      <c r="X1776" s="899"/>
      <c r="Y1776" s="335"/>
      <c r="Z1776" s="900"/>
      <c r="AA1776" s="470"/>
      <c r="AB1776" s="483"/>
      <c r="AC1776" s="492"/>
      <c r="AD1776" s="493"/>
    </row>
    <row r="1777" spans="2:30" ht="3.65" customHeight="1">
      <c r="B1777" s="212"/>
      <c r="K1777" s="343"/>
      <c r="O1777" s="492"/>
      <c r="P1777" s="493"/>
      <c r="Q1777" s="468"/>
      <c r="R1777" s="470"/>
      <c r="S1777" s="875"/>
      <c r="T1777" s="335"/>
      <c r="U1777" s="875"/>
      <c r="V1777" s="350"/>
      <c r="W1777" s="350"/>
      <c r="X1777" s="875"/>
      <c r="Y1777" s="335"/>
      <c r="Z1777" s="875"/>
      <c r="AA1777" s="470"/>
      <c r="AB1777" s="483"/>
      <c r="AC1777" s="492"/>
      <c r="AD1777" s="493"/>
    </row>
    <row r="1778" spans="2:30" ht="3.65" customHeight="1">
      <c r="B1778" s="212"/>
      <c r="K1778" s="343"/>
      <c r="O1778" s="492"/>
      <c r="P1778" s="493"/>
      <c r="Q1778" s="468"/>
      <c r="R1778" s="470"/>
      <c r="S1778" s="875"/>
      <c r="T1778" s="335"/>
      <c r="U1778" s="875"/>
      <c r="V1778" s="350"/>
      <c r="W1778" s="350"/>
      <c r="X1778" s="875"/>
      <c r="Y1778" s="335"/>
      <c r="Z1778" s="875"/>
      <c r="AA1778" s="470"/>
      <c r="AB1778" s="483"/>
      <c r="AC1778" s="492"/>
      <c r="AD1778" s="493"/>
    </row>
    <row r="1779" spans="2:30" ht="3.65" customHeight="1">
      <c r="B1779" s="212"/>
      <c r="K1779" s="343"/>
      <c r="O1779" s="492"/>
      <c r="P1779" s="493"/>
      <c r="Q1779" s="468"/>
      <c r="R1779" s="470"/>
      <c r="S1779" s="875"/>
      <c r="T1779" s="335"/>
      <c r="U1779" s="875"/>
      <c r="V1779" s="350"/>
      <c r="W1779" s="350"/>
      <c r="X1779" s="875"/>
      <c r="Y1779" s="335"/>
      <c r="Z1779" s="875"/>
      <c r="AA1779" s="470"/>
      <c r="AB1779" s="483"/>
      <c r="AC1779" s="492"/>
      <c r="AD1779" s="493"/>
    </row>
    <row r="1780" spans="2:30" ht="3.65" customHeight="1">
      <c r="B1780" s="212"/>
      <c r="K1780" s="343"/>
      <c r="O1780" s="492"/>
      <c r="P1780" s="493"/>
      <c r="Q1780" s="468"/>
      <c r="R1780" s="470"/>
      <c r="S1780" s="875"/>
      <c r="T1780" s="335"/>
      <c r="U1780" s="875"/>
      <c r="V1780" s="350"/>
      <c r="W1780" s="350"/>
      <c r="X1780" s="875"/>
      <c r="Y1780" s="335"/>
      <c r="Z1780" s="875"/>
      <c r="AA1780" s="470"/>
      <c r="AB1780" s="483"/>
      <c r="AC1780" s="492"/>
      <c r="AD1780" s="493"/>
    </row>
    <row r="1781" spans="2:30" ht="3.65" customHeight="1">
      <c r="B1781" s="212"/>
      <c r="K1781" s="343"/>
      <c r="O1781" s="492"/>
      <c r="P1781" s="493"/>
      <c r="Q1781" s="468"/>
      <c r="R1781" s="470"/>
      <c r="S1781" s="875"/>
      <c r="T1781" s="335"/>
      <c r="U1781" s="875"/>
      <c r="V1781" s="350"/>
      <c r="W1781" s="350"/>
      <c r="X1781" s="875"/>
      <c r="Y1781" s="335"/>
      <c r="Z1781" s="875"/>
      <c r="AA1781" s="470"/>
      <c r="AB1781" s="483"/>
      <c r="AC1781" s="492"/>
      <c r="AD1781" s="493"/>
    </row>
    <row r="1782" spans="2:30" ht="3.65" customHeight="1">
      <c r="B1782" s="212"/>
      <c r="K1782" s="343"/>
      <c r="O1782" s="492"/>
      <c r="P1782" s="493"/>
      <c r="Q1782" s="468"/>
      <c r="R1782" s="470"/>
      <c r="S1782" s="875"/>
      <c r="T1782" s="335"/>
      <c r="U1782" s="875"/>
      <c r="V1782" s="350"/>
      <c r="W1782" s="350"/>
      <c r="X1782" s="875"/>
      <c r="Y1782" s="335"/>
      <c r="Z1782" s="875"/>
      <c r="AA1782" s="470"/>
      <c r="AB1782" s="483"/>
      <c r="AC1782" s="492"/>
      <c r="AD1782" s="493"/>
    </row>
    <row r="1783" spans="2:30" ht="3.65" customHeight="1">
      <c r="B1783" s="212"/>
      <c r="K1783" s="343"/>
      <c r="O1783" s="492"/>
      <c r="P1783" s="493"/>
      <c r="Q1783" s="468"/>
      <c r="R1783" s="470"/>
      <c r="S1783" s="875"/>
      <c r="T1783" s="335"/>
      <c r="U1783" s="875"/>
      <c r="V1783" s="350"/>
      <c r="W1783" s="350"/>
      <c r="X1783" s="875"/>
      <c r="Y1783" s="335"/>
      <c r="Z1783" s="875"/>
      <c r="AA1783" s="470"/>
      <c r="AB1783" s="483"/>
      <c r="AC1783" s="492"/>
      <c r="AD1783" s="493"/>
    </row>
    <row r="1784" spans="2:30" ht="3.65" customHeight="1">
      <c r="B1784" s="212"/>
      <c r="K1784" s="343"/>
      <c r="O1784" s="492"/>
      <c r="P1784" s="493"/>
      <c r="Q1784" s="468"/>
      <c r="R1784" s="470"/>
      <c r="S1784" s="875"/>
      <c r="T1784" s="335"/>
      <c r="U1784" s="875"/>
      <c r="V1784" s="350"/>
      <c r="W1784" s="350"/>
      <c r="X1784" s="875"/>
      <c r="Y1784" s="335"/>
      <c r="Z1784" s="875"/>
      <c r="AA1784" s="470"/>
      <c r="AB1784" s="483"/>
      <c r="AC1784" s="492"/>
      <c r="AD1784" s="493"/>
    </row>
    <row r="1785" spans="2:30" ht="3.65" customHeight="1">
      <c r="B1785" s="212"/>
      <c r="K1785" s="343"/>
      <c r="O1785" s="492"/>
      <c r="P1785" s="493"/>
      <c r="Q1785" s="468"/>
      <c r="R1785" s="470"/>
      <c r="S1785" s="875"/>
      <c r="T1785" s="335"/>
      <c r="U1785" s="875"/>
      <c r="V1785" s="350"/>
      <c r="W1785" s="350"/>
      <c r="X1785" s="875"/>
      <c r="Y1785" s="335"/>
      <c r="Z1785" s="875"/>
      <c r="AA1785" s="470"/>
      <c r="AB1785" s="483"/>
      <c r="AC1785" s="492"/>
      <c r="AD1785" s="493"/>
    </row>
    <row r="1786" spans="2:30" ht="3.65" customHeight="1">
      <c r="B1786" s="212"/>
      <c r="K1786" s="343"/>
      <c r="O1786" s="492"/>
      <c r="P1786" s="493"/>
      <c r="Q1786" s="468"/>
      <c r="R1786" s="470"/>
      <c r="S1786" s="875"/>
      <c r="T1786" s="335"/>
      <c r="U1786" s="875"/>
      <c r="V1786" s="350"/>
      <c r="W1786" s="350"/>
      <c r="X1786" s="875"/>
      <c r="Y1786" s="335"/>
      <c r="Z1786" s="875"/>
      <c r="AA1786" s="470"/>
      <c r="AB1786" s="483"/>
      <c r="AC1786" s="492"/>
      <c r="AD1786" s="493"/>
    </row>
    <row r="1787" spans="2:30" ht="3.65" customHeight="1">
      <c r="B1787" s="212"/>
      <c r="K1787" s="343"/>
      <c r="O1787" s="492"/>
      <c r="P1787" s="493"/>
      <c r="Q1787" s="468"/>
      <c r="R1787" s="470"/>
      <c r="S1787" s="875"/>
      <c r="T1787" s="335"/>
      <c r="U1787" s="875"/>
      <c r="V1787" s="350"/>
      <c r="W1787" s="350"/>
      <c r="X1787" s="875"/>
      <c r="Y1787" s="335"/>
      <c r="Z1787" s="875"/>
      <c r="AA1787" s="470"/>
      <c r="AB1787" s="483"/>
      <c r="AC1787" s="492"/>
      <c r="AD1787" s="493"/>
    </row>
    <row r="1788" spans="2:30" ht="3.65" customHeight="1">
      <c r="B1788" s="212"/>
      <c r="K1788" s="343"/>
      <c r="O1788" s="492"/>
      <c r="P1788" s="493"/>
      <c r="Q1788" s="468"/>
      <c r="R1788" s="470"/>
      <c r="S1788" s="875"/>
      <c r="T1788" s="335"/>
      <c r="U1788" s="875"/>
      <c r="V1788" s="350"/>
      <c r="W1788" s="350"/>
      <c r="X1788" s="875"/>
      <c r="Y1788" s="335"/>
      <c r="Z1788" s="875"/>
      <c r="AA1788" s="470"/>
      <c r="AB1788" s="483"/>
      <c r="AC1788" s="492"/>
      <c r="AD1788" s="493"/>
    </row>
    <row r="1789" spans="2:30" ht="3.65" customHeight="1">
      <c r="B1789" s="212"/>
      <c r="K1789" s="343"/>
      <c r="O1789" s="492"/>
      <c r="P1789" s="493"/>
      <c r="Q1789" s="468"/>
      <c r="R1789" s="470"/>
      <c r="S1789" s="875"/>
      <c r="T1789" s="335"/>
      <c r="U1789" s="875"/>
      <c r="V1789" s="350"/>
      <c r="W1789" s="350"/>
      <c r="X1789" s="875"/>
      <c r="Y1789" s="335"/>
      <c r="Z1789" s="875"/>
      <c r="AA1789" s="470"/>
      <c r="AB1789" s="483"/>
      <c r="AC1789" s="492"/>
      <c r="AD1789" s="493"/>
    </row>
    <row r="1790" spans="2:30" ht="3.65" customHeight="1">
      <c r="B1790" s="212"/>
      <c r="K1790" s="343"/>
      <c r="O1790" s="492"/>
      <c r="P1790" s="493"/>
      <c r="Q1790" s="468"/>
      <c r="R1790" s="470"/>
      <c r="S1790" s="875"/>
      <c r="T1790" s="335"/>
      <c r="U1790" s="875"/>
      <c r="V1790" s="350"/>
      <c r="W1790" s="350"/>
      <c r="X1790" s="875"/>
      <c r="Y1790" s="335"/>
      <c r="Z1790" s="875"/>
      <c r="AA1790" s="470"/>
      <c r="AB1790" s="483"/>
      <c r="AC1790" s="492"/>
      <c r="AD1790" s="493"/>
    </row>
    <row r="1791" spans="2:30" ht="3.65" customHeight="1">
      <c r="B1791" s="212"/>
      <c r="K1791" s="343"/>
      <c r="O1791" s="492"/>
      <c r="P1791" s="493"/>
      <c r="Q1791" s="468"/>
      <c r="R1791" s="470"/>
      <c r="S1791" s="875"/>
      <c r="T1791" s="335"/>
      <c r="U1791" s="875"/>
      <c r="V1791" s="350"/>
      <c r="W1791" s="350"/>
      <c r="X1791" s="875"/>
      <c r="Y1791" s="335"/>
      <c r="Z1791" s="875"/>
      <c r="AA1791" s="470"/>
      <c r="AB1791" s="483"/>
      <c r="AC1791" s="492"/>
      <c r="AD1791" s="493"/>
    </row>
    <row r="1792" spans="2:30" ht="3.65" customHeight="1">
      <c r="B1792" s="212"/>
      <c r="K1792" s="343"/>
      <c r="O1792" s="492"/>
      <c r="P1792" s="493"/>
      <c r="Q1792" s="468"/>
      <c r="R1792" s="470"/>
      <c r="S1792" s="875"/>
      <c r="T1792" s="335"/>
      <c r="U1792" s="875"/>
      <c r="V1792" s="350"/>
      <c r="W1792" s="350"/>
      <c r="X1792" s="875"/>
      <c r="Y1792" s="335"/>
      <c r="Z1792" s="875"/>
      <c r="AA1792" s="470"/>
      <c r="AB1792" s="483"/>
      <c r="AC1792" s="492"/>
      <c r="AD1792" s="493"/>
    </row>
    <row r="1793" spans="2:30" ht="3.65" customHeight="1">
      <c r="B1793" s="212"/>
      <c r="K1793" s="343"/>
      <c r="O1793" s="492"/>
      <c r="P1793" s="493"/>
      <c r="Q1793" s="468"/>
      <c r="R1793" s="470"/>
      <c r="S1793" s="875"/>
      <c r="T1793" s="335"/>
      <c r="U1793" s="875"/>
      <c r="V1793" s="350"/>
      <c r="W1793" s="350"/>
      <c r="X1793" s="875"/>
      <c r="Y1793" s="335"/>
      <c r="Z1793" s="875"/>
      <c r="AA1793" s="470"/>
      <c r="AB1793" s="483"/>
      <c r="AC1793" s="492"/>
      <c r="AD1793" s="493"/>
    </row>
    <row r="1794" spans="2:30" ht="3.65" customHeight="1">
      <c r="B1794" s="212"/>
      <c r="K1794" s="343"/>
      <c r="O1794" s="492"/>
      <c r="P1794" s="493"/>
      <c r="Q1794" s="468"/>
      <c r="R1794" s="470"/>
      <c r="S1794" s="875"/>
      <c r="T1794" s="335"/>
      <c r="U1794" s="875"/>
      <c r="V1794" s="350"/>
      <c r="W1794" s="350"/>
      <c r="X1794" s="875"/>
      <c r="Y1794" s="335"/>
      <c r="Z1794" s="875"/>
      <c r="AA1794" s="470"/>
      <c r="AB1794" s="483"/>
      <c r="AC1794" s="492"/>
      <c r="AD1794" s="493"/>
    </row>
    <row r="1795" spans="2:30" ht="3.65" customHeight="1">
      <c r="B1795" s="212"/>
      <c r="K1795" s="343"/>
      <c r="O1795" s="492"/>
      <c r="P1795" s="493"/>
      <c r="Q1795" s="468"/>
      <c r="R1795" s="470"/>
      <c r="S1795" s="875"/>
      <c r="T1795" s="335"/>
      <c r="U1795" s="875"/>
      <c r="V1795" s="350"/>
      <c r="W1795" s="350"/>
      <c r="X1795" s="875"/>
      <c r="Y1795" s="335"/>
      <c r="Z1795" s="875"/>
      <c r="AA1795" s="470"/>
      <c r="AB1795" s="483"/>
      <c r="AC1795" s="492"/>
      <c r="AD1795" s="493"/>
    </row>
    <row r="1796" spans="2:30" ht="3.65" customHeight="1">
      <c r="B1796" s="212"/>
      <c r="K1796" s="343"/>
      <c r="O1796" s="492"/>
      <c r="P1796" s="493"/>
      <c r="Q1796" s="468"/>
      <c r="R1796" s="470"/>
      <c r="S1796" s="875"/>
      <c r="T1796" s="335"/>
      <c r="U1796" s="875"/>
      <c r="V1796" s="350"/>
      <c r="W1796" s="350"/>
      <c r="X1796" s="875"/>
      <c r="Y1796" s="335"/>
      <c r="Z1796" s="875"/>
      <c r="AA1796" s="470"/>
      <c r="AB1796" s="483"/>
      <c r="AC1796" s="492"/>
      <c r="AD1796" s="493"/>
    </row>
    <row r="1797" spans="2:30" ht="3.65" customHeight="1">
      <c r="B1797" s="212"/>
      <c r="K1797" s="343"/>
      <c r="O1797" s="492"/>
      <c r="P1797" s="493"/>
      <c r="Q1797" s="468"/>
      <c r="R1797" s="470"/>
      <c r="S1797" s="875"/>
      <c r="T1797" s="335"/>
      <c r="U1797" s="875"/>
      <c r="V1797" s="350"/>
      <c r="W1797" s="350"/>
      <c r="X1797" s="875"/>
      <c r="Y1797" s="335"/>
      <c r="Z1797" s="875"/>
      <c r="AA1797" s="470"/>
      <c r="AB1797" s="483"/>
      <c r="AC1797" s="492"/>
      <c r="AD1797" s="493"/>
    </row>
    <row r="1798" spans="2:30" ht="3.65" customHeight="1">
      <c r="B1798" s="212"/>
      <c r="K1798" s="343"/>
      <c r="O1798" s="492"/>
      <c r="P1798" s="493"/>
      <c r="Q1798" s="468"/>
      <c r="R1798" s="470"/>
      <c r="S1798" s="875"/>
      <c r="T1798" s="335"/>
      <c r="U1798" s="875"/>
      <c r="V1798" s="350"/>
      <c r="W1798" s="350"/>
      <c r="X1798" s="875"/>
      <c r="Y1798" s="335"/>
      <c r="Z1798" s="875"/>
      <c r="AA1798" s="470"/>
      <c r="AB1798" s="483"/>
      <c r="AC1798" s="492"/>
      <c r="AD1798" s="493"/>
    </row>
    <row r="1799" spans="2:30" ht="3.65" customHeight="1">
      <c r="B1799" s="212"/>
      <c r="K1799" s="343"/>
      <c r="O1799" s="492"/>
      <c r="P1799" s="493"/>
      <c r="Q1799" s="468"/>
      <c r="R1799" s="470"/>
      <c r="S1799" s="875"/>
      <c r="T1799" s="335"/>
      <c r="U1799" s="875"/>
      <c r="V1799" s="350"/>
      <c r="W1799" s="350"/>
      <c r="X1799" s="875"/>
      <c r="Y1799" s="335"/>
      <c r="Z1799" s="875"/>
      <c r="AA1799" s="470"/>
      <c r="AB1799" s="483"/>
      <c r="AC1799" s="492"/>
      <c r="AD1799" s="493"/>
    </row>
    <row r="1800" spans="2:30" ht="3.65" customHeight="1">
      <c r="B1800" s="212"/>
      <c r="K1800" s="343"/>
      <c r="O1800" s="492"/>
      <c r="P1800" s="493"/>
      <c r="Q1800" s="468"/>
      <c r="R1800" s="470"/>
      <c r="S1800" s="875"/>
      <c r="T1800" s="335"/>
      <c r="U1800" s="875"/>
      <c r="V1800" s="350"/>
      <c r="W1800" s="350"/>
      <c r="X1800" s="875"/>
      <c r="Y1800" s="335"/>
      <c r="Z1800" s="875"/>
      <c r="AA1800" s="470"/>
      <c r="AB1800" s="483"/>
      <c r="AC1800" s="492"/>
      <c r="AD1800" s="493"/>
    </row>
    <row r="1801" spans="2:30" ht="3.65" customHeight="1">
      <c r="B1801" s="212"/>
      <c r="K1801" s="343"/>
      <c r="O1801" s="492"/>
      <c r="P1801" s="493"/>
      <c r="Q1801" s="468"/>
      <c r="R1801" s="470"/>
      <c r="S1801" s="875"/>
      <c r="T1801" s="335"/>
      <c r="U1801" s="875"/>
      <c r="V1801" s="350"/>
      <c r="W1801" s="350"/>
      <c r="X1801" s="875"/>
      <c r="Y1801" s="335"/>
      <c r="Z1801" s="875"/>
      <c r="AA1801" s="470"/>
      <c r="AB1801" s="483"/>
      <c r="AC1801" s="492"/>
      <c r="AD1801" s="493"/>
    </row>
    <row r="1802" spans="2:30" ht="3.65" customHeight="1">
      <c r="B1802" s="212"/>
      <c r="K1802" s="343"/>
      <c r="O1802" s="492"/>
      <c r="P1802" s="493"/>
      <c r="Q1802" s="468"/>
      <c r="R1802" s="470"/>
      <c r="S1802" s="875"/>
      <c r="T1802" s="335"/>
      <c r="U1802" s="875"/>
      <c r="V1802" s="350"/>
      <c r="W1802" s="350"/>
      <c r="X1802" s="875"/>
      <c r="Y1802" s="335"/>
      <c r="Z1802" s="875"/>
      <c r="AA1802" s="470"/>
      <c r="AB1802" s="483"/>
      <c r="AC1802" s="492"/>
      <c r="AD1802" s="493"/>
    </row>
    <row r="1803" spans="2:30" ht="3.65" customHeight="1">
      <c r="B1803" s="212"/>
      <c r="K1803" s="343"/>
      <c r="O1803" s="492"/>
      <c r="P1803" s="493"/>
      <c r="Q1803" s="468"/>
      <c r="R1803" s="470"/>
      <c r="S1803" s="875"/>
      <c r="T1803" s="335"/>
      <c r="U1803" s="875"/>
      <c r="V1803" s="350"/>
      <c r="W1803" s="350"/>
      <c r="X1803" s="875"/>
      <c r="Y1803" s="335"/>
      <c r="Z1803" s="875"/>
      <c r="AA1803" s="470"/>
      <c r="AB1803" s="483"/>
      <c r="AC1803" s="492"/>
      <c r="AD1803" s="493"/>
    </row>
    <row r="1804" spans="2:30" ht="3.65" customHeight="1">
      <c r="B1804" s="212"/>
      <c r="K1804" s="343"/>
      <c r="O1804" s="492"/>
      <c r="P1804" s="493"/>
      <c r="Q1804" s="468"/>
      <c r="R1804" s="470"/>
      <c r="S1804" s="875"/>
      <c r="T1804" s="335"/>
      <c r="U1804" s="875"/>
      <c r="V1804" s="350"/>
      <c r="W1804" s="350"/>
      <c r="X1804" s="875"/>
      <c r="Y1804" s="335"/>
      <c r="Z1804" s="875"/>
      <c r="AA1804" s="470"/>
      <c r="AB1804" s="483"/>
      <c r="AC1804" s="492"/>
      <c r="AD1804" s="493"/>
    </row>
    <row r="1805" spans="2:30" ht="3.65" customHeight="1">
      <c r="B1805" s="212"/>
      <c r="K1805" s="343"/>
      <c r="O1805" s="492"/>
      <c r="P1805" s="493"/>
      <c r="Q1805" s="468"/>
      <c r="R1805" s="470"/>
      <c r="S1805" s="875"/>
      <c r="T1805" s="335"/>
      <c r="U1805" s="875"/>
      <c r="V1805" s="350"/>
      <c r="W1805" s="350"/>
      <c r="X1805" s="875"/>
      <c r="Y1805" s="335"/>
      <c r="Z1805" s="875"/>
      <c r="AA1805" s="470"/>
      <c r="AB1805" s="483"/>
      <c r="AC1805" s="492"/>
      <c r="AD1805" s="493"/>
    </row>
    <row r="1806" spans="2:30" ht="3.65" customHeight="1">
      <c r="B1806" s="212"/>
      <c r="K1806" s="343"/>
      <c r="O1806" s="492"/>
      <c r="P1806" s="493"/>
      <c r="Q1806" s="468"/>
      <c r="R1806" s="470"/>
      <c r="S1806" s="875"/>
      <c r="T1806" s="335"/>
      <c r="U1806" s="875"/>
      <c r="V1806" s="350"/>
      <c r="W1806" s="350"/>
      <c r="X1806" s="875"/>
      <c r="Y1806" s="335"/>
      <c r="Z1806" s="875"/>
      <c r="AA1806" s="470"/>
      <c r="AB1806" s="483"/>
      <c r="AC1806" s="492"/>
      <c r="AD1806" s="493"/>
    </row>
    <row r="1807" spans="2:30" ht="3.65" customHeight="1">
      <c r="B1807" s="212"/>
      <c r="K1807" s="343"/>
      <c r="O1807" s="492"/>
      <c r="P1807" s="493"/>
      <c r="Q1807" s="468"/>
      <c r="R1807" s="470"/>
      <c r="S1807" s="899"/>
      <c r="T1807" s="335"/>
      <c r="U1807" s="900"/>
      <c r="V1807" s="350"/>
      <c r="W1807" s="350"/>
      <c r="X1807" s="899"/>
      <c r="Y1807" s="335"/>
      <c r="Z1807" s="900"/>
      <c r="AA1807" s="470"/>
      <c r="AB1807" s="483"/>
      <c r="AC1807" s="492"/>
      <c r="AD1807" s="493"/>
    </row>
    <row r="1808" spans="2:30" ht="3.65" customHeight="1">
      <c r="B1808" s="212"/>
      <c r="K1808" s="343"/>
      <c r="O1808" s="492"/>
      <c r="P1808" s="493"/>
      <c r="Q1808" s="468"/>
      <c r="R1808" s="470"/>
      <c r="S1808" s="902"/>
      <c r="T1808" s="903"/>
      <c r="U1808" s="904"/>
      <c r="V1808" s="350"/>
      <c r="W1808" s="350"/>
      <c r="X1808" s="902"/>
      <c r="Y1808" s="903"/>
      <c r="Z1808" s="904"/>
      <c r="AA1808" s="470"/>
      <c r="AB1808" s="483"/>
      <c r="AC1808" s="492"/>
      <c r="AD1808" s="493"/>
    </row>
    <row r="1809" spans="2:30" ht="3.65" customHeight="1">
      <c r="B1809" s="212"/>
      <c r="K1809" s="343"/>
      <c r="O1809" s="492"/>
      <c r="P1809" s="493"/>
      <c r="Q1809" s="468"/>
      <c r="R1809" s="470"/>
      <c r="S1809" s="470"/>
      <c r="T1809" s="470"/>
      <c r="U1809" s="470"/>
      <c r="V1809" s="350"/>
      <c r="W1809" s="350"/>
      <c r="X1809" s="470"/>
      <c r="Y1809" s="470"/>
      <c r="Z1809" s="470"/>
      <c r="AA1809" s="470"/>
      <c r="AB1809" s="483"/>
      <c r="AC1809" s="492"/>
      <c r="AD1809" s="493"/>
    </row>
    <row r="1810" spans="2:30" ht="3.65" customHeight="1">
      <c r="B1810" s="212"/>
      <c r="K1810" s="343"/>
      <c r="O1810" s="492"/>
      <c r="P1810" s="493"/>
      <c r="Q1810" s="468"/>
      <c r="R1810" s="470"/>
      <c r="S1810" s="470"/>
      <c r="T1810" s="470"/>
      <c r="U1810" s="470"/>
      <c r="V1810" s="350"/>
      <c r="W1810" s="350"/>
      <c r="X1810" s="470"/>
      <c r="Y1810" s="470"/>
      <c r="Z1810" s="470"/>
      <c r="AA1810" s="470"/>
      <c r="AB1810" s="483"/>
      <c r="AC1810" s="492"/>
      <c r="AD1810" s="493"/>
    </row>
    <row r="1811" spans="2:30" ht="3.65" customHeight="1">
      <c r="B1811" s="212"/>
      <c r="K1811" s="343"/>
      <c r="O1811" s="492"/>
      <c r="P1811" s="493"/>
      <c r="Q1811" s="468"/>
      <c r="R1811" s="470"/>
      <c r="S1811" s="470"/>
      <c r="T1811" s="470"/>
      <c r="U1811" s="470"/>
      <c r="V1811" s="350"/>
      <c r="W1811" s="350"/>
      <c r="X1811" s="470"/>
      <c r="Y1811" s="470"/>
      <c r="Z1811" s="470"/>
      <c r="AA1811" s="470"/>
      <c r="AB1811" s="483"/>
      <c r="AC1811" s="492"/>
      <c r="AD1811" s="493"/>
    </row>
    <row r="1812" spans="2:30" ht="3.65" customHeight="1">
      <c r="B1812" s="212"/>
      <c r="K1812" s="343"/>
      <c r="O1812" s="492"/>
      <c r="P1812" s="493"/>
      <c r="Q1812" s="468"/>
      <c r="R1812" s="470"/>
      <c r="S1812" s="470"/>
      <c r="T1812" s="470"/>
      <c r="U1812" s="470"/>
      <c r="V1812" s="350"/>
      <c r="W1812" s="350"/>
      <c r="X1812" s="470"/>
      <c r="Y1812" s="470"/>
      <c r="Z1812" s="470"/>
      <c r="AA1812" s="470"/>
      <c r="AB1812" s="483"/>
      <c r="AC1812" s="492"/>
      <c r="AD1812" s="493"/>
    </row>
    <row r="1813" spans="2:30" ht="3.65" customHeight="1">
      <c r="B1813" s="212"/>
      <c r="K1813" s="343"/>
      <c r="O1813" s="492"/>
      <c r="P1813" s="493"/>
      <c r="Q1813" s="468"/>
      <c r="R1813" s="470"/>
      <c r="S1813" s="470"/>
      <c r="T1813" s="470"/>
      <c r="U1813" s="470"/>
      <c r="V1813" s="350"/>
      <c r="W1813" s="350"/>
      <c r="X1813" s="470"/>
      <c r="Y1813" s="470"/>
      <c r="Z1813" s="470"/>
      <c r="AA1813" s="470"/>
      <c r="AB1813" s="483"/>
      <c r="AC1813" s="492"/>
      <c r="AD1813" s="493"/>
    </row>
    <row r="1814" spans="2:30" ht="3.65" customHeight="1">
      <c r="B1814" s="212"/>
      <c r="K1814" s="343"/>
      <c r="O1814" s="492"/>
      <c r="P1814" s="493"/>
      <c r="Q1814" s="468"/>
      <c r="R1814" s="470"/>
      <c r="S1814" s="470"/>
      <c r="T1814" s="470"/>
      <c r="U1814" s="470"/>
      <c r="V1814" s="350"/>
      <c r="W1814" s="350"/>
      <c r="X1814" s="470"/>
      <c r="Y1814" s="470"/>
      <c r="Z1814" s="470"/>
      <c r="AA1814" s="470"/>
      <c r="AB1814" s="483"/>
      <c r="AC1814" s="492"/>
      <c r="AD1814" s="493"/>
    </row>
    <row r="1815" spans="2:30" ht="3.65" customHeight="1">
      <c r="B1815" s="212"/>
      <c r="K1815" s="343"/>
      <c r="O1815" s="492"/>
      <c r="P1815" s="493"/>
      <c r="Q1815" s="468"/>
      <c r="R1815" s="470"/>
      <c r="S1815" s="470"/>
      <c r="T1815" s="470"/>
      <c r="U1815" s="470"/>
      <c r="V1815" s="350"/>
      <c r="W1815" s="350"/>
      <c r="X1815" s="470"/>
      <c r="Y1815" s="470"/>
      <c r="Z1815" s="470"/>
      <c r="AA1815" s="470"/>
      <c r="AB1815" s="483"/>
      <c r="AC1815" s="492"/>
      <c r="AD1815" s="493"/>
    </row>
    <row r="1816" spans="2:30" ht="3.65" customHeight="1">
      <c r="B1816" s="212"/>
      <c r="K1816" s="343"/>
      <c r="O1816" s="492"/>
      <c r="P1816" s="493"/>
      <c r="Q1816" s="468"/>
      <c r="R1816" s="470"/>
      <c r="S1816" s="470"/>
      <c r="T1816" s="470"/>
      <c r="U1816" s="470"/>
      <c r="V1816" s="350"/>
      <c r="W1816" s="350"/>
      <c r="X1816" s="470"/>
      <c r="Y1816" s="470"/>
      <c r="Z1816" s="470"/>
      <c r="AA1816" s="470"/>
      <c r="AB1816" s="483"/>
      <c r="AC1816" s="492"/>
      <c r="AD1816" s="493"/>
    </row>
    <row r="1817" spans="2:30" ht="3.65" customHeight="1">
      <c r="B1817" s="212"/>
      <c r="K1817" s="343"/>
      <c r="O1817" s="492"/>
      <c r="P1817" s="493"/>
      <c r="Q1817" s="468"/>
      <c r="R1817" s="470"/>
      <c r="S1817" s="470"/>
      <c r="T1817" s="470"/>
      <c r="U1817" s="470"/>
      <c r="V1817" s="350"/>
      <c r="W1817" s="350"/>
      <c r="X1817" s="470"/>
      <c r="Y1817" s="470"/>
      <c r="Z1817" s="470"/>
      <c r="AA1817" s="470"/>
      <c r="AB1817" s="483"/>
      <c r="AC1817" s="492"/>
      <c r="AD1817" s="493"/>
    </row>
    <row r="1818" spans="2:30" ht="3.65" customHeight="1">
      <c r="B1818" s="212"/>
      <c r="K1818" s="343"/>
      <c r="O1818" s="492"/>
      <c r="P1818" s="493"/>
      <c r="Q1818" s="468"/>
      <c r="R1818" s="470"/>
      <c r="S1818" s="470"/>
      <c r="T1818" s="470"/>
      <c r="U1818" s="470"/>
      <c r="V1818" s="350"/>
      <c r="W1818" s="350"/>
      <c r="X1818" s="470"/>
      <c r="Y1818" s="470"/>
      <c r="Z1818" s="470"/>
      <c r="AA1818" s="470"/>
      <c r="AB1818" s="483"/>
      <c r="AC1818" s="492"/>
      <c r="AD1818" s="493"/>
    </row>
    <row r="1819" spans="2:30" ht="3.65" customHeight="1">
      <c r="B1819" s="212"/>
      <c r="K1819" s="343"/>
      <c r="O1819" s="492"/>
      <c r="P1819" s="493"/>
      <c r="Q1819" s="468"/>
      <c r="R1819" s="470"/>
      <c r="S1819" s="470"/>
      <c r="T1819" s="470"/>
      <c r="U1819" s="470"/>
      <c r="V1819" s="350"/>
      <c r="W1819" s="350"/>
      <c r="X1819" s="470"/>
      <c r="Y1819" s="470"/>
      <c r="Z1819" s="470"/>
      <c r="AA1819" s="470"/>
      <c r="AB1819" s="483"/>
      <c r="AC1819" s="492"/>
      <c r="AD1819" s="493"/>
    </row>
    <row r="1820" spans="2:30" ht="3.65" customHeight="1">
      <c r="B1820" s="212"/>
      <c r="K1820" s="343"/>
      <c r="O1820" s="492"/>
      <c r="P1820" s="493"/>
      <c r="Q1820" s="468"/>
      <c r="R1820" s="470"/>
      <c r="S1820" s="470"/>
      <c r="T1820" s="470"/>
      <c r="U1820" s="470"/>
      <c r="V1820" s="350"/>
      <c r="W1820" s="350"/>
      <c r="X1820" s="470"/>
      <c r="Y1820" s="470"/>
      <c r="Z1820" s="470"/>
      <c r="AA1820" s="470"/>
      <c r="AB1820" s="483"/>
      <c r="AC1820" s="492"/>
      <c r="AD1820" s="493"/>
    </row>
    <row r="1821" spans="2:30" ht="3.65" customHeight="1">
      <c r="B1821" s="212"/>
      <c r="K1821" s="343"/>
      <c r="O1821" s="492"/>
      <c r="P1821" s="493"/>
      <c r="Q1821" s="468"/>
      <c r="R1821" s="470"/>
      <c r="S1821" s="470"/>
      <c r="T1821" s="470"/>
      <c r="U1821" s="470"/>
      <c r="V1821" s="350"/>
      <c r="W1821" s="350"/>
      <c r="X1821" s="470"/>
      <c r="Y1821" s="470"/>
      <c r="Z1821" s="470"/>
      <c r="AA1821" s="470"/>
      <c r="AB1821" s="483"/>
      <c r="AC1821" s="492"/>
      <c r="AD1821" s="493"/>
    </row>
    <row r="1822" spans="2:30" ht="3.65" customHeight="1">
      <c r="B1822" s="212"/>
      <c r="K1822" s="343"/>
      <c r="O1822" s="492"/>
      <c r="P1822" s="493"/>
      <c r="Q1822" s="468"/>
      <c r="R1822" s="470"/>
      <c r="S1822" s="470"/>
      <c r="T1822" s="470"/>
      <c r="U1822" s="470"/>
      <c r="V1822" s="350"/>
      <c r="W1822" s="350"/>
      <c r="X1822" s="470"/>
      <c r="Y1822" s="470"/>
      <c r="Z1822" s="470"/>
      <c r="AA1822" s="470"/>
      <c r="AB1822" s="483"/>
      <c r="AC1822" s="492"/>
      <c r="AD1822" s="493"/>
    </row>
    <row r="1823" spans="2:30" ht="3.65" customHeight="1">
      <c r="B1823" s="212"/>
      <c r="K1823" s="343"/>
      <c r="O1823" s="492"/>
      <c r="P1823" s="493"/>
      <c r="Q1823" s="468"/>
      <c r="R1823" s="470"/>
      <c r="S1823" s="470"/>
      <c r="T1823" s="470"/>
      <c r="U1823" s="470"/>
      <c r="V1823" s="350"/>
      <c r="W1823" s="350"/>
      <c r="X1823" s="470"/>
      <c r="Y1823" s="470"/>
      <c r="Z1823" s="470"/>
      <c r="AA1823" s="470"/>
      <c r="AB1823" s="483"/>
      <c r="AC1823" s="492"/>
      <c r="AD1823" s="493"/>
    </row>
    <row r="1824" spans="2:30" ht="3.65" customHeight="1">
      <c r="B1824" s="212"/>
      <c r="K1824" s="343"/>
      <c r="O1824" s="492"/>
      <c r="P1824" s="493"/>
      <c r="Q1824" s="468"/>
      <c r="R1824" s="470"/>
      <c r="S1824" s="470"/>
      <c r="T1824" s="470"/>
      <c r="U1824" s="470"/>
      <c r="V1824" s="350"/>
      <c r="W1824" s="350"/>
      <c r="X1824" s="470"/>
      <c r="Y1824" s="470"/>
      <c r="Z1824" s="470"/>
      <c r="AA1824" s="470"/>
      <c r="AB1824" s="483"/>
      <c r="AC1824" s="492"/>
      <c r="AD1824" s="493"/>
    </row>
    <row r="1825" spans="2:30" ht="3.65" customHeight="1">
      <c r="B1825" s="212"/>
      <c r="K1825" s="343"/>
      <c r="O1825" s="492"/>
      <c r="P1825" s="493"/>
      <c r="Q1825" s="468"/>
      <c r="R1825" s="470"/>
      <c r="S1825" s="470"/>
      <c r="T1825" s="470"/>
      <c r="U1825" s="470"/>
      <c r="V1825" s="350"/>
      <c r="W1825" s="350"/>
      <c r="X1825" s="470"/>
      <c r="Y1825" s="470"/>
      <c r="Z1825" s="470"/>
      <c r="AA1825" s="470"/>
      <c r="AB1825" s="483"/>
      <c r="AC1825" s="492"/>
      <c r="AD1825" s="493"/>
    </row>
    <row r="1826" spans="2:30" ht="3.65" customHeight="1">
      <c r="B1826" s="212"/>
      <c r="K1826" s="343"/>
      <c r="O1826" s="492"/>
      <c r="P1826" s="493"/>
      <c r="Q1826" s="468"/>
      <c r="R1826" s="470"/>
      <c r="S1826" s="470"/>
      <c r="T1826" s="470"/>
      <c r="U1826" s="470"/>
      <c r="V1826" s="350"/>
      <c r="W1826" s="350"/>
      <c r="X1826" s="470"/>
      <c r="Y1826" s="470"/>
      <c r="Z1826" s="470"/>
      <c r="AA1826" s="470"/>
      <c r="AB1826" s="483"/>
      <c r="AC1826" s="492"/>
      <c r="AD1826" s="493"/>
    </row>
    <row r="1827" spans="2:30" ht="3.65" customHeight="1">
      <c r="B1827" s="212"/>
      <c r="K1827" s="343"/>
      <c r="O1827" s="492"/>
      <c r="P1827" s="493"/>
      <c r="Q1827" s="468"/>
      <c r="R1827" s="470"/>
      <c r="S1827" s="470"/>
      <c r="T1827" s="470"/>
      <c r="U1827" s="470"/>
      <c r="V1827" s="350"/>
      <c r="W1827" s="350"/>
      <c r="X1827" s="470"/>
      <c r="Y1827" s="470"/>
      <c r="Z1827" s="470"/>
      <c r="AA1827" s="470"/>
      <c r="AB1827" s="483"/>
      <c r="AC1827" s="492"/>
      <c r="AD1827" s="493"/>
    </row>
    <row r="1828" spans="2:30" ht="3.65" customHeight="1">
      <c r="B1828" s="212"/>
      <c r="K1828" s="343"/>
      <c r="O1828" s="492"/>
      <c r="P1828" s="493"/>
      <c r="Q1828" s="482"/>
      <c r="R1828" s="470"/>
      <c r="S1828" s="470"/>
      <c r="T1828" s="470"/>
      <c r="U1828" s="470"/>
      <c r="V1828" s="350"/>
      <c r="W1828" s="350"/>
      <c r="X1828" s="470"/>
      <c r="Y1828" s="470"/>
      <c r="Z1828" s="470"/>
      <c r="AA1828" s="470"/>
      <c r="AB1828" s="483"/>
      <c r="AC1828" s="492"/>
      <c r="AD1828" s="493"/>
    </row>
    <row r="1829" spans="2:30" ht="3.65" customHeight="1">
      <c r="B1829" s="212"/>
      <c r="K1829" s="343"/>
      <c r="O1829" s="492"/>
      <c r="P1829" s="493"/>
      <c r="Q1829" s="468"/>
      <c r="R1829" s="470"/>
      <c r="S1829" s="470"/>
      <c r="T1829" s="470"/>
      <c r="U1829" s="470"/>
      <c r="V1829" s="470"/>
      <c r="W1829" s="470"/>
      <c r="X1829" s="470"/>
      <c r="Y1829" s="470"/>
      <c r="Z1829" s="470"/>
      <c r="AA1829" s="470"/>
      <c r="AB1829" s="483"/>
      <c r="AC1829" s="492"/>
      <c r="AD1829" s="493"/>
    </row>
    <row r="1830" spans="2:30" ht="3.65" customHeight="1">
      <c r="B1830" s="212"/>
      <c r="K1830" s="343"/>
      <c r="O1830" s="492"/>
      <c r="P1830" s="493"/>
      <c r="Q1830" s="496"/>
      <c r="R1830" s="470"/>
      <c r="S1830" s="470"/>
      <c r="T1830" s="470"/>
      <c r="U1830" s="470"/>
      <c r="V1830" s="470"/>
      <c r="W1830" s="470"/>
      <c r="X1830" s="470"/>
      <c r="Y1830" s="470"/>
      <c r="Z1830" s="470"/>
      <c r="AA1830" s="470"/>
      <c r="AB1830" s="409"/>
      <c r="AC1830" s="492"/>
      <c r="AD1830" s="493"/>
    </row>
    <row r="1831" spans="2:30" ht="3.65" customHeight="1">
      <c r="B1831" s="212"/>
      <c r="K1831" s="343"/>
      <c r="O1831" s="492"/>
      <c r="P1831" s="493"/>
      <c r="Q1831" s="482"/>
      <c r="R1831" s="470"/>
      <c r="S1831" s="470"/>
      <c r="T1831" s="470"/>
      <c r="U1831" s="470"/>
      <c r="V1831" s="470"/>
      <c r="W1831" s="470"/>
      <c r="X1831" s="470"/>
      <c r="Y1831" s="470"/>
      <c r="Z1831" s="470"/>
      <c r="AA1831" s="470"/>
      <c r="AB1831" s="470"/>
      <c r="AC1831" s="492"/>
      <c r="AD1831" s="493"/>
    </row>
    <row r="1832" spans="2:30" ht="3.65" customHeight="1">
      <c r="B1832" s="212"/>
      <c r="K1832" s="343"/>
      <c r="O1832" s="492"/>
      <c r="P1832" s="493"/>
      <c r="Q1832" s="482"/>
      <c r="R1832" s="470"/>
      <c r="S1832" s="470"/>
      <c r="T1832" s="470"/>
      <c r="U1832" s="470"/>
      <c r="V1832" s="470"/>
      <c r="W1832" s="470"/>
      <c r="X1832" s="470"/>
      <c r="Y1832" s="470"/>
      <c r="Z1832" s="470"/>
      <c r="AA1832" s="470"/>
      <c r="AB1832" s="470"/>
      <c r="AC1832" s="492"/>
      <c r="AD1832" s="493"/>
    </row>
    <row r="1833" spans="2:30" ht="3.65" customHeight="1">
      <c r="B1833" s="212"/>
      <c r="K1833" s="343"/>
      <c r="O1833" s="492"/>
      <c r="P1833" s="493"/>
      <c r="Q1833" s="482"/>
      <c r="R1833" s="470"/>
      <c r="S1833" s="470"/>
      <c r="T1833" s="470"/>
      <c r="U1833" s="470"/>
      <c r="V1833" s="470"/>
      <c r="W1833" s="470"/>
      <c r="X1833" s="470"/>
      <c r="Y1833" s="470"/>
      <c r="Z1833" s="470"/>
      <c r="AA1833" s="470"/>
      <c r="AB1833" s="470"/>
      <c r="AC1833" s="492"/>
      <c r="AD1833" s="493"/>
    </row>
    <row r="1834" spans="2:30" ht="3.65" customHeight="1">
      <c r="B1834" s="212"/>
      <c r="K1834" s="343"/>
      <c r="O1834" s="492"/>
      <c r="P1834" s="493"/>
      <c r="Q1834" s="482"/>
      <c r="R1834" s="470"/>
      <c r="S1834" s="470"/>
      <c r="T1834" s="470"/>
      <c r="U1834" s="470"/>
      <c r="V1834" s="470"/>
      <c r="W1834" s="470"/>
      <c r="X1834" s="470"/>
      <c r="Y1834" s="470"/>
      <c r="Z1834" s="470"/>
      <c r="AA1834" s="470"/>
      <c r="AB1834" s="470"/>
      <c r="AC1834" s="492"/>
      <c r="AD1834" s="493"/>
    </row>
    <row r="1835" spans="2:30" ht="3.65" customHeight="1">
      <c r="B1835" s="212"/>
      <c r="K1835" s="343"/>
      <c r="O1835" s="492"/>
      <c r="P1835" s="493"/>
      <c r="Q1835" s="468"/>
      <c r="R1835" s="470"/>
      <c r="S1835" s="470"/>
      <c r="T1835" s="470"/>
      <c r="U1835" s="470"/>
      <c r="V1835" s="470"/>
      <c r="W1835" s="470"/>
      <c r="X1835" s="470"/>
      <c r="Y1835" s="470"/>
      <c r="Z1835" s="470"/>
      <c r="AA1835" s="470"/>
      <c r="AB1835" s="470"/>
      <c r="AC1835" s="492"/>
      <c r="AD1835" s="493"/>
    </row>
    <row r="1836" spans="2:30" ht="3.65" customHeight="1">
      <c r="B1836" s="212"/>
      <c r="K1836" s="343"/>
      <c r="O1836" s="492"/>
      <c r="P1836" s="493"/>
      <c r="Q1836" s="482"/>
      <c r="R1836" s="470"/>
      <c r="S1836" s="470"/>
      <c r="T1836" s="470"/>
      <c r="U1836" s="470"/>
      <c r="V1836" s="470"/>
      <c r="W1836" s="470"/>
      <c r="X1836" s="470"/>
      <c r="Y1836" s="470"/>
      <c r="Z1836" s="470"/>
      <c r="AA1836" s="470"/>
      <c r="AB1836" s="470"/>
      <c r="AC1836" s="492"/>
      <c r="AD1836" s="493"/>
    </row>
    <row r="1837" spans="2:30" ht="3.65" customHeight="1">
      <c r="B1837" s="212"/>
      <c r="K1837" s="343"/>
      <c r="O1837" s="492"/>
      <c r="P1837" s="493"/>
      <c r="Q1837" s="468"/>
      <c r="R1837" s="470"/>
      <c r="S1837" s="470"/>
      <c r="T1837" s="470"/>
      <c r="U1837" s="470"/>
      <c r="V1837" s="470"/>
      <c r="W1837" s="470"/>
      <c r="X1837" s="470"/>
      <c r="Y1837" s="994" t="s">
        <v>220</v>
      </c>
      <c r="Z1837" s="994"/>
      <c r="AA1837" s="994"/>
      <c r="AB1837" s="995"/>
      <c r="AC1837" s="492"/>
      <c r="AD1837" s="493"/>
    </row>
    <row r="1838" spans="2:30" ht="3.65" customHeight="1">
      <c r="B1838" s="212"/>
      <c r="K1838" s="343"/>
      <c r="O1838" s="492"/>
      <c r="P1838" s="493"/>
      <c r="Q1838" s="496"/>
      <c r="R1838" s="470"/>
      <c r="S1838" s="470"/>
      <c r="T1838" s="470"/>
      <c r="U1838" s="470"/>
      <c r="V1838" s="470"/>
      <c r="W1838" s="470"/>
      <c r="X1838" s="470"/>
      <c r="Y1838" s="994"/>
      <c r="Z1838" s="994"/>
      <c r="AA1838" s="994"/>
      <c r="AB1838" s="995"/>
      <c r="AC1838" s="492"/>
      <c r="AD1838" s="493"/>
    </row>
    <row r="1839" spans="2:30" ht="3.65" customHeight="1">
      <c r="B1839" s="212"/>
      <c r="K1839" s="343"/>
      <c r="O1839" s="492"/>
      <c r="P1839" s="493"/>
      <c r="Q1839" s="497"/>
      <c r="R1839" s="498"/>
      <c r="S1839" s="498"/>
      <c r="T1839" s="498"/>
      <c r="U1839" s="498"/>
      <c r="V1839" s="498"/>
      <c r="W1839" s="498"/>
      <c r="X1839" s="498"/>
      <c r="Y1839" s="1542"/>
      <c r="Z1839" s="1542"/>
      <c r="AA1839" s="1542"/>
      <c r="AB1839" s="1545"/>
      <c r="AC1839" s="492"/>
      <c r="AD1839" s="493"/>
    </row>
    <row r="1840" spans="2:30" ht="3.65" customHeight="1">
      <c r="B1840" s="212"/>
      <c r="K1840" s="343"/>
      <c r="O1840" s="486"/>
      <c r="P1840" s="487"/>
      <c r="Q1840" s="487"/>
      <c r="R1840" s="487"/>
      <c r="S1840" s="487"/>
      <c r="T1840" s="487"/>
      <c r="U1840" s="487"/>
      <c r="V1840" s="487"/>
      <c r="W1840" s="487"/>
      <c r="X1840" s="487"/>
      <c r="Y1840" s="487"/>
      <c r="Z1840" s="487"/>
      <c r="AA1840" s="487"/>
      <c r="AB1840" s="487"/>
      <c r="AC1840" s="487"/>
      <c r="AD1840" s="488"/>
    </row>
    <row r="1841" spans="2:109" ht="3.65" customHeight="1">
      <c r="B1841" s="212"/>
      <c r="K1841" s="343"/>
      <c r="O1841" s="489"/>
      <c r="P1841" s="490"/>
      <c r="Q1841" s="490"/>
      <c r="R1841" s="490"/>
      <c r="S1841" s="490"/>
      <c r="T1841" s="490"/>
      <c r="U1841" s="490"/>
      <c r="V1841" s="490"/>
      <c r="W1841" s="490"/>
      <c r="X1841" s="490"/>
      <c r="Y1841" s="490"/>
      <c r="Z1841" s="490"/>
      <c r="AA1841" s="490"/>
      <c r="AB1841" s="490"/>
      <c r="AC1841" s="490"/>
      <c r="AD1841" s="491"/>
    </row>
    <row r="1842" spans="2:109" ht="3.65" customHeight="1">
      <c r="B1842" s="212"/>
      <c r="K1842" s="343"/>
      <c r="O1842" s="476"/>
      <c r="P1842" s="477"/>
      <c r="Q1842" s="477"/>
      <c r="R1842" s="477"/>
      <c r="S1842" s="477"/>
      <c r="T1842" s="477"/>
      <c r="U1842" s="477"/>
      <c r="V1842" s="477"/>
      <c r="W1842" s="477"/>
      <c r="X1842" s="477"/>
      <c r="Y1842" s="477"/>
      <c r="Z1842" s="477"/>
      <c r="AA1842" s="477"/>
      <c r="AB1842" s="477"/>
      <c r="AC1842" s="477"/>
      <c r="AD1842" s="478"/>
    </row>
    <row r="1843" spans="2:109" ht="3.65" customHeight="1">
      <c r="B1843" s="212"/>
      <c r="K1843" s="343"/>
      <c r="O1843" s="476"/>
      <c r="P1843" s="477"/>
      <c r="Q1843" s="477"/>
      <c r="R1843" s="477"/>
      <c r="S1843" s="477"/>
      <c r="T1843" s="477"/>
      <c r="U1843" s="477"/>
      <c r="V1843" s="477"/>
      <c r="W1843" s="477"/>
      <c r="X1843" s="477"/>
      <c r="Y1843" s="477"/>
      <c r="Z1843" s="477"/>
      <c r="AA1843" s="477"/>
      <c r="AB1843" s="477"/>
      <c r="AC1843" s="477"/>
      <c r="AD1843" s="478"/>
    </row>
    <row r="1844" spans="2:109" ht="3.65" customHeight="1">
      <c r="B1844" s="212"/>
      <c r="K1844" s="343"/>
      <c r="O1844" s="476"/>
      <c r="P1844" s="477"/>
      <c r="Q1844" s="477"/>
      <c r="R1844" s="477"/>
      <c r="S1844" s="477"/>
      <c r="T1844" s="477"/>
      <c r="U1844" s="477"/>
      <c r="V1844" s="477"/>
      <c r="W1844" s="477"/>
      <c r="X1844" s="477"/>
      <c r="Y1844" s="477"/>
      <c r="Z1844" s="477"/>
      <c r="AA1844" s="477"/>
      <c r="AB1844" s="477"/>
      <c r="AC1844" s="477"/>
      <c r="AD1844" s="478"/>
    </row>
    <row r="1845" spans="2:109" ht="3.65" customHeight="1">
      <c r="B1845" s="212"/>
      <c r="K1845" s="343"/>
      <c r="O1845" s="479"/>
      <c r="P1845" s="480"/>
      <c r="Q1845" s="480"/>
      <c r="R1845" s="480"/>
      <c r="S1845" s="480"/>
      <c r="T1845" s="480"/>
      <c r="U1845" s="480"/>
      <c r="V1845" s="480"/>
      <c r="W1845" s="480"/>
      <c r="X1845" s="480"/>
      <c r="Y1845" s="480"/>
      <c r="Z1845" s="480"/>
      <c r="AA1845" s="480"/>
      <c r="AB1845" s="480"/>
      <c r="AC1845" s="480"/>
      <c r="AD1845" s="481"/>
    </row>
    <row r="1846" spans="2:109" ht="3.65" customHeight="1">
      <c r="B1846" s="212"/>
      <c r="K1846" s="343"/>
    </row>
    <row r="1847" spans="2:109" ht="3.65" customHeight="1">
      <c r="B1847" s="212"/>
      <c r="K1847" s="343"/>
    </row>
    <row r="1848" spans="2:109" ht="3.65" customHeight="1">
      <c r="B1848" s="212"/>
      <c r="K1848" s="343"/>
    </row>
    <row r="1849" spans="2:109" ht="3.65" customHeight="1">
      <c r="B1849" s="205"/>
      <c r="C1849" s="259"/>
      <c r="D1849" s="259"/>
      <c r="E1849" s="259"/>
      <c r="F1849" s="259"/>
      <c r="G1849" s="259"/>
      <c r="H1849" s="259"/>
      <c r="I1849" s="259"/>
      <c r="J1849" s="259"/>
      <c r="K1849" s="323"/>
      <c r="L1849" s="259"/>
      <c r="M1849" s="259"/>
      <c r="N1849" s="259"/>
      <c r="O1849" s="259"/>
      <c r="P1849" s="259"/>
      <c r="Q1849" s="259"/>
      <c r="R1849" s="259"/>
      <c r="S1849" s="259"/>
      <c r="T1849" s="259"/>
      <c r="U1849" s="259"/>
      <c r="V1849" s="259"/>
      <c r="W1849" s="259"/>
      <c r="X1849" s="259"/>
      <c r="Y1849" s="259"/>
      <c r="Z1849" s="259"/>
      <c r="AA1849" s="259"/>
      <c r="AB1849" s="259"/>
      <c r="AC1849" s="259"/>
      <c r="AD1849" s="259"/>
      <c r="AE1849" s="259"/>
      <c r="AF1849" s="259"/>
      <c r="AG1849" s="259"/>
      <c r="AH1849" s="259"/>
      <c r="AI1849" s="259"/>
      <c r="AJ1849" s="259"/>
      <c r="AK1849" s="259"/>
      <c r="AL1849" s="259"/>
      <c r="AM1849" s="259"/>
      <c r="AN1849" s="259"/>
      <c r="AO1849" s="259"/>
      <c r="AP1849" s="259"/>
      <c r="AQ1849" s="259"/>
      <c r="AR1849" s="259"/>
      <c r="AS1849" s="259"/>
      <c r="AT1849" s="259"/>
      <c r="AU1849" s="259"/>
      <c r="AV1849" s="259"/>
      <c r="AW1849" s="259"/>
      <c r="AX1849" s="259"/>
      <c r="AY1849" s="259"/>
      <c r="AZ1849" s="259"/>
      <c r="BA1849" s="259"/>
      <c r="BB1849" s="259"/>
      <c r="BC1849" s="259"/>
      <c r="BD1849" s="259"/>
      <c r="BE1849" s="259"/>
      <c r="BF1849" s="259"/>
      <c r="BG1849" s="259"/>
      <c r="BH1849" s="259"/>
      <c r="BI1849" s="259"/>
      <c r="BJ1849" s="259"/>
      <c r="BK1849" s="259"/>
      <c r="BL1849" s="259"/>
      <c r="BM1849" s="259"/>
      <c r="BN1849" s="259"/>
      <c r="BO1849" s="259"/>
      <c r="BP1849" s="259"/>
      <c r="BQ1849" s="259"/>
      <c r="BR1849" s="259"/>
      <c r="BS1849" s="259"/>
      <c r="BT1849" s="259"/>
      <c r="BU1849" s="259"/>
      <c r="BV1849" s="259"/>
      <c r="BW1849" s="259"/>
      <c r="BX1849" s="259"/>
      <c r="BY1849" s="259"/>
      <c r="BZ1849" s="259"/>
      <c r="CA1849" s="259"/>
      <c r="CB1849" s="259"/>
      <c r="CC1849" s="259"/>
      <c r="CD1849" s="259"/>
      <c r="CE1849" s="259"/>
      <c r="CF1849" s="259"/>
      <c r="CG1849" s="259"/>
      <c r="CH1849" s="259"/>
      <c r="CI1849" s="259"/>
      <c r="CJ1849" s="259"/>
      <c r="CK1849" s="259"/>
      <c r="CL1849" s="259"/>
      <c r="CM1849" s="259"/>
      <c r="CN1849" s="259"/>
      <c r="CO1849" s="259"/>
      <c r="CP1849" s="259"/>
      <c r="CQ1849" s="259"/>
      <c r="CR1849" s="259"/>
      <c r="CS1849" s="259"/>
      <c r="CT1849" s="259"/>
      <c r="CU1849" s="259"/>
      <c r="CV1849" s="259"/>
      <c r="CW1849" s="259"/>
      <c r="CX1849" s="259"/>
      <c r="CY1849" s="259"/>
      <c r="CZ1849" s="259"/>
      <c r="DA1849" s="259"/>
      <c r="DB1849" s="259"/>
      <c r="DC1849" s="259"/>
      <c r="DD1849" s="259"/>
      <c r="DE1849" s="259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24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40" t="str">
        <f>"T_VBB"&amp;"X"&amp;G1851&amp;"X"&amp;I1851&amp;"X"&amp;J1851</f>
        <v>T_VBBX2000X1of2X1800</v>
      </c>
      <c r="C1851" s="208"/>
      <c r="D1851" s="209" t="s">
        <v>75</v>
      </c>
      <c r="E1851" s="341" t="s">
        <v>220</v>
      </c>
      <c r="F1851" s="208" t="s">
        <v>125</v>
      </c>
      <c r="G1851" s="456">
        <v>2000</v>
      </c>
      <c r="H1851" s="325" t="s">
        <v>117</v>
      </c>
      <c r="I1851" s="457" t="s">
        <v>192</v>
      </c>
      <c r="J1851" s="210">
        <v>1800</v>
      </c>
      <c r="K1851" s="342"/>
      <c r="L1851" s="260"/>
      <c r="M1851" s="260"/>
      <c r="N1851" s="260"/>
      <c r="O1851" s="260"/>
      <c r="P1851" s="260"/>
      <c r="Q1851" s="260"/>
      <c r="R1851" s="260"/>
      <c r="S1851" s="260"/>
      <c r="T1851" s="260"/>
      <c r="U1851" s="260"/>
      <c r="V1851" s="260"/>
      <c r="W1851" s="260"/>
      <c r="X1851" s="260"/>
      <c r="Y1851" s="260"/>
      <c r="Z1851" s="260"/>
      <c r="AA1851" s="260"/>
      <c r="AB1851" s="260"/>
      <c r="AC1851" s="260"/>
      <c r="AD1851" s="260"/>
      <c r="AE1851" s="260"/>
      <c r="AF1851" s="260"/>
      <c r="AG1851" s="260"/>
      <c r="AH1851" s="260"/>
      <c r="AI1851" s="260"/>
      <c r="AJ1851" s="260"/>
      <c r="AK1851" s="260"/>
      <c r="AL1851" s="260"/>
      <c r="AM1851" s="260"/>
      <c r="AN1851" s="260"/>
      <c r="AO1851" s="260"/>
      <c r="AP1851" s="260"/>
      <c r="AQ1851" s="260"/>
      <c r="AR1851" s="260"/>
      <c r="AS1851" s="260"/>
      <c r="AT1851" s="260"/>
      <c r="AU1851" s="260"/>
      <c r="AV1851" s="260"/>
      <c r="AW1851" s="260"/>
      <c r="AX1851" s="260"/>
      <c r="AY1851" s="260"/>
      <c r="AZ1851" s="260"/>
      <c r="BA1851" s="260"/>
      <c r="BB1851" s="260"/>
      <c r="BC1851" s="260"/>
      <c r="BD1851" s="260"/>
      <c r="BE1851" s="260"/>
      <c r="BF1851" s="260"/>
      <c r="BG1851" s="260"/>
      <c r="BH1851" s="260"/>
      <c r="BI1851" s="260"/>
      <c r="BJ1851" s="260"/>
      <c r="BK1851" s="260"/>
      <c r="BL1851" s="260"/>
      <c r="BM1851" s="260"/>
      <c r="BN1851" s="260"/>
      <c r="BO1851" s="260"/>
      <c r="BP1851" s="260"/>
      <c r="BQ1851" s="260"/>
      <c r="BR1851" s="260"/>
      <c r="BS1851" s="260"/>
      <c r="BT1851" s="260"/>
      <c r="BU1851" s="260"/>
      <c r="BV1851" s="260"/>
      <c r="BW1851" s="260"/>
      <c r="BX1851" s="260"/>
      <c r="BY1851" s="260"/>
      <c r="BZ1851" s="260"/>
      <c r="CA1851" s="260"/>
      <c r="CB1851" s="260"/>
      <c r="CC1851" s="260"/>
      <c r="CD1851" s="260"/>
      <c r="CE1851" s="260"/>
      <c r="CF1851" s="260"/>
      <c r="CG1851" s="260"/>
      <c r="CH1851" s="260"/>
      <c r="CI1851" s="260"/>
      <c r="CJ1851" s="260"/>
      <c r="CK1851" s="260"/>
      <c r="CL1851" s="260"/>
      <c r="CM1851" s="260"/>
      <c r="CN1851" s="260"/>
      <c r="CO1851" s="260"/>
      <c r="CP1851" s="260"/>
      <c r="CQ1851" s="260"/>
      <c r="CR1851" s="260"/>
      <c r="CS1851" s="260"/>
      <c r="CT1851" s="260"/>
      <c r="CU1851" s="260"/>
      <c r="CV1851" s="260"/>
      <c r="CW1851" s="260"/>
      <c r="CX1851" s="260"/>
      <c r="CY1851" s="260"/>
      <c r="CZ1851" s="260"/>
      <c r="DA1851" s="260"/>
      <c r="DB1851" s="260"/>
      <c r="DC1851" s="260"/>
      <c r="DD1851" s="260"/>
      <c r="DE1851" s="260"/>
    </row>
    <row r="1852" spans="2:109" ht="3.65" customHeight="1">
      <c r="B1852" s="326" t="str">
        <f>MID(D1851,1,1)&amp;"_"&amp;E1851&amp;"X"&amp;MID(H1851,3,4)&amp;"X"&amp;MID(J1851,3,4)&amp;G1851&amp;I1851</f>
        <v>T_VBBX400X0020001of2</v>
      </c>
      <c r="K1852" s="343"/>
    </row>
    <row r="1853" spans="2:109" ht="3.65" customHeight="1">
      <c r="B1853" s="212"/>
      <c r="K1853" s="343"/>
    </row>
    <row r="1854" spans="2:109" ht="3.65" customHeight="1">
      <c r="B1854" s="212"/>
      <c r="K1854" s="343"/>
    </row>
    <row r="1855" spans="2:109" ht="3.65" customHeight="1">
      <c r="B1855" s="212"/>
      <c r="K1855" s="343"/>
    </row>
    <row r="1856" spans="2:109" ht="3.65" customHeight="1">
      <c r="B1856" s="212"/>
      <c r="K1856" s="343"/>
      <c r="O1856" s="486"/>
      <c r="P1856" s="487"/>
      <c r="Q1856" s="487"/>
      <c r="R1856" s="487"/>
      <c r="S1856" s="487"/>
      <c r="T1856" s="487"/>
      <c r="U1856" s="487"/>
      <c r="V1856" s="487"/>
      <c r="W1856" s="487"/>
      <c r="X1856" s="487"/>
      <c r="Y1856" s="487"/>
      <c r="Z1856" s="487"/>
      <c r="AA1856" s="487"/>
      <c r="AB1856" s="487"/>
      <c r="AC1856" s="487"/>
      <c r="AD1856" s="488"/>
    </row>
    <row r="1857" spans="2:30" ht="3.65" customHeight="1">
      <c r="B1857" s="212"/>
      <c r="K1857" s="343"/>
      <c r="O1857" s="489"/>
      <c r="P1857" s="490"/>
      <c r="Q1857" s="490"/>
      <c r="R1857" s="490"/>
      <c r="S1857" s="490"/>
      <c r="T1857" s="490"/>
      <c r="U1857" s="490"/>
      <c r="V1857" s="490"/>
      <c r="W1857" s="490"/>
      <c r="X1857" s="490"/>
      <c r="Y1857" s="490"/>
      <c r="Z1857" s="490"/>
      <c r="AA1857" s="490"/>
      <c r="AB1857" s="490"/>
      <c r="AC1857" s="490"/>
      <c r="AD1857" s="491"/>
    </row>
    <row r="1858" spans="2:30" ht="3.65" customHeight="1">
      <c r="B1858" s="212"/>
      <c r="K1858" s="343"/>
      <c r="O1858" s="492"/>
      <c r="P1858" s="493"/>
      <c r="Q1858" s="1544" t="s">
        <v>111</v>
      </c>
      <c r="R1858" s="956"/>
      <c r="S1858" s="956"/>
      <c r="T1858" s="956"/>
      <c r="U1858" s="500"/>
      <c r="V1858" s="470"/>
      <c r="W1858" s="470"/>
      <c r="X1858" s="470"/>
      <c r="AC1858" s="492"/>
      <c r="AD1858" s="493"/>
    </row>
    <row r="1859" spans="2:30" ht="3.65" customHeight="1">
      <c r="B1859" s="212"/>
      <c r="K1859" s="343"/>
      <c r="O1859" s="492"/>
      <c r="P1859" s="493"/>
      <c r="Q1859" s="992"/>
      <c r="R1859" s="958"/>
      <c r="S1859" s="958"/>
      <c r="T1859" s="958"/>
      <c r="U1859" s="470"/>
      <c r="V1859" s="470"/>
      <c r="W1859" s="470"/>
      <c r="X1859" s="470"/>
      <c r="AC1859" s="492"/>
      <c r="AD1859" s="493"/>
    </row>
    <row r="1860" spans="2:30" ht="3.65" customHeight="1">
      <c r="B1860" s="212"/>
      <c r="K1860" s="343"/>
      <c r="O1860" s="492"/>
      <c r="P1860" s="493"/>
      <c r="Q1860" s="992"/>
      <c r="R1860" s="958"/>
      <c r="S1860" s="958"/>
      <c r="T1860" s="958"/>
      <c r="U1860" s="350"/>
      <c r="V1860" s="350"/>
      <c r="W1860" s="350"/>
      <c r="X1860" s="470"/>
      <c r="AC1860" s="492"/>
      <c r="AD1860" s="493"/>
    </row>
    <row r="1861" spans="2:30" ht="3.65" customHeight="1">
      <c r="B1861" s="212"/>
      <c r="K1861" s="343"/>
      <c r="O1861" s="492"/>
      <c r="P1861" s="493"/>
      <c r="Q1861" s="495"/>
      <c r="R1861" s="349"/>
      <c r="S1861" s="896"/>
      <c r="T1861" s="897"/>
      <c r="U1861" s="928"/>
      <c r="V1861" s="350"/>
      <c r="W1861" s="350"/>
      <c r="X1861" s="896"/>
      <c r="Y1861" s="897"/>
      <c r="Z1861" s="928"/>
      <c r="AA1861" s="470"/>
      <c r="AB1861" s="483"/>
      <c r="AC1861" s="492"/>
      <c r="AD1861" s="493"/>
    </row>
    <row r="1862" spans="2:30" ht="3.65" customHeight="1">
      <c r="B1862" s="212"/>
      <c r="K1862" s="343"/>
      <c r="O1862" s="492"/>
      <c r="P1862" s="493"/>
      <c r="Q1862" s="468"/>
      <c r="R1862" s="470"/>
      <c r="S1862" s="899"/>
      <c r="T1862" s="335"/>
      <c r="U1862" s="900"/>
      <c r="V1862" s="350"/>
      <c r="W1862" s="350"/>
      <c r="X1862" s="899"/>
      <c r="Y1862" s="335"/>
      <c r="Z1862" s="900"/>
      <c r="AA1862" s="470"/>
      <c r="AB1862" s="483"/>
      <c r="AC1862" s="492"/>
      <c r="AD1862" s="493"/>
    </row>
    <row r="1863" spans="2:30" ht="3.65" customHeight="1">
      <c r="B1863" s="212"/>
      <c r="K1863" s="343"/>
      <c r="O1863" s="492"/>
      <c r="P1863" s="493"/>
      <c r="Q1863" s="468"/>
      <c r="R1863" s="470"/>
      <c r="S1863" s="875"/>
      <c r="T1863" s="335"/>
      <c r="U1863" s="875"/>
      <c r="V1863" s="350"/>
      <c r="W1863" s="350"/>
      <c r="X1863" s="875"/>
      <c r="Y1863" s="335"/>
      <c r="Z1863" s="875"/>
      <c r="AA1863" s="470"/>
      <c r="AB1863" s="483"/>
      <c r="AC1863" s="492"/>
      <c r="AD1863" s="493"/>
    </row>
    <row r="1864" spans="2:30" ht="3.65" customHeight="1">
      <c r="B1864" s="212"/>
      <c r="K1864" s="343"/>
      <c r="O1864" s="492"/>
      <c r="P1864" s="493"/>
      <c r="Q1864" s="468"/>
      <c r="R1864" s="470"/>
      <c r="S1864" s="875"/>
      <c r="T1864" s="335"/>
      <c r="U1864" s="875"/>
      <c r="V1864" s="350"/>
      <c r="W1864" s="350"/>
      <c r="X1864" s="875"/>
      <c r="Y1864" s="335"/>
      <c r="Z1864" s="875"/>
      <c r="AA1864" s="470"/>
      <c r="AB1864" s="483"/>
      <c r="AC1864" s="492"/>
      <c r="AD1864" s="493"/>
    </row>
    <row r="1865" spans="2:30" ht="3.65" customHeight="1">
      <c r="B1865" s="212"/>
      <c r="K1865" s="343"/>
      <c r="O1865" s="492"/>
      <c r="P1865" s="493"/>
      <c r="Q1865" s="468"/>
      <c r="R1865" s="470"/>
      <c r="S1865" s="875"/>
      <c r="T1865" s="335"/>
      <c r="U1865" s="875"/>
      <c r="V1865" s="350"/>
      <c r="W1865" s="350"/>
      <c r="X1865" s="875"/>
      <c r="Y1865" s="335"/>
      <c r="Z1865" s="875"/>
      <c r="AA1865" s="470"/>
      <c r="AB1865" s="483"/>
      <c r="AC1865" s="492"/>
      <c r="AD1865" s="493"/>
    </row>
    <row r="1866" spans="2:30" ht="3.65" customHeight="1">
      <c r="B1866" s="212"/>
      <c r="K1866" s="343"/>
      <c r="O1866" s="492"/>
      <c r="P1866" s="493"/>
      <c r="Q1866" s="468"/>
      <c r="R1866" s="470"/>
      <c r="S1866" s="875"/>
      <c r="T1866" s="335"/>
      <c r="U1866" s="875"/>
      <c r="V1866" s="350"/>
      <c r="W1866" s="350"/>
      <c r="X1866" s="875"/>
      <c r="Y1866" s="335"/>
      <c r="Z1866" s="875"/>
      <c r="AA1866" s="470"/>
      <c r="AB1866" s="483"/>
      <c r="AC1866" s="492"/>
      <c r="AD1866" s="493"/>
    </row>
    <row r="1867" spans="2:30" ht="3.65" customHeight="1">
      <c r="B1867" s="212"/>
      <c r="K1867" s="343"/>
      <c r="O1867" s="492"/>
      <c r="P1867" s="493"/>
      <c r="Q1867" s="468"/>
      <c r="R1867" s="470"/>
      <c r="S1867" s="875"/>
      <c r="T1867" s="335"/>
      <c r="U1867" s="875"/>
      <c r="V1867" s="350"/>
      <c r="W1867" s="350"/>
      <c r="X1867" s="875"/>
      <c r="Y1867" s="335"/>
      <c r="Z1867" s="875"/>
      <c r="AA1867" s="470"/>
      <c r="AB1867" s="483"/>
      <c r="AC1867" s="492"/>
      <c r="AD1867" s="493"/>
    </row>
    <row r="1868" spans="2:30" ht="3.65" customHeight="1">
      <c r="B1868" s="212"/>
      <c r="K1868" s="343"/>
      <c r="O1868" s="492"/>
      <c r="P1868" s="493"/>
      <c r="Q1868" s="468"/>
      <c r="R1868" s="470"/>
      <c r="S1868" s="875"/>
      <c r="T1868" s="335"/>
      <c r="U1868" s="875"/>
      <c r="V1868" s="350"/>
      <c r="W1868" s="350"/>
      <c r="X1868" s="875"/>
      <c r="Y1868" s="335"/>
      <c r="Z1868" s="875"/>
      <c r="AA1868" s="470"/>
      <c r="AB1868" s="483"/>
      <c r="AC1868" s="492"/>
      <c r="AD1868" s="493"/>
    </row>
    <row r="1869" spans="2:30" ht="3.65" customHeight="1">
      <c r="B1869" s="212"/>
      <c r="K1869" s="343"/>
      <c r="O1869" s="492"/>
      <c r="P1869" s="493"/>
      <c r="Q1869" s="468"/>
      <c r="R1869" s="470"/>
      <c r="S1869" s="875"/>
      <c r="T1869" s="335"/>
      <c r="U1869" s="875"/>
      <c r="V1869" s="350"/>
      <c r="W1869" s="350"/>
      <c r="X1869" s="875"/>
      <c r="Y1869" s="335"/>
      <c r="Z1869" s="875"/>
      <c r="AA1869" s="470"/>
      <c r="AB1869" s="483"/>
      <c r="AC1869" s="492"/>
      <c r="AD1869" s="493"/>
    </row>
    <row r="1870" spans="2:30" ht="3.65" customHeight="1">
      <c r="B1870" s="212"/>
      <c r="K1870" s="343"/>
      <c r="O1870" s="492"/>
      <c r="P1870" s="493"/>
      <c r="Q1870" s="468"/>
      <c r="R1870" s="470"/>
      <c r="S1870" s="875"/>
      <c r="T1870" s="335"/>
      <c r="U1870" s="875"/>
      <c r="V1870" s="350"/>
      <c r="W1870" s="350"/>
      <c r="X1870" s="875"/>
      <c r="Y1870" s="335"/>
      <c r="Z1870" s="875"/>
      <c r="AA1870" s="470"/>
      <c r="AB1870" s="483"/>
      <c r="AC1870" s="492"/>
      <c r="AD1870" s="493"/>
    </row>
    <row r="1871" spans="2:30" ht="3.65" customHeight="1">
      <c r="B1871" s="212"/>
      <c r="K1871" s="343"/>
      <c r="O1871" s="492"/>
      <c r="P1871" s="493"/>
      <c r="Q1871" s="468"/>
      <c r="R1871" s="470"/>
      <c r="S1871" s="875"/>
      <c r="T1871" s="335"/>
      <c r="U1871" s="875"/>
      <c r="V1871" s="350"/>
      <c r="W1871" s="350"/>
      <c r="X1871" s="875"/>
      <c r="Y1871" s="335"/>
      <c r="Z1871" s="875"/>
      <c r="AA1871" s="470"/>
      <c r="AB1871" s="483"/>
      <c r="AC1871" s="492"/>
      <c r="AD1871" s="493"/>
    </row>
    <row r="1872" spans="2:30" ht="3.65" customHeight="1">
      <c r="B1872" s="212"/>
      <c r="K1872" s="343"/>
      <c r="O1872" s="492"/>
      <c r="P1872" s="493"/>
      <c r="Q1872" s="468"/>
      <c r="R1872" s="470"/>
      <c r="S1872" s="875"/>
      <c r="T1872" s="335"/>
      <c r="U1872" s="875"/>
      <c r="V1872" s="350"/>
      <c r="W1872" s="350"/>
      <c r="X1872" s="875"/>
      <c r="Y1872" s="335"/>
      <c r="Z1872" s="875"/>
      <c r="AA1872" s="470"/>
      <c r="AB1872" s="483"/>
      <c r="AC1872" s="492"/>
      <c r="AD1872" s="493"/>
    </row>
    <row r="1873" spans="2:30" ht="3.65" customHeight="1">
      <c r="B1873" s="212"/>
      <c r="K1873" s="343"/>
      <c r="O1873" s="492"/>
      <c r="P1873" s="493"/>
      <c r="Q1873" s="468"/>
      <c r="R1873" s="470"/>
      <c r="S1873" s="875"/>
      <c r="T1873" s="335"/>
      <c r="U1873" s="875"/>
      <c r="V1873" s="350"/>
      <c r="W1873" s="350"/>
      <c r="X1873" s="875"/>
      <c r="Y1873" s="335"/>
      <c r="Z1873" s="875"/>
      <c r="AA1873" s="470"/>
      <c r="AB1873" s="483"/>
      <c r="AC1873" s="492"/>
      <c r="AD1873" s="493"/>
    </row>
    <row r="1874" spans="2:30" ht="3.65" customHeight="1">
      <c r="B1874" s="212"/>
      <c r="K1874" s="343"/>
      <c r="O1874" s="492"/>
      <c r="P1874" s="493"/>
      <c r="Q1874" s="468"/>
      <c r="R1874" s="470"/>
      <c r="S1874" s="875"/>
      <c r="T1874" s="335"/>
      <c r="U1874" s="875"/>
      <c r="V1874" s="350"/>
      <c r="W1874" s="350"/>
      <c r="X1874" s="875"/>
      <c r="Y1874" s="335"/>
      <c r="Z1874" s="875"/>
      <c r="AA1874" s="470"/>
      <c r="AB1874" s="483"/>
      <c r="AC1874" s="492"/>
      <c r="AD1874" s="493"/>
    </row>
    <row r="1875" spans="2:30" ht="3.65" customHeight="1">
      <c r="B1875" s="212"/>
      <c r="K1875" s="343"/>
      <c r="O1875" s="492"/>
      <c r="P1875" s="493"/>
      <c r="Q1875" s="468"/>
      <c r="R1875" s="470"/>
      <c r="S1875" s="875"/>
      <c r="T1875" s="335"/>
      <c r="U1875" s="875"/>
      <c r="V1875" s="350"/>
      <c r="W1875" s="350"/>
      <c r="X1875" s="875"/>
      <c r="Y1875" s="335"/>
      <c r="Z1875" s="875"/>
      <c r="AA1875" s="470"/>
      <c r="AB1875" s="483"/>
      <c r="AC1875" s="492"/>
      <c r="AD1875" s="493"/>
    </row>
    <row r="1876" spans="2:30" ht="3.65" customHeight="1">
      <c r="B1876" s="212"/>
      <c r="K1876" s="343"/>
      <c r="O1876" s="492"/>
      <c r="P1876" s="493"/>
      <c r="Q1876" s="468"/>
      <c r="R1876" s="470"/>
      <c r="S1876" s="875"/>
      <c r="T1876" s="335"/>
      <c r="U1876" s="875"/>
      <c r="V1876" s="350"/>
      <c r="W1876" s="350"/>
      <c r="X1876" s="875"/>
      <c r="Y1876" s="335"/>
      <c r="Z1876" s="875"/>
      <c r="AA1876" s="470"/>
      <c r="AB1876" s="483"/>
      <c r="AC1876" s="492"/>
      <c r="AD1876" s="493"/>
    </row>
    <row r="1877" spans="2:30" ht="3.65" customHeight="1">
      <c r="B1877" s="212"/>
      <c r="K1877" s="343"/>
      <c r="O1877" s="492"/>
      <c r="P1877" s="493"/>
      <c r="Q1877" s="468"/>
      <c r="R1877" s="470"/>
      <c r="S1877" s="875"/>
      <c r="T1877" s="335"/>
      <c r="U1877" s="875"/>
      <c r="V1877" s="350"/>
      <c r="W1877" s="350"/>
      <c r="X1877" s="875"/>
      <c r="Y1877" s="335"/>
      <c r="Z1877" s="875"/>
      <c r="AA1877" s="470"/>
      <c r="AB1877" s="483"/>
      <c r="AC1877" s="492"/>
      <c r="AD1877" s="493"/>
    </row>
    <row r="1878" spans="2:30" ht="3.65" customHeight="1">
      <c r="B1878" s="212"/>
      <c r="K1878" s="343"/>
      <c r="O1878" s="492"/>
      <c r="P1878" s="493"/>
      <c r="Q1878" s="468"/>
      <c r="R1878" s="470"/>
      <c r="S1878" s="875"/>
      <c r="T1878" s="335"/>
      <c r="U1878" s="875"/>
      <c r="V1878" s="350"/>
      <c r="W1878" s="350"/>
      <c r="X1878" s="875"/>
      <c r="Y1878" s="335"/>
      <c r="Z1878" s="875"/>
      <c r="AA1878" s="470"/>
      <c r="AB1878" s="483"/>
      <c r="AC1878" s="492"/>
      <c r="AD1878" s="493"/>
    </row>
    <row r="1879" spans="2:30" ht="3.65" customHeight="1">
      <c r="B1879" s="212"/>
      <c r="K1879" s="343"/>
      <c r="O1879" s="492"/>
      <c r="P1879" s="493"/>
      <c r="Q1879" s="468"/>
      <c r="R1879" s="470"/>
      <c r="S1879" s="875"/>
      <c r="T1879" s="335"/>
      <c r="U1879" s="875"/>
      <c r="V1879" s="350"/>
      <c r="W1879" s="350"/>
      <c r="X1879" s="875"/>
      <c r="Y1879" s="335"/>
      <c r="Z1879" s="875"/>
      <c r="AA1879" s="470"/>
      <c r="AB1879" s="483"/>
      <c r="AC1879" s="492"/>
      <c r="AD1879" s="493"/>
    </row>
    <row r="1880" spans="2:30" ht="3.65" customHeight="1">
      <c r="B1880" s="212"/>
      <c r="K1880" s="343"/>
      <c r="O1880" s="492"/>
      <c r="P1880" s="493"/>
      <c r="Q1880" s="468"/>
      <c r="R1880" s="470"/>
      <c r="S1880" s="875"/>
      <c r="T1880" s="335"/>
      <c r="U1880" s="875"/>
      <c r="V1880" s="350"/>
      <c r="W1880" s="350"/>
      <c r="X1880" s="875"/>
      <c r="Y1880" s="335"/>
      <c r="Z1880" s="875"/>
      <c r="AA1880" s="470"/>
      <c r="AB1880" s="483"/>
      <c r="AC1880" s="492"/>
      <c r="AD1880" s="493"/>
    </row>
    <row r="1881" spans="2:30" ht="3.65" customHeight="1">
      <c r="B1881" s="212"/>
      <c r="K1881" s="343"/>
      <c r="O1881" s="492"/>
      <c r="P1881" s="493"/>
      <c r="Q1881" s="468"/>
      <c r="R1881" s="470"/>
      <c r="S1881" s="875"/>
      <c r="T1881" s="335"/>
      <c r="U1881" s="875"/>
      <c r="V1881" s="350"/>
      <c r="W1881" s="350"/>
      <c r="X1881" s="875"/>
      <c r="Y1881" s="335"/>
      <c r="Z1881" s="875"/>
      <c r="AA1881" s="470"/>
      <c r="AB1881" s="483"/>
      <c r="AC1881" s="492"/>
      <c r="AD1881" s="493"/>
    </row>
    <row r="1882" spans="2:30" ht="3.65" customHeight="1">
      <c r="B1882" s="212"/>
      <c r="K1882" s="343"/>
      <c r="O1882" s="492"/>
      <c r="P1882" s="493"/>
      <c r="Q1882" s="468"/>
      <c r="R1882" s="470"/>
      <c r="S1882" s="875"/>
      <c r="T1882" s="335"/>
      <c r="U1882" s="875"/>
      <c r="V1882" s="350"/>
      <c r="W1882" s="350"/>
      <c r="X1882" s="875"/>
      <c r="Y1882" s="335"/>
      <c r="Z1882" s="875"/>
      <c r="AA1882" s="470"/>
      <c r="AB1882" s="483"/>
      <c r="AC1882" s="492"/>
      <c r="AD1882" s="493"/>
    </row>
    <row r="1883" spans="2:30" ht="3.65" customHeight="1">
      <c r="B1883" s="212"/>
      <c r="K1883" s="343"/>
      <c r="O1883" s="492"/>
      <c r="P1883" s="493"/>
      <c r="Q1883" s="468"/>
      <c r="R1883" s="470"/>
      <c r="S1883" s="875"/>
      <c r="T1883" s="335"/>
      <c r="U1883" s="875"/>
      <c r="V1883" s="350"/>
      <c r="W1883" s="350"/>
      <c r="X1883" s="875"/>
      <c r="Y1883" s="335"/>
      <c r="Z1883" s="875"/>
      <c r="AA1883" s="470"/>
      <c r="AB1883" s="483"/>
      <c r="AC1883" s="492"/>
      <c r="AD1883" s="493"/>
    </row>
    <row r="1884" spans="2:30" ht="3.65" customHeight="1">
      <c r="B1884" s="212"/>
      <c r="K1884" s="343"/>
      <c r="O1884" s="492"/>
      <c r="P1884" s="493"/>
      <c r="Q1884" s="468"/>
      <c r="R1884" s="470"/>
      <c r="S1884" s="875"/>
      <c r="T1884" s="335"/>
      <c r="U1884" s="875"/>
      <c r="V1884" s="350"/>
      <c r="W1884" s="350"/>
      <c r="X1884" s="875"/>
      <c r="Y1884" s="335"/>
      <c r="Z1884" s="875"/>
      <c r="AA1884" s="470"/>
      <c r="AB1884" s="483"/>
      <c r="AC1884" s="492"/>
      <c r="AD1884" s="493"/>
    </row>
    <row r="1885" spans="2:30" ht="3.65" customHeight="1">
      <c r="B1885" s="212"/>
      <c r="K1885" s="343"/>
      <c r="O1885" s="492"/>
      <c r="P1885" s="493"/>
      <c r="Q1885" s="468"/>
      <c r="R1885" s="470"/>
      <c r="S1885" s="875"/>
      <c r="T1885" s="335"/>
      <c r="U1885" s="875"/>
      <c r="V1885" s="350"/>
      <c r="W1885" s="350"/>
      <c r="X1885" s="875"/>
      <c r="Y1885" s="335"/>
      <c r="Z1885" s="875"/>
      <c r="AA1885" s="470"/>
      <c r="AB1885" s="483"/>
      <c r="AC1885" s="492"/>
      <c r="AD1885" s="493"/>
    </row>
    <row r="1886" spans="2:30" ht="3.65" customHeight="1">
      <c r="B1886" s="212"/>
      <c r="K1886" s="343"/>
      <c r="O1886" s="492"/>
      <c r="P1886" s="493"/>
      <c r="Q1886" s="468"/>
      <c r="R1886" s="470"/>
      <c r="S1886" s="875"/>
      <c r="T1886" s="335"/>
      <c r="U1886" s="875"/>
      <c r="V1886" s="350"/>
      <c r="W1886" s="350"/>
      <c r="X1886" s="875"/>
      <c r="Y1886" s="335"/>
      <c r="Z1886" s="875"/>
      <c r="AA1886" s="470"/>
      <c r="AB1886" s="483"/>
      <c r="AC1886" s="492"/>
      <c r="AD1886" s="493"/>
    </row>
    <row r="1887" spans="2:30" ht="3.65" customHeight="1">
      <c r="B1887" s="212"/>
      <c r="K1887" s="343"/>
      <c r="O1887" s="492"/>
      <c r="P1887" s="493"/>
      <c r="Q1887" s="468"/>
      <c r="R1887" s="470"/>
      <c r="S1887" s="875"/>
      <c r="T1887" s="335"/>
      <c r="U1887" s="875"/>
      <c r="V1887" s="350"/>
      <c r="W1887" s="350"/>
      <c r="X1887" s="875"/>
      <c r="Y1887" s="335"/>
      <c r="Z1887" s="875"/>
      <c r="AA1887" s="470"/>
      <c r="AB1887" s="483"/>
      <c r="AC1887" s="492"/>
      <c r="AD1887" s="493"/>
    </row>
    <row r="1888" spans="2:30" ht="3.65" customHeight="1">
      <c r="B1888" s="212"/>
      <c r="K1888" s="343"/>
      <c r="O1888" s="492"/>
      <c r="P1888" s="493"/>
      <c r="Q1888" s="468"/>
      <c r="R1888" s="470"/>
      <c r="S1888" s="875"/>
      <c r="T1888" s="335"/>
      <c r="U1888" s="875"/>
      <c r="V1888" s="350"/>
      <c r="W1888" s="350"/>
      <c r="X1888" s="875"/>
      <c r="Y1888" s="335"/>
      <c r="Z1888" s="875"/>
      <c r="AA1888" s="470"/>
      <c r="AB1888" s="483"/>
      <c r="AC1888" s="492"/>
      <c r="AD1888" s="493"/>
    </row>
    <row r="1889" spans="2:30" ht="3.65" customHeight="1">
      <c r="B1889" s="212"/>
      <c r="K1889" s="343"/>
      <c r="O1889" s="492"/>
      <c r="P1889" s="493"/>
      <c r="Q1889" s="468"/>
      <c r="R1889" s="470"/>
      <c r="S1889" s="875"/>
      <c r="T1889" s="335"/>
      <c r="U1889" s="875"/>
      <c r="V1889" s="350"/>
      <c r="W1889" s="350"/>
      <c r="X1889" s="875"/>
      <c r="Y1889" s="335"/>
      <c r="Z1889" s="875"/>
      <c r="AA1889" s="470"/>
      <c r="AB1889" s="483"/>
      <c r="AC1889" s="492"/>
      <c r="AD1889" s="493"/>
    </row>
    <row r="1890" spans="2:30" ht="3.65" customHeight="1">
      <c r="B1890" s="212"/>
      <c r="K1890" s="343"/>
      <c r="O1890" s="492"/>
      <c r="P1890" s="493"/>
      <c r="Q1890" s="468"/>
      <c r="R1890" s="470"/>
      <c r="S1890" s="875"/>
      <c r="T1890" s="335"/>
      <c r="U1890" s="875"/>
      <c r="V1890" s="350"/>
      <c r="W1890" s="350"/>
      <c r="X1890" s="875"/>
      <c r="Y1890" s="335"/>
      <c r="Z1890" s="875"/>
      <c r="AA1890" s="470"/>
      <c r="AB1890" s="483"/>
      <c r="AC1890" s="492"/>
      <c r="AD1890" s="493"/>
    </row>
    <row r="1891" spans="2:30" ht="3.65" customHeight="1">
      <c r="B1891" s="212"/>
      <c r="K1891" s="343"/>
      <c r="O1891" s="492"/>
      <c r="P1891" s="493"/>
      <c r="Q1891" s="468"/>
      <c r="R1891" s="470"/>
      <c r="S1891" s="875"/>
      <c r="T1891" s="335"/>
      <c r="U1891" s="875"/>
      <c r="V1891" s="350"/>
      <c r="W1891" s="350"/>
      <c r="X1891" s="875"/>
      <c r="Y1891" s="335"/>
      <c r="Z1891" s="875"/>
      <c r="AA1891" s="470"/>
      <c r="AB1891" s="483"/>
      <c r="AC1891" s="492"/>
      <c r="AD1891" s="493"/>
    </row>
    <row r="1892" spans="2:30" ht="3.65" customHeight="1">
      <c r="B1892" s="212"/>
      <c r="K1892" s="343"/>
      <c r="O1892" s="492"/>
      <c r="P1892" s="493"/>
      <c r="Q1892" s="468"/>
      <c r="R1892" s="470"/>
      <c r="S1892" s="875"/>
      <c r="T1892" s="335"/>
      <c r="U1892" s="875"/>
      <c r="V1892" s="350"/>
      <c r="W1892" s="350"/>
      <c r="X1892" s="875"/>
      <c r="Y1892" s="335"/>
      <c r="Z1892" s="875"/>
      <c r="AA1892" s="470"/>
      <c r="AB1892" s="483"/>
      <c r="AC1892" s="492"/>
      <c r="AD1892" s="493"/>
    </row>
    <row r="1893" spans="2:30" ht="3.65" customHeight="1">
      <c r="B1893" s="212"/>
      <c r="K1893" s="343"/>
      <c r="O1893" s="492"/>
      <c r="P1893" s="493"/>
      <c r="Q1893" s="468"/>
      <c r="R1893" s="470"/>
      <c r="S1893" s="899"/>
      <c r="T1893" s="335"/>
      <c r="U1893" s="900"/>
      <c r="V1893" s="350"/>
      <c r="W1893" s="350"/>
      <c r="X1893" s="899"/>
      <c r="Y1893" s="335"/>
      <c r="Z1893" s="900"/>
      <c r="AA1893" s="470"/>
      <c r="AB1893" s="483"/>
      <c r="AC1893" s="492"/>
      <c r="AD1893" s="493"/>
    </row>
    <row r="1894" spans="2:30" ht="3.65" customHeight="1">
      <c r="B1894" s="212"/>
      <c r="K1894" s="343"/>
      <c r="O1894" s="492"/>
      <c r="P1894" s="493"/>
      <c r="Q1894" s="468"/>
      <c r="R1894" s="470"/>
      <c r="S1894" s="902"/>
      <c r="T1894" s="903"/>
      <c r="U1894" s="904"/>
      <c r="V1894" s="350"/>
      <c r="W1894" s="350"/>
      <c r="X1894" s="902"/>
      <c r="Y1894" s="903"/>
      <c r="Z1894" s="904"/>
      <c r="AA1894" s="470"/>
      <c r="AB1894" s="483"/>
      <c r="AC1894" s="492"/>
      <c r="AD1894" s="493"/>
    </row>
    <row r="1895" spans="2:30" ht="3.65" customHeight="1">
      <c r="B1895" s="212"/>
      <c r="K1895" s="343"/>
      <c r="O1895" s="492"/>
      <c r="P1895" s="493"/>
      <c r="Q1895" s="468"/>
      <c r="R1895" s="470"/>
      <c r="S1895" s="470"/>
      <c r="T1895" s="470"/>
      <c r="U1895" s="470"/>
      <c r="V1895" s="350"/>
      <c r="W1895" s="350"/>
      <c r="X1895" s="470"/>
      <c r="Y1895" s="470"/>
      <c r="Z1895" s="470"/>
      <c r="AA1895" s="470"/>
      <c r="AB1895" s="483"/>
      <c r="AC1895" s="492"/>
      <c r="AD1895" s="493"/>
    </row>
    <row r="1896" spans="2:30" ht="3.65" customHeight="1">
      <c r="B1896" s="212"/>
      <c r="K1896" s="343"/>
      <c r="O1896" s="492"/>
      <c r="P1896" s="493"/>
      <c r="Q1896" s="468"/>
      <c r="R1896" s="470"/>
      <c r="S1896" s="470"/>
      <c r="T1896" s="470"/>
      <c r="U1896" s="470"/>
      <c r="V1896" s="350"/>
      <c r="W1896" s="350"/>
      <c r="X1896" s="470"/>
      <c r="Y1896" s="470"/>
      <c r="Z1896" s="470"/>
      <c r="AA1896" s="470"/>
      <c r="AB1896" s="483"/>
      <c r="AC1896" s="492"/>
      <c r="AD1896" s="493"/>
    </row>
    <row r="1897" spans="2:30" ht="3.65" customHeight="1">
      <c r="B1897" s="212"/>
      <c r="K1897" s="343"/>
      <c r="O1897" s="492"/>
      <c r="P1897" s="493"/>
      <c r="Q1897" s="468"/>
      <c r="R1897" s="470"/>
      <c r="S1897" s="470"/>
      <c r="T1897" s="470"/>
      <c r="U1897" s="470"/>
      <c r="V1897" s="350"/>
      <c r="W1897" s="350"/>
      <c r="X1897" s="470"/>
      <c r="Y1897" s="470"/>
      <c r="Z1897" s="470"/>
      <c r="AA1897" s="470"/>
      <c r="AB1897" s="483"/>
      <c r="AC1897" s="492"/>
      <c r="AD1897" s="493"/>
    </row>
    <row r="1898" spans="2:30" ht="3.65" customHeight="1">
      <c r="B1898" s="212"/>
      <c r="K1898" s="343"/>
      <c r="O1898" s="492"/>
      <c r="P1898" s="493"/>
      <c r="Q1898" s="468"/>
      <c r="R1898" s="470"/>
      <c r="S1898" s="470"/>
      <c r="T1898" s="470"/>
      <c r="U1898" s="470"/>
      <c r="V1898" s="350"/>
      <c r="W1898" s="350"/>
      <c r="X1898" s="470"/>
      <c r="Y1898" s="470"/>
      <c r="Z1898" s="470"/>
      <c r="AA1898" s="470"/>
      <c r="AB1898" s="483"/>
      <c r="AC1898" s="492"/>
      <c r="AD1898" s="493"/>
    </row>
    <row r="1899" spans="2:30" ht="3.65" customHeight="1">
      <c r="B1899" s="212"/>
      <c r="K1899" s="343"/>
      <c r="O1899" s="492"/>
      <c r="P1899" s="493"/>
      <c r="Q1899" s="468"/>
      <c r="R1899" s="470"/>
      <c r="S1899" s="470"/>
      <c r="T1899" s="470"/>
      <c r="U1899" s="470"/>
      <c r="V1899" s="350"/>
      <c r="W1899" s="350"/>
      <c r="X1899" s="470"/>
      <c r="Y1899" s="470"/>
      <c r="Z1899" s="470"/>
      <c r="AA1899" s="470"/>
      <c r="AB1899" s="483"/>
      <c r="AC1899" s="492"/>
      <c r="AD1899" s="493"/>
    </row>
    <row r="1900" spans="2:30" ht="3.65" customHeight="1">
      <c r="B1900" s="212"/>
      <c r="K1900" s="343"/>
      <c r="O1900" s="492"/>
      <c r="P1900" s="493"/>
      <c r="Q1900" s="468"/>
      <c r="R1900" s="470"/>
      <c r="S1900" s="470"/>
      <c r="T1900" s="470"/>
      <c r="U1900" s="470"/>
      <c r="V1900" s="350"/>
      <c r="W1900" s="350"/>
      <c r="X1900" s="470"/>
      <c r="Y1900" s="470"/>
      <c r="Z1900" s="470"/>
      <c r="AA1900" s="470"/>
      <c r="AB1900" s="483"/>
      <c r="AC1900" s="492"/>
      <c r="AD1900" s="493"/>
    </row>
    <row r="1901" spans="2:30" ht="3.65" customHeight="1">
      <c r="B1901" s="212"/>
      <c r="K1901" s="343"/>
      <c r="O1901" s="492"/>
      <c r="P1901" s="493"/>
      <c r="Q1901" s="468"/>
      <c r="R1901" s="470"/>
      <c r="S1901" s="470"/>
      <c r="T1901" s="470"/>
      <c r="U1901" s="470"/>
      <c r="V1901" s="350"/>
      <c r="W1901" s="350"/>
      <c r="X1901" s="470"/>
      <c r="Y1901" s="470"/>
      <c r="Z1901" s="470"/>
      <c r="AA1901" s="470"/>
      <c r="AB1901" s="483"/>
      <c r="AC1901" s="492"/>
      <c r="AD1901" s="493"/>
    </row>
    <row r="1902" spans="2:30" ht="3.65" customHeight="1">
      <c r="B1902" s="212"/>
      <c r="K1902" s="343"/>
      <c r="O1902" s="492"/>
      <c r="P1902" s="493"/>
      <c r="Q1902" s="468"/>
      <c r="R1902" s="470"/>
      <c r="S1902" s="470"/>
      <c r="T1902" s="470"/>
      <c r="U1902" s="470"/>
      <c r="V1902" s="350"/>
      <c r="W1902" s="350"/>
      <c r="X1902" s="470"/>
      <c r="Y1902" s="470"/>
      <c r="Z1902" s="470"/>
      <c r="AA1902" s="470"/>
      <c r="AB1902" s="483"/>
      <c r="AC1902" s="492"/>
      <c r="AD1902" s="493"/>
    </row>
    <row r="1903" spans="2:30" ht="3.65" customHeight="1">
      <c r="B1903" s="212"/>
      <c r="K1903" s="343"/>
      <c r="O1903" s="492"/>
      <c r="P1903" s="493"/>
      <c r="Q1903" s="468"/>
      <c r="R1903" s="470"/>
      <c r="S1903" s="470"/>
      <c r="T1903" s="470"/>
      <c r="U1903" s="470"/>
      <c r="V1903" s="350"/>
      <c r="W1903" s="350"/>
      <c r="X1903" s="470"/>
      <c r="Y1903" s="470"/>
      <c r="Z1903" s="470"/>
      <c r="AA1903" s="470"/>
      <c r="AB1903" s="483"/>
      <c r="AC1903" s="492"/>
      <c r="AD1903" s="493"/>
    </row>
    <row r="1904" spans="2:30" ht="3.65" customHeight="1">
      <c r="B1904" s="212"/>
      <c r="K1904" s="343"/>
      <c r="O1904" s="492"/>
      <c r="P1904" s="493"/>
      <c r="Q1904" s="468"/>
      <c r="R1904" s="470"/>
      <c r="S1904" s="470"/>
      <c r="T1904" s="470"/>
      <c r="U1904" s="470"/>
      <c r="V1904" s="350"/>
      <c r="W1904" s="350"/>
      <c r="X1904" s="470"/>
      <c r="Y1904" s="470"/>
      <c r="Z1904" s="470"/>
      <c r="AA1904" s="470"/>
      <c r="AB1904" s="483"/>
      <c r="AC1904" s="492"/>
      <c r="AD1904" s="493"/>
    </row>
    <row r="1905" spans="2:30" ht="3.65" customHeight="1">
      <c r="B1905" s="212"/>
      <c r="K1905" s="343"/>
      <c r="O1905" s="492"/>
      <c r="P1905" s="493"/>
      <c r="Q1905" s="468"/>
      <c r="R1905" s="470"/>
      <c r="S1905" s="470"/>
      <c r="T1905" s="470"/>
      <c r="U1905" s="470"/>
      <c r="V1905" s="350"/>
      <c r="W1905" s="350"/>
      <c r="X1905" s="470"/>
      <c r="Y1905" s="470"/>
      <c r="Z1905" s="470"/>
      <c r="AA1905" s="470"/>
      <c r="AB1905" s="483"/>
      <c r="AC1905" s="492"/>
      <c r="AD1905" s="493"/>
    </row>
    <row r="1906" spans="2:30" ht="3.65" customHeight="1">
      <c r="B1906" s="212"/>
      <c r="K1906" s="343"/>
      <c r="O1906" s="492"/>
      <c r="P1906" s="493"/>
      <c r="Q1906" s="468"/>
      <c r="R1906" s="470"/>
      <c r="S1906" s="470"/>
      <c r="T1906" s="470"/>
      <c r="U1906" s="470"/>
      <c r="V1906" s="350"/>
      <c r="W1906" s="350"/>
      <c r="X1906" s="470"/>
      <c r="Y1906" s="470"/>
      <c r="Z1906" s="470"/>
      <c r="AA1906" s="470"/>
      <c r="AB1906" s="483"/>
      <c r="AC1906" s="492"/>
      <c r="AD1906" s="493"/>
    </row>
    <row r="1907" spans="2:30" ht="3.65" customHeight="1">
      <c r="B1907" s="212"/>
      <c r="K1907" s="343"/>
      <c r="O1907" s="492"/>
      <c r="P1907" s="493"/>
      <c r="Q1907" s="468"/>
      <c r="R1907" s="470"/>
      <c r="S1907" s="470"/>
      <c r="T1907" s="470"/>
      <c r="U1907" s="470"/>
      <c r="V1907" s="350"/>
      <c r="W1907" s="350"/>
      <c r="X1907" s="470"/>
      <c r="Y1907" s="470"/>
      <c r="Z1907" s="470"/>
      <c r="AA1907" s="470"/>
      <c r="AB1907" s="483"/>
      <c r="AC1907" s="492"/>
      <c r="AD1907" s="493"/>
    </row>
    <row r="1908" spans="2:30" ht="3.65" customHeight="1">
      <c r="B1908" s="212"/>
      <c r="K1908" s="343"/>
      <c r="O1908" s="492"/>
      <c r="P1908" s="493"/>
      <c r="Q1908" s="468"/>
      <c r="R1908" s="470"/>
      <c r="S1908" s="470"/>
      <c r="T1908" s="470"/>
      <c r="U1908" s="470"/>
      <c r="V1908" s="350"/>
      <c r="W1908" s="350"/>
      <c r="X1908" s="470"/>
      <c r="Y1908" s="470"/>
      <c r="Z1908" s="470"/>
      <c r="AA1908" s="470"/>
      <c r="AB1908" s="483"/>
      <c r="AC1908" s="492"/>
      <c r="AD1908" s="493"/>
    </row>
    <row r="1909" spans="2:30" ht="3.65" customHeight="1">
      <c r="B1909" s="212"/>
      <c r="K1909" s="343"/>
      <c r="O1909" s="492"/>
      <c r="P1909" s="493"/>
      <c r="Q1909" s="468"/>
      <c r="R1909" s="470"/>
      <c r="S1909" s="470"/>
      <c r="T1909" s="470"/>
      <c r="U1909" s="470"/>
      <c r="V1909" s="350"/>
      <c r="W1909" s="350"/>
      <c r="X1909" s="470"/>
      <c r="Y1909" s="470"/>
      <c r="Z1909" s="470"/>
      <c r="AA1909" s="470"/>
      <c r="AB1909" s="483"/>
      <c r="AC1909" s="492"/>
      <c r="AD1909" s="493"/>
    </row>
    <row r="1910" spans="2:30" ht="3.65" customHeight="1">
      <c r="B1910" s="212"/>
      <c r="K1910" s="343"/>
      <c r="O1910" s="492"/>
      <c r="P1910" s="493"/>
      <c r="Q1910" s="468"/>
      <c r="R1910" s="470"/>
      <c r="S1910" s="470"/>
      <c r="T1910" s="470"/>
      <c r="U1910" s="470"/>
      <c r="V1910" s="350"/>
      <c r="W1910" s="350"/>
      <c r="X1910" s="470"/>
      <c r="Y1910" s="470"/>
      <c r="Z1910" s="470"/>
      <c r="AA1910" s="470"/>
      <c r="AB1910" s="483"/>
      <c r="AC1910" s="492"/>
      <c r="AD1910" s="493"/>
    </row>
    <row r="1911" spans="2:30" ht="3.65" customHeight="1">
      <c r="B1911" s="212"/>
      <c r="K1911" s="343"/>
      <c r="O1911" s="492"/>
      <c r="P1911" s="493"/>
      <c r="Q1911" s="468"/>
      <c r="R1911" s="470"/>
      <c r="S1911" s="470"/>
      <c r="T1911" s="470"/>
      <c r="U1911" s="470"/>
      <c r="V1911" s="350"/>
      <c r="W1911" s="350"/>
      <c r="X1911" s="470"/>
      <c r="Y1911" s="470"/>
      <c r="Z1911" s="470"/>
      <c r="AA1911" s="470"/>
      <c r="AB1911" s="483"/>
      <c r="AC1911" s="492"/>
      <c r="AD1911" s="493"/>
    </row>
    <row r="1912" spans="2:30" ht="3.65" customHeight="1">
      <c r="B1912" s="212"/>
      <c r="K1912" s="343"/>
      <c r="O1912" s="492"/>
      <c r="P1912" s="493"/>
      <c r="Q1912" s="468"/>
      <c r="R1912" s="470"/>
      <c r="S1912" s="470"/>
      <c r="T1912" s="470"/>
      <c r="U1912" s="470"/>
      <c r="V1912" s="350"/>
      <c r="W1912" s="350"/>
      <c r="X1912" s="470"/>
      <c r="Y1912" s="470"/>
      <c r="Z1912" s="470"/>
      <c r="AA1912" s="470"/>
      <c r="AB1912" s="483"/>
      <c r="AC1912" s="492"/>
      <c r="AD1912" s="493"/>
    </row>
    <row r="1913" spans="2:30" ht="3.65" customHeight="1">
      <c r="B1913" s="212"/>
      <c r="K1913" s="343"/>
      <c r="O1913" s="492"/>
      <c r="P1913" s="493"/>
      <c r="Q1913" s="468"/>
      <c r="R1913" s="470"/>
      <c r="S1913" s="470"/>
      <c r="T1913" s="470"/>
      <c r="U1913" s="470"/>
      <c r="V1913" s="350"/>
      <c r="W1913" s="350"/>
      <c r="X1913" s="470"/>
      <c r="Y1913" s="470"/>
      <c r="Z1913" s="470"/>
      <c r="AA1913" s="470"/>
      <c r="AB1913" s="483"/>
      <c r="AC1913" s="492"/>
      <c r="AD1913" s="493"/>
    </row>
    <row r="1914" spans="2:30" ht="3.65" customHeight="1">
      <c r="B1914" s="212"/>
      <c r="K1914" s="343"/>
      <c r="O1914" s="492"/>
      <c r="P1914" s="493"/>
      <c r="Q1914" s="482"/>
      <c r="R1914" s="470"/>
      <c r="S1914" s="470"/>
      <c r="T1914" s="470"/>
      <c r="U1914" s="470"/>
      <c r="V1914" s="350"/>
      <c r="W1914" s="350"/>
      <c r="X1914" s="470"/>
      <c r="Y1914" s="470"/>
      <c r="Z1914" s="470"/>
      <c r="AA1914" s="470"/>
      <c r="AB1914" s="483"/>
      <c r="AC1914" s="492"/>
      <c r="AD1914" s="493"/>
    </row>
    <row r="1915" spans="2:30" ht="3.65" customHeight="1">
      <c r="B1915" s="212"/>
      <c r="K1915" s="343"/>
      <c r="O1915" s="492"/>
      <c r="P1915" s="493"/>
      <c r="Q1915" s="468"/>
      <c r="R1915" s="470"/>
      <c r="S1915" s="470"/>
      <c r="T1915" s="470"/>
      <c r="U1915" s="470"/>
      <c r="V1915" s="470"/>
      <c r="W1915" s="470"/>
      <c r="X1915" s="470"/>
      <c r="Y1915" s="470"/>
      <c r="Z1915" s="470"/>
      <c r="AA1915" s="470"/>
      <c r="AB1915" s="483"/>
      <c r="AC1915" s="492"/>
      <c r="AD1915" s="493"/>
    </row>
    <row r="1916" spans="2:30" ht="3.65" customHeight="1">
      <c r="B1916" s="212"/>
      <c r="K1916" s="343"/>
      <c r="O1916" s="492"/>
      <c r="P1916" s="493"/>
      <c r="Q1916" s="496"/>
      <c r="R1916" s="470"/>
      <c r="S1916" s="470"/>
      <c r="T1916" s="470"/>
      <c r="U1916" s="470"/>
      <c r="V1916" s="470"/>
      <c r="W1916" s="470"/>
      <c r="X1916" s="470"/>
      <c r="Y1916" s="470"/>
      <c r="Z1916" s="470"/>
      <c r="AA1916" s="470"/>
      <c r="AB1916" s="409"/>
      <c r="AC1916" s="492"/>
      <c r="AD1916" s="493"/>
    </row>
    <row r="1917" spans="2:30" ht="3.65" customHeight="1">
      <c r="B1917" s="212"/>
      <c r="K1917" s="343"/>
      <c r="O1917" s="492"/>
      <c r="P1917" s="493"/>
      <c r="Q1917" s="482"/>
      <c r="R1917" s="470"/>
      <c r="S1917" s="470"/>
      <c r="T1917" s="470"/>
      <c r="U1917" s="470"/>
      <c r="V1917" s="470"/>
      <c r="W1917" s="470"/>
      <c r="X1917" s="470"/>
      <c r="Y1917" s="470"/>
      <c r="Z1917" s="470"/>
      <c r="AA1917" s="470"/>
      <c r="AB1917" s="470"/>
      <c r="AC1917" s="492"/>
      <c r="AD1917" s="493"/>
    </row>
    <row r="1918" spans="2:30" ht="3.65" customHeight="1">
      <c r="B1918" s="212"/>
      <c r="K1918" s="343"/>
      <c r="O1918" s="492"/>
      <c r="P1918" s="493"/>
      <c r="Q1918" s="482"/>
      <c r="R1918" s="470"/>
      <c r="S1918" s="470"/>
      <c r="T1918" s="470"/>
      <c r="U1918" s="470"/>
      <c r="V1918" s="470"/>
      <c r="W1918" s="470"/>
      <c r="X1918" s="470"/>
      <c r="Y1918" s="470"/>
      <c r="Z1918" s="470"/>
      <c r="AA1918" s="470"/>
      <c r="AB1918" s="470"/>
      <c r="AC1918" s="492"/>
      <c r="AD1918" s="493"/>
    </row>
    <row r="1919" spans="2:30" ht="3.65" customHeight="1">
      <c r="B1919" s="212"/>
      <c r="K1919" s="343"/>
      <c r="O1919" s="492"/>
      <c r="P1919" s="493"/>
      <c r="Q1919" s="482"/>
      <c r="R1919" s="470"/>
      <c r="S1919" s="470"/>
      <c r="T1919" s="470"/>
      <c r="U1919" s="470"/>
      <c r="V1919" s="470"/>
      <c r="W1919" s="470"/>
      <c r="X1919" s="470"/>
      <c r="Y1919" s="470"/>
      <c r="Z1919" s="470"/>
      <c r="AA1919" s="470"/>
      <c r="AB1919" s="470"/>
      <c r="AC1919" s="492"/>
      <c r="AD1919" s="493"/>
    </row>
    <row r="1920" spans="2:30" ht="3.65" customHeight="1">
      <c r="B1920" s="212"/>
      <c r="K1920" s="343"/>
      <c r="O1920" s="492"/>
      <c r="P1920" s="493"/>
      <c r="Q1920" s="482"/>
      <c r="R1920" s="470"/>
      <c r="S1920" s="470"/>
      <c r="T1920" s="470"/>
      <c r="U1920" s="470"/>
      <c r="V1920" s="470"/>
      <c r="W1920" s="470"/>
      <c r="X1920" s="470"/>
      <c r="Y1920" s="470"/>
      <c r="Z1920" s="470"/>
      <c r="AA1920" s="470"/>
      <c r="AB1920" s="470"/>
      <c r="AC1920" s="492"/>
      <c r="AD1920" s="493"/>
    </row>
    <row r="1921" spans="2:109" ht="3.65" customHeight="1">
      <c r="B1921" s="212"/>
      <c r="K1921" s="343"/>
      <c r="O1921" s="492"/>
      <c r="P1921" s="493"/>
      <c r="Q1921" s="468"/>
      <c r="R1921" s="470"/>
      <c r="S1921" s="470"/>
      <c r="T1921" s="470"/>
      <c r="U1921" s="470"/>
      <c r="V1921" s="470"/>
      <c r="W1921" s="470"/>
      <c r="X1921" s="470"/>
      <c r="Y1921" s="470"/>
      <c r="Z1921" s="470"/>
      <c r="AA1921" s="470"/>
      <c r="AB1921" s="470"/>
      <c r="AC1921" s="492"/>
      <c r="AD1921" s="493"/>
    </row>
    <row r="1922" spans="2:109" ht="3.65" customHeight="1">
      <c r="B1922" s="212"/>
      <c r="K1922" s="343"/>
      <c r="O1922" s="492"/>
      <c r="P1922" s="493"/>
      <c r="Q1922" s="482"/>
      <c r="R1922" s="470"/>
      <c r="S1922" s="470"/>
      <c r="T1922" s="470"/>
      <c r="U1922" s="470"/>
      <c r="V1922" s="470"/>
      <c r="W1922" s="470"/>
      <c r="X1922" s="470"/>
      <c r="Y1922" s="470"/>
      <c r="Z1922" s="470"/>
      <c r="AA1922" s="470"/>
      <c r="AB1922" s="470"/>
      <c r="AC1922" s="492"/>
      <c r="AD1922" s="493"/>
    </row>
    <row r="1923" spans="2:109" ht="3.65" customHeight="1">
      <c r="B1923" s="212"/>
      <c r="K1923" s="343"/>
      <c r="O1923" s="492"/>
      <c r="P1923" s="493"/>
      <c r="Q1923" s="468"/>
      <c r="R1923" s="470"/>
      <c r="S1923" s="470"/>
      <c r="T1923" s="470"/>
      <c r="U1923" s="470"/>
      <c r="V1923" s="470"/>
      <c r="W1923" s="470"/>
      <c r="X1923" s="470"/>
      <c r="Y1923" s="994" t="s">
        <v>220</v>
      </c>
      <c r="Z1923" s="994"/>
      <c r="AA1923" s="994"/>
      <c r="AB1923" s="995"/>
      <c r="AC1923" s="492"/>
      <c r="AD1923" s="493"/>
    </row>
    <row r="1924" spans="2:109" ht="3.65" customHeight="1">
      <c r="B1924" s="212"/>
      <c r="K1924" s="343"/>
      <c r="O1924" s="492"/>
      <c r="P1924" s="493"/>
      <c r="Q1924" s="496"/>
      <c r="R1924" s="470"/>
      <c r="S1924" s="470"/>
      <c r="T1924" s="470"/>
      <c r="U1924" s="470"/>
      <c r="V1924" s="470"/>
      <c r="W1924" s="470"/>
      <c r="X1924" s="470"/>
      <c r="Y1924" s="994"/>
      <c r="Z1924" s="994"/>
      <c r="AA1924" s="994"/>
      <c r="AB1924" s="995"/>
      <c r="AC1924" s="492"/>
      <c r="AD1924" s="493"/>
    </row>
    <row r="1925" spans="2:109" ht="3.65" customHeight="1">
      <c r="B1925" s="212"/>
      <c r="K1925" s="343"/>
      <c r="O1925" s="492"/>
      <c r="P1925" s="493"/>
      <c r="Q1925" s="497"/>
      <c r="R1925" s="498"/>
      <c r="S1925" s="498"/>
      <c r="T1925" s="498"/>
      <c r="U1925" s="498"/>
      <c r="V1925" s="498"/>
      <c r="W1925" s="498"/>
      <c r="X1925" s="498"/>
      <c r="Y1925" s="1542"/>
      <c r="Z1925" s="1542"/>
      <c r="AA1925" s="1542"/>
      <c r="AB1925" s="1545"/>
      <c r="AC1925" s="492"/>
      <c r="AD1925" s="493"/>
    </row>
    <row r="1926" spans="2:109" ht="3.65" customHeight="1">
      <c r="B1926" s="212"/>
      <c r="K1926" s="343"/>
      <c r="O1926" s="486"/>
      <c r="P1926" s="487"/>
      <c r="Q1926" s="487"/>
      <c r="R1926" s="487"/>
      <c r="S1926" s="487"/>
      <c r="T1926" s="487"/>
      <c r="U1926" s="487"/>
      <c r="V1926" s="487"/>
      <c r="W1926" s="487"/>
      <c r="X1926" s="487"/>
      <c r="Y1926" s="487"/>
      <c r="Z1926" s="487"/>
      <c r="AA1926" s="487"/>
      <c r="AB1926" s="487"/>
      <c r="AC1926" s="487"/>
      <c r="AD1926" s="488"/>
    </row>
    <row r="1927" spans="2:109" ht="3.65" customHeight="1">
      <c r="B1927" s="212"/>
      <c r="K1927" s="343"/>
      <c r="O1927" s="489"/>
      <c r="P1927" s="490"/>
      <c r="Q1927" s="490"/>
      <c r="R1927" s="490"/>
      <c r="S1927" s="490"/>
      <c r="T1927" s="490"/>
      <c r="U1927" s="490"/>
      <c r="V1927" s="490"/>
      <c r="W1927" s="490"/>
      <c r="X1927" s="490"/>
      <c r="Y1927" s="490"/>
      <c r="Z1927" s="490"/>
      <c r="AA1927" s="490"/>
      <c r="AB1927" s="490"/>
      <c r="AC1927" s="490"/>
      <c r="AD1927" s="491"/>
    </row>
    <row r="1928" spans="2:109" ht="3.65" customHeight="1">
      <c r="B1928" s="212"/>
      <c r="K1928" s="343"/>
      <c r="O1928" s="476"/>
      <c r="P1928" s="477"/>
      <c r="Q1928" s="477"/>
      <c r="R1928" s="477"/>
      <c r="S1928" s="477"/>
      <c r="T1928" s="477"/>
      <c r="U1928" s="477"/>
      <c r="V1928" s="477"/>
      <c r="W1928" s="477"/>
      <c r="X1928" s="477"/>
      <c r="Y1928" s="477"/>
      <c r="Z1928" s="477"/>
      <c r="AA1928" s="477"/>
      <c r="AB1928" s="477"/>
      <c r="AC1928" s="477"/>
      <c r="AD1928" s="478"/>
    </row>
    <row r="1929" spans="2:109" ht="3.65" customHeight="1">
      <c r="B1929" s="212"/>
      <c r="K1929" s="343"/>
      <c r="O1929" s="476"/>
      <c r="P1929" s="477"/>
      <c r="Q1929" s="477"/>
      <c r="R1929" s="477"/>
      <c r="S1929" s="477"/>
      <c r="T1929" s="477"/>
      <c r="U1929" s="477"/>
      <c r="V1929" s="477"/>
      <c r="W1929" s="477"/>
      <c r="X1929" s="477"/>
      <c r="Y1929" s="477"/>
      <c r="Z1929" s="477"/>
      <c r="AA1929" s="477"/>
      <c r="AB1929" s="477"/>
      <c r="AC1929" s="477"/>
      <c r="AD1929" s="478"/>
    </row>
    <row r="1930" spans="2:109" ht="3.65" customHeight="1">
      <c r="B1930" s="212"/>
      <c r="K1930" s="343"/>
      <c r="O1930" s="476"/>
      <c r="P1930" s="477"/>
      <c r="Q1930" s="477"/>
      <c r="R1930" s="477"/>
      <c r="S1930" s="477"/>
      <c r="T1930" s="477"/>
      <c r="U1930" s="477"/>
      <c r="V1930" s="477"/>
      <c r="W1930" s="477"/>
      <c r="X1930" s="477"/>
      <c r="Y1930" s="477"/>
      <c r="Z1930" s="477"/>
      <c r="AA1930" s="477"/>
      <c r="AB1930" s="477"/>
      <c r="AC1930" s="477"/>
      <c r="AD1930" s="478"/>
    </row>
    <row r="1931" spans="2:109" ht="3.65" customHeight="1">
      <c r="B1931" s="212"/>
      <c r="K1931" s="343"/>
      <c r="O1931" s="479"/>
      <c r="P1931" s="480"/>
      <c r="Q1931" s="480"/>
      <c r="R1931" s="480"/>
      <c r="S1931" s="480"/>
      <c r="T1931" s="480"/>
      <c r="U1931" s="480"/>
      <c r="V1931" s="480"/>
      <c r="W1931" s="480"/>
      <c r="X1931" s="480"/>
      <c r="Y1931" s="480"/>
      <c r="Z1931" s="480"/>
      <c r="AA1931" s="480"/>
      <c r="AB1931" s="480"/>
      <c r="AC1931" s="480"/>
      <c r="AD1931" s="481"/>
    </row>
    <row r="1932" spans="2:109" ht="3.65" customHeight="1">
      <c r="B1932" s="212"/>
      <c r="K1932" s="343"/>
    </row>
    <row r="1933" spans="2:109" ht="3.65" customHeight="1">
      <c r="B1933" s="212"/>
      <c r="K1933" s="343"/>
    </row>
    <row r="1934" spans="2:109" ht="3.65" customHeight="1">
      <c r="B1934" s="212"/>
      <c r="K1934" s="343"/>
    </row>
    <row r="1935" spans="2:109" ht="3.65" customHeight="1">
      <c r="B1935" s="205"/>
      <c r="C1935" s="259"/>
      <c r="D1935" s="259"/>
      <c r="E1935" s="259"/>
      <c r="F1935" s="259"/>
      <c r="G1935" s="259"/>
      <c r="H1935" s="259"/>
      <c r="I1935" s="259"/>
      <c r="J1935" s="259"/>
      <c r="K1935" s="323"/>
      <c r="L1935" s="259"/>
      <c r="M1935" s="259"/>
      <c r="N1935" s="259"/>
      <c r="O1935" s="259"/>
      <c r="P1935" s="259"/>
      <c r="Q1935" s="259"/>
      <c r="R1935" s="259"/>
      <c r="S1935" s="259"/>
      <c r="T1935" s="259"/>
      <c r="U1935" s="259"/>
      <c r="V1935" s="259"/>
      <c r="W1935" s="259"/>
      <c r="X1935" s="259"/>
      <c r="Y1935" s="259"/>
      <c r="Z1935" s="259"/>
      <c r="AA1935" s="259"/>
      <c r="AB1935" s="259"/>
      <c r="AC1935" s="259"/>
      <c r="AD1935" s="259"/>
      <c r="AE1935" s="259"/>
      <c r="AF1935" s="259"/>
      <c r="AG1935" s="259"/>
      <c r="AH1935" s="259"/>
      <c r="AI1935" s="259"/>
      <c r="AJ1935" s="259"/>
      <c r="AK1935" s="259"/>
      <c r="AL1935" s="259"/>
      <c r="AM1935" s="259"/>
      <c r="AN1935" s="259"/>
      <c r="AO1935" s="259"/>
      <c r="AP1935" s="259"/>
      <c r="AQ1935" s="259"/>
      <c r="AR1935" s="259"/>
      <c r="AS1935" s="259"/>
      <c r="AT1935" s="259"/>
      <c r="AU1935" s="259"/>
      <c r="AV1935" s="259"/>
      <c r="AW1935" s="259"/>
      <c r="AX1935" s="259"/>
      <c r="AY1935" s="259"/>
      <c r="AZ1935" s="259"/>
      <c r="BA1935" s="259"/>
      <c r="BB1935" s="259"/>
      <c r="BC1935" s="259"/>
      <c r="BD1935" s="259"/>
      <c r="BE1935" s="259"/>
      <c r="BF1935" s="259"/>
      <c r="BG1935" s="259"/>
      <c r="BH1935" s="259"/>
      <c r="BI1935" s="259"/>
      <c r="BJ1935" s="259"/>
      <c r="BK1935" s="259"/>
      <c r="BL1935" s="259"/>
      <c r="BM1935" s="259"/>
      <c r="BN1935" s="259"/>
      <c r="BO1935" s="259"/>
      <c r="BP1935" s="259"/>
      <c r="BQ1935" s="259"/>
      <c r="BR1935" s="259"/>
      <c r="BS1935" s="259"/>
      <c r="BT1935" s="259"/>
      <c r="BU1935" s="259"/>
      <c r="BV1935" s="259"/>
      <c r="BW1935" s="259"/>
      <c r="BX1935" s="259"/>
      <c r="BY1935" s="259"/>
      <c r="BZ1935" s="259"/>
      <c r="CA1935" s="259"/>
      <c r="CB1935" s="259"/>
      <c r="CC1935" s="259"/>
      <c r="CD1935" s="259"/>
      <c r="CE1935" s="259"/>
      <c r="CF1935" s="259"/>
      <c r="CG1935" s="259"/>
      <c r="CH1935" s="259"/>
      <c r="CI1935" s="259"/>
      <c r="CJ1935" s="259"/>
      <c r="CK1935" s="259"/>
      <c r="CL1935" s="259"/>
      <c r="CM1935" s="259"/>
      <c r="CN1935" s="259"/>
      <c r="CO1935" s="259"/>
      <c r="CP1935" s="259"/>
      <c r="CQ1935" s="259"/>
      <c r="CR1935" s="259"/>
      <c r="CS1935" s="259"/>
      <c r="CT1935" s="259"/>
      <c r="CU1935" s="259"/>
      <c r="CV1935" s="259"/>
      <c r="CW1935" s="259"/>
      <c r="CX1935" s="259"/>
      <c r="CY1935" s="259"/>
      <c r="CZ1935" s="259"/>
      <c r="DA1935" s="259"/>
      <c r="DB1935" s="259"/>
      <c r="DC1935" s="259"/>
      <c r="DD1935" s="259"/>
      <c r="DE1935" s="259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24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40" t="str">
        <f>"T_VBB"&amp;"X"&amp;G1937&amp;"X"&amp;I1937&amp;"X"&amp;J1937</f>
        <v>T_VBBX2500X1of2X1800</v>
      </c>
      <c r="C1937" s="208"/>
      <c r="D1937" s="209" t="s">
        <v>75</v>
      </c>
      <c r="E1937" s="341" t="s">
        <v>220</v>
      </c>
      <c r="F1937" s="208" t="s">
        <v>125</v>
      </c>
      <c r="G1937" s="456">
        <v>2500</v>
      </c>
      <c r="H1937" s="325" t="s">
        <v>117</v>
      </c>
      <c r="I1937" s="457" t="s">
        <v>192</v>
      </c>
      <c r="J1937" s="210">
        <v>1800</v>
      </c>
      <c r="K1937" s="342"/>
      <c r="L1937" s="260"/>
      <c r="M1937" s="260"/>
      <c r="N1937" s="260"/>
      <c r="O1937" s="260"/>
      <c r="P1937" s="260"/>
      <c r="Q1937" s="260"/>
      <c r="R1937" s="260"/>
      <c r="S1937" s="260"/>
      <c r="T1937" s="260"/>
      <c r="U1937" s="260"/>
      <c r="V1937" s="260"/>
      <c r="W1937" s="260"/>
      <c r="X1937" s="260"/>
      <c r="Y1937" s="260"/>
      <c r="Z1937" s="260"/>
      <c r="AA1937" s="260"/>
      <c r="AB1937" s="260"/>
      <c r="AC1937" s="260"/>
      <c r="AD1937" s="260"/>
      <c r="AE1937" s="260"/>
      <c r="AF1937" s="260"/>
      <c r="AG1937" s="260"/>
      <c r="AH1937" s="260"/>
      <c r="AI1937" s="260"/>
      <c r="AJ1937" s="260"/>
      <c r="AK1937" s="260"/>
      <c r="AL1937" s="260"/>
      <c r="AM1937" s="260"/>
      <c r="AN1937" s="260"/>
      <c r="AO1937" s="260"/>
      <c r="AP1937" s="260"/>
      <c r="AQ1937" s="260"/>
      <c r="AR1937" s="260"/>
      <c r="AS1937" s="260"/>
      <c r="AT1937" s="260"/>
      <c r="AU1937" s="260"/>
      <c r="AV1937" s="260"/>
      <c r="AW1937" s="260"/>
      <c r="AX1937" s="260"/>
      <c r="AY1937" s="260"/>
      <c r="AZ1937" s="260"/>
      <c r="BA1937" s="260"/>
      <c r="BB1937" s="260"/>
      <c r="BC1937" s="260"/>
      <c r="BD1937" s="260"/>
      <c r="BE1937" s="260"/>
      <c r="BF1937" s="260"/>
      <c r="BG1937" s="260"/>
      <c r="BH1937" s="260"/>
      <c r="BI1937" s="260"/>
      <c r="BJ1937" s="260"/>
      <c r="BK1937" s="260"/>
      <c r="BL1937" s="260"/>
      <c r="BM1937" s="260"/>
      <c r="BN1937" s="260"/>
      <c r="BO1937" s="260"/>
      <c r="BP1937" s="260"/>
      <c r="BQ1937" s="260"/>
      <c r="BR1937" s="260"/>
      <c r="BS1937" s="260"/>
      <c r="BT1937" s="260"/>
      <c r="BU1937" s="260"/>
      <c r="BV1937" s="260"/>
      <c r="BW1937" s="260"/>
      <c r="BX1937" s="260"/>
      <c r="BY1937" s="260"/>
      <c r="BZ1937" s="260"/>
      <c r="CA1937" s="260"/>
      <c r="CB1937" s="260"/>
      <c r="CC1937" s="260"/>
      <c r="CD1937" s="260"/>
      <c r="CE1937" s="260"/>
      <c r="CF1937" s="260"/>
      <c r="CG1937" s="260"/>
      <c r="CH1937" s="260"/>
      <c r="CI1937" s="260"/>
      <c r="CJ1937" s="260"/>
      <c r="CK1937" s="260"/>
      <c r="CL1937" s="260"/>
      <c r="CM1937" s="260"/>
      <c r="CN1937" s="260"/>
      <c r="CO1937" s="260"/>
      <c r="CP1937" s="260"/>
      <c r="CQ1937" s="260"/>
      <c r="CR1937" s="260"/>
      <c r="CS1937" s="260"/>
      <c r="CT1937" s="260"/>
      <c r="CU1937" s="260"/>
      <c r="CV1937" s="260"/>
      <c r="CW1937" s="260"/>
      <c r="CX1937" s="260"/>
      <c r="CY1937" s="260"/>
      <c r="CZ1937" s="260"/>
      <c r="DA1937" s="260"/>
      <c r="DB1937" s="260"/>
      <c r="DC1937" s="260"/>
      <c r="DD1937" s="260"/>
      <c r="DE1937" s="260"/>
    </row>
    <row r="1938" spans="2:109" ht="3.65" customHeight="1">
      <c r="B1938" s="326" t="str">
        <f>MID(D1937,1,1)&amp;"_"&amp;E1937&amp;"X"&amp;MID(H1937,3,4)&amp;"X"&amp;MID(J1937,3,4)&amp;G1937&amp;I1937</f>
        <v>T_VBBX400X0025001of2</v>
      </c>
      <c r="K1938" s="343"/>
    </row>
    <row r="1939" spans="2:109" ht="3.65" customHeight="1">
      <c r="B1939" s="212"/>
      <c r="K1939" s="343"/>
    </row>
    <row r="1940" spans="2:109" ht="3.65" customHeight="1">
      <c r="B1940" s="212"/>
      <c r="K1940" s="343"/>
    </row>
    <row r="1941" spans="2:109" ht="3.65" customHeight="1">
      <c r="B1941" s="212"/>
      <c r="K1941" s="343"/>
    </row>
    <row r="1942" spans="2:109" ht="3.65" customHeight="1">
      <c r="B1942" s="212"/>
      <c r="K1942" s="343"/>
      <c r="O1942" s="486"/>
      <c r="P1942" s="487"/>
      <c r="Q1942" s="487"/>
      <c r="R1942" s="487"/>
      <c r="S1942" s="487"/>
      <c r="T1942" s="487"/>
      <c r="U1942" s="487"/>
      <c r="V1942" s="487"/>
      <c r="W1942" s="487"/>
      <c r="X1942" s="487"/>
      <c r="Y1942" s="487"/>
      <c r="Z1942" s="487"/>
      <c r="AA1942" s="487"/>
      <c r="AB1942" s="487"/>
      <c r="AC1942" s="487"/>
      <c r="AD1942" s="488"/>
    </row>
    <row r="1943" spans="2:109" ht="3.65" customHeight="1">
      <c r="B1943" s="212"/>
      <c r="K1943" s="343"/>
      <c r="O1943" s="489"/>
      <c r="P1943" s="490"/>
      <c r="Q1943" s="490"/>
      <c r="R1943" s="490"/>
      <c r="S1943" s="490"/>
      <c r="T1943" s="490"/>
      <c r="U1943" s="490"/>
      <c r="V1943" s="490"/>
      <c r="W1943" s="490"/>
      <c r="X1943" s="490"/>
      <c r="Y1943" s="490"/>
      <c r="Z1943" s="490"/>
      <c r="AA1943" s="490"/>
      <c r="AB1943" s="490"/>
      <c r="AC1943" s="490"/>
      <c r="AD1943" s="491"/>
    </row>
    <row r="1944" spans="2:109" ht="3.65" customHeight="1">
      <c r="B1944" s="212"/>
      <c r="K1944" s="343"/>
      <c r="O1944" s="492"/>
      <c r="P1944" s="493"/>
      <c r="Q1944" s="956" t="s">
        <v>111</v>
      </c>
      <c r="R1944" s="956"/>
      <c r="S1944" s="956"/>
      <c r="T1944" s="956"/>
      <c r="U1944" s="500"/>
      <c r="V1944" s="470"/>
      <c r="W1944" s="470"/>
      <c r="X1944" s="470"/>
      <c r="AC1944" s="492"/>
      <c r="AD1944" s="493"/>
    </row>
    <row r="1945" spans="2:109" ht="3.65" customHeight="1">
      <c r="B1945" s="212"/>
      <c r="K1945" s="343"/>
      <c r="O1945" s="492"/>
      <c r="P1945" s="493"/>
      <c r="Q1945" s="958"/>
      <c r="R1945" s="958"/>
      <c r="S1945" s="958"/>
      <c r="T1945" s="958"/>
      <c r="U1945" s="470"/>
      <c r="V1945" s="470"/>
      <c r="W1945" s="470"/>
      <c r="X1945" s="470"/>
      <c r="AC1945" s="492"/>
      <c r="AD1945" s="493"/>
    </row>
    <row r="1946" spans="2:109" ht="3.65" customHeight="1">
      <c r="B1946" s="212"/>
      <c r="K1946" s="343"/>
      <c r="O1946" s="492"/>
      <c r="P1946" s="493"/>
      <c r="Q1946" s="958"/>
      <c r="R1946" s="958"/>
      <c r="S1946" s="958"/>
      <c r="T1946" s="958"/>
      <c r="U1946" s="350"/>
      <c r="V1946" s="350"/>
      <c r="W1946" s="350"/>
      <c r="X1946" s="470"/>
      <c r="AC1946" s="492"/>
      <c r="AD1946" s="493"/>
    </row>
    <row r="1947" spans="2:109" ht="3.65" customHeight="1">
      <c r="B1947" s="212"/>
      <c r="K1947" s="343"/>
      <c r="O1947" s="492"/>
      <c r="P1947" s="493"/>
      <c r="Q1947" s="495"/>
      <c r="R1947" s="349"/>
      <c r="S1947" s="896"/>
      <c r="T1947" s="897"/>
      <c r="U1947" s="928"/>
      <c r="V1947" s="350"/>
      <c r="W1947" s="350"/>
      <c r="X1947" s="896"/>
      <c r="Y1947" s="897"/>
      <c r="Z1947" s="928"/>
      <c r="AA1947" s="470"/>
      <c r="AB1947" s="483"/>
      <c r="AC1947" s="492"/>
      <c r="AD1947" s="493"/>
    </row>
    <row r="1948" spans="2:109" ht="3.65" customHeight="1">
      <c r="B1948" s="212"/>
      <c r="K1948" s="343"/>
      <c r="O1948" s="492"/>
      <c r="P1948" s="493"/>
      <c r="Q1948" s="468"/>
      <c r="R1948" s="470"/>
      <c r="S1948" s="899"/>
      <c r="T1948" s="335"/>
      <c r="U1948" s="900"/>
      <c r="V1948" s="350"/>
      <c r="W1948" s="350"/>
      <c r="X1948" s="899"/>
      <c r="Y1948" s="335"/>
      <c r="Z1948" s="900"/>
      <c r="AA1948" s="470"/>
      <c r="AB1948" s="483"/>
      <c r="AC1948" s="492"/>
      <c r="AD1948" s="493"/>
    </row>
    <row r="1949" spans="2:109" ht="3.65" customHeight="1">
      <c r="B1949" s="212"/>
      <c r="K1949" s="343"/>
      <c r="O1949" s="492"/>
      <c r="P1949" s="493"/>
      <c r="Q1949" s="468"/>
      <c r="R1949" s="470"/>
      <c r="S1949" s="875"/>
      <c r="T1949" s="335"/>
      <c r="U1949" s="875"/>
      <c r="V1949" s="350"/>
      <c r="W1949" s="350"/>
      <c r="X1949" s="875"/>
      <c r="Y1949" s="335"/>
      <c r="Z1949" s="875"/>
      <c r="AA1949" s="470"/>
      <c r="AB1949" s="483"/>
      <c r="AC1949" s="492"/>
      <c r="AD1949" s="493"/>
    </row>
    <row r="1950" spans="2:109" ht="3.65" customHeight="1">
      <c r="B1950" s="212"/>
      <c r="K1950" s="343"/>
      <c r="O1950" s="492"/>
      <c r="P1950" s="493"/>
      <c r="Q1950" s="468"/>
      <c r="R1950" s="470"/>
      <c r="S1950" s="875"/>
      <c r="T1950" s="335"/>
      <c r="U1950" s="875"/>
      <c r="V1950" s="350"/>
      <c r="W1950" s="350"/>
      <c r="X1950" s="875"/>
      <c r="Y1950" s="335"/>
      <c r="Z1950" s="875"/>
      <c r="AA1950" s="470"/>
      <c r="AB1950" s="483"/>
      <c r="AC1950" s="492"/>
      <c r="AD1950" s="493"/>
    </row>
    <row r="1951" spans="2:109" ht="3.65" customHeight="1">
      <c r="B1951" s="212"/>
      <c r="K1951" s="343"/>
      <c r="O1951" s="492"/>
      <c r="P1951" s="493"/>
      <c r="Q1951" s="468"/>
      <c r="R1951" s="470"/>
      <c r="S1951" s="875"/>
      <c r="T1951" s="335"/>
      <c r="U1951" s="875"/>
      <c r="V1951" s="350"/>
      <c r="W1951" s="350"/>
      <c r="X1951" s="875"/>
      <c r="Y1951" s="335"/>
      <c r="Z1951" s="875"/>
      <c r="AA1951" s="470"/>
      <c r="AB1951" s="483"/>
      <c r="AC1951" s="492"/>
      <c r="AD1951" s="493"/>
    </row>
    <row r="1952" spans="2:109" ht="3.65" customHeight="1">
      <c r="B1952" s="212"/>
      <c r="K1952" s="343"/>
      <c r="O1952" s="492"/>
      <c r="P1952" s="493"/>
      <c r="Q1952" s="468"/>
      <c r="R1952" s="470"/>
      <c r="S1952" s="875"/>
      <c r="T1952" s="335"/>
      <c r="U1952" s="875"/>
      <c r="V1952" s="350"/>
      <c r="W1952" s="350"/>
      <c r="X1952" s="875"/>
      <c r="Y1952" s="335"/>
      <c r="Z1952" s="875"/>
      <c r="AA1952" s="470"/>
      <c r="AB1952" s="483"/>
      <c r="AC1952" s="492"/>
      <c r="AD1952" s="493"/>
    </row>
    <row r="1953" spans="2:30" ht="3.65" customHeight="1">
      <c r="B1953" s="212"/>
      <c r="K1953" s="343"/>
      <c r="O1953" s="492"/>
      <c r="P1953" s="493"/>
      <c r="Q1953" s="468"/>
      <c r="R1953" s="470"/>
      <c r="S1953" s="875"/>
      <c r="T1953" s="335"/>
      <c r="U1953" s="875"/>
      <c r="V1953" s="350"/>
      <c r="W1953" s="350"/>
      <c r="X1953" s="875"/>
      <c r="Y1953" s="335"/>
      <c r="Z1953" s="875"/>
      <c r="AA1953" s="470"/>
      <c r="AB1953" s="483"/>
      <c r="AC1953" s="492"/>
      <c r="AD1953" s="493"/>
    </row>
    <row r="1954" spans="2:30" ht="3.65" customHeight="1">
      <c r="B1954" s="212"/>
      <c r="K1954" s="343"/>
      <c r="O1954" s="492"/>
      <c r="P1954" s="493"/>
      <c r="Q1954" s="468"/>
      <c r="R1954" s="470"/>
      <c r="S1954" s="875"/>
      <c r="T1954" s="335"/>
      <c r="U1954" s="875"/>
      <c r="V1954" s="350"/>
      <c r="W1954" s="350"/>
      <c r="X1954" s="875"/>
      <c r="Y1954" s="335"/>
      <c r="Z1954" s="875"/>
      <c r="AA1954" s="470"/>
      <c r="AB1954" s="483"/>
      <c r="AC1954" s="492"/>
      <c r="AD1954" s="493"/>
    </row>
    <row r="1955" spans="2:30" ht="3.65" customHeight="1">
      <c r="B1955" s="212"/>
      <c r="K1955" s="343"/>
      <c r="O1955" s="492"/>
      <c r="P1955" s="493"/>
      <c r="Q1955" s="468"/>
      <c r="R1955" s="470"/>
      <c r="S1955" s="875"/>
      <c r="T1955" s="335"/>
      <c r="U1955" s="875"/>
      <c r="V1955" s="350"/>
      <c r="W1955" s="350"/>
      <c r="X1955" s="875"/>
      <c r="Y1955" s="335"/>
      <c r="Z1955" s="875"/>
      <c r="AA1955" s="470"/>
      <c r="AB1955" s="483"/>
      <c r="AC1955" s="492"/>
      <c r="AD1955" s="493"/>
    </row>
    <row r="1956" spans="2:30" ht="3.65" customHeight="1">
      <c r="B1956" s="212"/>
      <c r="K1956" s="343"/>
      <c r="O1956" s="492"/>
      <c r="P1956" s="493"/>
      <c r="Q1956" s="468"/>
      <c r="R1956" s="470"/>
      <c r="S1956" s="875"/>
      <c r="T1956" s="335"/>
      <c r="U1956" s="875"/>
      <c r="V1956" s="350"/>
      <c r="W1956" s="350"/>
      <c r="X1956" s="875"/>
      <c r="Y1956" s="335"/>
      <c r="Z1956" s="875"/>
      <c r="AA1956" s="470"/>
      <c r="AB1956" s="483"/>
      <c r="AC1956" s="492"/>
      <c r="AD1956" s="493"/>
    </row>
    <row r="1957" spans="2:30" ht="3.65" customHeight="1">
      <c r="B1957" s="212"/>
      <c r="K1957" s="343"/>
      <c r="O1957" s="492"/>
      <c r="P1957" s="493"/>
      <c r="Q1957" s="468"/>
      <c r="R1957" s="470"/>
      <c r="S1957" s="875"/>
      <c r="T1957" s="335"/>
      <c r="U1957" s="875"/>
      <c r="V1957" s="350"/>
      <c r="W1957" s="350"/>
      <c r="X1957" s="875"/>
      <c r="Y1957" s="335"/>
      <c r="Z1957" s="875"/>
      <c r="AA1957" s="470"/>
      <c r="AB1957" s="483"/>
      <c r="AC1957" s="492"/>
      <c r="AD1957" s="493"/>
    </row>
    <row r="1958" spans="2:30" ht="3.65" customHeight="1">
      <c r="B1958" s="212"/>
      <c r="K1958" s="343"/>
      <c r="O1958" s="492"/>
      <c r="P1958" s="493"/>
      <c r="Q1958" s="468"/>
      <c r="R1958" s="470"/>
      <c r="S1958" s="875"/>
      <c r="T1958" s="335"/>
      <c r="U1958" s="875"/>
      <c r="V1958" s="350"/>
      <c r="W1958" s="350"/>
      <c r="X1958" s="875"/>
      <c r="Y1958" s="335"/>
      <c r="Z1958" s="875"/>
      <c r="AA1958" s="470"/>
      <c r="AB1958" s="483"/>
      <c r="AC1958" s="492"/>
      <c r="AD1958" s="493"/>
    </row>
    <row r="1959" spans="2:30" ht="3.65" customHeight="1">
      <c r="B1959" s="212"/>
      <c r="K1959" s="343"/>
      <c r="O1959" s="492"/>
      <c r="P1959" s="493"/>
      <c r="Q1959" s="468"/>
      <c r="R1959" s="470"/>
      <c r="S1959" s="875"/>
      <c r="T1959" s="335"/>
      <c r="U1959" s="875"/>
      <c r="V1959" s="350"/>
      <c r="W1959" s="350"/>
      <c r="X1959" s="875"/>
      <c r="Y1959" s="335"/>
      <c r="Z1959" s="875"/>
      <c r="AA1959" s="470"/>
      <c r="AB1959" s="483"/>
      <c r="AC1959" s="492"/>
      <c r="AD1959" s="493"/>
    </row>
    <row r="1960" spans="2:30" ht="3.65" customHeight="1">
      <c r="B1960" s="212"/>
      <c r="K1960" s="343"/>
      <c r="O1960" s="492"/>
      <c r="P1960" s="493"/>
      <c r="Q1960" s="468"/>
      <c r="R1960" s="470"/>
      <c r="S1960" s="875"/>
      <c r="T1960" s="335"/>
      <c r="U1960" s="875"/>
      <c r="V1960" s="350"/>
      <c r="W1960" s="350"/>
      <c r="X1960" s="875"/>
      <c r="Y1960" s="335"/>
      <c r="Z1960" s="875"/>
      <c r="AA1960" s="470"/>
      <c r="AB1960" s="483"/>
      <c r="AC1960" s="492"/>
      <c r="AD1960" s="493"/>
    </row>
    <row r="1961" spans="2:30" ht="3.65" customHeight="1">
      <c r="B1961" s="212"/>
      <c r="K1961" s="343"/>
      <c r="O1961" s="492"/>
      <c r="P1961" s="493"/>
      <c r="Q1961" s="468"/>
      <c r="R1961" s="470"/>
      <c r="S1961" s="875"/>
      <c r="T1961" s="335"/>
      <c r="U1961" s="875"/>
      <c r="V1961" s="350"/>
      <c r="W1961" s="350"/>
      <c r="X1961" s="875"/>
      <c r="Y1961" s="335"/>
      <c r="Z1961" s="875"/>
      <c r="AA1961" s="470"/>
      <c r="AB1961" s="483"/>
      <c r="AC1961" s="492"/>
      <c r="AD1961" s="493"/>
    </row>
    <row r="1962" spans="2:30" ht="3.65" customHeight="1">
      <c r="B1962" s="212"/>
      <c r="K1962" s="343"/>
      <c r="O1962" s="492"/>
      <c r="P1962" s="493"/>
      <c r="Q1962" s="468"/>
      <c r="R1962" s="470"/>
      <c r="S1962" s="875"/>
      <c r="T1962" s="335"/>
      <c r="U1962" s="875"/>
      <c r="V1962" s="350"/>
      <c r="W1962" s="350"/>
      <c r="X1962" s="875"/>
      <c r="Y1962" s="335"/>
      <c r="Z1962" s="875"/>
      <c r="AA1962" s="470"/>
      <c r="AB1962" s="483"/>
      <c r="AC1962" s="492"/>
      <c r="AD1962" s="493"/>
    </row>
    <row r="1963" spans="2:30" ht="3.65" customHeight="1">
      <c r="B1963" s="212"/>
      <c r="K1963" s="343"/>
      <c r="O1963" s="492"/>
      <c r="P1963" s="493"/>
      <c r="Q1963" s="468"/>
      <c r="R1963" s="470"/>
      <c r="S1963" s="875"/>
      <c r="T1963" s="335"/>
      <c r="U1963" s="875"/>
      <c r="V1963" s="350"/>
      <c r="W1963" s="350"/>
      <c r="X1963" s="875"/>
      <c r="Y1963" s="335"/>
      <c r="Z1963" s="875"/>
      <c r="AA1963" s="470"/>
      <c r="AB1963" s="483"/>
      <c r="AC1963" s="492"/>
      <c r="AD1963" s="493"/>
    </row>
    <row r="1964" spans="2:30" ht="3.65" customHeight="1">
      <c r="B1964" s="212"/>
      <c r="K1964" s="343"/>
      <c r="O1964" s="492"/>
      <c r="P1964" s="493"/>
      <c r="Q1964" s="468"/>
      <c r="R1964" s="470"/>
      <c r="S1964" s="875"/>
      <c r="T1964" s="335"/>
      <c r="U1964" s="875"/>
      <c r="V1964" s="350"/>
      <c r="W1964" s="350"/>
      <c r="X1964" s="875"/>
      <c r="Y1964" s="335"/>
      <c r="Z1964" s="875"/>
      <c r="AA1964" s="470"/>
      <c r="AB1964" s="483"/>
      <c r="AC1964" s="492"/>
      <c r="AD1964" s="493"/>
    </row>
    <row r="1965" spans="2:30" ht="3.65" customHeight="1">
      <c r="B1965" s="212"/>
      <c r="K1965" s="343"/>
      <c r="O1965" s="492"/>
      <c r="P1965" s="493"/>
      <c r="Q1965" s="468"/>
      <c r="R1965" s="470"/>
      <c r="S1965" s="875"/>
      <c r="T1965" s="335"/>
      <c r="U1965" s="875"/>
      <c r="V1965" s="350"/>
      <c r="W1965" s="350"/>
      <c r="X1965" s="875"/>
      <c r="Y1965" s="335"/>
      <c r="Z1965" s="875"/>
      <c r="AA1965" s="470"/>
      <c r="AB1965" s="483"/>
      <c r="AC1965" s="492"/>
      <c r="AD1965" s="493"/>
    </row>
    <row r="1966" spans="2:30" ht="3.65" customHeight="1">
      <c r="B1966" s="212"/>
      <c r="K1966" s="343"/>
      <c r="O1966" s="492"/>
      <c r="P1966" s="493"/>
      <c r="Q1966" s="468"/>
      <c r="R1966" s="470"/>
      <c r="S1966" s="875"/>
      <c r="T1966" s="335"/>
      <c r="U1966" s="875"/>
      <c r="V1966" s="350"/>
      <c r="W1966" s="350"/>
      <c r="X1966" s="875"/>
      <c r="Y1966" s="335"/>
      <c r="Z1966" s="875"/>
      <c r="AA1966" s="470"/>
      <c r="AB1966" s="483"/>
      <c r="AC1966" s="492"/>
      <c r="AD1966" s="493"/>
    </row>
    <row r="1967" spans="2:30" ht="3.65" customHeight="1">
      <c r="B1967" s="212"/>
      <c r="K1967" s="343"/>
      <c r="O1967" s="492"/>
      <c r="P1967" s="493"/>
      <c r="Q1967" s="468"/>
      <c r="R1967" s="470"/>
      <c r="S1967" s="875"/>
      <c r="T1967" s="335"/>
      <c r="U1967" s="875"/>
      <c r="V1967" s="350"/>
      <c r="W1967" s="350"/>
      <c r="X1967" s="875"/>
      <c r="Y1967" s="335"/>
      <c r="Z1967" s="875"/>
      <c r="AA1967" s="470"/>
      <c r="AB1967" s="483"/>
      <c r="AC1967" s="492"/>
      <c r="AD1967" s="493"/>
    </row>
    <row r="1968" spans="2:30" ht="3.65" customHeight="1">
      <c r="B1968" s="212"/>
      <c r="K1968" s="343"/>
      <c r="O1968" s="492"/>
      <c r="P1968" s="493"/>
      <c r="Q1968" s="468"/>
      <c r="R1968" s="470"/>
      <c r="S1968" s="875"/>
      <c r="T1968" s="335"/>
      <c r="U1968" s="875"/>
      <c r="V1968" s="350"/>
      <c r="W1968" s="350"/>
      <c r="X1968" s="875"/>
      <c r="Y1968" s="335"/>
      <c r="Z1968" s="875"/>
      <c r="AA1968" s="470"/>
      <c r="AB1968" s="483"/>
      <c r="AC1968" s="492"/>
      <c r="AD1968" s="493"/>
    </row>
    <row r="1969" spans="2:30" ht="3.65" customHeight="1">
      <c r="B1969" s="212"/>
      <c r="K1969" s="343"/>
      <c r="O1969" s="492"/>
      <c r="P1969" s="493"/>
      <c r="Q1969" s="468"/>
      <c r="R1969" s="470"/>
      <c r="S1969" s="875"/>
      <c r="T1969" s="335"/>
      <c r="U1969" s="875"/>
      <c r="V1969" s="350"/>
      <c r="W1969" s="350"/>
      <c r="X1969" s="875"/>
      <c r="Y1969" s="335"/>
      <c r="Z1969" s="875"/>
      <c r="AA1969" s="470"/>
      <c r="AB1969" s="483"/>
      <c r="AC1969" s="492"/>
      <c r="AD1969" s="493"/>
    </row>
    <row r="1970" spans="2:30" ht="3.65" customHeight="1">
      <c r="B1970" s="212"/>
      <c r="K1970" s="343"/>
      <c r="O1970" s="492"/>
      <c r="P1970" s="493"/>
      <c r="Q1970" s="468"/>
      <c r="R1970" s="470"/>
      <c r="S1970" s="875"/>
      <c r="T1970" s="335"/>
      <c r="U1970" s="875"/>
      <c r="V1970" s="350"/>
      <c r="W1970" s="350"/>
      <c r="X1970" s="875"/>
      <c r="Y1970" s="335"/>
      <c r="Z1970" s="875"/>
      <c r="AA1970" s="470"/>
      <c r="AB1970" s="483"/>
      <c r="AC1970" s="492"/>
      <c r="AD1970" s="493"/>
    </row>
    <row r="1971" spans="2:30" ht="3.65" customHeight="1">
      <c r="B1971" s="212"/>
      <c r="K1971" s="343"/>
      <c r="O1971" s="492"/>
      <c r="P1971" s="493"/>
      <c r="Q1971" s="468"/>
      <c r="R1971" s="470"/>
      <c r="S1971" s="875"/>
      <c r="T1971" s="335"/>
      <c r="U1971" s="875"/>
      <c r="V1971" s="350"/>
      <c r="W1971" s="350"/>
      <c r="X1971" s="875"/>
      <c r="Y1971" s="335"/>
      <c r="Z1971" s="875"/>
      <c r="AA1971" s="470"/>
      <c r="AB1971" s="483"/>
      <c r="AC1971" s="492"/>
      <c r="AD1971" s="493"/>
    </row>
    <row r="1972" spans="2:30" ht="3.65" customHeight="1">
      <c r="B1972" s="212"/>
      <c r="K1972" s="343"/>
      <c r="O1972" s="492"/>
      <c r="P1972" s="493"/>
      <c r="Q1972" s="468"/>
      <c r="R1972" s="470"/>
      <c r="S1972" s="875"/>
      <c r="T1972" s="335"/>
      <c r="U1972" s="875"/>
      <c r="V1972" s="350"/>
      <c r="W1972" s="350"/>
      <c r="X1972" s="875"/>
      <c r="Y1972" s="335"/>
      <c r="Z1972" s="875"/>
      <c r="AA1972" s="470"/>
      <c r="AB1972" s="483"/>
      <c r="AC1972" s="492"/>
      <c r="AD1972" s="493"/>
    </row>
    <row r="1973" spans="2:30" ht="3.65" customHeight="1">
      <c r="B1973" s="212"/>
      <c r="K1973" s="343"/>
      <c r="O1973" s="492"/>
      <c r="P1973" s="493"/>
      <c r="Q1973" s="468"/>
      <c r="R1973" s="470"/>
      <c r="S1973" s="875"/>
      <c r="T1973" s="335"/>
      <c r="U1973" s="875"/>
      <c r="V1973" s="350"/>
      <c r="W1973" s="350"/>
      <c r="X1973" s="875"/>
      <c r="Y1973" s="335"/>
      <c r="Z1973" s="875"/>
      <c r="AA1973" s="470"/>
      <c r="AB1973" s="483"/>
      <c r="AC1973" s="492"/>
      <c r="AD1973" s="493"/>
    </row>
    <row r="1974" spans="2:30" ht="3.65" customHeight="1">
      <c r="B1974" s="212"/>
      <c r="K1974" s="343"/>
      <c r="O1974" s="492"/>
      <c r="P1974" s="493"/>
      <c r="Q1974" s="468"/>
      <c r="R1974" s="470"/>
      <c r="S1974" s="875"/>
      <c r="T1974" s="335"/>
      <c r="U1974" s="875"/>
      <c r="V1974" s="350"/>
      <c r="W1974" s="350"/>
      <c r="X1974" s="875"/>
      <c r="Y1974" s="335"/>
      <c r="Z1974" s="875"/>
      <c r="AA1974" s="470"/>
      <c r="AB1974" s="483"/>
      <c r="AC1974" s="492"/>
      <c r="AD1974" s="493"/>
    </row>
    <row r="1975" spans="2:30" ht="3.65" customHeight="1">
      <c r="B1975" s="212"/>
      <c r="K1975" s="343"/>
      <c r="O1975" s="492"/>
      <c r="P1975" s="493"/>
      <c r="Q1975" s="468"/>
      <c r="R1975" s="470"/>
      <c r="S1975" s="875"/>
      <c r="T1975" s="335"/>
      <c r="U1975" s="875"/>
      <c r="V1975" s="350"/>
      <c r="W1975" s="350"/>
      <c r="X1975" s="875"/>
      <c r="Y1975" s="335"/>
      <c r="Z1975" s="875"/>
      <c r="AA1975" s="470"/>
      <c r="AB1975" s="483"/>
      <c r="AC1975" s="492"/>
      <c r="AD1975" s="493"/>
    </row>
    <row r="1976" spans="2:30" ht="3.65" customHeight="1">
      <c r="B1976" s="212"/>
      <c r="K1976" s="343"/>
      <c r="O1976" s="492"/>
      <c r="P1976" s="493"/>
      <c r="Q1976" s="468"/>
      <c r="R1976" s="470"/>
      <c r="S1976" s="875"/>
      <c r="T1976" s="335"/>
      <c r="U1976" s="875"/>
      <c r="V1976" s="350"/>
      <c r="W1976" s="350"/>
      <c r="X1976" s="875"/>
      <c r="Y1976" s="335"/>
      <c r="Z1976" s="875"/>
      <c r="AA1976" s="470"/>
      <c r="AB1976" s="483"/>
      <c r="AC1976" s="492"/>
      <c r="AD1976" s="493"/>
    </row>
    <row r="1977" spans="2:30" ht="3.65" customHeight="1">
      <c r="B1977" s="212"/>
      <c r="K1977" s="343"/>
      <c r="O1977" s="492"/>
      <c r="P1977" s="493"/>
      <c r="Q1977" s="468"/>
      <c r="R1977" s="470"/>
      <c r="S1977" s="875"/>
      <c r="T1977" s="335"/>
      <c r="U1977" s="875"/>
      <c r="V1977" s="350"/>
      <c r="W1977" s="350"/>
      <c r="X1977" s="875"/>
      <c r="Y1977" s="335"/>
      <c r="Z1977" s="875"/>
      <c r="AA1977" s="470"/>
      <c r="AB1977" s="483"/>
      <c r="AC1977" s="492"/>
      <c r="AD1977" s="493"/>
    </row>
    <row r="1978" spans="2:30" ht="3.65" customHeight="1">
      <c r="B1978" s="212"/>
      <c r="K1978" s="343"/>
      <c r="O1978" s="492"/>
      <c r="P1978" s="493"/>
      <c r="Q1978" s="468"/>
      <c r="R1978" s="470"/>
      <c r="S1978" s="875"/>
      <c r="T1978" s="335"/>
      <c r="U1978" s="875"/>
      <c r="V1978" s="350"/>
      <c r="W1978" s="350"/>
      <c r="X1978" s="875"/>
      <c r="Y1978" s="335"/>
      <c r="Z1978" s="875"/>
      <c r="AA1978" s="470"/>
      <c r="AB1978" s="483"/>
      <c r="AC1978" s="492"/>
      <c r="AD1978" s="493"/>
    </row>
    <row r="1979" spans="2:30" ht="3.65" customHeight="1">
      <c r="B1979" s="212"/>
      <c r="K1979" s="343"/>
      <c r="O1979" s="492"/>
      <c r="P1979" s="493"/>
      <c r="Q1979" s="468"/>
      <c r="R1979" s="470"/>
      <c r="S1979" s="899"/>
      <c r="T1979" s="335"/>
      <c r="U1979" s="900"/>
      <c r="V1979" s="350"/>
      <c r="W1979" s="350"/>
      <c r="X1979" s="899"/>
      <c r="Y1979" s="335"/>
      <c r="Z1979" s="900"/>
      <c r="AA1979" s="470"/>
      <c r="AB1979" s="483"/>
      <c r="AC1979" s="492"/>
      <c r="AD1979" s="493"/>
    </row>
    <row r="1980" spans="2:30" ht="3.65" customHeight="1">
      <c r="B1980" s="212"/>
      <c r="K1980" s="343"/>
      <c r="O1980" s="492"/>
      <c r="P1980" s="493"/>
      <c r="Q1980" s="468"/>
      <c r="R1980" s="470"/>
      <c r="S1980" s="902"/>
      <c r="T1980" s="903"/>
      <c r="U1980" s="904"/>
      <c r="V1980" s="350"/>
      <c r="W1980" s="350"/>
      <c r="X1980" s="902"/>
      <c r="Y1980" s="903"/>
      <c r="Z1980" s="904"/>
      <c r="AA1980" s="470"/>
      <c r="AB1980" s="483"/>
      <c r="AC1980" s="492"/>
      <c r="AD1980" s="493"/>
    </row>
    <row r="1981" spans="2:30" ht="3.65" customHeight="1">
      <c r="B1981" s="212"/>
      <c r="K1981" s="343"/>
      <c r="O1981" s="492"/>
      <c r="P1981" s="493"/>
      <c r="Q1981" s="468"/>
      <c r="R1981" s="470"/>
      <c r="S1981" s="470"/>
      <c r="T1981" s="470"/>
      <c r="U1981" s="470"/>
      <c r="V1981" s="350"/>
      <c r="W1981" s="350"/>
      <c r="X1981" s="470"/>
      <c r="Y1981" s="470"/>
      <c r="Z1981" s="470"/>
      <c r="AA1981" s="470"/>
      <c r="AB1981" s="483"/>
      <c r="AC1981" s="492"/>
      <c r="AD1981" s="493"/>
    </row>
    <row r="1982" spans="2:30" ht="3.65" customHeight="1">
      <c r="B1982" s="212"/>
      <c r="K1982" s="343"/>
      <c r="O1982" s="492"/>
      <c r="P1982" s="493"/>
      <c r="Q1982" s="468"/>
      <c r="R1982" s="470"/>
      <c r="S1982" s="470"/>
      <c r="T1982" s="470"/>
      <c r="U1982" s="470"/>
      <c r="V1982" s="350"/>
      <c r="W1982" s="350"/>
      <c r="X1982" s="470"/>
      <c r="Y1982" s="470"/>
      <c r="Z1982" s="470"/>
      <c r="AA1982" s="470"/>
      <c r="AB1982" s="483"/>
      <c r="AC1982" s="492"/>
      <c r="AD1982" s="493"/>
    </row>
    <row r="1983" spans="2:30" ht="3.65" customHeight="1">
      <c r="B1983" s="212"/>
      <c r="K1983" s="343"/>
      <c r="O1983" s="492"/>
      <c r="P1983" s="493"/>
      <c r="Q1983" s="468"/>
      <c r="R1983" s="470"/>
      <c r="S1983" s="470"/>
      <c r="T1983" s="470"/>
      <c r="U1983" s="470"/>
      <c r="V1983" s="350"/>
      <c r="W1983" s="350"/>
      <c r="X1983" s="470"/>
      <c r="Y1983" s="470"/>
      <c r="Z1983" s="470"/>
      <c r="AA1983" s="470"/>
      <c r="AB1983" s="483"/>
      <c r="AC1983" s="492"/>
      <c r="AD1983" s="493"/>
    </row>
    <row r="1984" spans="2:30" ht="3.65" customHeight="1">
      <c r="B1984" s="212"/>
      <c r="K1984" s="343"/>
      <c r="O1984" s="492"/>
      <c r="P1984" s="493"/>
      <c r="Q1984" s="468"/>
      <c r="R1984" s="470"/>
      <c r="S1984" s="470"/>
      <c r="T1984" s="470"/>
      <c r="U1984" s="470"/>
      <c r="V1984" s="350"/>
      <c r="W1984" s="350"/>
      <c r="X1984" s="470"/>
      <c r="Y1984" s="470"/>
      <c r="Z1984" s="470"/>
      <c r="AA1984" s="470"/>
      <c r="AB1984" s="483"/>
      <c r="AC1984" s="492"/>
      <c r="AD1984" s="493"/>
    </row>
    <row r="1985" spans="2:30" ht="3.65" customHeight="1">
      <c r="B1985" s="212"/>
      <c r="K1985" s="343"/>
      <c r="O1985" s="492"/>
      <c r="P1985" s="493"/>
      <c r="Q1985" s="468"/>
      <c r="R1985" s="470"/>
      <c r="S1985" s="470"/>
      <c r="T1985" s="470"/>
      <c r="U1985" s="470"/>
      <c r="V1985" s="350"/>
      <c r="W1985" s="350"/>
      <c r="X1985" s="470"/>
      <c r="Y1985" s="470"/>
      <c r="Z1985" s="470"/>
      <c r="AA1985" s="470"/>
      <c r="AB1985" s="483"/>
      <c r="AC1985" s="492"/>
      <c r="AD1985" s="493"/>
    </row>
    <row r="1986" spans="2:30" ht="3.65" customHeight="1">
      <c r="B1986" s="212"/>
      <c r="K1986" s="343"/>
      <c r="O1986" s="492"/>
      <c r="P1986" s="493"/>
      <c r="Q1986" s="468"/>
      <c r="R1986" s="470"/>
      <c r="S1986" s="470"/>
      <c r="T1986" s="470"/>
      <c r="U1986" s="470"/>
      <c r="V1986" s="350"/>
      <c r="W1986" s="350"/>
      <c r="X1986" s="470"/>
      <c r="Y1986" s="470"/>
      <c r="Z1986" s="470"/>
      <c r="AA1986" s="470"/>
      <c r="AB1986" s="483"/>
      <c r="AC1986" s="492"/>
      <c r="AD1986" s="493"/>
    </row>
    <row r="1987" spans="2:30" ht="3.65" customHeight="1">
      <c r="B1987" s="212"/>
      <c r="K1987" s="343"/>
      <c r="O1987" s="492"/>
      <c r="P1987" s="493"/>
      <c r="Q1987" s="468"/>
      <c r="R1987" s="470"/>
      <c r="S1987" s="470"/>
      <c r="T1987" s="470"/>
      <c r="U1987" s="470"/>
      <c r="V1987" s="350"/>
      <c r="W1987" s="350"/>
      <c r="X1987" s="470"/>
      <c r="Y1987" s="470"/>
      <c r="Z1987" s="470"/>
      <c r="AA1987" s="470"/>
      <c r="AB1987" s="483"/>
      <c r="AC1987" s="492"/>
      <c r="AD1987" s="493"/>
    </row>
    <row r="1988" spans="2:30" ht="3.65" customHeight="1">
      <c r="B1988" s="212"/>
      <c r="K1988" s="343"/>
      <c r="O1988" s="492"/>
      <c r="P1988" s="493"/>
      <c r="Q1988" s="468"/>
      <c r="R1988" s="470"/>
      <c r="S1988" s="470"/>
      <c r="T1988" s="470"/>
      <c r="U1988" s="470"/>
      <c r="V1988" s="350"/>
      <c r="W1988" s="350"/>
      <c r="X1988" s="470"/>
      <c r="Y1988" s="470"/>
      <c r="Z1988" s="470"/>
      <c r="AA1988" s="470"/>
      <c r="AB1988" s="483"/>
      <c r="AC1988" s="492"/>
      <c r="AD1988" s="493"/>
    </row>
    <row r="1989" spans="2:30" ht="3.65" customHeight="1">
      <c r="B1989" s="212"/>
      <c r="K1989" s="343"/>
      <c r="O1989" s="492"/>
      <c r="P1989" s="493"/>
      <c r="Q1989" s="468"/>
      <c r="R1989" s="470"/>
      <c r="S1989" s="470"/>
      <c r="T1989" s="470"/>
      <c r="U1989" s="470"/>
      <c r="V1989" s="350"/>
      <c r="W1989" s="350"/>
      <c r="X1989" s="470"/>
      <c r="Y1989" s="470"/>
      <c r="Z1989" s="470"/>
      <c r="AA1989" s="470"/>
      <c r="AB1989" s="483"/>
      <c r="AC1989" s="492"/>
      <c r="AD1989" s="493"/>
    </row>
    <row r="1990" spans="2:30" ht="3.65" customHeight="1">
      <c r="B1990" s="212"/>
      <c r="K1990" s="343"/>
      <c r="O1990" s="492"/>
      <c r="P1990" s="493"/>
      <c r="Q1990" s="468"/>
      <c r="R1990" s="470"/>
      <c r="S1990" s="470"/>
      <c r="T1990" s="470"/>
      <c r="U1990" s="470"/>
      <c r="V1990" s="350"/>
      <c r="W1990" s="350"/>
      <c r="X1990" s="470"/>
      <c r="Y1990" s="470"/>
      <c r="Z1990" s="470"/>
      <c r="AA1990" s="470"/>
      <c r="AB1990" s="483"/>
      <c r="AC1990" s="492"/>
      <c r="AD1990" s="493"/>
    </row>
    <row r="1991" spans="2:30" ht="3.65" customHeight="1">
      <c r="B1991" s="212"/>
      <c r="K1991" s="343"/>
      <c r="O1991" s="492"/>
      <c r="P1991" s="493"/>
      <c r="Q1991" s="468"/>
      <c r="R1991" s="470"/>
      <c r="S1991" s="470"/>
      <c r="T1991" s="470"/>
      <c r="U1991" s="470"/>
      <c r="V1991" s="350"/>
      <c r="W1991" s="350"/>
      <c r="X1991" s="470"/>
      <c r="Y1991" s="470"/>
      <c r="Z1991" s="470"/>
      <c r="AA1991" s="470"/>
      <c r="AB1991" s="483"/>
      <c r="AC1991" s="492"/>
      <c r="AD1991" s="493"/>
    </row>
    <row r="1992" spans="2:30" ht="3.65" customHeight="1">
      <c r="B1992" s="212"/>
      <c r="K1992" s="343"/>
      <c r="O1992" s="492"/>
      <c r="P1992" s="493"/>
      <c r="Q1992" s="468"/>
      <c r="R1992" s="470"/>
      <c r="S1992" s="470"/>
      <c r="T1992" s="470"/>
      <c r="U1992" s="470"/>
      <c r="V1992" s="350"/>
      <c r="W1992" s="350"/>
      <c r="X1992" s="470"/>
      <c r="Y1992" s="470"/>
      <c r="Z1992" s="470"/>
      <c r="AA1992" s="470"/>
      <c r="AB1992" s="483"/>
      <c r="AC1992" s="492"/>
      <c r="AD1992" s="493"/>
    </row>
    <row r="1993" spans="2:30" ht="3.65" customHeight="1">
      <c r="B1993" s="212"/>
      <c r="K1993" s="343"/>
      <c r="O1993" s="492"/>
      <c r="P1993" s="493"/>
      <c r="Q1993" s="468"/>
      <c r="R1993" s="470"/>
      <c r="S1993" s="470"/>
      <c r="T1993" s="470"/>
      <c r="U1993" s="470"/>
      <c r="V1993" s="350"/>
      <c r="W1993" s="350"/>
      <c r="X1993" s="470"/>
      <c r="Y1993" s="470"/>
      <c r="Z1993" s="470"/>
      <c r="AA1993" s="470"/>
      <c r="AB1993" s="483"/>
      <c r="AC1993" s="492"/>
      <c r="AD1993" s="493"/>
    </row>
    <row r="1994" spans="2:30" ht="3.65" customHeight="1">
      <c r="B1994" s="212"/>
      <c r="K1994" s="343"/>
      <c r="O1994" s="492"/>
      <c r="P1994" s="493"/>
      <c r="Q1994" s="468"/>
      <c r="R1994" s="470"/>
      <c r="S1994" s="470"/>
      <c r="T1994" s="470"/>
      <c r="U1994" s="470"/>
      <c r="V1994" s="350"/>
      <c r="W1994" s="350"/>
      <c r="X1994" s="470"/>
      <c r="Y1994" s="470"/>
      <c r="Z1994" s="470"/>
      <c r="AA1994" s="470"/>
      <c r="AB1994" s="483"/>
      <c r="AC1994" s="492"/>
      <c r="AD1994" s="493"/>
    </row>
    <row r="1995" spans="2:30" ht="3.65" customHeight="1">
      <c r="B1995" s="212"/>
      <c r="K1995" s="343"/>
      <c r="O1995" s="492"/>
      <c r="P1995" s="493"/>
      <c r="Q1995" s="468"/>
      <c r="R1995" s="470"/>
      <c r="S1995" s="470"/>
      <c r="T1995" s="470"/>
      <c r="U1995" s="470"/>
      <c r="V1995" s="350"/>
      <c r="W1995" s="350"/>
      <c r="X1995" s="470"/>
      <c r="Y1995" s="470"/>
      <c r="Z1995" s="470"/>
      <c r="AA1995" s="470"/>
      <c r="AB1995" s="483"/>
      <c r="AC1995" s="492"/>
      <c r="AD1995" s="493"/>
    </row>
    <row r="1996" spans="2:30" ht="3.65" customHeight="1">
      <c r="B1996" s="212"/>
      <c r="K1996" s="343"/>
      <c r="O1996" s="492"/>
      <c r="P1996" s="493"/>
      <c r="Q1996" s="468"/>
      <c r="R1996" s="470"/>
      <c r="S1996" s="470"/>
      <c r="T1996" s="470"/>
      <c r="U1996" s="470"/>
      <c r="V1996" s="350"/>
      <c r="W1996" s="350"/>
      <c r="X1996" s="470"/>
      <c r="Y1996" s="470"/>
      <c r="Z1996" s="470"/>
      <c r="AA1996" s="470"/>
      <c r="AB1996" s="483"/>
      <c r="AC1996" s="492"/>
      <c r="AD1996" s="493"/>
    </row>
    <row r="1997" spans="2:30" ht="3.65" customHeight="1">
      <c r="B1997" s="212"/>
      <c r="K1997" s="343"/>
      <c r="O1997" s="492"/>
      <c r="P1997" s="493"/>
      <c r="Q1997" s="468"/>
      <c r="R1997" s="470"/>
      <c r="S1997" s="470"/>
      <c r="T1997" s="470"/>
      <c r="U1997" s="470"/>
      <c r="V1997" s="350"/>
      <c r="W1997" s="350"/>
      <c r="X1997" s="470"/>
      <c r="Y1997" s="470"/>
      <c r="Z1997" s="470"/>
      <c r="AA1997" s="470"/>
      <c r="AB1997" s="483"/>
      <c r="AC1997" s="492"/>
      <c r="AD1997" s="493"/>
    </row>
    <row r="1998" spans="2:30" ht="3.65" customHeight="1">
      <c r="B1998" s="212"/>
      <c r="K1998" s="343"/>
      <c r="O1998" s="492"/>
      <c r="P1998" s="493"/>
      <c r="Q1998" s="468"/>
      <c r="R1998" s="470"/>
      <c r="S1998" s="470"/>
      <c r="T1998" s="470"/>
      <c r="U1998" s="470"/>
      <c r="V1998" s="350"/>
      <c r="W1998" s="350"/>
      <c r="X1998" s="470"/>
      <c r="Y1998" s="470"/>
      <c r="Z1998" s="470"/>
      <c r="AA1998" s="470"/>
      <c r="AB1998" s="483"/>
      <c r="AC1998" s="492"/>
      <c r="AD1998" s="493"/>
    </row>
    <row r="1999" spans="2:30" ht="3.65" customHeight="1">
      <c r="B1999" s="212"/>
      <c r="K1999" s="343"/>
      <c r="O1999" s="492"/>
      <c r="P1999" s="493"/>
      <c r="Q1999" s="468"/>
      <c r="R1999" s="470"/>
      <c r="S1999" s="470"/>
      <c r="T1999" s="470"/>
      <c r="U1999" s="470"/>
      <c r="V1999" s="350"/>
      <c r="W1999" s="350"/>
      <c r="X1999" s="470"/>
      <c r="Y1999" s="470"/>
      <c r="Z1999" s="470"/>
      <c r="AA1999" s="470"/>
      <c r="AB1999" s="483"/>
      <c r="AC1999" s="492"/>
      <c r="AD1999" s="493"/>
    </row>
    <row r="2000" spans="2:30" ht="3.65" customHeight="1">
      <c r="B2000" s="212"/>
      <c r="K2000" s="343"/>
      <c r="O2000" s="492"/>
      <c r="P2000" s="493"/>
      <c r="Q2000" s="482"/>
      <c r="R2000" s="470"/>
      <c r="S2000" s="470"/>
      <c r="T2000" s="470"/>
      <c r="U2000" s="470"/>
      <c r="V2000" s="350"/>
      <c r="W2000" s="350"/>
      <c r="X2000" s="470"/>
      <c r="Y2000" s="470"/>
      <c r="Z2000" s="470"/>
      <c r="AA2000" s="470"/>
      <c r="AB2000" s="483"/>
      <c r="AC2000" s="492"/>
      <c r="AD2000" s="493"/>
    </row>
    <row r="2001" spans="2:30" ht="3.65" customHeight="1">
      <c r="B2001" s="212"/>
      <c r="K2001" s="343"/>
      <c r="O2001" s="492"/>
      <c r="P2001" s="493"/>
      <c r="Q2001" s="468"/>
      <c r="R2001" s="470"/>
      <c r="S2001" s="470"/>
      <c r="T2001" s="470"/>
      <c r="U2001" s="470"/>
      <c r="V2001" s="470"/>
      <c r="W2001" s="470"/>
      <c r="X2001" s="470"/>
      <c r="Y2001" s="470"/>
      <c r="Z2001" s="470"/>
      <c r="AA2001" s="470"/>
      <c r="AB2001" s="483"/>
      <c r="AC2001" s="492"/>
      <c r="AD2001" s="493"/>
    </row>
    <row r="2002" spans="2:30" ht="3.65" customHeight="1">
      <c r="B2002" s="212"/>
      <c r="K2002" s="343"/>
      <c r="O2002" s="492"/>
      <c r="P2002" s="493"/>
      <c r="Q2002" s="496"/>
      <c r="R2002" s="470"/>
      <c r="S2002" s="470"/>
      <c r="T2002" s="470"/>
      <c r="U2002" s="470"/>
      <c r="V2002" s="470"/>
      <c r="W2002" s="470"/>
      <c r="X2002" s="470"/>
      <c r="Y2002" s="470"/>
      <c r="Z2002" s="470"/>
      <c r="AA2002" s="470"/>
      <c r="AB2002" s="409"/>
      <c r="AC2002" s="492"/>
      <c r="AD2002" s="493"/>
    </row>
    <row r="2003" spans="2:30" ht="3.65" customHeight="1">
      <c r="B2003" s="212"/>
      <c r="K2003" s="343"/>
      <c r="O2003" s="492"/>
      <c r="P2003" s="493"/>
      <c r="Q2003" s="482"/>
      <c r="R2003" s="470"/>
      <c r="S2003" s="470"/>
      <c r="T2003" s="470"/>
      <c r="U2003" s="470"/>
      <c r="V2003" s="470"/>
      <c r="W2003" s="470"/>
      <c r="X2003" s="470"/>
      <c r="Y2003" s="470"/>
      <c r="Z2003" s="470"/>
      <c r="AA2003" s="470"/>
      <c r="AB2003" s="470"/>
      <c r="AC2003" s="492"/>
      <c r="AD2003" s="493"/>
    </row>
    <row r="2004" spans="2:30" ht="3.65" customHeight="1">
      <c r="B2004" s="212"/>
      <c r="K2004" s="343"/>
      <c r="O2004" s="492"/>
      <c r="P2004" s="493"/>
      <c r="Q2004" s="482"/>
      <c r="R2004" s="470"/>
      <c r="S2004" s="470"/>
      <c r="T2004" s="470"/>
      <c r="U2004" s="470"/>
      <c r="V2004" s="470"/>
      <c r="W2004" s="470"/>
      <c r="X2004" s="470"/>
      <c r="Y2004" s="470"/>
      <c r="Z2004" s="470"/>
      <c r="AA2004" s="470"/>
      <c r="AB2004" s="470"/>
      <c r="AC2004" s="492"/>
      <c r="AD2004" s="493"/>
    </row>
    <row r="2005" spans="2:30" ht="3.65" customHeight="1">
      <c r="B2005" s="212"/>
      <c r="K2005" s="343"/>
      <c r="O2005" s="492"/>
      <c r="P2005" s="493"/>
      <c r="Q2005" s="482"/>
      <c r="R2005" s="470"/>
      <c r="S2005" s="470"/>
      <c r="T2005" s="470"/>
      <c r="U2005" s="470"/>
      <c r="V2005" s="470"/>
      <c r="W2005" s="470"/>
      <c r="X2005" s="470"/>
      <c r="Y2005" s="470"/>
      <c r="Z2005" s="470"/>
      <c r="AA2005" s="470"/>
      <c r="AB2005" s="470"/>
      <c r="AC2005" s="492"/>
      <c r="AD2005" s="493"/>
    </row>
    <row r="2006" spans="2:30" ht="3.65" customHeight="1">
      <c r="B2006" s="212"/>
      <c r="K2006" s="343"/>
      <c r="O2006" s="492"/>
      <c r="P2006" s="493"/>
      <c r="Q2006" s="482"/>
      <c r="R2006" s="470"/>
      <c r="S2006" s="470"/>
      <c r="T2006" s="470"/>
      <c r="U2006" s="470"/>
      <c r="V2006" s="470"/>
      <c r="W2006" s="470"/>
      <c r="X2006" s="470"/>
      <c r="Y2006" s="470"/>
      <c r="Z2006" s="470"/>
      <c r="AA2006" s="470"/>
      <c r="AB2006" s="470"/>
      <c r="AC2006" s="492"/>
      <c r="AD2006" s="493"/>
    </row>
    <row r="2007" spans="2:30" ht="3.65" customHeight="1">
      <c r="B2007" s="212"/>
      <c r="K2007" s="343"/>
      <c r="O2007" s="492"/>
      <c r="P2007" s="493"/>
      <c r="Q2007" s="468"/>
      <c r="R2007" s="470"/>
      <c r="S2007" s="470"/>
      <c r="T2007" s="470"/>
      <c r="U2007" s="470"/>
      <c r="V2007" s="470"/>
      <c r="W2007" s="470"/>
      <c r="X2007" s="470"/>
      <c r="Y2007" s="470"/>
      <c r="Z2007" s="470"/>
      <c r="AA2007" s="470"/>
      <c r="AB2007" s="470"/>
      <c r="AC2007" s="492"/>
      <c r="AD2007" s="493"/>
    </row>
    <row r="2008" spans="2:30" ht="3.65" customHeight="1">
      <c r="B2008" s="212"/>
      <c r="K2008" s="343"/>
      <c r="O2008" s="492"/>
      <c r="P2008" s="493"/>
      <c r="Q2008" s="482"/>
      <c r="R2008" s="470"/>
      <c r="S2008" s="470"/>
      <c r="T2008" s="470"/>
      <c r="U2008" s="470"/>
      <c r="V2008" s="470"/>
      <c r="W2008" s="470"/>
      <c r="X2008" s="470"/>
      <c r="Y2008" s="470"/>
      <c r="Z2008" s="470"/>
      <c r="AA2008" s="470"/>
      <c r="AB2008" s="470"/>
      <c r="AC2008" s="492"/>
      <c r="AD2008" s="493"/>
    </row>
    <row r="2009" spans="2:30" ht="3.65" customHeight="1">
      <c r="B2009" s="212"/>
      <c r="K2009" s="343"/>
      <c r="O2009" s="492"/>
      <c r="P2009" s="493"/>
      <c r="Q2009" s="468"/>
      <c r="R2009" s="470"/>
      <c r="S2009" s="470"/>
      <c r="T2009" s="470"/>
      <c r="U2009" s="470"/>
      <c r="V2009" s="470"/>
      <c r="W2009" s="470"/>
      <c r="X2009" s="470"/>
      <c r="Y2009" s="994" t="s">
        <v>220</v>
      </c>
      <c r="Z2009" s="994"/>
      <c r="AA2009" s="994"/>
      <c r="AB2009" s="995"/>
      <c r="AC2009" s="492"/>
      <c r="AD2009" s="493"/>
    </row>
    <row r="2010" spans="2:30" ht="3.65" customHeight="1">
      <c r="B2010" s="212"/>
      <c r="K2010" s="343"/>
      <c r="O2010" s="492"/>
      <c r="P2010" s="493"/>
      <c r="Q2010" s="496"/>
      <c r="R2010" s="470"/>
      <c r="S2010" s="470"/>
      <c r="T2010" s="470"/>
      <c r="U2010" s="470"/>
      <c r="V2010" s="470"/>
      <c r="W2010" s="470"/>
      <c r="X2010" s="470"/>
      <c r="Y2010" s="994"/>
      <c r="Z2010" s="994"/>
      <c r="AA2010" s="994"/>
      <c r="AB2010" s="995"/>
      <c r="AC2010" s="492"/>
      <c r="AD2010" s="493"/>
    </row>
    <row r="2011" spans="2:30" ht="3.65" customHeight="1">
      <c r="B2011" s="212"/>
      <c r="K2011" s="343"/>
      <c r="O2011" s="492"/>
      <c r="P2011" s="493"/>
      <c r="Q2011" s="497"/>
      <c r="R2011" s="498"/>
      <c r="S2011" s="498"/>
      <c r="T2011" s="498"/>
      <c r="U2011" s="498"/>
      <c r="V2011" s="498"/>
      <c r="W2011" s="498"/>
      <c r="X2011" s="498"/>
      <c r="Y2011" s="1542"/>
      <c r="Z2011" s="1542"/>
      <c r="AA2011" s="1542"/>
      <c r="AB2011" s="1545"/>
      <c r="AC2011" s="492"/>
      <c r="AD2011" s="493"/>
    </row>
    <row r="2012" spans="2:30" ht="3.65" customHeight="1">
      <c r="B2012" s="212"/>
      <c r="K2012" s="343"/>
      <c r="O2012" s="486"/>
      <c r="P2012" s="487"/>
      <c r="Q2012" s="487"/>
      <c r="R2012" s="487"/>
      <c r="S2012" s="487"/>
      <c r="T2012" s="487"/>
      <c r="U2012" s="487"/>
      <c r="V2012" s="487"/>
      <c r="W2012" s="487"/>
      <c r="X2012" s="487"/>
      <c r="Y2012" s="487"/>
      <c r="Z2012" s="487"/>
      <c r="AA2012" s="487"/>
      <c r="AB2012" s="487"/>
      <c r="AC2012" s="487"/>
      <c r="AD2012" s="488"/>
    </row>
    <row r="2013" spans="2:30" ht="3.65" customHeight="1">
      <c r="B2013" s="212"/>
      <c r="K2013" s="343"/>
      <c r="O2013" s="489"/>
      <c r="P2013" s="490"/>
      <c r="Q2013" s="490"/>
      <c r="R2013" s="490"/>
      <c r="S2013" s="490"/>
      <c r="T2013" s="490"/>
      <c r="U2013" s="490"/>
      <c r="V2013" s="490"/>
      <c r="W2013" s="490"/>
      <c r="X2013" s="490"/>
      <c r="Y2013" s="490"/>
      <c r="Z2013" s="490"/>
      <c r="AA2013" s="490"/>
      <c r="AB2013" s="490"/>
      <c r="AC2013" s="490"/>
      <c r="AD2013" s="491"/>
    </row>
    <row r="2014" spans="2:30" ht="3.65" customHeight="1">
      <c r="B2014" s="212"/>
      <c r="K2014" s="343"/>
      <c r="O2014" s="476"/>
      <c r="P2014" s="477"/>
      <c r="Q2014" s="477"/>
      <c r="R2014" s="477"/>
      <c r="S2014" s="477"/>
      <c r="T2014" s="477"/>
      <c r="U2014" s="477"/>
      <c r="V2014" s="477"/>
      <c r="W2014" s="477"/>
      <c r="X2014" s="477"/>
      <c r="Y2014" s="477"/>
      <c r="Z2014" s="477"/>
      <c r="AA2014" s="477"/>
      <c r="AB2014" s="477"/>
      <c r="AC2014" s="477"/>
      <c r="AD2014" s="478"/>
    </row>
    <row r="2015" spans="2:30" ht="3.65" customHeight="1">
      <c r="B2015" s="212"/>
      <c r="K2015" s="343"/>
      <c r="O2015" s="476"/>
      <c r="P2015" s="477"/>
      <c r="Q2015" s="477"/>
      <c r="R2015" s="477"/>
      <c r="S2015" s="477"/>
      <c r="T2015" s="477"/>
      <c r="U2015" s="477"/>
      <c r="V2015" s="477"/>
      <c r="W2015" s="477"/>
      <c r="X2015" s="477"/>
      <c r="Y2015" s="477"/>
      <c r="Z2015" s="477"/>
      <c r="AA2015" s="477"/>
      <c r="AB2015" s="477"/>
      <c r="AC2015" s="477"/>
      <c r="AD2015" s="478"/>
    </row>
    <row r="2016" spans="2:30" ht="3.65" customHeight="1">
      <c r="B2016" s="212"/>
      <c r="K2016" s="343"/>
      <c r="O2016" s="476"/>
      <c r="P2016" s="477"/>
      <c r="Q2016" s="477"/>
      <c r="R2016" s="477"/>
      <c r="S2016" s="477"/>
      <c r="T2016" s="477"/>
      <c r="U2016" s="477"/>
      <c r="V2016" s="477"/>
      <c r="W2016" s="477"/>
      <c r="X2016" s="477"/>
      <c r="Y2016" s="477"/>
      <c r="Z2016" s="477"/>
      <c r="AA2016" s="477"/>
      <c r="AB2016" s="477"/>
      <c r="AC2016" s="477"/>
      <c r="AD2016" s="478"/>
    </row>
    <row r="2017" spans="2:109" ht="3.65" customHeight="1">
      <c r="B2017" s="212"/>
      <c r="K2017" s="343"/>
      <c r="O2017" s="479"/>
      <c r="P2017" s="480"/>
      <c r="Q2017" s="480"/>
      <c r="R2017" s="480"/>
      <c r="S2017" s="480"/>
      <c r="T2017" s="480"/>
      <c r="U2017" s="480"/>
      <c r="V2017" s="480"/>
      <c r="W2017" s="480"/>
      <c r="X2017" s="480"/>
      <c r="Y2017" s="480"/>
      <c r="Z2017" s="480"/>
      <c r="AA2017" s="480"/>
      <c r="AB2017" s="480"/>
      <c r="AC2017" s="480"/>
      <c r="AD2017" s="481"/>
    </row>
    <row r="2018" spans="2:109" ht="3.65" customHeight="1">
      <c r="B2018" s="212"/>
      <c r="K2018" s="343"/>
    </row>
    <row r="2019" spans="2:109" ht="3.65" customHeight="1">
      <c r="B2019" s="212"/>
      <c r="K2019" s="343"/>
    </row>
    <row r="2020" spans="2:109" ht="3.65" customHeight="1">
      <c r="B2020" s="212"/>
      <c r="K2020" s="343"/>
    </row>
    <row r="2021" spans="2:109" ht="3.65" customHeight="1">
      <c r="B2021" s="205"/>
      <c r="C2021" s="259"/>
      <c r="D2021" s="259"/>
      <c r="E2021" s="259"/>
      <c r="F2021" s="259"/>
      <c r="G2021" s="259"/>
      <c r="H2021" s="259"/>
      <c r="I2021" s="259"/>
      <c r="J2021" s="259"/>
      <c r="K2021" s="323"/>
      <c r="L2021" s="259"/>
      <c r="M2021" s="259"/>
      <c r="N2021" s="259"/>
      <c r="O2021" s="259"/>
      <c r="P2021" s="259"/>
      <c r="Q2021" s="259"/>
      <c r="R2021" s="259"/>
      <c r="S2021" s="259"/>
      <c r="T2021" s="259"/>
      <c r="U2021" s="259"/>
      <c r="V2021" s="259"/>
      <c r="W2021" s="259"/>
      <c r="X2021" s="259"/>
      <c r="Y2021" s="259"/>
      <c r="Z2021" s="259"/>
      <c r="AA2021" s="259"/>
      <c r="AB2021" s="259"/>
      <c r="AC2021" s="259"/>
      <c r="AD2021" s="259"/>
      <c r="AE2021" s="259"/>
      <c r="AF2021" s="259"/>
      <c r="AG2021" s="259"/>
      <c r="AH2021" s="259"/>
      <c r="AI2021" s="259"/>
      <c r="AJ2021" s="259"/>
      <c r="AK2021" s="259"/>
      <c r="AL2021" s="259"/>
      <c r="AM2021" s="259"/>
      <c r="AN2021" s="259"/>
      <c r="AO2021" s="259"/>
      <c r="AP2021" s="259"/>
      <c r="AQ2021" s="259"/>
      <c r="AR2021" s="259"/>
      <c r="AS2021" s="259"/>
      <c r="AT2021" s="259"/>
      <c r="AU2021" s="259"/>
      <c r="AV2021" s="259"/>
      <c r="AW2021" s="259"/>
      <c r="AX2021" s="259"/>
      <c r="AY2021" s="259"/>
      <c r="AZ2021" s="259"/>
      <c r="BA2021" s="259"/>
      <c r="BB2021" s="259"/>
      <c r="BC2021" s="259"/>
      <c r="BD2021" s="259"/>
      <c r="BE2021" s="259"/>
      <c r="BF2021" s="259"/>
      <c r="BG2021" s="259"/>
      <c r="BH2021" s="259"/>
      <c r="BI2021" s="259"/>
      <c r="BJ2021" s="259"/>
      <c r="BK2021" s="259"/>
      <c r="BL2021" s="259"/>
      <c r="BM2021" s="259"/>
      <c r="BN2021" s="259"/>
      <c r="BO2021" s="259"/>
      <c r="BP2021" s="259"/>
      <c r="BQ2021" s="259"/>
      <c r="BR2021" s="259"/>
      <c r="BS2021" s="259"/>
      <c r="BT2021" s="259"/>
      <c r="BU2021" s="259"/>
      <c r="BV2021" s="259"/>
      <c r="BW2021" s="259"/>
      <c r="BX2021" s="259"/>
      <c r="BY2021" s="259"/>
      <c r="BZ2021" s="259"/>
      <c r="CA2021" s="259"/>
      <c r="CB2021" s="259"/>
      <c r="CC2021" s="259"/>
      <c r="CD2021" s="259"/>
      <c r="CE2021" s="259"/>
      <c r="CF2021" s="259"/>
      <c r="CG2021" s="259"/>
      <c r="CH2021" s="259"/>
      <c r="CI2021" s="259"/>
      <c r="CJ2021" s="259"/>
      <c r="CK2021" s="259"/>
      <c r="CL2021" s="259"/>
      <c r="CM2021" s="259"/>
      <c r="CN2021" s="259"/>
      <c r="CO2021" s="259"/>
      <c r="CP2021" s="259"/>
      <c r="CQ2021" s="259"/>
      <c r="CR2021" s="259"/>
      <c r="CS2021" s="259"/>
      <c r="CT2021" s="259"/>
      <c r="CU2021" s="259"/>
      <c r="CV2021" s="259"/>
      <c r="CW2021" s="259"/>
      <c r="CX2021" s="259"/>
      <c r="CY2021" s="259"/>
      <c r="CZ2021" s="259"/>
      <c r="DA2021" s="259"/>
      <c r="DB2021" s="259"/>
      <c r="DC2021" s="259"/>
      <c r="DD2021" s="259"/>
      <c r="DE2021" s="259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24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40" t="str">
        <f>"T_VBB"&amp;"X"&amp;G2023&amp;"X"&amp;I2023&amp;"X"&amp;J2023</f>
        <v>T_VBBX630X3of4X1800</v>
      </c>
      <c r="C2023" s="208"/>
      <c r="D2023" s="209" t="s">
        <v>75</v>
      </c>
      <c r="E2023" s="341" t="s">
        <v>220</v>
      </c>
      <c r="F2023" s="208" t="s">
        <v>125</v>
      </c>
      <c r="G2023" s="456">
        <v>630</v>
      </c>
      <c r="H2023" s="325" t="s">
        <v>234</v>
      </c>
      <c r="I2023" s="457" t="s">
        <v>193</v>
      </c>
      <c r="J2023" s="210">
        <v>1800</v>
      </c>
      <c r="K2023" s="342"/>
      <c r="L2023" s="260"/>
      <c r="M2023" s="260"/>
      <c r="N2023" s="260"/>
      <c r="O2023" s="260"/>
      <c r="P2023" s="260"/>
      <c r="Q2023" s="260"/>
      <c r="R2023" s="260"/>
      <c r="S2023" s="260"/>
      <c r="T2023" s="260"/>
      <c r="U2023" s="260"/>
      <c r="V2023" s="260"/>
      <c r="W2023" s="260"/>
      <c r="X2023" s="260"/>
      <c r="Y2023" s="260"/>
      <c r="Z2023" s="260"/>
      <c r="AA2023" s="260"/>
      <c r="AB2023" s="260"/>
      <c r="AC2023" s="260"/>
      <c r="AD2023" s="260"/>
      <c r="AE2023" s="260"/>
      <c r="AF2023" s="260"/>
      <c r="AG2023" s="260"/>
      <c r="AH2023" s="260"/>
      <c r="AI2023" s="260"/>
      <c r="AJ2023" s="260"/>
      <c r="AK2023" s="260"/>
      <c r="AL2023" s="260"/>
      <c r="AM2023" s="260"/>
      <c r="AN2023" s="260"/>
      <c r="AO2023" s="260"/>
      <c r="AP2023" s="260"/>
      <c r="AQ2023" s="260"/>
      <c r="AR2023" s="260"/>
      <c r="AS2023" s="260"/>
      <c r="AT2023" s="260"/>
      <c r="AU2023" s="260"/>
      <c r="AV2023" s="260"/>
      <c r="AW2023" s="260"/>
      <c r="AX2023" s="260"/>
      <c r="AY2023" s="260"/>
      <c r="AZ2023" s="260"/>
      <c r="BA2023" s="260"/>
      <c r="BB2023" s="260"/>
      <c r="BC2023" s="260"/>
      <c r="BD2023" s="260"/>
      <c r="BE2023" s="260"/>
      <c r="BF2023" s="260"/>
      <c r="BG2023" s="260"/>
      <c r="BH2023" s="260"/>
      <c r="BI2023" s="260"/>
      <c r="BJ2023" s="260"/>
      <c r="BK2023" s="260"/>
      <c r="BL2023" s="260"/>
      <c r="BM2023" s="260"/>
      <c r="BN2023" s="260"/>
      <c r="BO2023" s="260"/>
      <c r="BP2023" s="260"/>
      <c r="BQ2023" s="260"/>
      <c r="BR2023" s="260"/>
      <c r="BS2023" s="260"/>
      <c r="BT2023" s="260"/>
      <c r="BU2023" s="260"/>
      <c r="BV2023" s="260"/>
      <c r="BW2023" s="260"/>
      <c r="BX2023" s="260"/>
      <c r="BY2023" s="260"/>
      <c r="BZ2023" s="260"/>
      <c r="CA2023" s="260"/>
      <c r="CB2023" s="260"/>
      <c r="CC2023" s="260"/>
      <c r="CD2023" s="260"/>
      <c r="CE2023" s="260"/>
      <c r="CF2023" s="260"/>
      <c r="CG2023" s="260"/>
      <c r="CH2023" s="260"/>
      <c r="CI2023" s="260"/>
      <c r="CJ2023" s="260"/>
      <c r="CK2023" s="260"/>
      <c r="CL2023" s="260"/>
      <c r="CM2023" s="260"/>
      <c r="CN2023" s="260"/>
      <c r="CO2023" s="260"/>
      <c r="CP2023" s="260"/>
      <c r="CQ2023" s="260"/>
      <c r="CR2023" s="260"/>
      <c r="CS2023" s="260"/>
      <c r="CT2023" s="260"/>
      <c r="CU2023" s="260"/>
      <c r="CV2023" s="260"/>
      <c r="CW2023" s="260"/>
      <c r="CX2023" s="260"/>
      <c r="CY2023" s="260"/>
      <c r="CZ2023" s="260"/>
      <c r="DA2023" s="260"/>
      <c r="DB2023" s="260"/>
      <c r="DC2023" s="260"/>
      <c r="DD2023" s="260"/>
      <c r="DE2023" s="260"/>
    </row>
    <row r="2024" spans="2:109" ht="3.65" customHeight="1">
      <c r="B2024" s="326" t="str">
        <f>MID(D2023,1,1)&amp;"_"&amp;E2023&amp;"X"&amp;MID(H2023,3,4)&amp;"X"&amp;MID(J2023,3,4)&amp;G2023&amp;I2023</f>
        <v>T_VBBX200X006303of4</v>
      </c>
      <c r="K2024" s="343"/>
    </row>
    <row r="2025" spans="2:109" ht="3.65" customHeight="1">
      <c r="B2025" s="212"/>
      <c r="K2025" s="343"/>
    </row>
    <row r="2026" spans="2:109" ht="3.65" customHeight="1">
      <c r="B2026" s="212"/>
      <c r="K2026" s="343"/>
    </row>
    <row r="2027" spans="2:109" ht="3.65" customHeight="1">
      <c r="B2027" s="212"/>
      <c r="K2027" s="343"/>
    </row>
    <row r="2028" spans="2:109" ht="3.65" customHeight="1">
      <c r="B2028" s="212"/>
      <c r="K2028" s="343"/>
      <c r="O2028" s="459"/>
      <c r="P2028" s="460"/>
      <c r="Q2028" s="460"/>
      <c r="R2028" s="460"/>
      <c r="S2028" s="460"/>
      <c r="T2028" s="460"/>
      <c r="U2028" s="460"/>
      <c r="V2028" s="461"/>
    </row>
    <row r="2029" spans="2:109" ht="3.65" customHeight="1">
      <c r="B2029" s="212"/>
      <c r="K2029" s="343"/>
      <c r="O2029" s="462"/>
      <c r="P2029" s="463"/>
      <c r="Q2029" s="463"/>
      <c r="R2029" s="463"/>
      <c r="S2029" s="463"/>
      <c r="T2029" s="463"/>
      <c r="U2029" s="463"/>
      <c r="V2029" s="465"/>
    </row>
    <row r="2030" spans="2:109" ht="3.65" customHeight="1">
      <c r="B2030" s="212"/>
      <c r="K2030" s="343"/>
      <c r="O2030" s="459"/>
      <c r="P2030" s="461"/>
      <c r="Q2030" s="991" t="s">
        <v>111</v>
      </c>
      <c r="R2030" s="970"/>
      <c r="S2030" s="970"/>
      <c r="T2030" s="971"/>
      <c r="U2030" s="459"/>
      <c r="V2030" s="461"/>
    </row>
    <row r="2031" spans="2:109" ht="3.65" customHeight="1">
      <c r="B2031" s="212"/>
      <c r="K2031" s="343"/>
      <c r="O2031" s="466"/>
      <c r="P2031" s="467"/>
      <c r="Q2031" s="992"/>
      <c r="R2031" s="958"/>
      <c r="S2031" s="958"/>
      <c r="T2031" s="965"/>
      <c r="U2031" s="466"/>
      <c r="V2031" s="467"/>
    </row>
    <row r="2032" spans="2:109" ht="3.65" customHeight="1">
      <c r="B2032" s="212"/>
      <c r="K2032" s="343"/>
      <c r="O2032" s="466"/>
      <c r="P2032" s="467"/>
      <c r="Q2032" s="482"/>
      <c r="R2032" s="896"/>
      <c r="S2032" s="928"/>
      <c r="T2032" s="483"/>
      <c r="U2032" s="466"/>
      <c r="V2032" s="467"/>
    </row>
    <row r="2033" spans="2:22" ht="3.65" customHeight="1">
      <c r="B2033" s="212"/>
      <c r="K2033" s="343"/>
      <c r="O2033" s="466"/>
      <c r="P2033" s="467"/>
      <c r="Q2033" s="482"/>
      <c r="R2033" s="899"/>
      <c r="S2033" s="900"/>
      <c r="T2033" s="483"/>
      <c r="U2033" s="466"/>
      <c r="V2033" s="467"/>
    </row>
    <row r="2034" spans="2:22" ht="3.65" customHeight="1">
      <c r="B2034" s="212"/>
      <c r="K2034" s="343"/>
      <c r="O2034" s="466"/>
      <c r="P2034" s="467"/>
      <c r="Q2034" s="482"/>
      <c r="R2034" s="875"/>
      <c r="S2034" s="875"/>
      <c r="T2034" s="483"/>
      <c r="U2034" s="466"/>
      <c r="V2034" s="467"/>
    </row>
    <row r="2035" spans="2:22" ht="3.65" customHeight="1">
      <c r="B2035" s="212"/>
      <c r="K2035" s="343"/>
      <c r="O2035" s="466"/>
      <c r="P2035" s="467"/>
      <c r="Q2035" s="482"/>
      <c r="R2035" s="875"/>
      <c r="S2035" s="875"/>
      <c r="T2035" s="483"/>
      <c r="U2035" s="466"/>
      <c r="V2035" s="467"/>
    </row>
    <row r="2036" spans="2:22" ht="3.65" customHeight="1">
      <c r="B2036" s="212"/>
      <c r="K2036" s="343"/>
      <c r="O2036" s="466"/>
      <c r="P2036" s="467"/>
      <c r="Q2036" s="482"/>
      <c r="R2036" s="875"/>
      <c r="S2036" s="875"/>
      <c r="T2036" s="483"/>
      <c r="U2036" s="466"/>
      <c r="V2036" s="467"/>
    </row>
    <row r="2037" spans="2:22" ht="3.65" customHeight="1">
      <c r="B2037" s="212"/>
      <c r="K2037" s="343"/>
      <c r="O2037" s="466"/>
      <c r="P2037" s="467"/>
      <c r="Q2037" s="482"/>
      <c r="R2037" s="875"/>
      <c r="S2037" s="875"/>
      <c r="T2037" s="483"/>
      <c r="U2037" s="466"/>
      <c r="V2037" s="467"/>
    </row>
    <row r="2038" spans="2:22" ht="3.65" customHeight="1">
      <c r="B2038" s="212"/>
      <c r="K2038" s="343"/>
      <c r="O2038" s="466"/>
      <c r="P2038" s="467"/>
      <c r="Q2038" s="482"/>
      <c r="R2038" s="875"/>
      <c r="S2038" s="875"/>
      <c r="T2038" s="483"/>
      <c r="U2038" s="466"/>
      <c r="V2038" s="467"/>
    </row>
    <row r="2039" spans="2:22" ht="3.65" customHeight="1">
      <c r="B2039" s="212"/>
      <c r="K2039" s="343"/>
      <c r="O2039" s="466"/>
      <c r="P2039" s="467"/>
      <c r="Q2039" s="482"/>
      <c r="R2039" s="875"/>
      <c r="S2039" s="875"/>
      <c r="T2039" s="483"/>
      <c r="U2039" s="466"/>
      <c r="V2039" s="467"/>
    </row>
    <row r="2040" spans="2:22" ht="3.65" customHeight="1">
      <c r="B2040" s="212"/>
      <c r="K2040" s="343"/>
      <c r="O2040" s="466"/>
      <c r="P2040" s="467"/>
      <c r="Q2040" s="482"/>
      <c r="R2040" s="875"/>
      <c r="S2040" s="875"/>
      <c r="T2040" s="483"/>
      <c r="U2040" s="466"/>
      <c r="V2040" s="467"/>
    </row>
    <row r="2041" spans="2:22" ht="3.65" customHeight="1">
      <c r="B2041" s="212"/>
      <c r="K2041" s="343"/>
      <c r="O2041" s="466"/>
      <c r="P2041" s="467"/>
      <c r="Q2041" s="482"/>
      <c r="R2041" s="875"/>
      <c r="S2041" s="875"/>
      <c r="T2041" s="483"/>
      <c r="U2041" s="466"/>
      <c r="V2041" s="467"/>
    </row>
    <row r="2042" spans="2:22" ht="3.65" customHeight="1">
      <c r="B2042" s="212"/>
      <c r="K2042" s="343"/>
      <c r="O2042" s="466"/>
      <c r="P2042" s="467"/>
      <c r="Q2042" s="482"/>
      <c r="R2042" s="875"/>
      <c r="S2042" s="875"/>
      <c r="T2042" s="483"/>
      <c r="U2042" s="466"/>
      <c r="V2042" s="467"/>
    </row>
    <row r="2043" spans="2:22" ht="3.65" customHeight="1">
      <c r="B2043" s="212"/>
      <c r="K2043" s="343"/>
      <c r="O2043" s="466"/>
      <c r="P2043" s="467"/>
      <c r="Q2043" s="482"/>
      <c r="R2043" s="875"/>
      <c r="S2043" s="875"/>
      <c r="T2043" s="483"/>
      <c r="U2043" s="466"/>
      <c r="V2043" s="467"/>
    </row>
    <row r="2044" spans="2:22" ht="3.65" customHeight="1">
      <c r="B2044" s="212"/>
      <c r="K2044" s="343"/>
      <c r="O2044" s="466"/>
      <c r="P2044" s="467"/>
      <c r="Q2044" s="482"/>
      <c r="R2044" s="875"/>
      <c r="S2044" s="875"/>
      <c r="T2044" s="483"/>
      <c r="U2044" s="466"/>
      <c r="V2044" s="467"/>
    </row>
    <row r="2045" spans="2:22" ht="3.65" customHeight="1">
      <c r="B2045" s="212"/>
      <c r="K2045" s="343"/>
      <c r="O2045" s="466"/>
      <c r="P2045" s="467"/>
      <c r="Q2045" s="482"/>
      <c r="R2045" s="875"/>
      <c r="S2045" s="875"/>
      <c r="T2045" s="483"/>
      <c r="U2045" s="466"/>
      <c r="V2045" s="467"/>
    </row>
    <row r="2046" spans="2:22" ht="3.65" customHeight="1">
      <c r="B2046" s="212"/>
      <c r="K2046" s="343"/>
      <c r="O2046" s="466"/>
      <c r="P2046" s="467"/>
      <c r="Q2046" s="482"/>
      <c r="R2046" s="875"/>
      <c r="S2046" s="875"/>
      <c r="T2046" s="483"/>
      <c r="U2046" s="466"/>
      <c r="V2046" s="467"/>
    </row>
    <row r="2047" spans="2:22" ht="3.65" customHeight="1">
      <c r="B2047" s="212"/>
      <c r="K2047" s="343"/>
      <c r="O2047" s="466"/>
      <c r="P2047" s="467"/>
      <c r="Q2047" s="482"/>
      <c r="R2047" s="875"/>
      <c r="S2047" s="875"/>
      <c r="T2047" s="483"/>
      <c r="U2047" s="466"/>
      <c r="V2047" s="467"/>
    </row>
    <row r="2048" spans="2:22" ht="3.65" customHeight="1">
      <c r="B2048" s="212"/>
      <c r="K2048" s="343"/>
      <c r="O2048" s="466"/>
      <c r="P2048" s="467"/>
      <c r="Q2048" s="482"/>
      <c r="R2048" s="875"/>
      <c r="S2048" s="875"/>
      <c r="T2048" s="483"/>
      <c r="U2048" s="466"/>
      <c r="V2048" s="467"/>
    </row>
    <row r="2049" spans="2:22" ht="3.65" customHeight="1">
      <c r="B2049" s="212"/>
      <c r="K2049" s="343"/>
      <c r="O2049" s="466"/>
      <c r="P2049" s="467"/>
      <c r="Q2049" s="482"/>
      <c r="R2049" s="875"/>
      <c r="S2049" s="875"/>
      <c r="T2049" s="483"/>
      <c r="U2049" s="466"/>
      <c r="V2049" s="467"/>
    </row>
    <row r="2050" spans="2:22" ht="3.65" customHeight="1">
      <c r="B2050" s="212"/>
      <c r="K2050" s="343"/>
      <c r="O2050" s="466"/>
      <c r="P2050" s="467"/>
      <c r="Q2050" s="482"/>
      <c r="R2050" s="875"/>
      <c r="S2050" s="875"/>
      <c r="T2050" s="483"/>
      <c r="U2050" s="466"/>
      <c r="V2050" s="467"/>
    </row>
    <row r="2051" spans="2:22" ht="3.65" customHeight="1">
      <c r="B2051" s="212"/>
      <c r="K2051" s="343"/>
      <c r="O2051" s="466"/>
      <c r="P2051" s="467"/>
      <c r="Q2051" s="482"/>
      <c r="R2051" s="875"/>
      <c r="S2051" s="875"/>
      <c r="T2051" s="483"/>
      <c r="U2051" s="466"/>
      <c r="V2051" s="467"/>
    </row>
    <row r="2052" spans="2:22" ht="3.65" customHeight="1">
      <c r="B2052" s="212"/>
      <c r="K2052" s="343"/>
      <c r="O2052" s="466"/>
      <c r="P2052" s="467"/>
      <c r="Q2052" s="482"/>
      <c r="R2052" s="875"/>
      <c r="S2052" s="875"/>
      <c r="T2052" s="483"/>
      <c r="U2052" s="466"/>
      <c r="V2052" s="467"/>
    </row>
    <row r="2053" spans="2:22" ht="3.65" customHeight="1">
      <c r="B2053" s="212"/>
      <c r="K2053" s="343"/>
      <c r="O2053" s="466"/>
      <c r="P2053" s="467"/>
      <c r="Q2053" s="482"/>
      <c r="R2053" s="875"/>
      <c r="S2053" s="875"/>
      <c r="T2053" s="483"/>
      <c r="U2053" s="466"/>
      <c r="V2053" s="467"/>
    </row>
    <row r="2054" spans="2:22" ht="3.65" customHeight="1">
      <c r="B2054" s="212"/>
      <c r="K2054" s="343"/>
      <c r="O2054" s="466"/>
      <c r="P2054" s="467"/>
      <c r="Q2054" s="482"/>
      <c r="R2054" s="875"/>
      <c r="S2054" s="875"/>
      <c r="T2054" s="483"/>
      <c r="U2054" s="466"/>
      <c r="V2054" s="467"/>
    </row>
    <row r="2055" spans="2:22" ht="3.65" customHeight="1">
      <c r="B2055" s="212"/>
      <c r="K2055" s="343"/>
      <c r="O2055" s="466"/>
      <c r="P2055" s="467"/>
      <c r="Q2055" s="482"/>
      <c r="R2055" s="875"/>
      <c r="S2055" s="875"/>
      <c r="T2055" s="483"/>
      <c r="U2055" s="466"/>
      <c r="V2055" s="467"/>
    </row>
    <row r="2056" spans="2:22" ht="3.65" customHeight="1">
      <c r="B2056" s="212"/>
      <c r="K2056" s="343"/>
      <c r="O2056" s="466"/>
      <c r="P2056" s="467"/>
      <c r="Q2056" s="482"/>
      <c r="R2056" s="875"/>
      <c r="S2056" s="875"/>
      <c r="T2056" s="483"/>
      <c r="U2056" s="466"/>
      <c r="V2056" s="467"/>
    </row>
    <row r="2057" spans="2:22" ht="3.65" customHeight="1">
      <c r="B2057" s="212"/>
      <c r="K2057" s="343"/>
      <c r="O2057" s="466"/>
      <c r="P2057" s="467"/>
      <c r="Q2057" s="482"/>
      <c r="R2057" s="875"/>
      <c r="S2057" s="875"/>
      <c r="T2057" s="483"/>
      <c r="U2057" s="466"/>
      <c r="V2057" s="467"/>
    </row>
    <row r="2058" spans="2:22" ht="3.65" customHeight="1">
      <c r="B2058" s="212"/>
      <c r="K2058" s="343"/>
      <c r="O2058" s="466"/>
      <c r="P2058" s="467"/>
      <c r="Q2058" s="482"/>
      <c r="R2058" s="875"/>
      <c r="S2058" s="875"/>
      <c r="T2058" s="483"/>
      <c r="U2058" s="466"/>
      <c r="V2058" s="467"/>
    </row>
    <row r="2059" spans="2:22" ht="3.65" customHeight="1">
      <c r="B2059" s="212"/>
      <c r="K2059" s="343"/>
      <c r="O2059" s="466"/>
      <c r="P2059" s="467"/>
      <c r="Q2059" s="482"/>
      <c r="R2059" s="875"/>
      <c r="S2059" s="875"/>
      <c r="T2059" s="483"/>
      <c r="U2059" s="466"/>
      <c r="V2059" s="467"/>
    </row>
    <row r="2060" spans="2:22" ht="3.65" customHeight="1">
      <c r="B2060" s="212"/>
      <c r="K2060" s="343"/>
      <c r="O2060" s="466"/>
      <c r="P2060" s="467"/>
      <c r="Q2060" s="482"/>
      <c r="R2060" s="875"/>
      <c r="S2060" s="875"/>
      <c r="T2060" s="483"/>
      <c r="U2060" s="466"/>
      <c r="V2060" s="467"/>
    </row>
    <row r="2061" spans="2:22" ht="3.65" customHeight="1">
      <c r="B2061" s="212"/>
      <c r="K2061" s="343"/>
      <c r="O2061" s="466"/>
      <c r="P2061" s="467"/>
      <c r="Q2061" s="482"/>
      <c r="R2061" s="875"/>
      <c r="S2061" s="875"/>
      <c r="T2061" s="483"/>
      <c r="U2061" s="466"/>
      <c r="V2061" s="467"/>
    </row>
    <row r="2062" spans="2:22" ht="3.65" customHeight="1">
      <c r="B2062" s="212"/>
      <c r="K2062" s="343"/>
      <c r="O2062" s="466"/>
      <c r="P2062" s="467"/>
      <c r="Q2062" s="482"/>
      <c r="R2062" s="875"/>
      <c r="S2062" s="875"/>
      <c r="T2062" s="483"/>
      <c r="U2062" s="466"/>
      <c r="V2062" s="467"/>
    </row>
    <row r="2063" spans="2:22" ht="3.65" customHeight="1">
      <c r="B2063" s="212"/>
      <c r="K2063" s="343"/>
      <c r="O2063" s="466"/>
      <c r="P2063" s="467"/>
      <c r="Q2063" s="482"/>
      <c r="R2063" s="875"/>
      <c r="S2063" s="875"/>
      <c r="T2063" s="483"/>
      <c r="U2063" s="466"/>
      <c r="V2063" s="467"/>
    </row>
    <row r="2064" spans="2:22" ht="3.65" customHeight="1">
      <c r="B2064" s="212"/>
      <c r="K2064" s="343"/>
      <c r="O2064" s="466"/>
      <c r="P2064" s="467"/>
      <c r="Q2064" s="482"/>
      <c r="R2064" s="875"/>
      <c r="S2064" s="875"/>
      <c r="T2064" s="483"/>
      <c r="U2064" s="466"/>
      <c r="V2064" s="467"/>
    </row>
    <row r="2065" spans="2:22" ht="3.65" customHeight="1">
      <c r="B2065" s="212"/>
      <c r="K2065" s="343"/>
      <c r="O2065" s="466"/>
      <c r="P2065" s="467"/>
      <c r="Q2065" s="482"/>
      <c r="R2065" s="875"/>
      <c r="S2065" s="875"/>
      <c r="T2065" s="483"/>
      <c r="U2065" s="466"/>
      <c r="V2065" s="467"/>
    </row>
    <row r="2066" spans="2:22" ht="3.65" customHeight="1">
      <c r="B2066" s="212"/>
      <c r="K2066" s="343"/>
      <c r="O2066" s="466"/>
      <c r="P2066" s="467"/>
      <c r="Q2066" s="482"/>
      <c r="R2066" s="875"/>
      <c r="S2066" s="875"/>
      <c r="T2066" s="483"/>
      <c r="U2066" s="466"/>
      <c r="V2066" s="467"/>
    </row>
    <row r="2067" spans="2:22" ht="3.65" customHeight="1">
      <c r="B2067" s="212"/>
      <c r="K2067" s="343"/>
      <c r="O2067" s="466"/>
      <c r="P2067" s="467"/>
      <c r="Q2067" s="482"/>
      <c r="R2067" s="875"/>
      <c r="S2067" s="875"/>
      <c r="T2067" s="483"/>
      <c r="U2067" s="466"/>
      <c r="V2067" s="467"/>
    </row>
    <row r="2068" spans="2:22" ht="3.65" customHeight="1">
      <c r="B2068" s="212"/>
      <c r="K2068" s="343"/>
      <c r="O2068" s="466"/>
      <c r="P2068" s="467"/>
      <c r="Q2068" s="482"/>
      <c r="R2068" s="875"/>
      <c r="S2068" s="875"/>
      <c r="T2068" s="483"/>
      <c r="U2068" s="466"/>
      <c r="V2068" s="467"/>
    </row>
    <row r="2069" spans="2:22" ht="3.65" customHeight="1">
      <c r="B2069" s="212"/>
      <c r="K2069" s="343"/>
      <c r="O2069" s="466"/>
      <c r="P2069" s="467"/>
      <c r="Q2069" s="482"/>
      <c r="R2069" s="875"/>
      <c r="S2069" s="875"/>
      <c r="T2069" s="483"/>
      <c r="U2069" s="466"/>
      <c r="V2069" s="467"/>
    </row>
    <row r="2070" spans="2:22" ht="3.65" customHeight="1">
      <c r="B2070" s="212"/>
      <c r="K2070" s="343"/>
      <c r="O2070" s="466"/>
      <c r="P2070" s="467"/>
      <c r="Q2070" s="482"/>
      <c r="R2070" s="875"/>
      <c r="S2070" s="875"/>
      <c r="T2070" s="483"/>
      <c r="U2070" s="466"/>
      <c r="V2070" s="467"/>
    </row>
    <row r="2071" spans="2:22" ht="3.65" customHeight="1">
      <c r="B2071" s="212"/>
      <c r="K2071" s="343"/>
      <c r="O2071" s="466"/>
      <c r="P2071" s="467"/>
      <c r="Q2071" s="482"/>
      <c r="R2071" s="875"/>
      <c r="S2071" s="875"/>
      <c r="T2071" s="483"/>
      <c r="U2071" s="466"/>
      <c r="V2071" s="467"/>
    </row>
    <row r="2072" spans="2:22" ht="3.65" customHeight="1">
      <c r="B2072" s="212"/>
      <c r="K2072" s="343"/>
      <c r="O2072" s="466"/>
      <c r="P2072" s="467"/>
      <c r="Q2072" s="482"/>
      <c r="R2072" s="875"/>
      <c r="S2072" s="875"/>
      <c r="T2072" s="483"/>
      <c r="U2072" s="466"/>
      <c r="V2072" s="467"/>
    </row>
    <row r="2073" spans="2:22" ht="3.65" customHeight="1">
      <c r="B2073" s="212"/>
      <c r="K2073" s="343"/>
      <c r="O2073" s="466"/>
      <c r="P2073" s="467"/>
      <c r="Q2073" s="482"/>
      <c r="R2073" s="875"/>
      <c r="S2073" s="875"/>
      <c r="T2073" s="483"/>
      <c r="U2073" s="466"/>
      <c r="V2073" s="467"/>
    </row>
    <row r="2074" spans="2:22" ht="3.65" customHeight="1">
      <c r="B2074" s="212"/>
      <c r="K2074" s="343"/>
      <c r="O2074" s="466"/>
      <c r="P2074" s="467"/>
      <c r="Q2074" s="482"/>
      <c r="R2074" s="875"/>
      <c r="S2074" s="875"/>
      <c r="T2074" s="483"/>
      <c r="U2074" s="466"/>
      <c r="V2074" s="467"/>
    </row>
    <row r="2075" spans="2:22" ht="3.65" customHeight="1">
      <c r="B2075" s="212"/>
      <c r="K2075" s="343"/>
      <c r="O2075" s="466"/>
      <c r="P2075" s="467"/>
      <c r="Q2075" s="482"/>
      <c r="R2075" s="875"/>
      <c r="S2075" s="875"/>
      <c r="T2075" s="483"/>
      <c r="U2075" s="466"/>
      <c r="V2075" s="467"/>
    </row>
    <row r="2076" spans="2:22" ht="3.65" customHeight="1">
      <c r="B2076" s="212"/>
      <c r="K2076" s="343"/>
      <c r="O2076" s="466"/>
      <c r="P2076" s="467"/>
      <c r="Q2076" s="482"/>
      <c r="R2076" s="875"/>
      <c r="S2076" s="875"/>
      <c r="T2076" s="483"/>
      <c r="U2076" s="466"/>
      <c r="V2076" s="467"/>
    </row>
    <row r="2077" spans="2:22" ht="3.65" customHeight="1">
      <c r="B2077" s="212"/>
      <c r="K2077" s="343"/>
      <c r="O2077" s="466"/>
      <c r="P2077" s="467"/>
      <c r="Q2077" s="482"/>
      <c r="R2077" s="875"/>
      <c r="S2077" s="875"/>
      <c r="T2077" s="483"/>
      <c r="U2077" s="466"/>
      <c r="V2077" s="467"/>
    </row>
    <row r="2078" spans="2:22" ht="3.65" customHeight="1">
      <c r="B2078" s="212"/>
      <c r="K2078" s="343"/>
      <c r="O2078" s="466"/>
      <c r="P2078" s="467"/>
      <c r="Q2078" s="482"/>
      <c r="R2078" s="875"/>
      <c r="S2078" s="875"/>
      <c r="T2078" s="483"/>
      <c r="U2078" s="466"/>
      <c r="V2078" s="467"/>
    </row>
    <row r="2079" spans="2:22" ht="3.65" customHeight="1">
      <c r="B2079" s="212"/>
      <c r="K2079" s="343"/>
      <c r="O2079" s="466"/>
      <c r="P2079" s="467"/>
      <c r="Q2079" s="482"/>
      <c r="R2079" s="875"/>
      <c r="S2079" s="875"/>
      <c r="T2079" s="483"/>
      <c r="U2079" s="466"/>
      <c r="V2079" s="467"/>
    </row>
    <row r="2080" spans="2:22" ht="3.65" customHeight="1">
      <c r="B2080" s="212"/>
      <c r="K2080" s="343"/>
      <c r="O2080" s="466"/>
      <c r="P2080" s="467"/>
      <c r="Q2080" s="482"/>
      <c r="R2080" s="875"/>
      <c r="S2080" s="875"/>
      <c r="T2080" s="483"/>
      <c r="U2080" s="466"/>
      <c r="V2080" s="467"/>
    </row>
    <row r="2081" spans="2:22" ht="3.65" customHeight="1">
      <c r="B2081" s="212"/>
      <c r="K2081" s="343"/>
      <c r="O2081" s="466"/>
      <c r="P2081" s="467"/>
      <c r="Q2081" s="482"/>
      <c r="R2081" s="899"/>
      <c r="S2081" s="900"/>
      <c r="T2081" s="483"/>
      <c r="U2081" s="466"/>
      <c r="V2081" s="467"/>
    </row>
    <row r="2082" spans="2:22" ht="3.65" customHeight="1">
      <c r="B2082" s="212"/>
      <c r="K2082" s="343"/>
      <c r="O2082" s="466"/>
      <c r="P2082" s="467"/>
      <c r="Q2082" s="482"/>
      <c r="R2082" s="902"/>
      <c r="S2082" s="904"/>
      <c r="T2082" s="483"/>
      <c r="U2082" s="466"/>
      <c r="V2082" s="467"/>
    </row>
    <row r="2083" spans="2:22" ht="3.65" customHeight="1">
      <c r="B2083" s="212"/>
      <c r="K2083" s="343"/>
      <c r="O2083" s="466"/>
      <c r="P2083" s="467"/>
      <c r="Q2083" s="22"/>
      <c r="R2083" s="22"/>
      <c r="S2083" s="22"/>
      <c r="T2083" s="22"/>
      <c r="U2083" s="466"/>
      <c r="V2083" s="467"/>
    </row>
    <row r="2084" spans="2:22" ht="3.65" customHeight="1">
      <c r="B2084" s="212"/>
      <c r="K2084" s="343"/>
      <c r="O2084" s="466"/>
      <c r="P2084" s="467"/>
      <c r="Q2084" s="22"/>
      <c r="R2084" s="22"/>
      <c r="S2084" s="22"/>
      <c r="T2084" s="22"/>
      <c r="U2084" s="466"/>
      <c r="V2084" s="467"/>
    </row>
    <row r="2085" spans="2:22" ht="3.65" customHeight="1">
      <c r="B2085" s="212"/>
      <c r="K2085" s="343"/>
      <c r="O2085" s="466"/>
      <c r="P2085" s="467"/>
      <c r="Q2085" s="22"/>
      <c r="R2085" s="22"/>
      <c r="S2085" s="22"/>
      <c r="T2085" s="22"/>
      <c r="U2085" s="466"/>
      <c r="V2085" s="467"/>
    </row>
    <row r="2086" spans="2:22" ht="3.65" customHeight="1">
      <c r="B2086" s="212"/>
      <c r="K2086" s="343"/>
      <c r="O2086" s="466"/>
      <c r="P2086" s="467"/>
      <c r="Q2086" s="22"/>
      <c r="R2086" s="22"/>
      <c r="S2086" s="22"/>
      <c r="T2086" s="22"/>
      <c r="U2086" s="466"/>
      <c r="V2086" s="467"/>
    </row>
    <row r="2087" spans="2:22" ht="3.65" customHeight="1">
      <c r="B2087" s="212"/>
      <c r="K2087" s="343"/>
      <c r="O2087" s="466"/>
      <c r="P2087" s="467"/>
      <c r="Q2087" s="22"/>
      <c r="R2087" s="22"/>
      <c r="S2087" s="22"/>
      <c r="T2087" s="22"/>
      <c r="U2087" s="466"/>
      <c r="V2087" s="467"/>
    </row>
    <row r="2088" spans="2:22" ht="3.65" customHeight="1">
      <c r="B2088" s="212"/>
      <c r="K2088" s="343"/>
      <c r="O2088" s="466"/>
      <c r="P2088" s="467"/>
      <c r="Q2088" s="22"/>
      <c r="R2088" s="22"/>
      <c r="S2088" s="22"/>
      <c r="T2088" s="22"/>
      <c r="U2088" s="466"/>
      <c r="V2088" s="467"/>
    </row>
    <row r="2089" spans="2:22" ht="3.65" customHeight="1">
      <c r="B2089" s="212"/>
      <c r="K2089" s="343"/>
      <c r="O2089" s="466"/>
      <c r="P2089" s="467"/>
      <c r="Q2089" s="22"/>
      <c r="R2089" s="22"/>
      <c r="S2089" s="22"/>
      <c r="T2089" s="22"/>
      <c r="U2089" s="466"/>
      <c r="V2089" s="467"/>
    </row>
    <row r="2090" spans="2:22" ht="3.65" customHeight="1">
      <c r="B2090" s="212"/>
      <c r="K2090" s="343"/>
      <c r="O2090" s="466"/>
      <c r="P2090" s="467"/>
      <c r="Q2090" s="22"/>
      <c r="R2090" s="22"/>
      <c r="S2090" s="22"/>
      <c r="T2090" s="22"/>
      <c r="U2090" s="466"/>
      <c r="V2090" s="467"/>
    </row>
    <row r="2091" spans="2:22" ht="3.65" customHeight="1">
      <c r="B2091" s="212"/>
      <c r="K2091" s="343"/>
      <c r="O2091" s="466"/>
      <c r="P2091" s="467"/>
      <c r="Q2091" s="22"/>
      <c r="R2091" s="22"/>
      <c r="S2091" s="22"/>
      <c r="T2091" s="22"/>
      <c r="U2091" s="466"/>
      <c r="V2091" s="467"/>
    </row>
    <row r="2092" spans="2:22" ht="3.65" customHeight="1">
      <c r="B2092" s="212"/>
      <c r="K2092" s="343"/>
      <c r="O2092" s="466"/>
      <c r="P2092" s="467"/>
      <c r="Q2092" s="22"/>
      <c r="R2092" s="22"/>
      <c r="S2092" s="22"/>
      <c r="T2092" s="22"/>
      <c r="U2092" s="466"/>
      <c r="V2092" s="467"/>
    </row>
    <row r="2093" spans="2:22" ht="3.65" customHeight="1">
      <c r="B2093" s="212"/>
      <c r="K2093" s="343"/>
      <c r="O2093" s="466"/>
      <c r="P2093" s="467"/>
      <c r="Q2093" s="22"/>
      <c r="R2093" s="22"/>
      <c r="S2093" s="22"/>
      <c r="T2093" s="22"/>
      <c r="U2093" s="466"/>
      <c r="V2093" s="467"/>
    </row>
    <row r="2094" spans="2:22" ht="3.65" customHeight="1">
      <c r="B2094" s="212"/>
      <c r="K2094" s="343"/>
      <c r="O2094" s="466"/>
      <c r="P2094" s="467"/>
      <c r="Q2094" s="22"/>
      <c r="R2094" s="22"/>
      <c r="S2094" s="22"/>
      <c r="T2094" s="22"/>
      <c r="U2094" s="466"/>
      <c r="V2094" s="467"/>
    </row>
    <row r="2095" spans="2:22" ht="3.65" customHeight="1">
      <c r="B2095" s="212"/>
      <c r="K2095" s="343"/>
      <c r="O2095" s="466"/>
      <c r="P2095" s="467"/>
      <c r="Q2095" s="22"/>
      <c r="R2095" s="22"/>
      <c r="S2095" s="22"/>
      <c r="T2095" s="22"/>
      <c r="U2095" s="466"/>
      <c r="V2095" s="467"/>
    </row>
    <row r="2096" spans="2:22" ht="3.65" customHeight="1">
      <c r="B2096" s="212"/>
      <c r="K2096" s="343"/>
      <c r="O2096" s="466"/>
      <c r="P2096" s="467"/>
      <c r="Q2096" s="993" t="s">
        <v>220</v>
      </c>
      <c r="R2096" s="994"/>
      <c r="S2096" s="994"/>
      <c r="T2096" s="995"/>
      <c r="U2096" s="466"/>
      <c r="V2096" s="467"/>
    </row>
    <row r="2097" spans="2:109" ht="3.65" customHeight="1">
      <c r="B2097" s="212"/>
      <c r="K2097" s="343"/>
      <c r="O2097" s="462"/>
      <c r="P2097" s="465"/>
      <c r="Q2097" s="996"/>
      <c r="R2097" s="997"/>
      <c r="S2097" s="997"/>
      <c r="T2097" s="998"/>
      <c r="U2097" s="462"/>
      <c r="V2097" s="465"/>
    </row>
    <row r="2098" spans="2:109" ht="3.65" customHeight="1">
      <c r="B2098" s="212"/>
      <c r="K2098" s="343"/>
      <c r="O2098" s="459"/>
      <c r="P2098" s="460"/>
      <c r="Q2098" s="460"/>
      <c r="R2098" s="460"/>
      <c r="S2098" s="460"/>
      <c r="T2098" s="460"/>
      <c r="U2098" s="460"/>
      <c r="V2098" s="461"/>
    </row>
    <row r="2099" spans="2:109" ht="3.65" customHeight="1">
      <c r="B2099" s="212"/>
      <c r="K2099" s="343"/>
      <c r="O2099" s="462"/>
      <c r="P2099" s="463"/>
      <c r="Q2099" s="463"/>
      <c r="R2099" s="463"/>
      <c r="S2099" s="463"/>
      <c r="T2099" s="463"/>
      <c r="U2099" s="463"/>
      <c r="V2099" s="465"/>
    </row>
    <row r="2100" spans="2:109" ht="3.65" customHeight="1">
      <c r="B2100" s="212"/>
      <c r="K2100" s="343"/>
      <c r="O2100" s="473"/>
      <c r="P2100" s="474"/>
      <c r="Q2100" s="474"/>
      <c r="R2100" s="474"/>
      <c r="S2100" s="474"/>
      <c r="T2100" s="474"/>
      <c r="U2100" s="474"/>
      <c r="V2100" s="475"/>
    </row>
    <row r="2101" spans="2:109" ht="3.65" customHeight="1">
      <c r="B2101" s="212"/>
      <c r="K2101" s="343"/>
      <c r="O2101" s="476"/>
      <c r="P2101" s="477"/>
      <c r="Q2101" s="477"/>
      <c r="R2101" s="477"/>
      <c r="S2101" s="477"/>
      <c r="T2101" s="477"/>
      <c r="U2101" s="477"/>
      <c r="V2101" s="478"/>
    </row>
    <row r="2102" spans="2:109" ht="3.65" customHeight="1">
      <c r="B2102" s="212"/>
      <c r="K2102" s="343"/>
      <c r="O2102" s="476"/>
      <c r="P2102" s="477"/>
      <c r="Q2102" s="477"/>
      <c r="R2102" s="477"/>
      <c r="S2102" s="477"/>
      <c r="T2102" s="477"/>
      <c r="U2102" s="477"/>
      <c r="V2102" s="478"/>
    </row>
    <row r="2103" spans="2:109" ht="3.65" customHeight="1">
      <c r="B2103" s="212"/>
      <c r="K2103" s="343"/>
      <c r="O2103" s="479"/>
      <c r="P2103" s="480"/>
      <c r="Q2103" s="480"/>
      <c r="R2103" s="480"/>
      <c r="S2103" s="480"/>
      <c r="T2103" s="480"/>
      <c r="U2103" s="480"/>
      <c r="V2103" s="481"/>
    </row>
    <row r="2104" spans="2:109" ht="3.65" customHeight="1">
      <c r="B2104" s="212"/>
      <c r="K2104" s="343"/>
    </row>
    <row r="2105" spans="2:109" ht="3.65" customHeight="1">
      <c r="B2105" s="212"/>
      <c r="K2105" s="343"/>
    </row>
    <row r="2106" spans="2:109" ht="3.65" customHeight="1">
      <c r="B2106" s="212"/>
      <c r="K2106" s="343"/>
    </row>
    <row r="2107" spans="2:109" ht="3.65" customHeight="1">
      <c r="B2107" s="205"/>
      <c r="C2107" s="259"/>
      <c r="D2107" s="259"/>
      <c r="E2107" s="259"/>
      <c r="F2107" s="259"/>
      <c r="G2107" s="259"/>
      <c r="H2107" s="259"/>
      <c r="I2107" s="259"/>
      <c r="J2107" s="259"/>
      <c r="K2107" s="323"/>
      <c r="L2107" s="259"/>
      <c r="M2107" s="259"/>
      <c r="N2107" s="259"/>
      <c r="O2107" s="259"/>
      <c r="P2107" s="259"/>
      <c r="Q2107" s="259"/>
      <c r="R2107" s="259"/>
      <c r="S2107" s="259"/>
      <c r="T2107" s="259"/>
      <c r="U2107" s="259"/>
      <c r="V2107" s="259"/>
      <c r="W2107" s="259"/>
      <c r="X2107" s="259"/>
      <c r="Y2107" s="259"/>
      <c r="Z2107" s="259"/>
      <c r="AA2107" s="259"/>
      <c r="AB2107" s="259"/>
      <c r="AC2107" s="259"/>
      <c r="AD2107" s="259"/>
      <c r="AE2107" s="259"/>
      <c r="AF2107" s="259"/>
      <c r="AG2107" s="259"/>
      <c r="AH2107" s="259"/>
      <c r="AI2107" s="259"/>
      <c r="AJ2107" s="259"/>
      <c r="AK2107" s="259"/>
      <c r="AL2107" s="259"/>
      <c r="AM2107" s="259"/>
      <c r="AN2107" s="259"/>
      <c r="AO2107" s="259"/>
      <c r="AP2107" s="259"/>
      <c r="AQ2107" s="259"/>
      <c r="AR2107" s="259"/>
      <c r="AS2107" s="259"/>
      <c r="AT2107" s="259"/>
      <c r="AU2107" s="259"/>
      <c r="AV2107" s="259"/>
      <c r="AW2107" s="259"/>
      <c r="AX2107" s="259"/>
      <c r="AY2107" s="259"/>
      <c r="AZ2107" s="259"/>
      <c r="BA2107" s="259"/>
      <c r="BB2107" s="259"/>
      <c r="BC2107" s="259"/>
      <c r="BD2107" s="259"/>
      <c r="BE2107" s="259"/>
      <c r="BF2107" s="259"/>
      <c r="BG2107" s="259"/>
      <c r="BH2107" s="259"/>
      <c r="BI2107" s="259"/>
      <c r="BJ2107" s="259"/>
      <c r="BK2107" s="259"/>
      <c r="BL2107" s="259"/>
      <c r="BM2107" s="259"/>
      <c r="BN2107" s="259"/>
      <c r="BO2107" s="259"/>
      <c r="BP2107" s="259"/>
      <c r="BQ2107" s="259"/>
      <c r="BR2107" s="259"/>
      <c r="BS2107" s="259"/>
      <c r="BT2107" s="259"/>
      <c r="BU2107" s="259"/>
      <c r="BV2107" s="259"/>
      <c r="BW2107" s="259"/>
      <c r="BX2107" s="259"/>
      <c r="BY2107" s="259"/>
      <c r="BZ2107" s="259"/>
      <c r="CA2107" s="259"/>
      <c r="CB2107" s="259"/>
      <c r="CC2107" s="259"/>
      <c r="CD2107" s="259"/>
      <c r="CE2107" s="259"/>
      <c r="CF2107" s="259"/>
      <c r="CG2107" s="259"/>
      <c r="CH2107" s="259"/>
      <c r="CI2107" s="259"/>
      <c r="CJ2107" s="259"/>
      <c r="CK2107" s="259"/>
      <c r="CL2107" s="259"/>
      <c r="CM2107" s="259"/>
      <c r="CN2107" s="259"/>
      <c r="CO2107" s="259"/>
      <c r="CP2107" s="259"/>
      <c r="CQ2107" s="259"/>
      <c r="CR2107" s="259"/>
      <c r="CS2107" s="259"/>
      <c r="CT2107" s="259"/>
      <c r="CU2107" s="259"/>
      <c r="CV2107" s="259"/>
      <c r="CW2107" s="259"/>
      <c r="CX2107" s="259"/>
      <c r="CY2107" s="259"/>
      <c r="CZ2107" s="259"/>
      <c r="DA2107" s="259"/>
      <c r="DB2107" s="259"/>
      <c r="DC2107" s="259"/>
      <c r="DD2107" s="259"/>
      <c r="DE2107" s="259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24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40" t="str">
        <f>"T_VBB"&amp;"X"&amp;G2109&amp;"X"&amp;I2109&amp;"X"&amp;J2109</f>
        <v>T_VBBX1250X3of4X1800</v>
      </c>
      <c r="C2109" s="208"/>
      <c r="D2109" s="209" t="s">
        <v>75</v>
      </c>
      <c r="E2109" s="341" t="s">
        <v>220</v>
      </c>
      <c r="F2109" s="208" t="s">
        <v>125</v>
      </c>
      <c r="G2109" s="456">
        <v>1250</v>
      </c>
      <c r="H2109" s="325" t="s">
        <v>234</v>
      </c>
      <c r="I2109" s="457" t="s">
        <v>193</v>
      </c>
      <c r="J2109" s="210">
        <v>1800</v>
      </c>
      <c r="K2109" s="342"/>
      <c r="L2109" s="260"/>
      <c r="M2109" s="260"/>
      <c r="N2109" s="260"/>
      <c r="O2109" s="260"/>
      <c r="P2109" s="260"/>
      <c r="Q2109" s="260"/>
      <c r="R2109" s="260"/>
      <c r="S2109" s="260"/>
      <c r="T2109" s="260"/>
      <c r="U2109" s="260"/>
      <c r="V2109" s="260"/>
      <c r="W2109" s="260"/>
      <c r="X2109" s="260"/>
      <c r="Y2109" s="260"/>
      <c r="Z2109" s="260"/>
      <c r="AA2109" s="260"/>
      <c r="AB2109" s="260"/>
      <c r="AC2109" s="260"/>
      <c r="AD2109" s="260"/>
      <c r="AE2109" s="260"/>
      <c r="AF2109" s="260"/>
      <c r="AG2109" s="260"/>
      <c r="AH2109" s="260"/>
      <c r="AI2109" s="260"/>
      <c r="AJ2109" s="260"/>
      <c r="AK2109" s="260"/>
      <c r="AL2109" s="260"/>
      <c r="AM2109" s="260"/>
      <c r="AN2109" s="260"/>
      <c r="AO2109" s="260"/>
      <c r="AP2109" s="260"/>
      <c r="AQ2109" s="260"/>
      <c r="AR2109" s="260"/>
      <c r="AS2109" s="260"/>
      <c r="AT2109" s="260"/>
      <c r="AU2109" s="260"/>
      <c r="AV2109" s="260"/>
      <c r="AW2109" s="260"/>
      <c r="AX2109" s="260"/>
      <c r="AY2109" s="260"/>
      <c r="AZ2109" s="260"/>
      <c r="BA2109" s="260"/>
      <c r="BB2109" s="260"/>
      <c r="BC2109" s="260"/>
      <c r="BD2109" s="260"/>
      <c r="BE2109" s="260"/>
      <c r="BF2109" s="260"/>
      <c r="BG2109" s="260"/>
      <c r="BH2109" s="260"/>
      <c r="BI2109" s="260"/>
      <c r="BJ2109" s="260"/>
      <c r="BK2109" s="260"/>
      <c r="BL2109" s="260"/>
      <c r="BM2109" s="260"/>
      <c r="BN2109" s="260"/>
      <c r="BO2109" s="260"/>
      <c r="BP2109" s="260"/>
      <c r="BQ2109" s="260"/>
      <c r="BR2109" s="260"/>
      <c r="BS2109" s="260"/>
      <c r="BT2109" s="260"/>
      <c r="BU2109" s="260"/>
      <c r="BV2109" s="260"/>
      <c r="BW2109" s="260"/>
      <c r="BX2109" s="260"/>
      <c r="BY2109" s="260"/>
      <c r="BZ2109" s="260"/>
      <c r="CA2109" s="260"/>
      <c r="CB2109" s="260"/>
      <c r="CC2109" s="260"/>
      <c r="CD2109" s="260"/>
      <c r="CE2109" s="260"/>
      <c r="CF2109" s="260"/>
      <c r="CG2109" s="260"/>
      <c r="CH2109" s="260"/>
      <c r="CI2109" s="260"/>
      <c r="CJ2109" s="260"/>
      <c r="CK2109" s="260"/>
      <c r="CL2109" s="260"/>
      <c r="CM2109" s="260"/>
      <c r="CN2109" s="260"/>
      <c r="CO2109" s="260"/>
      <c r="CP2109" s="260"/>
      <c r="CQ2109" s="260"/>
      <c r="CR2109" s="260"/>
      <c r="CS2109" s="260"/>
      <c r="CT2109" s="260"/>
      <c r="CU2109" s="260"/>
      <c r="CV2109" s="260"/>
      <c r="CW2109" s="260"/>
      <c r="CX2109" s="260"/>
      <c r="CY2109" s="260"/>
      <c r="CZ2109" s="260"/>
      <c r="DA2109" s="260"/>
      <c r="DB2109" s="260"/>
      <c r="DC2109" s="260"/>
      <c r="DD2109" s="260"/>
      <c r="DE2109" s="260"/>
    </row>
    <row r="2110" spans="2:109" ht="3.65" customHeight="1">
      <c r="B2110" s="326" t="str">
        <f>MID(D2109,1,1)&amp;"_"&amp;E2109&amp;"X"&amp;MID(H2109,3,4)&amp;"X"&amp;MID(J2109,3,4)&amp;G2109&amp;I2109</f>
        <v>T_VBBX200X0012503of4</v>
      </c>
      <c r="K2110" s="343"/>
    </row>
    <row r="2111" spans="2:109" ht="3.65" customHeight="1">
      <c r="B2111" s="212"/>
      <c r="K2111" s="343"/>
    </row>
    <row r="2112" spans="2:109" ht="3.65" customHeight="1">
      <c r="B2112" s="212"/>
      <c r="K2112" s="343"/>
    </row>
    <row r="2113" spans="2:22" ht="3.65" customHeight="1">
      <c r="B2113" s="212"/>
      <c r="K2113" s="343"/>
    </row>
    <row r="2114" spans="2:22" ht="3.65" customHeight="1">
      <c r="B2114" s="212"/>
      <c r="K2114" s="343"/>
      <c r="O2114" s="459"/>
      <c r="P2114" s="460"/>
      <c r="Q2114" s="460"/>
      <c r="R2114" s="460"/>
      <c r="S2114" s="460"/>
      <c r="T2114" s="460"/>
      <c r="U2114" s="460"/>
      <c r="V2114" s="461"/>
    </row>
    <row r="2115" spans="2:22" ht="3.65" customHeight="1">
      <c r="B2115" s="212"/>
      <c r="K2115" s="343"/>
      <c r="O2115" s="462"/>
      <c r="P2115" s="463"/>
      <c r="Q2115" s="463"/>
      <c r="R2115" s="463"/>
      <c r="S2115" s="463"/>
      <c r="T2115" s="463"/>
      <c r="U2115" s="463"/>
      <c r="V2115" s="465"/>
    </row>
    <row r="2116" spans="2:22" ht="3.65" customHeight="1">
      <c r="B2116" s="212"/>
      <c r="K2116" s="343"/>
      <c r="O2116" s="459"/>
      <c r="P2116" s="461"/>
      <c r="Q2116" s="991" t="s">
        <v>111</v>
      </c>
      <c r="R2116" s="970"/>
      <c r="S2116" s="970"/>
      <c r="T2116" s="971"/>
      <c r="U2116" s="459"/>
      <c r="V2116" s="461"/>
    </row>
    <row r="2117" spans="2:22" ht="3.65" customHeight="1">
      <c r="B2117" s="212"/>
      <c r="K2117" s="343"/>
      <c r="O2117" s="466"/>
      <c r="P2117" s="467"/>
      <c r="Q2117" s="992"/>
      <c r="R2117" s="958"/>
      <c r="S2117" s="958"/>
      <c r="T2117" s="965"/>
      <c r="U2117" s="466"/>
      <c r="V2117" s="467"/>
    </row>
    <row r="2118" spans="2:22" ht="3.65" customHeight="1">
      <c r="B2118" s="212"/>
      <c r="K2118" s="343"/>
      <c r="O2118" s="466"/>
      <c r="P2118" s="467"/>
      <c r="Q2118" s="482"/>
      <c r="R2118" s="896"/>
      <c r="S2118" s="928"/>
      <c r="T2118" s="483"/>
      <c r="U2118" s="466"/>
      <c r="V2118" s="467"/>
    </row>
    <row r="2119" spans="2:22" ht="3.65" customHeight="1">
      <c r="B2119" s="212"/>
      <c r="K2119" s="343"/>
      <c r="O2119" s="466"/>
      <c r="P2119" s="467"/>
      <c r="Q2119" s="482"/>
      <c r="R2119" s="899"/>
      <c r="S2119" s="900"/>
      <c r="T2119" s="483"/>
      <c r="U2119" s="466"/>
      <c r="V2119" s="467"/>
    </row>
    <row r="2120" spans="2:22" ht="3.65" customHeight="1">
      <c r="B2120" s="212"/>
      <c r="K2120" s="343"/>
      <c r="O2120" s="466"/>
      <c r="P2120" s="467"/>
      <c r="Q2120" s="482"/>
      <c r="R2120" s="875"/>
      <c r="S2120" s="875"/>
      <c r="T2120" s="483"/>
      <c r="U2120" s="466"/>
      <c r="V2120" s="467"/>
    </row>
    <row r="2121" spans="2:22" ht="3.65" customHeight="1">
      <c r="B2121" s="212"/>
      <c r="K2121" s="343"/>
      <c r="O2121" s="466"/>
      <c r="P2121" s="467"/>
      <c r="Q2121" s="482"/>
      <c r="R2121" s="875"/>
      <c r="S2121" s="875"/>
      <c r="T2121" s="483"/>
      <c r="U2121" s="466"/>
      <c r="V2121" s="467"/>
    </row>
    <row r="2122" spans="2:22" ht="3.65" customHeight="1">
      <c r="B2122" s="212"/>
      <c r="K2122" s="343"/>
      <c r="O2122" s="466"/>
      <c r="P2122" s="467"/>
      <c r="Q2122" s="482"/>
      <c r="R2122" s="875"/>
      <c r="S2122" s="875"/>
      <c r="T2122" s="483"/>
      <c r="U2122" s="466"/>
      <c r="V2122" s="467"/>
    </row>
    <row r="2123" spans="2:22" ht="3.65" customHeight="1">
      <c r="B2123" s="212"/>
      <c r="K2123" s="343"/>
      <c r="O2123" s="466"/>
      <c r="P2123" s="467"/>
      <c r="Q2123" s="482"/>
      <c r="R2123" s="875"/>
      <c r="S2123" s="875"/>
      <c r="T2123" s="483"/>
      <c r="U2123" s="466"/>
      <c r="V2123" s="467"/>
    </row>
    <row r="2124" spans="2:22" ht="3.65" customHeight="1">
      <c r="B2124" s="212"/>
      <c r="K2124" s="343"/>
      <c r="O2124" s="466"/>
      <c r="P2124" s="467"/>
      <c r="Q2124" s="482"/>
      <c r="R2124" s="875"/>
      <c r="S2124" s="875"/>
      <c r="T2124" s="483"/>
      <c r="U2124" s="466"/>
      <c r="V2124" s="467"/>
    </row>
    <row r="2125" spans="2:22" ht="3.65" customHeight="1">
      <c r="B2125" s="212"/>
      <c r="K2125" s="343"/>
      <c r="O2125" s="466"/>
      <c r="P2125" s="467"/>
      <c r="Q2125" s="482"/>
      <c r="R2125" s="875"/>
      <c r="S2125" s="875"/>
      <c r="T2125" s="483"/>
      <c r="U2125" s="466"/>
      <c r="V2125" s="467"/>
    </row>
    <row r="2126" spans="2:22" ht="3.65" customHeight="1">
      <c r="B2126" s="212"/>
      <c r="K2126" s="343"/>
      <c r="O2126" s="466"/>
      <c r="P2126" s="467"/>
      <c r="Q2126" s="482"/>
      <c r="R2126" s="875"/>
      <c r="S2126" s="875"/>
      <c r="T2126" s="483"/>
      <c r="U2126" s="466"/>
      <c r="V2126" s="467"/>
    </row>
    <row r="2127" spans="2:22" ht="3.65" customHeight="1">
      <c r="B2127" s="212"/>
      <c r="K2127" s="343"/>
      <c r="O2127" s="466"/>
      <c r="P2127" s="467"/>
      <c r="Q2127" s="482"/>
      <c r="R2127" s="875"/>
      <c r="S2127" s="875"/>
      <c r="T2127" s="483"/>
      <c r="U2127" s="466"/>
      <c r="V2127" s="467"/>
    </row>
    <row r="2128" spans="2:22" ht="3.65" customHeight="1">
      <c r="B2128" s="212"/>
      <c r="K2128" s="343"/>
      <c r="O2128" s="466"/>
      <c r="P2128" s="467"/>
      <c r="Q2128" s="482"/>
      <c r="R2128" s="875"/>
      <c r="S2128" s="875"/>
      <c r="T2128" s="483"/>
      <c r="U2128" s="466"/>
      <c r="V2128" s="467"/>
    </row>
    <row r="2129" spans="2:22" ht="3.65" customHeight="1">
      <c r="B2129" s="212"/>
      <c r="K2129" s="343"/>
      <c r="O2129" s="466"/>
      <c r="P2129" s="467"/>
      <c r="Q2129" s="482"/>
      <c r="R2129" s="875"/>
      <c r="S2129" s="875"/>
      <c r="T2129" s="483"/>
      <c r="U2129" s="466"/>
      <c r="V2129" s="467"/>
    </row>
    <row r="2130" spans="2:22" ht="3.65" customHeight="1">
      <c r="B2130" s="212"/>
      <c r="K2130" s="343"/>
      <c r="O2130" s="466"/>
      <c r="P2130" s="467"/>
      <c r="Q2130" s="482"/>
      <c r="R2130" s="875"/>
      <c r="S2130" s="875"/>
      <c r="T2130" s="483"/>
      <c r="U2130" s="466"/>
      <c r="V2130" s="467"/>
    </row>
    <row r="2131" spans="2:22" ht="3.65" customHeight="1">
      <c r="B2131" s="212"/>
      <c r="K2131" s="343"/>
      <c r="O2131" s="466"/>
      <c r="P2131" s="467"/>
      <c r="Q2131" s="482"/>
      <c r="R2131" s="875"/>
      <c r="S2131" s="875"/>
      <c r="T2131" s="483"/>
      <c r="U2131" s="466"/>
      <c r="V2131" s="467"/>
    </row>
    <row r="2132" spans="2:22" ht="3.65" customHeight="1">
      <c r="B2132" s="212"/>
      <c r="K2132" s="343"/>
      <c r="O2132" s="466"/>
      <c r="P2132" s="467"/>
      <c r="Q2132" s="482"/>
      <c r="R2132" s="875"/>
      <c r="S2132" s="875"/>
      <c r="T2132" s="483"/>
      <c r="U2132" s="466"/>
      <c r="V2132" s="467"/>
    </row>
    <row r="2133" spans="2:22" ht="3.65" customHeight="1">
      <c r="B2133" s="212"/>
      <c r="K2133" s="343"/>
      <c r="O2133" s="466"/>
      <c r="P2133" s="467"/>
      <c r="Q2133" s="482"/>
      <c r="R2133" s="875"/>
      <c r="S2133" s="875"/>
      <c r="T2133" s="483"/>
      <c r="U2133" s="466"/>
      <c r="V2133" s="467"/>
    </row>
    <row r="2134" spans="2:22" ht="3.65" customHeight="1">
      <c r="B2134" s="212"/>
      <c r="K2134" s="343"/>
      <c r="O2134" s="466"/>
      <c r="P2134" s="467"/>
      <c r="Q2134" s="482"/>
      <c r="R2134" s="875"/>
      <c r="S2134" s="875"/>
      <c r="T2134" s="483"/>
      <c r="U2134" s="466"/>
      <c r="V2134" s="467"/>
    </row>
    <row r="2135" spans="2:22" ht="3.65" customHeight="1">
      <c r="B2135" s="212"/>
      <c r="K2135" s="343"/>
      <c r="O2135" s="466"/>
      <c r="P2135" s="467"/>
      <c r="Q2135" s="482"/>
      <c r="R2135" s="875"/>
      <c r="S2135" s="875"/>
      <c r="T2135" s="483"/>
      <c r="U2135" s="466"/>
      <c r="V2135" s="467"/>
    </row>
    <row r="2136" spans="2:22" ht="3.65" customHeight="1">
      <c r="B2136" s="212"/>
      <c r="K2136" s="343"/>
      <c r="O2136" s="466"/>
      <c r="P2136" s="467"/>
      <c r="Q2136" s="482"/>
      <c r="R2136" s="875"/>
      <c r="S2136" s="875"/>
      <c r="T2136" s="483"/>
      <c r="U2136" s="466"/>
      <c r="V2136" s="467"/>
    </row>
    <row r="2137" spans="2:22" ht="3.65" customHeight="1">
      <c r="B2137" s="212"/>
      <c r="K2137" s="343"/>
      <c r="O2137" s="466"/>
      <c r="P2137" s="467"/>
      <c r="Q2137" s="482"/>
      <c r="R2137" s="875"/>
      <c r="S2137" s="875"/>
      <c r="T2137" s="483"/>
      <c r="U2137" s="466"/>
      <c r="V2137" s="467"/>
    </row>
    <row r="2138" spans="2:22" ht="3.65" customHeight="1">
      <c r="B2138" s="212"/>
      <c r="K2138" s="343"/>
      <c r="O2138" s="466"/>
      <c r="P2138" s="467"/>
      <c r="Q2138" s="482"/>
      <c r="R2138" s="875"/>
      <c r="S2138" s="875"/>
      <c r="T2138" s="483"/>
      <c r="U2138" s="466"/>
      <c r="V2138" s="467"/>
    </row>
    <row r="2139" spans="2:22" ht="3.65" customHeight="1">
      <c r="B2139" s="212"/>
      <c r="K2139" s="343"/>
      <c r="O2139" s="466"/>
      <c r="P2139" s="467"/>
      <c r="Q2139" s="482"/>
      <c r="R2139" s="875"/>
      <c r="S2139" s="875"/>
      <c r="T2139" s="483"/>
      <c r="U2139" s="466"/>
      <c r="V2139" s="467"/>
    </row>
    <row r="2140" spans="2:22" ht="3.65" customHeight="1">
      <c r="B2140" s="212"/>
      <c r="K2140" s="343"/>
      <c r="O2140" s="466"/>
      <c r="P2140" s="467"/>
      <c r="Q2140" s="482"/>
      <c r="R2140" s="875"/>
      <c r="S2140" s="875"/>
      <c r="T2140" s="483"/>
      <c r="U2140" s="466"/>
      <c r="V2140" s="467"/>
    </row>
    <row r="2141" spans="2:22" ht="3.65" customHeight="1">
      <c r="B2141" s="212"/>
      <c r="K2141" s="343"/>
      <c r="O2141" s="466"/>
      <c r="P2141" s="467"/>
      <c r="Q2141" s="482"/>
      <c r="R2141" s="875"/>
      <c r="S2141" s="875"/>
      <c r="T2141" s="483"/>
      <c r="U2141" s="466"/>
      <c r="V2141" s="467"/>
    </row>
    <row r="2142" spans="2:22" ht="3.65" customHeight="1">
      <c r="B2142" s="212"/>
      <c r="K2142" s="343"/>
      <c r="O2142" s="466"/>
      <c r="P2142" s="467"/>
      <c r="Q2142" s="482"/>
      <c r="R2142" s="875"/>
      <c r="S2142" s="875"/>
      <c r="T2142" s="483"/>
      <c r="U2142" s="466"/>
      <c r="V2142" s="467"/>
    </row>
    <row r="2143" spans="2:22" ht="3.65" customHeight="1">
      <c r="B2143" s="212"/>
      <c r="K2143" s="343"/>
      <c r="O2143" s="466"/>
      <c r="P2143" s="467"/>
      <c r="Q2143" s="482"/>
      <c r="R2143" s="875"/>
      <c r="S2143" s="875"/>
      <c r="T2143" s="483"/>
      <c r="U2143" s="466"/>
      <c r="V2143" s="467"/>
    </row>
    <row r="2144" spans="2:22" ht="3.65" customHeight="1">
      <c r="B2144" s="212"/>
      <c r="K2144" s="343"/>
      <c r="O2144" s="466"/>
      <c r="P2144" s="467"/>
      <c r="Q2144" s="482"/>
      <c r="R2144" s="875"/>
      <c r="S2144" s="875"/>
      <c r="T2144" s="483"/>
      <c r="U2144" s="466"/>
      <c r="V2144" s="467"/>
    </row>
    <row r="2145" spans="2:22" ht="3.65" customHeight="1">
      <c r="B2145" s="212"/>
      <c r="K2145" s="343"/>
      <c r="O2145" s="466"/>
      <c r="P2145" s="467"/>
      <c r="Q2145" s="482"/>
      <c r="R2145" s="875"/>
      <c r="S2145" s="875"/>
      <c r="T2145" s="483"/>
      <c r="U2145" s="466"/>
      <c r="V2145" s="467"/>
    </row>
    <row r="2146" spans="2:22" ht="3.65" customHeight="1">
      <c r="B2146" s="212"/>
      <c r="K2146" s="343"/>
      <c r="O2146" s="466"/>
      <c r="P2146" s="467"/>
      <c r="Q2146" s="482"/>
      <c r="R2146" s="875"/>
      <c r="S2146" s="875"/>
      <c r="T2146" s="483"/>
      <c r="U2146" s="466"/>
      <c r="V2146" s="467"/>
    </row>
    <row r="2147" spans="2:22" ht="3.65" customHeight="1">
      <c r="B2147" s="212"/>
      <c r="K2147" s="343"/>
      <c r="O2147" s="466"/>
      <c r="P2147" s="467"/>
      <c r="Q2147" s="482"/>
      <c r="R2147" s="875"/>
      <c r="S2147" s="875"/>
      <c r="T2147" s="483"/>
      <c r="U2147" s="466"/>
      <c r="V2147" s="467"/>
    </row>
    <row r="2148" spans="2:22" ht="3.65" customHeight="1">
      <c r="B2148" s="212"/>
      <c r="K2148" s="343"/>
      <c r="O2148" s="466"/>
      <c r="P2148" s="467"/>
      <c r="Q2148" s="482"/>
      <c r="R2148" s="875"/>
      <c r="S2148" s="875"/>
      <c r="T2148" s="483"/>
      <c r="U2148" s="466"/>
      <c r="V2148" s="467"/>
    </row>
    <row r="2149" spans="2:22" ht="3.65" customHeight="1">
      <c r="B2149" s="212"/>
      <c r="K2149" s="343"/>
      <c r="O2149" s="466"/>
      <c r="P2149" s="467"/>
      <c r="Q2149" s="482"/>
      <c r="R2149" s="875"/>
      <c r="S2149" s="875"/>
      <c r="T2149" s="483"/>
      <c r="U2149" s="466"/>
      <c r="V2149" s="467"/>
    </row>
    <row r="2150" spans="2:22" ht="3.65" customHeight="1">
      <c r="B2150" s="212"/>
      <c r="K2150" s="343"/>
      <c r="O2150" s="466"/>
      <c r="P2150" s="467"/>
      <c r="Q2150" s="482"/>
      <c r="R2150" s="875"/>
      <c r="S2150" s="875"/>
      <c r="T2150" s="483"/>
      <c r="U2150" s="466"/>
      <c r="V2150" s="467"/>
    </row>
    <row r="2151" spans="2:22" ht="3.65" customHeight="1">
      <c r="B2151" s="212"/>
      <c r="K2151" s="343"/>
      <c r="O2151" s="466"/>
      <c r="P2151" s="467"/>
      <c r="Q2151" s="482"/>
      <c r="R2151" s="875"/>
      <c r="S2151" s="875"/>
      <c r="T2151" s="483"/>
      <c r="U2151" s="466"/>
      <c r="V2151" s="467"/>
    </row>
    <row r="2152" spans="2:22" ht="3.65" customHeight="1">
      <c r="B2152" s="212"/>
      <c r="K2152" s="343"/>
      <c r="O2152" s="466"/>
      <c r="P2152" s="467"/>
      <c r="Q2152" s="482"/>
      <c r="R2152" s="875"/>
      <c r="S2152" s="875"/>
      <c r="T2152" s="483"/>
      <c r="U2152" s="466"/>
      <c r="V2152" s="467"/>
    </row>
    <row r="2153" spans="2:22" ht="3.65" customHeight="1">
      <c r="B2153" s="212"/>
      <c r="K2153" s="343"/>
      <c r="O2153" s="466"/>
      <c r="P2153" s="467"/>
      <c r="Q2153" s="482"/>
      <c r="R2153" s="875"/>
      <c r="S2153" s="875"/>
      <c r="T2153" s="483"/>
      <c r="U2153" s="466"/>
      <c r="V2153" s="467"/>
    </row>
    <row r="2154" spans="2:22" ht="3.65" customHeight="1">
      <c r="B2154" s="212"/>
      <c r="K2154" s="343"/>
      <c r="O2154" s="466"/>
      <c r="P2154" s="467"/>
      <c r="Q2154" s="482"/>
      <c r="R2154" s="875"/>
      <c r="S2154" s="875"/>
      <c r="T2154" s="483"/>
      <c r="U2154" s="466"/>
      <c r="V2154" s="467"/>
    </row>
    <row r="2155" spans="2:22" ht="3.65" customHeight="1">
      <c r="B2155" s="212"/>
      <c r="K2155" s="343"/>
      <c r="O2155" s="466"/>
      <c r="P2155" s="467"/>
      <c r="Q2155" s="482"/>
      <c r="R2155" s="875"/>
      <c r="S2155" s="875"/>
      <c r="T2155" s="483"/>
      <c r="U2155" s="466"/>
      <c r="V2155" s="467"/>
    </row>
    <row r="2156" spans="2:22" ht="3.65" customHeight="1">
      <c r="B2156" s="212"/>
      <c r="K2156" s="343"/>
      <c r="O2156" s="466"/>
      <c r="P2156" s="467"/>
      <c r="Q2156" s="482"/>
      <c r="R2156" s="875"/>
      <c r="S2156" s="875"/>
      <c r="T2156" s="483"/>
      <c r="U2156" s="466"/>
      <c r="V2156" s="467"/>
    </row>
    <row r="2157" spans="2:22" ht="3.65" customHeight="1">
      <c r="B2157" s="212"/>
      <c r="K2157" s="343"/>
      <c r="O2157" s="466"/>
      <c r="P2157" s="467"/>
      <c r="Q2157" s="482"/>
      <c r="R2157" s="875"/>
      <c r="S2157" s="875"/>
      <c r="T2157" s="483"/>
      <c r="U2157" s="466"/>
      <c r="V2157" s="467"/>
    </row>
    <row r="2158" spans="2:22" ht="3.65" customHeight="1">
      <c r="B2158" s="212"/>
      <c r="K2158" s="343"/>
      <c r="O2158" s="466"/>
      <c r="P2158" s="467"/>
      <c r="Q2158" s="482"/>
      <c r="R2158" s="875"/>
      <c r="S2158" s="875"/>
      <c r="T2158" s="483"/>
      <c r="U2158" s="466"/>
      <c r="V2158" s="467"/>
    </row>
    <row r="2159" spans="2:22" ht="3.65" customHeight="1">
      <c r="B2159" s="212"/>
      <c r="K2159" s="343"/>
      <c r="O2159" s="466"/>
      <c r="P2159" s="467"/>
      <c r="Q2159" s="482"/>
      <c r="R2159" s="875"/>
      <c r="S2159" s="875"/>
      <c r="T2159" s="483"/>
      <c r="U2159" s="466"/>
      <c r="V2159" s="467"/>
    </row>
    <row r="2160" spans="2:22" ht="3.65" customHeight="1">
      <c r="B2160" s="212"/>
      <c r="K2160" s="343"/>
      <c r="O2160" s="466"/>
      <c r="P2160" s="467"/>
      <c r="Q2160" s="482"/>
      <c r="R2160" s="875"/>
      <c r="S2160" s="875"/>
      <c r="T2160" s="483"/>
      <c r="U2160" s="466"/>
      <c r="V2160" s="467"/>
    </row>
    <row r="2161" spans="2:22" ht="3.65" customHeight="1">
      <c r="B2161" s="212"/>
      <c r="K2161" s="343"/>
      <c r="O2161" s="466"/>
      <c r="P2161" s="467"/>
      <c r="Q2161" s="482"/>
      <c r="R2161" s="875"/>
      <c r="S2161" s="875"/>
      <c r="T2161" s="483"/>
      <c r="U2161" s="466"/>
      <c r="V2161" s="467"/>
    </row>
    <row r="2162" spans="2:22" ht="3.65" customHeight="1">
      <c r="B2162" s="212"/>
      <c r="K2162" s="343"/>
      <c r="O2162" s="466"/>
      <c r="P2162" s="467"/>
      <c r="Q2162" s="482"/>
      <c r="R2162" s="875"/>
      <c r="S2162" s="875"/>
      <c r="T2162" s="483"/>
      <c r="U2162" s="466"/>
      <c r="V2162" s="467"/>
    </row>
    <row r="2163" spans="2:22" ht="3.65" customHeight="1">
      <c r="B2163" s="212"/>
      <c r="K2163" s="343"/>
      <c r="O2163" s="466"/>
      <c r="P2163" s="467"/>
      <c r="Q2163" s="482"/>
      <c r="R2163" s="875"/>
      <c r="S2163" s="875"/>
      <c r="T2163" s="483"/>
      <c r="U2163" s="466"/>
      <c r="V2163" s="467"/>
    </row>
    <row r="2164" spans="2:22" ht="3.65" customHeight="1">
      <c r="B2164" s="212"/>
      <c r="K2164" s="343"/>
      <c r="O2164" s="466"/>
      <c r="P2164" s="467"/>
      <c r="Q2164" s="482"/>
      <c r="R2164" s="875"/>
      <c r="S2164" s="875"/>
      <c r="T2164" s="483"/>
      <c r="U2164" s="466"/>
      <c r="V2164" s="467"/>
    </row>
    <row r="2165" spans="2:22" ht="3.65" customHeight="1">
      <c r="B2165" s="212"/>
      <c r="K2165" s="343"/>
      <c r="O2165" s="466"/>
      <c r="P2165" s="467"/>
      <c r="Q2165" s="482"/>
      <c r="R2165" s="875"/>
      <c r="S2165" s="875"/>
      <c r="T2165" s="483"/>
      <c r="U2165" s="466"/>
      <c r="V2165" s="467"/>
    </row>
    <row r="2166" spans="2:22" ht="3.65" customHeight="1">
      <c r="B2166" s="212"/>
      <c r="K2166" s="343"/>
      <c r="O2166" s="466"/>
      <c r="P2166" s="467"/>
      <c r="Q2166" s="482"/>
      <c r="R2166" s="875"/>
      <c r="S2166" s="875"/>
      <c r="T2166" s="483"/>
      <c r="U2166" s="466"/>
      <c r="V2166" s="467"/>
    </row>
    <row r="2167" spans="2:22" ht="3.65" customHeight="1">
      <c r="B2167" s="212"/>
      <c r="K2167" s="343"/>
      <c r="O2167" s="466"/>
      <c r="P2167" s="467"/>
      <c r="Q2167" s="482"/>
      <c r="R2167" s="899"/>
      <c r="S2167" s="900"/>
      <c r="T2167" s="483"/>
      <c r="U2167" s="466"/>
      <c r="V2167" s="467"/>
    </row>
    <row r="2168" spans="2:22" ht="3.65" customHeight="1">
      <c r="B2168" s="212"/>
      <c r="K2168" s="343"/>
      <c r="O2168" s="466"/>
      <c r="P2168" s="467"/>
      <c r="Q2168" s="482"/>
      <c r="R2168" s="902"/>
      <c r="S2168" s="904"/>
      <c r="T2168" s="483"/>
      <c r="U2168" s="466"/>
      <c r="V2168" s="467"/>
    </row>
    <row r="2169" spans="2:22" ht="3.65" customHeight="1">
      <c r="B2169" s="212"/>
      <c r="K2169" s="343"/>
      <c r="O2169" s="466"/>
      <c r="P2169" s="467"/>
      <c r="Q2169" s="22"/>
      <c r="R2169" s="22"/>
      <c r="S2169" s="22"/>
      <c r="T2169" s="22"/>
      <c r="U2169" s="466"/>
      <c r="V2169" s="467"/>
    </row>
    <row r="2170" spans="2:22" ht="3.65" customHeight="1">
      <c r="B2170" s="212"/>
      <c r="K2170" s="343"/>
      <c r="O2170" s="466"/>
      <c r="P2170" s="467"/>
      <c r="Q2170" s="22"/>
      <c r="R2170" s="22"/>
      <c r="S2170" s="22"/>
      <c r="T2170" s="22"/>
      <c r="U2170" s="466"/>
      <c r="V2170" s="467"/>
    </row>
    <row r="2171" spans="2:22" ht="3.65" customHeight="1">
      <c r="B2171" s="212"/>
      <c r="K2171" s="343"/>
      <c r="O2171" s="466"/>
      <c r="P2171" s="467"/>
      <c r="Q2171" s="22"/>
      <c r="R2171" s="22"/>
      <c r="S2171" s="22"/>
      <c r="T2171" s="22"/>
      <c r="U2171" s="466"/>
      <c r="V2171" s="467"/>
    </row>
    <row r="2172" spans="2:22" ht="3.65" customHeight="1">
      <c r="B2172" s="212"/>
      <c r="K2172" s="343"/>
      <c r="O2172" s="466"/>
      <c r="P2172" s="467"/>
      <c r="Q2172" s="22"/>
      <c r="R2172" s="22"/>
      <c r="S2172" s="22"/>
      <c r="T2172" s="22"/>
      <c r="U2172" s="466"/>
      <c r="V2172" s="467"/>
    </row>
    <row r="2173" spans="2:22" ht="3.65" customHeight="1">
      <c r="B2173" s="212"/>
      <c r="K2173" s="343"/>
      <c r="O2173" s="466"/>
      <c r="P2173" s="467"/>
      <c r="Q2173" s="22"/>
      <c r="R2173" s="22"/>
      <c r="S2173" s="22"/>
      <c r="T2173" s="22"/>
      <c r="U2173" s="466"/>
      <c r="V2173" s="467"/>
    </row>
    <row r="2174" spans="2:22" ht="3.65" customHeight="1">
      <c r="B2174" s="212"/>
      <c r="K2174" s="343"/>
      <c r="O2174" s="466"/>
      <c r="P2174" s="467"/>
      <c r="Q2174" s="22"/>
      <c r="R2174" s="22"/>
      <c r="S2174" s="22"/>
      <c r="T2174" s="22"/>
      <c r="U2174" s="466"/>
      <c r="V2174" s="467"/>
    </row>
    <row r="2175" spans="2:22" ht="3.65" customHeight="1">
      <c r="B2175" s="212"/>
      <c r="K2175" s="343"/>
      <c r="O2175" s="466"/>
      <c r="P2175" s="467"/>
      <c r="Q2175" s="22"/>
      <c r="R2175" s="22"/>
      <c r="S2175" s="22"/>
      <c r="T2175" s="22"/>
      <c r="U2175" s="466"/>
      <c r="V2175" s="467"/>
    </row>
    <row r="2176" spans="2:22" ht="3.65" customHeight="1">
      <c r="B2176" s="212"/>
      <c r="K2176" s="343"/>
      <c r="O2176" s="466"/>
      <c r="P2176" s="467"/>
      <c r="Q2176" s="22"/>
      <c r="R2176" s="22"/>
      <c r="S2176" s="22"/>
      <c r="T2176" s="22"/>
      <c r="U2176" s="466"/>
      <c r="V2176" s="467"/>
    </row>
    <row r="2177" spans="2:22" ht="3.65" customHeight="1">
      <c r="B2177" s="212"/>
      <c r="K2177" s="343"/>
      <c r="O2177" s="466"/>
      <c r="P2177" s="467"/>
      <c r="Q2177" s="22"/>
      <c r="R2177" s="22"/>
      <c r="S2177" s="22"/>
      <c r="T2177" s="22"/>
      <c r="U2177" s="466"/>
      <c r="V2177" s="467"/>
    </row>
    <row r="2178" spans="2:22" ht="3.65" customHeight="1">
      <c r="B2178" s="212"/>
      <c r="K2178" s="343"/>
      <c r="O2178" s="466"/>
      <c r="P2178" s="467"/>
      <c r="Q2178" s="22"/>
      <c r="R2178" s="22"/>
      <c r="S2178" s="22"/>
      <c r="T2178" s="22"/>
      <c r="U2178" s="466"/>
      <c r="V2178" s="467"/>
    </row>
    <row r="2179" spans="2:22" ht="3.65" customHeight="1">
      <c r="B2179" s="212"/>
      <c r="K2179" s="343"/>
      <c r="O2179" s="466"/>
      <c r="P2179" s="467"/>
      <c r="Q2179" s="22"/>
      <c r="R2179" s="22"/>
      <c r="S2179" s="22"/>
      <c r="T2179" s="22"/>
      <c r="U2179" s="466"/>
      <c r="V2179" s="467"/>
    </row>
    <row r="2180" spans="2:22" ht="3.65" customHeight="1">
      <c r="B2180" s="212"/>
      <c r="K2180" s="343"/>
      <c r="O2180" s="466"/>
      <c r="P2180" s="467"/>
      <c r="Q2180" s="22"/>
      <c r="R2180" s="22"/>
      <c r="S2180" s="22"/>
      <c r="T2180" s="22"/>
      <c r="U2180" s="466"/>
      <c r="V2180" s="467"/>
    </row>
    <row r="2181" spans="2:22" ht="3.65" customHeight="1">
      <c r="B2181" s="212"/>
      <c r="K2181" s="343"/>
      <c r="O2181" s="466"/>
      <c r="P2181" s="467"/>
      <c r="Q2181" s="22"/>
      <c r="R2181" s="22"/>
      <c r="S2181" s="22"/>
      <c r="T2181" s="22"/>
      <c r="U2181" s="466"/>
      <c r="V2181" s="467"/>
    </row>
    <row r="2182" spans="2:22" ht="3.65" customHeight="1">
      <c r="B2182" s="212"/>
      <c r="K2182" s="343"/>
      <c r="O2182" s="466"/>
      <c r="P2182" s="467"/>
      <c r="Q2182" s="993" t="s">
        <v>220</v>
      </c>
      <c r="R2182" s="994"/>
      <c r="S2182" s="994"/>
      <c r="T2182" s="995"/>
      <c r="U2182" s="466"/>
      <c r="V2182" s="467"/>
    </row>
    <row r="2183" spans="2:22" ht="3.65" customHeight="1">
      <c r="B2183" s="212"/>
      <c r="K2183" s="343"/>
      <c r="O2183" s="462"/>
      <c r="P2183" s="465"/>
      <c r="Q2183" s="996"/>
      <c r="R2183" s="997"/>
      <c r="S2183" s="997"/>
      <c r="T2183" s="998"/>
      <c r="U2183" s="462"/>
      <c r="V2183" s="465"/>
    </row>
    <row r="2184" spans="2:22" ht="3.65" customHeight="1">
      <c r="B2184" s="212"/>
      <c r="K2184" s="343"/>
      <c r="O2184" s="459"/>
      <c r="P2184" s="460"/>
      <c r="Q2184" s="460"/>
      <c r="R2184" s="460"/>
      <c r="S2184" s="460"/>
      <c r="T2184" s="460"/>
      <c r="U2184" s="460"/>
      <c r="V2184" s="461"/>
    </row>
    <row r="2185" spans="2:22" ht="3.65" customHeight="1">
      <c r="B2185" s="212"/>
      <c r="K2185" s="343"/>
      <c r="O2185" s="462"/>
      <c r="P2185" s="463"/>
      <c r="Q2185" s="463"/>
      <c r="R2185" s="463"/>
      <c r="S2185" s="463"/>
      <c r="T2185" s="463"/>
      <c r="U2185" s="463"/>
      <c r="V2185" s="465"/>
    </row>
    <row r="2186" spans="2:22" ht="3.65" customHeight="1">
      <c r="B2186" s="212"/>
      <c r="K2186" s="343"/>
      <c r="O2186" s="473"/>
      <c r="P2186" s="474"/>
      <c r="Q2186" s="474"/>
      <c r="R2186" s="474"/>
      <c r="S2186" s="474"/>
      <c r="T2186" s="474"/>
      <c r="U2186" s="474"/>
      <c r="V2186" s="475"/>
    </row>
    <row r="2187" spans="2:22" ht="3.65" customHeight="1">
      <c r="B2187" s="212"/>
      <c r="K2187" s="343"/>
      <c r="O2187" s="476"/>
      <c r="P2187" s="477"/>
      <c r="Q2187" s="477"/>
      <c r="R2187" s="477"/>
      <c r="S2187" s="477"/>
      <c r="T2187" s="477"/>
      <c r="U2187" s="477"/>
      <c r="V2187" s="478"/>
    </row>
    <row r="2188" spans="2:22" ht="3.65" customHeight="1">
      <c r="B2188" s="212"/>
      <c r="K2188" s="343"/>
      <c r="O2188" s="476"/>
      <c r="P2188" s="477"/>
      <c r="Q2188" s="477"/>
      <c r="R2188" s="477"/>
      <c r="S2188" s="477"/>
      <c r="T2188" s="477"/>
      <c r="U2188" s="477"/>
      <c r="V2188" s="478"/>
    </row>
    <row r="2189" spans="2:22" ht="3.65" customHeight="1">
      <c r="B2189" s="212"/>
      <c r="K2189" s="343"/>
      <c r="O2189" s="479"/>
      <c r="P2189" s="480"/>
      <c r="Q2189" s="480"/>
      <c r="R2189" s="480"/>
      <c r="S2189" s="480"/>
      <c r="T2189" s="480"/>
      <c r="U2189" s="480"/>
      <c r="V2189" s="481"/>
    </row>
    <row r="2190" spans="2:22" ht="3.65" customHeight="1">
      <c r="B2190" s="212"/>
      <c r="K2190" s="343"/>
    </row>
    <row r="2191" spans="2:22" ht="3.65" customHeight="1">
      <c r="B2191" s="212"/>
      <c r="K2191" s="343"/>
    </row>
    <row r="2192" spans="2:22" ht="3.65" customHeight="1">
      <c r="B2192" s="212"/>
      <c r="K2192" s="343"/>
    </row>
    <row r="2193" spans="2:109" ht="3.65" customHeight="1">
      <c r="B2193" s="205"/>
      <c r="C2193" s="259"/>
      <c r="D2193" s="259"/>
      <c r="E2193" s="259"/>
      <c r="F2193" s="259"/>
      <c r="G2193" s="259"/>
      <c r="H2193" s="259"/>
      <c r="I2193" s="259"/>
      <c r="J2193" s="259"/>
      <c r="K2193" s="323"/>
      <c r="L2193" s="259"/>
      <c r="M2193" s="259"/>
      <c r="N2193" s="259"/>
      <c r="O2193" s="259"/>
      <c r="P2193" s="259"/>
      <c r="Q2193" s="259"/>
      <c r="R2193" s="259"/>
      <c r="S2193" s="259"/>
      <c r="T2193" s="259"/>
      <c r="U2193" s="259"/>
      <c r="V2193" s="259"/>
      <c r="W2193" s="259"/>
      <c r="X2193" s="259"/>
      <c r="Y2193" s="259"/>
      <c r="Z2193" s="259"/>
      <c r="AA2193" s="259"/>
      <c r="AB2193" s="259"/>
      <c r="AC2193" s="259"/>
      <c r="AD2193" s="259"/>
      <c r="AE2193" s="259"/>
      <c r="AF2193" s="259"/>
      <c r="AG2193" s="259"/>
      <c r="AH2193" s="259"/>
      <c r="AI2193" s="259"/>
      <c r="AJ2193" s="259"/>
      <c r="AK2193" s="259"/>
      <c r="AL2193" s="259"/>
      <c r="AM2193" s="259"/>
      <c r="AN2193" s="259"/>
      <c r="AO2193" s="259"/>
      <c r="AP2193" s="259"/>
      <c r="AQ2193" s="259"/>
      <c r="AR2193" s="259"/>
      <c r="AS2193" s="259"/>
      <c r="AT2193" s="259"/>
      <c r="AU2193" s="259"/>
      <c r="AV2193" s="259"/>
      <c r="AW2193" s="259"/>
      <c r="AX2193" s="259"/>
      <c r="AY2193" s="259"/>
      <c r="AZ2193" s="259"/>
      <c r="BA2193" s="259"/>
      <c r="BB2193" s="259"/>
      <c r="BC2193" s="259"/>
      <c r="BD2193" s="259"/>
      <c r="BE2193" s="259"/>
      <c r="BF2193" s="259"/>
      <c r="BG2193" s="259"/>
      <c r="BH2193" s="259"/>
      <c r="BI2193" s="259"/>
      <c r="BJ2193" s="259"/>
      <c r="BK2193" s="259"/>
      <c r="BL2193" s="259"/>
      <c r="BM2193" s="259"/>
      <c r="BN2193" s="259"/>
      <c r="BO2193" s="259"/>
      <c r="BP2193" s="259"/>
      <c r="BQ2193" s="259"/>
      <c r="BR2193" s="259"/>
      <c r="BS2193" s="259"/>
      <c r="BT2193" s="259"/>
      <c r="BU2193" s="259"/>
      <c r="BV2193" s="259"/>
      <c r="BW2193" s="259"/>
      <c r="BX2193" s="259"/>
      <c r="BY2193" s="259"/>
      <c r="BZ2193" s="259"/>
      <c r="CA2193" s="259"/>
      <c r="CB2193" s="259"/>
      <c r="CC2193" s="259"/>
      <c r="CD2193" s="259"/>
      <c r="CE2193" s="259"/>
      <c r="CF2193" s="259"/>
      <c r="CG2193" s="259"/>
      <c r="CH2193" s="259"/>
      <c r="CI2193" s="259"/>
      <c r="CJ2193" s="259"/>
      <c r="CK2193" s="259"/>
      <c r="CL2193" s="259"/>
      <c r="CM2193" s="259"/>
      <c r="CN2193" s="259"/>
      <c r="CO2193" s="259"/>
      <c r="CP2193" s="259"/>
      <c r="CQ2193" s="259"/>
      <c r="CR2193" s="259"/>
      <c r="CS2193" s="259"/>
      <c r="CT2193" s="259"/>
      <c r="CU2193" s="259"/>
      <c r="CV2193" s="259"/>
      <c r="CW2193" s="259"/>
      <c r="CX2193" s="259"/>
      <c r="CY2193" s="259"/>
      <c r="CZ2193" s="259"/>
      <c r="DA2193" s="259"/>
      <c r="DB2193" s="259"/>
      <c r="DC2193" s="259"/>
      <c r="DD2193" s="259"/>
      <c r="DE2193" s="259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24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40" t="str">
        <f>"T_VBB"&amp;"X"&amp;G2195&amp;"X"&amp;I2195&amp;"X"&amp;J2195</f>
        <v>T_VBBX1600X3of4X1800</v>
      </c>
      <c r="C2195" s="208"/>
      <c r="D2195" s="209" t="s">
        <v>75</v>
      </c>
      <c r="E2195" s="341" t="s">
        <v>220</v>
      </c>
      <c r="F2195" s="208" t="s">
        <v>125</v>
      </c>
      <c r="G2195" s="456">
        <v>1600</v>
      </c>
      <c r="H2195" s="325" t="s">
        <v>117</v>
      </c>
      <c r="I2195" s="457" t="s">
        <v>193</v>
      </c>
      <c r="J2195" s="210">
        <v>1800</v>
      </c>
      <c r="K2195" s="342"/>
      <c r="L2195" s="260"/>
      <c r="M2195" s="260"/>
      <c r="N2195" s="260"/>
      <c r="O2195" s="260"/>
      <c r="P2195" s="260"/>
      <c r="Q2195" s="260"/>
      <c r="R2195" s="260"/>
      <c r="S2195" s="260"/>
      <c r="T2195" s="260"/>
      <c r="U2195" s="260"/>
      <c r="V2195" s="260"/>
      <c r="W2195" s="260"/>
      <c r="X2195" s="260"/>
      <c r="Y2195" s="260"/>
      <c r="Z2195" s="260"/>
      <c r="AA2195" s="260"/>
      <c r="AB2195" s="260"/>
      <c r="AC2195" s="260"/>
      <c r="AD2195" s="260"/>
      <c r="AE2195" s="260"/>
      <c r="AF2195" s="260"/>
      <c r="AG2195" s="260"/>
      <c r="AH2195" s="260"/>
      <c r="AI2195" s="260"/>
      <c r="AJ2195" s="260"/>
      <c r="AK2195" s="260"/>
      <c r="AL2195" s="260"/>
      <c r="AM2195" s="260"/>
      <c r="AN2195" s="260"/>
      <c r="AO2195" s="260"/>
      <c r="AP2195" s="260"/>
      <c r="AQ2195" s="260"/>
      <c r="AR2195" s="260"/>
      <c r="AS2195" s="260"/>
      <c r="AT2195" s="260"/>
      <c r="AU2195" s="260"/>
      <c r="AV2195" s="260"/>
      <c r="AW2195" s="260"/>
      <c r="AX2195" s="260"/>
      <c r="AY2195" s="260"/>
      <c r="AZ2195" s="260"/>
      <c r="BA2195" s="260"/>
      <c r="BB2195" s="260"/>
      <c r="BC2195" s="260"/>
      <c r="BD2195" s="260"/>
      <c r="BE2195" s="260"/>
      <c r="BF2195" s="260"/>
      <c r="BG2195" s="260"/>
      <c r="BH2195" s="260"/>
      <c r="BI2195" s="260"/>
      <c r="BJ2195" s="260"/>
      <c r="BK2195" s="260"/>
      <c r="BL2195" s="260"/>
      <c r="BM2195" s="260"/>
      <c r="BN2195" s="260"/>
      <c r="BO2195" s="260"/>
      <c r="BP2195" s="260"/>
      <c r="BQ2195" s="260"/>
      <c r="BR2195" s="260"/>
      <c r="BS2195" s="260"/>
      <c r="BT2195" s="260"/>
      <c r="BU2195" s="260"/>
      <c r="BV2195" s="260"/>
      <c r="BW2195" s="260"/>
      <c r="BX2195" s="260"/>
      <c r="BY2195" s="260"/>
      <c r="BZ2195" s="260"/>
      <c r="CA2195" s="260"/>
      <c r="CB2195" s="260"/>
      <c r="CC2195" s="260"/>
      <c r="CD2195" s="260"/>
      <c r="CE2195" s="260"/>
      <c r="CF2195" s="260"/>
      <c r="CG2195" s="260"/>
      <c r="CH2195" s="260"/>
      <c r="CI2195" s="260"/>
      <c r="CJ2195" s="260"/>
      <c r="CK2195" s="260"/>
      <c r="CL2195" s="260"/>
      <c r="CM2195" s="260"/>
      <c r="CN2195" s="260"/>
      <c r="CO2195" s="260"/>
      <c r="CP2195" s="260"/>
      <c r="CQ2195" s="260"/>
      <c r="CR2195" s="260"/>
      <c r="CS2195" s="260"/>
      <c r="CT2195" s="260"/>
      <c r="CU2195" s="260"/>
      <c r="CV2195" s="260"/>
      <c r="CW2195" s="260"/>
      <c r="CX2195" s="260"/>
      <c r="CY2195" s="260"/>
      <c r="CZ2195" s="260"/>
      <c r="DA2195" s="260"/>
      <c r="DB2195" s="260"/>
      <c r="DC2195" s="260"/>
      <c r="DD2195" s="260"/>
      <c r="DE2195" s="260"/>
    </row>
    <row r="2196" spans="2:109" ht="3.65" customHeight="1">
      <c r="B2196" s="326" t="str">
        <f>MID(D2195,1,1)&amp;"_"&amp;E2195&amp;"X"&amp;MID(H2195,3,4)&amp;"X"&amp;MID(J2195,3,4)&amp;G2195&amp;I2195</f>
        <v>T_VBBX400X0016003of4</v>
      </c>
      <c r="K2196" s="343"/>
    </row>
    <row r="2197" spans="2:109" ht="3.65" customHeight="1">
      <c r="B2197" s="212"/>
      <c r="K2197" s="343"/>
    </row>
    <row r="2198" spans="2:109" ht="3.65" customHeight="1">
      <c r="B2198" s="212"/>
      <c r="K2198" s="343"/>
    </row>
    <row r="2199" spans="2:109" ht="3.65" customHeight="1">
      <c r="B2199" s="212"/>
      <c r="K2199" s="343"/>
    </row>
    <row r="2200" spans="2:109" ht="3.65" customHeight="1">
      <c r="B2200" s="212"/>
      <c r="K2200" s="343"/>
      <c r="O2200" s="486"/>
      <c r="P2200" s="487"/>
      <c r="Q2200" s="487"/>
      <c r="R2200" s="487"/>
      <c r="S2200" s="487"/>
      <c r="T2200" s="487"/>
      <c r="U2200" s="487"/>
      <c r="V2200" s="487"/>
      <c r="W2200" s="487"/>
      <c r="X2200" s="487"/>
      <c r="Y2200" s="487"/>
      <c r="Z2200" s="487"/>
      <c r="AA2200" s="487"/>
      <c r="AB2200" s="487"/>
      <c r="AC2200" s="487"/>
      <c r="AD2200" s="488"/>
    </row>
    <row r="2201" spans="2:109" ht="3.65" customHeight="1">
      <c r="B2201" s="212"/>
      <c r="K2201" s="343"/>
      <c r="O2201" s="489"/>
      <c r="P2201" s="490"/>
      <c r="Q2201" s="490"/>
      <c r="R2201" s="490"/>
      <c r="S2201" s="490"/>
      <c r="T2201" s="490"/>
      <c r="U2201" s="490"/>
      <c r="V2201" s="490"/>
      <c r="W2201" s="490"/>
      <c r="X2201" s="490"/>
      <c r="Y2201" s="490"/>
      <c r="Z2201" s="490"/>
      <c r="AA2201" s="490"/>
      <c r="AB2201" s="490"/>
      <c r="AC2201" s="490"/>
      <c r="AD2201" s="491"/>
    </row>
    <row r="2202" spans="2:109" ht="3.65" customHeight="1">
      <c r="B2202" s="212"/>
      <c r="K2202" s="343"/>
      <c r="O2202" s="492"/>
      <c r="P2202" s="493"/>
      <c r="Q2202" s="956" t="s">
        <v>111</v>
      </c>
      <c r="R2202" s="956"/>
      <c r="S2202" s="956"/>
      <c r="T2202" s="956"/>
      <c r="U2202" s="470"/>
      <c r="V2202" s="470"/>
      <c r="W2202" s="470"/>
      <c r="X2202" s="470"/>
      <c r="AC2202" s="492"/>
      <c r="AD2202" s="493"/>
    </row>
    <row r="2203" spans="2:109" ht="3.65" customHeight="1">
      <c r="B2203" s="212"/>
      <c r="K2203" s="343"/>
      <c r="O2203" s="492"/>
      <c r="P2203" s="493"/>
      <c r="Q2203" s="958"/>
      <c r="R2203" s="958"/>
      <c r="S2203" s="958"/>
      <c r="T2203" s="958"/>
      <c r="U2203" s="470"/>
      <c r="V2203" s="470"/>
      <c r="W2203" s="470"/>
      <c r="X2203" s="470"/>
      <c r="AC2203" s="492"/>
      <c r="AD2203" s="493"/>
    </row>
    <row r="2204" spans="2:109" ht="3.65" customHeight="1">
      <c r="B2204" s="212"/>
      <c r="K2204" s="343"/>
      <c r="O2204" s="492"/>
      <c r="P2204" s="493"/>
      <c r="Q2204" s="958"/>
      <c r="R2204" s="958"/>
      <c r="S2204" s="958"/>
      <c r="T2204" s="958"/>
      <c r="U2204" s="350"/>
      <c r="V2204" s="350"/>
      <c r="W2204" s="350"/>
      <c r="X2204" s="470"/>
      <c r="AC2204" s="492"/>
      <c r="AD2204" s="493"/>
    </row>
    <row r="2205" spans="2:109" ht="3.65" customHeight="1">
      <c r="B2205" s="212"/>
      <c r="K2205" s="343"/>
      <c r="O2205" s="492"/>
      <c r="P2205" s="493"/>
      <c r="Q2205" s="495"/>
      <c r="R2205" s="349"/>
      <c r="S2205" s="896"/>
      <c r="T2205" s="897"/>
      <c r="U2205" s="928"/>
      <c r="V2205" s="350"/>
      <c r="W2205" s="350"/>
      <c r="X2205" s="896"/>
      <c r="Y2205" s="897"/>
      <c r="Z2205" s="928"/>
      <c r="AA2205" s="470"/>
      <c r="AB2205" s="483"/>
      <c r="AC2205" s="492"/>
      <c r="AD2205" s="493"/>
    </row>
    <row r="2206" spans="2:109" ht="3.65" customHeight="1">
      <c r="B2206" s="212"/>
      <c r="K2206" s="343"/>
      <c r="O2206" s="492"/>
      <c r="P2206" s="493"/>
      <c r="Q2206" s="468"/>
      <c r="R2206" s="470"/>
      <c r="S2206" s="899"/>
      <c r="T2206" s="335"/>
      <c r="U2206" s="900"/>
      <c r="V2206" s="350"/>
      <c r="W2206" s="350"/>
      <c r="X2206" s="899"/>
      <c r="Y2206" s="335"/>
      <c r="Z2206" s="900"/>
      <c r="AA2206" s="470"/>
      <c r="AB2206" s="483"/>
      <c r="AC2206" s="492"/>
      <c r="AD2206" s="493"/>
    </row>
    <row r="2207" spans="2:109" ht="3.65" customHeight="1">
      <c r="B2207" s="212"/>
      <c r="K2207" s="343"/>
      <c r="O2207" s="492"/>
      <c r="P2207" s="493"/>
      <c r="Q2207" s="468"/>
      <c r="R2207" s="470"/>
      <c r="S2207" s="875"/>
      <c r="T2207" s="335"/>
      <c r="U2207" s="875"/>
      <c r="V2207" s="350"/>
      <c r="W2207" s="350"/>
      <c r="X2207" s="875"/>
      <c r="Y2207" s="335"/>
      <c r="Z2207" s="875"/>
      <c r="AA2207" s="470"/>
      <c r="AB2207" s="483"/>
      <c r="AC2207" s="492"/>
      <c r="AD2207" s="493"/>
    </row>
    <row r="2208" spans="2:109" ht="3.65" customHeight="1">
      <c r="B2208" s="212"/>
      <c r="K2208" s="343"/>
      <c r="O2208" s="492"/>
      <c r="P2208" s="493"/>
      <c r="Q2208" s="468"/>
      <c r="R2208" s="470"/>
      <c r="S2208" s="875"/>
      <c r="T2208" s="335"/>
      <c r="U2208" s="875"/>
      <c r="V2208" s="350"/>
      <c r="W2208" s="350"/>
      <c r="X2208" s="875"/>
      <c r="Y2208" s="335"/>
      <c r="Z2208" s="875"/>
      <c r="AA2208" s="470"/>
      <c r="AB2208" s="483"/>
      <c r="AC2208" s="492"/>
      <c r="AD2208" s="493"/>
    </row>
    <row r="2209" spans="2:30" ht="3.65" customHeight="1">
      <c r="B2209" s="212"/>
      <c r="K2209" s="343"/>
      <c r="O2209" s="492"/>
      <c r="P2209" s="493"/>
      <c r="Q2209" s="468"/>
      <c r="R2209" s="470"/>
      <c r="S2209" s="875"/>
      <c r="T2209" s="335"/>
      <c r="U2209" s="875"/>
      <c r="V2209" s="350"/>
      <c r="W2209" s="350"/>
      <c r="X2209" s="875"/>
      <c r="Y2209" s="335"/>
      <c r="Z2209" s="875"/>
      <c r="AA2209" s="470"/>
      <c r="AB2209" s="483"/>
      <c r="AC2209" s="492"/>
      <c r="AD2209" s="493"/>
    </row>
    <row r="2210" spans="2:30" ht="3.65" customHeight="1">
      <c r="B2210" s="212"/>
      <c r="K2210" s="343"/>
      <c r="O2210" s="492"/>
      <c r="P2210" s="493"/>
      <c r="Q2210" s="468"/>
      <c r="R2210" s="470"/>
      <c r="S2210" s="875"/>
      <c r="T2210" s="335"/>
      <c r="U2210" s="875"/>
      <c r="V2210" s="350"/>
      <c r="W2210" s="350"/>
      <c r="X2210" s="875"/>
      <c r="Y2210" s="335"/>
      <c r="Z2210" s="875"/>
      <c r="AA2210" s="470"/>
      <c r="AB2210" s="483"/>
      <c r="AC2210" s="492"/>
      <c r="AD2210" s="493"/>
    </row>
    <row r="2211" spans="2:30" ht="3.65" customHeight="1">
      <c r="B2211" s="212"/>
      <c r="K2211" s="343"/>
      <c r="O2211" s="492"/>
      <c r="P2211" s="493"/>
      <c r="Q2211" s="468"/>
      <c r="R2211" s="470"/>
      <c r="S2211" s="875"/>
      <c r="T2211" s="335"/>
      <c r="U2211" s="875"/>
      <c r="V2211" s="350"/>
      <c r="W2211" s="350"/>
      <c r="X2211" s="875"/>
      <c r="Y2211" s="335"/>
      <c r="Z2211" s="875"/>
      <c r="AA2211" s="470"/>
      <c r="AB2211" s="483"/>
      <c r="AC2211" s="492"/>
      <c r="AD2211" s="493"/>
    </row>
    <row r="2212" spans="2:30" ht="3.65" customHeight="1">
      <c r="B2212" s="212"/>
      <c r="K2212" s="343"/>
      <c r="O2212" s="492"/>
      <c r="P2212" s="493"/>
      <c r="Q2212" s="468"/>
      <c r="R2212" s="470"/>
      <c r="S2212" s="875"/>
      <c r="T2212" s="335"/>
      <c r="U2212" s="875"/>
      <c r="V2212" s="350"/>
      <c r="W2212" s="350"/>
      <c r="X2212" s="875"/>
      <c r="Y2212" s="335"/>
      <c r="Z2212" s="875"/>
      <c r="AA2212" s="470"/>
      <c r="AB2212" s="483"/>
      <c r="AC2212" s="492"/>
      <c r="AD2212" s="493"/>
    </row>
    <row r="2213" spans="2:30" ht="3.65" customHeight="1">
      <c r="B2213" s="212"/>
      <c r="K2213" s="343"/>
      <c r="O2213" s="492"/>
      <c r="P2213" s="493"/>
      <c r="Q2213" s="468"/>
      <c r="R2213" s="470"/>
      <c r="S2213" s="875"/>
      <c r="T2213" s="335"/>
      <c r="U2213" s="875"/>
      <c r="V2213" s="350"/>
      <c r="W2213" s="350"/>
      <c r="X2213" s="875"/>
      <c r="Y2213" s="335"/>
      <c r="Z2213" s="875"/>
      <c r="AA2213" s="470"/>
      <c r="AB2213" s="483"/>
      <c r="AC2213" s="492"/>
      <c r="AD2213" s="493"/>
    </row>
    <row r="2214" spans="2:30" ht="3.65" customHeight="1">
      <c r="B2214" s="212"/>
      <c r="K2214" s="343"/>
      <c r="O2214" s="492"/>
      <c r="P2214" s="493"/>
      <c r="Q2214" s="468"/>
      <c r="R2214" s="470"/>
      <c r="S2214" s="875"/>
      <c r="T2214" s="335"/>
      <c r="U2214" s="875"/>
      <c r="V2214" s="350"/>
      <c r="W2214" s="350"/>
      <c r="X2214" s="875"/>
      <c r="Y2214" s="335"/>
      <c r="Z2214" s="875"/>
      <c r="AA2214" s="470"/>
      <c r="AB2214" s="483"/>
      <c r="AC2214" s="492"/>
      <c r="AD2214" s="493"/>
    </row>
    <row r="2215" spans="2:30" ht="3.65" customHeight="1">
      <c r="B2215" s="212"/>
      <c r="K2215" s="343"/>
      <c r="O2215" s="492"/>
      <c r="P2215" s="493"/>
      <c r="Q2215" s="468"/>
      <c r="R2215" s="470"/>
      <c r="S2215" s="875"/>
      <c r="T2215" s="335"/>
      <c r="U2215" s="875"/>
      <c r="V2215" s="350"/>
      <c r="W2215" s="350"/>
      <c r="X2215" s="875"/>
      <c r="Y2215" s="335"/>
      <c r="Z2215" s="875"/>
      <c r="AA2215" s="470"/>
      <c r="AB2215" s="483"/>
      <c r="AC2215" s="492"/>
      <c r="AD2215" s="493"/>
    </row>
    <row r="2216" spans="2:30" ht="3.65" customHeight="1">
      <c r="B2216" s="212"/>
      <c r="K2216" s="343"/>
      <c r="O2216" s="492"/>
      <c r="P2216" s="493"/>
      <c r="Q2216" s="468"/>
      <c r="R2216" s="470"/>
      <c r="S2216" s="875"/>
      <c r="T2216" s="335"/>
      <c r="U2216" s="875"/>
      <c r="V2216" s="350"/>
      <c r="W2216" s="350"/>
      <c r="X2216" s="875"/>
      <c r="Y2216" s="335"/>
      <c r="Z2216" s="875"/>
      <c r="AA2216" s="470"/>
      <c r="AB2216" s="483"/>
      <c r="AC2216" s="492"/>
      <c r="AD2216" s="493"/>
    </row>
    <row r="2217" spans="2:30" ht="3.65" customHeight="1">
      <c r="B2217" s="212"/>
      <c r="K2217" s="343"/>
      <c r="O2217" s="492"/>
      <c r="P2217" s="493"/>
      <c r="Q2217" s="468"/>
      <c r="R2217" s="470"/>
      <c r="S2217" s="875"/>
      <c r="T2217" s="335"/>
      <c r="U2217" s="875"/>
      <c r="V2217" s="350"/>
      <c r="W2217" s="350"/>
      <c r="X2217" s="875"/>
      <c r="Y2217" s="335"/>
      <c r="Z2217" s="875"/>
      <c r="AA2217" s="470"/>
      <c r="AB2217" s="483"/>
      <c r="AC2217" s="492"/>
      <c r="AD2217" s="493"/>
    </row>
    <row r="2218" spans="2:30" ht="3.65" customHeight="1">
      <c r="B2218" s="212"/>
      <c r="K2218" s="343"/>
      <c r="O2218" s="492"/>
      <c r="P2218" s="493"/>
      <c r="Q2218" s="468"/>
      <c r="R2218" s="470"/>
      <c r="S2218" s="875"/>
      <c r="T2218" s="335"/>
      <c r="U2218" s="875"/>
      <c r="V2218" s="350"/>
      <c r="W2218" s="350"/>
      <c r="X2218" s="875"/>
      <c r="Y2218" s="335"/>
      <c r="Z2218" s="875"/>
      <c r="AA2218" s="470"/>
      <c r="AB2218" s="483"/>
      <c r="AC2218" s="492"/>
      <c r="AD2218" s="493"/>
    </row>
    <row r="2219" spans="2:30" ht="3.65" customHeight="1">
      <c r="B2219" s="212"/>
      <c r="K2219" s="343"/>
      <c r="O2219" s="492"/>
      <c r="P2219" s="493"/>
      <c r="Q2219" s="468"/>
      <c r="R2219" s="470"/>
      <c r="S2219" s="875"/>
      <c r="T2219" s="335"/>
      <c r="U2219" s="875"/>
      <c r="V2219" s="350"/>
      <c r="W2219" s="350"/>
      <c r="X2219" s="875"/>
      <c r="Y2219" s="335"/>
      <c r="Z2219" s="875"/>
      <c r="AA2219" s="470"/>
      <c r="AB2219" s="483"/>
      <c r="AC2219" s="492"/>
      <c r="AD2219" s="493"/>
    </row>
    <row r="2220" spans="2:30" ht="3.65" customHeight="1">
      <c r="B2220" s="212"/>
      <c r="K2220" s="343"/>
      <c r="O2220" s="492"/>
      <c r="P2220" s="493"/>
      <c r="Q2220" s="468"/>
      <c r="R2220" s="470"/>
      <c r="S2220" s="875"/>
      <c r="T2220" s="335"/>
      <c r="U2220" s="875"/>
      <c r="V2220" s="350"/>
      <c r="W2220" s="350"/>
      <c r="X2220" s="875"/>
      <c r="Y2220" s="335"/>
      <c r="Z2220" s="875"/>
      <c r="AA2220" s="470"/>
      <c r="AB2220" s="483"/>
      <c r="AC2220" s="492"/>
      <c r="AD2220" s="493"/>
    </row>
    <row r="2221" spans="2:30" ht="3.65" customHeight="1">
      <c r="B2221" s="212"/>
      <c r="K2221" s="343"/>
      <c r="O2221" s="492"/>
      <c r="P2221" s="493"/>
      <c r="Q2221" s="468"/>
      <c r="R2221" s="470"/>
      <c r="S2221" s="875"/>
      <c r="T2221" s="335"/>
      <c r="U2221" s="875"/>
      <c r="V2221" s="350"/>
      <c r="W2221" s="350"/>
      <c r="X2221" s="875"/>
      <c r="Y2221" s="335"/>
      <c r="Z2221" s="875"/>
      <c r="AA2221" s="470"/>
      <c r="AB2221" s="483"/>
      <c r="AC2221" s="492"/>
      <c r="AD2221" s="493"/>
    </row>
    <row r="2222" spans="2:30" ht="3.65" customHeight="1">
      <c r="B2222" s="212"/>
      <c r="K2222" s="343"/>
      <c r="O2222" s="492"/>
      <c r="P2222" s="493"/>
      <c r="Q2222" s="468"/>
      <c r="R2222" s="470"/>
      <c r="S2222" s="875"/>
      <c r="T2222" s="335"/>
      <c r="U2222" s="875"/>
      <c r="V2222" s="350"/>
      <c r="W2222" s="350"/>
      <c r="X2222" s="875"/>
      <c r="Y2222" s="335"/>
      <c r="Z2222" s="875"/>
      <c r="AA2222" s="470"/>
      <c r="AB2222" s="483"/>
      <c r="AC2222" s="492"/>
      <c r="AD2222" s="493"/>
    </row>
    <row r="2223" spans="2:30" ht="3.65" customHeight="1">
      <c r="B2223" s="212"/>
      <c r="K2223" s="343"/>
      <c r="O2223" s="492"/>
      <c r="P2223" s="493"/>
      <c r="Q2223" s="468"/>
      <c r="R2223" s="470"/>
      <c r="S2223" s="875"/>
      <c r="T2223" s="335"/>
      <c r="U2223" s="875"/>
      <c r="V2223" s="350"/>
      <c r="W2223" s="350"/>
      <c r="X2223" s="875"/>
      <c r="Y2223" s="335"/>
      <c r="Z2223" s="875"/>
      <c r="AA2223" s="470"/>
      <c r="AB2223" s="483"/>
      <c r="AC2223" s="492"/>
      <c r="AD2223" s="493"/>
    </row>
    <row r="2224" spans="2:30" ht="3.65" customHeight="1">
      <c r="B2224" s="212"/>
      <c r="K2224" s="343"/>
      <c r="O2224" s="492"/>
      <c r="P2224" s="493"/>
      <c r="Q2224" s="468"/>
      <c r="R2224" s="470"/>
      <c r="S2224" s="875"/>
      <c r="T2224" s="335"/>
      <c r="U2224" s="875"/>
      <c r="V2224" s="350"/>
      <c r="W2224" s="350"/>
      <c r="X2224" s="875"/>
      <c r="Y2224" s="335"/>
      <c r="Z2224" s="875"/>
      <c r="AA2224" s="470"/>
      <c r="AB2224" s="483"/>
      <c r="AC2224" s="492"/>
      <c r="AD2224" s="493"/>
    </row>
    <row r="2225" spans="2:30" ht="3.65" customHeight="1">
      <c r="B2225" s="212"/>
      <c r="K2225" s="343"/>
      <c r="O2225" s="492"/>
      <c r="P2225" s="493"/>
      <c r="Q2225" s="468"/>
      <c r="R2225" s="470"/>
      <c r="S2225" s="875"/>
      <c r="T2225" s="335"/>
      <c r="U2225" s="875"/>
      <c r="V2225" s="350"/>
      <c r="W2225" s="350"/>
      <c r="X2225" s="875"/>
      <c r="Y2225" s="335"/>
      <c r="Z2225" s="875"/>
      <c r="AA2225" s="470"/>
      <c r="AB2225" s="483"/>
      <c r="AC2225" s="492"/>
      <c r="AD2225" s="493"/>
    </row>
    <row r="2226" spans="2:30" ht="3.65" customHeight="1">
      <c r="B2226" s="212"/>
      <c r="K2226" s="343"/>
      <c r="O2226" s="492"/>
      <c r="P2226" s="493"/>
      <c r="Q2226" s="468"/>
      <c r="R2226" s="470"/>
      <c r="S2226" s="875"/>
      <c r="T2226" s="335"/>
      <c r="U2226" s="875"/>
      <c r="V2226" s="350"/>
      <c r="W2226" s="350"/>
      <c r="X2226" s="875"/>
      <c r="Y2226" s="335"/>
      <c r="Z2226" s="875"/>
      <c r="AA2226" s="470"/>
      <c r="AB2226" s="483"/>
      <c r="AC2226" s="492"/>
      <c r="AD2226" s="493"/>
    </row>
    <row r="2227" spans="2:30" ht="3.65" customHeight="1">
      <c r="B2227" s="212"/>
      <c r="K2227" s="343"/>
      <c r="O2227" s="492"/>
      <c r="P2227" s="493"/>
      <c r="Q2227" s="468"/>
      <c r="R2227" s="470"/>
      <c r="S2227" s="875"/>
      <c r="T2227" s="335"/>
      <c r="U2227" s="875"/>
      <c r="V2227" s="350"/>
      <c r="W2227" s="350"/>
      <c r="X2227" s="875"/>
      <c r="Y2227" s="335"/>
      <c r="Z2227" s="875"/>
      <c r="AA2227" s="470"/>
      <c r="AB2227" s="483"/>
      <c r="AC2227" s="492"/>
      <c r="AD2227" s="493"/>
    </row>
    <row r="2228" spans="2:30" ht="3.65" customHeight="1">
      <c r="B2228" s="212"/>
      <c r="K2228" s="343"/>
      <c r="O2228" s="492"/>
      <c r="P2228" s="493"/>
      <c r="Q2228" s="468"/>
      <c r="R2228" s="470"/>
      <c r="S2228" s="875"/>
      <c r="T2228" s="335"/>
      <c r="U2228" s="875"/>
      <c r="V2228" s="350"/>
      <c r="W2228" s="350"/>
      <c r="X2228" s="875"/>
      <c r="Y2228" s="335"/>
      <c r="Z2228" s="875"/>
      <c r="AA2228" s="470"/>
      <c r="AB2228" s="483"/>
      <c r="AC2228" s="492"/>
      <c r="AD2228" s="493"/>
    </row>
    <row r="2229" spans="2:30" ht="3.65" customHeight="1">
      <c r="B2229" s="212"/>
      <c r="K2229" s="343"/>
      <c r="O2229" s="492"/>
      <c r="P2229" s="493"/>
      <c r="Q2229" s="468"/>
      <c r="R2229" s="470"/>
      <c r="S2229" s="875"/>
      <c r="T2229" s="335"/>
      <c r="U2229" s="875"/>
      <c r="V2229" s="350"/>
      <c r="W2229" s="350"/>
      <c r="X2229" s="875"/>
      <c r="Y2229" s="335"/>
      <c r="Z2229" s="875"/>
      <c r="AA2229" s="470"/>
      <c r="AB2229" s="483"/>
      <c r="AC2229" s="492"/>
      <c r="AD2229" s="493"/>
    </row>
    <row r="2230" spans="2:30" ht="3.65" customHeight="1">
      <c r="B2230" s="212"/>
      <c r="K2230" s="343"/>
      <c r="O2230" s="492"/>
      <c r="P2230" s="493"/>
      <c r="Q2230" s="468"/>
      <c r="R2230" s="470"/>
      <c r="S2230" s="875"/>
      <c r="T2230" s="335"/>
      <c r="U2230" s="875"/>
      <c r="V2230" s="350"/>
      <c r="W2230" s="350"/>
      <c r="X2230" s="875"/>
      <c r="Y2230" s="335"/>
      <c r="Z2230" s="875"/>
      <c r="AA2230" s="470"/>
      <c r="AB2230" s="483"/>
      <c r="AC2230" s="492"/>
      <c r="AD2230" s="493"/>
    </row>
    <row r="2231" spans="2:30" ht="3.65" customHeight="1">
      <c r="B2231" s="212"/>
      <c r="K2231" s="343"/>
      <c r="O2231" s="492"/>
      <c r="P2231" s="493"/>
      <c r="Q2231" s="468"/>
      <c r="R2231" s="470"/>
      <c r="S2231" s="875"/>
      <c r="T2231" s="335"/>
      <c r="U2231" s="875"/>
      <c r="V2231" s="350"/>
      <c r="W2231" s="350"/>
      <c r="X2231" s="875"/>
      <c r="Y2231" s="335"/>
      <c r="Z2231" s="875"/>
      <c r="AA2231" s="470"/>
      <c r="AB2231" s="483"/>
      <c r="AC2231" s="492"/>
      <c r="AD2231" s="493"/>
    </row>
    <row r="2232" spans="2:30" ht="3.65" customHeight="1">
      <c r="B2232" s="212"/>
      <c r="K2232" s="343"/>
      <c r="O2232" s="492"/>
      <c r="P2232" s="493"/>
      <c r="Q2232" s="468"/>
      <c r="R2232" s="470"/>
      <c r="S2232" s="875"/>
      <c r="T2232" s="335"/>
      <c r="U2232" s="875"/>
      <c r="V2232" s="350"/>
      <c r="W2232" s="350"/>
      <c r="X2232" s="875"/>
      <c r="Y2232" s="335"/>
      <c r="Z2232" s="875"/>
      <c r="AA2232" s="470"/>
      <c r="AB2232" s="483"/>
      <c r="AC2232" s="492"/>
      <c r="AD2232" s="493"/>
    </row>
    <row r="2233" spans="2:30" ht="3.65" customHeight="1">
      <c r="B2233" s="212"/>
      <c r="K2233" s="343"/>
      <c r="O2233" s="492"/>
      <c r="P2233" s="493"/>
      <c r="Q2233" s="468"/>
      <c r="R2233" s="470"/>
      <c r="S2233" s="875"/>
      <c r="T2233" s="335"/>
      <c r="U2233" s="875"/>
      <c r="V2233" s="350"/>
      <c r="W2233" s="350"/>
      <c r="X2233" s="875"/>
      <c r="Y2233" s="335"/>
      <c r="Z2233" s="875"/>
      <c r="AA2233" s="470"/>
      <c r="AB2233" s="483"/>
      <c r="AC2233" s="492"/>
      <c r="AD2233" s="493"/>
    </row>
    <row r="2234" spans="2:30" ht="3.65" customHeight="1">
      <c r="B2234" s="212"/>
      <c r="K2234" s="343"/>
      <c r="O2234" s="492"/>
      <c r="P2234" s="493"/>
      <c r="Q2234" s="468"/>
      <c r="R2234" s="470"/>
      <c r="S2234" s="875"/>
      <c r="T2234" s="335"/>
      <c r="U2234" s="875"/>
      <c r="V2234" s="350"/>
      <c r="W2234" s="350"/>
      <c r="X2234" s="875"/>
      <c r="Y2234" s="335"/>
      <c r="Z2234" s="875"/>
      <c r="AA2234" s="470"/>
      <c r="AB2234" s="483"/>
      <c r="AC2234" s="492"/>
      <c r="AD2234" s="493"/>
    </row>
    <row r="2235" spans="2:30" ht="3.65" customHeight="1">
      <c r="B2235" s="212"/>
      <c r="K2235" s="343"/>
      <c r="O2235" s="492"/>
      <c r="P2235" s="493"/>
      <c r="Q2235" s="468"/>
      <c r="R2235" s="470"/>
      <c r="S2235" s="875"/>
      <c r="T2235" s="335"/>
      <c r="U2235" s="875"/>
      <c r="V2235" s="350"/>
      <c r="W2235" s="350"/>
      <c r="X2235" s="875"/>
      <c r="Y2235" s="335"/>
      <c r="Z2235" s="875"/>
      <c r="AA2235" s="470"/>
      <c r="AB2235" s="483"/>
      <c r="AC2235" s="492"/>
      <c r="AD2235" s="493"/>
    </row>
    <row r="2236" spans="2:30" ht="3.65" customHeight="1">
      <c r="B2236" s="212"/>
      <c r="K2236" s="343"/>
      <c r="O2236" s="492"/>
      <c r="P2236" s="493"/>
      <c r="Q2236" s="468"/>
      <c r="R2236" s="470"/>
      <c r="S2236" s="875"/>
      <c r="T2236" s="335"/>
      <c r="U2236" s="875"/>
      <c r="V2236" s="350"/>
      <c r="W2236" s="350"/>
      <c r="X2236" s="875"/>
      <c r="Y2236" s="335"/>
      <c r="Z2236" s="875"/>
      <c r="AA2236" s="470"/>
      <c r="AB2236" s="483"/>
      <c r="AC2236" s="492"/>
      <c r="AD2236" s="493"/>
    </row>
    <row r="2237" spans="2:30" ht="3.65" customHeight="1">
      <c r="B2237" s="212"/>
      <c r="K2237" s="343"/>
      <c r="O2237" s="492"/>
      <c r="P2237" s="493"/>
      <c r="Q2237" s="468"/>
      <c r="R2237" s="470"/>
      <c r="S2237" s="875"/>
      <c r="T2237" s="335"/>
      <c r="U2237" s="875"/>
      <c r="V2237" s="350"/>
      <c r="W2237" s="350"/>
      <c r="X2237" s="875"/>
      <c r="Y2237" s="335"/>
      <c r="Z2237" s="875"/>
      <c r="AA2237" s="470"/>
      <c r="AB2237" s="483"/>
      <c r="AC2237" s="492"/>
      <c r="AD2237" s="493"/>
    </row>
    <row r="2238" spans="2:30" ht="3.65" customHeight="1">
      <c r="B2238" s="212"/>
      <c r="K2238" s="343"/>
      <c r="O2238" s="492"/>
      <c r="P2238" s="493"/>
      <c r="Q2238" s="468"/>
      <c r="R2238" s="470"/>
      <c r="S2238" s="875"/>
      <c r="T2238" s="335"/>
      <c r="U2238" s="875"/>
      <c r="V2238" s="350"/>
      <c r="W2238" s="350"/>
      <c r="X2238" s="875"/>
      <c r="Y2238" s="335"/>
      <c r="Z2238" s="875"/>
      <c r="AA2238" s="470"/>
      <c r="AB2238" s="483"/>
      <c r="AC2238" s="492"/>
      <c r="AD2238" s="493"/>
    </row>
    <row r="2239" spans="2:30" ht="3.65" customHeight="1">
      <c r="B2239" s="212"/>
      <c r="K2239" s="343"/>
      <c r="O2239" s="492"/>
      <c r="P2239" s="493"/>
      <c r="Q2239" s="468"/>
      <c r="R2239" s="470"/>
      <c r="S2239" s="875"/>
      <c r="T2239" s="335"/>
      <c r="U2239" s="875"/>
      <c r="V2239" s="350"/>
      <c r="W2239" s="350"/>
      <c r="X2239" s="875"/>
      <c r="Y2239" s="335"/>
      <c r="Z2239" s="875"/>
      <c r="AA2239" s="470"/>
      <c r="AB2239" s="483"/>
      <c r="AC2239" s="492"/>
      <c r="AD2239" s="493"/>
    </row>
    <row r="2240" spans="2:30" ht="3.65" customHeight="1">
      <c r="B2240" s="212"/>
      <c r="K2240" s="343"/>
      <c r="O2240" s="492"/>
      <c r="P2240" s="493"/>
      <c r="Q2240" s="468"/>
      <c r="R2240" s="470"/>
      <c r="S2240" s="875"/>
      <c r="T2240" s="335"/>
      <c r="U2240" s="875"/>
      <c r="V2240" s="350"/>
      <c r="W2240" s="350"/>
      <c r="X2240" s="875"/>
      <c r="Y2240" s="335"/>
      <c r="Z2240" s="875"/>
      <c r="AA2240" s="470"/>
      <c r="AB2240" s="483"/>
      <c r="AC2240" s="492"/>
      <c r="AD2240" s="493"/>
    </row>
    <row r="2241" spans="2:30" ht="3.65" customHeight="1">
      <c r="B2241" s="212"/>
      <c r="K2241" s="343"/>
      <c r="O2241" s="492"/>
      <c r="P2241" s="493"/>
      <c r="Q2241" s="468"/>
      <c r="R2241" s="470"/>
      <c r="S2241" s="875"/>
      <c r="T2241" s="335"/>
      <c r="U2241" s="875"/>
      <c r="V2241" s="350"/>
      <c r="W2241" s="350"/>
      <c r="X2241" s="875"/>
      <c r="Y2241" s="335"/>
      <c r="Z2241" s="875"/>
      <c r="AA2241" s="470"/>
      <c r="AB2241" s="483"/>
      <c r="AC2241" s="492"/>
      <c r="AD2241" s="493"/>
    </row>
    <row r="2242" spans="2:30" ht="3.65" customHeight="1">
      <c r="B2242" s="212"/>
      <c r="K2242" s="343"/>
      <c r="O2242" s="492"/>
      <c r="P2242" s="493"/>
      <c r="Q2242" s="468"/>
      <c r="R2242" s="470"/>
      <c r="S2242" s="875"/>
      <c r="T2242" s="335"/>
      <c r="U2242" s="875"/>
      <c r="V2242" s="350"/>
      <c r="W2242" s="350"/>
      <c r="X2242" s="875"/>
      <c r="Y2242" s="335"/>
      <c r="Z2242" s="875"/>
      <c r="AA2242" s="470"/>
      <c r="AB2242" s="483"/>
      <c r="AC2242" s="492"/>
      <c r="AD2242" s="493"/>
    </row>
    <row r="2243" spans="2:30" ht="3.65" customHeight="1">
      <c r="B2243" s="212"/>
      <c r="K2243" s="343"/>
      <c r="O2243" s="492"/>
      <c r="P2243" s="493"/>
      <c r="Q2243" s="468"/>
      <c r="R2243" s="470"/>
      <c r="S2243" s="875"/>
      <c r="T2243" s="335"/>
      <c r="U2243" s="875"/>
      <c r="V2243" s="350"/>
      <c r="W2243" s="350"/>
      <c r="X2243" s="875"/>
      <c r="Y2243" s="335"/>
      <c r="Z2243" s="875"/>
      <c r="AA2243" s="470"/>
      <c r="AB2243" s="483"/>
      <c r="AC2243" s="492"/>
      <c r="AD2243" s="493"/>
    </row>
    <row r="2244" spans="2:30" ht="3.65" customHeight="1">
      <c r="B2244" s="212"/>
      <c r="K2244" s="343"/>
      <c r="O2244" s="492"/>
      <c r="P2244" s="493"/>
      <c r="Q2244" s="468"/>
      <c r="R2244" s="470"/>
      <c r="S2244" s="875"/>
      <c r="T2244" s="335"/>
      <c r="U2244" s="875"/>
      <c r="V2244" s="350"/>
      <c r="W2244" s="350"/>
      <c r="X2244" s="875"/>
      <c r="Y2244" s="335"/>
      <c r="Z2244" s="875"/>
      <c r="AA2244" s="470"/>
      <c r="AB2244" s="483"/>
      <c r="AC2244" s="492"/>
      <c r="AD2244" s="493"/>
    </row>
    <row r="2245" spans="2:30" ht="3.65" customHeight="1">
      <c r="B2245" s="212"/>
      <c r="K2245" s="343"/>
      <c r="O2245" s="492"/>
      <c r="P2245" s="493"/>
      <c r="Q2245" s="468"/>
      <c r="R2245" s="470"/>
      <c r="S2245" s="875"/>
      <c r="T2245" s="335"/>
      <c r="U2245" s="875"/>
      <c r="V2245" s="350"/>
      <c r="W2245" s="350"/>
      <c r="X2245" s="875"/>
      <c r="Y2245" s="335"/>
      <c r="Z2245" s="875"/>
      <c r="AA2245" s="470"/>
      <c r="AB2245" s="483"/>
      <c r="AC2245" s="492"/>
      <c r="AD2245" s="493"/>
    </row>
    <row r="2246" spans="2:30" ht="3.65" customHeight="1">
      <c r="B2246" s="212"/>
      <c r="K2246" s="343"/>
      <c r="O2246" s="492"/>
      <c r="P2246" s="493"/>
      <c r="Q2246" s="468"/>
      <c r="R2246" s="470"/>
      <c r="S2246" s="875"/>
      <c r="T2246" s="335"/>
      <c r="U2246" s="875"/>
      <c r="V2246" s="350"/>
      <c r="W2246" s="350"/>
      <c r="X2246" s="875"/>
      <c r="Y2246" s="335"/>
      <c r="Z2246" s="875"/>
      <c r="AA2246" s="470"/>
      <c r="AB2246" s="483"/>
      <c r="AC2246" s="492"/>
      <c r="AD2246" s="493"/>
    </row>
    <row r="2247" spans="2:30" ht="3.65" customHeight="1">
      <c r="B2247" s="212"/>
      <c r="K2247" s="343"/>
      <c r="O2247" s="492"/>
      <c r="P2247" s="493"/>
      <c r="Q2247" s="468"/>
      <c r="R2247" s="470"/>
      <c r="S2247" s="875"/>
      <c r="T2247" s="335"/>
      <c r="U2247" s="875"/>
      <c r="V2247" s="350"/>
      <c r="W2247" s="350"/>
      <c r="X2247" s="875"/>
      <c r="Y2247" s="335"/>
      <c r="Z2247" s="875"/>
      <c r="AA2247" s="470"/>
      <c r="AB2247" s="483"/>
      <c r="AC2247" s="492"/>
      <c r="AD2247" s="493"/>
    </row>
    <row r="2248" spans="2:30" ht="3.65" customHeight="1">
      <c r="B2248" s="212"/>
      <c r="K2248" s="343"/>
      <c r="O2248" s="492"/>
      <c r="P2248" s="493"/>
      <c r="Q2248" s="468"/>
      <c r="R2248" s="470"/>
      <c r="S2248" s="875"/>
      <c r="T2248" s="335"/>
      <c r="U2248" s="875"/>
      <c r="V2248" s="350"/>
      <c r="W2248" s="350"/>
      <c r="X2248" s="875"/>
      <c r="Y2248" s="335"/>
      <c r="Z2248" s="875"/>
      <c r="AA2248" s="470"/>
      <c r="AB2248" s="483"/>
      <c r="AC2248" s="492"/>
      <c r="AD2248" s="493"/>
    </row>
    <row r="2249" spans="2:30" ht="3.65" customHeight="1">
      <c r="B2249" s="212"/>
      <c r="K2249" s="343"/>
      <c r="O2249" s="492"/>
      <c r="P2249" s="493"/>
      <c r="Q2249" s="468"/>
      <c r="R2249" s="470"/>
      <c r="S2249" s="875"/>
      <c r="T2249" s="335"/>
      <c r="U2249" s="875"/>
      <c r="V2249" s="350"/>
      <c r="W2249" s="350"/>
      <c r="X2249" s="875"/>
      <c r="Y2249" s="335"/>
      <c r="Z2249" s="875"/>
      <c r="AA2249" s="470"/>
      <c r="AB2249" s="483"/>
      <c r="AC2249" s="492"/>
      <c r="AD2249" s="493"/>
    </row>
    <row r="2250" spans="2:30" ht="3.65" customHeight="1">
      <c r="B2250" s="212"/>
      <c r="K2250" s="343"/>
      <c r="O2250" s="492"/>
      <c r="P2250" s="493"/>
      <c r="Q2250" s="468"/>
      <c r="R2250" s="470"/>
      <c r="S2250" s="875"/>
      <c r="T2250" s="335"/>
      <c r="U2250" s="875"/>
      <c r="V2250" s="350"/>
      <c r="W2250" s="350"/>
      <c r="X2250" s="875"/>
      <c r="Y2250" s="335"/>
      <c r="Z2250" s="875"/>
      <c r="AA2250" s="470"/>
      <c r="AB2250" s="483"/>
      <c r="AC2250" s="492"/>
      <c r="AD2250" s="493"/>
    </row>
    <row r="2251" spans="2:30" ht="3.65" customHeight="1">
      <c r="B2251" s="212"/>
      <c r="K2251" s="343"/>
      <c r="O2251" s="492"/>
      <c r="P2251" s="493"/>
      <c r="Q2251" s="468"/>
      <c r="R2251" s="470"/>
      <c r="S2251" s="875"/>
      <c r="T2251" s="335"/>
      <c r="U2251" s="875"/>
      <c r="V2251" s="350"/>
      <c r="W2251" s="350"/>
      <c r="X2251" s="875"/>
      <c r="Y2251" s="335"/>
      <c r="Z2251" s="875"/>
      <c r="AA2251" s="470"/>
      <c r="AB2251" s="483"/>
      <c r="AC2251" s="492"/>
      <c r="AD2251" s="493"/>
    </row>
    <row r="2252" spans="2:30" ht="3.65" customHeight="1">
      <c r="B2252" s="212"/>
      <c r="K2252" s="343"/>
      <c r="O2252" s="492"/>
      <c r="P2252" s="493"/>
      <c r="Q2252" s="468"/>
      <c r="R2252" s="470"/>
      <c r="S2252" s="875"/>
      <c r="T2252" s="335"/>
      <c r="U2252" s="875"/>
      <c r="V2252" s="350"/>
      <c r="W2252" s="350"/>
      <c r="X2252" s="875"/>
      <c r="Y2252" s="335"/>
      <c r="Z2252" s="875"/>
      <c r="AA2252" s="470"/>
      <c r="AB2252" s="483"/>
      <c r="AC2252" s="492"/>
      <c r="AD2252" s="493"/>
    </row>
    <row r="2253" spans="2:30" ht="3.65" customHeight="1">
      <c r="B2253" s="212"/>
      <c r="K2253" s="343"/>
      <c r="O2253" s="492"/>
      <c r="P2253" s="493"/>
      <c r="Q2253" s="468"/>
      <c r="R2253" s="470"/>
      <c r="S2253" s="875"/>
      <c r="T2253" s="335"/>
      <c r="U2253" s="875"/>
      <c r="V2253" s="350"/>
      <c r="W2253" s="350"/>
      <c r="X2253" s="875"/>
      <c r="Y2253" s="335"/>
      <c r="Z2253" s="875"/>
      <c r="AA2253" s="470"/>
      <c r="AB2253" s="483"/>
      <c r="AC2253" s="492"/>
      <c r="AD2253" s="493"/>
    </row>
    <row r="2254" spans="2:30" ht="3.65" customHeight="1">
      <c r="B2254" s="212"/>
      <c r="K2254" s="343"/>
      <c r="O2254" s="492"/>
      <c r="P2254" s="493"/>
      <c r="Q2254" s="468"/>
      <c r="R2254" s="470"/>
      <c r="S2254" s="899"/>
      <c r="T2254" s="335"/>
      <c r="U2254" s="900"/>
      <c r="V2254" s="350"/>
      <c r="W2254" s="350"/>
      <c r="X2254" s="899"/>
      <c r="Y2254" s="335"/>
      <c r="Z2254" s="900"/>
      <c r="AA2254" s="470"/>
      <c r="AB2254" s="483"/>
      <c r="AC2254" s="492"/>
      <c r="AD2254" s="493"/>
    </row>
    <row r="2255" spans="2:30" ht="3.65" customHeight="1">
      <c r="B2255" s="212"/>
      <c r="K2255" s="343"/>
      <c r="O2255" s="492"/>
      <c r="P2255" s="493"/>
      <c r="Q2255" s="468"/>
      <c r="R2255" s="470"/>
      <c r="S2255" s="902"/>
      <c r="T2255" s="903"/>
      <c r="U2255" s="904"/>
      <c r="V2255" s="350"/>
      <c r="W2255" s="350"/>
      <c r="X2255" s="902"/>
      <c r="Y2255" s="903"/>
      <c r="Z2255" s="904"/>
      <c r="AA2255" s="470"/>
      <c r="AB2255" s="483"/>
      <c r="AC2255" s="492"/>
      <c r="AD2255" s="493"/>
    </row>
    <row r="2256" spans="2:30" ht="3.65" customHeight="1">
      <c r="B2256" s="212"/>
      <c r="K2256" s="343"/>
      <c r="O2256" s="492"/>
      <c r="P2256" s="493"/>
      <c r="Q2256" s="468"/>
      <c r="R2256" s="470"/>
      <c r="S2256" s="470"/>
      <c r="T2256" s="470"/>
      <c r="U2256" s="470"/>
      <c r="V2256" s="350"/>
      <c r="W2256" s="350"/>
      <c r="X2256" s="470"/>
      <c r="Y2256" s="470"/>
      <c r="Z2256" s="470"/>
      <c r="AA2256" s="470"/>
      <c r="AB2256" s="483"/>
      <c r="AC2256" s="492"/>
      <c r="AD2256" s="493"/>
    </row>
    <row r="2257" spans="2:30" ht="3.65" customHeight="1">
      <c r="B2257" s="212"/>
      <c r="K2257" s="343"/>
      <c r="O2257" s="492"/>
      <c r="P2257" s="493"/>
      <c r="Q2257" s="468"/>
      <c r="R2257" s="470"/>
      <c r="S2257" s="470"/>
      <c r="T2257" s="470"/>
      <c r="U2257" s="470"/>
      <c r="V2257" s="350"/>
      <c r="W2257" s="350"/>
      <c r="X2257" s="470"/>
      <c r="Y2257" s="470"/>
      <c r="Z2257" s="470"/>
      <c r="AA2257" s="470"/>
      <c r="AB2257" s="483"/>
      <c r="AC2257" s="492"/>
      <c r="AD2257" s="493"/>
    </row>
    <row r="2258" spans="2:30" ht="3.65" customHeight="1">
      <c r="B2258" s="212"/>
      <c r="K2258" s="343"/>
      <c r="O2258" s="492"/>
      <c r="P2258" s="493"/>
      <c r="Q2258" s="482"/>
      <c r="R2258" s="470"/>
      <c r="S2258" s="470"/>
      <c r="T2258" s="470"/>
      <c r="U2258" s="470"/>
      <c r="V2258" s="350"/>
      <c r="W2258" s="350"/>
      <c r="X2258" s="470"/>
      <c r="Y2258" s="470"/>
      <c r="Z2258" s="470"/>
      <c r="AA2258" s="470"/>
      <c r="AB2258" s="483"/>
      <c r="AC2258" s="492"/>
      <c r="AD2258" s="493"/>
    </row>
    <row r="2259" spans="2:30" ht="3.65" customHeight="1">
      <c r="B2259" s="212"/>
      <c r="K2259" s="343"/>
      <c r="O2259" s="492"/>
      <c r="P2259" s="493"/>
      <c r="Q2259" s="468"/>
      <c r="R2259" s="470"/>
      <c r="S2259" s="470"/>
      <c r="T2259" s="470"/>
      <c r="U2259" s="470"/>
      <c r="V2259" s="470"/>
      <c r="W2259" s="470"/>
      <c r="X2259" s="470"/>
      <c r="Y2259" s="470"/>
      <c r="Z2259" s="470"/>
      <c r="AA2259" s="470"/>
      <c r="AB2259" s="483"/>
      <c r="AC2259" s="492"/>
      <c r="AD2259" s="493"/>
    </row>
    <row r="2260" spans="2:30" ht="3.65" customHeight="1">
      <c r="B2260" s="212"/>
      <c r="K2260" s="343"/>
      <c r="O2260" s="492"/>
      <c r="P2260" s="493"/>
      <c r="Q2260" s="496"/>
      <c r="R2260" s="470"/>
      <c r="S2260" s="470"/>
      <c r="T2260" s="470"/>
      <c r="U2260" s="470"/>
      <c r="V2260" s="470"/>
      <c r="W2260" s="470"/>
      <c r="X2260" s="470"/>
      <c r="Y2260" s="470"/>
      <c r="Z2260" s="470"/>
      <c r="AA2260" s="470"/>
      <c r="AB2260" s="409"/>
      <c r="AC2260" s="492"/>
      <c r="AD2260" s="493"/>
    </row>
    <row r="2261" spans="2:30" ht="3.65" customHeight="1">
      <c r="B2261" s="212"/>
      <c r="K2261" s="343"/>
      <c r="O2261" s="492"/>
      <c r="P2261" s="493"/>
      <c r="Q2261" s="482"/>
      <c r="R2261" s="470"/>
      <c r="S2261" s="470"/>
      <c r="T2261" s="470"/>
      <c r="U2261" s="470"/>
      <c r="V2261" s="470"/>
      <c r="W2261" s="470"/>
      <c r="X2261" s="470"/>
      <c r="Y2261" s="470"/>
      <c r="Z2261" s="470"/>
      <c r="AA2261" s="470"/>
      <c r="AB2261" s="470"/>
      <c r="AC2261" s="492"/>
      <c r="AD2261" s="493"/>
    </row>
    <row r="2262" spans="2:30" ht="3.65" customHeight="1">
      <c r="B2262" s="212"/>
      <c r="K2262" s="343"/>
      <c r="O2262" s="492"/>
      <c r="P2262" s="493"/>
      <c r="Q2262" s="482"/>
      <c r="R2262" s="470"/>
      <c r="S2262" s="470"/>
      <c r="T2262" s="470"/>
      <c r="U2262" s="470"/>
      <c r="V2262" s="470"/>
      <c r="W2262" s="470"/>
      <c r="X2262" s="470"/>
      <c r="Y2262" s="470"/>
      <c r="Z2262" s="470"/>
      <c r="AA2262" s="470"/>
      <c r="AB2262" s="470"/>
      <c r="AC2262" s="492"/>
      <c r="AD2262" s="493"/>
    </row>
    <row r="2263" spans="2:30" ht="3.65" customHeight="1">
      <c r="B2263" s="212"/>
      <c r="K2263" s="343"/>
      <c r="O2263" s="492"/>
      <c r="P2263" s="493"/>
      <c r="Q2263" s="482"/>
      <c r="R2263" s="470"/>
      <c r="S2263" s="470"/>
      <c r="T2263" s="470"/>
      <c r="U2263" s="470"/>
      <c r="V2263" s="470"/>
      <c r="W2263" s="470"/>
      <c r="X2263" s="470"/>
      <c r="Y2263" s="470"/>
      <c r="Z2263" s="470"/>
      <c r="AA2263" s="470"/>
      <c r="AB2263" s="470"/>
      <c r="AC2263" s="492"/>
      <c r="AD2263" s="493"/>
    </row>
    <row r="2264" spans="2:30" ht="3.65" customHeight="1">
      <c r="B2264" s="212"/>
      <c r="K2264" s="343"/>
      <c r="O2264" s="492"/>
      <c r="P2264" s="493"/>
      <c r="Q2264" s="482"/>
      <c r="R2264" s="470"/>
      <c r="S2264" s="470"/>
      <c r="T2264" s="470"/>
      <c r="U2264" s="470"/>
      <c r="V2264" s="470"/>
      <c r="W2264" s="470"/>
      <c r="X2264" s="470"/>
      <c r="Y2264" s="470"/>
      <c r="Z2264" s="470"/>
      <c r="AA2264" s="470"/>
      <c r="AB2264" s="470"/>
      <c r="AC2264" s="492"/>
      <c r="AD2264" s="493"/>
    </row>
    <row r="2265" spans="2:30" ht="3.65" customHeight="1">
      <c r="B2265" s="212"/>
      <c r="K2265" s="343"/>
      <c r="O2265" s="492"/>
      <c r="P2265" s="493"/>
      <c r="Q2265" s="468"/>
      <c r="R2265" s="470"/>
      <c r="S2265" s="470"/>
      <c r="T2265" s="470"/>
      <c r="U2265" s="470"/>
      <c r="V2265" s="470"/>
      <c r="W2265" s="470"/>
      <c r="X2265" s="470"/>
      <c r="Y2265" s="470"/>
      <c r="Z2265" s="470"/>
      <c r="AA2265" s="470"/>
      <c r="AB2265" s="470"/>
      <c r="AC2265" s="492"/>
      <c r="AD2265" s="493"/>
    </row>
    <row r="2266" spans="2:30" ht="3.65" customHeight="1">
      <c r="B2266" s="212"/>
      <c r="K2266" s="343"/>
      <c r="O2266" s="492"/>
      <c r="P2266" s="493"/>
      <c r="Q2266" s="482"/>
      <c r="R2266" s="470"/>
      <c r="S2266" s="470"/>
      <c r="T2266" s="470"/>
      <c r="U2266" s="470"/>
      <c r="V2266" s="470"/>
      <c r="W2266" s="470"/>
      <c r="X2266" s="470"/>
      <c r="Y2266" s="470"/>
      <c r="Z2266" s="470"/>
      <c r="AA2266" s="470"/>
      <c r="AB2266" s="470"/>
      <c r="AC2266" s="492"/>
      <c r="AD2266" s="493"/>
    </row>
    <row r="2267" spans="2:30" ht="3.65" customHeight="1">
      <c r="B2267" s="212"/>
      <c r="K2267" s="343"/>
      <c r="O2267" s="492"/>
      <c r="P2267" s="493"/>
      <c r="Q2267" s="468"/>
      <c r="R2267" s="470"/>
      <c r="S2267" s="470"/>
      <c r="T2267" s="470"/>
      <c r="U2267" s="470"/>
      <c r="V2267" s="470"/>
      <c r="W2267" s="470"/>
      <c r="X2267" s="470"/>
      <c r="Y2267" s="994" t="s">
        <v>220</v>
      </c>
      <c r="Z2267" s="994"/>
      <c r="AA2267" s="994"/>
      <c r="AB2267" s="995"/>
      <c r="AC2267" s="492"/>
      <c r="AD2267" s="493"/>
    </row>
    <row r="2268" spans="2:30" ht="3.65" customHeight="1">
      <c r="B2268" s="212"/>
      <c r="K2268" s="343"/>
      <c r="O2268" s="492"/>
      <c r="P2268" s="493"/>
      <c r="Q2268" s="496"/>
      <c r="R2268" s="470"/>
      <c r="S2268" s="470"/>
      <c r="T2268" s="470"/>
      <c r="U2268" s="470"/>
      <c r="V2268" s="470"/>
      <c r="W2268" s="470"/>
      <c r="X2268" s="470"/>
      <c r="Y2268" s="994"/>
      <c r="Z2268" s="994"/>
      <c r="AA2268" s="994"/>
      <c r="AB2268" s="995"/>
      <c r="AC2268" s="492"/>
      <c r="AD2268" s="493"/>
    </row>
    <row r="2269" spans="2:30" ht="3.65" customHeight="1">
      <c r="B2269" s="212"/>
      <c r="K2269" s="343"/>
      <c r="O2269" s="492"/>
      <c r="P2269" s="493"/>
      <c r="Q2269" s="497"/>
      <c r="R2269" s="498"/>
      <c r="S2269" s="498"/>
      <c r="T2269" s="498"/>
      <c r="U2269" s="498"/>
      <c r="V2269" s="498"/>
      <c r="W2269" s="498"/>
      <c r="X2269" s="498"/>
      <c r="Y2269" s="1542"/>
      <c r="Z2269" s="1542"/>
      <c r="AA2269" s="1542"/>
      <c r="AB2269" s="1545"/>
      <c r="AC2269" s="492"/>
      <c r="AD2269" s="493"/>
    </row>
    <row r="2270" spans="2:30" ht="3.65" customHeight="1">
      <c r="B2270" s="212"/>
      <c r="K2270" s="343"/>
      <c r="O2270" s="486"/>
      <c r="P2270" s="487"/>
      <c r="Q2270" s="487"/>
      <c r="R2270" s="487"/>
      <c r="S2270" s="487"/>
      <c r="T2270" s="487"/>
      <c r="U2270" s="487"/>
      <c r="V2270" s="487"/>
      <c r="W2270" s="487"/>
      <c r="X2270" s="487"/>
      <c r="Y2270" s="487"/>
      <c r="Z2270" s="487"/>
      <c r="AA2270" s="487"/>
      <c r="AB2270" s="487"/>
      <c r="AC2270" s="487"/>
      <c r="AD2270" s="488"/>
    </row>
    <row r="2271" spans="2:30" ht="3.65" customHeight="1">
      <c r="B2271" s="212"/>
      <c r="K2271" s="343"/>
      <c r="O2271" s="489"/>
      <c r="P2271" s="490"/>
      <c r="Q2271" s="490"/>
      <c r="R2271" s="490"/>
      <c r="S2271" s="490"/>
      <c r="T2271" s="490"/>
      <c r="U2271" s="490"/>
      <c r="V2271" s="490"/>
      <c r="W2271" s="490"/>
      <c r="X2271" s="490"/>
      <c r="Y2271" s="490"/>
      <c r="Z2271" s="490"/>
      <c r="AA2271" s="490"/>
      <c r="AB2271" s="490"/>
      <c r="AC2271" s="490"/>
      <c r="AD2271" s="491"/>
    </row>
    <row r="2272" spans="2:30" ht="3.65" customHeight="1">
      <c r="B2272" s="212"/>
      <c r="K2272" s="343"/>
      <c r="O2272" s="476"/>
      <c r="P2272" s="477"/>
      <c r="Q2272" s="477"/>
      <c r="R2272" s="477"/>
      <c r="S2272" s="477"/>
      <c r="T2272" s="477"/>
      <c r="U2272" s="477"/>
      <c r="V2272" s="477"/>
      <c r="W2272" s="477"/>
      <c r="X2272" s="477"/>
      <c r="Y2272" s="477"/>
      <c r="Z2272" s="477"/>
      <c r="AA2272" s="477"/>
      <c r="AB2272" s="477"/>
      <c r="AC2272" s="477"/>
      <c r="AD2272" s="478"/>
    </row>
    <row r="2273" spans="2:109" ht="3.65" customHeight="1">
      <c r="B2273" s="212"/>
      <c r="K2273" s="343"/>
      <c r="O2273" s="476"/>
      <c r="P2273" s="477"/>
      <c r="Q2273" s="477"/>
      <c r="R2273" s="477"/>
      <c r="S2273" s="477"/>
      <c r="T2273" s="477"/>
      <c r="U2273" s="477"/>
      <c r="V2273" s="477"/>
      <c r="W2273" s="477"/>
      <c r="X2273" s="477"/>
      <c r="Y2273" s="477"/>
      <c r="Z2273" s="477"/>
      <c r="AA2273" s="477"/>
      <c r="AB2273" s="477"/>
      <c r="AC2273" s="477"/>
      <c r="AD2273" s="478"/>
    </row>
    <row r="2274" spans="2:109" ht="3.65" customHeight="1">
      <c r="B2274" s="212"/>
      <c r="K2274" s="343"/>
      <c r="O2274" s="476"/>
      <c r="P2274" s="477"/>
      <c r="Q2274" s="477"/>
      <c r="R2274" s="477"/>
      <c r="S2274" s="477"/>
      <c r="T2274" s="477"/>
      <c r="U2274" s="477"/>
      <c r="V2274" s="477"/>
      <c r="W2274" s="477"/>
      <c r="X2274" s="477"/>
      <c r="Y2274" s="477"/>
      <c r="Z2274" s="477"/>
      <c r="AA2274" s="477"/>
      <c r="AB2274" s="477"/>
      <c r="AC2274" s="477"/>
      <c r="AD2274" s="478"/>
    </row>
    <row r="2275" spans="2:109" ht="3.65" customHeight="1">
      <c r="B2275" s="212"/>
      <c r="K2275" s="343"/>
      <c r="O2275" s="479"/>
      <c r="P2275" s="480"/>
      <c r="Q2275" s="480"/>
      <c r="R2275" s="480"/>
      <c r="S2275" s="480"/>
      <c r="T2275" s="480"/>
      <c r="U2275" s="480"/>
      <c r="V2275" s="480"/>
      <c r="W2275" s="480"/>
      <c r="X2275" s="480"/>
      <c r="Y2275" s="480"/>
      <c r="Z2275" s="480"/>
      <c r="AA2275" s="480"/>
      <c r="AB2275" s="480"/>
      <c r="AC2275" s="480"/>
      <c r="AD2275" s="481"/>
    </row>
    <row r="2276" spans="2:109" ht="3.65" customHeight="1">
      <c r="B2276" s="212"/>
      <c r="K2276" s="343"/>
    </row>
    <row r="2277" spans="2:109" ht="3.65" customHeight="1">
      <c r="B2277" s="212"/>
      <c r="K2277" s="343"/>
    </row>
    <row r="2278" spans="2:109" ht="3.65" customHeight="1">
      <c r="B2278" s="212"/>
      <c r="K2278" s="343"/>
    </row>
    <row r="2279" spans="2:109" ht="3.65" customHeight="1">
      <c r="B2279" s="205"/>
      <c r="C2279" s="259"/>
      <c r="D2279" s="259"/>
      <c r="E2279" s="259"/>
      <c r="F2279" s="259"/>
      <c r="G2279" s="259"/>
      <c r="H2279" s="259"/>
      <c r="I2279" s="259"/>
      <c r="J2279" s="259"/>
      <c r="K2279" s="323"/>
      <c r="L2279" s="259"/>
      <c r="M2279" s="259"/>
      <c r="N2279" s="259"/>
      <c r="O2279" s="259"/>
      <c r="P2279" s="259"/>
      <c r="Q2279" s="259"/>
      <c r="R2279" s="259"/>
      <c r="S2279" s="259"/>
      <c r="T2279" s="259"/>
      <c r="U2279" s="259"/>
      <c r="V2279" s="259"/>
      <c r="W2279" s="259"/>
      <c r="X2279" s="259"/>
      <c r="Y2279" s="259"/>
      <c r="Z2279" s="259"/>
      <c r="AA2279" s="259"/>
      <c r="AB2279" s="259"/>
      <c r="AC2279" s="259"/>
      <c r="AD2279" s="259"/>
      <c r="AE2279" s="259"/>
      <c r="AF2279" s="259"/>
      <c r="AG2279" s="259"/>
      <c r="AH2279" s="259"/>
      <c r="AI2279" s="259"/>
      <c r="AJ2279" s="259"/>
      <c r="AK2279" s="259"/>
      <c r="AL2279" s="259"/>
      <c r="AM2279" s="259"/>
      <c r="AN2279" s="259"/>
      <c r="AO2279" s="259"/>
      <c r="AP2279" s="259"/>
      <c r="AQ2279" s="259"/>
      <c r="AR2279" s="259"/>
      <c r="AS2279" s="259"/>
      <c r="AT2279" s="259"/>
      <c r="AU2279" s="259"/>
      <c r="AV2279" s="259"/>
      <c r="AW2279" s="259"/>
      <c r="AX2279" s="259"/>
      <c r="AY2279" s="259"/>
      <c r="AZ2279" s="259"/>
      <c r="BA2279" s="259"/>
      <c r="BB2279" s="259"/>
      <c r="BC2279" s="259"/>
      <c r="BD2279" s="259"/>
      <c r="BE2279" s="259"/>
      <c r="BF2279" s="259"/>
      <c r="BG2279" s="259"/>
      <c r="BH2279" s="259"/>
      <c r="BI2279" s="259"/>
      <c r="BJ2279" s="259"/>
      <c r="BK2279" s="259"/>
      <c r="BL2279" s="259"/>
      <c r="BM2279" s="259"/>
      <c r="BN2279" s="259"/>
      <c r="BO2279" s="259"/>
      <c r="BP2279" s="259"/>
      <c r="BQ2279" s="259"/>
      <c r="BR2279" s="259"/>
      <c r="BS2279" s="259"/>
      <c r="BT2279" s="259"/>
      <c r="BU2279" s="259"/>
      <c r="BV2279" s="259"/>
      <c r="BW2279" s="259"/>
      <c r="BX2279" s="259"/>
      <c r="BY2279" s="259"/>
      <c r="BZ2279" s="259"/>
      <c r="CA2279" s="259"/>
      <c r="CB2279" s="259"/>
      <c r="CC2279" s="259"/>
      <c r="CD2279" s="259"/>
      <c r="CE2279" s="259"/>
      <c r="CF2279" s="259"/>
      <c r="CG2279" s="259"/>
      <c r="CH2279" s="259"/>
      <c r="CI2279" s="259"/>
      <c r="CJ2279" s="259"/>
      <c r="CK2279" s="259"/>
      <c r="CL2279" s="259"/>
      <c r="CM2279" s="259"/>
      <c r="CN2279" s="259"/>
      <c r="CO2279" s="259"/>
      <c r="CP2279" s="259"/>
      <c r="CQ2279" s="259"/>
      <c r="CR2279" s="259"/>
      <c r="CS2279" s="259"/>
      <c r="CT2279" s="259"/>
      <c r="CU2279" s="259"/>
      <c r="CV2279" s="259"/>
      <c r="CW2279" s="259"/>
      <c r="CX2279" s="259"/>
      <c r="CY2279" s="259"/>
      <c r="CZ2279" s="259"/>
      <c r="DA2279" s="259"/>
      <c r="DB2279" s="259"/>
      <c r="DC2279" s="259"/>
      <c r="DD2279" s="259"/>
      <c r="DE2279" s="259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24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40" t="str">
        <f>"T_VBB"&amp;"X"&amp;G2281&amp;"X"&amp;I2281&amp;"X"&amp;J2281</f>
        <v>T_VBBX2000X3of4X1800</v>
      </c>
      <c r="C2281" s="208"/>
      <c r="D2281" s="209" t="s">
        <v>75</v>
      </c>
      <c r="E2281" s="341" t="s">
        <v>220</v>
      </c>
      <c r="F2281" s="208" t="s">
        <v>125</v>
      </c>
      <c r="G2281" s="456">
        <v>2000</v>
      </c>
      <c r="H2281" s="325" t="s">
        <v>117</v>
      </c>
      <c r="I2281" s="457" t="s">
        <v>193</v>
      </c>
      <c r="J2281" s="210">
        <v>1800</v>
      </c>
      <c r="K2281" s="342"/>
      <c r="L2281" s="260"/>
      <c r="M2281" s="260"/>
      <c r="N2281" s="260"/>
      <c r="O2281" s="260"/>
      <c r="P2281" s="260"/>
      <c r="Q2281" s="260"/>
      <c r="R2281" s="260"/>
      <c r="S2281" s="260"/>
      <c r="T2281" s="260"/>
      <c r="U2281" s="260"/>
      <c r="V2281" s="260"/>
      <c r="W2281" s="260"/>
      <c r="X2281" s="260"/>
      <c r="Y2281" s="260"/>
      <c r="Z2281" s="260"/>
      <c r="AA2281" s="260"/>
      <c r="AB2281" s="260"/>
      <c r="AC2281" s="260"/>
      <c r="AD2281" s="260"/>
      <c r="AE2281" s="260"/>
      <c r="AF2281" s="260"/>
      <c r="AG2281" s="260"/>
      <c r="AH2281" s="260"/>
      <c r="AI2281" s="260"/>
      <c r="AJ2281" s="260"/>
      <c r="AK2281" s="260"/>
      <c r="AL2281" s="260"/>
      <c r="AM2281" s="260"/>
      <c r="AN2281" s="260"/>
      <c r="AO2281" s="260"/>
      <c r="AP2281" s="260"/>
      <c r="AQ2281" s="260"/>
      <c r="AR2281" s="260"/>
      <c r="AS2281" s="260"/>
      <c r="AT2281" s="260"/>
      <c r="AU2281" s="260"/>
      <c r="AV2281" s="260"/>
      <c r="AW2281" s="260"/>
      <c r="AX2281" s="260"/>
      <c r="AY2281" s="260"/>
      <c r="AZ2281" s="260"/>
      <c r="BA2281" s="260"/>
      <c r="BB2281" s="260"/>
      <c r="BC2281" s="260"/>
      <c r="BD2281" s="260"/>
      <c r="BE2281" s="260"/>
      <c r="BF2281" s="260"/>
      <c r="BG2281" s="260"/>
      <c r="BH2281" s="260"/>
      <c r="BI2281" s="260"/>
      <c r="BJ2281" s="260"/>
      <c r="BK2281" s="260"/>
      <c r="BL2281" s="260"/>
      <c r="BM2281" s="260"/>
      <c r="BN2281" s="260"/>
      <c r="BO2281" s="260"/>
      <c r="BP2281" s="260"/>
      <c r="BQ2281" s="260"/>
      <c r="BR2281" s="260"/>
      <c r="BS2281" s="260"/>
      <c r="BT2281" s="260"/>
      <c r="BU2281" s="260"/>
      <c r="BV2281" s="260"/>
      <c r="BW2281" s="260"/>
      <c r="BX2281" s="260"/>
      <c r="BY2281" s="260"/>
      <c r="BZ2281" s="260"/>
      <c r="CA2281" s="260"/>
      <c r="CB2281" s="260"/>
      <c r="CC2281" s="260"/>
      <c r="CD2281" s="260"/>
      <c r="CE2281" s="260"/>
      <c r="CF2281" s="260"/>
      <c r="CG2281" s="260"/>
      <c r="CH2281" s="260"/>
      <c r="CI2281" s="260"/>
      <c r="CJ2281" s="260"/>
      <c r="CK2281" s="260"/>
      <c r="CL2281" s="260"/>
      <c r="CM2281" s="260"/>
      <c r="CN2281" s="260"/>
      <c r="CO2281" s="260"/>
      <c r="CP2281" s="260"/>
      <c r="CQ2281" s="260"/>
      <c r="CR2281" s="260"/>
      <c r="CS2281" s="260"/>
      <c r="CT2281" s="260"/>
      <c r="CU2281" s="260"/>
      <c r="CV2281" s="260"/>
      <c r="CW2281" s="260"/>
      <c r="CX2281" s="260"/>
      <c r="CY2281" s="260"/>
      <c r="CZ2281" s="260"/>
      <c r="DA2281" s="260"/>
      <c r="DB2281" s="260"/>
      <c r="DC2281" s="260"/>
      <c r="DD2281" s="260"/>
      <c r="DE2281" s="260"/>
    </row>
    <row r="2282" spans="2:109" ht="3.65" customHeight="1">
      <c r="B2282" s="326" t="str">
        <f>MID(D2281,1,1)&amp;"_"&amp;E2281&amp;"X"&amp;MID(H2281,3,4)&amp;"X"&amp;MID(J2281,3,4)&amp;G2281&amp;I2281</f>
        <v>T_VBBX400X0020003of4</v>
      </c>
      <c r="K2282" s="343"/>
    </row>
    <row r="2283" spans="2:109" ht="3.65" customHeight="1">
      <c r="B2283" s="212"/>
      <c r="K2283" s="343"/>
    </row>
    <row r="2284" spans="2:109" ht="3.65" customHeight="1">
      <c r="B2284" s="212"/>
      <c r="K2284" s="343"/>
    </row>
    <row r="2285" spans="2:109" ht="3.65" customHeight="1">
      <c r="B2285" s="212"/>
      <c r="K2285" s="343"/>
    </row>
    <row r="2286" spans="2:109" ht="3.65" customHeight="1">
      <c r="B2286" s="212"/>
      <c r="K2286" s="343"/>
      <c r="O2286" s="486"/>
      <c r="P2286" s="487"/>
      <c r="Q2286" s="487"/>
      <c r="R2286" s="487"/>
      <c r="S2286" s="487"/>
      <c r="T2286" s="487"/>
      <c r="U2286" s="487"/>
      <c r="V2286" s="487"/>
      <c r="W2286" s="487"/>
      <c r="X2286" s="487"/>
      <c r="Y2286" s="487"/>
      <c r="Z2286" s="487"/>
      <c r="AA2286" s="487"/>
      <c r="AB2286" s="487"/>
      <c r="AC2286" s="487"/>
      <c r="AD2286" s="488"/>
    </row>
    <row r="2287" spans="2:109" ht="3.65" customHeight="1">
      <c r="B2287" s="212"/>
      <c r="K2287" s="343"/>
      <c r="O2287" s="489"/>
      <c r="P2287" s="490"/>
      <c r="Q2287" s="490"/>
      <c r="R2287" s="490"/>
      <c r="S2287" s="490"/>
      <c r="T2287" s="490"/>
      <c r="U2287" s="490"/>
      <c r="V2287" s="490"/>
      <c r="W2287" s="490"/>
      <c r="X2287" s="490"/>
      <c r="Y2287" s="490"/>
      <c r="Z2287" s="490"/>
      <c r="AA2287" s="490"/>
      <c r="AB2287" s="490"/>
      <c r="AC2287" s="490"/>
      <c r="AD2287" s="491"/>
    </row>
    <row r="2288" spans="2:109" ht="3.65" customHeight="1">
      <c r="B2288" s="212"/>
      <c r="K2288" s="343"/>
      <c r="O2288" s="492"/>
      <c r="P2288" s="493"/>
      <c r="Q2288" s="1544" t="s">
        <v>111</v>
      </c>
      <c r="R2288" s="956"/>
      <c r="S2288" s="956"/>
      <c r="T2288" s="956"/>
      <c r="U2288" s="470"/>
      <c r="V2288" s="470"/>
      <c r="W2288" s="470"/>
      <c r="X2288" s="470"/>
      <c r="AC2288" s="492"/>
      <c r="AD2288" s="493"/>
    </row>
    <row r="2289" spans="2:30" ht="3.65" customHeight="1">
      <c r="B2289" s="212"/>
      <c r="K2289" s="343"/>
      <c r="O2289" s="492"/>
      <c r="P2289" s="493"/>
      <c r="Q2289" s="992"/>
      <c r="R2289" s="958"/>
      <c r="S2289" s="958"/>
      <c r="T2289" s="958"/>
      <c r="U2289" s="470"/>
      <c r="V2289" s="470"/>
      <c r="W2289" s="470"/>
      <c r="X2289" s="470"/>
      <c r="AC2289" s="492"/>
      <c r="AD2289" s="493"/>
    </row>
    <row r="2290" spans="2:30" ht="3.65" customHeight="1">
      <c r="B2290" s="212"/>
      <c r="K2290" s="343"/>
      <c r="O2290" s="492"/>
      <c r="P2290" s="493"/>
      <c r="Q2290" s="992"/>
      <c r="R2290" s="958"/>
      <c r="S2290" s="958"/>
      <c r="T2290" s="958"/>
      <c r="U2290" s="350"/>
      <c r="V2290" s="350"/>
      <c r="W2290" s="350"/>
      <c r="X2290" s="470"/>
      <c r="AC2290" s="492"/>
      <c r="AD2290" s="493"/>
    </row>
    <row r="2291" spans="2:30" ht="3.65" customHeight="1">
      <c r="B2291" s="212"/>
      <c r="K2291" s="343"/>
      <c r="O2291" s="492"/>
      <c r="P2291" s="493"/>
      <c r="Q2291" s="495"/>
      <c r="R2291" s="349"/>
      <c r="S2291" s="896"/>
      <c r="T2291" s="897"/>
      <c r="U2291" s="928"/>
      <c r="V2291" s="350"/>
      <c r="W2291" s="350"/>
      <c r="X2291" s="896"/>
      <c r="Y2291" s="897"/>
      <c r="Z2291" s="928"/>
      <c r="AA2291" s="470"/>
      <c r="AB2291" s="483"/>
      <c r="AC2291" s="492"/>
      <c r="AD2291" s="493"/>
    </row>
    <row r="2292" spans="2:30" ht="3.65" customHeight="1">
      <c r="B2292" s="212"/>
      <c r="K2292" s="343"/>
      <c r="O2292" s="492"/>
      <c r="P2292" s="493"/>
      <c r="Q2292" s="468"/>
      <c r="R2292" s="470"/>
      <c r="S2292" s="899"/>
      <c r="T2292" s="335"/>
      <c r="U2292" s="900"/>
      <c r="V2292" s="350"/>
      <c r="W2292" s="350"/>
      <c r="X2292" s="899"/>
      <c r="Y2292" s="335"/>
      <c r="Z2292" s="900"/>
      <c r="AA2292" s="470"/>
      <c r="AB2292" s="483"/>
      <c r="AC2292" s="492"/>
      <c r="AD2292" s="493"/>
    </row>
    <row r="2293" spans="2:30" ht="3.65" customHeight="1">
      <c r="B2293" s="212"/>
      <c r="K2293" s="343"/>
      <c r="O2293" s="492"/>
      <c r="P2293" s="493"/>
      <c r="Q2293" s="468"/>
      <c r="R2293" s="470"/>
      <c r="S2293" s="875"/>
      <c r="T2293" s="335"/>
      <c r="U2293" s="875"/>
      <c r="V2293" s="350"/>
      <c r="W2293" s="350"/>
      <c r="X2293" s="875"/>
      <c r="Y2293" s="335"/>
      <c r="Z2293" s="875"/>
      <c r="AA2293" s="470"/>
      <c r="AB2293" s="483"/>
      <c r="AC2293" s="492"/>
      <c r="AD2293" s="493"/>
    </row>
    <row r="2294" spans="2:30" ht="3.65" customHeight="1">
      <c r="B2294" s="212"/>
      <c r="K2294" s="343"/>
      <c r="O2294" s="492"/>
      <c r="P2294" s="493"/>
      <c r="Q2294" s="468"/>
      <c r="R2294" s="470"/>
      <c r="S2294" s="875"/>
      <c r="T2294" s="335"/>
      <c r="U2294" s="875"/>
      <c r="V2294" s="350"/>
      <c r="W2294" s="350"/>
      <c r="X2294" s="875"/>
      <c r="Y2294" s="335"/>
      <c r="Z2294" s="875"/>
      <c r="AA2294" s="470"/>
      <c r="AB2294" s="483"/>
      <c r="AC2294" s="492"/>
      <c r="AD2294" s="493"/>
    </row>
    <row r="2295" spans="2:30" ht="3.65" customHeight="1">
      <c r="B2295" s="212"/>
      <c r="K2295" s="343"/>
      <c r="O2295" s="492"/>
      <c r="P2295" s="493"/>
      <c r="Q2295" s="468"/>
      <c r="R2295" s="470"/>
      <c r="S2295" s="875"/>
      <c r="T2295" s="335"/>
      <c r="U2295" s="875"/>
      <c r="V2295" s="350"/>
      <c r="W2295" s="350"/>
      <c r="X2295" s="875"/>
      <c r="Y2295" s="335"/>
      <c r="Z2295" s="875"/>
      <c r="AA2295" s="470"/>
      <c r="AB2295" s="483"/>
      <c r="AC2295" s="492"/>
      <c r="AD2295" s="493"/>
    </row>
    <row r="2296" spans="2:30" ht="3.65" customHeight="1">
      <c r="B2296" s="212"/>
      <c r="K2296" s="343"/>
      <c r="O2296" s="492"/>
      <c r="P2296" s="493"/>
      <c r="Q2296" s="468"/>
      <c r="R2296" s="470"/>
      <c r="S2296" s="875"/>
      <c r="T2296" s="335"/>
      <c r="U2296" s="875"/>
      <c r="V2296" s="350"/>
      <c r="W2296" s="350"/>
      <c r="X2296" s="875"/>
      <c r="Y2296" s="335"/>
      <c r="Z2296" s="875"/>
      <c r="AA2296" s="470"/>
      <c r="AB2296" s="483"/>
      <c r="AC2296" s="492"/>
      <c r="AD2296" s="493"/>
    </row>
    <row r="2297" spans="2:30" ht="3.65" customHeight="1">
      <c r="B2297" s="212"/>
      <c r="K2297" s="343"/>
      <c r="O2297" s="492"/>
      <c r="P2297" s="493"/>
      <c r="Q2297" s="468"/>
      <c r="R2297" s="470"/>
      <c r="S2297" s="875"/>
      <c r="T2297" s="335"/>
      <c r="U2297" s="875"/>
      <c r="V2297" s="350"/>
      <c r="W2297" s="350"/>
      <c r="X2297" s="875"/>
      <c r="Y2297" s="335"/>
      <c r="Z2297" s="875"/>
      <c r="AA2297" s="470"/>
      <c r="AB2297" s="483"/>
      <c r="AC2297" s="492"/>
      <c r="AD2297" s="493"/>
    </row>
    <row r="2298" spans="2:30" ht="3.65" customHeight="1">
      <c r="B2298" s="212"/>
      <c r="K2298" s="343"/>
      <c r="O2298" s="492"/>
      <c r="P2298" s="493"/>
      <c r="Q2298" s="468"/>
      <c r="R2298" s="470"/>
      <c r="S2298" s="875"/>
      <c r="T2298" s="335"/>
      <c r="U2298" s="875"/>
      <c r="V2298" s="350"/>
      <c r="W2298" s="350"/>
      <c r="X2298" s="875"/>
      <c r="Y2298" s="335"/>
      <c r="Z2298" s="875"/>
      <c r="AA2298" s="470"/>
      <c r="AB2298" s="483"/>
      <c r="AC2298" s="492"/>
      <c r="AD2298" s="493"/>
    </row>
    <row r="2299" spans="2:30" ht="3.65" customHeight="1">
      <c r="B2299" s="212"/>
      <c r="K2299" s="343"/>
      <c r="O2299" s="492"/>
      <c r="P2299" s="493"/>
      <c r="Q2299" s="468"/>
      <c r="R2299" s="470"/>
      <c r="S2299" s="875"/>
      <c r="T2299" s="335"/>
      <c r="U2299" s="875"/>
      <c r="V2299" s="350"/>
      <c r="W2299" s="350"/>
      <c r="X2299" s="875"/>
      <c r="Y2299" s="335"/>
      <c r="Z2299" s="875"/>
      <c r="AA2299" s="470"/>
      <c r="AB2299" s="483"/>
      <c r="AC2299" s="492"/>
      <c r="AD2299" s="493"/>
    </row>
    <row r="2300" spans="2:30" ht="3.65" customHeight="1">
      <c r="B2300" s="212"/>
      <c r="K2300" s="343"/>
      <c r="O2300" s="492"/>
      <c r="P2300" s="493"/>
      <c r="Q2300" s="468"/>
      <c r="R2300" s="470"/>
      <c r="S2300" s="875"/>
      <c r="T2300" s="335"/>
      <c r="U2300" s="875"/>
      <c r="V2300" s="350"/>
      <c r="W2300" s="350"/>
      <c r="X2300" s="875"/>
      <c r="Y2300" s="335"/>
      <c r="Z2300" s="875"/>
      <c r="AA2300" s="470"/>
      <c r="AB2300" s="483"/>
      <c r="AC2300" s="492"/>
      <c r="AD2300" s="493"/>
    </row>
    <row r="2301" spans="2:30" ht="3.65" customHeight="1">
      <c r="B2301" s="212"/>
      <c r="K2301" s="343"/>
      <c r="O2301" s="492"/>
      <c r="P2301" s="493"/>
      <c r="Q2301" s="468"/>
      <c r="R2301" s="470"/>
      <c r="S2301" s="875"/>
      <c r="T2301" s="335"/>
      <c r="U2301" s="875"/>
      <c r="V2301" s="350"/>
      <c r="W2301" s="350"/>
      <c r="X2301" s="875"/>
      <c r="Y2301" s="335"/>
      <c r="Z2301" s="875"/>
      <c r="AA2301" s="470"/>
      <c r="AB2301" s="483"/>
      <c r="AC2301" s="492"/>
      <c r="AD2301" s="493"/>
    </row>
    <row r="2302" spans="2:30" ht="3.65" customHeight="1">
      <c r="B2302" s="212"/>
      <c r="K2302" s="343"/>
      <c r="O2302" s="492"/>
      <c r="P2302" s="493"/>
      <c r="Q2302" s="468"/>
      <c r="R2302" s="470"/>
      <c r="S2302" s="875"/>
      <c r="T2302" s="335"/>
      <c r="U2302" s="875"/>
      <c r="V2302" s="350"/>
      <c r="W2302" s="350"/>
      <c r="X2302" s="875"/>
      <c r="Y2302" s="335"/>
      <c r="Z2302" s="875"/>
      <c r="AA2302" s="470"/>
      <c r="AB2302" s="483"/>
      <c r="AC2302" s="492"/>
      <c r="AD2302" s="493"/>
    </row>
    <row r="2303" spans="2:30" ht="3.65" customHeight="1">
      <c r="B2303" s="212"/>
      <c r="K2303" s="343"/>
      <c r="O2303" s="492"/>
      <c r="P2303" s="493"/>
      <c r="Q2303" s="468"/>
      <c r="R2303" s="470"/>
      <c r="S2303" s="875"/>
      <c r="T2303" s="335"/>
      <c r="U2303" s="875"/>
      <c r="V2303" s="350"/>
      <c r="W2303" s="350"/>
      <c r="X2303" s="875"/>
      <c r="Y2303" s="335"/>
      <c r="Z2303" s="875"/>
      <c r="AA2303" s="470"/>
      <c r="AB2303" s="483"/>
      <c r="AC2303" s="492"/>
      <c r="AD2303" s="493"/>
    </row>
    <row r="2304" spans="2:30" ht="3.65" customHeight="1">
      <c r="B2304" s="212"/>
      <c r="K2304" s="343"/>
      <c r="O2304" s="492"/>
      <c r="P2304" s="493"/>
      <c r="Q2304" s="468"/>
      <c r="R2304" s="470"/>
      <c r="S2304" s="875"/>
      <c r="T2304" s="335"/>
      <c r="U2304" s="875"/>
      <c r="V2304" s="350"/>
      <c r="W2304" s="350"/>
      <c r="X2304" s="875"/>
      <c r="Y2304" s="335"/>
      <c r="Z2304" s="875"/>
      <c r="AA2304" s="470"/>
      <c r="AB2304" s="483"/>
      <c r="AC2304" s="492"/>
      <c r="AD2304" s="493"/>
    </row>
    <row r="2305" spans="2:30" ht="3.65" customHeight="1">
      <c r="B2305" s="212"/>
      <c r="K2305" s="343"/>
      <c r="O2305" s="492"/>
      <c r="P2305" s="493"/>
      <c r="Q2305" s="468"/>
      <c r="R2305" s="470"/>
      <c r="S2305" s="875"/>
      <c r="T2305" s="335"/>
      <c r="U2305" s="875"/>
      <c r="V2305" s="350"/>
      <c r="W2305" s="350"/>
      <c r="X2305" s="875"/>
      <c r="Y2305" s="335"/>
      <c r="Z2305" s="875"/>
      <c r="AA2305" s="470"/>
      <c r="AB2305" s="483"/>
      <c r="AC2305" s="492"/>
      <c r="AD2305" s="493"/>
    </row>
    <row r="2306" spans="2:30" ht="3.65" customHeight="1">
      <c r="B2306" s="212"/>
      <c r="K2306" s="343"/>
      <c r="O2306" s="492"/>
      <c r="P2306" s="493"/>
      <c r="Q2306" s="468"/>
      <c r="R2306" s="470"/>
      <c r="S2306" s="875"/>
      <c r="T2306" s="335"/>
      <c r="U2306" s="875"/>
      <c r="V2306" s="350"/>
      <c r="W2306" s="350"/>
      <c r="X2306" s="875"/>
      <c r="Y2306" s="335"/>
      <c r="Z2306" s="875"/>
      <c r="AA2306" s="470"/>
      <c r="AB2306" s="483"/>
      <c r="AC2306" s="492"/>
      <c r="AD2306" s="493"/>
    </row>
    <row r="2307" spans="2:30" ht="3.65" customHeight="1">
      <c r="B2307" s="212"/>
      <c r="K2307" s="343"/>
      <c r="O2307" s="492"/>
      <c r="P2307" s="493"/>
      <c r="Q2307" s="468"/>
      <c r="R2307" s="470"/>
      <c r="S2307" s="875"/>
      <c r="T2307" s="335"/>
      <c r="U2307" s="875"/>
      <c r="V2307" s="350"/>
      <c r="W2307" s="350"/>
      <c r="X2307" s="875"/>
      <c r="Y2307" s="335"/>
      <c r="Z2307" s="875"/>
      <c r="AA2307" s="470"/>
      <c r="AB2307" s="483"/>
      <c r="AC2307" s="492"/>
      <c r="AD2307" s="493"/>
    </row>
    <row r="2308" spans="2:30" ht="3.65" customHeight="1">
      <c r="B2308" s="212"/>
      <c r="K2308" s="343"/>
      <c r="O2308" s="492"/>
      <c r="P2308" s="493"/>
      <c r="Q2308" s="468"/>
      <c r="R2308" s="470"/>
      <c r="S2308" s="875"/>
      <c r="T2308" s="335"/>
      <c r="U2308" s="875"/>
      <c r="V2308" s="350"/>
      <c r="W2308" s="350"/>
      <c r="X2308" s="875"/>
      <c r="Y2308" s="335"/>
      <c r="Z2308" s="875"/>
      <c r="AA2308" s="470"/>
      <c r="AB2308" s="483"/>
      <c r="AC2308" s="492"/>
      <c r="AD2308" s="493"/>
    </row>
    <row r="2309" spans="2:30" ht="3.65" customHeight="1">
      <c r="B2309" s="212"/>
      <c r="K2309" s="343"/>
      <c r="O2309" s="492"/>
      <c r="P2309" s="493"/>
      <c r="Q2309" s="468"/>
      <c r="R2309" s="470"/>
      <c r="S2309" s="875"/>
      <c r="T2309" s="335"/>
      <c r="U2309" s="875"/>
      <c r="V2309" s="350"/>
      <c r="W2309" s="350"/>
      <c r="X2309" s="875"/>
      <c r="Y2309" s="335"/>
      <c r="Z2309" s="875"/>
      <c r="AA2309" s="470"/>
      <c r="AB2309" s="483"/>
      <c r="AC2309" s="492"/>
      <c r="AD2309" s="493"/>
    </row>
    <row r="2310" spans="2:30" ht="3.65" customHeight="1">
      <c r="B2310" s="212"/>
      <c r="K2310" s="343"/>
      <c r="O2310" s="492"/>
      <c r="P2310" s="493"/>
      <c r="Q2310" s="468"/>
      <c r="R2310" s="470"/>
      <c r="S2310" s="875"/>
      <c r="T2310" s="335"/>
      <c r="U2310" s="875"/>
      <c r="V2310" s="350"/>
      <c r="W2310" s="350"/>
      <c r="X2310" s="875"/>
      <c r="Y2310" s="335"/>
      <c r="Z2310" s="875"/>
      <c r="AA2310" s="470"/>
      <c r="AB2310" s="483"/>
      <c r="AC2310" s="492"/>
      <c r="AD2310" s="493"/>
    </row>
    <row r="2311" spans="2:30" ht="3.65" customHeight="1">
      <c r="B2311" s="212"/>
      <c r="K2311" s="343"/>
      <c r="O2311" s="492"/>
      <c r="P2311" s="493"/>
      <c r="Q2311" s="468"/>
      <c r="R2311" s="470"/>
      <c r="S2311" s="875"/>
      <c r="T2311" s="335"/>
      <c r="U2311" s="875"/>
      <c r="V2311" s="350"/>
      <c r="W2311" s="350"/>
      <c r="X2311" s="875"/>
      <c r="Y2311" s="335"/>
      <c r="Z2311" s="875"/>
      <c r="AA2311" s="470"/>
      <c r="AB2311" s="483"/>
      <c r="AC2311" s="492"/>
      <c r="AD2311" s="493"/>
    </row>
    <row r="2312" spans="2:30" ht="3.65" customHeight="1">
      <c r="B2312" s="212"/>
      <c r="K2312" s="343"/>
      <c r="O2312" s="492"/>
      <c r="P2312" s="493"/>
      <c r="Q2312" s="468"/>
      <c r="R2312" s="470"/>
      <c r="S2312" s="875"/>
      <c r="T2312" s="335"/>
      <c r="U2312" s="875"/>
      <c r="V2312" s="350"/>
      <c r="W2312" s="350"/>
      <c r="X2312" s="875"/>
      <c r="Y2312" s="335"/>
      <c r="Z2312" s="875"/>
      <c r="AA2312" s="470"/>
      <c r="AB2312" s="483"/>
      <c r="AC2312" s="492"/>
      <c r="AD2312" s="493"/>
    </row>
    <row r="2313" spans="2:30" ht="3.65" customHeight="1">
      <c r="B2313" s="212"/>
      <c r="K2313" s="343"/>
      <c r="O2313" s="492"/>
      <c r="P2313" s="493"/>
      <c r="Q2313" s="468"/>
      <c r="R2313" s="470"/>
      <c r="S2313" s="875"/>
      <c r="T2313" s="335"/>
      <c r="U2313" s="875"/>
      <c r="V2313" s="350"/>
      <c r="W2313" s="350"/>
      <c r="X2313" s="875"/>
      <c r="Y2313" s="335"/>
      <c r="Z2313" s="875"/>
      <c r="AA2313" s="470"/>
      <c r="AB2313" s="483"/>
      <c r="AC2313" s="492"/>
      <c r="AD2313" s="493"/>
    </row>
    <row r="2314" spans="2:30" ht="3.65" customHeight="1">
      <c r="B2314" s="212"/>
      <c r="K2314" s="343"/>
      <c r="O2314" s="492"/>
      <c r="P2314" s="493"/>
      <c r="Q2314" s="468"/>
      <c r="R2314" s="470"/>
      <c r="S2314" s="875"/>
      <c r="T2314" s="335"/>
      <c r="U2314" s="875"/>
      <c r="V2314" s="350"/>
      <c r="W2314" s="350"/>
      <c r="X2314" s="875"/>
      <c r="Y2314" s="335"/>
      <c r="Z2314" s="875"/>
      <c r="AA2314" s="470"/>
      <c r="AB2314" s="483"/>
      <c r="AC2314" s="492"/>
      <c r="AD2314" s="493"/>
    </row>
    <row r="2315" spans="2:30" ht="3.65" customHeight="1">
      <c r="B2315" s="212"/>
      <c r="K2315" s="343"/>
      <c r="O2315" s="492"/>
      <c r="P2315" s="493"/>
      <c r="Q2315" s="468"/>
      <c r="R2315" s="470"/>
      <c r="S2315" s="875"/>
      <c r="T2315" s="335"/>
      <c r="U2315" s="875"/>
      <c r="V2315" s="350"/>
      <c r="W2315" s="350"/>
      <c r="X2315" s="875"/>
      <c r="Y2315" s="335"/>
      <c r="Z2315" s="875"/>
      <c r="AA2315" s="470"/>
      <c r="AB2315" s="483"/>
      <c r="AC2315" s="492"/>
      <c r="AD2315" s="493"/>
    </row>
    <row r="2316" spans="2:30" ht="3.65" customHeight="1">
      <c r="B2316" s="212"/>
      <c r="K2316" s="343"/>
      <c r="O2316" s="492"/>
      <c r="P2316" s="493"/>
      <c r="Q2316" s="468"/>
      <c r="R2316" s="470"/>
      <c r="S2316" s="875"/>
      <c r="T2316" s="335"/>
      <c r="U2316" s="875"/>
      <c r="V2316" s="350"/>
      <c r="W2316" s="350"/>
      <c r="X2316" s="875"/>
      <c r="Y2316" s="335"/>
      <c r="Z2316" s="875"/>
      <c r="AA2316" s="470"/>
      <c r="AB2316" s="483"/>
      <c r="AC2316" s="492"/>
      <c r="AD2316" s="493"/>
    </row>
    <row r="2317" spans="2:30" ht="3.65" customHeight="1">
      <c r="B2317" s="212"/>
      <c r="K2317" s="343"/>
      <c r="O2317" s="492"/>
      <c r="P2317" s="493"/>
      <c r="Q2317" s="468"/>
      <c r="R2317" s="470"/>
      <c r="S2317" s="875"/>
      <c r="T2317" s="335"/>
      <c r="U2317" s="875"/>
      <c r="V2317" s="350"/>
      <c r="W2317" s="350"/>
      <c r="X2317" s="875"/>
      <c r="Y2317" s="335"/>
      <c r="Z2317" s="875"/>
      <c r="AA2317" s="470"/>
      <c r="AB2317" s="483"/>
      <c r="AC2317" s="492"/>
      <c r="AD2317" s="493"/>
    </row>
    <row r="2318" spans="2:30" ht="3.65" customHeight="1">
      <c r="B2318" s="212"/>
      <c r="K2318" s="343"/>
      <c r="O2318" s="492"/>
      <c r="P2318" s="493"/>
      <c r="Q2318" s="468"/>
      <c r="R2318" s="470"/>
      <c r="S2318" s="875"/>
      <c r="T2318" s="335"/>
      <c r="U2318" s="875"/>
      <c r="V2318" s="350"/>
      <c r="W2318" s="350"/>
      <c r="X2318" s="875"/>
      <c r="Y2318" s="335"/>
      <c r="Z2318" s="875"/>
      <c r="AA2318" s="470"/>
      <c r="AB2318" s="483"/>
      <c r="AC2318" s="492"/>
      <c r="AD2318" s="493"/>
    </row>
    <row r="2319" spans="2:30" ht="3.65" customHeight="1">
      <c r="B2319" s="212"/>
      <c r="K2319" s="343"/>
      <c r="O2319" s="492"/>
      <c r="P2319" s="493"/>
      <c r="Q2319" s="468"/>
      <c r="R2319" s="470"/>
      <c r="S2319" s="875"/>
      <c r="T2319" s="335"/>
      <c r="U2319" s="875"/>
      <c r="V2319" s="350"/>
      <c r="W2319" s="350"/>
      <c r="X2319" s="875"/>
      <c r="Y2319" s="335"/>
      <c r="Z2319" s="875"/>
      <c r="AA2319" s="470"/>
      <c r="AB2319" s="483"/>
      <c r="AC2319" s="492"/>
      <c r="AD2319" s="493"/>
    </row>
    <row r="2320" spans="2:30" ht="3.65" customHeight="1">
      <c r="B2320" s="212"/>
      <c r="K2320" s="343"/>
      <c r="O2320" s="492"/>
      <c r="P2320" s="493"/>
      <c r="Q2320" s="468"/>
      <c r="R2320" s="470"/>
      <c r="S2320" s="875"/>
      <c r="T2320" s="335"/>
      <c r="U2320" s="875"/>
      <c r="V2320" s="350"/>
      <c r="W2320" s="350"/>
      <c r="X2320" s="875"/>
      <c r="Y2320" s="335"/>
      <c r="Z2320" s="875"/>
      <c r="AA2320" s="470"/>
      <c r="AB2320" s="483"/>
      <c r="AC2320" s="492"/>
      <c r="AD2320" s="493"/>
    </row>
    <row r="2321" spans="2:30" ht="3.65" customHeight="1">
      <c r="B2321" s="212"/>
      <c r="K2321" s="343"/>
      <c r="O2321" s="492"/>
      <c r="P2321" s="493"/>
      <c r="Q2321" s="468"/>
      <c r="R2321" s="470"/>
      <c r="S2321" s="875"/>
      <c r="T2321" s="335"/>
      <c r="U2321" s="875"/>
      <c r="V2321" s="350"/>
      <c r="W2321" s="350"/>
      <c r="X2321" s="875"/>
      <c r="Y2321" s="335"/>
      <c r="Z2321" s="875"/>
      <c r="AA2321" s="470"/>
      <c r="AB2321" s="483"/>
      <c r="AC2321" s="492"/>
      <c r="AD2321" s="493"/>
    </row>
    <row r="2322" spans="2:30" ht="3.65" customHeight="1">
      <c r="B2322" s="212"/>
      <c r="K2322" s="343"/>
      <c r="O2322" s="492"/>
      <c r="P2322" s="493"/>
      <c r="Q2322" s="468"/>
      <c r="R2322" s="470"/>
      <c r="S2322" s="875"/>
      <c r="T2322" s="335"/>
      <c r="U2322" s="875"/>
      <c r="V2322" s="350"/>
      <c r="W2322" s="350"/>
      <c r="X2322" s="875"/>
      <c r="Y2322" s="335"/>
      <c r="Z2322" s="875"/>
      <c r="AA2322" s="470"/>
      <c r="AB2322" s="483"/>
      <c r="AC2322" s="492"/>
      <c r="AD2322" s="493"/>
    </row>
    <row r="2323" spans="2:30" ht="3.65" customHeight="1">
      <c r="B2323" s="212"/>
      <c r="K2323" s="343"/>
      <c r="O2323" s="492"/>
      <c r="P2323" s="493"/>
      <c r="Q2323" s="468"/>
      <c r="R2323" s="470"/>
      <c r="S2323" s="875"/>
      <c r="T2323" s="335"/>
      <c r="U2323" s="875"/>
      <c r="V2323" s="350"/>
      <c r="W2323" s="350"/>
      <c r="X2323" s="875"/>
      <c r="Y2323" s="335"/>
      <c r="Z2323" s="875"/>
      <c r="AA2323" s="470"/>
      <c r="AB2323" s="483"/>
      <c r="AC2323" s="492"/>
      <c r="AD2323" s="493"/>
    </row>
    <row r="2324" spans="2:30" ht="3.65" customHeight="1">
      <c r="B2324" s="212"/>
      <c r="K2324" s="343"/>
      <c r="O2324" s="492"/>
      <c r="P2324" s="493"/>
      <c r="Q2324" s="468"/>
      <c r="R2324" s="470"/>
      <c r="S2324" s="875"/>
      <c r="T2324" s="335"/>
      <c r="U2324" s="875"/>
      <c r="V2324" s="350"/>
      <c r="W2324" s="350"/>
      <c r="X2324" s="875"/>
      <c r="Y2324" s="335"/>
      <c r="Z2324" s="875"/>
      <c r="AA2324" s="470"/>
      <c r="AB2324" s="483"/>
      <c r="AC2324" s="492"/>
      <c r="AD2324" s="493"/>
    </row>
    <row r="2325" spans="2:30" ht="3.65" customHeight="1">
      <c r="B2325" s="212"/>
      <c r="K2325" s="343"/>
      <c r="O2325" s="492"/>
      <c r="P2325" s="493"/>
      <c r="Q2325" s="468"/>
      <c r="R2325" s="470"/>
      <c r="S2325" s="875"/>
      <c r="T2325" s="335"/>
      <c r="U2325" s="875"/>
      <c r="V2325" s="350"/>
      <c r="W2325" s="350"/>
      <c r="X2325" s="875"/>
      <c r="Y2325" s="335"/>
      <c r="Z2325" s="875"/>
      <c r="AA2325" s="470"/>
      <c r="AB2325" s="483"/>
      <c r="AC2325" s="492"/>
      <c r="AD2325" s="493"/>
    </row>
    <row r="2326" spans="2:30" ht="3.65" customHeight="1">
      <c r="B2326" s="212"/>
      <c r="K2326" s="343"/>
      <c r="O2326" s="492"/>
      <c r="P2326" s="493"/>
      <c r="Q2326" s="468"/>
      <c r="R2326" s="470"/>
      <c r="S2326" s="875"/>
      <c r="T2326" s="335"/>
      <c r="U2326" s="875"/>
      <c r="V2326" s="350"/>
      <c r="W2326" s="350"/>
      <c r="X2326" s="875"/>
      <c r="Y2326" s="335"/>
      <c r="Z2326" s="875"/>
      <c r="AA2326" s="470"/>
      <c r="AB2326" s="483"/>
      <c r="AC2326" s="492"/>
      <c r="AD2326" s="493"/>
    </row>
    <row r="2327" spans="2:30" ht="3.65" customHeight="1">
      <c r="B2327" s="212"/>
      <c r="K2327" s="343"/>
      <c r="O2327" s="492"/>
      <c r="P2327" s="493"/>
      <c r="Q2327" s="468"/>
      <c r="R2327" s="470"/>
      <c r="S2327" s="875"/>
      <c r="T2327" s="335"/>
      <c r="U2327" s="875"/>
      <c r="V2327" s="350"/>
      <c r="W2327" s="350"/>
      <c r="X2327" s="875"/>
      <c r="Y2327" s="335"/>
      <c r="Z2327" s="875"/>
      <c r="AA2327" s="470"/>
      <c r="AB2327" s="483"/>
      <c r="AC2327" s="492"/>
      <c r="AD2327" s="493"/>
    </row>
    <row r="2328" spans="2:30" ht="3.65" customHeight="1">
      <c r="B2328" s="212"/>
      <c r="K2328" s="343"/>
      <c r="O2328" s="492"/>
      <c r="P2328" s="493"/>
      <c r="Q2328" s="468"/>
      <c r="R2328" s="470"/>
      <c r="S2328" s="875"/>
      <c r="T2328" s="335"/>
      <c r="U2328" s="875"/>
      <c r="V2328" s="350"/>
      <c r="W2328" s="350"/>
      <c r="X2328" s="875"/>
      <c r="Y2328" s="335"/>
      <c r="Z2328" s="875"/>
      <c r="AA2328" s="470"/>
      <c r="AB2328" s="483"/>
      <c r="AC2328" s="492"/>
      <c r="AD2328" s="493"/>
    </row>
    <row r="2329" spans="2:30" ht="3.65" customHeight="1">
      <c r="B2329" s="212"/>
      <c r="K2329" s="343"/>
      <c r="O2329" s="492"/>
      <c r="P2329" s="493"/>
      <c r="Q2329" s="468"/>
      <c r="R2329" s="470"/>
      <c r="S2329" s="875"/>
      <c r="T2329" s="335"/>
      <c r="U2329" s="875"/>
      <c r="V2329" s="350"/>
      <c r="W2329" s="350"/>
      <c r="X2329" s="875"/>
      <c r="Y2329" s="335"/>
      <c r="Z2329" s="875"/>
      <c r="AA2329" s="470"/>
      <c r="AB2329" s="483"/>
      <c r="AC2329" s="492"/>
      <c r="AD2329" s="493"/>
    </row>
    <row r="2330" spans="2:30" ht="3.65" customHeight="1">
      <c r="B2330" s="212"/>
      <c r="K2330" s="343"/>
      <c r="O2330" s="492"/>
      <c r="P2330" s="493"/>
      <c r="Q2330" s="468"/>
      <c r="R2330" s="470"/>
      <c r="S2330" s="875"/>
      <c r="T2330" s="335"/>
      <c r="U2330" s="875"/>
      <c r="V2330" s="350"/>
      <c r="W2330" s="350"/>
      <c r="X2330" s="875"/>
      <c r="Y2330" s="335"/>
      <c r="Z2330" s="875"/>
      <c r="AA2330" s="470"/>
      <c r="AB2330" s="483"/>
      <c r="AC2330" s="492"/>
      <c r="AD2330" s="493"/>
    </row>
    <row r="2331" spans="2:30" ht="3.65" customHeight="1">
      <c r="B2331" s="212"/>
      <c r="K2331" s="343"/>
      <c r="O2331" s="492"/>
      <c r="P2331" s="493"/>
      <c r="Q2331" s="468"/>
      <c r="R2331" s="470"/>
      <c r="S2331" s="875"/>
      <c r="T2331" s="335"/>
      <c r="U2331" s="875"/>
      <c r="V2331" s="350"/>
      <c r="W2331" s="350"/>
      <c r="X2331" s="875"/>
      <c r="Y2331" s="335"/>
      <c r="Z2331" s="875"/>
      <c r="AA2331" s="470"/>
      <c r="AB2331" s="483"/>
      <c r="AC2331" s="492"/>
      <c r="AD2331" s="493"/>
    </row>
    <row r="2332" spans="2:30" ht="3.65" customHeight="1">
      <c r="B2332" s="212"/>
      <c r="K2332" s="343"/>
      <c r="O2332" s="492"/>
      <c r="P2332" s="493"/>
      <c r="Q2332" s="468"/>
      <c r="R2332" s="470"/>
      <c r="S2332" s="875"/>
      <c r="T2332" s="335"/>
      <c r="U2332" s="875"/>
      <c r="V2332" s="350"/>
      <c r="W2332" s="350"/>
      <c r="X2332" s="875"/>
      <c r="Y2332" s="335"/>
      <c r="Z2332" s="875"/>
      <c r="AA2332" s="470"/>
      <c r="AB2332" s="483"/>
      <c r="AC2332" s="492"/>
      <c r="AD2332" s="493"/>
    </row>
    <row r="2333" spans="2:30" ht="3.65" customHeight="1">
      <c r="B2333" s="212"/>
      <c r="K2333" s="343"/>
      <c r="O2333" s="492"/>
      <c r="P2333" s="493"/>
      <c r="Q2333" s="468"/>
      <c r="R2333" s="470"/>
      <c r="S2333" s="875"/>
      <c r="T2333" s="335"/>
      <c r="U2333" s="875"/>
      <c r="V2333" s="350"/>
      <c r="W2333" s="350"/>
      <c r="X2333" s="875"/>
      <c r="Y2333" s="335"/>
      <c r="Z2333" s="875"/>
      <c r="AA2333" s="470"/>
      <c r="AB2333" s="483"/>
      <c r="AC2333" s="492"/>
      <c r="AD2333" s="493"/>
    </row>
    <row r="2334" spans="2:30" ht="3.65" customHeight="1">
      <c r="B2334" s="212"/>
      <c r="K2334" s="343"/>
      <c r="O2334" s="492"/>
      <c r="P2334" s="493"/>
      <c r="Q2334" s="468"/>
      <c r="R2334" s="470"/>
      <c r="S2334" s="875"/>
      <c r="T2334" s="335"/>
      <c r="U2334" s="875"/>
      <c r="V2334" s="350"/>
      <c r="W2334" s="350"/>
      <c r="X2334" s="875"/>
      <c r="Y2334" s="335"/>
      <c r="Z2334" s="875"/>
      <c r="AA2334" s="470"/>
      <c r="AB2334" s="483"/>
      <c r="AC2334" s="492"/>
      <c r="AD2334" s="493"/>
    </row>
    <row r="2335" spans="2:30" ht="3.65" customHeight="1">
      <c r="B2335" s="212"/>
      <c r="K2335" s="343"/>
      <c r="O2335" s="492"/>
      <c r="P2335" s="493"/>
      <c r="Q2335" s="468"/>
      <c r="R2335" s="470"/>
      <c r="S2335" s="875"/>
      <c r="T2335" s="335"/>
      <c r="U2335" s="875"/>
      <c r="V2335" s="350"/>
      <c r="W2335" s="350"/>
      <c r="X2335" s="875"/>
      <c r="Y2335" s="335"/>
      <c r="Z2335" s="875"/>
      <c r="AA2335" s="470"/>
      <c r="AB2335" s="483"/>
      <c r="AC2335" s="492"/>
      <c r="AD2335" s="493"/>
    </row>
    <row r="2336" spans="2:30" ht="3.65" customHeight="1">
      <c r="B2336" s="212"/>
      <c r="K2336" s="343"/>
      <c r="O2336" s="492"/>
      <c r="P2336" s="493"/>
      <c r="Q2336" s="468"/>
      <c r="R2336" s="470"/>
      <c r="S2336" s="875"/>
      <c r="T2336" s="335"/>
      <c r="U2336" s="875"/>
      <c r="V2336" s="350"/>
      <c r="W2336" s="350"/>
      <c r="X2336" s="875"/>
      <c r="Y2336" s="335"/>
      <c r="Z2336" s="875"/>
      <c r="AA2336" s="470"/>
      <c r="AB2336" s="483"/>
      <c r="AC2336" s="492"/>
      <c r="AD2336" s="493"/>
    </row>
    <row r="2337" spans="2:30" ht="3.65" customHeight="1">
      <c r="B2337" s="212"/>
      <c r="K2337" s="343"/>
      <c r="O2337" s="492"/>
      <c r="P2337" s="493"/>
      <c r="Q2337" s="468"/>
      <c r="R2337" s="470"/>
      <c r="S2337" s="875"/>
      <c r="T2337" s="335"/>
      <c r="U2337" s="875"/>
      <c r="V2337" s="350"/>
      <c r="W2337" s="350"/>
      <c r="X2337" s="875"/>
      <c r="Y2337" s="335"/>
      <c r="Z2337" s="875"/>
      <c r="AA2337" s="470"/>
      <c r="AB2337" s="483"/>
      <c r="AC2337" s="492"/>
      <c r="AD2337" s="493"/>
    </row>
    <row r="2338" spans="2:30" ht="3.65" customHeight="1">
      <c r="B2338" s="212"/>
      <c r="K2338" s="343"/>
      <c r="O2338" s="492"/>
      <c r="P2338" s="493"/>
      <c r="Q2338" s="468"/>
      <c r="R2338" s="470"/>
      <c r="S2338" s="875"/>
      <c r="T2338" s="335"/>
      <c r="U2338" s="875"/>
      <c r="V2338" s="350"/>
      <c r="W2338" s="350"/>
      <c r="X2338" s="875"/>
      <c r="Y2338" s="335"/>
      <c r="Z2338" s="875"/>
      <c r="AA2338" s="470"/>
      <c r="AB2338" s="483"/>
      <c r="AC2338" s="492"/>
      <c r="AD2338" s="493"/>
    </row>
    <row r="2339" spans="2:30" ht="3.65" customHeight="1">
      <c r="B2339" s="212"/>
      <c r="K2339" s="343"/>
      <c r="O2339" s="492"/>
      <c r="P2339" s="493"/>
      <c r="Q2339" s="468"/>
      <c r="R2339" s="470"/>
      <c r="S2339" s="875"/>
      <c r="T2339" s="335"/>
      <c r="U2339" s="875"/>
      <c r="V2339" s="350"/>
      <c r="W2339" s="350"/>
      <c r="X2339" s="875"/>
      <c r="Y2339" s="335"/>
      <c r="Z2339" s="875"/>
      <c r="AA2339" s="470"/>
      <c r="AB2339" s="483"/>
      <c r="AC2339" s="492"/>
      <c r="AD2339" s="493"/>
    </row>
    <row r="2340" spans="2:30" ht="3.65" customHeight="1">
      <c r="B2340" s="212"/>
      <c r="K2340" s="343"/>
      <c r="O2340" s="492"/>
      <c r="P2340" s="493"/>
      <c r="Q2340" s="468"/>
      <c r="R2340" s="470"/>
      <c r="S2340" s="899"/>
      <c r="T2340" s="335"/>
      <c r="U2340" s="900"/>
      <c r="V2340" s="350"/>
      <c r="W2340" s="350"/>
      <c r="X2340" s="899"/>
      <c r="Y2340" s="335"/>
      <c r="Z2340" s="900"/>
      <c r="AA2340" s="470"/>
      <c r="AB2340" s="483"/>
      <c r="AC2340" s="492"/>
      <c r="AD2340" s="493"/>
    </row>
    <row r="2341" spans="2:30" ht="3.65" customHeight="1">
      <c r="B2341" s="212"/>
      <c r="K2341" s="343"/>
      <c r="O2341" s="492"/>
      <c r="P2341" s="493"/>
      <c r="Q2341" s="468"/>
      <c r="R2341" s="470"/>
      <c r="S2341" s="902"/>
      <c r="T2341" s="903"/>
      <c r="U2341" s="904"/>
      <c r="V2341" s="350"/>
      <c r="W2341" s="350"/>
      <c r="X2341" s="902"/>
      <c r="Y2341" s="903"/>
      <c r="Z2341" s="904"/>
      <c r="AA2341" s="470"/>
      <c r="AB2341" s="483"/>
      <c r="AC2341" s="492"/>
      <c r="AD2341" s="493"/>
    </row>
    <row r="2342" spans="2:30" ht="3.65" customHeight="1">
      <c r="B2342" s="212"/>
      <c r="K2342" s="343"/>
      <c r="O2342" s="492"/>
      <c r="P2342" s="493"/>
      <c r="Q2342" s="468"/>
      <c r="R2342" s="470"/>
      <c r="S2342" s="470"/>
      <c r="T2342" s="470"/>
      <c r="U2342" s="470"/>
      <c r="V2342" s="350"/>
      <c r="W2342" s="350"/>
      <c r="X2342" s="470"/>
      <c r="Y2342" s="470"/>
      <c r="Z2342" s="470"/>
      <c r="AA2342" s="470"/>
      <c r="AB2342" s="483"/>
      <c r="AC2342" s="492"/>
      <c r="AD2342" s="493"/>
    </row>
    <row r="2343" spans="2:30" ht="3.65" customHeight="1">
      <c r="B2343" s="212"/>
      <c r="K2343" s="343"/>
      <c r="O2343" s="492"/>
      <c r="P2343" s="493"/>
      <c r="Q2343" s="468"/>
      <c r="R2343" s="470"/>
      <c r="S2343" s="470"/>
      <c r="T2343" s="470"/>
      <c r="U2343" s="470"/>
      <c r="V2343" s="350"/>
      <c r="W2343" s="350"/>
      <c r="X2343" s="470"/>
      <c r="Y2343" s="470"/>
      <c r="Z2343" s="470"/>
      <c r="AA2343" s="470"/>
      <c r="AB2343" s="483"/>
      <c r="AC2343" s="492"/>
      <c r="AD2343" s="493"/>
    </row>
    <row r="2344" spans="2:30" ht="3.65" customHeight="1">
      <c r="B2344" s="212"/>
      <c r="K2344" s="343"/>
      <c r="O2344" s="492"/>
      <c r="P2344" s="493"/>
      <c r="Q2344" s="482"/>
      <c r="R2344" s="470"/>
      <c r="S2344" s="470"/>
      <c r="T2344" s="470"/>
      <c r="U2344" s="470"/>
      <c r="V2344" s="350"/>
      <c r="W2344" s="350"/>
      <c r="X2344" s="470"/>
      <c r="Y2344" s="470"/>
      <c r="Z2344" s="470"/>
      <c r="AA2344" s="470"/>
      <c r="AB2344" s="483"/>
      <c r="AC2344" s="492"/>
      <c r="AD2344" s="493"/>
    </row>
    <row r="2345" spans="2:30" ht="3.65" customHeight="1">
      <c r="B2345" s="212"/>
      <c r="K2345" s="343"/>
      <c r="O2345" s="492"/>
      <c r="P2345" s="493"/>
      <c r="Q2345" s="468"/>
      <c r="R2345" s="470"/>
      <c r="S2345" s="470"/>
      <c r="T2345" s="470"/>
      <c r="U2345" s="470"/>
      <c r="V2345" s="470"/>
      <c r="W2345" s="470"/>
      <c r="X2345" s="470"/>
      <c r="Y2345" s="470"/>
      <c r="Z2345" s="470"/>
      <c r="AA2345" s="470"/>
      <c r="AB2345" s="483"/>
      <c r="AC2345" s="492"/>
      <c r="AD2345" s="493"/>
    </row>
    <row r="2346" spans="2:30" ht="3.65" customHeight="1">
      <c r="B2346" s="212"/>
      <c r="K2346" s="343"/>
      <c r="O2346" s="492"/>
      <c r="P2346" s="493"/>
      <c r="Q2346" s="496"/>
      <c r="R2346" s="470"/>
      <c r="S2346" s="470"/>
      <c r="T2346" s="470"/>
      <c r="U2346" s="470"/>
      <c r="V2346" s="470"/>
      <c r="W2346" s="470"/>
      <c r="X2346" s="470"/>
      <c r="Y2346" s="470"/>
      <c r="Z2346" s="470"/>
      <c r="AA2346" s="470"/>
      <c r="AB2346" s="409"/>
      <c r="AC2346" s="492"/>
      <c r="AD2346" s="493"/>
    </row>
    <row r="2347" spans="2:30" ht="3.65" customHeight="1">
      <c r="B2347" s="212"/>
      <c r="K2347" s="343"/>
      <c r="O2347" s="492"/>
      <c r="P2347" s="493"/>
      <c r="Q2347" s="482"/>
      <c r="R2347" s="470"/>
      <c r="S2347" s="470"/>
      <c r="T2347" s="470"/>
      <c r="U2347" s="470"/>
      <c r="V2347" s="470"/>
      <c r="W2347" s="470"/>
      <c r="X2347" s="470"/>
      <c r="Y2347" s="470"/>
      <c r="Z2347" s="470"/>
      <c r="AA2347" s="470"/>
      <c r="AB2347" s="470"/>
      <c r="AC2347" s="492"/>
      <c r="AD2347" s="493"/>
    </row>
    <row r="2348" spans="2:30" ht="3.65" customHeight="1">
      <c r="B2348" s="212"/>
      <c r="K2348" s="343"/>
      <c r="O2348" s="492"/>
      <c r="P2348" s="493"/>
      <c r="Q2348" s="482"/>
      <c r="R2348" s="470"/>
      <c r="S2348" s="470"/>
      <c r="T2348" s="470"/>
      <c r="U2348" s="470"/>
      <c r="V2348" s="470"/>
      <c r="W2348" s="470"/>
      <c r="X2348" s="470"/>
      <c r="Y2348" s="470"/>
      <c r="Z2348" s="470"/>
      <c r="AA2348" s="470"/>
      <c r="AB2348" s="470"/>
      <c r="AC2348" s="492"/>
      <c r="AD2348" s="493"/>
    </row>
    <row r="2349" spans="2:30" ht="3.65" customHeight="1">
      <c r="B2349" s="212"/>
      <c r="K2349" s="343"/>
      <c r="O2349" s="492"/>
      <c r="P2349" s="493"/>
      <c r="Q2349" s="482"/>
      <c r="R2349" s="470"/>
      <c r="S2349" s="470"/>
      <c r="T2349" s="470"/>
      <c r="U2349" s="470"/>
      <c r="V2349" s="470"/>
      <c r="W2349" s="470"/>
      <c r="X2349" s="470"/>
      <c r="Y2349" s="470"/>
      <c r="Z2349" s="470"/>
      <c r="AA2349" s="470"/>
      <c r="AB2349" s="470"/>
      <c r="AC2349" s="492"/>
      <c r="AD2349" s="493"/>
    </row>
    <row r="2350" spans="2:30" ht="3.65" customHeight="1">
      <c r="B2350" s="212"/>
      <c r="K2350" s="343"/>
      <c r="O2350" s="492"/>
      <c r="P2350" s="493"/>
      <c r="Q2350" s="482"/>
      <c r="R2350" s="470"/>
      <c r="S2350" s="470"/>
      <c r="T2350" s="470"/>
      <c r="U2350" s="470"/>
      <c r="V2350" s="470"/>
      <c r="W2350" s="470"/>
      <c r="X2350" s="470"/>
      <c r="Y2350" s="470"/>
      <c r="Z2350" s="470"/>
      <c r="AA2350" s="470"/>
      <c r="AB2350" s="470"/>
      <c r="AC2350" s="492"/>
      <c r="AD2350" s="493"/>
    </row>
    <row r="2351" spans="2:30" ht="3.65" customHeight="1">
      <c r="B2351" s="212"/>
      <c r="K2351" s="343"/>
      <c r="O2351" s="492"/>
      <c r="P2351" s="493"/>
      <c r="Q2351" s="468"/>
      <c r="R2351" s="470"/>
      <c r="S2351" s="470"/>
      <c r="T2351" s="470"/>
      <c r="U2351" s="470"/>
      <c r="V2351" s="470"/>
      <c r="W2351" s="470"/>
      <c r="X2351" s="470"/>
      <c r="Y2351" s="470"/>
      <c r="Z2351" s="470"/>
      <c r="AA2351" s="470"/>
      <c r="AB2351" s="470"/>
      <c r="AC2351" s="492"/>
      <c r="AD2351" s="493"/>
    </row>
    <row r="2352" spans="2:30" ht="3.65" customHeight="1">
      <c r="B2352" s="212"/>
      <c r="K2352" s="343"/>
      <c r="O2352" s="492"/>
      <c r="P2352" s="493"/>
      <c r="Q2352" s="482"/>
      <c r="R2352" s="470"/>
      <c r="S2352" s="470"/>
      <c r="T2352" s="470"/>
      <c r="U2352" s="470"/>
      <c r="V2352" s="470"/>
      <c r="W2352" s="470"/>
      <c r="X2352" s="470"/>
      <c r="Y2352" s="470"/>
      <c r="Z2352" s="470"/>
      <c r="AA2352" s="470"/>
      <c r="AB2352" s="470"/>
      <c r="AC2352" s="492"/>
      <c r="AD2352" s="493"/>
    </row>
    <row r="2353" spans="2:109" ht="3.65" customHeight="1">
      <c r="B2353" s="212"/>
      <c r="K2353" s="343"/>
      <c r="O2353" s="492"/>
      <c r="P2353" s="493"/>
      <c r="Q2353" s="468"/>
      <c r="R2353" s="470"/>
      <c r="S2353" s="470"/>
      <c r="T2353" s="470"/>
      <c r="U2353" s="470"/>
      <c r="V2353" s="470"/>
      <c r="W2353" s="470"/>
      <c r="X2353" s="470"/>
      <c r="Y2353" s="994" t="s">
        <v>220</v>
      </c>
      <c r="Z2353" s="994"/>
      <c r="AA2353" s="994"/>
      <c r="AB2353" s="995"/>
      <c r="AC2353" s="492"/>
      <c r="AD2353" s="493"/>
    </row>
    <row r="2354" spans="2:109" ht="3.65" customHeight="1">
      <c r="B2354" s="212"/>
      <c r="K2354" s="343"/>
      <c r="O2354" s="492"/>
      <c r="P2354" s="493"/>
      <c r="Q2354" s="496"/>
      <c r="R2354" s="470"/>
      <c r="S2354" s="470"/>
      <c r="T2354" s="470"/>
      <c r="U2354" s="470"/>
      <c r="V2354" s="470"/>
      <c r="W2354" s="470"/>
      <c r="X2354" s="470"/>
      <c r="Y2354" s="994"/>
      <c r="Z2354" s="994"/>
      <c r="AA2354" s="994"/>
      <c r="AB2354" s="995"/>
      <c r="AC2354" s="492"/>
      <c r="AD2354" s="493"/>
    </row>
    <row r="2355" spans="2:109" ht="3.65" customHeight="1">
      <c r="B2355" s="212"/>
      <c r="K2355" s="343"/>
      <c r="O2355" s="492"/>
      <c r="P2355" s="493"/>
      <c r="Q2355" s="497"/>
      <c r="R2355" s="498"/>
      <c r="S2355" s="498"/>
      <c r="T2355" s="498"/>
      <c r="U2355" s="498"/>
      <c r="V2355" s="498"/>
      <c r="W2355" s="498"/>
      <c r="X2355" s="498"/>
      <c r="Y2355" s="1542"/>
      <c r="Z2355" s="1542"/>
      <c r="AA2355" s="1542"/>
      <c r="AB2355" s="1545"/>
      <c r="AC2355" s="492"/>
      <c r="AD2355" s="493"/>
    </row>
    <row r="2356" spans="2:109" ht="3.65" customHeight="1">
      <c r="B2356" s="212"/>
      <c r="K2356" s="343"/>
      <c r="O2356" s="486"/>
      <c r="P2356" s="487"/>
      <c r="Q2356" s="487"/>
      <c r="R2356" s="487"/>
      <c r="S2356" s="487"/>
      <c r="T2356" s="487"/>
      <c r="U2356" s="487"/>
      <c r="V2356" s="487"/>
      <c r="W2356" s="487"/>
      <c r="X2356" s="487"/>
      <c r="Y2356" s="487"/>
      <c r="Z2356" s="487"/>
      <c r="AA2356" s="487"/>
      <c r="AB2356" s="487"/>
      <c r="AC2356" s="487"/>
      <c r="AD2356" s="488"/>
    </row>
    <row r="2357" spans="2:109" ht="3.65" customHeight="1">
      <c r="B2357" s="212"/>
      <c r="K2357" s="343"/>
      <c r="O2357" s="489"/>
      <c r="P2357" s="490"/>
      <c r="Q2357" s="490"/>
      <c r="R2357" s="490"/>
      <c r="S2357" s="490"/>
      <c r="T2357" s="490"/>
      <c r="U2357" s="490"/>
      <c r="V2357" s="490"/>
      <c r="W2357" s="490"/>
      <c r="X2357" s="490"/>
      <c r="Y2357" s="490"/>
      <c r="Z2357" s="490"/>
      <c r="AA2357" s="490"/>
      <c r="AB2357" s="490"/>
      <c r="AC2357" s="490"/>
      <c r="AD2357" s="491"/>
    </row>
    <row r="2358" spans="2:109" ht="3.65" customHeight="1">
      <c r="B2358" s="212"/>
      <c r="K2358" s="343"/>
      <c r="O2358" s="476"/>
      <c r="P2358" s="477"/>
      <c r="Q2358" s="477"/>
      <c r="R2358" s="477"/>
      <c r="S2358" s="477"/>
      <c r="T2358" s="477"/>
      <c r="U2358" s="477"/>
      <c r="V2358" s="477"/>
      <c r="W2358" s="477"/>
      <c r="X2358" s="477"/>
      <c r="Y2358" s="477"/>
      <c r="Z2358" s="477"/>
      <c r="AA2358" s="477"/>
      <c r="AB2358" s="477"/>
      <c r="AC2358" s="477"/>
      <c r="AD2358" s="478"/>
    </row>
    <row r="2359" spans="2:109" ht="3.65" customHeight="1">
      <c r="B2359" s="212"/>
      <c r="K2359" s="343"/>
      <c r="O2359" s="476"/>
      <c r="P2359" s="477"/>
      <c r="Q2359" s="477"/>
      <c r="R2359" s="477"/>
      <c r="S2359" s="477"/>
      <c r="T2359" s="477"/>
      <c r="U2359" s="477"/>
      <c r="V2359" s="477"/>
      <c r="W2359" s="477"/>
      <c r="X2359" s="477"/>
      <c r="Y2359" s="477"/>
      <c r="Z2359" s="477"/>
      <c r="AA2359" s="477"/>
      <c r="AB2359" s="477"/>
      <c r="AC2359" s="477"/>
      <c r="AD2359" s="478"/>
    </row>
    <row r="2360" spans="2:109" ht="3.65" customHeight="1">
      <c r="B2360" s="212"/>
      <c r="K2360" s="343"/>
      <c r="O2360" s="476"/>
      <c r="P2360" s="477"/>
      <c r="Q2360" s="477"/>
      <c r="R2360" s="477"/>
      <c r="S2360" s="477"/>
      <c r="T2360" s="477"/>
      <c r="U2360" s="477"/>
      <c r="V2360" s="477"/>
      <c r="W2360" s="477"/>
      <c r="X2360" s="477"/>
      <c r="Y2360" s="477"/>
      <c r="Z2360" s="477"/>
      <c r="AA2360" s="477"/>
      <c r="AB2360" s="477"/>
      <c r="AC2360" s="477"/>
      <c r="AD2360" s="478"/>
    </row>
    <row r="2361" spans="2:109" ht="3.65" customHeight="1">
      <c r="B2361" s="212"/>
      <c r="K2361" s="343"/>
      <c r="O2361" s="479"/>
      <c r="P2361" s="480"/>
      <c r="Q2361" s="480"/>
      <c r="R2361" s="480"/>
      <c r="S2361" s="480"/>
      <c r="T2361" s="480"/>
      <c r="U2361" s="480"/>
      <c r="V2361" s="480"/>
      <c r="W2361" s="480"/>
      <c r="X2361" s="480"/>
      <c r="Y2361" s="480"/>
      <c r="Z2361" s="480"/>
      <c r="AA2361" s="480"/>
      <c r="AB2361" s="480"/>
      <c r="AC2361" s="480"/>
      <c r="AD2361" s="481"/>
    </row>
    <row r="2362" spans="2:109" ht="3.65" customHeight="1">
      <c r="B2362" s="212"/>
      <c r="K2362" s="343"/>
    </row>
    <row r="2363" spans="2:109" ht="3.65" customHeight="1">
      <c r="B2363" s="212"/>
      <c r="K2363" s="343"/>
    </row>
    <row r="2364" spans="2:109" ht="3.65" customHeight="1">
      <c r="B2364" s="212"/>
      <c r="K2364" s="343"/>
    </row>
    <row r="2365" spans="2:109" ht="3.65" customHeight="1">
      <c r="B2365" s="205"/>
      <c r="C2365" s="259"/>
      <c r="D2365" s="259"/>
      <c r="E2365" s="259"/>
      <c r="F2365" s="259"/>
      <c r="G2365" s="259"/>
      <c r="H2365" s="259"/>
      <c r="I2365" s="259"/>
      <c r="J2365" s="259"/>
      <c r="K2365" s="323"/>
      <c r="L2365" s="259"/>
      <c r="M2365" s="259"/>
      <c r="N2365" s="259"/>
      <c r="O2365" s="259"/>
      <c r="P2365" s="259"/>
      <c r="Q2365" s="259"/>
      <c r="R2365" s="259"/>
      <c r="S2365" s="259"/>
      <c r="T2365" s="259"/>
      <c r="U2365" s="259"/>
      <c r="V2365" s="259"/>
      <c r="W2365" s="259"/>
      <c r="X2365" s="259"/>
      <c r="Y2365" s="259"/>
      <c r="Z2365" s="259"/>
      <c r="AA2365" s="259"/>
      <c r="AB2365" s="259"/>
      <c r="AC2365" s="259"/>
      <c r="AD2365" s="259"/>
      <c r="AE2365" s="259"/>
      <c r="AF2365" s="259"/>
      <c r="AG2365" s="259"/>
      <c r="AH2365" s="259"/>
      <c r="AI2365" s="259"/>
      <c r="AJ2365" s="259"/>
      <c r="AK2365" s="259"/>
      <c r="AL2365" s="259"/>
      <c r="AM2365" s="259"/>
      <c r="AN2365" s="259"/>
      <c r="AO2365" s="259"/>
      <c r="AP2365" s="259"/>
      <c r="AQ2365" s="259"/>
      <c r="AR2365" s="259"/>
      <c r="AS2365" s="259"/>
      <c r="AT2365" s="259"/>
      <c r="AU2365" s="259"/>
      <c r="AV2365" s="259"/>
      <c r="AW2365" s="259"/>
      <c r="AX2365" s="259"/>
      <c r="AY2365" s="259"/>
      <c r="AZ2365" s="259"/>
      <c r="BA2365" s="259"/>
      <c r="BB2365" s="259"/>
      <c r="BC2365" s="259"/>
      <c r="BD2365" s="259"/>
      <c r="BE2365" s="259"/>
      <c r="BF2365" s="259"/>
      <c r="BG2365" s="259"/>
      <c r="BH2365" s="259"/>
      <c r="BI2365" s="259"/>
      <c r="BJ2365" s="259"/>
      <c r="BK2365" s="259"/>
      <c r="BL2365" s="259"/>
      <c r="BM2365" s="259"/>
      <c r="BN2365" s="259"/>
      <c r="BO2365" s="259"/>
      <c r="BP2365" s="259"/>
      <c r="BQ2365" s="259"/>
      <c r="BR2365" s="259"/>
      <c r="BS2365" s="259"/>
      <c r="BT2365" s="259"/>
      <c r="BU2365" s="259"/>
      <c r="BV2365" s="259"/>
      <c r="BW2365" s="259"/>
      <c r="BX2365" s="259"/>
      <c r="BY2365" s="259"/>
      <c r="BZ2365" s="259"/>
      <c r="CA2365" s="259"/>
      <c r="CB2365" s="259"/>
      <c r="CC2365" s="259"/>
      <c r="CD2365" s="259"/>
      <c r="CE2365" s="259"/>
      <c r="CF2365" s="259"/>
      <c r="CG2365" s="259"/>
      <c r="CH2365" s="259"/>
      <c r="CI2365" s="259"/>
      <c r="CJ2365" s="259"/>
      <c r="CK2365" s="259"/>
      <c r="CL2365" s="259"/>
      <c r="CM2365" s="259"/>
      <c r="CN2365" s="259"/>
      <c r="CO2365" s="259"/>
      <c r="CP2365" s="259"/>
      <c r="CQ2365" s="259"/>
      <c r="CR2365" s="259"/>
      <c r="CS2365" s="259"/>
      <c r="CT2365" s="259"/>
      <c r="CU2365" s="259"/>
      <c r="CV2365" s="259"/>
      <c r="CW2365" s="259"/>
      <c r="CX2365" s="259"/>
      <c r="CY2365" s="259"/>
      <c r="CZ2365" s="259"/>
      <c r="DA2365" s="259"/>
      <c r="DB2365" s="259"/>
      <c r="DC2365" s="259"/>
      <c r="DD2365" s="259"/>
      <c r="DE2365" s="259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24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40" t="str">
        <f>"T_VBB"&amp;"X"&amp;G2367&amp;"X"&amp;I2367&amp;"X"&amp;J2367</f>
        <v>T_VBBX2500X3of4X1800</v>
      </c>
      <c r="C2367" s="208"/>
      <c r="D2367" s="209" t="s">
        <v>75</v>
      </c>
      <c r="E2367" s="341" t="s">
        <v>220</v>
      </c>
      <c r="F2367" s="208" t="s">
        <v>125</v>
      </c>
      <c r="G2367" s="456">
        <v>2500</v>
      </c>
      <c r="H2367" s="325" t="s">
        <v>117</v>
      </c>
      <c r="I2367" s="457" t="s">
        <v>193</v>
      </c>
      <c r="J2367" s="210">
        <v>1800</v>
      </c>
      <c r="K2367" s="342"/>
      <c r="L2367" s="260"/>
      <c r="M2367" s="260"/>
      <c r="N2367" s="260"/>
      <c r="O2367" s="260"/>
      <c r="P2367" s="260"/>
      <c r="Q2367" s="260"/>
      <c r="R2367" s="260"/>
      <c r="S2367" s="260"/>
      <c r="T2367" s="260"/>
      <c r="U2367" s="260"/>
      <c r="V2367" s="260"/>
      <c r="W2367" s="260"/>
      <c r="X2367" s="260"/>
      <c r="Y2367" s="260"/>
      <c r="Z2367" s="260"/>
      <c r="AA2367" s="260"/>
      <c r="AB2367" s="260"/>
      <c r="AC2367" s="260"/>
      <c r="AD2367" s="260"/>
      <c r="AE2367" s="260"/>
      <c r="AF2367" s="260"/>
      <c r="AG2367" s="260"/>
      <c r="AH2367" s="260"/>
      <c r="AI2367" s="260"/>
      <c r="AJ2367" s="260"/>
      <c r="AK2367" s="260"/>
      <c r="AL2367" s="260"/>
      <c r="AM2367" s="260"/>
      <c r="AN2367" s="260"/>
      <c r="AO2367" s="260"/>
      <c r="AP2367" s="260"/>
      <c r="AQ2367" s="260"/>
      <c r="AR2367" s="260"/>
      <c r="AS2367" s="260"/>
      <c r="AT2367" s="260"/>
      <c r="AU2367" s="260"/>
      <c r="AV2367" s="260"/>
      <c r="AW2367" s="260"/>
      <c r="AX2367" s="260"/>
      <c r="AY2367" s="260"/>
      <c r="AZ2367" s="260"/>
      <c r="BA2367" s="260"/>
      <c r="BB2367" s="260"/>
      <c r="BC2367" s="260"/>
      <c r="BD2367" s="260"/>
      <c r="BE2367" s="260"/>
      <c r="BF2367" s="260"/>
      <c r="BG2367" s="260"/>
      <c r="BH2367" s="260"/>
      <c r="BI2367" s="260"/>
      <c r="BJ2367" s="260"/>
      <c r="BK2367" s="260"/>
      <c r="BL2367" s="260"/>
      <c r="BM2367" s="260"/>
      <c r="BN2367" s="260"/>
      <c r="BO2367" s="260"/>
      <c r="BP2367" s="260"/>
      <c r="BQ2367" s="260"/>
      <c r="BR2367" s="260"/>
      <c r="BS2367" s="260"/>
      <c r="BT2367" s="260"/>
      <c r="BU2367" s="260"/>
      <c r="BV2367" s="260"/>
      <c r="BW2367" s="260"/>
      <c r="BX2367" s="260"/>
      <c r="BY2367" s="260"/>
      <c r="BZ2367" s="260"/>
      <c r="CA2367" s="260"/>
      <c r="CB2367" s="260"/>
      <c r="CC2367" s="260"/>
      <c r="CD2367" s="260"/>
      <c r="CE2367" s="260"/>
      <c r="CF2367" s="260"/>
      <c r="CG2367" s="260"/>
      <c r="CH2367" s="260"/>
      <c r="CI2367" s="260"/>
      <c r="CJ2367" s="260"/>
      <c r="CK2367" s="260"/>
      <c r="CL2367" s="260"/>
      <c r="CM2367" s="260"/>
      <c r="CN2367" s="260"/>
      <c r="CO2367" s="260"/>
      <c r="CP2367" s="260"/>
      <c r="CQ2367" s="260"/>
      <c r="CR2367" s="260"/>
      <c r="CS2367" s="260"/>
      <c r="CT2367" s="260"/>
      <c r="CU2367" s="260"/>
      <c r="CV2367" s="260"/>
      <c r="CW2367" s="260"/>
      <c r="CX2367" s="260"/>
      <c r="CY2367" s="260"/>
      <c r="CZ2367" s="260"/>
      <c r="DA2367" s="260"/>
      <c r="DB2367" s="260"/>
      <c r="DC2367" s="260"/>
      <c r="DD2367" s="260"/>
      <c r="DE2367" s="260"/>
    </row>
    <row r="2368" spans="2:109" ht="3.65" customHeight="1">
      <c r="B2368" s="326" t="str">
        <f>MID(D2367,1,1)&amp;"_"&amp;E2367&amp;"X"&amp;MID(H2367,3,4)&amp;"X"&amp;MID(J2367,3,4)&amp;G2367&amp;I2367</f>
        <v>T_VBBX400X0025003of4</v>
      </c>
      <c r="K2368" s="343"/>
    </row>
    <row r="2369" spans="2:30" ht="3.65" customHeight="1">
      <c r="B2369" s="212"/>
      <c r="K2369" s="343"/>
    </row>
    <row r="2370" spans="2:30" ht="3.65" customHeight="1">
      <c r="B2370" s="212"/>
      <c r="K2370" s="343"/>
    </row>
    <row r="2371" spans="2:30" ht="3.65" customHeight="1">
      <c r="B2371" s="212"/>
      <c r="K2371" s="343"/>
    </row>
    <row r="2372" spans="2:30" ht="3.65" customHeight="1">
      <c r="B2372" s="212"/>
      <c r="K2372" s="343"/>
      <c r="O2372" s="486"/>
      <c r="P2372" s="487"/>
      <c r="Q2372" s="487"/>
      <c r="R2372" s="487"/>
      <c r="S2372" s="487"/>
      <c r="T2372" s="487"/>
      <c r="U2372" s="487"/>
      <c r="V2372" s="487"/>
      <c r="W2372" s="487"/>
      <c r="X2372" s="487"/>
      <c r="Y2372" s="487"/>
      <c r="Z2372" s="487"/>
      <c r="AA2372" s="487"/>
      <c r="AB2372" s="487"/>
      <c r="AC2372" s="487"/>
      <c r="AD2372" s="488"/>
    </row>
    <row r="2373" spans="2:30" ht="3.65" customHeight="1">
      <c r="B2373" s="212"/>
      <c r="K2373" s="343"/>
      <c r="O2373" s="489"/>
      <c r="P2373" s="490"/>
      <c r="Q2373" s="490"/>
      <c r="R2373" s="490"/>
      <c r="S2373" s="490"/>
      <c r="T2373" s="490"/>
      <c r="U2373" s="490"/>
      <c r="V2373" s="490"/>
      <c r="W2373" s="490"/>
      <c r="X2373" s="490"/>
      <c r="Y2373" s="490"/>
      <c r="Z2373" s="490"/>
      <c r="AA2373" s="490"/>
      <c r="AB2373" s="490"/>
      <c r="AC2373" s="490"/>
      <c r="AD2373" s="491"/>
    </row>
    <row r="2374" spans="2:30" ht="3.65" customHeight="1">
      <c r="B2374" s="212"/>
      <c r="K2374" s="343"/>
      <c r="O2374" s="492"/>
      <c r="P2374" s="493"/>
      <c r="Q2374" s="956" t="s">
        <v>111</v>
      </c>
      <c r="R2374" s="956"/>
      <c r="S2374" s="956"/>
      <c r="T2374" s="956"/>
      <c r="U2374" s="500"/>
      <c r="V2374" s="470"/>
      <c r="W2374" s="470"/>
      <c r="X2374" s="470"/>
      <c r="AC2374" s="492"/>
      <c r="AD2374" s="493"/>
    </row>
    <row r="2375" spans="2:30" ht="3.65" customHeight="1">
      <c r="B2375" s="212"/>
      <c r="K2375" s="343"/>
      <c r="O2375" s="492"/>
      <c r="P2375" s="493"/>
      <c r="Q2375" s="958"/>
      <c r="R2375" s="958"/>
      <c r="S2375" s="958"/>
      <c r="T2375" s="958"/>
      <c r="U2375" s="470"/>
      <c r="V2375" s="470"/>
      <c r="W2375" s="470"/>
      <c r="X2375" s="470"/>
      <c r="AC2375" s="492"/>
      <c r="AD2375" s="493"/>
    </row>
    <row r="2376" spans="2:30" ht="3.65" customHeight="1">
      <c r="B2376" s="212"/>
      <c r="K2376" s="343"/>
      <c r="O2376" s="492"/>
      <c r="P2376" s="493"/>
      <c r="Q2376" s="958"/>
      <c r="R2376" s="958"/>
      <c r="S2376" s="958"/>
      <c r="T2376" s="958"/>
      <c r="U2376" s="350"/>
      <c r="V2376" s="350"/>
      <c r="W2376" s="350"/>
      <c r="X2376" s="470"/>
      <c r="AC2376" s="492"/>
      <c r="AD2376" s="493"/>
    </row>
    <row r="2377" spans="2:30" ht="3.65" customHeight="1">
      <c r="B2377" s="212"/>
      <c r="K2377" s="343"/>
      <c r="O2377" s="492"/>
      <c r="P2377" s="493"/>
      <c r="Q2377" s="495"/>
      <c r="R2377" s="349"/>
      <c r="S2377" s="896"/>
      <c r="T2377" s="897"/>
      <c r="U2377" s="928"/>
      <c r="V2377" s="350"/>
      <c r="W2377" s="350"/>
      <c r="X2377" s="896"/>
      <c r="Y2377" s="897"/>
      <c r="Z2377" s="928"/>
      <c r="AA2377" s="470"/>
      <c r="AB2377" s="483"/>
      <c r="AC2377" s="492"/>
      <c r="AD2377" s="493"/>
    </row>
    <row r="2378" spans="2:30" ht="3.65" customHeight="1">
      <c r="B2378" s="212"/>
      <c r="K2378" s="343"/>
      <c r="O2378" s="492"/>
      <c r="P2378" s="493"/>
      <c r="Q2378" s="468"/>
      <c r="R2378" s="470"/>
      <c r="S2378" s="899"/>
      <c r="T2378" s="335"/>
      <c r="U2378" s="900"/>
      <c r="V2378" s="350"/>
      <c r="W2378" s="350"/>
      <c r="X2378" s="899"/>
      <c r="Y2378" s="335"/>
      <c r="Z2378" s="900"/>
      <c r="AA2378" s="470"/>
      <c r="AB2378" s="483"/>
      <c r="AC2378" s="492"/>
      <c r="AD2378" s="493"/>
    </row>
    <row r="2379" spans="2:30" ht="3.65" customHeight="1">
      <c r="B2379" s="212"/>
      <c r="K2379" s="343"/>
      <c r="O2379" s="492"/>
      <c r="P2379" s="493"/>
      <c r="Q2379" s="468"/>
      <c r="R2379" s="470"/>
      <c r="S2379" s="875"/>
      <c r="T2379" s="335"/>
      <c r="U2379" s="875"/>
      <c r="V2379" s="350"/>
      <c r="W2379" s="350"/>
      <c r="X2379" s="875"/>
      <c r="Y2379" s="335"/>
      <c r="Z2379" s="875"/>
      <c r="AA2379" s="470"/>
      <c r="AB2379" s="483"/>
      <c r="AC2379" s="492"/>
      <c r="AD2379" s="493"/>
    </row>
    <row r="2380" spans="2:30" ht="3.65" customHeight="1">
      <c r="B2380" s="212"/>
      <c r="K2380" s="343"/>
      <c r="O2380" s="492"/>
      <c r="P2380" s="493"/>
      <c r="Q2380" s="468"/>
      <c r="R2380" s="470"/>
      <c r="S2380" s="875"/>
      <c r="T2380" s="335"/>
      <c r="U2380" s="875"/>
      <c r="V2380" s="350"/>
      <c r="W2380" s="350"/>
      <c r="X2380" s="875"/>
      <c r="Y2380" s="335"/>
      <c r="Z2380" s="875"/>
      <c r="AA2380" s="470"/>
      <c r="AB2380" s="483"/>
      <c r="AC2380" s="492"/>
      <c r="AD2380" s="493"/>
    </row>
    <row r="2381" spans="2:30" ht="3.65" customHeight="1">
      <c r="B2381" s="212"/>
      <c r="K2381" s="343"/>
      <c r="O2381" s="492"/>
      <c r="P2381" s="493"/>
      <c r="Q2381" s="468"/>
      <c r="R2381" s="470"/>
      <c r="S2381" s="875"/>
      <c r="T2381" s="335"/>
      <c r="U2381" s="875"/>
      <c r="V2381" s="350"/>
      <c r="W2381" s="350"/>
      <c r="X2381" s="875"/>
      <c r="Y2381" s="335"/>
      <c r="Z2381" s="875"/>
      <c r="AA2381" s="470"/>
      <c r="AB2381" s="483"/>
      <c r="AC2381" s="492"/>
      <c r="AD2381" s="493"/>
    </row>
    <row r="2382" spans="2:30" ht="3.65" customHeight="1">
      <c r="B2382" s="212"/>
      <c r="K2382" s="343"/>
      <c r="O2382" s="492"/>
      <c r="P2382" s="493"/>
      <c r="Q2382" s="468"/>
      <c r="R2382" s="470"/>
      <c r="S2382" s="875"/>
      <c r="T2382" s="335"/>
      <c r="U2382" s="875"/>
      <c r="V2382" s="350"/>
      <c r="W2382" s="350"/>
      <c r="X2382" s="875"/>
      <c r="Y2382" s="335"/>
      <c r="Z2382" s="875"/>
      <c r="AA2382" s="470"/>
      <c r="AB2382" s="483"/>
      <c r="AC2382" s="492"/>
      <c r="AD2382" s="493"/>
    </row>
    <row r="2383" spans="2:30" ht="3.65" customHeight="1">
      <c r="B2383" s="212"/>
      <c r="K2383" s="343"/>
      <c r="O2383" s="492"/>
      <c r="P2383" s="493"/>
      <c r="Q2383" s="468"/>
      <c r="R2383" s="470"/>
      <c r="S2383" s="875"/>
      <c r="T2383" s="335"/>
      <c r="U2383" s="875"/>
      <c r="V2383" s="350"/>
      <c r="W2383" s="350"/>
      <c r="X2383" s="875"/>
      <c r="Y2383" s="335"/>
      <c r="Z2383" s="875"/>
      <c r="AA2383" s="470"/>
      <c r="AB2383" s="483"/>
      <c r="AC2383" s="492"/>
      <c r="AD2383" s="493"/>
    </row>
    <row r="2384" spans="2:30" ht="3.65" customHeight="1">
      <c r="B2384" s="212"/>
      <c r="K2384" s="343"/>
      <c r="O2384" s="492"/>
      <c r="P2384" s="493"/>
      <c r="Q2384" s="468"/>
      <c r="R2384" s="470"/>
      <c r="S2384" s="875"/>
      <c r="T2384" s="335"/>
      <c r="U2384" s="875"/>
      <c r="V2384" s="350"/>
      <c r="W2384" s="350"/>
      <c r="X2384" s="875"/>
      <c r="Y2384" s="335"/>
      <c r="Z2384" s="875"/>
      <c r="AA2384" s="470"/>
      <c r="AB2384" s="483"/>
      <c r="AC2384" s="492"/>
      <c r="AD2384" s="493"/>
    </row>
    <row r="2385" spans="2:30" ht="3.65" customHeight="1">
      <c r="B2385" s="212"/>
      <c r="K2385" s="343"/>
      <c r="O2385" s="492"/>
      <c r="P2385" s="493"/>
      <c r="Q2385" s="468"/>
      <c r="R2385" s="470"/>
      <c r="S2385" s="875"/>
      <c r="T2385" s="335"/>
      <c r="U2385" s="875"/>
      <c r="V2385" s="350"/>
      <c r="W2385" s="350"/>
      <c r="X2385" s="875"/>
      <c r="Y2385" s="335"/>
      <c r="Z2385" s="875"/>
      <c r="AA2385" s="470"/>
      <c r="AB2385" s="483"/>
      <c r="AC2385" s="492"/>
      <c r="AD2385" s="493"/>
    </row>
    <row r="2386" spans="2:30" ht="3.65" customHeight="1">
      <c r="B2386" s="212"/>
      <c r="K2386" s="343"/>
      <c r="O2386" s="492"/>
      <c r="P2386" s="493"/>
      <c r="Q2386" s="468"/>
      <c r="R2386" s="470"/>
      <c r="S2386" s="875"/>
      <c r="T2386" s="335"/>
      <c r="U2386" s="875"/>
      <c r="V2386" s="350"/>
      <c r="W2386" s="350"/>
      <c r="X2386" s="875"/>
      <c r="Y2386" s="335"/>
      <c r="Z2386" s="875"/>
      <c r="AA2386" s="470"/>
      <c r="AB2386" s="483"/>
      <c r="AC2386" s="492"/>
      <c r="AD2386" s="493"/>
    </row>
    <row r="2387" spans="2:30" ht="3.65" customHeight="1">
      <c r="B2387" s="212"/>
      <c r="K2387" s="343"/>
      <c r="O2387" s="492"/>
      <c r="P2387" s="493"/>
      <c r="Q2387" s="468"/>
      <c r="R2387" s="470"/>
      <c r="S2387" s="875"/>
      <c r="T2387" s="335"/>
      <c r="U2387" s="875"/>
      <c r="V2387" s="350"/>
      <c r="W2387" s="350"/>
      <c r="X2387" s="875"/>
      <c r="Y2387" s="335"/>
      <c r="Z2387" s="875"/>
      <c r="AA2387" s="470"/>
      <c r="AB2387" s="483"/>
      <c r="AC2387" s="492"/>
      <c r="AD2387" s="493"/>
    </row>
    <row r="2388" spans="2:30" ht="3.65" customHeight="1">
      <c r="B2388" s="212"/>
      <c r="K2388" s="343"/>
      <c r="O2388" s="492"/>
      <c r="P2388" s="493"/>
      <c r="Q2388" s="468"/>
      <c r="R2388" s="470"/>
      <c r="S2388" s="875"/>
      <c r="T2388" s="335"/>
      <c r="U2388" s="875"/>
      <c r="V2388" s="350"/>
      <c r="W2388" s="350"/>
      <c r="X2388" s="875"/>
      <c r="Y2388" s="335"/>
      <c r="Z2388" s="875"/>
      <c r="AA2388" s="470"/>
      <c r="AB2388" s="483"/>
      <c r="AC2388" s="492"/>
      <c r="AD2388" s="493"/>
    </row>
    <row r="2389" spans="2:30" ht="3.65" customHeight="1">
      <c r="B2389" s="212"/>
      <c r="K2389" s="343"/>
      <c r="O2389" s="492"/>
      <c r="P2389" s="493"/>
      <c r="Q2389" s="468"/>
      <c r="R2389" s="470"/>
      <c r="S2389" s="875"/>
      <c r="T2389" s="335"/>
      <c r="U2389" s="875"/>
      <c r="V2389" s="350"/>
      <c r="W2389" s="350"/>
      <c r="X2389" s="875"/>
      <c r="Y2389" s="335"/>
      <c r="Z2389" s="875"/>
      <c r="AA2389" s="470"/>
      <c r="AB2389" s="483"/>
      <c r="AC2389" s="492"/>
      <c r="AD2389" s="493"/>
    </row>
    <row r="2390" spans="2:30" ht="3.65" customHeight="1">
      <c r="B2390" s="212"/>
      <c r="K2390" s="343"/>
      <c r="O2390" s="492"/>
      <c r="P2390" s="493"/>
      <c r="Q2390" s="468"/>
      <c r="R2390" s="470"/>
      <c r="S2390" s="875"/>
      <c r="T2390" s="335"/>
      <c r="U2390" s="875"/>
      <c r="V2390" s="350"/>
      <c r="W2390" s="350"/>
      <c r="X2390" s="875"/>
      <c r="Y2390" s="335"/>
      <c r="Z2390" s="875"/>
      <c r="AA2390" s="470"/>
      <c r="AB2390" s="483"/>
      <c r="AC2390" s="492"/>
      <c r="AD2390" s="493"/>
    </row>
    <row r="2391" spans="2:30" ht="3.65" customHeight="1">
      <c r="B2391" s="212"/>
      <c r="K2391" s="343"/>
      <c r="O2391" s="492"/>
      <c r="P2391" s="493"/>
      <c r="Q2391" s="468"/>
      <c r="R2391" s="470"/>
      <c r="S2391" s="875"/>
      <c r="T2391" s="335"/>
      <c r="U2391" s="875"/>
      <c r="V2391" s="350"/>
      <c r="W2391" s="350"/>
      <c r="X2391" s="875"/>
      <c r="Y2391" s="335"/>
      <c r="Z2391" s="875"/>
      <c r="AA2391" s="470"/>
      <c r="AB2391" s="483"/>
      <c r="AC2391" s="492"/>
      <c r="AD2391" s="493"/>
    </row>
    <row r="2392" spans="2:30" ht="3.65" customHeight="1">
      <c r="B2392" s="212"/>
      <c r="K2392" s="343"/>
      <c r="O2392" s="492"/>
      <c r="P2392" s="493"/>
      <c r="Q2392" s="468"/>
      <c r="R2392" s="470"/>
      <c r="S2392" s="875"/>
      <c r="T2392" s="335"/>
      <c r="U2392" s="875"/>
      <c r="V2392" s="350"/>
      <c r="W2392" s="350"/>
      <c r="X2392" s="875"/>
      <c r="Y2392" s="335"/>
      <c r="Z2392" s="875"/>
      <c r="AA2392" s="470"/>
      <c r="AB2392" s="483"/>
      <c r="AC2392" s="492"/>
      <c r="AD2392" s="493"/>
    </row>
    <row r="2393" spans="2:30" ht="3.65" customHeight="1">
      <c r="B2393" s="212"/>
      <c r="K2393" s="343"/>
      <c r="O2393" s="492"/>
      <c r="P2393" s="493"/>
      <c r="Q2393" s="468"/>
      <c r="R2393" s="470"/>
      <c r="S2393" s="875"/>
      <c r="T2393" s="335"/>
      <c r="U2393" s="875"/>
      <c r="V2393" s="350"/>
      <c r="W2393" s="350"/>
      <c r="X2393" s="875"/>
      <c r="Y2393" s="335"/>
      <c r="Z2393" s="875"/>
      <c r="AA2393" s="470"/>
      <c r="AB2393" s="483"/>
      <c r="AC2393" s="492"/>
      <c r="AD2393" s="493"/>
    </row>
    <row r="2394" spans="2:30" ht="3.65" customHeight="1">
      <c r="B2394" s="212"/>
      <c r="K2394" s="343"/>
      <c r="O2394" s="492"/>
      <c r="P2394" s="493"/>
      <c r="Q2394" s="468"/>
      <c r="R2394" s="470"/>
      <c r="S2394" s="875"/>
      <c r="T2394" s="335"/>
      <c r="U2394" s="875"/>
      <c r="V2394" s="350"/>
      <c r="W2394" s="350"/>
      <c r="X2394" s="875"/>
      <c r="Y2394" s="335"/>
      <c r="Z2394" s="875"/>
      <c r="AA2394" s="470"/>
      <c r="AB2394" s="483"/>
      <c r="AC2394" s="492"/>
      <c r="AD2394" s="493"/>
    </row>
    <row r="2395" spans="2:30" ht="3.65" customHeight="1">
      <c r="B2395" s="212"/>
      <c r="K2395" s="343"/>
      <c r="O2395" s="492"/>
      <c r="P2395" s="493"/>
      <c r="Q2395" s="468"/>
      <c r="R2395" s="470"/>
      <c r="S2395" s="875"/>
      <c r="T2395" s="335"/>
      <c r="U2395" s="875"/>
      <c r="V2395" s="350"/>
      <c r="W2395" s="350"/>
      <c r="X2395" s="875"/>
      <c r="Y2395" s="335"/>
      <c r="Z2395" s="875"/>
      <c r="AA2395" s="470"/>
      <c r="AB2395" s="483"/>
      <c r="AC2395" s="492"/>
      <c r="AD2395" s="493"/>
    </row>
    <row r="2396" spans="2:30" ht="3.65" customHeight="1">
      <c r="B2396" s="212"/>
      <c r="K2396" s="343"/>
      <c r="O2396" s="492"/>
      <c r="P2396" s="493"/>
      <c r="Q2396" s="468"/>
      <c r="R2396" s="470"/>
      <c r="S2396" s="875"/>
      <c r="T2396" s="335"/>
      <c r="U2396" s="875"/>
      <c r="V2396" s="350"/>
      <c r="W2396" s="350"/>
      <c r="X2396" s="875"/>
      <c r="Y2396" s="335"/>
      <c r="Z2396" s="875"/>
      <c r="AA2396" s="470"/>
      <c r="AB2396" s="483"/>
      <c r="AC2396" s="492"/>
      <c r="AD2396" s="493"/>
    </row>
    <row r="2397" spans="2:30" ht="3.65" customHeight="1">
      <c r="B2397" s="212"/>
      <c r="K2397" s="343"/>
      <c r="O2397" s="492"/>
      <c r="P2397" s="493"/>
      <c r="Q2397" s="468"/>
      <c r="R2397" s="470"/>
      <c r="S2397" s="875"/>
      <c r="T2397" s="335"/>
      <c r="U2397" s="875"/>
      <c r="V2397" s="350"/>
      <c r="W2397" s="350"/>
      <c r="X2397" s="875"/>
      <c r="Y2397" s="335"/>
      <c r="Z2397" s="875"/>
      <c r="AA2397" s="470"/>
      <c r="AB2397" s="483"/>
      <c r="AC2397" s="492"/>
      <c r="AD2397" s="493"/>
    </row>
    <row r="2398" spans="2:30" ht="3.65" customHeight="1">
      <c r="B2398" s="212"/>
      <c r="K2398" s="343"/>
      <c r="O2398" s="492"/>
      <c r="P2398" s="493"/>
      <c r="Q2398" s="468"/>
      <c r="R2398" s="470"/>
      <c r="S2398" s="875"/>
      <c r="T2398" s="335"/>
      <c r="U2398" s="875"/>
      <c r="V2398" s="350"/>
      <c r="W2398" s="350"/>
      <c r="X2398" s="875"/>
      <c r="Y2398" s="335"/>
      <c r="Z2398" s="875"/>
      <c r="AA2398" s="470"/>
      <c r="AB2398" s="483"/>
      <c r="AC2398" s="492"/>
      <c r="AD2398" s="493"/>
    </row>
    <row r="2399" spans="2:30" ht="3.65" customHeight="1">
      <c r="B2399" s="212"/>
      <c r="K2399" s="343"/>
      <c r="O2399" s="492"/>
      <c r="P2399" s="493"/>
      <c r="Q2399" s="468"/>
      <c r="R2399" s="470"/>
      <c r="S2399" s="875"/>
      <c r="T2399" s="335"/>
      <c r="U2399" s="875"/>
      <c r="V2399" s="350"/>
      <c r="W2399" s="350"/>
      <c r="X2399" s="875"/>
      <c r="Y2399" s="335"/>
      <c r="Z2399" s="875"/>
      <c r="AA2399" s="470"/>
      <c r="AB2399" s="483"/>
      <c r="AC2399" s="492"/>
      <c r="AD2399" s="493"/>
    </row>
    <row r="2400" spans="2:30" ht="3.65" customHeight="1">
      <c r="B2400" s="212"/>
      <c r="K2400" s="343"/>
      <c r="O2400" s="492"/>
      <c r="P2400" s="493"/>
      <c r="Q2400" s="468"/>
      <c r="R2400" s="470"/>
      <c r="S2400" s="875"/>
      <c r="T2400" s="335"/>
      <c r="U2400" s="875"/>
      <c r="V2400" s="350"/>
      <c r="W2400" s="350"/>
      <c r="X2400" s="875"/>
      <c r="Y2400" s="335"/>
      <c r="Z2400" s="875"/>
      <c r="AA2400" s="470"/>
      <c r="AB2400" s="483"/>
      <c r="AC2400" s="492"/>
      <c r="AD2400" s="493"/>
    </row>
    <row r="2401" spans="2:30" ht="3.65" customHeight="1">
      <c r="B2401" s="212"/>
      <c r="K2401" s="343"/>
      <c r="O2401" s="492"/>
      <c r="P2401" s="493"/>
      <c r="Q2401" s="468"/>
      <c r="R2401" s="470"/>
      <c r="S2401" s="875"/>
      <c r="T2401" s="335"/>
      <c r="U2401" s="875"/>
      <c r="V2401" s="350"/>
      <c r="W2401" s="350"/>
      <c r="X2401" s="875"/>
      <c r="Y2401" s="335"/>
      <c r="Z2401" s="875"/>
      <c r="AA2401" s="470"/>
      <c r="AB2401" s="483"/>
      <c r="AC2401" s="492"/>
      <c r="AD2401" s="493"/>
    </row>
    <row r="2402" spans="2:30" ht="3.65" customHeight="1">
      <c r="B2402" s="212"/>
      <c r="K2402" s="343"/>
      <c r="O2402" s="492"/>
      <c r="P2402" s="493"/>
      <c r="Q2402" s="468"/>
      <c r="R2402" s="470"/>
      <c r="S2402" s="875"/>
      <c r="T2402" s="335"/>
      <c r="U2402" s="875"/>
      <c r="V2402" s="350"/>
      <c r="W2402" s="350"/>
      <c r="X2402" s="875"/>
      <c r="Y2402" s="335"/>
      <c r="Z2402" s="875"/>
      <c r="AA2402" s="470"/>
      <c r="AB2402" s="483"/>
      <c r="AC2402" s="492"/>
      <c r="AD2402" s="493"/>
    </row>
    <row r="2403" spans="2:30" ht="3.65" customHeight="1">
      <c r="B2403" s="212"/>
      <c r="K2403" s="343"/>
      <c r="O2403" s="492"/>
      <c r="P2403" s="493"/>
      <c r="Q2403" s="468"/>
      <c r="R2403" s="470"/>
      <c r="S2403" s="875"/>
      <c r="T2403" s="335"/>
      <c r="U2403" s="875"/>
      <c r="V2403" s="350"/>
      <c r="W2403" s="350"/>
      <c r="X2403" s="875"/>
      <c r="Y2403" s="335"/>
      <c r="Z2403" s="875"/>
      <c r="AA2403" s="470"/>
      <c r="AB2403" s="483"/>
      <c r="AC2403" s="492"/>
      <c r="AD2403" s="493"/>
    </row>
    <row r="2404" spans="2:30" ht="3.65" customHeight="1">
      <c r="B2404" s="212"/>
      <c r="K2404" s="343"/>
      <c r="O2404" s="492"/>
      <c r="P2404" s="493"/>
      <c r="Q2404" s="468"/>
      <c r="R2404" s="470"/>
      <c r="S2404" s="875"/>
      <c r="T2404" s="335"/>
      <c r="U2404" s="875"/>
      <c r="V2404" s="350"/>
      <c r="W2404" s="350"/>
      <c r="X2404" s="875"/>
      <c r="Y2404" s="335"/>
      <c r="Z2404" s="875"/>
      <c r="AA2404" s="470"/>
      <c r="AB2404" s="483"/>
      <c r="AC2404" s="492"/>
      <c r="AD2404" s="493"/>
    </row>
    <row r="2405" spans="2:30" ht="3.65" customHeight="1">
      <c r="B2405" s="212"/>
      <c r="K2405" s="343"/>
      <c r="O2405" s="492"/>
      <c r="P2405" s="493"/>
      <c r="Q2405" s="468"/>
      <c r="R2405" s="470"/>
      <c r="S2405" s="875"/>
      <c r="T2405" s="335"/>
      <c r="U2405" s="875"/>
      <c r="V2405" s="350"/>
      <c r="W2405" s="350"/>
      <c r="X2405" s="875"/>
      <c r="Y2405" s="335"/>
      <c r="Z2405" s="875"/>
      <c r="AA2405" s="470"/>
      <c r="AB2405" s="483"/>
      <c r="AC2405" s="492"/>
      <c r="AD2405" s="493"/>
    </row>
    <row r="2406" spans="2:30" ht="3.65" customHeight="1">
      <c r="B2406" s="212"/>
      <c r="K2406" s="343"/>
      <c r="O2406" s="492"/>
      <c r="P2406" s="493"/>
      <c r="Q2406" s="468"/>
      <c r="R2406" s="470"/>
      <c r="S2406" s="875"/>
      <c r="T2406" s="335"/>
      <c r="U2406" s="875"/>
      <c r="V2406" s="350"/>
      <c r="W2406" s="350"/>
      <c r="X2406" s="875"/>
      <c r="Y2406" s="335"/>
      <c r="Z2406" s="875"/>
      <c r="AA2406" s="470"/>
      <c r="AB2406" s="483"/>
      <c r="AC2406" s="492"/>
      <c r="AD2406" s="493"/>
    </row>
    <row r="2407" spans="2:30" ht="3.65" customHeight="1">
      <c r="B2407" s="212"/>
      <c r="K2407" s="343"/>
      <c r="O2407" s="492"/>
      <c r="P2407" s="493"/>
      <c r="Q2407" s="468"/>
      <c r="R2407" s="470"/>
      <c r="S2407" s="875"/>
      <c r="T2407" s="335"/>
      <c r="U2407" s="875"/>
      <c r="V2407" s="350"/>
      <c r="W2407" s="350"/>
      <c r="X2407" s="875"/>
      <c r="Y2407" s="335"/>
      <c r="Z2407" s="875"/>
      <c r="AA2407" s="470"/>
      <c r="AB2407" s="483"/>
      <c r="AC2407" s="492"/>
      <c r="AD2407" s="493"/>
    </row>
    <row r="2408" spans="2:30" ht="3.65" customHeight="1">
      <c r="B2408" s="212"/>
      <c r="K2408" s="343"/>
      <c r="O2408" s="492"/>
      <c r="P2408" s="493"/>
      <c r="Q2408" s="468"/>
      <c r="R2408" s="470"/>
      <c r="S2408" s="875"/>
      <c r="T2408" s="335"/>
      <c r="U2408" s="875"/>
      <c r="V2408" s="350"/>
      <c r="W2408" s="350"/>
      <c r="X2408" s="875"/>
      <c r="Y2408" s="335"/>
      <c r="Z2408" s="875"/>
      <c r="AA2408" s="470"/>
      <c r="AB2408" s="483"/>
      <c r="AC2408" s="492"/>
      <c r="AD2408" s="493"/>
    </row>
    <row r="2409" spans="2:30" ht="3.65" customHeight="1">
      <c r="B2409" s="212"/>
      <c r="K2409" s="343"/>
      <c r="O2409" s="492"/>
      <c r="P2409" s="493"/>
      <c r="Q2409" s="468"/>
      <c r="R2409" s="470"/>
      <c r="S2409" s="875"/>
      <c r="T2409" s="335"/>
      <c r="U2409" s="875"/>
      <c r="V2409" s="350"/>
      <c r="W2409" s="350"/>
      <c r="X2409" s="875"/>
      <c r="Y2409" s="335"/>
      <c r="Z2409" s="875"/>
      <c r="AA2409" s="470"/>
      <c r="AB2409" s="483"/>
      <c r="AC2409" s="492"/>
      <c r="AD2409" s="493"/>
    </row>
    <row r="2410" spans="2:30" ht="3.65" customHeight="1">
      <c r="B2410" s="212"/>
      <c r="K2410" s="343"/>
      <c r="O2410" s="492"/>
      <c r="P2410" s="493"/>
      <c r="Q2410" s="468"/>
      <c r="R2410" s="470"/>
      <c r="S2410" s="875"/>
      <c r="T2410" s="335"/>
      <c r="U2410" s="875"/>
      <c r="V2410" s="350"/>
      <c r="W2410" s="350"/>
      <c r="X2410" s="875"/>
      <c r="Y2410" s="335"/>
      <c r="Z2410" s="875"/>
      <c r="AA2410" s="470"/>
      <c r="AB2410" s="483"/>
      <c r="AC2410" s="492"/>
      <c r="AD2410" s="493"/>
    </row>
    <row r="2411" spans="2:30" ht="3.65" customHeight="1">
      <c r="B2411" s="212"/>
      <c r="K2411" s="343"/>
      <c r="O2411" s="492"/>
      <c r="P2411" s="493"/>
      <c r="Q2411" s="468"/>
      <c r="R2411" s="470"/>
      <c r="S2411" s="875"/>
      <c r="T2411" s="335"/>
      <c r="U2411" s="875"/>
      <c r="V2411" s="350"/>
      <c r="W2411" s="350"/>
      <c r="X2411" s="875"/>
      <c r="Y2411" s="335"/>
      <c r="Z2411" s="875"/>
      <c r="AA2411" s="470"/>
      <c r="AB2411" s="483"/>
      <c r="AC2411" s="492"/>
      <c r="AD2411" s="493"/>
    </row>
    <row r="2412" spans="2:30" ht="3.65" customHeight="1">
      <c r="B2412" s="212"/>
      <c r="K2412" s="343"/>
      <c r="O2412" s="492"/>
      <c r="P2412" s="493"/>
      <c r="Q2412" s="468"/>
      <c r="R2412" s="470"/>
      <c r="S2412" s="875"/>
      <c r="T2412" s="335"/>
      <c r="U2412" s="875"/>
      <c r="V2412" s="350"/>
      <c r="W2412" s="350"/>
      <c r="X2412" s="875"/>
      <c r="Y2412" s="335"/>
      <c r="Z2412" s="875"/>
      <c r="AA2412" s="470"/>
      <c r="AB2412" s="483"/>
      <c r="AC2412" s="492"/>
      <c r="AD2412" s="493"/>
    </row>
    <row r="2413" spans="2:30" ht="3.65" customHeight="1">
      <c r="B2413" s="212"/>
      <c r="K2413" s="343"/>
      <c r="O2413" s="492"/>
      <c r="P2413" s="493"/>
      <c r="Q2413" s="468"/>
      <c r="R2413" s="470"/>
      <c r="S2413" s="875"/>
      <c r="T2413" s="335"/>
      <c r="U2413" s="875"/>
      <c r="V2413" s="350"/>
      <c r="W2413" s="350"/>
      <c r="X2413" s="875"/>
      <c r="Y2413" s="335"/>
      <c r="Z2413" s="875"/>
      <c r="AA2413" s="470"/>
      <c r="AB2413" s="483"/>
      <c r="AC2413" s="492"/>
      <c r="AD2413" s="493"/>
    </row>
    <row r="2414" spans="2:30" ht="3.65" customHeight="1">
      <c r="B2414" s="212"/>
      <c r="K2414" s="343"/>
      <c r="O2414" s="492"/>
      <c r="P2414" s="493"/>
      <c r="Q2414" s="468"/>
      <c r="R2414" s="470"/>
      <c r="S2414" s="875"/>
      <c r="T2414" s="335"/>
      <c r="U2414" s="875"/>
      <c r="V2414" s="350"/>
      <c r="W2414" s="350"/>
      <c r="X2414" s="875"/>
      <c r="Y2414" s="335"/>
      <c r="Z2414" s="875"/>
      <c r="AA2414" s="470"/>
      <c r="AB2414" s="483"/>
      <c r="AC2414" s="492"/>
      <c r="AD2414" s="493"/>
    </row>
    <row r="2415" spans="2:30" ht="3.65" customHeight="1">
      <c r="B2415" s="212"/>
      <c r="K2415" s="343"/>
      <c r="O2415" s="492"/>
      <c r="P2415" s="493"/>
      <c r="Q2415" s="468"/>
      <c r="R2415" s="470"/>
      <c r="S2415" s="875"/>
      <c r="T2415" s="335"/>
      <c r="U2415" s="875"/>
      <c r="V2415" s="350"/>
      <c r="W2415" s="350"/>
      <c r="X2415" s="875"/>
      <c r="Y2415" s="335"/>
      <c r="Z2415" s="875"/>
      <c r="AA2415" s="470"/>
      <c r="AB2415" s="483"/>
      <c r="AC2415" s="492"/>
      <c r="AD2415" s="493"/>
    </row>
    <row r="2416" spans="2:30" ht="3.65" customHeight="1">
      <c r="B2416" s="212"/>
      <c r="K2416" s="343"/>
      <c r="O2416" s="492"/>
      <c r="P2416" s="493"/>
      <c r="Q2416" s="468"/>
      <c r="R2416" s="470"/>
      <c r="S2416" s="875"/>
      <c r="T2416" s="335"/>
      <c r="U2416" s="875"/>
      <c r="V2416" s="350"/>
      <c r="W2416" s="350"/>
      <c r="X2416" s="875"/>
      <c r="Y2416" s="335"/>
      <c r="Z2416" s="875"/>
      <c r="AA2416" s="470"/>
      <c r="AB2416" s="483"/>
      <c r="AC2416" s="492"/>
      <c r="AD2416" s="493"/>
    </row>
    <row r="2417" spans="2:30" ht="3.65" customHeight="1">
      <c r="B2417" s="212"/>
      <c r="K2417" s="343"/>
      <c r="O2417" s="492"/>
      <c r="P2417" s="493"/>
      <c r="Q2417" s="468"/>
      <c r="R2417" s="470"/>
      <c r="S2417" s="875"/>
      <c r="T2417" s="335"/>
      <c r="U2417" s="875"/>
      <c r="V2417" s="350"/>
      <c r="W2417" s="350"/>
      <c r="X2417" s="875"/>
      <c r="Y2417" s="335"/>
      <c r="Z2417" s="875"/>
      <c r="AA2417" s="470"/>
      <c r="AB2417" s="483"/>
      <c r="AC2417" s="492"/>
      <c r="AD2417" s="493"/>
    </row>
    <row r="2418" spans="2:30" ht="3.65" customHeight="1">
      <c r="B2418" s="212"/>
      <c r="K2418" s="343"/>
      <c r="O2418" s="492"/>
      <c r="P2418" s="493"/>
      <c r="Q2418" s="468"/>
      <c r="R2418" s="470"/>
      <c r="S2418" s="875"/>
      <c r="T2418" s="335"/>
      <c r="U2418" s="875"/>
      <c r="V2418" s="350"/>
      <c r="W2418" s="350"/>
      <c r="X2418" s="875"/>
      <c r="Y2418" s="335"/>
      <c r="Z2418" s="875"/>
      <c r="AA2418" s="470"/>
      <c r="AB2418" s="483"/>
      <c r="AC2418" s="492"/>
      <c r="AD2418" s="493"/>
    </row>
    <row r="2419" spans="2:30" ht="3.65" customHeight="1">
      <c r="B2419" s="212"/>
      <c r="K2419" s="343"/>
      <c r="O2419" s="492"/>
      <c r="P2419" s="493"/>
      <c r="Q2419" s="468"/>
      <c r="R2419" s="470"/>
      <c r="S2419" s="875"/>
      <c r="T2419" s="335"/>
      <c r="U2419" s="875"/>
      <c r="V2419" s="350"/>
      <c r="W2419" s="350"/>
      <c r="X2419" s="875"/>
      <c r="Y2419" s="335"/>
      <c r="Z2419" s="875"/>
      <c r="AA2419" s="470"/>
      <c r="AB2419" s="483"/>
      <c r="AC2419" s="492"/>
      <c r="AD2419" s="493"/>
    </row>
    <row r="2420" spans="2:30" ht="3.65" customHeight="1">
      <c r="B2420" s="212"/>
      <c r="K2420" s="343"/>
      <c r="O2420" s="492"/>
      <c r="P2420" s="493"/>
      <c r="Q2420" s="468"/>
      <c r="R2420" s="470"/>
      <c r="S2420" s="875"/>
      <c r="T2420" s="335"/>
      <c r="U2420" s="875"/>
      <c r="V2420" s="350"/>
      <c r="W2420" s="350"/>
      <c r="X2420" s="875"/>
      <c r="Y2420" s="335"/>
      <c r="Z2420" s="875"/>
      <c r="AA2420" s="470"/>
      <c r="AB2420" s="483"/>
      <c r="AC2420" s="492"/>
      <c r="AD2420" s="493"/>
    </row>
    <row r="2421" spans="2:30" ht="3.65" customHeight="1">
      <c r="B2421" s="212"/>
      <c r="K2421" s="343"/>
      <c r="O2421" s="492"/>
      <c r="P2421" s="493"/>
      <c r="Q2421" s="468"/>
      <c r="R2421" s="470"/>
      <c r="S2421" s="875"/>
      <c r="T2421" s="335"/>
      <c r="U2421" s="875"/>
      <c r="V2421" s="350"/>
      <c r="W2421" s="350"/>
      <c r="X2421" s="875"/>
      <c r="Y2421" s="335"/>
      <c r="Z2421" s="875"/>
      <c r="AA2421" s="470"/>
      <c r="AB2421" s="483"/>
      <c r="AC2421" s="492"/>
      <c r="AD2421" s="493"/>
    </row>
    <row r="2422" spans="2:30" ht="3.65" customHeight="1">
      <c r="B2422" s="212"/>
      <c r="K2422" s="343"/>
      <c r="O2422" s="492"/>
      <c r="P2422" s="493"/>
      <c r="Q2422" s="468"/>
      <c r="R2422" s="470"/>
      <c r="S2422" s="875"/>
      <c r="T2422" s="335"/>
      <c r="U2422" s="875"/>
      <c r="V2422" s="350"/>
      <c r="W2422" s="350"/>
      <c r="X2422" s="875"/>
      <c r="Y2422" s="335"/>
      <c r="Z2422" s="875"/>
      <c r="AA2422" s="470"/>
      <c r="AB2422" s="483"/>
      <c r="AC2422" s="492"/>
      <c r="AD2422" s="493"/>
    </row>
    <row r="2423" spans="2:30" ht="3.65" customHeight="1">
      <c r="B2423" s="212"/>
      <c r="K2423" s="343"/>
      <c r="O2423" s="492"/>
      <c r="P2423" s="493"/>
      <c r="Q2423" s="468"/>
      <c r="R2423" s="470"/>
      <c r="S2423" s="875"/>
      <c r="T2423" s="335"/>
      <c r="U2423" s="875"/>
      <c r="V2423" s="350"/>
      <c r="W2423" s="350"/>
      <c r="X2423" s="875"/>
      <c r="Y2423" s="335"/>
      <c r="Z2423" s="875"/>
      <c r="AA2423" s="470"/>
      <c r="AB2423" s="483"/>
      <c r="AC2423" s="492"/>
      <c r="AD2423" s="493"/>
    </row>
    <row r="2424" spans="2:30" ht="3.65" customHeight="1">
      <c r="B2424" s="212"/>
      <c r="K2424" s="343"/>
      <c r="O2424" s="492"/>
      <c r="P2424" s="493"/>
      <c r="Q2424" s="468"/>
      <c r="R2424" s="470"/>
      <c r="S2424" s="875"/>
      <c r="T2424" s="335"/>
      <c r="U2424" s="875"/>
      <c r="V2424" s="350"/>
      <c r="W2424" s="350"/>
      <c r="X2424" s="875"/>
      <c r="Y2424" s="335"/>
      <c r="Z2424" s="875"/>
      <c r="AA2424" s="470"/>
      <c r="AB2424" s="483"/>
      <c r="AC2424" s="492"/>
      <c r="AD2424" s="493"/>
    </row>
    <row r="2425" spans="2:30" ht="3.65" customHeight="1">
      <c r="B2425" s="212"/>
      <c r="K2425" s="343"/>
      <c r="O2425" s="492"/>
      <c r="P2425" s="493"/>
      <c r="Q2425" s="468"/>
      <c r="R2425" s="470"/>
      <c r="S2425" s="875"/>
      <c r="T2425" s="335"/>
      <c r="U2425" s="875"/>
      <c r="V2425" s="350"/>
      <c r="W2425" s="350"/>
      <c r="X2425" s="875"/>
      <c r="Y2425" s="335"/>
      <c r="Z2425" s="875"/>
      <c r="AA2425" s="470"/>
      <c r="AB2425" s="483"/>
      <c r="AC2425" s="492"/>
      <c r="AD2425" s="493"/>
    </row>
    <row r="2426" spans="2:30" ht="3.65" customHeight="1">
      <c r="B2426" s="212"/>
      <c r="K2426" s="343"/>
      <c r="O2426" s="492"/>
      <c r="P2426" s="493"/>
      <c r="Q2426" s="468"/>
      <c r="R2426" s="470"/>
      <c r="S2426" s="899"/>
      <c r="T2426" s="335"/>
      <c r="U2426" s="900"/>
      <c r="V2426" s="350"/>
      <c r="W2426" s="350"/>
      <c r="X2426" s="899"/>
      <c r="Y2426" s="335"/>
      <c r="Z2426" s="900"/>
      <c r="AA2426" s="470"/>
      <c r="AB2426" s="483"/>
      <c r="AC2426" s="492"/>
      <c r="AD2426" s="493"/>
    </row>
    <row r="2427" spans="2:30" ht="3.65" customHeight="1">
      <c r="B2427" s="212"/>
      <c r="K2427" s="343"/>
      <c r="O2427" s="492"/>
      <c r="P2427" s="493"/>
      <c r="Q2427" s="468"/>
      <c r="R2427" s="470"/>
      <c r="S2427" s="902"/>
      <c r="T2427" s="903"/>
      <c r="U2427" s="904"/>
      <c r="V2427" s="350"/>
      <c r="W2427" s="350"/>
      <c r="X2427" s="902"/>
      <c r="Y2427" s="903"/>
      <c r="Z2427" s="904"/>
      <c r="AA2427" s="470"/>
      <c r="AB2427" s="483"/>
      <c r="AC2427" s="492"/>
      <c r="AD2427" s="493"/>
    </row>
    <row r="2428" spans="2:30" ht="3.65" customHeight="1">
      <c r="B2428" s="212"/>
      <c r="K2428" s="343"/>
      <c r="O2428" s="492"/>
      <c r="P2428" s="493"/>
      <c r="Q2428" s="468"/>
      <c r="R2428" s="470"/>
      <c r="S2428" s="470"/>
      <c r="T2428" s="470"/>
      <c r="U2428" s="470"/>
      <c r="V2428" s="350"/>
      <c r="W2428" s="350"/>
      <c r="X2428" s="470"/>
      <c r="Y2428" s="470"/>
      <c r="Z2428" s="470"/>
      <c r="AA2428" s="470"/>
      <c r="AB2428" s="483"/>
      <c r="AC2428" s="492"/>
      <c r="AD2428" s="493"/>
    </row>
    <row r="2429" spans="2:30" ht="3.65" customHeight="1">
      <c r="B2429" s="212"/>
      <c r="K2429" s="343"/>
      <c r="O2429" s="492"/>
      <c r="P2429" s="493"/>
      <c r="Q2429" s="468"/>
      <c r="R2429" s="470"/>
      <c r="S2429" s="470"/>
      <c r="T2429" s="470"/>
      <c r="U2429" s="470"/>
      <c r="V2429" s="350"/>
      <c r="W2429" s="350"/>
      <c r="X2429" s="470"/>
      <c r="Y2429" s="470"/>
      <c r="Z2429" s="470"/>
      <c r="AA2429" s="470"/>
      <c r="AB2429" s="483"/>
      <c r="AC2429" s="492"/>
      <c r="AD2429" s="493"/>
    </row>
    <row r="2430" spans="2:30" ht="3.65" customHeight="1">
      <c r="B2430" s="212"/>
      <c r="K2430" s="343"/>
      <c r="O2430" s="492"/>
      <c r="P2430" s="493"/>
      <c r="Q2430" s="482"/>
      <c r="R2430" s="470"/>
      <c r="S2430" s="470"/>
      <c r="T2430" s="470"/>
      <c r="U2430" s="470"/>
      <c r="V2430" s="350"/>
      <c r="W2430" s="350"/>
      <c r="X2430" s="470"/>
      <c r="Y2430" s="470"/>
      <c r="Z2430" s="470"/>
      <c r="AA2430" s="470"/>
      <c r="AB2430" s="483"/>
      <c r="AC2430" s="492"/>
      <c r="AD2430" s="493"/>
    </row>
    <row r="2431" spans="2:30" ht="3.65" customHeight="1">
      <c r="B2431" s="212"/>
      <c r="K2431" s="343"/>
      <c r="O2431" s="492"/>
      <c r="P2431" s="493"/>
      <c r="Q2431" s="468"/>
      <c r="R2431" s="470"/>
      <c r="S2431" s="470"/>
      <c r="T2431" s="470"/>
      <c r="U2431" s="470"/>
      <c r="V2431" s="470"/>
      <c r="W2431" s="470"/>
      <c r="X2431" s="470"/>
      <c r="Y2431" s="470"/>
      <c r="Z2431" s="470"/>
      <c r="AA2431" s="470"/>
      <c r="AB2431" s="483"/>
      <c r="AC2431" s="492"/>
      <c r="AD2431" s="493"/>
    </row>
    <row r="2432" spans="2:30" ht="3.65" customHeight="1">
      <c r="B2432" s="212"/>
      <c r="K2432" s="343"/>
      <c r="O2432" s="492"/>
      <c r="P2432" s="493"/>
      <c r="Q2432" s="496"/>
      <c r="R2432" s="470"/>
      <c r="S2432" s="470"/>
      <c r="T2432" s="470"/>
      <c r="U2432" s="470"/>
      <c r="V2432" s="470"/>
      <c r="W2432" s="470"/>
      <c r="X2432" s="470"/>
      <c r="Y2432" s="470"/>
      <c r="Z2432" s="470"/>
      <c r="AA2432" s="470"/>
      <c r="AB2432" s="409"/>
      <c r="AC2432" s="492"/>
      <c r="AD2432" s="493"/>
    </row>
    <row r="2433" spans="2:30" ht="3.65" customHeight="1">
      <c r="B2433" s="212"/>
      <c r="K2433" s="343"/>
      <c r="O2433" s="492"/>
      <c r="P2433" s="493"/>
      <c r="Q2433" s="482"/>
      <c r="R2433" s="470"/>
      <c r="S2433" s="470"/>
      <c r="T2433" s="470"/>
      <c r="U2433" s="470"/>
      <c r="V2433" s="470"/>
      <c r="W2433" s="470"/>
      <c r="X2433" s="470"/>
      <c r="Y2433" s="470"/>
      <c r="Z2433" s="470"/>
      <c r="AA2433" s="470"/>
      <c r="AB2433" s="470"/>
      <c r="AC2433" s="492"/>
      <c r="AD2433" s="493"/>
    </row>
    <row r="2434" spans="2:30" ht="3.65" customHeight="1">
      <c r="B2434" s="212"/>
      <c r="K2434" s="343"/>
      <c r="O2434" s="492"/>
      <c r="P2434" s="493"/>
      <c r="Q2434" s="482"/>
      <c r="R2434" s="470"/>
      <c r="S2434" s="470"/>
      <c r="T2434" s="470"/>
      <c r="U2434" s="470"/>
      <c r="V2434" s="470"/>
      <c r="W2434" s="470"/>
      <c r="X2434" s="470"/>
      <c r="Y2434" s="470"/>
      <c r="Z2434" s="470"/>
      <c r="AA2434" s="470"/>
      <c r="AB2434" s="470"/>
      <c r="AC2434" s="492"/>
      <c r="AD2434" s="493"/>
    </row>
    <row r="2435" spans="2:30" ht="3.65" customHeight="1">
      <c r="B2435" s="212"/>
      <c r="K2435" s="343"/>
      <c r="O2435" s="492"/>
      <c r="P2435" s="493"/>
      <c r="Q2435" s="482"/>
      <c r="R2435" s="470"/>
      <c r="S2435" s="470"/>
      <c r="T2435" s="470"/>
      <c r="U2435" s="470"/>
      <c r="V2435" s="470"/>
      <c r="W2435" s="470"/>
      <c r="X2435" s="470"/>
      <c r="Y2435" s="470"/>
      <c r="Z2435" s="470"/>
      <c r="AA2435" s="470"/>
      <c r="AB2435" s="470"/>
      <c r="AC2435" s="492"/>
      <c r="AD2435" s="493"/>
    </row>
    <row r="2436" spans="2:30" ht="3.65" customHeight="1">
      <c r="B2436" s="212"/>
      <c r="K2436" s="343"/>
      <c r="O2436" s="492"/>
      <c r="P2436" s="493"/>
      <c r="Q2436" s="482"/>
      <c r="R2436" s="470"/>
      <c r="S2436" s="470"/>
      <c r="T2436" s="470"/>
      <c r="U2436" s="470"/>
      <c r="V2436" s="470"/>
      <c r="W2436" s="470"/>
      <c r="X2436" s="470"/>
      <c r="Y2436" s="470"/>
      <c r="Z2436" s="470"/>
      <c r="AA2436" s="470"/>
      <c r="AB2436" s="470"/>
      <c r="AC2436" s="492"/>
      <c r="AD2436" s="493"/>
    </row>
    <row r="2437" spans="2:30" ht="3.65" customHeight="1">
      <c r="B2437" s="212"/>
      <c r="K2437" s="343"/>
      <c r="O2437" s="492"/>
      <c r="P2437" s="493"/>
      <c r="Q2437" s="468"/>
      <c r="R2437" s="470"/>
      <c r="S2437" s="470"/>
      <c r="T2437" s="470"/>
      <c r="U2437" s="470"/>
      <c r="V2437" s="470"/>
      <c r="W2437" s="470"/>
      <c r="X2437" s="470"/>
      <c r="Y2437" s="470"/>
      <c r="Z2437" s="470"/>
      <c r="AA2437" s="470"/>
      <c r="AB2437" s="470"/>
      <c r="AC2437" s="492"/>
      <c r="AD2437" s="493"/>
    </row>
    <row r="2438" spans="2:30" ht="3.65" customHeight="1">
      <c r="B2438" s="212"/>
      <c r="K2438" s="343"/>
      <c r="O2438" s="492"/>
      <c r="P2438" s="493"/>
      <c r="Q2438" s="482"/>
      <c r="R2438" s="470"/>
      <c r="S2438" s="470"/>
      <c r="T2438" s="470"/>
      <c r="U2438" s="470"/>
      <c r="V2438" s="470"/>
      <c r="W2438" s="470"/>
      <c r="X2438" s="470"/>
      <c r="Y2438" s="470"/>
      <c r="Z2438" s="470"/>
      <c r="AA2438" s="470"/>
      <c r="AB2438" s="470"/>
      <c r="AC2438" s="492"/>
      <c r="AD2438" s="493"/>
    </row>
    <row r="2439" spans="2:30" ht="3.65" customHeight="1">
      <c r="B2439" s="212"/>
      <c r="K2439" s="343"/>
      <c r="O2439" s="492"/>
      <c r="P2439" s="493"/>
      <c r="Q2439" s="468"/>
      <c r="R2439" s="470"/>
      <c r="S2439" s="470"/>
      <c r="T2439" s="470"/>
      <c r="U2439" s="470"/>
      <c r="V2439" s="470"/>
      <c r="W2439" s="470"/>
      <c r="X2439" s="470"/>
      <c r="Y2439" s="994" t="s">
        <v>220</v>
      </c>
      <c r="Z2439" s="994"/>
      <c r="AA2439" s="994"/>
      <c r="AB2439" s="995"/>
      <c r="AC2439" s="492"/>
      <c r="AD2439" s="493"/>
    </row>
    <row r="2440" spans="2:30" ht="3.65" customHeight="1">
      <c r="B2440" s="212"/>
      <c r="K2440" s="343"/>
      <c r="O2440" s="492"/>
      <c r="P2440" s="493"/>
      <c r="Q2440" s="496"/>
      <c r="R2440" s="470"/>
      <c r="S2440" s="470"/>
      <c r="T2440" s="470"/>
      <c r="U2440" s="470"/>
      <c r="V2440" s="470"/>
      <c r="W2440" s="470"/>
      <c r="X2440" s="470"/>
      <c r="Y2440" s="994"/>
      <c r="Z2440" s="994"/>
      <c r="AA2440" s="994"/>
      <c r="AB2440" s="995"/>
      <c r="AC2440" s="492"/>
      <c r="AD2440" s="493"/>
    </row>
    <row r="2441" spans="2:30" ht="3.65" customHeight="1">
      <c r="B2441" s="212"/>
      <c r="K2441" s="343"/>
      <c r="O2441" s="492"/>
      <c r="P2441" s="493"/>
      <c r="Q2441" s="497"/>
      <c r="R2441" s="498"/>
      <c r="S2441" s="498"/>
      <c r="T2441" s="498"/>
      <c r="U2441" s="498"/>
      <c r="V2441" s="498"/>
      <c r="W2441" s="498"/>
      <c r="X2441" s="498"/>
      <c r="Y2441" s="1542"/>
      <c r="Z2441" s="1542"/>
      <c r="AA2441" s="1542"/>
      <c r="AB2441" s="1545"/>
      <c r="AC2441" s="492"/>
      <c r="AD2441" s="493"/>
    </row>
    <row r="2442" spans="2:30" ht="3.65" customHeight="1">
      <c r="B2442" s="212"/>
      <c r="K2442" s="343"/>
      <c r="O2442" s="486"/>
      <c r="P2442" s="487"/>
      <c r="Q2442" s="487"/>
      <c r="R2442" s="487"/>
      <c r="S2442" s="487"/>
      <c r="T2442" s="487"/>
      <c r="U2442" s="487"/>
      <c r="V2442" s="487"/>
      <c r="W2442" s="487"/>
      <c r="X2442" s="487"/>
      <c r="Y2442" s="487"/>
      <c r="Z2442" s="487"/>
      <c r="AA2442" s="487"/>
      <c r="AB2442" s="487"/>
      <c r="AC2442" s="487"/>
      <c r="AD2442" s="488"/>
    </row>
    <row r="2443" spans="2:30" ht="3.65" customHeight="1">
      <c r="B2443" s="212"/>
      <c r="K2443" s="343"/>
      <c r="O2443" s="489"/>
      <c r="P2443" s="490"/>
      <c r="Q2443" s="490"/>
      <c r="R2443" s="490"/>
      <c r="S2443" s="490"/>
      <c r="T2443" s="490"/>
      <c r="U2443" s="490"/>
      <c r="V2443" s="490"/>
      <c r="W2443" s="490"/>
      <c r="X2443" s="490"/>
      <c r="Y2443" s="490"/>
      <c r="Z2443" s="490"/>
      <c r="AA2443" s="490"/>
      <c r="AB2443" s="490"/>
      <c r="AC2443" s="490"/>
      <c r="AD2443" s="491"/>
    </row>
    <row r="2444" spans="2:30" ht="3.65" customHeight="1">
      <c r="B2444" s="212"/>
      <c r="K2444" s="343"/>
      <c r="O2444" s="476"/>
      <c r="P2444" s="477"/>
      <c r="Q2444" s="477"/>
      <c r="R2444" s="477"/>
      <c r="S2444" s="477"/>
      <c r="T2444" s="477"/>
      <c r="U2444" s="477"/>
      <c r="V2444" s="477"/>
      <c r="W2444" s="477"/>
      <c r="X2444" s="477"/>
      <c r="Y2444" s="477"/>
      <c r="Z2444" s="477"/>
      <c r="AA2444" s="477"/>
      <c r="AB2444" s="477"/>
      <c r="AC2444" s="477"/>
      <c r="AD2444" s="478"/>
    </row>
    <row r="2445" spans="2:30" ht="3.65" customHeight="1">
      <c r="B2445" s="212"/>
      <c r="K2445" s="343"/>
      <c r="O2445" s="476"/>
      <c r="P2445" s="477"/>
      <c r="Q2445" s="477"/>
      <c r="R2445" s="477"/>
      <c r="S2445" s="477"/>
      <c r="T2445" s="477"/>
      <c r="U2445" s="477"/>
      <c r="V2445" s="477"/>
      <c r="W2445" s="477"/>
      <c r="X2445" s="477"/>
      <c r="Y2445" s="477"/>
      <c r="Z2445" s="477"/>
      <c r="AA2445" s="477"/>
      <c r="AB2445" s="477"/>
      <c r="AC2445" s="477"/>
      <c r="AD2445" s="478"/>
    </row>
    <row r="2446" spans="2:30" ht="3.65" customHeight="1">
      <c r="B2446" s="212"/>
      <c r="K2446" s="343"/>
      <c r="O2446" s="476"/>
      <c r="P2446" s="477"/>
      <c r="Q2446" s="477"/>
      <c r="R2446" s="477"/>
      <c r="S2446" s="477"/>
      <c r="T2446" s="477"/>
      <c r="U2446" s="477"/>
      <c r="V2446" s="477"/>
      <c r="W2446" s="477"/>
      <c r="X2446" s="477"/>
      <c r="Y2446" s="477"/>
      <c r="Z2446" s="477"/>
      <c r="AA2446" s="477"/>
      <c r="AB2446" s="477"/>
      <c r="AC2446" s="477"/>
      <c r="AD2446" s="478"/>
    </row>
    <row r="2447" spans="2:30" ht="3.65" customHeight="1">
      <c r="B2447" s="212"/>
      <c r="K2447" s="343"/>
      <c r="O2447" s="479"/>
      <c r="P2447" s="480"/>
      <c r="Q2447" s="480"/>
      <c r="R2447" s="480"/>
      <c r="S2447" s="480"/>
      <c r="T2447" s="480"/>
      <c r="U2447" s="480"/>
      <c r="V2447" s="480"/>
      <c r="W2447" s="480"/>
      <c r="X2447" s="480"/>
      <c r="Y2447" s="480"/>
      <c r="Z2447" s="480"/>
      <c r="AA2447" s="480"/>
      <c r="AB2447" s="480"/>
      <c r="AC2447" s="480"/>
      <c r="AD2447" s="481"/>
    </row>
    <row r="2448" spans="2:30" ht="3.65" customHeight="1">
      <c r="B2448" s="212"/>
      <c r="K2448" s="343"/>
    </row>
    <row r="2449" spans="2:109" ht="3.65" customHeight="1">
      <c r="B2449" s="212"/>
      <c r="K2449" s="343"/>
    </row>
    <row r="2450" spans="2:109" ht="3.65" customHeight="1">
      <c r="B2450" s="212"/>
      <c r="K2450" s="343"/>
    </row>
    <row r="2451" spans="2:109" ht="3.65" customHeight="1">
      <c r="B2451" s="205"/>
      <c r="C2451" s="259"/>
      <c r="D2451" s="259"/>
      <c r="E2451" s="259"/>
      <c r="F2451" s="259"/>
      <c r="G2451" s="259"/>
      <c r="H2451" s="259"/>
      <c r="I2451" s="259"/>
      <c r="J2451" s="259"/>
      <c r="K2451" s="323"/>
      <c r="L2451" s="259"/>
      <c r="M2451" s="259"/>
      <c r="N2451" s="259"/>
      <c r="O2451" s="259"/>
      <c r="P2451" s="259"/>
      <c r="Q2451" s="259"/>
      <c r="R2451" s="259"/>
      <c r="S2451" s="259"/>
      <c r="T2451" s="259"/>
      <c r="U2451" s="259"/>
      <c r="V2451" s="259"/>
      <c r="W2451" s="259"/>
      <c r="X2451" s="259"/>
      <c r="Y2451" s="259"/>
      <c r="Z2451" s="259"/>
      <c r="AA2451" s="259"/>
      <c r="AB2451" s="259"/>
      <c r="AC2451" s="259"/>
      <c r="AD2451" s="259"/>
      <c r="AE2451" s="259"/>
      <c r="AF2451" s="259"/>
      <c r="AG2451" s="259"/>
      <c r="AH2451" s="259"/>
      <c r="AI2451" s="259"/>
      <c r="AJ2451" s="259"/>
      <c r="AK2451" s="259"/>
      <c r="AL2451" s="259"/>
      <c r="AM2451" s="259"/>
      <c r="AN2451" s="259"/>
      <c r="AO2451" s="259"/>
      <c r="AP2451" s="259"/>
      <c r="AQ2451" s="259"/>
      <c r="AR2451" s="259"/>
      <c r="AS2451" s="259"/>
      <c r="AT2451" s="259"/>
      <c r="AU2451" s="259"/>
      <c r="AV2451" s="259"/>
      <c r="AW2451" s="259"/>
      <c r="AX2451" s="259"/>
      <c r="AY2451" s="259"/>
      <c r="AZ2451" s="259"/>
      <c r="BA2451" s="259"/>
      <c r="BB2451" s="259"/>
      <c r="BC2451" s="259"/>
      <c r="BD2451" s="259"/>
      <c r="BE2451" s="259"/>
      <c r="BF2451" s="259"/>
      <c r="BG2451" s="259"/>
      <c r="BH2451" s="259"/>
      <c r="BI2451" s="259"/>
      <c r="BJ2451" s="259"/>
      <c r="BK2451" s="259"/>
      <c r="BL2451" s="259"/>
      <c r="BM2451" s="259"/>
      <c r="BN2451" s="259"/>
      <c r="BO2451" s="259"/>
      <c r="BP2451" s="259"/>
      <c r="BQ2451" s="259"/>
      <c r="BR2451" s="259"/>
      <c r="BS2451" s="259"/>
      <c r="BT2451" s="259"/>
      <c r="BU2451" s="259"/>
      <c r="BV2451" s="259"/>
      <c r="BW2451" s="259"/>
      <c r="BX2451" s="259"/>
      <c r="BY2451" s="259"/>
      <c r="BZ2451" s="259"/>
      <c r="CA2451" s="259"/>
      <c r="CB2451" s="259"/>
      <c r="CC2451" s="259"/>
      <c r="CD2451" s="259"/>
      <c r="CE2451" s="259"/>
      <c r="CF2451" s="259"/>
      <c r="CG2451" s="259"/>
      <c r="CH2451" s="259"/>
      <c r="CI2451" s="259"/>
      <c r="CJ2451" s="259"/>
      <c r="CK2451" s="259"/>
      <c r="CL2451" s="259"/>
      <c r="CM2451" s="259"/>
      <c r="CN2451" s="259"/>
      <c r="CO2451" s="259"/>
      <c r="CP2451" s="259"/>
      <c r="CQ2451" s="259"/>
      <c r="CR2451" s="259"/>
      <c r="CS2451" s="259"/>
      <c r="CT2451" s="259"/>
      <c r="CU2451" s="259"/>
      <c r="CV2451" s="259"/>
      <c r="CW2451" s="259"/>
      <c r="CX2451" s="259"/>
      <c r="CY2451" s="259"/>
      <c r="CZ2451" s="259"/>
      <c r="DA2451" s="259"/>
      <c r="DB2451" s="259"/>
      <c r="DC2451" s="259"/>
      <c r="DD2451" s="259"/>
      <c r="DE2451" s="259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24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40" t="str">
        <f>"T_VBB"&amp;"X"&amp;G2453&amp;"X"&amp;I2453&amp;"X"&amp;J2453</f>
        <v>T_VBBX630X1of4X2000</v>
      </c>
      <c r="C2453" s="208"/>
      <c r="D2453" s="209" t="s">
        <v>75</v>
      </c>
      <c r="E2453" s="341" t="s">
        <v>220</v>
      </c>
      <c r="F2453" s="208" t="s">
        <v>125</v>
      </c>
      <c r="G2453" s="456">
        <v>630</v>
      </c>
      <c r="H2453" s="325" t="s">
        <v>234</v>
      </c>
      <c r="I2453" s="457" t="s">
        <v>191</v>
      </c>
      <c r="J2453" s="210">
        <v>2000</v>
      </c>
      <c r="K2453" s="342"/>
      <c r="L2453" s="260"/>
      <c r="M2453" s="260"/>
      <c r="N2453" s="260"/>
      <c r="O2453" s="260"/>
      <c r="P2453" s="260"/>
      <c r="Q2453" s="260"/>
      <c r="R2453" s="260"/>
      <c r="S2453" s="260"/>
      <c r="T2453" s="260"/>
      <c r="U2453" s="260"/>
      <c r="V2453" s="260"/>
      <c r="W2453" s="260"/>
      <c r="X2453" s="260"/>
      <c r="Y2453" s="260"/>
      <c r="Z2453" s="260"/>
      <c r="AA2453" s="260"/>
      <c r="AB2453" s="260"/>
      <c r="AC2453" s="260"/>
      <c r="AD2453" s="260"/>
      <c r="AE2453" s="260"/>
      <c r="AF2453" s="260"/>
      <c r="AG2453" s="260"/>
      <c r="AH2453" s="260"/>
      <c r="AI2453" s="260"/>
      <c r="AJ2453" s="260"/>
      <c r="AK2453" s="260"/>
      <c r="AL2453" s="260"/>
      <c r="AM2453" s="260"/>
      <c r="AN2453" s="260"/>
      <c r="AO2453" s="260"/>
      <c r="AP2453" s="260"/>
      <c r="AQ2453" s="260"/>
      <c r="AR2453" s="260"/>
      <c r="AS2453" s="260"/>
      <c r="AT2453" s="260"/>
      <c r="AU2453" s="260"/>
      <c r="AV2453" s="260"/>
      <c r="AW2453" s="260"/>
      <c r="AX2453" s="260"/>
      <c r="AY2453" s="260"/>
      <c r="AZ2453" s="260"/>
      <c r="BA2453" s="260"/>
      <c r="BB2453" s="260"/>
      <c r="BC2453" s="260"/>
      <c r="BD2453" s="260"/>
      <c r="BE2453" s="260"/>
      <c r="BF2453" s="260"/>
      <c r="BG2453" s="260"/>
      <c r="BH2453" s="260"/>
      <c r="BI2453" s="260"/>
      <c r="BJ2453" s="260"/>
      <c r="BK2453" s="260"/>
      <c r="BL2453" s="260"/>
      <c r="BM2453" s="260"/>
      <c r="BN2453" s="260"/>
      <c r="BO2453" s="260"/>
      <c r="BP2453" s="260"/>
      <c r="BQ2453" s="260"/>
      <c r="BR2453" s="260"/>
      <c r="BS2453" s="260"/>
      <c r="BT2453" s="260"/>
      <c r="BU2453" s="260"/>
      <c r="BV2453" s="260"/>
      <c r="BW2453" s="260"/>
      <c r="BX2453" s="260"/>
      <c r="BY2453" s="260"/>
      <c r="BZ2453" s="260"/>
      <c r="CA2453" s="260"/>
      <c r="CB2453" s="260"/>
      <c r="CC2453" s="260"/>
      <c r="CD2453" s="260"/>
      <c r="CE2453" s="260"/>
      <c r="CF2453" s="260"/>
      <c r="CG2453" s="260"/>
      <c r="CH2453" s="260"/>
      <c r="CI2453" s="260"/>
      <c r="CJ2453" s="260"/>
      <c r="CK2453" s="260"/>
      <c r="CL2453" s="260"/>
      <c r="CM2453" s="260"/>
      <c r="CN2453" s="260"/>
      <c r="CO2453" s="260"/>
      <c r="CP2453" s="260"/>
      <c r="CQ2453" s="260"/>
      <c r="CR2453" s="260"/>
      <c r="CS2453" s="260"/>
      <c r="CT2453" s="260"/>
      <c r="CU2453" s="260"/>
      <c r="CV2453" s="260"/>
      <c r="CW2453" s="260"/>
      <c r="CX2453" s="260"/>
      <c r="CY2453" s="260"/>
      <c r="CZ2453" s="260"/>
      <c r="DA2453" s="260"/>
      <c r="DB2453" s="260"/>
      <c r="DC2453" s="260"/>
      <c r="DD2453" s="260"/>
      <c r="DE2453" s="260"/>
    </row>
    <row r="2454" spans="2:109" ht="3.65" customHeight="1">
      <c r="B2454" s="326" t="str">
        <f>MID(D2453,1,1)&amp;"_"&amp;E2453&amp;"X"&amp;MID(H2453,3,4)&amp;"X"&amp;MID(J2453,3,4)&amp;G2453&amp;I2453</f>
        <v>T_VBBX200X006301of4</v>
      </c>
      <c r="K2454" s="343"/>
    </row>
    <row r="2455" spans="2:109" ht="3.65" customHeight="1">
      <c r="B2455" s="212"/>
      <c r="K2455" s="343"/>
      <c r="O2455" s="459"/>
      <c r="P2455" s="460"/>
      <c r="Q2455" s="460"/>
      <c r="R2455" s="460"/>
      <c r="S2455" s="460"/>
      <c r="T2455" s="460"/>
      <c r="U2455" s="460"/>
      <c r="V2455" s="461"/>
    </row>
    <row r="2456" spans="2:109" ht="3.65" customHeight="1">
      <c r="B2456" s="212"/>
      <c r="K2456" s="343"/>
      <c r="O2456" s="462"/>
      <c r="P2456" s="463"/>
      <c r="Q2456" s="463"/>
      <c r="R2456" s="463"/>
      <c r="S2456" s="463"/>
      <c r="T2456" s="463"/>
      <c r="U2456" s="463"/>
      <c r="V2456" s="465"/>
    </row>
    <row r="2457" spans="2:109" ht="3.65" customHeight="1">
      <c r="B2457" s="212"/>
      <c r="K2457" s="343"/>
      <c r="O2457" s="459"/>
      <c r="P2457" s="461"/>
      <c r="Q2457" s="991" t="s">
        <v>111</v>
      </c>
      <c r="R2457" s="970"/>
      <c r="S2457" s="970"/>
      <c r="T2457" s="971"/>
      <c r="U2457" s="459"/>
      <c r="V2457" s="461"/>
    </row>
    <row r="2458" spans="2:109" ht="3.65" customHeight="1">
      <c r="B2458" s="212"/>
      <c r="K2458" s="343"/>
      <c r="O2458" s="466"/>
      <c r="P2458" s="467"/>
      <c r="Q2458" s="992"/>
      <c r="R2458" s="958"/>
      <c r="S2458" s="958"/>
      <c r="T2458" s="965"/>
      <c r="U2458" s="466"/>
      <c r="V2458" s="467"/>
    </row>
    <row r="2459" spans="2:109" ht="3.65" customHeight="1">
      <c r="B2459" s="212"/>
      <c r="K2459" s="343"/>
      <c r="O2459" s="466"/>
      <c r="P2459" s="467"/>
      <c r="Q2459" s="482"/>
      <c r="R2459" s="896"/>
      <c r="S2459" s="928"/>
      <c r="T2459" s="483"/>
      <c r="U2459" s="466"/>
      <c r="V2459" s="467"/>
    </row>
    <row r="2460" spans="2:109" ht="3.65" customHeight="1">
      <c r="B2460" s="212"/>
      <c r="K2460" s="343"/>
      <c r="O2460" s="466"/>
      <c r="P2460" s="467"/>
      <c r="Q2460" s="482"/>
      <c r="R2460" s="899"/>
      <c r="S2460" s="900"/>
      <c r="T2460" s="483"/>
      <c r="U2460" s="466"/>
      <c r="V2460" s="467"/>
    </row>
    <row r="2461" spans="2:109" ht="3.65" customHeight="1">
      <c r="B2461" s="212"/>
      <c r="K2461" s="343"/>
      <c r="O2461" s="466"/>
      <c r="P2461" s="467"/>
      <c r="Q2461" s="482"/>
      <c r="R2461" s="875"/>
      <c r="S2461" s="875"/>
      <c r="T2461" s="483"/>
      <c r="U2461" s="466"/>
      <c r="V2461" s="467"/>
    </row>
    <row r="2462" spans="2:109" ht="3.65" customHeight="1">
      <c r="B2462" s="212"/>
      <c r="K2462" s="343"/>
      <c r="O2462" s="466"/>
      <c r="P2462" s="467"/>
      <c r="Q2462" s="482"/>
      <c r="R2462" s="875"/>
      <c r="S2462" s="875"/>
      <c r="T2462" s="483"/>
      <c r="U2462" s="466"/>
      <c r="V2462" s="467"/>
    </row>
    <row r="2463" spans="2:109" ht="3.65" customHeight="1">
      <c r="B2463" s="212"/>
      <c r="K2463" s="343"/>
      <c r="O2463" s="466"/>
      <c r="P2463" s="467"/>
      <c r="Q2463" s="482"/>
      <c r="R2463" s="875"/>
      <c r="S2463" s="875"/>
      <c r="T2463" s="483"/>
      <c r="U2463" s="466"/>
      <c r="V2463" s="467"/>
    </row>
    <row r="2464" spans="2:109" ht="3.65" customHeight="1">
      <c r="B2464" s="212"/>
      <c r="K2464" s="343"/>
      <c r="O2464" s="466"/>
      <c r="P2464" s="467"/>
      <c r="Q2464" s="482"/>
      <c r="R2464" s="875"/>
      <c r="S2464" s="875"/>
      <c r="T2464" s="483"/>
      <c r="U2464" s="466"/>
      <c r="V2464" s="467"/>
    </row>
    <row r="2465" spans="2:22" ht="3.65" customHeight="1">
      <c r="B2465" s="212"/>
      <c r="K2465" s="343"/>
      <c r="O2465" s="466"/>
      <c r="P2465" s="467"/>
      <c r="Q2465" s="482"/>
      <c r="R2465" s="875"/>
      <c r="S2465" s="875"/>
      <c r="T2465" s="483"/>
      <c r="U2465" s="466"/>
      <c r="V2465" s="467"/>
    </row>
    <row r="2466" spans="2:22" ht="3.65" customHeight="1">
      <c r="B2466" s="212"/>
      <c r="K2466" s="343"/>
      <c r="O2466" s="466"/>
      <c r="P2466" s="467"/>
      <c r="Q2466" s="482"/>
      <c r="R2466" s="875"/>
      <c r="S2466" s="875"/>
      <c r="T2466" s="483"/>
      <c r="U2466" s="466"/>
      <c r="V2466" s="467"/>
    </row>
    <row r="2467" spans="2:22" ht="3.65" customHeight="1">
      <c r="B2467" s="212"/>
      <c r="K2467" s="343"/>
      <c r="O2467" s="466"/>
      <c r="P2467" s="467"/>
      <c r="Q2467" s="482"/>
      <c r="R2467" s="875"/>
      <c r="S2467" s="875"/>
      <c r="T2467" s="483"/>
      <c r="U2467" s="466"/>
      <c r="V2467" s="467"/>
    </row>
    <row r="2468" spans="2:22" ht="3.65" customHeight="1">
      <c r="B2468" s="212"/>
      <c r="K2468" s="343"/>
      <c r="O2468" s="466"/>
      <c r="P2468" s="467"/>
      <c r="Q2468" s="482"/>
      <c r="R2468" s="875"/>
      <c r="S2468" s="875"/>
      <c r="T2468" s="483"/>
      <c r="U2468" s="466"/>
      <c r="V2468" s="467"/>
    </row>
    <row r="2469" spans="2:22" ht="3.65" customHeight="1">
      <c r="B2469" s="212"/>
      <c r="K2469" s="343"/>
      <c r="O2469" s="466"/>
      <c r="P2469" s="467"/>
      <c r="Q2469" s="482"/>
      <c r="R2469" s="875"/>
      <c r="S2469" s="875"/>
      <c r="T2469" s="483"/>
      <c r="U2469" s="466"/>
      <c r="V2469" s="467"/>
    </row>
    <row r="2470" spans="2:22" ht="3.65" customHeight="1">
      <c r="B2470" s="212"/>
      <c r="K2470" s="343"/>
      <c r="O2470" s="466"/>
      <c r="P2470" s="467"/>
      <c r="Q2470" s="482"/>
      <c r="R2470" s="875"/>
      <c r="S2470" s="875"/>
      <c r="T2470" s="483"/>
      <c r="U2470" s="466"/>
      <c r="V2470" s="467"/>
    </row>
    <row r="2471" spans="2:22" ht="3.65" customHeight="1">
      <c r="B2471" s="212"/>
      <c r="K2471" s="343"/>
      <c r="O2471" s="466"/>
      <c r="P2471" s="467"/>
      <c r="Q2471" s="482"/>
      <c r="R2471" s="875"/>
      <c r="S2471" s="875"/>
      <c r="T2471" s="483"/>
      <c r="U2471" s="466"/>
      <c r="V2471" s="467"/>
    </row>
    <row r="2472" spans="2:22" ht="3.65" customHeight="1">
      <c r="B2472" s="212"/>
      <c r="K2472" s="343"/>
      <c r="O2472" s="466"/>
      <c r="P2472" s="467"/>
      <c r="Q2472" s="482"/>
      <c r="R2472" s="875"/>
      <c r="S2472" s="875"/>
      <c r="T2472" s="483"/>
      <c r="U2472" s="466"/>
      <c r="V2472" s="467"/>
    </row>
    <row r="2473" spans="2:22" ht="3.65" customHeight="1">
      <c r="B2473" s="212"/>
      <c r="K2473" s="343"/>
      <c r="O2473" s="466"/>
      <c r="P2473" s="467"/>
      <c r="Q2473" s="482"/>
      <c r="R2473" s="875"/>
      <c r="S2473" s="875"/>
      <c r="T2473" s="483"/>
      <c r="U2473" s="466"/>
      <c r="V2473" s="467"/>
    </row>
    <row r="2474" spans="2:22" ht="3.65" customHeight="1">
      <c r="B2474" s="212"/>
      <c r="K2474" s="343"/>
      <c r="O2474" s="466"/>
      <c r="P2474" s="467"/>
      <c r="Q2474" s="482"/>
      <c r="R2474" s="899"/>
      <c r="S2474" s="900"/>
      <c r="T2474" s="483"/>
      <c r="U2474" s="466"/>
      <c r="V2474" s="467"/>
    </row>
    <row r="2475" spans="2:22" ht="3.65" customHeight="1">
      <c r="B2475" s="212"/>
      <c r="K2475" s="343"/>
      <c r="O2475" s="466"/>
      <c r="P2475" s="467"/>
      <c r="Q2475" s="482"/>
      <c r="R2475" s="902"/>
      <c r="S2475" s="904"/>
      <c r="T2475" s="483"/>
      <c r="U2475" s="466"/>
      <c r="V2475" s="467"/>
    </row>
    <row r="2476" spans="2:22" ht="3.65" customHeight="1">
      <c r="B2476" s="212"/>
      <c r="K2476" s="343"/>
      <c r="O2476" s="466"/>
      <c r="P2476" s="467"/>
      <c r="Q2476" s="482"/>
      <c r="R2476" s="470"/>
      <c r="S2476" s="470"/>
      <c r="T2476" s="483"/>
      <c r="U2476" s="466"/>
      <c r="V2476" s="467"/>
    </row>
    <row r="2477" spans="2:22" ht="3.65" customHeight="1">
      <c r="B2477" s="212"/>
      <c r="K2477" s="343"/>
      <c r="O2477" s="466"/>
      <c r="P2477" s="467"/>
      <c r="Q2477" s="482"/>
      <c r="R2477" s="470"/>
      <c r="S2477" s="470"/>
      <c r="T2477" s="483"/>
      <c r="U2477" s="466"/>
      <c r="V2477" s="467"/>
    </row>
    <row r="2478" spans="2:22" ht="3.65" customHeight="1">
      <c r="B2478" s="212"/>
      <c r="K2478" s="343"/>
      <c r="O2478" s="466"/>
      <c r="P2478" s="467"/>
      <c r="Q2478" s="482"/>
      <c r="R2478" s="470"/>
      <c r="S2478" s="470"/>
      <c r="T2478" s="483"/>
      <c r="U2478" s="466"/>
      <c r="V2478" s="467"/>
    </row>
    <row r="2479" spans="2:22" ht="3.65" customHeight="1">
      <c r="B2479" s="212"/>
      <c r="K2479" s="343"/>
      <c r="O2479" s="466"/>
      <c r="P2479" s="467"/>
      <c r="Q2479" s="482"/>
      <c r="R2479" s="470"/>
      <c r="S2479" s="470"/>
      <c r="T2479" s="483"/>
      <c r="U2479" s="466"/>
      <c r="V2479" s="467"/>
    </row>
    <row r="2480" spans="2:22" ht="3.65" customHeight="1">
      <c r="B2480" s="212"/>
      <c r="K2480" s="343"/>
      <c r="O2480" s="466"/>
      <c r="P2480" s="467"/>
      <c r="Q2480" s="482"/>
      <c r="R2480" s="470"/>
      <c r="S2480" s="470"/>
      <c r="T2480" s="483"/>
      <c r="U2480" s="466"/>
      <c r="V2480" s="467"/>
    </row>
    <row r="2481" spans="2:22" ht="3.65" customHeight="1">
      <c r="B2481" s="212"/>
      <c r="K2481" s="343"/>
      <c r="O2481" s="466"/>
      <c r="P2481" s="467"/>
      <c r="Q2481" s="482"/>
      <c r="R2481" s="470"/>
      <c r="S2481" s="470"/>
      <c r="T2481" s="483"/>
      <c r="U2481" s="466"/>
      <c r="V2481" s="467"/>
    </row>
    <row r="2482" spans="2:22" ht="3.65" customHeight="1">
      <c r="B2482" s="212"/>
      <c r="K2482" s="343"/>
      <c r="O2482" s="466"/>
      <c r="P2482" s="467"/>
      <c r="Q2482" s="482"/>
      <c r="R2482" s="470"/>
      <c r="S2482" s="470"/>
      <c r="T2482" s="483"/>
      <c r="U2482" s="466"/>
      <c r="V2482" s="467"/>
    </row>
    <row r="2483" spans="2:22" ht="3.65" customHeight="1">
      <c r="B2483" s="212"/>
      <c r="K2483" s="343"/>
      <c r="O2483" s="466"/>
      <c r="P2483" s="467"/>
      <c r="Q2483" s="482"/>
      <c r="R2483" s="470"/>
      <c r="S2483" s="470"/>
      <c r="T2483" s="483"/>
      <c r="U2483" s="466"/>
      <c r="V2483" s="467"/>
    </row>
    <row r="2484" spans="2:22" ht="3.65" customHeight="1">
      <c r="B2484" s="212"/>
      <c r="K2484" s="343"/>
      <c r="O2484" s="466"/>
      <c r="P2484" s="467"/>
      <c r="Q2484" s="482"/>
      <c r="R2484" s="470"/>
      <c r="S2484" s="470"/>
      <c r="T2484" s="483"/>
      <c r="U2484" s="466"/>
      <c r="V2484" s="467"/>
    </row>
    <row r="2485" spans="2:22" ht="3.65" customHeight="1">
      <c r="B2485" s="212"/>
      <c r="K2485" s="343"/>
      <c r="O2485" s="466"/>
      <c r="P2485" s="467"/>
      <c r="Q2485" s="482"/>
      <c r="R2485" s="470"/>
      <c r="S2485" s="470"/>
      <c r="T2485" s="483"/>
      <c r="U2485" s="466"/>
      <c r="V2485" s="467"/>
    </row>
    <row r="2486" spans="2:22" ht="3.65" customHeight="1">
      <c r="B2486" s="212"/>
      <c r="K2486" s="343"/>
      <c r="O2486" s="466"/>
      <c r="P2486" s="467"/>
      <c r="Q2486" s="482"/>
      <c r="R2486" s="470"/>
      <c r="S2486" s="470"/>
      <c r="T2486" s="483"/>
      <c r="U2486" s="466"/>
      <c r="V2486" s="467"/>
    </row>
    <row r="2487" spans="2:22" ht="3.65" customHeight="1">
      <c r="B2487" s="212"/>
      <c r="K2487" s="343"/>
      <c r="O2487" s="466"/>
      <c r="P2487" s="467"/>
      <c r="Q2487" s="482"/>
      <c r="R2487" s="470"/>
      <c r="S2487" s="470"/>
      <c r="T2487" s="483"/>
      <c r="U2487" s="466"/>
      <c r="V2487" s="467"/>
    </row>
    <row r="2488" spans="2:22" ht="3.65" customHeight="1">
      <c r="B2488" s="212"/>
      <c r="K2488" s="343"/>
      <c r="O2488" s="466"/>
      <c r="P2488" s="467"/>
      <c r="Q2488" s="482"/>
      <c r="R2488" s="470"/>
      <c r="S2488" s="470"/>
      <c r="T2488" s="483"/>
      <c r="U2488" s="466"/>
      <c r="V2488" s="467"/>
    </row>
    <row r="2489" spans="2:22" ht="3.65" customHeight="1">
      <c r="B2489" s="212"/>
      <c r="K2489" s="343"/>
      <c r="O2489" s="466"/>
      <c r="P2489" s="467"/>
      <c r="Q2489" s="482"/>
      <c r="R2489" s="470"/>
      <c r="S2489" s="470"/>
      <c r="T2489" s="483"/>
      <c r="U2489" s="466"/>
      <c r="V2489" s="467"/>
    </row>
    <row r="2490" spans="2:22" ht="3.65" customHeight="1">
      <c r="B2490" s="212"/>
      <c r="K2490" s="343"/>
      <c r="O2490" s="466"/>
      <c r="P2490" s="467"/>
      <c r="Q2490" s="482"/>
      <c r="R2490" s="470"/>
      <c r="S2490" s="470"/>
      <c r="T2490" s="483"/>
      <c r="U2490" s="466"/>
      <c r="V2490" s="467"/>
    </row>
    <row r="2491" spans="2:22" ht="3.65" customHeight="1">
      <c r="B2491" s="212"/>
      <c r="K2491" s="343"/>
      <c r="O2491" s="466"/>
      <c r="P2491" s="467"/>
      <c r="Q2491" s="482"/>
      <c r="R2491" s="470"/>
      <c r="S2491" s="470"/>
      <c r="T2491" s="483"/>
      <c r="U2491" s="466"/>
      <c r="V2491" s="467"/>
    </row>
    <row r="2492" spans="2:22" ht="3.65" customHeight="1">
      <c r="B2492" s="212"/>
      <c r="K2492" s="343"/>
      <c r="O2492" s="466"/>
      <c r="P2492" s="467"/>
      <c r="Q2492" s="482"/>
      <c r="R2492" s="470"/>
      <c r="S2492" s="470"/>
      <c r="T2492" s="483"/>
      <c r="U2492" s="466"/>
      <c r="V2492" s="467"/>
    </row>
    <row r="2493" spans="2:22" ht="3.65" customHeight="1">
      <c r="B2493" s="212"/>
      <c r="K2493" s="343"/>
      <c r="O2493" s="466"/>
      <c r="P2493" s="467"/>
      <c r="Q2493" s="482"/>
      <c r="R2493" s="470"/>
      <c r="S2493" s="470"/>
      <c r="T2493" s="483"/>
      <c r="U2493" s="466"/>
      <c r="V2493" s="467"/>
    </row>
    <row r="2494" spans="2:22" ht="3.65" customHeight="1">
      <c r="B2494" s="212"/>
      <c r="K2494" s="343"/>
      <c r="O2494" s="466"/>
      <c r="P2494" s="467"/>
      <c r="Q2494" s="482"/>
      <c r="R2494" s="470"/>
      <c r="S2494" s="470"/>
      <c r="T2494" s="483"/>
      <c r="U2494" s="466"/>
      <c r="V2494" s="467"/>
    </row>
    <row r="2495" spans="2:22" ht="3.65" customHeight="1">
      <c r="B2495" s="212"/>
      <c r="K2495" s="343"/>
      <c r="O2495" s="466"/>
      <c r="P2495" s="467"/>
      <c r="Q2495" s="482"/>
      <c r="R2495" s="470"/>
      <c r="S2495" s="470"/>
      <c r="T2495" s="483"/>
      <c r="U2495" s="466"/>
      <c r="V2495" s="467"/>
    </row>
    <row r="2496" spans="2:22" ht="3.65" customHeight="1">
      <c r="B2496" s="212"/>
      <c r="K2496" s="343"/>
      <c r="O2496" s="466"/>
      <c r="P2496" s="467"/>
      <c r="Q2496" s="482"/>
      <c r="R2496" s="470"/>
      <c r="S2496" s="470"/>
      <c r="T2496" s="483"/>
      <c r="U2496" s="466"/>
      <c r="V2496" s="467"/>
    </row>
    <row r="2497" spans="2:22" ht="3.65" customHeight="1">
      <c r="B2497" s="212"/>
      <c r="K2497" s="343"/>
      <c r="O2497" s="466"/>
      <c r="P2497" s="467"/>
      <c r="Q2497" s="482"/>
      <c r="R2497" s="470"/>
      <c r="S2497" s="470"/>
      <c r="T2497" s="483"/>
      <c r="U2497" s="466"/>
      <c r="V2497" s="467"/>
    </row>
    <row r="2498" spans="2:22" ht="3.65" customHeight="1">
      <c r="B2498" s="212"/>
      <c r="K2498" s="343"/>
      <c r="O2498" s="466"/>
      <c r="P2498" s="467"/>
      <c r="Q2498" s="482"/>
      <c r="R2498" s="470"/>
      <c r="S2498" s="470"/>
      <c r="T2498" s="483"/>
      <c r="U2498" s="466"/>
      <c r="V2498" s="467"/>
    </row>
    <row r="2499" spans="2:22" ht="3.65" customHeight="1">
      <c r="B2499" s="212"/>
      <c r="K2499" s="343"/>
      <c r="O2499" s="466"/>
      <c r="P2499" s="467"/>
      <c r="Q2499" s="482"/>
      <c r="R2499" s="470"/>
      <c r="S2499" s="470"/>
      <c r="T2499" s="483"/>
      <c r="U2499" s="466"/>
      <c r="V2499" s="467"/>
    </row>
    <row r="2500" spans="2:22" ht="3.65" customHeight="1">
      <c r="B2500" s="212"/>
      <c r="K2500" s="343"/>
      <c r="O2500" s="466"/>
      <c r="P2500" s="467"/>
      <c r="Q2500" s="482"/>
      <c r="R2500" s="470"/>
      <c r="S2500" s="470"/>
      <c r="T2500" s="483"/>
      <c r="U2500" s="466"/>
      <c r="V2500" s="467"/>
    </row>
    <row r="2501" spans="2:22" ht="3.65" customHeight="1">
      <c r="B2501" s="212"/>
      <c r="K2501" s="343"/>
      <c r="O2501" s="466"/>
      <c r="P2501" s="467"/>
      <c r="Q2501" s="482"/>
      <c r="R2501" s="470"/>
      <c r="S2501" s="470"/>
      <c r="T2501" s="483"/>
      <c r="U2501" s="466"/>
      <c r="V2501" s="467"/>
    </row>
    <row r="2502" spans="2:22" ht="3.65" customHeight="1">
      <c r="B2502" s="212"/>
      <c r="K2502" s="343"/>
      <c r="O2502" s="466"/>
      <c r="P2502" s="467"/>
      <c r="Q2502" s="482"/>
      <c r="R2502" s="470"/>
      <c r="S2502" s="470"/>
      <c r="T2502" s="483"/>
      <c r="U2502" s="466"/>
      <c r="V2502" s="467"/>
    </row>
    <row r="2503" spans="2:22" ht="3.65" customHeight="1">
      <c r="B2503" s="212"/>
      <c r="K2503" s="343"/>
      <c r="O2503" s="466"/>
      <c r="P2503" s="467"/>
      <c r="Q2503" s="482"/>
      <c r="R2503" s="470"/>
      <c r="S2503" s="470"/>
      <c r="T2503" s="483"/>
      <c r="U2503" s="466"/>
      <c r="V2503" s="467"/>
    </row>
    <row r="2504" spans="2:22" ht="3.65" customHeight="1">
      <c r="B2504" s="212"/>
      <c r="K2504" s="343"/>
      <c r="O2504" s="466"/>
      <c r="P2504" s="467"/>
      <c r="Q2504" s="482"/>
      <c r="R2504" s="470"/>
      <c r="S2504" s="470"/>
      <c r="T2504" s="483"/>
      <c r="U2504" s="466"/>
      <c r="V2504" s="467"/>
    </row>
    <row r="2505" spans="2:22" ht="3.65" customHeight="1">
      <c r="B2505" s="212"/>
      <c r="K2505" s="343"/>
      <c r="O2505" s="466"/>
      <c r="P2505" s="467"/>
      <c r="Q2505" s="482"/>
      <c r="R2505" s="470"/>
      <c r="S2505" s="470"/>
      <c r="T2505" s="483"/>
      <c r="U2505" s="466"/>
      <c r="V2505" s="467"/>
    </row>
    <row r="2506" spans="2:22" ht="3.65" customHeight="1">
      <c r="B2506" s="212"/>
      <c r="K2506" s="343"/>
      <c r="O2506" s="466"/>
      <c r="P2506" s="467"/>
      <c r="Q2506" s="482"/>
      <c r="R2506" s="470"/>
      <c r="S2506" s="470"/>
      <c r="T2506" s="483"/>
      <c r="U2506" s="466"/>
      <c r="V2506" s="467"/>
    </row>
    <row r="2507" spans="2:22" ht="3.65" customHeight="1">
      <c r="B2507" s="212"/>
      <c r="K2507" s="343"/>
      <c r="O2507" s="466"/>
      <c r="P2507" s="467"/>
      <c r="Q2507" s="482"/>
      <c r="R2507" s="470"/>
      <c r="S2507" s="470"/>
      <c r="T2507" s="483"/>
      <c r="U2507" s="466"/>
      <c r="V2507" s="467"/>
    </row>
    <row r="2508" spans="2:22" ht="3.65" customHeight="1">
      <c r="B2508" s="212"/>
      <c r="K2508" s="343"/>
      <c r="O2508" s="466"/>
      <c r="P2508" s="467"/>
      <c r="Q2508" s="482"/>
      <c r="R2508" s="470"/>
      <c r="S2508" s="470"/>
      <c r="T2508" s="483"/>
      <c r="U2508" s="466"/>
      <c r="V2508" s="467"/>
    </row>
    <row r="2509" spans="2:22" ht="3.65" customHeight="1">
      <c r="B2509" s="212"/>
      <c r="K2509" s="343"/>
      <c r="O2509" s="466"/>
      <c r="P2509" s="467"/>
      <c r="Q2509" s="482"/>
      <c r="R2509" s="470"/>
      <c r="S2509" s="470"/>
      <c r="T2509" s="483"/>
      <c r="U2509" s="466"/>
      <c r="V2509" s="467"/>
    </row>
    <row r="2510" spans="2:22" ht="3.65" customHeight="1">
      <c r="B2510" s="212"/>
      <c r="K2510" s="343"/>
      <c r="O2510" s="466"/>
      <c r="P2510" s="467"/>
      <c r="Q2510" s="482"/>
      <c r="R2510" s="470"/>
      <c r="S2510" s="470"/>
      <c r="T2510" s="483"/>
      <c r="U2510" s="466"/>
      <c r="V2510" s="467"/>
    </row>
    <row r="2511" spans="2:22" ht="3.65" customHeight="1">
      <c r="B2511" s="212"/>
      <c r="K2511" s="343"/>
      <c r="O2511" s="466"/>
      <c r="P2511" s="467"/>
      <c r="Q2511" s="482"/>
      <c r="R2511" s="470"/>
      <c r="S2511" s="470"/>
      <c r="T2511" s="483"/>
      <c r="U2511" s="466"/>
      <c r="V2511" s="467"/>
    </row>
    <row r="2512" spans="2:22" ht="3.65" customHeight="1">
      <c r="B2512" s="212"/>
      <c r="K2512" s="343"/>
      <c r="O2512" s="466"/>
      <c r="P2512" s="467"/>
      <c r="Q2512" s="482"/>
      <c r="R2512" s="470"/>
      <c r="S2512" s="470"/>
      <c r="T2512" s="483"/>
      <c r="U2512" s="466"/>
      <c r="V2512" s="467"/>
    </row>
    <row r="2513" spans="2:22" ht="3.65" customHeight="1">
      <c r="B2513" s="212"/>
      <c r="K2513" s="343"/>
      <c r="O2513" s="466"/>
      <c r="P2513" s="467"/>
      <c r="Q2513" s="482"/>
      <c r="R2513" s="470"/>
      <c r="S2513" s="470"/>
      <c r="T2513" s="483"/>
      <c r="U2513" s="466"/>
      <c r="V2513" s="467"/>
    </row>
    <row r="2514" spans="2:22" ht="3.65" customHeight="1">
      <c r="B2514" s="212"/>
      <c r="K2514" s="343"/>
      <c r="O2514" s="466"/>
      <c r="P2514" s="467"/>
      <c r="Q2514" s="482"/>
      <c r="R2514" s="470"/>
      <c r="S2514" s="470"/>
      <c r="T2514" s="483"/>
      <c r="U2514" s="466"/>
      <c r="V2514" s="467"/>
    </row>
    <row r="2515" spans="2:22" ht="3.65" customHeight="1">
      <c r="B2515" s="212"/>
      <c r="K2515" s="343"/>
      <c r="O2515" s="466"/>
      <c r="P2515" s="467"/>
      <c r="Q2515" s="482"/>
      <c r="R2515" s="470"/>
      <c r="S2515" s="470"/>
      <c r="T2515" s="483"/>
      <c r="U2515" s="466"/>
      <c r="V2515" s="467"/>
    </row>
    <row r="2516" spans="2:22" ht="3.65" customHeight="1">
      <c r="B2516" s="212"/>
      <c r="K2516" s="343"/>
      <c r="O2516" s="466"/>
      <c r="P2516" s="467"/>
      <c r="Q2516" s="482"/>
      <c r="R2516" s="470"/>
      <c r="S2516" s="470"/>
      <c r="T2516" s="483"/>
      <c r="U2516" s="466"/>
      <c r="V2516" s="467"/>
    </row>
    <row r="2517" spans="2:22" ht="3.65" customHeight="1">
      <c r="B2517" s="212"/>
      <c r="K2517" s="343"/>
      <c r="O2517" s="466"/>
      <c r="P2517" s="467"/>
      <c r="Q2517" s="482"/>
      <c r="R2517" s="470"/>
      <c r="S2517" s="470"/>
      <c r="T2517" s="483"/>
      <c r="U2517" s="466"/>
      <c r="V2517" s="467"/>
    </row>
    <row r="2518" spans="2:22" ht="3.65" customHeight="1">
      <c r="B2518" s="212"/>
      <c r="K2518" s="343"/>
      <c r="O2518" s="466"/>
      <c r="P2518" s="467"/>
      <c r="Q2518" s="482"/>
      <c r="R2518" s="470"/>
      <c r="S2518" s="470"/>
      <c r="T2518" s="483"/>
      <c r="U2518" s="466"/>
      <c r="V2518" s="467"/>
    </row>
    <row r="2519" spans="2:22" ht="3.65" customHeight="1">
      <c r="B2519" s="212"/>
      <c r="K2519" s="343"/>
      <c r="O2519" s="466"/>
      <c r="P2519" s="467"/>
      <c r="Q2519" s="482"/>
      <c r="R2519" s="470"/>
      <c r="S2519" s="470"/>
      <c r="T2519" s="483"/>
      <c r="U2519" s="466"/>
      <c r="V2519" s="467"/>
    </row>
    <row r="2520" spans="2:22" ht="3.65" customHeight="1">
      <c r="B2520" s="212"/>
      <c r="K2520" s="343"/>
      <c r="O2520" s="466"/>
      <c r="P2520" s="467"/>
      <c r="Q2520" s="482"/>
      <c r="R2520" s="470"/>
      <c r="S2520" s="470"/>
      <c r="T2520" s="483"/>
      <c r="U2520" s="466"/>
      <c r="V2520" s="467"/>
    </row>
    <row r="2521" spans="2:22" ht="3.65" customHeight="1">
      <c r="B2521" s="212"/>
      <c r="K2521" s="343"/>
      <c r="O2521" s="466"/>
      <c r="P2521" s="467"/>
      <c r="Q2521" s="482"/>
      <c r="R2521" s="470"/>
      <c r="S2521" s="470"/>
      <c r="T2521" s="483"/>
      <c r="U2521" s="466"/>
      <c r="V2521" s="467"/>
    </row>
    <row r="2522" spans="2:22" ht="3.65" customHeight="1">
      <c r="B2522" s="212"/>
      <c r="K2522" s="343"/>
      <c r="O2522" s="466"/>
      <c r="P2522" s="467"/>
      <c r="Q2522" s="482"/>
      <c r="R2522" s="470"/>
      <c r="S2522" s="470"/>
      <c r="T2522" s="483"/>
      <c r="U2522" s="466"/>
      <c r="V2522" s="467"/>
    </row>
    <row r="2523" spans="2:22" ht="3.65" customHeight="1">
      <c r="B2523" s="212"/>
      <c r="K2523" s="343"/>
      <c r="O2523" s="466"/>
      <c r="P2523" s="467"/>
      <c r="Q2523" s="482"/>
      <c r="R2523" s="470"/>
      <c r="S2523" s="470"/>
      <c r="T2523" s="483"/>
      <c r="U2523" s="466"/>
      <c r="V2523" s="467"/>
    </row>
    <row r="2524" spans="2:22" ht="3.65" customHeight="1">
      <c r="B2524" s="212"/>
      <c r="K2524" s="343"/>
      <c r="O2524" s="466"/>
      <c r="P2524" s="467"/>
      <c r="Q2524" s="482"/>
      <c r="R2524" s="470"/>
      <c r="S2524" s="470"/>
      <c r="T2524" s="483"/>
      <c r="U2524" s="466"/>
      <c r="V2524" s="467"/>
    </row>
    <row r="2525" spans="2:22" ht="3.65" customHeight="1">
      <c r="B2525" s="212"/>
      <c r="K2525" s="343"/>
      <c r="O2525" s="466"/>
      <c r="P2525" s="467"/>
      <c r="Q2525" s="482"/>
      <c r="R2525" s="470"/>
      <c r="S2525" s="470"/>
      <c r="T2525" s="483"/>
      <c r="U2525" s="466"/>
      <c r="V2525" s="467"/>
    </row>
    <row r="2526" spans="2:22" ht="3.65" customHeight="1">
      <c r="B2526" s="212"/>
      <c r="K2526" s="343"/>
      <c r="O2526" s="466"/>
      <c r="P2526" s="467"/>
      <c r="Q2526" s="482"/>
      <c r="R2526" s="470"/>
      <c r="S2526" s="470"/>
      <c r="T2526" s="483"/>
      <c r="U2526" s="466"/>
      <c r="V2526" s="467"/>
    </row>
    <row r="2527" spans="2:22" ht="3.65" customHeight="1">
      <c r="B2527" s="212"/>
      <c r="K2527" s="343"/>
      <c r="O2527" s="466"/>
      <c r="P2527" s="467"/>
      <c r="Q2527" s="22"/>
      <c r="R2527" s="22"/>
      <c r="S2527" s="22"/>
      <c r="T2527" s="22"/>
      <c r="U2527" s="466"/>
      <c r="V2527" s="467"/>
    </row>
    <row r="2528" spans="2:22" ht="3.65" customHeight="1">
      <c r="B2528" s="212"/>
      <c r="K2528" s="343"/>
      <c r="O2528" s="466"/>
      <c r="P2528" s="467"/>
      <c r="Q2528" s="22"/>
      <c r="R2528" s="22"/>
      <c r="S2528" s="22"/>
      <c r="T2528" s="22"/>
      <c r="U2528" s="466"/>
      <c r="V2528" s="467"/>
    </row>
    <row r="2529" spans="2:109" ht="3.65" customHeight="1">
      <c r="B2529" s="212"/>
      <c r="K2529" s="343"/>
      <c r="O2529" s="466"/>
      <c r="P2529" s="467"/>
      <c r="Q2529" s="22"/>
      <c r="R2529" s="22"/>
      <c r="S2529" s="22"/>
      <c r="T2529" s="22"/>
      <c r="U2529" s="466"/>
      <c r="V2529" s="467"/>
    </row>
    <row r="2530" spans="2:109" ht="3.65" customHeight="1">
      <c r="B2530" s="212"/>
      <c r="K2530" s="343"/>
      <c r="O2530" s="466"/>
      <c r="P2530" s="467"/>
      <c r="Q2530" s="22"/>
      <c r="R2530" s="22"/>
      <c r="S2530" s="22"/>
      <c r="T2530" s="22"/>
      <c r="U2530" s="466"/>
      <c r="V2530" s="467"/>
    </row>
    <row r="2531" spans="2:109" ht="3.65" customHeight="1">
      <c r="B2531" s="212"/>
      <c r="K2531" s="343"/>
      <c r="O2531" s="466"/>
      <c r="P2531" s="467"/>
      <c r="Q2531" s="993" t="s">
        <v>220</v>
      </c>
      <c r="R2531" s="994"/>
      <c r="S2531" s="994"/>
      <c r="T2531" s="995"/>
      <c r="U2531" s="466"/>
      <c r="V2531" s="467"/>
    </row>
    <row r="2532" spans="2:109" ht="3.65" customHeight="1">
      <c r="B2532" s="212"/>
      <c r="K2532" s="343"/>
      <c r="O2532" s="462"/>
      <c r="P2532" s="465"/>
      <c r="Q2532" s="996"/>
      <c r="R2532" s="997"/>
      <c r="S2532" s="997"/>
      <c r="T2532" s="998"/>
      <c r="U2532" s="462"/>
      <c r="V2532" s="465"/>
    </row>
    <row r="2533" spans="2:109" ht="3.65" customHeight="1">
      <c r="B2533" s="212"/>
      <c r="K2533" s="343"/>
      <c r="O2533" s="459"/>
      <c r="P2533" s="460"/>
      <c r="Q2533" s="460"/>
      <c r="R2533" s="460"/>
      <c r="S2533" s="460"/>
      <c r="T2533" s="460"/>
      <c r="U2533" s="460"/>
      <c r="V2533" s="461"/>
    </row>
    <row r="2534" spans="2:109" ht="3.65" customHeight="1">
      <c r="B2534" s="212"/>
      <c r="K2534" s="343"/>
      <c r="O2534" s="462"/>
      <c r="P2534" s="463"/>
      <c r="Q2534" s="463"/>
      <c r="R2534" s="463"/>
      <c r="S2534" s="463"/>
      <c r="T2534" s="463"/>
      <c r="U2534" s="463"/>
      <c r="V2534" s="465"/>
    </row>
    <row r="2535" spans="2:109" ht="3.65" customHeight="1">
      <c r="B2535" s="212"/>
      <c r="K2535" s="343"/>
      <c r="O2535" s="473"/>
      <c r="P2535" s="474"/>
      <c r="Q2535" s="474"/>
      <c r="R2535" s="474"/>
      <c r="S2535" s="474"/>
      <c r="T2535" s="474"/>
      <c r="U2535" s="474"/>
      <c r="V2535" s="475"/>
    </row>
    <row r="2536" spans="2:109" ht="3.65" customHeight="1">
      <c r="B2536" s="212"/>
      <c r="K2536" s="343"/>
      <c r="O2536" s="476"/>
      <c r="P2536" s="477"/>
      <c r="Q2536" s="477"/>
      <c r="R2536" s="477"/>
      <c r="S2536" s="477"/>
      <c r="T2536" s="477"/>
      <c r="U2536" s="477"/>
      <c r="V2536" s="478"/>
    </row>
    <row r="2537" spans="2:109" ht="3.65" customHeight="1">
      <c r="B2537" s="212"/>
      <c r="K2537" s="343"/>
      <c r="O2537" s="476"/>
      <c r="P2537" s="477"/>
      <c r="Q2537" s="477"/>
      <c r="R2537" s="477"/>
      <c r="S2537" s="477"/>
      <c r="T2537" s="477"/>
      <c r="U2537" s="477"/>
      <c r="V2537" s="478"/>
    </row>
    <row r="2538" spans="2:109" ht="3.65" customHeight="1">
      <c r="B2538" s="212"/>
      <c r="K2538" s="343"/>
      <c r="O2538" s="479"/>
      <c r="P2538" s="480"/>
      <c r="Q2538" s="480"/>
      <c r="R2538" s="480"/>
      <c r="S2538" s="480"/>
      <c r="T2538" s="480"/>
      <c r="U2538" s="480"/>
      <c r="V2538" s="481"/>
    </row>
    <row r="2539" spans="2:109" ht="3.65" customHeight="1">
      <c r="B2539" s="212"/>
      <c r="K2539" s="343"/>
    </row>
    <row r="2540" spans="2:109" ht="3.65" customHeight="1">
      <c r="B2540" s="205"/>
      <c r="C2540" s="259"/>
      <c r="D2540" s="259"/>
      <c r="E2540" s="259"/>
      <c r="F2540" s="259"/>
      <c r="G2540" s="259"/>
      <c r="H2540" s="259"/>
      <c r="I2540" s="259"/>
      <c r="J2540" s="259"/>
      <c r="K2540" s="323"/>
      <c r="L2540" s="259"/>
      <c r="M2540" s="259"/>
      <c r="N2540" s="259"/>
      <c r="O2540" s="259"/>
      <c r="P2540" s="259"/>
      <c r="Q2540" s="259"/>
      <c r="R2540" s="259"/>
      <c r="S2540" s="259"/>
      <c r="T2540" s="259"/>
      <c r="U2540" s="259"/>
      <c r="V2540" s="259"/>
      <c r="W2540" s="259"/>
      <c r="X2540" s="259"/>
      <c r="Y2540" s="259"/>
      <c r="Z2540" s="259"/>
      <c r="AA2540" s="259"/>
      <c r="AB2540" s="259"/>
      <c r="AC2540" s="259"/>
      <c r="AD2540" s="259"/>
      <c r="AE2540" s="259"/>
      <c r="AF2540" s="259"/>
      <c r="AG2540" s="259"/>
      <c r="AH2540" s="259"/>
      <c r="AI2540" s="259"/>
      <c r="AJ2540" s="259"/>
      <c r="AK2540" s="259"/>
      <c r="AL2540" s="259"/>
      <c r="AM2540" s="259"/>
      <c r="AN2540" s="259"/>
      <c r="AO2540" s="259"/>
      <c r="AP2540" s="259"/>
      <c r="AQ2540" s="259"/>
      <c r="AR2540" s="259"/>
      <c r="AS2540" s="259"/>
      <c r="AT2540" s="259"/>
      <c r="AU2540" s="259"/>
      <c r="AV2540" s="259"/>
      <c r="AW2540" s="259"/>
      <c r="AX2540" s="259"/>
      <c r="AY2540" s="259"/>
      <c r="AZ2540" s="259"/>
      <c r="BA2540" s="259"/>
      <c r="BB2540" s="259"/>
      <c r="BC2540" s="259"/>
      <c r="BD2540" s="259"/>
      <c r="BE2540" s="259"/>
      <c r="BF2540" s="259"/>
      <c r="BG2540" s="259"/>
      <c r="BH2540" s="259"/>
      <c r="BI2540" s="259"/>
      <c r="BJ2540" s="259"/>
      <c r="BK2540" s="259"/>
      <c r="BL2540" s="259"/>
      <c r="BM2540" s="259"/>
      <c r="BN2540" s="259"/>
      <c r="BO2540" s="259"/>
      <c r="BP2540" s="259"/>
      <c r="BQ2540" s="259"/>
      <c r="BR2540" s="259"/>
      <c r="BS2540" s="259"/>
      <c r="BT2540" s="259"/>
      <c r="BU2540" s="259"/>
      <c r="BV2540" s="259"/>
      <c r="BW2540" s="259"/>
      <c r="BX2540" s="259"/>
      <c r="BY2540" s="259"/>
      <c r="BZ2540" s="259"/>
      <c r="CA2540" s="259"/>
      <c r="CB2540" s="259"/>
      <c r="CC2540" s="259"/>
      <c r="CD2540" s="259"/>
      <c r="CE2540" s="259"/>
      <c r="CF2540" s="259"/>
      <c r="CG2540" s="259"/>
      <c r="CH2540" s="259"/>
      <c r="CI2540" s="259"/>
      <c r="CJ2540" s="259"/>
      <c r="CK2540" s="259"/>
      <c r="CL2540" s="259"/>
      <c r="CM2540" s="259"/>
      <c r="CN2540" s="259"/>
      <c r="CO2540" s="259"/>
      <c r="CP2540" s="259"/>
      <c r="CQ2540" s="259"/>
      <c r="CR2540" s="259"/>
      <c r="CS2540" s="259"/>
      <c r="CT2540" s="259"/>
      <c r="CU2540" s="259"/>
      <c r="CV2540" s="259"/>
      <c r="CW2540" s="259"/>
      <c r="CX2540" s="259"/>
      <c r="CY2540" s="259"/>
      <c r="CZ2540" s="259"/>
      <c r="DA2540" s="259"/>
      <c r="DB2540" s="259"/>
      <c r="DC2540" s="259"/>
      <c r="DD2540" s="259"/>
      <c r="DE2540" s="259"/>
    </row>
    <row r="2541" spans="2:109" ht="14.5" customHeight="1">
      <c r="B2541" s="340" t="str">
        <f>"T_VBB"&amp;"X"&amp;G2541&amp;"X"&amp;I2541&amp;"X"&amp;J2541</f>
        <v>T_VBBX1250X1of4X2000</v>
      </c>
      <c r="C2541" s="208"/>
      <c r="D2541" s="209" t="s">
        <v>75</v>
      </c>
      <c r="E2541" s="341" t="s">
        <v>220</v>
      </c>
      <c r="F2541" s="208" t="s">
        <v>125</v>
      </c>
      <c r="G2541" s="456">
        <v>1250</v>
      </c>
      <c r="H2541" s="325" t="s">
        <v>234</v>
      </c>
      <c r="I2541" s="457" t="s">
        <v>191</v>
      </c>
      <c r="J2541" s="210">
        <v>2000</v>
      </c>
      <c r="K2541" s="342"/>
      <c r="L2541" s="260"/>
      <c r="M2541" s="260"/>
      <c r="N2541" s="260"/>
      <c r="O2541" s="260"/>
      <c r="P2541" s="260"/>
      <c r="Q2541" s="260"/>
      <c r="R2541" s="260"/>
      <c r="S2541" s="260"/>
      <c r="T2541" s="260"/>
      <c r="U2541" s="260"/>
      <c r="V2541" s="260"/>
      <c r="W2541" s="260"/>
      <c r="X2541" s="260"/>
      <c r="Y2541" s="260"/>
      <c r="Z2541" s="260"/>
      <c r="AA2541" s="260"/>
      <c r="AB2541" s="260"/>
      <c r="AC2541" s="260"/>
      <c r="AD2541" s="260"/>
      <c r="AE2541" s="260"/>
      <c r="AF2541" s="260"/>
      <c r="AG2541" s="260"/>
      <c r="AH2541" s="260"/>
      <c r="AI2541" s="260"/>
      <c r="AJ2541" s="260"/>
      <c r="AK2541" s="260"/>
      <c r="AL2541" s="260"/>
      <c r="AM2541" s="260"/>
      <c r="AN2541" s="260"/>
      <c r="AO2541" s="260"/>
      <c r="AP2541" s="260"/>
      <c r="AQ2541" s="260"/>
      <c r="AR2541" s="260"/>
      <c r="AS2541" s="260"/>
      <c r="AT2541" s="260"/>
      <c r="AU2541" s="260"/>
      <c r="AV2541" s="260"/>
      <c r="AW2541" s="260"/>
      <c r="AX2541" s="260"/>
      <c r="AY2541" s="260"/>
      <c r="AZ2541" s="260"/>
      <c r="BA2541" s="260"/>
      <c r="BB2541" s="260"/>
      <c r="BC2541" s="260"/>
      <c r="BD2541" s="260"/>
      <c r="BE2541" s="260"/>
      <c r="BF2541" s="260"/>
      <c r="BG2541" s="260"/>
      <c r="BH2541" s="260"/>
      <c r="BI2541" s="260"/>
      <c r="BJ2541" s="260"/>
      <c r="BK2541" s="260"/>
      <c r="BL2541" s="260"/>
      <c r="BM2541" s="260"/>
      <c r="BN2541" s="260"/>
      <c r="BO2541" s="260"/>
      <c r="BP2541" s="260"/>
      <c r="BQ2541" s="260"/>
      <c r="BR2541" s="260"/>
      <c r="BS2541" s="260"/>
      <c r="BT2541" s="260"/>
      <c r="BU2541" s="260"/>
      <c r="BV2541" s="260"/>
      <c r="BW2541" s="260"/>
      <c r="BX2541" s="260"/>
      <c r="BY2541" s="260"/>
      <c r="BZ2541" s="260"/>
      <c r="CA2541" s="260"/>
      <c r="CB2541" s="260"/>
      <c r="CC2541" s="260"/>
      <c r="CD2541" s="260"/>
      <c r="CE2541" s="260"/>
      <c r="CF2541" s="260"/>
      <c r="CG2541" s="260"/>
      <c r="CH2541" s="260"/>
      <c r="CI2541" s="260"/>
      <c r="CJ2541" s="260"/>
      <c r="CK2541" s="260"/>
      <c r="CL2541" s="260"/>
      <c r="CM2541" s="260"/>
      <c r="CN2541" s="260"/>
      <c r="CO2541" s="260"/>
      <c r="CP2541" s="260"/>
      <c r="CQ2541" s="260"/>
      <c r="CR2541" s="260"/>
      <c r="CS2541" s="260"/>
      <c r="CT2541" s="260"/>
      <c r="CU2541" s="260"/>
      <c r="CV2541" s="260"/>
      <c r="CW2541" s="260"/>
      <c r="CX2541" s="260"/>
      <c r="CY2541" s="260"/>
      <c r="CZ2541" s="260"/>
      <c r="DA2541" s="260"/>
      <c r="DB2541" s="260"/>
      <c r="DC2541" s="260"/>
      <c r="DD2541" s="260"/>
      <c r="DE2541" s="260"/>
    </row>
    <row r="2542" spans="2:109" ht="3.65" customHeight="1">
      <c r="B2542" s="326" t="str">
        <f>MID(D2541,1,1)&amp;"_"&amp;E2541&amp;"X"&amp;MID(H2541,3,4)&amp;"X"&amp;MID(J2541,3,4)&amp;G2541&amp;I2541</f>
        <v>T_VBBX200X0012501of4</v>
      </c>
      <c r="K2542" s="343"/>
    </row>
    <row r="2543" spans="2:109" ht="3.65" customHeight="1">
      <c r="B2543" s="212"/>
      <c r="K2543" s="343"/>
      <c r="O2543" s="459"/>
      <c r="P2543" s="460"/>
      <c r="Q2543" s="460"/>
      <c r="R2543" s="460"/>
      <c r="S2543" s="460"/>
      <c r="T2543" s="460"/>
      <c r="U2543" s="460"/>
      <c r="V2543" s="461"/>
    </row>
    <row r="2544" spans="2:109" ht="3.65" customHeight="1">
      <c r="B2544" s="212"/>
      <c r="K2544" s="343"/>
      <c r="O2544" s="462"/>
      <c r="P2544" s="463"/>
      <c r="Q2544" s="463"/>
      <c r="R2544" s="463"/>
      <c r="S2544" s="463"/>
      <c r="T2544" s="463"/>
      <c r="U2544" s="463"/>
      <c r="V2544" s="465"/>
    </row>
    <row r="2545" spans="2:22" ht="3.65" customHeight="1">
      <c r="B2545" s="212"/>
      <c r="K2545" s="343"/>
      <c r="O2545" s="459"/>
      <c r="P2545" s="461"/>
      <c r="Q2545" s="991" t="s">
        <v>111</v>
      </c>
      <c r="R2545" s="970"/>
      <c r="S2545" s="970"/>
      <c r="T2545" s="971"/>
      <c r="U2545" s="459"/>
      <c r="V2545" s="461"/>
    </row>
    <row r="2546" spans="2:22" ht="3.65" customHeight="1">
      <c r="B2546" s="212"/>
      <c r="K2546" s="343"/>
      <c r="O2546" s="466"/>
      <c r="P2546" s="467"/>
      <c r="Q2546" s="992"/>
      <c r="R2546" s="958"/>
      <c r="S2546" s="958"/>
      <c r="T2546" s="965"/>
      <c r="U2546" s="466"/>
      <c r="V2546" s="467"/>
    </row>
    <row r="2547" spans="2:22" ht="3.65" customHeight="1">
      <c r="B2547" s="212"/>
      <c r="K2547" s="343"/>
      <c r="O2547" s="466"/>
      <c r="P2547" s="467"/>
      <c r="Q2547" s="482"/>
      <c r="R2547" s="896"/>
      <c r="S2547" s="928"/>
      <c r="T2547" s="483"/>
      <c r="U2547" s="466"/>
      <c r="V2547" s="467"/>
    </row>
    <row r="2548" spans="2:22" ht="3.65" customHeight="1">
      <c r="B2548" s="212"/>
      <c r="K2548" s="343"/>
      <c r="O2548" s="466"/>
      <c r="P2548" s="467"/>
      <c r="Q2548" s="482"/>
      <c r="R2548" s="899"/>
      <c r="S2548" s="900"/>
      <c r="T2548" s="483"/>
      <c r="U2548" s="466"/>
      <c r="V2548" s="467"/>
    </row>
    <row r="2549" spans="2:22" ht="3.65" customHeight="1">
      <c r="B2549" s="212"/>
      <c r="K2549" s="343"/>
      <c r="O2549" s="466"/>
      <c r="P2549" s="467"/>
      <c r="Q2549" s="482"/>
      <c r="R2549" s="875"/>
      <c r="S2549" s="875"/>
      <c r="T2549" s="483"/>
      <c r="U2549" s="466"/>
      <c r="V2549" s="467"/>
    </row>
    <row r="2550" spans="2:22" ht="3.65" customHeight="1">
      <c r="B2550" s="212"/>
      <c r="K2550" s="343"/>
      <c r="O2550" s="466"/>
      <c r="P2550" s="467"/>
      <c r="Q2550" s="482"/>
      <c r="R2550" s="875"/>
      <c r="S2550" s="875"/>
      <c r="T2550" s="483"/>
      <c r="U2550" s="466"/>
      <c r="V2550" s="467"/>
    </row>
    <row r="2551" spans="2:22" ht="3.65" customHeight="1">
      <c r="B2551" s="212"/>
      <c r="K2551" s="343"/>
      <c r="O2551" s="466"/>
      <c r="P2551" s="467"/>
      <c r="Q2551" s="482"/>
      <c r="R2551" s="875"/>
      <c r="S2551" s="875"/>
      <c r="T2551" s="483"/>
      <c r="U2551" s="466"/>
      <c r="V2551" s="467"/>
    </row>
    <row r="2552" spans="2:22" ht="3.65" customHeight="1">
      <c r="B2552" s="212"/>
      <c r="K2552" s="343"/>
      <c r="O2552" s="466"/>
      <c r="P2552" s="467"/>
      <c r="Q2552" s="482"/>
      <c r="R2552" s="875"/>
      <c r="S2552" s="875"/>
      <c r="T2552" s="483"/>
      <c r="U2552" s="466"/>
      <c r="V2552" s="467"/>
    </row>
    <row r="2553" spans="2:22" ht="3.65" customHeight="1">
      <c r="B2553" s="212"/>
      <c r="K2553" s="343"/>
      <c r="O2553" s="466"/>
      <c r="P2553" s="467"/>
      <c r="Q2553" s="482"/>
      <c r="R2553" s="875"/>
      <c r="S2553" s="875"/>
      <c r="T2553" s="483"/>
      <c r="U2553" s="466"/>
      <c r="V2553" s="467"/>
    </row>
    <row r="2554" spans="2:22" ht="3.65" customHeight="1">
      <c r="B2554" s="212"/>
      <c r="K2554" s="343"/>
      <c r="O2554" s="466"/>
      <c r="P2554" s="467"/>
      <c r="Q2554" s="482"/>
      <c r="R2554" s="875"/>
      <c r="S2554" s="875"/>
      <c r="T2554" s="483"/>
      <c r="U2554" s="466"/>
      <c r="V2554" s="467"/>
    </row>
    <row r="2555" spans="2:22" ht="3.65" customHeight="1">
      <c r="B2555" s="212"/>
      <c r="K2555" s="343"/>
      <c r="O2555" s="466"/>
      <c r="P2555" s="467"/>
      <c r="Q2555" s="482"/>
      <c r="R2555" s="875"/>
      <c r="S2555" s="875"/>
      <c r="T2555" s="483"/>
      <c r="U2555" s="466"/>
      <c r="V2555" s="467"/>
    </row>
    <row r="2556" spans="2:22" ht="3.65" customHeight="1">
      <c r="B2556" s="212"/>
      <c r="K2556" s="343"/>
      <c r="O2556" s="466"/>
      <c r="P2556" s="467"/>
      <c r="Q2556" s="482"/>
      <c r="R2556" s="875"/>
      <c r="S2556" s="875"/>
      <c r="T2556" s="483"/>
      <c r="U2556" s="466"/>
      <c r="V2556" s="467"/>
    </row>
    <row r="2557" spans="2:22" ht="3.65" customHeight="1">
      <c r="B2557" s="212"/>
      <c r="K2557" s="343"/>
      <c r="O2557" s="466"/>
      <c r="P2557" s="467"/>
      <c r="Q2557" s="482"/>
      <c r="R2557" s="875"/>
      <c r="S2557" s="875"/>
      <c r="T2557" s="483"/>
      <c r="U2557" s="466"/>
      <c r="V2557" s="467"/>
    </row>
    <row r="2558" spans="2:22" ht="3.65" customHeight="1">
      <c r="B2558" s="212"/>
      <c r="K2558" s="343"/>
      <c r="O2558" s="466"/>
      <c r="P2558" s="467"/>
      <c r="Q2558" s="482"/>
      <c r="R2558" s="875"/>
      <c r="S2558" s="875"/>
      <c r="T2558" s="483"/>
      <c r="U2558" s="466"/>
      <c r="V2558" s="467"/>
    </row>
    <row r="2559" spans="2:22" ht="3.65" customHeight="1">
      <c r="B2559" s="212"/>
      <c r="K2559" s="343"/>
      <c r="O2559" s="466"/>
      <c r="P2559" s="467"/>
      <c r="Q2559" s="482"/>
      <c r="R2559" s="875"/>
      <c r="S2559" s="875"/>
      <c r="T2559" s="483"/>
      <c r="U2559" s="466"/>
      <c r="V2559" s="467"/>
    </row>
    <row r="2560" spans="2:22" ht="3.65" customHeight="1">
      <c r="B2560" s="212"/>
      <c r="K2560" s="343"/>
      <c r="O2560" s="466"/>
      <c r="P2560" s="467"/>
      <c r="Q2560" s="482"/>
      <c r="R2560" s="875"/>
      <c r="S2560" s="875"/>
      <c r="T2560" s="483"/>
      <c r="U2560" s="466"/>
      <c r="V2560" s="467"/>
    </row>
    <row r="2561" spans="2:22" ht="3.65" customHeight="1">
      <c r="B2561" s="212"/>
      <c r="K2561" s="343"/>
      <c r="O2561" s="466"/>
      <c r="P2561" s="467"/>
      <c r="Q2561" s="482"/>
      <c r="R2561" s="875"/>
      <c r="S2561" s="875"/>
      <c r="T2561" s="483"/>
      <c r="U2561" s="466"/>
      <c r="V2561" s="467"/>
    </row>
    <row r="2562" spans="2:22" ht="3.65" customHeight="1">
      <c r="B2562" s="212"/>
      <c r="K2562" s="343"/>
      <c r="O2562" s="466"/>
      <c r="P2562" s="467"/>
      <c r="Q2562" s="482"/>
      <c r="R2562" s="899"/>
      <c r="S2562" s="900"/>
      <c r="T2562" s="483"/>
      <c r="U2562" s="466"/>
      <c r="V2562" s="467"/>
    </row>
    <row r="2563" spans="2:22" ht="3.65" customHeight="1">
      <c r="B2563" s="212"/>
      <c r="K2563" s="343"/>
      <c r="O2563" s="466"/>
      <c r="P2563" s="467"/>
      <c r="Q2563" s="482"/>
      <c r="R2563" s="902"/>
      <c r="S2563" s="904"/>
      <c r="T2563" s="483"/>
      <c r="U2563" s="466"/>
      <c r="V2563" s="467"/>
    </row>
    <row r="2564" spans="2:22" ht="3.65" customHeight="1">
      <c r="B2564" s="212"/>
      <c r="K2564" s="343"/>
      <c r="O2564" s="466"/>
      <c r="P2564" s="467"/>
      <c r="Q2564" s="482"/>
      <c r="R2564" s="470"/>
      <c r="S2564" s="470"/>
      <c r="T2564" s="483"/>
      <c r="U2564" s="466"/>
      <c r="V2564" s="467"/>
    </row>
    <row r="2565" spans="2:22" ht="3.65" customHeight="1">
      <c r="B2565" s="212"/>
      <c r="K2565" s="343"/>
      <c r="O2565" s="466"/>
      <c r="P2565" s="467"/>
      <c r="Q2565" s="482"/>
      <c r="R2565" s="470"/>
      <c r="S2565" s="470"/>
      <c r="T2565" s="483"/>
      <c r="U2565" s="466"/>
      <c r="V2565" s="467"/>
    </row>
    <row r="2566" spans="2:22" ht="3.65" customHeight="1">
      <c r="B2566" s="212"/>
      <c r="K2566" s="343"/>
      <c r="O2566" s="466"/>
      <c r="P2566" s="467"/>
      <c r="Q2566" s="482"/>
      <c r="R2566" s="470"/>
      <c r="S2566" s="470"/>
      <c r="T2566" s="483"/>
      <c r="U2566" s="466"/>
      <c r="V2566" s="467"/>
    </row>
    <row r="2567" spans="2:22" ht="3.65" customHeight="1">
      <c r="B2567" s="212"/>
      <c r="K2567" s="343"/>
      <c r="O2567" s="466"/>
      <c r="P2567" s="467"/>
      <c r="Q2567" s="482"/>
      <c r="R2567" s="470"/>
      <c r="S2567" s="470"/>
      <c r="T2567" s="483"/>
      <c r="U2567" s="466"/>
      <c r="V2567" s="467"/>
    </row>
    <row r="2568" spans="2:22" ht="3.65" customHeight="1">
      <c r="B2568" s="212"/>
      <c r="K2568" s="343"/>
      <c r="O2568" s="466"/>
      <c r="P2568" s="467"/>
      <c r="Q2568" s="482"/>
      <c r="R2568" s="470"/>
      <c r="S2568" s="470"/>
      <c r="T2568" s="483"/>
      <c r="U2568" s="466"/>
      <c r="V2568" s="467"/>
    </row>
    <row r="2569" spans="2:22" ht="3.65" customHeight="1">
      <c r="B2569" s="212"/>
      <c r="K2569" s="343"/>
      <c r="O2569" s="466"/>
      <c r="P2569" s="467"/>
      <c r="Q2569" s="482"/>
      <c r="R2569" s="470"/>
      <c r="S2569" s="470"/>
      <c r="T2569" s="483"/>
      <c r="U2569" s="466"/>
      <c r="V2569" s="467"/>
    </row>
    <row r="2570" spans="2:22" ht="3.65" customHeight="1">
      <c r="B2570" s="212"/>
      <c r="K2570" s="343"/>
      <c r="O2570" s="466"/>
      <c r="P2570" s="467"/>
      <c r="Q2570" s="482"/>
      <c r="R2570" s="470"/>
      <c r="S2570" s="470"/>
      <c r="T2570" s="483"/>
      <c r="U2570" s="466"/>
      <c r="V2570" s="467"/>
    </row>
    <row r="2571" spans="2:22" ht="3.65" customHeight="1">
      <c r="B2571" s="212"/>
      <c r="K2571" s="343"/>
      <c r="O2571" s="466"/>
      <c r="P2571" s="467"/>
      <c r="Q2571" s="482"/>
      <c r="R2571" s="470"/>
      <c r="S2571" s="470"/>
      <c r="T2571" s="483"/>
      <c r="U2571" s="466"/>
      <c r="V2571" s="467"/>
    </row>
    <row r="2572" spans="2:22" ht="3.65" customHeight="1">
      <c r="B2572" s="212"/>
      <c r="K2572" s="343"/>
      <c r="O2572" s="466"/>
      <c r="P2572" s="467"/>
      <c r="Q2572" s="482"/>
      <c r="R2572" s="470"/>
      <c r="S2572" s="470"/>
      <c r="T2572" s="483"/>
      <c r="U2572" s="466"/>
      <c r="V2572" s="467"/>
    </row>
    <row r="2573" spans="2:22" ht="3.65" customHeight="1">
      <c r="B2573" s="212"/>
      <c r="K2573" s="343"/>
      <c r="O2573" s="466"/>
      <c r="P2573" s="467"/>
      <c r="Q2573" s="482"/>
      <c r="R2573" s="470"/>
      <c r="S2573" s="470"/>
      <c r="T2573" s="483"/>
      <c r="U2573" s="466"/>
      <c r="V2573" s="467"/>
    </row>
    <row r="2574" spans="2:22" ht="3.65" customHeight="1">
      <c r="B2574" s="212"/>
      <c r="K2574" s="343"/>
      <c r="O2574" s="466"/>
      <c r="P2574" s="467"/>
      <c r="Q2574" s="482"/>
      <c r="R2574" s="470"/>
      <c r="S2574" s="470"/>
      <c r="T2574" s="483"/>
      <c r="U2574" s="466"/>
      <c r="V2574" s="467"/>
    </row>
    <row r="2575" spans="2:22" ht="3.65" customHeight="1">
      <c r="B2575" s="212"/>
      <c r="K2575" s="343"/>
      <c r="O2575" s="466"/>
      <c r="P2575" s="467"/>
      <c r="Q2575" s="482"/>
      <c r="R2575" s="470"/>
      <c r="S2575" s="470"/>
      <c r="T2575" s="483"/>
      <c r="U2575" s="466"/>
      <c r="V2575" s="467"/>
    </row>
    <row r="2576" spans="2:22" ht="3.65" customHeight="1">
      <c r="B2576" s="212"/>
      <c r="K2576" s="343"/>
      <c r="O2576" s="466"/>
      <c r="P2576" s="467"/>
      <c r="Q2576" s="482"/>
      <c r="R2576" s="470"/>
      <c r="S2576" s="470"/>
      <c r="T2576" s="483"/>
      <c r="U2576" s="466"/>
      <c r="V2576" s="467"/>
    </row>
    <row r="2577" spans="2:22" ht="3.65" customHeight="1">
      <c r="B2577" s="212"/>
      <c r="K2577" s="343"/>
      <c r="O2577" s="466"/>
      <c r="P2577" s="467"/>
      <c r="Q2577" s="482"/>
      <c r="R2577" s="470"/>
      <c r="S2577" s="470"/>
      <c r="T2577" s="483"/>
      <c r="U2577" s="466"/>
      <c r="V2577" s="467"/>
    </row>
    <row r="2578" spans="2:22" ht="3.65" customHeight="1">
      <c r="B2578" s="212"/>
      <c r="K2578" s="343"/>
      <c r="O2578" s="466"/>
      <c r="P2578" s="467"/>
      <c r="Q2578" s="482"/>
      <c r="R2578" s="470"/>
      <c r="S2578" s="470"/>
      <c r="T2578" s="483"/>
      <c r="U2578" s="466"/>
      <c r="V2578" s="467"/>
    </row>
    <row r="2579" spans="2:22" ht="3.65" customHeight="1">
      <c r="B2579" s="212"/>
      <c r="K2579" s="343"/>
      <c r="O2579" s="466"/>
      <c r="P2579" s="467"/>
      <c r="Q2579" s="482"/>
      <c r="R2579" s="470"/>
      <c r="S2579" s="470"/>
      <c r="T2579" s="483"/>
      <c r="U2579" s="466"/>
      <c r="V2579" s="467"/>
    </row>
    <row r="2580" spans="2:22" ht="3.65" customHeight="1">
      <c r="B2580" s="212"/>
      <c r="K2580" s="343"/>
      <c r="O2580" s="466"/>
      <c r="P2580" s="467"/>
      <c r="Q2580" s="482"/>
      <c r="R2580" s="470"/>
      <c r="S2580" s="470"/>
      <c r="T2580" s="483"/>
      <c r="U2580" s="466"/>
      <c r="V2580" s="467"/>
    </row>
    <row r="2581" spans="2:22" ht="3.65" customHeight="1">
      <c r="B2581" s="212"/>
      <c r="K2581" s="343"/>
      <c r="O2581" s="466"/>
      <c r="P2581" s="467"/>
      <c r="Q2581" s="482"/>
      <c r="R2581" s="470"/>
      <c r="S2581" s="470"/>
      <c r="T2581" s="483"/>
      <c r="U2581" s="466"/>
      <c r="V2581" s="467"/>
    </row>
    <row r="2582" spans="2:22" ht="3.65" customHeight="1">
      <c r="B2582" s="212"/>
      <c r="K2582" s="343"/>
      <c r="O2582" s="466"/>
      <c r="P2582" s="467"/>
      <c r="Q2582" s="482"/>
      <c r="R2582" s="470"/>
      <c r="S2582" s="470"/>
      <c r="T2582" s="483"/>
      <c r="U2582" s="466"/>
      <c r="V2582" s="467"/>
    </row>
    <row r="2583" spans="2:22" ht="3.65" customHeight="1">
      <c r="B2583" s="212"/>
      <c r="K2583" s="343"/>
      <c r="O2583" s="466"/>
      <c r="P2583" s="467"/>
      <c r="Q2583" s="482"/>
      <c r="R2583" s="470"/>
      <c r="S2583" s="470"/>
      <c r="T2583" s="483"/>
      <c r="U2583" s="466"/>
      <c r="V2583" s="467"/>
    </row>
    <row r="2584" spans="2:22" ht="3.65" customHeight="1">
      <c r="B2584" s="212"/>
      <c r="K2584" s="343"/>
      <c r="O2584" s="466"/>
      <c r="P2584" s="467"/>
      <c r="Q2584" s="482"/>
      <c r="R2584" s="470"/>
      <c r="S2584" s="470"/>
      <c r="T2584" s="483"/>
      <c r="U2584" s="466"/>
      <c r="V2584" s="467"/>
    </row>
    <row r="2585" spans="2:22" ht="3.65" customHeight="1">
      <c r="B2585" s="212"/>
      <c r="K2585" s="343"/>
      <c r="O2585" s="466"/>
      <c r="P2585" s="467"/>
      <c r="Q2585" s="482"/>
      <c r="R2585" s="470"/>
      <c r="S2585" s="470"/>
      <c r="T2585" s="483"/>
      <c r="U2585" s="466"/>
      <c r="V2585" s="467"/>
    </row>
    <row r="2586" spans="2:22" ht="3.65" customHeight="1">
      <c r="B2586" s="212"/>
      <c r="K2586" s="343"/>
      <c r="O2586" s="466"/>
      <c r="P2586" s="467"/>
      <c r="Q2586" s="482"/>
      <c r="R2586" s="470"/>
      <c r="S2586" s="470"/>
      <c r="T2586" s="483"/>
      <c r="U2586" s="466"/>
      <c r="V2586" s="467"/>
    </row>
    <row r="2587" spans="2:22" ht="3.65" customHeight="1">
      <c r="B2587" s="212"/>
      <c r="K2587" s="343"/>
      <c r="O2587" s="466"/>
      <c r="P2587" s="467"/>
      <c r="Q2587" s="482"/>
      <c r="R2587" s="470"/>
      <c r="S2587" s="470"/>
      <c r="T2587" s="483"/>
      <c r="U2587" s="466"/>
      <c r="V2587" s="467"/>
    </row>
    <row r="2588" spans="2:22" ht="3.65" customHeight="1">
      <c r="B2588" s="212"/>
      <c r="K2588" s="343"/>
      <c r="O2588" s="466"/>
      <c r="P2588" s="467"/>
      <c r="Q2588" s="482"/>
      <c r="R2588" s="470"/>
      <c r="S2588" s="470"/>
      <c r="T2588" s="483"/>
      <c r="U2588" s="466"/>
      <c r="V2588" s="467"/>
    </row>
    <row r="2589" spans="2:22" ht="3.65" customHeight="1">
      <c r="B2589" s="212"/>
      <c r="K2589" s="343"/>
      <c r="O2589" s="466"/>
      <c r="P2589" s="467"/>
      <c r="Q2589" s="482"/>
      <c r="R2589" s="470"/>
      <c r="S2589" s="470"/>
      <c r="T2589" s="483"/>
      <c r="U2589" s="466"/>
      <c r="V2589" s="467"/>
    </row>
    <row r="2590" spans="2:22" ht="3.65" customHeight="1">
      <c r="B2590" s="212"/>
      <c r="K2590" s="343"/>
      <c r="O2590" s="466"/>
      <c r="P2590" s="467"/>
      <c r="Q2590" s="482"/>
      <c r="R2590" s="470"/>
      <c r="S2590" s="470"/>
      <c r="T2590" s="483"/>
      <c r="U2590" s="466"/>
      <c r="V2590" s="467"/>
    </row>
    <row r="2591" spans="2:22" ht="3.65" customHeight="1">
      <c r="B2591" s="212"/>
      <c r="K2591" s="343"/>
      <c r="O2591" s="466"/>
      <c r="P2591" s="467"/>
      <c r="Q2591" s="482"/>
      <c r="R2591" s="470"/>
      <c r="S2591" s="470"/>
      <c r="T2591" s="483"/>
      <c r="U2591" s="466"/>
      <c r="V2591" s="467"/>
    </row>
    <row r="2592" spans="2:22" ht="3.65" customHeight="1">
      <c r="B2592" s="212"/>
      <c r="K2592" s="343"/>
      <c r="O2592" s="466"/>
      <c r="P2592" s="467"/>
      <c r="Q2592" s="482"/>
      <c r="R2592" s="470"/>
      <c r="S2592" s="470"/>
      <c r="T2592" s="483"/>
      <c r="U2592" s="466"/>
      <c r="V2592" s="467"/>
    </row>
    <row r="2593" spans="2:22" ht="3.65" customHeight="1">
      <c r="B2593" s="212"/>
      <c r="K2593" s="343"/>
      <c r="O2593" s="466"/>
      <c r="P2593" s="467"/>
      <c r="Q2593" s="482"/>
      <c r="R2593" s="470"/>
      <c r="S2593" s="470"/>
      <c r="T2593" s="483"/>
      <c r="U2593" s="466"/>
      <c r="V2593" s="467"/>
    </row>
    <row r="2594" spans="2:22" ht="3.65" customHeight="1">
      <c r="B2594" s="212"/>
      <c r="K2594" s="343"/>
      <c r="O2594" s="466"/>
      <c r="P2594" s="467"/>
      <c r="Q2594" s="482"/>
      <c r="R2594" s="470"/>
      <c r="S2594" s="470"/>
      <c r="T2594" s="483"/>
      <c r="U2594" s="466"/>
      <c r="V2594" s="467"/>
    </row>
    <row r="2595" spans="2:22" ht="3.65" customHeight="1">
      <c r="B2595" s="212"/>
      <c r="K2595" s="343"/>
      <c r="O2595" s="466"/>
      <c r="P2595" s="467"/>
      <c r="Q2595" s="482"/>
      <c r="R2595" s="470"/>
      <c r="S2595" s="470"/>
      <c r="T2595" s="483"/>
      <c r="U2595" s="466"/>
      <c r="V2595" s="467"/>
    </row>
    <row r="2596" spans="2:22" ht="3.65" customHeight="1">
      <c r="B2596" s="212"/>
      <c r="K2596" s="343"/>
      <c r="O2596" s="466"/>
      <c r="P2596" s="467"/>
      <c r="Q2596" s="482"/>
      <c r="R2596" s="470"/>
      <c r="S2596" s="470"/>
      <c r="T2596" s="483"/>
      <c r="U2596" s="466"/>
      <c r="V2596" s="467"/>
    </row>
    <row r="2597" spans="2:22" ht="3.65" customHeight="1">
      <c r="B2597" s="212"/>
      <c r="K2597" s="343"/>
      <c r="O2597" s="466"/>
      <c r="P2597" s="467"/>
      <c r="Q2597" s="482"/>
      <c r="R2597" s="470"/>
      <c r="S2597" s="470"/>
      <c r="T2597" s="483"/>
      <c r="U2597" s="466"/>
      <c r="V2597" s="467"/>
    </row>
    <row r="2598" spans="2:22" ht="3.65" customHeight="1">
      <c r="B2598" s="212"/>
      <c r="K2598" s="343"/>
      <c r="O2598" s="466"/>
      <c r="P2598" s="467"/>
      <c r="Q2598" s="482"/>
      <c r="R2598" s="470"/>
      <c r="S2598" s="470"/>
      <c r="T2598" s="483"/>
      <c r="U2598" s="466"/>
      <c r="V2598" s="467"/>
    </row>
    <row r="2599" spans="2:22" ht="3.65" customHeight="1">
      <c r="B2599" s="212"/>
      <c r="K2599" s="343"/>
      <c r="O2599" s="466"/>
      <c r="P2599" s="467"/>
      <c r="Q2599" s="482"/>
      <c r="R2599" s="470"/>
      <c r="S2599" s="470"/>
      <c r="T2599" s="483"/>
      <c r="U2599" s="466"/>
      <c r="V2599" s="467"/>
    </row>
    <row r="2600" spans="2:22" ht="3.65" customHeight="1">
      <c r="B2600" s="212"/>
      <c r="K2600" s="343"/>
      <c r="O2600" s="466"/>
      <c r="P2600" s="467"/>
      <c r="Q2600" s="482"/>
      <c r="R2600" s="470"/>
      <c r="S2600" s="470"/>
      <c r="T2600" s="483"/>
      <c r="U2600" s="466"/>
      <c r="V2600" s="467"/>
    </row>
    <row r="2601" spans="2:22" ht="3.65" customHeight="1">
      <c r="B2601" s="212"/>
      <c r="K2601" s="343"/>
      <c r="O2601" s="466"/>
      <c r="P2601" s="467"/>
      <c r="Q2601" s="482"/>
      <c r="R2601" s="470"/>
      <c r="S2601" s="470"/>
      <c r="T2601" s="483"/>
      <c r="U2601" s="466"/>
      <c r="V2601" s="467"/>
    </row>
    <row r="2602" spans="2:22" ht="3.65" customHeight="1">
      <c r="B2602" s="212"/>
      <c r="K2602" s="343"/>
      <c r="O2602" s="466"/>
      <c r="P2602" s="467"/>
      <c r="Q2602" s="482"/>
      <c r="R2602" s="470"/>
      <c r="S2602" s="470"/>
      <c r="T2602" s="483"/>
      <c r="U2602" s="466"/>
      <c r="V2602" s="467"/>
    </row>
    <row r="2603" spans="2:22" ht="3.65" customHeight="1">
      <c r="B2603" s="212"/>
      <c r="K2603" s="343"/>
      <c r="O2603" s="466"/>
      <c r="P2603" s="467"/>
      <c r="Q2603" s="482"/>
      <c r="R2603" s="470"/>
      <c r="S2603" s="470"/>
      <c r="T2603" s="483"/>
      <c r="U2603" s="466"/>
      <c r="V2603" s="467"/>
    </row>
    <row r="2604" spans="2:22" ht="3.65" customHeight="1">
      <c r="B2604" s="212"/>
      <c r="K2604" s="343"/>
      <c r="O2604" s="466"/>
      <c r="P2604" s="467"/>
      <c r="Q2604" s="482"/>
      <c r="R2604" s="470"/>
      <c r="S2604" s="470"/>
      <c r="T2604" s="483"/>
      <c r="U2604" s="466"/>
      <c r="V2604" s="467"/>
    </row>
    <row r="2605" spans="2:22" ht="3.65" customHeight="1">
      <c r="B2605" s="212"/>
      <c r="K2605" s="343"/>
      <c r="O2605" s="466"/>
      <c r="P2605" s="467"/>
      <c r="Q2605" s="482"/>
      <c r="R2605" s="470"/>
      <c r="S2605" s="470"/>
      <c r="T2605" s="483"/>
      <c r="U2605" s="466"/>
      <c r="V2605" s="467"/>
    </row>
    <row r="2606" spans="2:22" ht="3.65" customHeight="1">
      <c r="B2606" s="212"/>
      <c r="K2606" s="343"/>
      <c r="O2606" s="466"/>
      <c r="P2606" s="467"/>
      <c r="Q2606" s="482"/>
      <c r="R2606" s="470"/>
      <c r="S2606" s="470"/>
      <c r="T2606" s="483"/>
      <c r="U2606" s="466"/>
      <c r="V2606" s="467"/>
    </row>
    <row r="2607" spans="2:22" ht="3.65" customHeight="1">
      <c r="B2607" s="212"/>
      <c r="K2607" s="343"/>
      <c r="O2607" s="466"/>
      <c r="P2607" s="467"/>
      <c r="Q2607" s="482"/>
      <c r="R2607" s="470"/>
      <c r="S2607" s="470"/>
      <c r="T2607" s="483"/>
      <c r="U2607" s="466"/>
      <c r="V2607" s="467"/>
    </row>
    <row r="2608" spans="2:22" ht="3.65" customHeight="1">
      <c r="B2608" s="212"/>
      <c r="K2608" s="343"/>
      <c r="O2608" s="466"/>
      <c r="P2608" s="467"/>
      <c r="Q2608" s="482"/>
      <c r="R2608" s="470"/>
      <c r="S2608" s="470"/>
      <c r="T2608" s="483"/>
      <c r="U2608" s="466"/>
      <c r="V2608" s="467"/>
    </row>
    <row r="2609" spans="2:22" ht="3.65" customHeight="1">
      <c r="B2609" s="212"/>
      <c r="K2609" s="343"/>
      <c r="O2609" s="466"/>
      <c r="P2609" s="467"/>
      <c r="Q2609" s="482"/>
      <c r="R2609" s="470"/>
      <c r="S2609" s="470"/>
      <c r="T2609" s="483"/>
      <c r="U2609" s="466"/>
      <c r="V2609" s="467"/>
    </row>
    <row r="2610" spans="2:22" ht="3.65" customHeight="1">
      <c r="B2610" s="212"/>
      <c r="K2610" s="343"/>
      <c r="O2610" s="466"/>
      <c r="P2610" s="467"/>
      <c r="Q2610" s="482"/>
      <c r="R2610" s="470"/>
      <c r="S2610" s="470"/>
      <c r="T2610" s="483"/>
      <c r="U2610" s="466"/>
      <c r="V2610" s="467"/>
    </row>
    <row r="2611" spans="2:22" ht="3.65" customHeight="1">
      <c r="B2611" s="212"/>
      <c r="K2611" s="343"/>
      <c r="O2611" s="466"/>
      <c r="P2611" s="467"/>
      <c r="Q2611" s="482"/>
      <c r="R2611" s="470"/>
      <c r="S2611" s="470"/>
      <c r="T2611" s="483"/>
      <c r="U2611" s="466"/>
      <c r="V2611" s="467"/>
    </row>
    <row r="2612" spans="2:22" ht="3.65" customHeight="1">
      <c r="B2612" s="212"/>
      <c r="K2612" s="343"/>
      <c r="O2612" s="466"/>
      <c r="P2612" s="467"/>
      <c r="Q2612" s="482"/>
      <c r="R2612" s="470"/>
      <c r="S2612" s="470"/>
      <c r="T2612" s="483"/>
      <c r="U2612" s="466"/>
      <c r="V2612" s="467"/>
    </row>
    <row r="2613" spans="2:22" ht="3.65" customHeight="1">
      <c r="B2613" s="212"/>
      <c r="K2613" s="343"/>
      <c r="O2613" s="466"/>
      <c r="P2613" s="467"/>
      <c r="Q2613" s="482"/>
      <c r="R2613" s="470"/>
      <c r="S2613" s="470"/>
      <c r="T2613" s="483"/>
      <c r="U2613" s="466"/>
      <c r="V2613" s="467"/>
    </row>
    <row r="2614" spans="2:22" ht="3.65" customHeight="1">
      <c r="B2614" s="212"/>
      <c r="K2614" s="343"/>
      <c r="O2614" s="466"/>
      <c r="P2614" s="467"/>
      <c r="Q2614" s="482"/>
      <c r="R2614" s="470"/>
      <c r="S2614" s="470"/>
      <c r="T2614" s="483"/>
      <c r="U2614" s="466"/>
      <c r="V2614" s="467"/>
    </row>
    <row r="2615" spans="2:22" ht="3.65" customHeight="1">
      <c r="B2615" s="212"/>
      <c r="K2615" s="343"/>
      <c r="O2615" s="466"/>
      <c r="P2615" s="467"/>
      <c r="Q2615" s="22"/>
      <c r="R2615" s="22"/>
      <c r="S2615" s="22"/>
      <c r="T2615" s="22"/>
      <c r="U2615" s="466"/>
      <c r="V2615" s="467"/>
    </row>
    <row r="2616" spans="2:22" ht="3.65" customHeight="1">
      <c r="B2616" s="212"/>
      <c r="K2616" s="343"/>
      <c r="O2616" s="466"/>
      <c r="P2616" s="467"/>
      <c r="Q2616" s="22"/>
      <c r="R2616" s="22"/>
      <c r="S2616" s="22"/>
      <c r="T2616" s="22"/>
      <c r="U2616" s="466"/>
      <c r="V2616" s="467"/>
    </row>
    <row r="2617" spans="2:22" ht="3.65" customHeight="1">
      <c r="B2617" s="212"/>
      <c r="K2617" s="343"/>
      <c r="O2617" s="466"/>
      <c r="P2617" s="467"/>
      <c r="Q2617" s="22"/>
      <c r="R2617" s="22"/>
      <c r="S2617" s="22"/>
      <c r="T2617" s="22"/>
      <c r="U2617" s="466"/>
      <c r="V2617" s="467"/>
    </row>
    <row r="2618" spans="2:22" ht="3.65" customHeight="1">
      <c r="B2618" s="212"/>
      <c r="K2618" s="343"/>
      <c r="O2618" s="466"/>
      <c r="P2618" s="467"/>
      <c r="Q2618" s="22"/>
      <c r="R2618" s="22"/>
      <c r="S2618" s="22"/>
      <c r="T2618" s="22"/>
      <c r="U2618" s="466"/>
      <c r="V2618" s="467"/>
    </row>
    <row r="2619" spans="2:22" ht="3.65" customHeight="1">
      <c r="B2619" s="212"/>
      <c r="K2619" s="343"/>
      <c r="O2619" s="466"/>
      <c r="P2619" s="467"/>
      <c r="Q2619" s="993" t="s">
        <v>220</v>
      </c>
      <c r="R2619" s="994"/>
      <c r="S2619" s="994"/>
      <c r="T2619" s="995"/>
      <c r="U2619" s="466"/>
      <c r="V2619" s="467"/>
    </row>
    <row r="2620" spans="2:22" ht="3.65" customHeight="1">
      <c r="B2620" s="212"/>
      <c r="K2620" s="343"/>
      <c r="O2620" s="462"/>
      <c r="P2620" s="465"/>
      <c r="Q2620" s="996"/>
      <c r="R2620" s="997"/>
      <c r="S2620" s="997"/>
      <c r="T2620" s="998"/>
      <c r="U2620" s="462"/>
      <c r="V2620" s="465"/>
    </row>
    <row r="2621" spans="2:22" ht="3.65" customHeight="1">
      <c r="B2621" s="212"/>
      <c r="K2621" s="343"/>
      <c r="O2621" s="459"/>
      <c r="P2621" s="460"/>
      <c r="Q2621" s="460"/>
      <c r="R2621" s="460"/>
      <c r="S2621" s="460"/>
      <c r="T2621" s="460"/>
      <c r="U2621" s="460"/>
      <c r="V2621" s="461"/>
    </row>
    <row r="2622" spans="2:22" ht="3.65" customHeight="1">
      <c r="B2622" s="212"/>
      <c r="K2622" s="343"/>
      <c r="O2622" s="462"/>
      <c r="P2622" s="463"/>
      <c r="Q2622" s="463"/>
      <c r="R2622" s="463"/>
      <c r="S2622" s="463"/>
      <c r="T2622" s="463"/>
      <c r="U2622" s="463"/>
      <c r="V2622" s="465"/>
    </row>
    <row r="2623" spans="2:22" ht="3.65" customHeight="1">
      <c r="B2623" s="212"/>
      <c r="K2623" s="343"/>
      <c r="O2623" s="473"/>
      <c r="P2623" s="474"/>
      <c r="Q2623" s="474"/>
      <c r="R2623" s="474"/>
      <c r="S2623" s="474"/>
      <c r="T2623" s="474"/>
      <c r="U2623" s="474"/>
      <c r="V2623" s="475"/>
    </row>
    <row r="2624" spans="2:22" ht="3.65" customHeight="1">
      <c r="B2624" s="212"/>
      <c r="K2624" s="343"/>
      <c r="O2624" s="476"/>
      <c r="P2624" s="477"/>
      <c r="Q2624" s="477"/>
      <c r="R2624" s="477"/>
      <c r="S2624" s="477"/>
      <c r="T2624" s="477"/>
      <c r="U2624" s="477"/>
      <c r="V2624" s="478"/>
    </row>
    <row r="2625" spans="2:109" ht="3.65" customHeight="1">
      <c r="B2625" s="212"/>
      <c r="K2625" s="343"/>
      <c r="O2625" s="476"/>
      <c r="P2625" s="477"/>
      <c r="Q2625" s="477"/>
      <c r="R2625" s="477"/>
      <c r="S2625" s="477"/>
      <c r="T2625" s="477"/>
      <c r="U2625" s="477"/>
      <c r="V2625" s="478"/>
    </row>
    <row r="2626" spans="2:109" ht="3.65" customHeight="1">
      <c r="B2626" s="212"/>
      <c r="K2626" s="343"/>
      <c r="O2626" s="479"/>
      <c r="P2626" s="480"/>
      <c r="Q2626" s="480"/>
      <c r="R2626" s="480"/>
      <c r="S2626" s="480"/>
      <c r="T2626" s="480"/>
      <c r="U2626" s="480"/>
      <c r="V2626" s="481"/>
    </row>
    <row r="2627" spans="2:109" ht="3.65" customHeight="1">
      <c r="B2627" s="212"/>
      <c r="K2627" s="343"/>
    </row>
    <row r="2628" spans="2:109" ht="3.65" customHeight="1">
      <c r="B2628" s="205"/>
      <c r="C2628" s="259"/>
      <c r="D2628" s="259"/>
      <c r="E2628" s="259"/>
      <c r="F2628" s="259"/>
      <c r="G2628" s="259"/>
      <c r="H2628" s="259"/>
      <c r="I2628" s="259"/>
      <c r="J2628" s="259"/>
      <c r="K2628" s="323"/>
      <c r="L2628" s="259"/>
      <c r="M2628" s="259"/>
      <c r="N2628" s="259"/>
      <c r="O2628" s="259"/>
      <c r="P2628" s="259"/>
      <c r="Q2628" s="259"/>
      <c r="R2628" s="259"/>
      <c r="S2628" s="259"/>
      <c r="T2628" s="259"/>
      <c r="U2628" s="259"/>
      <c r="V2628" s="259"/>
      <c r="W2628" s="259"/>
      <c r="X2628" s="259"/>
      <c r="Y2628" s="259"/>
      <c r="Z2628" s="259"/>
      <c r="AA2628" s="259"/>
      <c r="AB2628" s="259"/>
      <c r="AC2628" s="259"/>
      <c r="AD2628" s="259"/>
      <c r="AE2628" s="259"/>
      <c r="AF2628" s="259"/>
      <c r="AG2628" s="259"/>
      <c r="AH2628" s="259"/>
      <c r="AI2628" s="259"/>
      <c r="AJ2628" s="259"/>
      <c r="AK2628" s="259"/>
      <c r="AL2628" s="259"/>
      <c r="AM2628" s="259"/>
      <c r="AN2628" s="259"/>
      <c r="AO2628" s="259"/>
      <c r="AP2628" s="259"/>
      <c r="AQ2628" s="259"/>
      <c r="AR2628" s="259"/>
      <c r="AS2628" s="259"/>
      <c r="AT2628" s="259"/>
      <c r="AU2628" s="259"/>
      <c r="AV2628" s="259"/>
      <c r="AW2628" s="259"/>
      <c r="AX2628" s="259"/>
      <c r="AY2628" s="259"/>
      <c r="AZ2628" s="259"/>
      <c r="BA2628" s="259"/>
      <c r="BB2628" s="259"/>
      <c r="BC2628" s="259"/>
      <c r="BD2628" s="259"/>
      <c r="BE2628" s="259"/>
      <c r="BF2628" s="259"/>
      <c r="BG2628" s="259"/>
      <c r="BH2628" s="259"/>
      <c r="BI2628" s="259"/>
      <c r="BJ2628" s="259"/>
      <c r="BK2628" s="259"/>
      <c r="BL2628" s="259"/>
      <c r="BM2628" s="259"/>
      <c r="BN2628" s="259"/>
      <c r="BO2628" s="259"/>
      <c r="BP2628" s="259"/>
      <c r="BQ2628" s="259"/>
      <c r="BR2628" s="259"/>
      <c r="BS2628" s="259"/>
      <c r="BT2628" s="259"/>
      <c r="BU2628" s="259"/>
      <c r="BV2628" s="259"/>
      <c r="BW2628" s="259"/>
      <c r="BX2628" s="259"/>
      <c r="BY2628" s="259"/>
      <c r="BZ2628" s="259"/>
      <c r="CA2628" s="259"/>
      <c r="CB2628" s="259"/>
      <c r="CC2628" s="259"/>
      <c r="CD2628" s="259"/>
      <c r="CE2628" s="259"/>
      <c r="CF2628" s="259"/>
      <c r="CG2628" s="259"/>
      <c r="CH2628" s="259"/>
      <c r="CI2628" s="259"/>
      <c r="CJ2628" s="259"/>
      <c r="CK2628" s="259"/>
      <c r="CL2628" s="259"/>
      <c r="CM2628" s="259"/>
      <c r="CN2628" s="259"/>
      <c r="CO2628" s="259"/>
      <c r="CP2628" s="259"/>
      <c r="CQ2628" s="259"/>
      <c r="CR2628" s="259"/>
      <c r="CS2628" s="259"/>
      <c r="CT2628" s="259"/>
      <c r="CU2628" s="259"/>
      <c r="CV2628" s="259"/>
      <c r="CW2628" s="259"/>
      <c r="CX2628" s="259"/>
      <c r="CY2628" s="259"/>
      <c r="CZ2628" s="259"/>
      <c r="DA2628" s="259"/>
      <c r="DB2628" s="259"/>
      <c r="DC2628" s="259"/>
      <c r="DD2628" s="259"/>
      <c r="DE2628" s="259"/>
    </row>
    <row r="2629" spans="2:109" ht="14.5" customHeight="1">
      <c r="B2629" s="340" t="str">
        <f>"T_VBB"&amp;"X"&amp;G2629&amp;"X"&amp;I2629&amp;"X"&amp;J2629</f>
        <v>T_VBBX1600X1of4X2000</v>
      </c>
      <c r="C2629" s="208"/>
      <c r="D2629" s="209" t="s">
        <v>75</v>
      </c>
      <c r="E2629" s="341" t="s">
        <v>220</v>
      </c>
      <c r="F2629" s="208" t="s">
        <v>125</v>
      </c>
      <c r="G2629" s="456">
        <v>1600</v>
      </c>
      <c r="H2629" s="325" t="s">
        <v>117</v>
      </c>
      <c r="I2629" s="457" t="s">
        <v>191</v>
      </c>
      <c r="J2629" s="210">
        <v>2000</v>
      </c>
      <c r="K2629" s="342"/>
      <c r="L2629" s="260"/>
      <c r="M2629" s="260"/>
      <c r="N2629" s="260"/>
      <c r="O2629" s="260"/>
      <c r="P2629" s="260"/>
      <c r="Q2629" s="260"/>
      <c r="R2629" s="260"/>
      <c r="S2629" s="260"/>
      <c r="T2629" s="260"/>
      <c r="U2629" s="260"/>
      <c r="V2629" s="260"/>
      <c r="W2629" s="260"/>
      <c r="X2629" s="260"/>
      <c r="Y2629" s="260"/>
      <c r="Z2629" s="260"/>
      <c r="AA2629" s="260"/>
      <c r="AB2629" s="260"/>
      <c r="AC2629" s="260"/>
      <c r="AD2629" s="260"/>
      <c r="AE2629" s="260"/>
      <c r="AF2629" s="260"/>
      <c r="AG2629" s="260"/>
      <c r="AH2629" s="260"/>
      <c r="AI2629" s="260"/>
      <c r="AJ2629" s="260"/>
      <c r="AK2629" s="260"/>
      <c r="AL2629" s="260"/>
      <c r="AM2629" s="260"/>
      <c r="AN2629" s="260"/>
      <c r="AO2629" s="260"/>
      <c r="AP2629" s="260"/>
      <c r="AQ2629" s="260"/>
      <c r="AR2629" s="260"/>
      <c r="AS2629" s="260"/>
      <c r="AT2629" s="260"/>
      <c r="AU2629" s="260"/>
      <c r="AV2629" s="260"/>
      <c r="AW2629" s="260"/>
      <c r="AX2629" s="260"/>
      <c r="AY2629" s="260"/>
      <c r="AZ2629" s="260"/>
      <c r="BA2629" s="260"/>
      <c r="BB2629" s="260"/>
      <c r="BC2629" s="260"/>
      <c r="BD2629" s="260"/>
      <c r="BE2629" s="260"/>
      <c r="BF2629" s="260"/>
      <c r="BG2629" s="260"/>
      <c r="BH2629" s="260"/>
      <c r="BI2629" s="260"/>
      <c r="BJ2629" s="260"/>
      <c r="BK2629" s="260"/>
      <c r="BL2629" s="260"/>
      <c r="BM2629" s="260"/>
      <c r="BN2629" s="260"/>
      <c r="BO2629" s="260"/>
      <c r="BP2629" s="260"/>
      <c r="BQ2629" s="260"/>
      <c r="BR2629" s="260"/>
      <c r="BS2629" s="260"/>
      <c r="BT2629" s="260"/>
      <c r="BU2629" s="260"/>
      <c r="BV2629" s="260"/>
      <c r="BW2629" s="260"/>
      <c r="BX2629" s="260"/>
      <c r="BY2629" s="260"/>
      <c r="BZ2629" s="260"/>
      <c r="CA2629" s="260"/>
      <c r="CB2629" s="260"/>
      <c r="CC2629" s="260"/>
      <c r="CD2629" s="260"/>
      <c r="CE2629" s="260"/>
      <c r="CF2629" s="260"/>
      <c r="CG2629" s="260"/>
      <c r="CH2629" s="260"/>
      <c r="CI2629" s="260"/>
      <c r="CJ2629" s="260"/>
      <c r="CK2629" s="260"/>
      <c r="CL2629" s="260"/>
      <c r="CM2629" s="260"/>
      <c r="CN2629" s="260"/>
      <c r="CO2629" s="260"/>
      <c r="CP2629" s="260"/>
      <c r="CQ2629" s="260"/>
      <c r="CR2629" s="260"/>
      <c r="CS2629" s="260"/>
      <c r="CT2629" s="260"/>
      <c r="CU2629" s="260"/>
      <c r="CV2629" s="260"/>
      <c r="CW2629" s="260"/>
      <c r="CX2629" s="260"/>
      <c r="CY2629" s="260"/>
      <c r="CZ2629" s="260"/>
      <c r="DA2629" s="260"/>
      <c r="DB2629" s="260"/>
      <c r="DC2629" s="260"/>
      <c r="DD2629" s="260"/>
      <c r="DE2629" s="260"/>
    </row>
    <row r="2630" spans="2:109" ht="3.65" customHeight="1">
      <c r="B2630" s="326" t="str">
        <f>MID(D2629,1,1)&amp;"_"&amp;E2629&amp;"X"&amp;MID(H2629,3,4)&amp;"X"&amp;MID(J2629,3,4)&amp;G2629&amp;I2629</f>
        <v>T_VBBX400X0016001of4</v>
      </c>
      <c r="K2630" s="343"/>
    </row>
    <row r="2631" spans="2:109" ht="3.65" customHeight="1">
      <c r="B2631" s="212"/>
      <c r="K2631" s="343"/>
      <c r="O2631" s="486"/>
      <c r="P2631" s="487"/>
      <c r="Q2631" s="487"/>
      <c r="R2631" s="487"/>
      <c r="S2631" s="487"/>
      <c r="T2631" s="487"/>
      <c r="U2631" s="487"/>
      <c r="V2631" s="487"/>
      <c r="W2631" s="487"/>
      <c r="X2631" s="487"/>
      <c r="Y2631" s="487"/>
      <c r="Z2631" s="487"/>
      <c r="AA2631" s="487"/>
      <c r="AB2631" s="487"/>
      <c r="AC2631" s="487"/>
      <c r="AD2631" s="488"/>
    </row>
    <row r="2632" spans="2:109" ht="3.65" customHeight="1">
      <c r="B2632" s="212"/>
      <c r="K2632" s="343"/>
      <c r="O2632" s="489"/>
      <c r="P2632" s="490"/>
      <c r="Q2632" s="490"/>
      <c r="R2632" s="490"/>
      <c r="S2632" s="490"/>
      <c r="T2632" s="490"/>
      <c r="U2632" s="490"/>
      <c r="V2632" s="490"/>
      <c r="W2632" s="490"/>
      <c r="X2632" s="490"/>
      <c r="Y2632" s="490"/>
      <c r="Z2632" s="490"/>
      <c r="AA2632" s="490"/>
      <c r="AB2632" s="490"/>
      <c r="AC2632" s="490"/>
      <c r="AD2632" s="491"/>
    </row>
    <row r="2633" spans="2:109" ht="3.65" customHeight="1">
      <c r="B2633" s="212"/>
      <c r="K2633" s="343"/>
      <c r="O2633" s="466"/>
      <c r="P2633" s="467"/>
      <c r="Q2633" s="1544" t="s">
        <v>111</v>
      </c>
      <c r="R2633" s="956"/>
      <c r="S2633" s="956"/>
      <c r="T2633" s="956"/>
      <c r="U2633" s="470"/>
      <c r="V2633" s="470"/>
      <c r="W2633" s="470"/>
      <c r="X2633" s="470"/>
      <c r="AC2633" s="466"/>
      <c r="AD2633" s="467"/>
    </row>
    <row r="2634" spans="2:109" ht="3.65" customHeight="1">
      <c r="B2634" s="212"/>
      <c r="K2634" s="343"/>
      <c r="O2634" s="466"/>
      <c r="P2634" s="467"/>
      <c r="Q2634" s="992"/>
      <c r="R2634" s="958"/>
      <c r="S2634" s="958"/>
      <c r="T2634" s="958"/>
      <c r="U2634" s="470"/>
      <c r="V2634" s="470"/>
      <c r="W2634" s="470"/>
      <c r="X2634" s="470"/>
      <c r="AC2634" s="466"/>
      <c r="AD2634" s="467"/>
    </row>
    <row r="2635" spans="2:109" ht="3.65" customHeight="1">
      <c r="B2635" s="212"/>
      <c r="K2635" s="343"/>
      <c r="O2635" s="466"/>
      <c r="P2635" s="467"/>
      <c r="Q2635" s="992"/>
      <c r="R2635" s="958"/>
      <c r="S2635" s="958"/>
      <c r="T2635" s="958"/>
      <c r="U2635" s="350"/>
      <c r="V2635" s="350"/>
      <c r="W2635" s="350"/>
      <c r="X2635" s="470"/>
      <c r="AC2635" s="466"/>
      <c r="AD2635" s="467"/>
    </row>
    <row r="2636" spans="2:109" ht="3.65" customHeight="1">
      <c r="B2636" s="212"/>
      <c r="K2636" s="343"/>
      <c r="O2636" s="466"/>
      <c r="P2636" s="467"/>
      <c r="Q2636" s="495"/>
      <c r="R2636" s="349"/>
      <c r="S2636" s="896"/>
      <c r="T2636" s="897"/>
      <c r="U2636" s="898"/>
      <c r="V2636" s="350"/>
      <c r="W2636" s="350"/>
      <c r="X2636" s="896"/>
      <c r="Y2636" s="897"/>
      <c r="Z2636" s="928"/>
      <c r="AA2636" s="470"/>
      <c r="AB2636" s="483"/>
      <c r="AC2636" s="466"/>
      <c r="AD2636" s="467"/>
    </row>
    <row r="2637" spans="2:109" ht="3.65" customHeight="1">
      <c r="B2637" s="212"/>
      <c r="K2637" s="343"/>
      <c r="O2637" s="466"/>
      <c r="P2637" s="467"/>
      <c r="Q2637" s="468"/>
      <c r="R2637" s="470"/>
      <c r="S2637" s="899"/>
      <c r="T2637" s="335"/>
      <c r="U2637" s="900"/>
      <c r="V2637" s="350"/>
      <c r="W2637" s="350"/>
      <c r="X2637" s="899"/>
      <c r="Y2637" s="335"/>
      <c r="Z2637" s="900"/>
      <c r="AA2637" s="470"/>
      <c r="AB2637" s="483"/>
      <c r="AC2637" s="466"/>
      <c r="AD2637" s="467"/>
    </row>
    <row r="2638" spans="2:109" ht="3.65" customHeight="1">
      <c r="B2638" s="212"/>
      <c r="K2638" s="343"/>
      <c r="O2638" s="466"/>
      <c r="P2638" s="467"/>
      <c r="Q2638" s="468"/>
      <c r="R2638" s="470"/>
      <c r="S2638" s="875"/>
      <c r="T2638" s="335"/>
      <c r="U2638" s="875"/>
      <c r="V2638" s="350"/>
      <c r="W2638" s="350"/>
      <c r="X2638" s="875"/>
      <c r="Y2638" s="335"/>
      <c r="Z2638" s="875"/>
      <c r="AA2638" s="470"/>
      <c r="AB2638" s="483"/>
      <c r="AC2638" s="466"/>
      <c r="AD2638" s="467"/>
    </row>
    <row r="2639" spans="2:109" ht="3.65" customHeight="1">
      <c r="B2639" s="212"/>
      <c r="K2639" s="343"/>
      <c r="O2639" s="466"/>
      <c r="P2639" s="467"/>
      <c r="Q2639" s="468"/>
      <c r="R2639" s="470"/>
      <c r="S2639" s="875"/>
      <c r="T2639" s="335"/>
      <c r="U2639" s="875"/>
      <c r="V2639" s="350"/>
      <c r="W2639" s="350"/>
      <c r="X2639" s="875"/>
      <c r="Y2639" s="335"/>
      <c r="Z2639" s="875"/>
      <c r="AA2639" s="470"/>
      <c r="AB2639" s="483"/>
      <c r="AC2639" s="466"/>
      <c r="AD2639" s="467"/>
    </row>
    <row r="2640" spans="2:109" ht="3.65" customHeight="1">
      <c r="B2640" s="212"/>
      <c r="K2640" s="343"/>
      <c r="O2640" s="466"/>
      <c r="P2640" s="467"/>
      <c r="Q2640" s="468"/>
      <c r="R2640" s="470"/>
      <c r="S2640" s="875"/>
      <c r="T2640" s="335"/>
      <c r="U2640" s="875"/>
      <c r="V2640" s="350"/>
      <c r="W2640" s="350"/>
      <c r="X2640" s="875"/>
      <c r="Y2640" s="335"/>
      <c r="Z2640" s="875"/>
      <c r="AA2640" s="470"/>
      <c r="AB2640" s="483"/>
      <c r="AC2640" s="466"/>
      <c r="AD2640" s="467"/>
    </row>
    <row r="2641" spans="2:30" ht="3.65" customHeight="1">
      <c r="B2641" s="212"/>
      <c r="K2641" s="343"/>
      <c r="O2641" s="466"/>
      <c r="P2641" s="467"/>
      <c r="Q2641" s="468"/>
      <c r="R2641" s="470"/>
      <c r="S2641" s="875"/>
      <c r="T2641" s="335"/>
      <c r="U2641" s="875"/>
      <c r="V2641" s="350"/>
      <c r="W2641" s="350"/>
      <c r="X2641" s="875"/>
      <c r="Y2641" s="335"/>
      <c r="Z2641" s="875"/>
      <c r="AA2641" s="470"/>
      <c r="AB2641" s="483"/>
      <c r="AC2641" s="466"/>
      <c r="AD2641" s="467"/>
    </row>
    <row r="2642" spans="2:30" ht="3.65" customHeight="1">
      <c r="B2642" s="212"/>
      <c r="K2642" s="343"/>
      <c r="O2642" s="466"/>
      <c r="P2642" s="467"/>
      <c r="Q2642" s="468"/>
      <c r="R2642" s="470"/>
      <c r="S2642" s="875"/>
      <c r="T2642" s="335"/>
      <c r="U2642" s="875"/>
      <c r="V2642" s="350"/>
      <c r="W2642" s="350"/>
      <c r="X2642" s="875"/>
      <c r="Y2642" s="335"/>
      <c r="Z2642" s="875"/>
      <c r="AA2642" s="470"/>
      <c r="AB2642" s="483"/>
      <c r="AC2642" s="466"/>
      <c r="AD2642" s="467"/>
    </row>
    <row r="2643" spans="2:30" ht="3.65" customHeight="1">
      <c r="B2643" s="212"/>
      <c r="K2643" s="343"/>
      <c r="O2643" s="466"/>
      <c r="P2643" s="467"/>
      <c r="Q2643" s="468"/>
      <c r="R2643" s="470"/>
      <c r="S2643" s="875"/>
      <c r="T2643" s="335"/>
      <c r="U2643" s="875"/>
      <c r="V2643" s="350"/>
      <c r="W2643" s="350"/>
      <c r="X2643" s="875"/>
      <c r="Y2643" s="335"/>
      <c r="Z2643" s="875"/>
      <c r="AA2643" s="470"/>
      <c r="AB2643" s="483"/>
      <c r="AC2643" s="466"/>
      <c r="AD2643" s="467"/>
    </row>
    <row r="2644" spans="2:30" ht="3.65" customHeight="1">
      <c r="B2644" s="212"/>
      <c r="K2644" s="343"/>
      <c r="O2644" s="466"/>
      <c r="P2644" s="467"/>
      <c r="Q2644" s="468"/>
      <c r="R2644" s="470"/>
      <c r="S2644" s="875"/>
      <c r="T2644" s="335"/>
      <c r="U2644" s="875"/>
      <c r="V2644" s="350"/>
      <c r="W2644" s="350"/>
      <c r="X2644" s="875"/>
      <c r="Y2644" s="335"/>
      <c r="Z2644" s="875"/>
      <c r="AA2644" s="470"/>
      <c r="AB2644" s="483"/>
      <c r="AC2644" s="466"/>
      <c r="AD2644" s="467"/>
    </row>
    <row r="2645" spans="2:30" ht="3.65" customHeight="1">
      <c r="B2645" s="212"/>
      <c r="K2645" s="343"/>
      <c r="O2645" s="466"/>
      <c r="P2645" s="467"/>
      <c r="Q2645" s="468"/>
      <c r="R2645" s="470"/>
      <c r="S2645" s="875"/>
      <c r="T2645" s="335"/>
      <c r="U2645" s="875"/>
      <c r="V2645" s="350"/>
      <c r="W2645" s="350"/>
      <c r="X2645" s="875"/>
      <c r="Y2645" s="335"/>
      <c r="Z2645" s="875"/>
      <c r="AA2645" s="470"/>
      <c r="AB2645" s="483"/>
      <c r="AC2645" s="466"/>
      <c r="AD2645" s="467"/>
    </row>
    <row r="2646" spans="2:30" ht="3.65" customHeight="1">
      <c r="B2646" s="212"/>
      <c r="K2646" s="343"/>
      <c r="O2646" s="466"/>
      <c r="P2646" s="467"/>
      <c r="Q2646" s="468"/>
      <c r="R2646" s="470"/>
      <c r="S2646" s="875"/>
      <c r="T2646" s="335"/>
      <c r="U2646" s="875"/>
      <c r="V2646" s="350"/>
      <c r="W2646" s="350"/>
      <c r="X2646" s="875"/>
      <c r="Y2646" s="335"/>
      <c r="Z2646" s="875"/>
      <c r="AA2646" s="470"/>
      <c r="AB2646" s="483"/>
      <c r="AC2646" s="466"/>
      <c r="AD2646" s="467"/>
    </row>
    <row r="2647" spans="2:30" ht="3.65" customHeight="1">
      <c r="B2647" s="212"/>
      <c r="K2647" s="343"/>
      <c r="O2647" s="466"/>
      <c r="P2647" s="467"/>
      <c r="Q2647" s="468"/>
      <c r="R2647" s="470"/>
      <c r="S2647" s="875"/>
      <c r="T2647" s="335"/>
      <c r="U2647" s="875"/>
      <c r="V2647" s="350"/>
      <c r="W2647" s="350"/>
      <c r="X2647" s="875"/>
      <c r="Y2647" s="335"/>
      <c r="Z2647" s="875"/>
      <c r="AA2647" s="470"/>
      <c r="AB2647" s="483"/>
      <c r="AC2647" s="466"/>
      <c r="AD2647" s="467"/>
    </row>
    <row r="2648" spans="2:30" ht="3.65" customHeight="1">
      <c r="B2648" s="212"/>
      <c r="K2648" s="343"/>
      <c r="O2648" s="466"/>
      <c r="P2648" s="467"/>
      <c r="Q2648" s="468"/>
      <c r="R2648" s="470"/>
      <c r="S2648" s="875"/>
      <c r="T2648" s="335"/>
      <c r="U2648" s="875"/>
      <c r="V2648" s="350"/>
      <c r="W2648" s="350"/>
      <c r="X2648" s="875"/>
      <c r="Y2648" s="335"/>
      <c r="Z2648" s="875"/>
      <c r="AA2648" s="470"/>
      <c r="AB2648" s="483"/>
      <c r="AC2648" s="466"/>
      <c r="AD2648" s="467"/>
    </row>
    <row r="2649" spans="2:30" ht="3.65" customHeight="1">
      <c r="B2649" s="212"/>
      <c r="K2649" s="343"/>
      <c r="O2649" s="466"/>
      <c r="P2649" s="467"/>
      <c r="Q2649" s="468"/>
      <c r="R2649" s="470"/>
      <c r="S2649" s="875"/>
      <c r="T2649" s="335"/>
      <c r="U2649" s="875"/>
      <c r="V2649" s="350"/>
      <c r="W2649" s="350"/>
      <c r="X2649" s="875"/>
      <c r="Y2649" s="335"/>
      <c r="Z2649" s="875"/>
      <c r="AA2649" s="470"/>
      <c r="AB2649" s="483"/>
      <c r="AC2649" s="466"/>
      <c r="AD2649" s="467"/>
    </row>
    <row r="2650" spans="2:30" ht="3.65" customHeight="1">
      <c r="B2650" s="212"/>
      <c r="K2650" s="343"/>
      <c r="O2650" s="466"/>
      <c r="P2650" s="467"/>
      <c r="Q2650" s="468"/>
      <c r="R2650" s="470"/>
      <c r="S2650" s="875"/>
      <c r="T2650" s="335"/>
      <c r="U2650" s="875"/>
      <c r="V2650" s="350"/>
      <c r="W2650" s="350"/>
      <c r="X2650" s="875"/>
      <c r="Y2650" s="335"/>
      <c r="Z2650" s="875"/>
      <c r="AA2650" s="470"/>
      <c r="AB2650" s="483"/>
      <c r="AC2650" s="466"/>
      <c r="AD2650" s="467"/>
    </row>
    <row r="2651" spans="2:30" ht="3.65" customHeight="1">
      <c r="B2651" s="212"/>
      <c r="K2651" s="343"/>
      <c r="O2651" s="466"/>
      <c r="P2651" s="467"/>
      <c r="Q2651" s="468"/>
      <c r="R2651" s="470"/>
      <c r="S2651" s="899"/>
      <c r="T2651" s="335"/>
      <c r="U2651" s="900"/>
      <c r="V2651" s="350"/>
      <c r="W2651" s="350"/>
      <c r="X2651" s="899"/>
      <c r="Y2651" s="335"/>
      <c r="Z2651" s="900"/>
      <c r="AA2651" s="470"/>
      <c r="AB2651" s="483"/>
      <c r="AC2651" s="466"/>
      <c r="AD2651" s="467"/>
    </row>
    <row r="2652" spans="2:30" ht="3.65" customHeight="1">
      <c r="B2652" s="212"/>
      <c r="K2652" s="343"/>
      <c r="O2652" s="466"/>
      <c r="P2652" s="467"/>
      <c r="Q2652" s="468"/>
      <c r="R2652" s="470"/>
      <c r="S2652" s="902"/>
      <c r="T2652" s="903"/>
      <c r="U2652" s="904"/>
      <c r="V2652" s="350"/>
      <c r="W2652" s="350"/>
      <c r="X2652" s="902"/>
      <c r="Y2652" s="903"/>
      <c r="Z2652" s="904"/>
      <c r="AA2652" s="470"/>
      <c r="AB2652" s="483"/>
      <c r="AC2652" s="466"/>
      <c r="AD2652" s="467"/>
    </row>
    <row r="2653" spans="2:30" ht="3.65" customHeight="1">
      <c r="B2653" s="212"/>
      <c r="K2653" s="343"/>
      <c r="O2653" s="466"/>
      <c r="P2653" s="467"/>
      <c r="Q2653" s="468"/>
      <c r="R2653" s="470"/>
      <c r="S2653" s="470"/>
      <c r="T2653" s="470"/>
      <c r="U2653" s="470"/>
      <c r="V2653" s="350"/>
      <c r="W2653" s="350"/>
      <c r="X2653" s="470"/>
      <c r="Y2653" s="470"/>
      <c r="Z2653" s="470"/>
      <c r="AA2653" s="470"/>
      <c r="AB2653" s="483"/>
      <c r="AC2653" s="466"/>
      <c r="AD2653" s="467"/>
    </row>
    <row r="2654" spans="2:30" ht="3.65" customHeight="1">
      <c r="B2654" s="212"/>
      <c r="K2654" s="343"/>
      <c r="O2654" s="466"/>
      <c r="P2654" s="467"/>
      <c r="Q2654" s="468"/>
      <c r="R2654" s="470"/>
      <c r="S2654" s="470"/>
      <c r="T2654" s="470"/>
      <c r="U2654" s="470"/>
      <c r="V2654" s="350"/>
      <c r="W2654" s="350"/>
      <c r="X2654" s="470"/>
      <c r="Y2654" s="470"/>
      <c r="Z2654" s="470"/>
      <c r="AA2654" s="470"/>
      <c r="AB2654" s="483"/>
      <c r="AC2654" s="466"/>
      <c r="AD2654" s="467"/>
    </row>
    <row r="2655" spans="2:30" ht="3.65" customHeight="1">
      <c r="B2655" s="212"/>
      <c r="K2655" s="343"/>
      <c r="O2655" s="466"/>
      <c r="P2655" s="467"/>
      <c r="Q2655" s="468"/>
      <c r="R2655" s="470"/>
      <c r="S2655" s="470"/>
      <c r="T2655" s="470"/>
      <c r="U2655" s="470"/>
      <c r="V2655" s="350"/>
      <c r="W2655" s="350"/>
      <c r="X2655" s="470"/>
      <c r="Y2655" s="470"/>
      <c r="Z2655" s="470"/>
      <c r="AA2655" s="470"/>
      <c r="AB2655" s="483"/>
      <c r="AC2655" s="466"/>
      <c r="AD2655" s="467"/>
    </row>
    <row r="2656" spans="2:30" ht="3.65" customHeight="1">
      <c r="B2656" s="212"/>
      <c r="K2656" s="343"/>
      <c r="O2656" s="466"/>
      <c r="P2656" s="467"/>
      <c r="Q2656" s="468"/>
      <c r="R2656" s="470"/>
      <c r="S2656" s="470"/>
      <c r="T2656" s="470"/>
      <c r="U2656" s="470"/>
      <c r="V2656" s="350"/>
      <c r="W2656" s="350"/>
      <c r="X2656" s="470"/>
      <c r="Y2656" s="470"/>
      <c r="Z2656" s="470"/>
      <c r="AA2656" s="470"/>
      <c r="AB2656" s="483"/>
      <c r="AC2656" s="466"/>
      <c r="AD2656" s="467"/>
    </row>
    <row r="2657" spans="2:30" ht="3.65" customHeight="1">
      <c r="B2657" s="212"/>
      <c r="K2657" s="343"/>
      <c r="O2657" s="466"/>
      <c r="P2657" s="467"/>
      <c r="Q2657" s="468"/>
      <c r="R2657" s="470"/>
      <c r="S2657" s="470"/>
      <c r="T2657" s="470"/>
      <c r="U2657" s="470"/>
      <c r="V2657" s="350"/>
      <c r="W2657" s="350"/>
      <c r="X2657" s="470"/>
      <c r="Y2657" s="470"/>
      <c r="Z2657" s="470"/>
      <c r="AA2657" s="470"/>
      <c r="AB2657" s="483"/>
      <c r="AC2657" s="466"/>
      <c r="AD2657" s="467"/>
    </row>
    <row r="2658" spans="2:30" ht="3.65" customHeight="1">
      <c r="B2658" s="212"/>
      <c r="K2658" s="343"/>
      <c r="O2658" s="466"/>
      <c r="P2658" s="467"/>
      <c r="Q2658" s="468"/>
      <c r="R2658" s="470"/>
      <c r="S2658" s="470"/>
      <c r="T2658" s="470"/>
      <c r="U2658" s="470"/>
      <c r="V2658" s="350"/>
      <c r="W2658" s="350"/>
      <c r="X2658" s="470"/>
      <c r="Y2658" s="470"/>
      <c r="Z2658" s="470"/>
      <c r="AA2658" s="470"/>
      <c r="AB2658" s="483"/>
      <c r="AC2658" s="466"/>
      <c r="AD2658" s="467"/>
    </row>
    <row r="2659" spans="2:30" ht="3.65" customHeight="1">
      <c r="B2659" s="212"/>
      <c r="K2659" s="343"/>
      <c r="O2659" s="466"/>
      <c r="P2659" s="467"/>
      <c r="Q2659" s="468"/>
      <c r="R2659" s="470"/>
      <c r="S2659" s="470"/>
      <c r="T2659" s="470"/>
      <c r="U2659" s="470"/>
      <c r="V2659" s="350"/>
      <c r="W2659" s="350"/>
      <c r="X2659" s="470"/>
      <c r="Y2659" s="470"/>
      <c r="Z2659" s="470"/>
      <c r="AA2659" s="470"/>
      <c r="AB2659" s="483"/>
      <c r="AC2659" s="466"/>
      <c r="AD2659" s="467"/>
    </row>
    <row r="2660" spans="2:30" ht="3.65" customHeight="1">
      <c r="B2660" s="212"/>
      <c r="K2660" s="343"/>
      <c r="O2660" s="466"/>
      <c r="P2660" s="467"/>
      <c r="Q2660" s="468"/>
      <c r="R2660" s="470"/>
      <c r="S2660" s="470"/>
      <c r="T2660" s="470"/>
      <c r="U2660" s="470"/>
      <c r="V2660" s="350"/>
      <c r="W2660" s="350"/>
      <c r="X2660" s="470"/>
      <c r="Y2660" s="470"/>
      <c r="Z2660" s="470"/>
      <c r="AA2660" s="470"/>
      <c r="AB2660" s="483"/>
      <c r="AC2660" s="466"/>
      <c r="AD2660" s="467"/>
    </row>
    <row r="2661" spans="2:30" ht="3.65" customHeight="1">
      <c r="B2661" s="212"/>
      <c r="K2661" s="343"/>
      <c r="O2661" s="466"/>
      <c r="P2661" s="467"/>
      <c r="Q2661" s="468"/>
      <c r="R2661" s="470"/>
      <c r="S2661" s="470"/>
      <c r="T2661" s="470"/>
      <c r="U2661" s="470"/>
      <c r="V2661" s="350"/>
      <c r="W2661" s="350"/>
      <c r="X2661" s="470"/>
      <c r="Y2661" s="470"/>
      <c r="Z2661" s="470"/>
      <c r="AA2661" s="470"/>
      <c r="AB2661" s="483"/>
      <c r="AC2661" s="466"/>
      <c r="AD2661" s="467"/>
    </row>
    <row r="2662" spans="2:30" ht="3.65" customHeight="1">
      <c r="B2662" s="212"/>
      <c r="K2662" s="343"/>
      <c r="O2662" s="466"/>
      <c r="P2662" s="467"/>
      <c r="Q2662" s="468"/>
      <c r="R2662" s="470"/>
      <c r="S2662" s="470"/>
      <c r="T2662" s="470"/>
      <c r="U2662" s="470"/>
      <c r="V2662" s="350"/>
      <c r="W2662" s="350"/>
      <c r="X2662" s="470"/>
      <c r="Y2662" s="470"/>
      <c r="Z2662" s="470"/>
      <c r="AA2662" s="470"/>
      <c r="AB2662" s="483"/>
      <c r="AC2662" s="466"/>
      <c r="AD2662" s="467"/>
    </row>
    <row r="2663" spans="2:30" ht="3.65" customHeight="1">
      <c r="B2663" s="212"/>
      <c r="K2663" s="343"/>
      <c r="O2663" s="466"/>
      <c r="P2663" s="467"/>
      <c r="Q2663" s="468"/>
      <c r="R2663" s="470"/>
      <c r="S2663" s="470"/>
      <c r="T2663" s="470"/>
      <c r="U2663" s="470"/>
      <c r="V2663" s="350"/>
      <c r="W2663" s="350"/>
      <c r="X2663" s="470"/>
      <c r="Y2663" s="470"/>
      <c r="Z2663" s="470"/>
      <c r="AA2663" s="470"/>
      <c r="AB2663" s="483"/>
      <c r="AC2663" s="466"/>
      <c r="AD2663" s="467"/>
    </row>
    <row r="2664" spans="2:30" ht="3.65" customHeight="1">
      <c r="B2664" s="212"/>
      <c r="K2664" s="343"/>
      <c r="O2664" s="466"/>
      <c r="P2664" s="467"/>
      <c r="Q2664" s="468"/>
      <c r="R2664" s="470"/>
      <c r="S2664" s="470"/>
      <c r="T2664" s="470"/>
      <c r="U2664" s="470"/>
      <c r="V2664" s="350"/>
      <c r="W2664" s="350"/>
      <c r="X2664" s="470"/>
      <c r="Y2664" s="470"/>
      <c r="Z2664" s="470"/>
      <c r="AA2664" s="470"/>
      <c r="AB2664" s="483"/>
      <c r="AC2664" s="466"/>
      <c r="AD2664" s="467"/>
    </row>
    <row r="2665" spans="2:30" ht="3.65" customHeight="1">
      <c r="B2665" s="212"/>
      <c r="K2665" s="343"/>
      <c r="O2665" s="466"/>
      <c r="P2665" s="467"/>
      <c r="Q2665" s="468"/>
      <c r="R2665" s="470"/>
      <c r="S2665" s="470"/>
      <c r="T2665" s="470"/>
      <c r="U2665" s="470"/>
      <c r="V2665" s="350"/>
      <c r="W2665" s="350"/>
      <c r="X2665" s="470"/>
      <c r="Y2665" s="470"/>
      <c r="Z2665" s="470"/>
      <c r="AA2665" s="470"/>
      <c r="AB2665" s="483"/>
      <c r="AC2665" s="466"/>
      <c r="AD2665" s="467"/>
    </row>
    <row r="2666" spans="2:30" ht="3.65" customHeight="1">
      <c r="B2666" s="212"/>
      <c r="K2666" s="343"/>
      <c r="O2666" s="466"/>
      <c r="P2666" s="467"/>
      <c r="Q2666" s="468"/>
      <c r="R2666" s="470"/>
      <c r="S2666" s="470"/>
      <c r="T2666" s="470"/>
      <c r="U2666" s="470"/>
      <c r="V2666" s="350"/>
      <c r="W2666" s="350"/>
      <c r="X2666" s="470"/>
      <c r="Y2666" s="470"/>
      <c r="Z2666" s="470"/>
      <c r="AA2666" s="470"/>
      <c r="AB2666" s="483"/>
      <c r="AC2666" s="466"/>
      <c r="AD2666" s="467"/>
    </row>
    <row r="2667" spans="2:30" ht="3.65" customHeight="1">
      <c r="B2667" s="212"/>
      <c r="K2667" s="343"/>
      <c r="O2667" s="466"/>
      <c r="P2667" s="467"/>
      <c r="Q2667" s="468"/>
      <c r="R2667" s="470"/>
      <c r="S2667" s="470"/>
      <c r="T2667" s="470"/>
      <c r="U2667" s="470"/>
      <c r="V2667" s="350"/>
      <c r="W2667" s="350"/>
      <c r="X2667" s="470"/>
      <c r="Y2667" s="470"/>
      <c r="Z2667" s="470"/>
      <c r="AA2667" s="470"/>
      <c r="AB2667" s="483"/>
      <c r="AC2667" s="466"/>
      <c r="AD2667" s="467"/>
    </row>
    <row r="2668" spans="2:30" ht="3.65" customHeight="1">
      <c r="B2668" s="212"/>
      <c r="K2668" s="343"/>
      <c r="O2668" s="466"/>
      <c r="P2668" s="467"/>
      <c r="Q2668" s="468"/>
      <c r="R2668" s="470"/>
      <c r="S2668" s="470"/>
      <c r="T2668" s="470"/>
      <c r="U2668" s="470"/>
      <c r="V2668" s="350"/>
      <c r="W2668" s="350"/>
      <c r="X2668" s="470"/>
      <c r="Y2668" s="470"/>
      <c r="Z2668" s="470"/>
      <c r="AA2668" s="470"/>
      <c r="AB2668" s="483"/>
      <c r="AC2668" s="466"/>
      <c r="AD2668" s="467"/>
    </row>
    <row r="2669" spans="2:30" ht="3.65" customHeight="1">
      <c r="B2669" s="212"/>
      <c r="K2669" s="343"/>
      <c r="O2669" s="466"/>
      <c r="P2669" s="467"/>
      <c r="Q2669" s="468"/>
      <c r="R2669" s="470"/>
      <c r="S2669" s="470"/>
      <c r="T2669" s="470"/>
      <c r="U2669" s="470"/>
      <c r="V2669" s="350"/>
      <c r="W2669" s="350"/>
      <c r="X2669" s="470"/>
      <c r="Y2669" s="470"/>
      <c r="Z2669" s="470"/>
      <c r="AA2669" s="470"/>
      <c r="AB2669" s="483"/>
      <c r="AC2669" s="466"/>
      <c r="AD2669" s="467"/>
    </row>
    <row r="2670" spans="2:30" ht="3.65" customHeight="1">
      <c r="B2670" s="212"/>
      <c r="K2670" s="343"/>
      <c r="O2670" s="466"/>
      <c r="P2670" s="467"/>
      <c r="Q2670" s="468"/>
      <c r="R2670" s="470"/>
      <c r="S2670" s="470"/>
      <c r="T2670" s="470"/>
      <c r="U2670" s="470"/>
      <c r="V2670" s="350"/>
      <c r="W2670" s="350"/>
      <c r="X2670" s="470"/>
      <c r="Y2670" s="470"/>
      <c r="Z2670" s="470"/>
      <c r="AA2670" s="470"/>
      <c r="AB2670" s="483"/>
      <c r="AC2670" s="466"/>
      <c r="AD2670" s="467"/>
    </row>
    <row r="2671" spans="2:30" ht="3.65" customHeight="1">
      <c r="B2671" s="212"/>
      <c r="K2671" s="343"/>
      <c r="O2671" s="466"/>
      <c r="P2671" s="467"/>
      <c r="Q2671" s="468"/>
      <c r="R2671" s="470"/>
      <c r="S2671" s="470"/>
      <c r="T2671" s="470"/>
      <c r="U2671" s="470"/>
      <c r="V2671" s="350"/>
      <c r="W2671" s="350"/>
      <c r="X2671" s="470"/>
      <c r="Y2671" s="470"/>
      <c r="Z2671" s="470"/>
      <c r="AA2671" s="470"/>
      <c r="AB2671" s="483"/>
      <c r="AC2671" s="466"/>
      <c r="AD2671" s="467"/>
    </row>
    <row r="2672" spans="2:30" ht="3.65" customHeight="1">
      <c r="B2672" s="212"/>
      <c r="K2672" s="343"/>
      <c r="O2672" s="466"/>
      <c r="P2672" s="467"/>
      <c r="Q2672" s="468"/>
      <c r="R2672" s="470"/>
      <c r="S2672" s="470"/>
      <c r="T2672" s="470"/>
      <c r="U2672" s="470"/>
      <c r="V2672" s="350"/>
      <c r="W2672" s="350"/>
      <c r="X2672" s="470"/>
      <c r="Y2672" s="470"/>
      <c r="Z2672" s="470"/>
      <c r="AA2672" s="470"/>
      <c r="AB2672" s="483"/>
      <c r="AC2672" s="466"/>
      <c r="AD2672" s="467"/>
    </row>
    <row r="2673" spans="2:30" ht="3.65" customHeight="1">
      <c r="B2673" s="212"/>
      <c r="K2673" s="343"/>
      <c r="O2673" s="466"/>
      <c r="P2673" s="467"/>
      <c r="Q2673" s="468"/>
      <c r="R2673" s="470"/>
      <c r="S2673" s="470"/>
      <c r="T2673" s="470"/>
      <c r="U2673" s="470"/>
      <c r="V2673" s="350"/>
      <c r="W2673" s="350"/>
      <c r="X2673" s="470"/>
      <c r="Y2673" s="470"/>
      <c r="Z2673" s="470"/>
      <c r="AA2673" s="470"/>
      <c r="AB2673" s="483"/>
      <c r="AC2673" s="466"/>
      <c r="AD2673" s="467"/>
    </row>
    <row r="2674" spans="2:30" ht="3.65" customHeight="1">
      <c r="B2674" s="212"/>
      <c r="K2674" s="343"/>
      <c r="O2674" s="466"/>
      <c r="P2674" s="467"/>
      <c r="Q2674" s="468"/>
      <c r="R2674" s="470"/>
      <c r="S2674" s="470"/>
      <c r="T2674" s="470"/>
      <c r="U2674" s="470"/>
      <c r="V2674" s="350"/>
      <c r="W2674" s="350"/>
      <c r="X2674" s="470"/>
      <c r="Y2674" s="470"/>
      <c r="Z2674" s="470"/>
      <c r="AA2674" s="470"/>
      <c r="AB2674" s="483"/>
      <c r="AC2674" s="466"/>
      <c r="AD2674" s="467"/>
    </row>
    <row r="2675" spans="2:30" ht="3.65" customHeight="1">
      <c r="B2675" s="212"/>
      <c r="K2675" s="343"/>
      <c r="O2675" s="466"/>
      <c r="P2675" s="467"/>
      <c r="Q2675" s="468"/>
      <c r="R2675" s="470"/>
      <c r="S2675" s="470"/>
      <c r="T2675" s="470"/>
      <c r="U2675" s="470"/>
      <c r="V2675" s="350"/>
      <c r="W2675" s="350"/>
      <c r="X2675" s="470"/>
      <c r="Y2675" s="470"/>
      <c r="Z2675" s="470"/>
      <c r="AA2675" s="470"/>
      <c r="AB2675" s="483"/>
      <c r="AC2675" s="466"/>
      <c r="AD2675" s="467"/>
    </row>
    <row r="2676" spans="2:30" ht="3.65" customHeight="1">
      <c r="B2676" s="212"/>
      <c r="K2676" s="343"/>
      <c r="O2676" s="466"/>
      <c r="P2676" s="467"/>
      <c r="Q2676" s="468"/>
      <c r="R2676" s="470"/>
      <c r="S2676" s="470"/>
      <c r="T2676" s="470"/>
      <c r="U2676" s="470"/>
      <c r="V2676" s="350"/>
      <c r="W2676" s="350"/>
      <c r="X2676" s="470"/>
      <c r="Y2676" s="470"/>
      <c r="Z2676" s="470"/>
      <c r="AA2676" s="470"/>
      <c r="AB2676" s="483"/>
      <c r="AC2676" s="466"/>
      <c r="AD2676" s="467"/>
    </row>
    <row r="2677" spans="2:30" ht="3.65" customHeight="1">
      <c r="B2677" s="212"/>
      <c r="K2677" s="343"/>
      <c r="O2677" s="466"/>
      <c r="P2677" s="467"/>
      <c r="Q2677" s="468"/>
      <c r="R2677" s="470"/>
      <c r="S2677" s="470"/>
      <c r="T2677" s="470"/>
      <c r="U2677" s="470"/>
      <c r="V2677" s="350"/>
      <c r="W2677" s="350"/>
      <c r="X2677" s="470"/>
      <c r="Y2677" s="470"/>
      <c r="Z2677" s="470"/>
      <c r="AA2677" s="470"/>
      <c r="AB2677" s="483"/>
      <c r="AC2677" s="466"/>
      <c r="AD2677" s="467"/>
    </row>
    <row r="2678" spans="2:30" ht="3.65" customHeight="1">
      <c r="B2678" s="212"/>
      <c r="K2678" s="343"/>
      <c r="O2678" s="466"/>
      <c r="P2678" s="467"/>
      <c r="Q2678" s="468"/>
      <c r="R2678" s="470"/>
      <c r="S2678" s="470"/>
      <c r="T2678" s="470"/>
      <c r="U2678" s="470"/>
      <c r="V2678" s="350"/>
      <c r="W2678" s="350"/>
      <c r="X2678" s="470"/>
      <c r="Y2678" s="470"/>
      <c r="Z2678" s="470"/>
      <c r="AA2678" s="470"/>
      <c r="AB2678" s="483"/>
      <c r="AC2678" s="466"/>
      <c r="AD2678" s="467"/>
    </row>
    <row r="2679" spans="2:30" ht="3.65" customHeight="1">
      <c r="B2679" s="212"/>
      <c r="K2679" s="343"/>
      <c r="O2679" s="466"/>
      <c r="P2679" s="467"/>
      <c r="Q2679" s="468"/>
      <c r="R2679" s="470"/>
      <c r="S2679" s="470"/>
      <c r="T2679" s="470"/>
      <c r="U2679" s="470"/>
      <c r="V2679" s="350"/>
      <c r="W2679" s="350"/>
      <c r="X2679" s="470"/>
      <c r="Y2679" s="470"/>
      <c r="Z2679" s="470"/>
      <c r="AA2679" s="470"/>
      <c r="AB2679" s="483"/>
      <c r="AC2679" s="466"/>
      <c r="AD2679" s="467"/>
    </row>
    <row r="2680" spans="2:30" ht="3.65" customHeight="1">
      <c r="B2680" s="212"/>
      <c r="K2680" s="343"/>
      <c r="O2680" s="466"/>
      <c r="P2680" s="467"/>
      <c r="Q2680" s="468"/>
      <c r="R2680" s="470"/>
      <c r="S2680" s="470"/>
      <c r="T2680" s="470"/>
      <c r="U2680" s="470"/>
      <c r="V2680" s="350"/>
      <c r="W2680" s="350"/>
      <c r="X2680" s="470"/>
      <c r="Y2680" s="470"/>
      <c r="Z2680" s="470"/>
      <c r="AA2680" s="470"/>
      <c r="AB2680" s="483"/>
      <c r="AC2680" s="466"/>
      <c r="AD2680" s="467"/>
    </row>
    <row r="2681" spans="2:30" ht="3.65" customHeight="1">
      <c r="B2681" s="212"/>
      <c r="K2681" s="343"/>
      <c r="O2681" s="466"/>
      <c r="P2681" s="467"/>
      <c r="Q2681" s="468"/>
      <c r="R2681" s="470"/>
      <c r="S2681" s="470"/>
      <c r="T2681" s="470"/>
      <c r="U2681" s="470"/>
      <c r="V2681" s="350"/>
      <c r="W2681" s="350"/>
      <c r="X2681" s="470"/>
      <c r="Y2681" s="470"/>
      <c r="Z2681" s="470"/>
      <c r="AA2681" s="470"/>
      <c r="AB2681" s="483"/>
      <c r="AC2681" s="466"/>
      <c r="AD2681" s="467"/>
    </row>
    <row r="2682" spans="2:30" ht="3.65" customHeight="1">
      <c r="B2682" s="212"/>
      <c r="K2682" s="343"/>
      <c r="O2682" s="466"/>
      <c r="P2682" s="467"/>
      <c r="Q2682" s="468"/>
      <c r="R2682" s="470"/>
      <c r="S2682" s="470"/>
      <c r="T2682" s="470"/>
      <c r="U2682" s="470"/>
      <c r="V2682" s="350"/>
      <c r="W2682" s="350"/>
      <c r="X2682" s="470"/>
      <c r="Y2682" s="470"/>
      <c r="Z2682" s="470"/>
      <c r="AA2682" s="470"/>
      <c r="AB2682" s="483"/>
      <c r="AC2682" s="466"/>
      <c r="AD2682" s="467"/>
    </row>
    <row r="2683" spans="2:30" ht="3.65" customHeight="1">
      <c r="B2683" s="212"/>
      <c r="K2683" s="343"/>
      <c r="O2683" s="466"/>
      <c r="P2683" s="467"/>
      <c r="Q2683" s="468"/>
      <c r="R2683" s="470"/>
      <c r="S2683" s="470"/>
      <c r="T2683" s="470"/>
      <c r="U2683" s="470"/>
      <c r="V2683" s="350"/>
      <c r="W2683" s="350"/>
      <c r="X2683" s="470"/>
      <c r="Y2683" s="470"/>
      <c r="Z2683" s="470"/>
      <c r="AA2683" s="470"/>
      <c r="AB2683" s="483"/>
      <c r="AC2683" s="466"/>
      <c r="AD2683" s="467"/>
    </row>
    <row r="2684" spans="2:30" ht="3.65" customHeight="1">
      <c r="B2684" s="212"/>
      <c r="K2684" s="343"/>
      <c r="O2684" s="466"/>
      <c r="P2684" s="467"/>
      <c r="Q2684" s="468"/>
      <c r="R2684" s="470"/>
      <c r="S2684" s="470"/>
      <c r="T2684" s="470"/>
      <c r="U2684" s="470"/>
      <c r="V2684" s="350"/>
      <c r="W2684" s="350"/>
      <c r="X2684" s="470"/>
      <c r="Y2684" s="470"/>
      <c r="Z2684" s="470"/>
      <c r="AA2684" s="470"/>
      <c r="AB2684" s="483"/>
      <c r="AC2684" s="466"/>
      <c r="AD2684" s="467"/>
    </row>
    <row r="2685" spans="2:30" ht="3.65" customHeight="1">
      <c r="B2685" s="212"/>
      <c r="K2685" s="343"/>
      <c r="O2685" s="466"/>
      <c r="P2685" s="467"/>
      <c r="Q2685" s="468"/>
      <c r="R2685" s="470"/>
      <c r="S2685" s="470"/>
      <c r="T2685" s="470"/>
      <c r="U2685" s="470"/>
      <c r="V2685" s="350"/>
      <c r="W2685" s="350"/>
      <c r="X2685" s="470"/>
      <c r="Y2685" s="470"/>
      <c r="Z2685" s="470"/>
      <c r="AA2685" s="470"/>
      <c r="AB2685" s="483"/>
      <c r="AC2685" s="466"/>
      <c r="AD2685" s="467"/>
    </row>
    <row r="2686" spans="2:30" ht="3.65" customHeight="1">
      <c r="B2686" s="212"/>
      <c r="K2686" s="343"/>
      <c r="O2686" s="466"/>
      <c r="P2686" s="467"/>
      <c r="Q2686" s="468"/>
      <c r="R2686" s="470"/>
      <c r="S2686" s="470"/>
      <c r="T2686" s="470"/>
      <c r="U2686" s="470"/>
      <c r="V2686" s="350"/>
      <c r="W2686" s="350"/>
      <c r="X2686" s="470"/>
      <c r="Y2686" s="470"/>
      <c r="Z2686" s="470"/>
      <c r="AA2686" s="470"/>
      <c r="AB2686" s="483"/>
      <c r="AC2686" s="466"/>
      <c r="AD2686" s="467"/>
    </row>
    <row r="2687" spans="2:30" ht="3.65" customHeight="1">
      <c r="B2687" s="212"/>
      <c r="K2687" s="343"/>
      <c r="O2687" s="466"/>
      <c r="P2687" s="467"/>
      <c r="Q2687" s="468"/>
      <c r="R2687" s="470"/>
      <c r="S2687" s="470"/>
      <c r="T2687" s="470"/>
      <c r="U2687" s="470"/>
      <c r="V2687" s="350"/>
      <c r="W2687" s="350"/>
      <c r="X2687" s="470"/>
      <c r="Y2687" s="470"/>
      <c r="Z2687" s="470"/>
      <c r="AA2687" s="470"/>
      <c r="AB2687" s="483"/>
      <c r="AC2687" s="466"/>
      <c r="AD2687" s="467"/>
    </row>
    <row r="2688" spans="2:30" ht="3.65" customHeight="1">
      <c r="B2688" s="212"/>
      <c r="K2688" s="343"/>
      <c r="O2688" s="466"/>
      <c r="P2688" s="467"/>
      <c r="Q2688" s="468"/>
      <c r="R2688" s="470"/>
      <c r="S2688" s="470"/>
      <c r="T2688" s="470"/>
      <c r="U2688" s="470"/>
      <c r="V2688" s="350"/>
      <c r="W2688" s="350"/>
      <c r="X2688" s="470"/>
      <c r="Y2688" s="470"/>
      <c r="Z2688" s="470"/>
      <c r="AA2688" s="470"/>
      <c r="AB2688" s="483"/>
      <c r="AC2688" s="466"/>
      <c r="AD2688" s="467"/>
    </row>
    <row r="2689" spans="2:30" ht="3.65" customHeight="1">
      <c r="B2689" s="212"/>
      <c r="K2689" s="343"/>
      <c r="O2689" s="466"/>
      <c r="P2689" s="467"/>
      <c r="Q2689" s="482"/>
      <c r="R2689" s="470"/>
      <c r="S2689" s="470"/>
      <c r="T2689" s="470"/>
      <c r="U2689" s="470"/>
      <c r="V2689" s="350"/>
      <c r="W2689" s="350"/>
      <c r="X2689" s="470"/>
      <c r="Y2689" s="470"/>
      <c r="Z2689" s="470"/>
      <c r="AA2689" s="470"/>
      <c r="AB2689" s="483"/>
      <c r="AC2689" s="466"/>
      <c r="AD2689" s="467"/>
    </row>
    <row r="2690" spans="2:30" ht="3.65" customHeight="1">
      <c r="B2690" s="212"/>
      <c r="K2690" s="343"/>
      <c r="O2690" s="466"/>
      <c r="P2690" s="467"/>
      <c r="Q2690" s="468"/>
      <c r="R2690" s="470"/>
      <c r="S2690" s="470"/>
      <c r="T2690" s="470"/>
      <c r="U2690" s="470"/>
      <c r="V2690" s="470"/>
      <c r="W2690" s="470"/>
      <c r="X2690" s="470"/>
      <c r="Y2690" s="470"/>
      <c r="Z2690" s="470"/>
      <c r="AA2690" s="470"/>
      <c r="AB2690" s="483"/>
      <c r="AC2690" s="466"/>
      <c r="AD2690" s="467"/>
    </row>
    <row r="2691" spans="2:30" ht="3.65" customHeight="1">
      <c r="B2691" s="212"/>
      <c r="K2691" s="343"/>
      <c r="O2691" s="466"/>
      <c r="P2691" s="467"/>
      <c r="Q2691" s="468"/>
      <c r="R2691" s="470"/>
      <c r="S2691" s="470"/>
      <c r="T2691" s="470"/>
      <c r="U2691" s="470"/>
      <c r="V2691" s="470"/>
      <c r="W2691" s="470"/>
      <c r="X2691" s="470"/>
      <c r="Y2691" s="470"/>
      <c r="Z2691" s="470"/>
      <c r="AA2691" s="470"/>
      <c r="AB2691" s="470"/>
      <c r="AC2691" s="466"/>
      <c r="AD2691" s="467"/>
    </row>
    <row r="2692" spans="2:30" ht="3.65" customHeight="1">
      <c r="B2692" s="212"/>
      <c r="K2692" s="343"/>
      <c r="O2692" s="466"/>
      <c r="P2692" s="467"/>
      <c r="Q2692" s="468"/>
      <c r="R2692" s="470"/>
      <c r="S2692" s="470"/>
      <c r="T2692" s="470"/>
      <c r="U2692" s="470"/>
      <c r="V2692" s="470"/>
      <c r="W2692" s="470"/>
      <c r="X2692" s="470"/>
      <c r="Y2692" s="470"/>
      <c r="Z2692" s="470"/>
      <c r="AA2692" s="470"/>
      <c r="AB2692" s="470"/>
      <c r="AC2692" s="466"/>
      <c r="AD2692" s="467"/>
    </row>
    <row r="2693" spans="2:30" ht="3.65" customHeight="1">
      <c r="B2693" s="212"/>
      <c r="K2693" s="343"/>
      <c r="O2693" s="466"/>
      <c r="P2693" s="467"/>
      <c r="Q2693" s="468"/>
      <c r="R2693" s="470"/>
      <c r="S2693" s="470"/>
      <c r="T2693" s="470"/>
      <c r="U2693" s="470"/>
      <c r="V2693" s="470"/>
      <c r="W2693" s="470"/>
      <c r="X2693" s="470"/>
      <c r="Y2693" s="470"/>
      <c r="Z2693" s="470"/>
      <c r="AA2693" s="470"/>
      <c r="AB2693" s="470"/>
      <c r="AC2693" s="466"/>
      <c r="AD2693" s="467"/>
    </row>
    <row r="2694" spans="2:30" ht="3.65" customHeight="1">
      <c r="B2694" s="212"/>
      <c r="K2694" s="343"/>
      <c r="O2694" s="466"/>
      <c r="P2694" s="467"/>
      <c r="Q2694" s="468"/>
      <c r="R2694" s="470"/>
      <c r="S2694" s="470"/>
      <c r="T2694" s="470"/>
      <c r="U2694" s="470"/>
      <c r="V2694" s="470"/>
      <c r="W2694" s="470"/>
      <c r="X2694" s="470"/>
      <c r="Y2694" s="470"/>
      <c r="Z2694" s="470"/>
      <c r="AA2694" s="470"/>
      <c r="AB2694" s="470"/>
      <c r="AC2694" s="466"/>
      <c r="AD2694" s="467"/>
    </row>
    <row r="2695" spans="2:30" ht="3.65" customHeight="1">
      <c r="B2695" s="212"/>
      <c r="K2695" s="343"/>
      <c r="O2695" s="466"/>
      <c r="P2695" s="467"/>
      <c r="Q2695" s="468"/>
      <c r="R2695" s="470"/>
      <c r="S2695" s="470"/>
      <c r="T2695" s="470"/>
      <c r="U2695" s="470"/>
      <c r="V2695" s="470"/>
      <c r="W2695" s="470"/>
      <c r="X2695" s="470"/>
      <c r="Y2695" s="470"/>
      <c r="Z2695" s="470"/>
      <c r="AA2695" s="470"/>
      <c r="AB2695" s="470"/>
      <c r="AC2695" s="466"/>
      <c r="AD2695" s="467"/>
    </row>
    <row r="2696" spans="2:30" ht="3.65" customHeight="1">
      <c r="B2696" s="212"/>
      <c r="K2696" s="343"/>
      <c r="O2696" s="466"/>
      <c r="P2696" s="467"/>
      <c r="Q2696" s="468"/>
      <c r="R2696" s="470"/>
      <c r="S2696" s="470"/>
      <c r="T2696" s="470"/>
      <c r="U2696" s="470"/>
      <c r="V2696" s="470"/>
      <c r="W2696" s="470"/>
      <c r="X2696" s="470"/>
      <c r="Y2696" s="470"/>
      <c r="Z2696" s="470"/>
      <c r="AA2696" s="470"/>
      <c r="AB2696" s="470"/>
      <c r="AC2696" s="466"/>
      <c r="AD2696" s="467"/>
    </row>
    <row r="2697" spans="2:30" ht="3.65" customHeight="1">
      <c r="B2697" s="212"/>
      <c r="K2697" s="343"/>
      <c r="O2697" s="466"/>
      <c r="P2697" s="467"/>
      <c r="Q2697" s="468"/>
      <c r="R2697" s="470"/>
      <c r="S2697" s="470"/>
      <c r="T2697" s="470"/>
      <c r="U2697" s="470"/>
      <c r="V2697" s="470"/>
      <c r="W2697" s="470"/>
      <c r="X2697" s="470"/>
      <c r="Y2697" s="470"/>
      <c r="Z2697" s="470"/>
      <c r="AA2697" s="470"/>
      <c r="AB2697" s="470"/>
      <c r="AC2697" s="466"/>
      <c r="AD2697" s="467"/>
    </row>
    <row r="2698" spans="2:30" ht="3.65" customHeight="1">
      <c r="B2698" s="212"/>
      <c r="K2698" s="343"/>
      <c r="O2698" s="466"/>
      <c r="P2698" s="467"/>
      <c r="Q2698" s="468"/>
      <c r="R2698" s="470"/>
      <c r="S2698" s="470"/>
      <c r="T2698" s="470"/>
      <c r="U2698" s="470"/>
      <c r="V2698" s="470"/>
      <c r="W2698" s="470"/>
      <c r="X2698" s="470"/>
      <c r="Y2698" s="470"/>
      <c r="Z2698" s="470"/>
      <c r="AA2698" s="470"/>
      <c r="AB2698" s="470"/>
      <c r="AC2698" s="466"/>
      <c r="AD2698" s="467"/>
    </row>
    <row r="2699" spans="2:30" ht="3.65" customHeight="1">
      <c r="B2699" s="212"/>
      <c r="K2699" s="343"/>
      <c r="O2699" s="466"/>
      <c r="P2699" s="467"/>
      <c r="Q2699" s="468"/>
      <c r="R2699" s="470"/>
      <c r="S2699" s="470"/>
      <c r="T2699" s="470"/>
      <c r="U2699" s="470"/>
      <c r="V2699" s="470"/>
      <c r="W2699" s="470"/>
      <c r="X2699" s="470"/>
      <c r="Y2699" s="470"/>
      <c r="Z2699" s="470"/>
      <c r="AA2699" s="470"/>
      <c r="AB2699" s="470"/>
      <c r="AC2699" s="466"/>
      <c r="AD2699" s="467"/>
    </row>
    <row r="2700" spans="2:30" ht="3.65" customHeight="1">
      <c r="B2700" s="212"/>
      <c r="K2700" s="343"/>
      <c r="O2700" s="466"/>
      <c r="P2700" s="467"/>
      <c r="Q2700" s="468"/>
      <c r="R2700" s="470"/>
      <c r="S2700" s="470"/>
      <c r="T2700" s="470"/>
      <c r="U2700" s="470"/>
      <c r="V2700" s="470"/>
      <c r="W2700" s="470"/>
      <c r="X2700" s="470"/>
      <c r="Y2700" s="470"/>
      <c r="Z2700" s="470"/>
      <c r="AA2700" s="470"/>
      <c r="AB2700" s="470"/>
      <c r="AC2700" s="466"/>
      <c r="AD2700" s="467"/>
    </row>
    <row r="2701" spans="2:30" ht="3.65" customHeight="1">
      <c r="B2701" s="212"/>
      <c r="K2701" s="343"/>
      <c r="O2701" s="466"/>
      <c r="P2701" s="467"/>
      <c r="Q2701" s="468"/>
      <c r="R2701" s="470"/>
      <c r="S2701" s="470"/>
      <c r="T2701" s="470"/>
      <c r="U2701" s="470"/>
      <c r="V2701" s="470"/>
      <c r="W2701" s="470"/>
      <c r="X2701" s="470"/>
      <c r="Y2701" s="470"/>
      <c r="Z2701" s="470"/>
      <c r="AA2701" s="470"/>
      <c r="AB2701" s="470"/>
      <c r="AC2701" s="466"/>
      <c r="AD2701" s="467"/>
    </row>
    <row r="2702" spans="2:30" ht="3.65" customHeight="1">
      <c r="B2702" s="212"/>
      <c r="K2702" s="343"/>
      <c r="O2702" s="466"/>
      <c r="P2702" s="467"/>
      <c r="Q2702" s="468"/>
      <c r="R2702" s="470"/>
      <c r="S2702" s="470"/>
      <c r="T2702" s="470"/>
      <c r="U2702" s="470"/>
      <c r="V2702" s="470"/>
      <c r="W2702" s="470"/>
      <c r="X2702" s="470"/>
      <c r="Y2702" s="470"/>
      <c r="Z2702" s="470"/>
      <c r="AA2702" s="470"/>
      <c r="AB2702" s="470"/>
      <c r="AC2702" s="466"/>
      <c r="AD2702" s="467"/>
    </row>
    <row r="2703" spans="2:30" ht="3.65" customHeight="1">
      <c r="B2703" s="212"/>
      <c r="K2703" s="343"/>
      <c r="O2703" s="466"/>
      <c r="P2703" s="467"/>
      <c r="Q2703" s="468"/>
      <c r="R2703" s="470"/>
      <c r="S2703" s="470"/>
      <c r="T2703" s="470"/>
      <c r="U2703" s="470"/>
      <c r="V2703" s="470"/>
      <c r="W2703" s="470"/>
      <c r="X2703" s="470"/>
      <c r="Y2703" s="470"/>
      <c r="Z2703" s="470"/>
      <c r="AA2703" s="470"/>
      <c r="AB2703" s="470"/>
      <c r="AC2703" s="466"/>
      <c r="AD2703" s="467"/>
    </row>
    <row r="2704" spans="2:30" ht="3.65" customHeight="1">
      <c r="B2704" s="212"/>
      <c r="K2704" s="343"/>
      <c r="O2704" s="466"/>
      <c r="P2704" s="467"/>
      <c r="Q2704" s="468"/>
      <c r="R2704" s="470"/>
      <c r="S2704" s="470"/>
      <c r="T2704" s="470"/>
      <c r="U2704" s="470"/>
      <c r="V2704" s="470"/>
      <c r="W2704" s="470"/>
      <c r="X2704" s="470"/>
      <c r="Y2704" s="470"/>
      <c r="Z2704" s="470"/>
      <c r="AA2704" s="470"/>
      <c r="AB2704" s="470"/>
      <c r="AC2704" s="466"/>
      <c r="AD2704" s="467"/>
    </row>
    <row r="2705" spans="2:109" ht="3.65" customHeight="1">
      <c r="B2705" s="212"/>
      <c r="K2705" s="343"/>
      <c r="O2705" s="466"/>
      <c r="P2705" s="467"/>
      <c r="Q2705" s="468"/>
      <c r="R2705" s="470"/>
      <c r="S2705" s="470"/>
      <c r="T2705" s="470"/>
      <c r="U2705" s="470"/>
      <c r="V2705" s="470"/>
      <c r="W2705" s="470"/>
      <c r="X2705" s="470"/>
      <c r="Y2705" s="470"/>
      <c r="Z2705" s="470"/>
      <c r="AA2705" s="470"/>
      <c r="AB2705" s="470"/>
      <c r="AC2705" s="466"/>
      <c r="AD2705" s="467"/>
    </row>
    <row r="2706" spans="2:109" ht="3.65" customHeight="1">
      <c r="B2706" s="212"/>
      <c r="K2706" s="343"/>
      <c r="O2706" s="492"/>
      <c r="P2706" s="493"/>
      <c r="Q2706" s="468"/>
      <c r="R2706" s="470"/>
      <c r="S2706" s="470"/>
      <c r="T2706" s="470"/>
      <c r="U2706" s="470"/>
      <c r="V2706" s="470"/>
      <c r="W2706" s="470"/>
      <c r="X2706" s="470"/>
      <c r="Y2706" s="470"/>
      <c r="Z2706" s="470"/>
      <c r="AA2706" s="470"/>
      <c r="AB2706" s="483"/>
      <c r="AC2706" s="492"/>
      <c r="AD2706" s="493"/>
    </row>
    <row r="2707" spans="2:109" ht="3.65" customHeight="1">
      <c r="B2707" s="212"/>
      <c r="K2707" s="343"/>
      <c r="O2707" s="492"/>
      <c r="P2707" s="493"/>
      <c r="Q2707" s="496"/>
      <c r="R2707" s="470"/>
      <c r="S2707" s="470"/>
      <c r="T2707" s="470"/>
      <c r="U2707" s="470"/>
      <c r="V2707" s="470"/>
      <c r="W2707" s="470"/>
      <c r="X2707" s="470"/>
      <c r="Y2707" s="994" t="s">
        <v>220</v>
      </c>
      <c r="Z2707" s="994"/>
      <c r="AA2707" s="994"/>
      <c r="AB2707" s="995"/>
      <c r="AC2707" s="492"/>
      <c r="AD2707" s="493"/>
    </row>
    <row r="2708" spans="2:109" ht="3.65" customHeight="1">
      <c r="B2708" s="212"/>
      <c r="K2708" s="343"/>
      <c r="O2708" s="492"/>
      <c r="P2708" s="493"/>
      <c r="Q2708" s="497"/>
      <c r="R2708" s="498"/>
      <c r="S2708" s="498"/>
      <c r="T2708" s="498"/>
      <c r="U2708" s="498"/>
      <c r="V2708" s="498"/>
      <c r="W2708" s="498"/>
      <c r="X2708" s="498"/>
      <c r="Y2708" s="1542"/>
      <c r="Z2708" s="1542"/>
      <c r="AA2708" s="1542"/>
      <c r="AB2708" s="1545"/>
      <c r="AC2708" s="492"/>
      <c r="AD2708" s="493"/>
    </row>
    <row r="2709" spans="2:109" ht="3.65" customHeight="1">
      <c r="B2709" s="212"/>
      <c r="K2709" s="343"/>
      <c r="O2709" s="486"/>
      <c r="P2709" s="487"/>
      <c r="Q2709" s="487"/>
      <c r="R2709" s="487"/>
      <c r="S2709" s="487"/>
      <c r="T2709" s="487"/>
      <c r="U2709" s="487"/>
      <c r="V2709" s="487"/>
      <c r="W2709" s="487"/>
      <c r="X2709" s="487"/>
      <c r="Y2709" s="487"/>
      <c r="Z2709" s="487"/>
      <c r="AA2709" s="487"/>
      <c r="AB2709" s="487"/>
      <c r="AC2709" s="487"/>
      <c r="AD2709" s="488"/>
    </row>
    <row r="2710" spans="2:109" ht="3.65" customHeight="1">
      <c r="B2710" s="212"/>
      <c r="K2710" s="343"/>
      <c r="O2710" s="489"/>
      <c r="P2710" s="490"/>
      <c r="Q2710" s="490"/>
      <c r="R2710" s="490"/>
      <c r="S2710" s="490"/>
      <c r="T2710" s="490"/>
      <c r="U2710" s="490"/>
      <c r="V2710" s="490"/>
      <c r="W2710" s="490"/>
      <c r="X2710" s="490"/>
      <c r="Y2710" s="490"/>
      <c r="Z2710" s="490"/>
      <c r="AA2710" s="490"/>
      <c r="AB2710" s="490"/>
      <c r="AC2710" s="490"/>
      <c r="AD2710" s="491"/>
    </row>
    <row r="2711" spans="2:109" ht="3.65" customHeight="1">
      <c r="B2711" s="212"/>
      <c r="K2711" s="343"/>
      <c r="O2711" s="476"/>
      <c r="P2711" s="477"/>
      <c r="Q2711" s="477"/>
      <c r="R2711" s="477"/>
      <c r="S2711" s="477"/>
      <c r="T2711" s="477"/>
      <c r="U2711" s="477"/>
      <c r="V2711" s="477"/>
      <c r="W2711" s="477"/>
      <c r="X2711" s="477"/>
      <c r="Y2711" s="477"/>
      <c r="Z2711" s="477"/>
      <c r="AA2711" s="477"/>
      <c r="AB2711" s="477"/>
      <c r="AC2711" s="477"/>
      <c r="AD2711" s="478"/>
    </row>
    <row r="2712" spans="2:109" ht="3.65" customHeight="1">
      <c r="B2712" s="212"/>
      <c r="K2712" s="343"/>
      <c r="O2712" s="476"/>
      <c r="P2712" s="477"/>
      <c r="Q2712" s="477"/>
      <c r="R2712" s="477"/>
      <c r="S2712" s="477"/>
      <c r="T2712" s="477"/>
      <c r="U2712" s="477"/>
      <c r="V2712" s="477"/>
      <c r="W2712" s="477"/>
      <c r="X2712" s="477"/>
      <c r="Y2712" s="477"/>
      <c r="Z2712" s="477"/>
      <c r="AA2712" s="477"/>
      <c r="AB2712" s="477"/>
      <c r="AC2712" s="477"/>
      <c r="AD2712" s="478"/>
    </row>
    <row r="2713" spans="2:109" ht="3.65" customHeight="1">
      <c r="B2713" s="212"/>
      <c r="K2713" s="343"/>
      <c r="O2713" s="476"/>
      <c r="P2713" s="477"/>
      <c r="Q2713" s="477"/>
      <c r="R2713" s="477"/>
      <c r="S2713" s="477"/>
      <c r="T2713" s="477"/>
      <c r="U2713" s="477"/>
      <c r="V2713" s="477"/>
      <c r="W2713" s="477"/>
      <c r="X2713" s="477"/>
      <c r="Y2713" s="477"/>
      <c r="Z2713" s="477"/>
      <c r="AA2713" s="477"/>
      <c r="AB2713" s="477"/>
      <c r="AC2713" s="477"/>
      <c r="AD2713" s="478"/>
    </row>
    <row r="2714" spans="2:109" ht="3.65" customHeight="1">
      <c r="B2714" s="212"/>
      <c r="K2714" s="343"/>
      <c r="O2714" s="479"/>
      <c r="P2714" s="480"/>
      <c r="Q2714" s="480"/>
      <c r="R2714" s="480"/>
      <c r="S2714" s="480"/>
      <c r="T2714" s="480"/>
      <c r="U2714" s="480"/>
      <c r="V2714" s="480"/>
      <c r="W2714" s="480"/>
      <c r="X2714" s="480"/>
      <c r="Y2714" s="480"/>
      <c r="Z2714" s="480"/>
      <c r="AA2714" s="480"/>
      <c r="AB2714" s="480"/>
      <c r="AC2714" s="480"/>
      <c r="AD2714" s="481"/>
    </row>
    <row r="2715" spans="2:109" ht="3.65" customHeight="1">
      <c r="B2715" s="212"/>
      <c r="K2715" s="343"/>
    </row>
    <row r="2716" spans="2:109" ht="3.65" customHeight="1">
      <c r="B2716" s="205"/>
      <c r="C2716" s="259"/>
      <c r="D2716" s="259"/>
      <c r="E2716" s="259"/>
      <c r="F2716" s="259"/>
      <c r="G2716" s="259"/>
      <c r="H2716" s="259"/>
      <c r="I2716" s="259"/>
      <c r="J2716" s="259"/>
      <c r="K2716" s="323"/>
      <c r="L2716" s="259"/>
      <c r="M2716" s="259"/>
      <c r="N2716" s="259"/>
      <c r="O2716" s="259"/>
      <c r="P2716" s="259"/>
      <c r="Q2716" s="259"/>
      <c r="R2716" s="259"/>
      <c r="S2716" s="259"/>
      <c r="T2716" s="259"/>
      <c r="U2716" s="259"/>
      <c r="V2716" s="259"/>
      <c r="W2716" s="259"/>
      <c r="X2716" s="259"/>
      <c r="Y2716" s="259"/>
      <c r="Z2716" s="259"/>
      <c r="AA2716" s="259"/>
      <c r="AB2716" s="259"/>
      <c r="AC2716" s="259"/>
      <c r="AD2716" s="259"/>
      <c r="AE2716" s="259"/>
      <c r="AF2716" s="259"/>
      <c r="AG2716" s="259"/>
      <c r="AH2716" s="259"/>
      <c r="AI2716" s="259"/>
      <c r="AJ2716" s="259"/>
      <c r="AK2716" s="259"/>
      <c r="AL2716" s="259"/>
      <c r="AM2716" s="259"/>
      <c r="AN2716" s="259"/>
      <c r="AO2716" s="259"/>
      <c r="AP2716" s="259"/>
      <c r="AQ2716" s="259"/>
      <c r="AR2716" s="259"/>
      <c r="AS2716" s="259"/>
      <c r="AT2716" s="259"/>
      <c r="AU2716" s="259"/>
      <c r="AV2716" s="259"/>
      <c r="AW2716" s="259"/>
      <c r="AX2716" s="259"/>
      <c r="AY2716" s="259"/>
      <c r="AZ2716" s="259"/>
      <c r="BA2716" s="259"/>
      <c r="BB2716" s="259"/>
      <c r="BC2716" s="259"/>
      <c r="BD2716" s="259"/>
      <c r="BE2716" s="259"/>
      <c r="BF2716" s="259"/>
      <c r="BG2716" s="259"/>
      <c r="BH2716" s="259"/>
      <c r="BI2716" s="259"/>
      <c r="BJ2716" s="259"/>
      <c r="BK2716" s="259"/>
      <c r="BL2716" s="259"/>
      <c r="BM2716" s="259"/>
      <c r="BN2716" s="259"/>
      <c r="BO2716" s="259"/>
      <c r="BP2716" s="259"/>
      <c r="BQ2716" s="259"/>
      <c r="BR2716" s="259"/>
      <c r="BS2716" s="259"/>
      <c r="BT2716" s="259"/>
      <c r="BU2716" s="259"/>
      <c r="BV2716" s="259"/>
      <c r="BW2716" s="259"/>
      <c r="BX2716" s="259"/>
      <c r="BY2716" s="259"/>
      <c r="BZ2716" s="259"/>
      <c r="CA2716" s="259"/>
      <c r="CB2716" s="259"/>
      <c r="CC2716" s="259"/>
      <c r="CD2716" s="259"/>
      <c r="CE2716" s="259"/>
      <c r="CF2716" s="259"/>
      <c r="CG2716" s="259"/>
      <c r="CH2716" s="259"/>
      <c r="CI2716" s="259"/>
      <c r="CJ2716" s="259"/>
      <c r="CK2716" s="259"/>
      <c r="CL2716" s="259"/>
      <c r="CM2716" s="259"/>
      <c r="CN2716" s="259"/>
      <c r="CO2716" s="259"/>
      <c r="CP2716" s="259"/>
      <c r="CQ2716" s="259"/>
      <c r="CR2716" s="259"/>
      <c r="CS2716" s="259"/>
      <c r="CT2716" s="259"/>
      <c r="CU2716" s="259"/>
      <c r="CV2716" s="259"/>
      <c r="CW2716" s="259"/>
      <c r="CX2716" s="259"/>
      <c r="CY2716" s="259"/>
      <c r="CZ2716" s="259"/>
      <c r="DA2716" s="259"/>
      <c r="DB2716" s="259"/>
      <c r="DC2716" s="259"/>
      <c r="DD2716" s="259"/>
      <c r="DE2716" s="259"/>
    </row>
    <row r="2717" spans="2:109" ht="14.5" customHeight="1">
      <c r="B2717" s="340" t="str">
        <f>"T_VBB"&amp;"X"&amp;G2717&amp;"X"&amp;I2717&amp;"X"&amp;J2717</f>
        <v>T_VBBX2000X1of4X2000</v>
      </c>
      <c r="C2717" s="208"/>
      <c r="D2717" s="209" t="s">
        <v>75</v>
      </c>
      <c r="E2717" s="341" t="s">
        <v>220</v>
      </c>
      <c r="F2717" s="208" t="s">
        <v>125</v>
      </c>
      <c r="G2717" s="456">
        <v>2000</v>
      </c>
      <c r="H2717" s="325" t="s">
        <v>117</v>
      </c>
      <c r="I2717" s="457" t="s">
        <v>191</v>
      </c>
      <c r="J2717" s="210">
        <v>2000</v>
      </c>
      <c r="K2717" s="342"/>
      <c r="L2717" s="260"/>
      <c r="M2717" s="260"/>
      <c r="N2717" s="260"/>
      <c r="O2717" s="260"/>
      <c r="P2717" s="260"/>
      <c r="Q2717" s="260"/>
      <c r="R2717" s="260"/>
      <c r="S2717" s="260"/>
      <c r="T2717" s="260"/>
      <c r="U2717" s="260"/>
      <c r="V2717" s="260"/>
      <c r="W2717" s="260"/>
      <c r="X2717" s="260"/>
      <c r="Y2717" s="260"/>
      <c r="Z2717" s="260"/>
      <c r="AA2717" s="260"/>
      <c r="AB2717" s="260"/>
      <c r="AC2717" s="260"/>
      <c r="AD2717" s="260"/>
      <c r="AE2717" s="260"/>
      <c r="AF2717" s="260"/>
      <c r="AG2717" s="260"/>
      <c r="AH2717" s="260"/>
      <c r="AI2717" s="260"/>
      <c r="AJ2717" s="260"/>
      <c r="AK2717" s="260"/>
      <c r="AL2717" s="260"/>
      <c r="AM2717" s="260"/>
      <c r="AN2717" s="260"/>
      <c r="AO2717" s="260"/>
      <c r="AP2717" s="260"/>
      <c r="AQ2717" s="260"/>
      <c r="AR2717" s="260"/>
      <c r="AS2717" s="260"/>
      <c r="AT2717" s="260"/>
      <c r="AU2717" s="260"/>
      <c r="AV2717" s="260"/>
      <c r="AW2717" s="260"/>
      <c r="AX2717" s="260"/>
      <c r="AY2717" s="260"/>
      <c r="AZ2717" s="260"/>
      <c r="BA2717" s="260"/>
      <c r="BB2717" s="260"/>
      <c r="BC2717" s="260"/>
      <c r="BD2717" s="260"/>
      <c r="BE2717" s="260"/>
      <c r="BF2717" s="260"/>
      <c r="BG2717" s="260"/>
      <c r="BH2717" s="260"/>
      <c r="BI2717" s="260"/>
      <c r="BJ2717" s="260"/>
      <c r="BK2717" s="260"/>
      <c r="BL2717" s="260"/>
      <c r="BM2717" s="260"/>
      <c r="BN2717" s="260"/>
      <c r="BO2717" s="260"/>
      <c r="BP2717" s="260"/>
      <c r="BQ2717" s="260"/>
      <c r="BR2717" s="260"/>
      <c r="BS2717" s="260"/>
      <c r="BT2717" s="260"/>
      <c r="BU2717" s="260"/>
      <c r="BV2717" s="260"/>
      <c r="BW2717" s="260"/>
      <c r="BX2717" s="260"/>
      <c r="BY2717" s="260"/>
      <c r="BZ2717" s="260"/>
      <c r="CA2717" s="260"/>
      <c r="CB2717" s="260"/>
      <c r="CC2717" s="260"/>
      <c r="CD2717" s="260"/>
      <c r="CE2717" s="260"/>
      <c r="CF2717" s="260"/>
      <c r="CG2717" s="260"/>
      <c r="CH2717" s="260"/>
      <c r="CI2717" s="260"/>
      <c r="CJ2717" s="260"/>
      <c r="CK2717" s="260"/>
      <c r="CL2717" s="260"/>
      <c r="CM2717" s="260"/>
      <c r="CN2717" s="260"/>
      <c r="CO2717" s="260"/>
      <c r="CP2717" s="260"/>
      <c r="CQ2717" s="260"/>
      <c r="CR2717" s="260"/>
      <c r="CS2717" s="260"/>
      <c r="CT2717" s="260"/>
      <c r="CU2717" s="260"/>
      <c r="CV2717" s="260"/>
      <c r="CW2717" s="260"/>
      <c r="CX2717" s="260"/>
      <c r="CY2717" s="260"/>
      <c r="CZ2717" s="260"/>
      <c r="DA2717" s="260"/>
      <c r="DB2717" s="260"/>
      <c r="DC2717" s="260"/>
      <c r="DD2717" s="260"/>
      <c r="DE2717" s="260"/>
    </row>
    <row r="2718" spans="2:109" ht="3.65" customHeight="1">
      <c r="B2718" s="326" t="str">
        <f>MID(D2717,1,1)&amp;"_"&amp;E2717&amp;"X"&amp;MID(H2717,3,4)&amp;"X"&amp;MID(J2717,3,4)&amp;G2717&amp;I2717</f>
        <v>T_VBBX400X0020001of4</v>
      </c>
      <c r="K2718" s="343"/>
    </row>
    <row r="2719" spans="2:109" ht="3.65" customHeight="1">
      <c r="B2719" s="212"/>
      <c r="K2719" s="343"/>
      <c r="O2719" s="486"/>
      <c r="P2719" s="487"/>
      <c r="Q2719" s="487"/>
      <c r="R2719" s="487"/>
      <c r="S2719" s="487"/>
      <c r="T2719" s="487"/>
      <c r="U2719" s="487"/>
      <c r="V2719" s="487"/>
      <c r="W2719" s="487"/>
      <c r="X2719" s="487"/>
      <c r="Y2719" s="487"/>
      <c r="Z2719" s="487"/>
      <c r="AA2719" s="487"/>
      <c r="AB2719" s="487"/>
      <c r="AC2719" s="487"/>
      <c r="AD2719" s="488"/>
    </row>
    <row r="2720" spans="2:109" ht="3.65" customHeight="1">
      <c r="B2720" s="212"/>
      <c r="K2720" s="343"/>
      <c r="O2720" s="489"/>
      <c r="P2720" s="490"/>
      <c r="Q2720" s="490"/>
      <c r="R2720" s="490"/>
      <c r="S2720" s="490"/>
      <c r="T2720" s="490"/>
      <c r="U2720" s="490"/>
      <c r="V2720" s="490"/>
      <c r="W2720" s="490"/>
      <c r="X2720" s="490"/>
      <c r="Y2720" s="490"/>
      <c r="Z2720" s="490"/>
      <c r="AA2720" s="490"/>
      <c r="AB2720" s="490"/>
      <c r="AC2720" s="490"/>
      <c r="AD2720" s="491"/>
    </row>
    <row r="2721" spans="2:30" ht="3.65" customHeight="1">
      <c r="B2721" s="212"/>
      <c r="K2721" s="343"/>
      <c r="O2721" s="466"/>
      <c r="P2721" s="467"/>
      <c r="Q2721" s="956" t="s">
        <v>111</v>
      </c>
      <c r="R2721" s="956"/>
      <c r="S2721" s="956"/>
      <c r="T2721" s="956"/>
      <c r="U2721" s="470"/>
      <c r="V2721" s="470"/>
      <c r="W2721" s="470"/>
      <c r="X2721" s="470"/>
      <c r="AC2721" s="466"/>
      <c r="AD2721" s="467"/>
    </row>
    <row r="2722" spans="2:30" ht="3.65" customHeight="1">
      <c r="B2722" s="212"/>
      <c r="K2722" s="343"/>
      <c r="O2722" s="466"/>
      <c r="P2722" s="467"/>
      <c r="Q2722" s="958"/>
      <c r="R2722" s="958"/>
      <c r="S2722" s="958"/>
      <c r="T2722" s="958"/>
      <c r="U2722" s="470"/>
      <c r="V2722" s="470"/>
      <c r="W2722" s="470"/>
      <c r="X2722" s="470"/>
      <c r="AC2722" s="466"/>
      <c r="AD2722" s="467"/>
    </row>
    <row r="2723" spans="2:30" ht="3.65" customHeight="1">
      <c r="B2723" s="212"/>
      <c r="K2723" s="343"/>
      <c r="O2723" s="466"/>
      <c r="P2723" s="467"/>
      <c r="Q2723" s="958"/>
      <c r="R2723" s="958"/>
      <c r="S2723" s="958"/>
      <c r="T2723" s="958"/>
      <c r="U2723" s="350"/>
      <c r="V2723" s="350"/>
      <c r="W2723" s="350"/>
      <c r="X2723" s="470"/>
      <c r="AC2723" s="466"/>
      <c r="AD2723" s="467"/>
    </row>
    <row r="2724" spans="2:30" ht="3.65" customHeight="1">
      <c r="B2724" s="212"/>
      <c r="K2724" s="343"/>
      <c r="O2724" s="466"/>
      <c r="P2724" s="467"/>
      <c r="Q2724" s="495"/>
      <c r="R2724" s="349"/>
      <c r="S2724" s="896"/>
      <c r="T2724" s="897"/>
      <c r="U2724" s="898"/>
      <c r="V2724" s="350"/>
      <c r="W2724" s="350"/>
      <c r="X2724" s="896"/>
      <c r="Y2724" s="897"/>
      <c r="Z2724" s="928"/>
      <c r="AA2724" s="470"/>
      <c r="AB2724" s="483"/>
      <c r="AC2724" s="466"/>
      <c r="AD2724" s="467"/>
    </row>
    <row r="2725" spans="2:30" ht="3.65" customHeight="1">
      <c r="B2725" s="212"/>
      <c r="K2725" s="343"/>
      <c r="O2725" s="466"/>
      <c r="P2725" s="467"/>
      <c r="Q2725" s="468"/>
      <c r="R2725" s="470"/>
      <c r="S2725" s="899"/>
      <c r="T2725" s="335"/>
      <c r="U2725" s="900"/>
      <c r="V2725" s="350"/>
      <c r="W2725" s="350"/>
      <c r="X2725" s="899"/>
      <c r="Y2725" s="335"/>
      <c r="Z2725" s="900"/>
      <c r="AA2725" s="470"/>
      <c r="AB2725" s="483"/>
      <c r="AC2725" s="466"/>
      <c r="AD2725" s="467"/>
    </row>
    <row r="2726" spans="2:30" ht="3.65" customHeight="1">
      <c r="B2726" s="212"/>
      <c r="K2726" s="343"/>
      <c r="O2726" s="466"/>
      <c r="P2726" s="467"/>
      <c r="Q2726" s="468"/>
      <c r="R2726" s="470"/>
      <c r="S2726" s="875"/>
      <c r="T2726" s="335"/>
      <c r="U2726" s="875"/>
      <c r="V2726" s="350"/>
      <c r="W2726" s="350"/>
      <c r="X2726" s="875"/>
      <c r="Y2726" s="335"/>
      <c r="Z2726" s="875"/>
      <c r="AA2726" s="470"/>
      <c r="AB2726" s="483"/>
      <c r="AC2726" s="466"/>
      <c r="AD2726" s="467"/>
    </row>
    <row r="2727" spans="2:30" ht="3.65" customHeight="1">
      <c r="B2727" s="212"/>
      <c r="K2727" s="343"/>
      <c r="O2727" s="466"/>
      <c r="P2727" s="467"/>
      <c r="Q2727" s="468"/>
      <c r="R2727" s="470"/>
      <c r="S2727" s="875"/>
      <c r="T2727" s="335"/>
      <c r="U2727" s="875"/>
      <c r="V2727" s="350"/>
      <c r="W2727" s="350"/>
      <c r="X2727" s="875"/>
      <c r="Y2727" s="335"/>
      <c r="Z2727" s="875"/>
      <c r="AA2727" s="470"/>
      <c r="AB2727" s="483"/>
      <c r="AC2727" s="466"/>
      <c r="AD2727" s="467"/>
    </row>
    <row r="2728" spans="2:30" ht="3.65" customHeight="1">
      <c r="B2728" s="212"/>
      <c r="K2728" s="343"/>
      <c r="O2728" s="466"/>
      <c r="P2728" s="467"/>
      <c r="Q2728" s="468"/>
      <c r="R2728" s="470"/>
      <c r="S2728" s="875"/>
      <c r="T2728" s="335"/>
      <c r="U2728" s="875"/>
      <c r="V2728" s="350"/>
      <c r="W2728" s="350"/>
      <c r="X2728" s="875"/>
      <c r="Y2728" s="335"/>
      <c r="Z2728" s="875"/>
      <c r="AA2728" s="470"/>
      <c r="AB2728" s="483"/>
      <c r="AC2728" s="466"/>
      <c r="AD2728" s="467"/>
    </row>
    <row r="2729" spans="2:30" ht="3.65" customHeight="1">
      <c r="B2729" s="212"/>
      <c r="K2729" s="343"/>
      <c r="O2729" s="466"/>
      <c r="P2729" s="467"/>
      <c r="Q2729" s="468"/>
      <c r="R2729" s="470"/>
      <c r="S2729" s="875"/>
      <c r="T2729" s="335"/>
      <c r="U2729" s="875"/>
      <c r="V2729" s="350"/>
      <c r="W2729" s="350"/>
      <c r="X2729" s="875"/>
      <c r="Y2729" s="335"/>
      <c r="Z2729" s="875"/>
      <c r="AA2729" s="470"/>
      <c r="AB2729" s="483"/>
      <c r="AC2729" s="466"/>
      <c r="AD2729" s="467"/>
    </row>
    <row r="2730" spans="2:30" ht="3.65" customHeight="1">
      <c r="B2730" s="212"/>
      <c r="K2730" s="343"/>
      <c r="O2730" s="466"/>
      <c r="P2730" s="467"/>
      <c r="Q2730" s="468"/>
      <c r="R2730" s="470"/>
      <c r="S2730" s="875"/>
      <c r="T2730" s="335"/>
      <c r="U2730" s="875"/>
      <c r="V2730" s="350"/>
      <c r="W2730" s="350"/>
      <c r="X2730" s="875"/>
      <c r="Y2730" s="335"/>
      <c r="Z2730" s="875"/>
      <c r="AA2730" s="470"/>
      <c r="AB2730" s="483"/>
      <c r="AC2730" s="466"/>
      <c r="AD2730" s="467"/>
    </row>
    <row r="2731" spans="2:30" ht="3.65" customHeight="1">
      <c r="B2731" s="212"/>
      <c r="K2731" s="343"/>
      <c r="O2731" s="466"/>
      <c r="P2731" s="467"/>
      <c r="Q2731" s="468"/>
      <c r="R2731" s="470"/>
      <c r="S2731" s="875"/>
      <c r="T2731" s="335"/>
      <c r="U2731" s="875"/>
      <c r="V2731" s="350"/>
      <c r="W2731" s="350"/>
      <c r="X2731" s="875"/>
      <c r="Y2731" s="335"/>
      <c r="Z2731" s="875"/>
      <c r="AA2731" s="470"/>
      <c r="AB2731" s="483"/>
      <c r="AC2731" s="466"/>
      <c r="AD2731" s="467"/>
    </row>
    <row r="2732" spans="2:30" ht="3.65" customHeight="1">
      <c r="B2732" s="212"/>
      <c r="K2732" s="343"/>
      <c r="O2732" s="466"/>
      <c r="P2732" s="467"/>
      <c r="Q2732" s="468"/>
      <c r="R2732" s="470"/>
      <c r="S2732" s="875"/>
      <c r="T2732" s="335"/>
      <c r="U2732" s="875"/>
      <c r="V2732" s="350"/>
      <c r="W2732" s="350"/>
      <c r="X2732" s="875"/>
      <c r="Y2732" s="335"/>
      <c r="Z2732" s="875"/>
      <c r="AA2732" s="470"/>
      <c r="AB2732" s="483"/>
      <c r="AC2732" s="466"/>
      <c r="AD2732" s="467"/>
    </row>
    <row r="2733" spans="2:30" ht="3.65" customHeight="1">
      <c r="B2733" s="212"/>
      <c r="K2733" s="343"/>
      <c r="O2733" s="466"/>
      <c r="P2733" s="467"/>
      <c r="Q2733" s="468"/>
      <c r="R2733" s="470"/>
      <c r="S2733" s="875"/>
      <c r="T2733" s="335"/>
      <c r="U2733" s="875"/>
      <c r="V2733" s="350"/>
      <c r="W2733" s="350"/>
      <c r="X2733" s="875"/>
      <c r="Y2733" s="335"/>
      <c r="Z2733" s="875"/>
      <c r="AA2733" s="470"/>
      <c r="AB2733" s="483"/>
      <c r="AC2733" s="466"/>
      <c r="AD2733" s="467"/>
    </row>
    <row r="2734" spans="2:30" ht="3.65" customHeight="1">
      <c r="B2734" s="212"/>
      <c r="K2734" s="343"/>
      <c r="O2734" s="466"/>
      <c r="P2734" s="467"/>
      <c r="Q2734" s="468"/>
      <c r="R2734" s="470"/>
      <c r="S2734" s="875"/>
      <c r="T2734" s="335"/>
      <c r="U2734" s="875"/>
      <c r="V2734" s="350"/>
      <c r="W2734" s="350"/>
      <c r="X2734" s="875"/>
      <c r="Y2734" s="335"/>
      <c r="Z2734" s="875"/>
      <c r="AA2734" s="470"/>
      <c r="AB2734" s="483"/>
      <c r="AC2734" s="466"/>
      <c r="AD2734" s="467"/>
    </row>
    <row r="2735" spans="2:30" ht="3.65" customHeight="1">
      <c r="B2735" s="212"/>
      <c r="K2735" s="343"/>
      <c r="O2735" s="466"/>
      <c r="P2735" s="467"/>
      <c r="Q2735" s="468"/>
      <c r="R2735" s="470"/>
      <c r="S2735" s="875"/>
      <c r="T2735" s="335"/>
      <c r="U2735" s="875"/>
      <c r="V2735" s="350"/>
      <c r="W2735" s="350"/>
      <c r="X2735" s="875"/>
      <c r="Y2735" s="335"/>
      <c r="Z2735" s="875"/>
      <c r="AA2735" s="470"/>
      <c r="AB2735" s="483"/>
      <c r="AC2735" s="466"/>
      <c r="AD2735" s="467"/>
    </row>
    <row r="2736" spans="2:30" ht="3.65" customHeight="1">
      <c r="B2736" s="212"/>
      <c r="K2736" s="343"/>
      <c r="O2736" s="466"/>
      <c r="P2736" s="467"/>
      <c r="Q2736" s="468"/>
      <c r="R2736" s="470"/>
      <c r="S2736" s="875"/>
      <c r="T2736" s="335"/>
      <c r="U2736" s="875"/>
      <c r="V2736" s="350"/>
      <c r="W2736" s="350"/>
      <c r="X2736" s="875"/>
      <c r="Y2736" s="335"/>
      <c r="Z2736" s="875"/>
      <c r="AA2736" s="470"/>
      <c r="AB2736" s="483"/>
      <c r="AC2736" s="466"/>
      <c r="AD2736" s="467"/>
    </row>
    <row r="2737" spans="2:30" ht="3.65" customHeight="1">
      <c r="B2737" s="212"/>
      <c r="K2737" s="343"/>
      <c r="O2737" s="466"/>
      <c r="P2737" s="467"/>
      <c r="Q2737" s="468"/>
      <c r="R2737" s="470"/>
      <c r="S2737" s="875"/>
      <c r="T2737" s="335"/>
      <c r="U2737" s="875"/>
      <c r="V2737" s="350"/>
      <c r="W2737" s="350"/>
      <c r="X2737" s="875"/>
      <c r="Y2737" s="335"/>
      <c r="Z2737" s="875"/>
      <c r="AA2737" s="470"/>
      <c r="AB2737" s="483"/>
      <c r="AC2737" s="466"/>
      <c r="AD2737" s="467"/>
    </row>
    <row r="2738" spans="2:30" ht="3.65" customHeight="1">
      <c r="B2738" s="212"/>
      <c r="K2738" s="343"/>
      <c r="O2738" s="466"/>
      <c r="P2738" s="467"/>
      <c r="Q2738" s="468"/>
      <c r="R2738" s="470"/>
      <c r="S2738" s="875"/>
      <c r="T2738" s="335"/>
      <c r="U2738" s="875"/>
      <c r="V2738" s="350"/>
      <c r="W2738" s="350"/>
      <c r="X2738" s="875"/>
      <c r="Y2738" s="335"/>
      <c r="Z2738" s="875"/>
      <c r="AA2738" s="470"/>
      <c r="AB2738" s="483"/>
      <c r="AC2738" s="466"/>
      <c r="AD2738" s="467"/>
    </row>
    <row r="2739" spans="2:30" ht="3.65" customHeight="1">
      <c r="B2739" s="212"/>
      <c r="K2739" s="343"/>
      <c r="O2739" s="466"/>
      <c r="P2739" s="467"/>
      <c r="Q2739" s="468"/>
      <c r="R2739" s="470"/>
      <c r="S2739" s="899"/>
      <c r="T2739" s="335"/>
      <c r="U2739" s="900"/>
      <c r="V2739" s="350"/>
      <c r="W2739" s="350"/>
      <c r="X2739" s="899"/>
      <c r="Y2739" s="335"/>
      <c r="Z2739" s="900"/>
      <c r="AA2739" s="470"/>
      <c r="AB2739" s="483"/>
      <c r="AC2739" s="466"/>
      <c r="AD2739" s="467"/>
    </row>
    <row r="2740" spans="2:30" ht="3.65" customHeight="1">
      <c r="B2740" s="212"/>
      <c r="K2740" s="343"/>
      <c r="O2740" s="466"/>
      <c r="P2740" s="467"/>
      <c r="Q2740" s="468"/>
      <c r="R2740" s="470"/>
      <c r="S2740" s="902"/>
      <c r="T2740" s="903"/>
      <c r="U2740" s="904"/>
      <c r="V2740" s="350"/>
      <c r="W2740" s="350"/>
      <c r="X2740" s="902"/>
      <c r="Y2740" s="903"/>
      <c r="Z2740" s="904"/>
      <c r="AA2740" s="470"/>
      <c r="AB2740" s="483"/>
      <c r="AC2740" s="466"/>
      <c r="AD2740" s="467"/>
    </row>
    <row r="2741" spans="2:30" ht="3.65" customHeight="1">
      <c r="B2741" s="212"/>
      <c r="K2741" s="343"/>
      <c r="O2741" s="466"/>
      <c r="P2741" s="467"/>
      <c r="Q2741" s="468"/>
      <c r="R2741" s="470"/>
      <c r="S2741" s="470"/>
      <c r="T2741" s="470"/>
      <c r="U2741" s="470"/>
      <c r="V2741" s="350"/>
      <c r="W2741" s="350"/>
      <c r="X2741" s="470"/>
      <c r="Y2741" s="470"/>
      <c r="Z2741" s="470"/>
      <c r="AA2741" s="470"/>
      <c r="AB2741" s="483"/>
      <c r="AC2741" s="466"/>
      <c r="AD2741" s="467"/>
    </row>
    <row r="2742" spans="2:30" ht="3.65" customHeight="1">
      <c r="B2742" s="212"/>
      <c r="K2742" s="343"/>
      <c r="O2742" s="466"/>
      <c r="P2742" s="467"/>
      <c r="Q2742" s="468"/>
      <c r="R2742" s="470"/>
      <c r="S2742" s="470"/>
      <c r="T2742" s="470"/>
      <c r="U2742" s="470"/>
      <c r="V2742" s="350"/>
      <c r="W2742" s="350"/>
      <c r="X2742" s="470"/>
      <c r="Y2742" s="470"/>
      <c r="Z2742" s="470"/>
      <c r="AA2742" s="470"/>
      <c r="AB2742" s="483"/>
      <c r="AC2742" s="466"/>
      <c r="AD2742" s="467"/>
    </row>
    <row r="2743" spans="2:30" ht="3.65" customHeight="1">
      <c r="B2743" s="212"/>
      <c r="K2743" s="343"/>
      <c r="O2743" s="466"/>
      <c r="P2743" s="467"/>
      <c r="Q2743" s="468"/>
      <c r="R2743" s="470"/>
      <c r="S2743" s="470"/>
      <c r="T2743" s="470"/>
      <c r="U2743" s="470"/>
      <c r="V2743" s="350"/>
      <c r="W2743" s="350"/>
      <c r="X2743" s="470"/>
      <c r="Y2743" s="470"/>
      <c r="Z2743" s="470"/>
      <c r="AA2743" s="470"/>
      <c r="AB2743" s="483"/>
      <c r="AC2743" s="466"/>
      <c r="AD2743" s="467"/>
    </row>
    <row r="2744" spans="2:30" ht="3.65" customHeight="1">
      <c r="B2744" s="212"/>
      <c r="K2744" s="343"/>
      <c r="O2744" s="466"/>
      <c r="P2744" s="467"/>
      <c r="Q2744" s="468"/>
      <c r="R2744" s="470"/>
      <c r="S2744" s="470"/>
      <c r="T2744" s="470"/>
      <c r="U2744" s="470"/>
      <c r="V2744" s="350"/>
      <c r="W2744" s="350"/>
      <c r="X2744" s="470"/>
      <c r="Y2744" s="470"/>
      <c r="Z2744" s="470"/>
      <c r="AA2744" s="470"/>
      <c r="AB2744" s="483"/>
      <c r="AC2744" s="466"/>
      <c r="AD2744" s="467"/>
    </row>
    <row r="2745" spans="2:30" ht="3.65" customHeight="1">
      <c r="B2745" s="212"/>
      <c r="K2745" s="343"/>
      <c r="O2745" s="466"/>
      <c r="P2745" s="467"/>
      <c r="Q2745" s="468"/>
      <c r="R2745" s="470"/>
      <c r="S2745" s="470"/>
      <c r="T2745" s="470"/>
      <c r="U2745" s="470"/>
      <c r="V2745" s="350"/>
      <c r="W2745" s="350"/>
      <c r="X2745" s="470"/>
      <c r="Y2745" s="470"/>
      <c r="Z2745" s="470"/>
      <c r="AA2745" s="470"/>
      <c r="AB2745" s="483"/>
      <c r="AC2745" s="466"/>
      <c r="AD2745" s="467"/>
    </row>
    <row r="2746" spans="2:30" ht="3.65" customHeight="1">
      <c r="B2746" s="212"/>
      <c r="K2746" s="343"/>
      <c r="O2746" s="466"/>
      <c r="P2746" s="467"/>
      <c r="Q2746" s="468"/>
      <c r="R2746" s="470"/>
      <c r="S2746" s="470"/>
      <c r="T2746" s="470"/>
      <c r="U2746" s="470"/>
      <c r="V2746" s="350"/>
      <c r="W2746" s="350"/>
      <c r="X2746" s="470"/>
      <c r="Y2746" s="470"/>
      <c r="Z2746" s="470"/>
      <c r="AA2746" s="470"/>
      <c r="AB2746" s="483"/>
      <c r="AC2746" s="466"/>
      <c r="AD2746" s="467"/>
    </row>
    <row r="2747" spans="2:30" ht="3.65" customHeight="1">
      <c r="B2747" s="212"/>
      <c r="K2747" s="343"/>
      <c r="O2747" s="466"/>
      <c r="P2747" s="467"/>
      <c r="Q2747" s="468"/>
      <c r="R2747" s="470"/>
      <c r="S2747" s="470"/>
      <c r="T2747" s="470"/>
      <c r="U2747" s="470"/>
      <c r="V2747" s="350"/>
      <c r="W2747" s="350"/>
      <c r="X2747" s="470"/>
      <c r="Y2747" s="470"/>
      <c r="Z2747" s="470"/>
      <c r="AA2747" s="470"/>
      <c r="AB2747" s="483"/>
      <c r="AC2747" s="466"/>
      <c r="AD2747" s="467"/>
    </row>
    <row r="2748" spans="2:30" ht="3.65" customHeight="1">
      <c r="B2748" s="212"/>
      <c r="K2748" s="343"/>
      <c r="O2748" s="466"/>
      <c r="P2748" s="467"/>
      <c r="Q2748" s="468"/>
      <c r="R2748" s="470"/>
      <c r="S2748" s="470"/>
      <c r="T2748" s="470"/>
      <c r="U2748" s="470"/>
      <c r="V2748" s="350"/>
      <c r="W2748" s="350"/>
      <c r="X2748" s="470"/>
      <c r="Y2748" s="470"/>
      <c r="Z2748" s="470"/>
      <c r="AA2748" s="470"/>
      <c r="AB2748" s="483"/>
      <c r="AC2748" s="466"/>
      <c r="AD2748" s="467"/>
    </row>
    <row r="2749" spans="2:30" ht="3.65" customHeight="1">
      <c r="B2749" s="212"/>
      <c r="K2749" s="343"/>
      <c r="O2749" s="466"/>
      <c r="P2749" s="467"/>
      <c r="Q2749" s="468"/>
      <c r="R2749" s="470"/>
      <c r="S2749" s="470"/>
      <c r="T2749" s="470"/>
      <c r="U2749" s="470"/>
      <c r="V2749" s="350"/>
      <c r="W2749" s="350"/>
      <c r="X2749" s="470"/>
      <c r="Y2749" s="470"/>
      <c r="Z2749" s="470"/>
      <c r="AA2749" s="470"/>
      <c r="AB2749" s="483"/>
      <c r="AC2749" s="466"/>
      <c r="AD2749" s="467"/>
    </row>
    <row r="2750" spans="2:30" ht="3.65" customHeight="1">
      <c r="B2750" s="212"/>
      <c r="K2750" s="343"/>
      <c r="O2750" s="466"/>
      <c r="P2750" s="467"/>
      <c r="Q2750" s="468"/>
      <c r="R2750" s="470"/>
      <c r="S2750" s="470"/>
      <c r="T2750" s="470"/>
      <c r="U2750" s="470"/>
      <c r="V2750" s="350"/>
      <c r="W2750" s="350"/>
      <c r="X2750" s="470"/>
      <c r="Y2750" s="470"/>
      <c r="Z2750" s="470"/>
      <c r="AA2750" s="470"/>
      <c r="AB2750" s="483"/>
      <c r="AC2750" s="466"/>
      <c r="AD2750" s="467"/>
    </row>
    <row r="2751" spans="2:30" ht="3.65" customHeight="1">
      <c r="B2751" s="212"/>
      <c r="K2751" s="343"/>
      <c r="O2751" s="466"/>
      <c r="P2751" s="467"/>
      <c r="Q2751" s="468"/>
      <c r="R2751" s="470"/>
      <c r="S2751" s="470"/>
      <c r="T2751" s="470"/>
      <c r="U2751" s="470"/>
      <c r="V2751" s="350"/>
      <c r="W2751" s="350"/>
      <c r="X2751" s="470"/>
      <c r="Y2751" s="470"/>
      <c r="Z2751" s="470"/>
      <c r="AA2751" s="470"/>
      <c r="AB2751" s="483"/>
      <c r="AC2751" s="466"/>
      <c r="AD2751" s="467"/>
    </row>
    <row r="2752" spans="2:30" ht="3.65" customHeight="1">
      <c r="B2752" s="212"/>
      <c r="K2752" s="343"/>
      <c r="O2752" s="466"/>
      <c r="P2752" s="467"/>
      <c r="Q2752" s="468"/>
      <c r="R2752" s="470"/>
      <c r="S2752" s="470"/>
      <c r="T2752" s="470"/>
      <c r="U2752" s="470"/>
      <c r="V2752" s="350"/>
      <c r="W2752" s="350"/>
      <c r="X2752" s="470"/>
      <c r="Y2752" s="470"/>
      <c r="Z2752" s="470"/>
      <c r="AA2752" s="470"/>
      <c r="AB2752" s="483"/>
      <c r="AC2752" s="466"/>
      <c r="AD2752" s="467"/>
    </row>
    <row r="2753" spans="2:30" ht="3.65" customHeight="1">
      <c r="B2753" s="212"/>
      <c r="K2753" s="343"/>
      <c r="O2753" s="466"/>
      <c r="P2753" s="467"/>
      <c r="Q2753" s="468"/>
      <c r="R2753" s="470"/>
      <c r="S2753" s="470"/>
      <c r="T2753" s="470"/>
      <c r="U2753" s="470"/>
      <c r="V2753" s="350"/>
      <c r="W2753" s="350"/>
      <c r="X2753" s="470"/>
      <c r="Y2753" s="470"/>
      <c r="Z2753" s="470"/>
      <c r="AA2753" s="470"/>
      <c r="AB2753" s="483"/>
      <c r="AC2753" s="466"/>
      <c r="AD2753" s="467"/>
    </row>
    <row r="2754" spans="2:30" ht="3.65" customHeight="1">
      <c r="B2754" s="212"/>
      <c r="K2754" s="343"/>
      <c r="O2754" s="466"/>
      <c r="P2754" s="467"/>
      <c r="Q2754" s="468"/>
      <c r="R2754" s="470"/>
      <c r="S2754" s="470"/>
      <c r="T2754" s="470"/>
      <c r="U2754" s="470"/>
      <c r="V2754" s="350"/>
      <c r="W2754" s="350"/>
      <c r="X2754" s="470"/>
      <c r="Y2754" s="470"/>
      <c r="Z2754" s="470"/>
      <c r="AA2754" s="470"/>
      <c r="AB2754" s="483"/>
      <c r="AC2754" s="466"/>
      <c r="AD2754" s="467"/>
    </row>
    <row r="2755" spans="2:30" ht="3.65" customHeight="1">
      <c r="B2755" s="212"/>
      <c r="K2755" s="343"/>
      <c r="O2755" s="466"/>
      <c r="P2755" s="467"/>
      <c r="Q2755" s="468"/>
      <c r="R2755" s="470"/>
      <c r="S2755" s="470"/>
      <c r="T2755" s="470"/>
      <c r="U2755" s="470"/>
      <c r="V2755" s="350"/>
      <c r="W2755" s="350"/>
      <c r="X2755" s="470"/>
      <c r="Y2755" s="470"/>
      <c r="Z2755" s="470"/>
      <c r="AA2755" s="470"/>
      <c r="AB2755" s="483"/>
      <c r="AC2755" s="466"/>
      <c r="AD2755" s="467"/>
    </row>
    <row r="2756" spans="2:30" ht="3.65" customHeight="1">
      <c r="B2756" s="212"/>
      <c r="K2756" s="343"/>
      <c r="O2756" s="466"/>
      <c r="P2756" s="467"/>
      <c r="Q2756" s="468"/>
      <c r="R2756" s="470"/>
      <c r="S2756" s="470"/>
      <c r="T2756" s="470"/>
      <c r="U2756" s="470"/>
      <c r="V2756" s="350"/>
      <c r="W2756" s="350"/>
      <c r="X2756" s="470"/>
      <c r="Y2756" s="470"/>
      <c r="Z2756" s="470"/>
      <c r="AA2756" s="470"/>
      <c r="AB2756" s="483"/>
      <c r="AC2756" s="466"/>
      <c r="AD2756" s="467"/>
    </row>
    <row r="2757" spans="2:30" ht="3.65" customHeight="1">
      <c r="B2757" s="212"/>
      <c r="K2757" s="343"/>
      <c r="O2757" s="466"/>
      <c r="P2757" s="467"/>
      <c r="Q2757" s="468"/>
      <c r="R2757" s="470"/>
      <c r="S2757" s="470"/>
      <c r="T2757" s="470"/>
      <c r="U2757" s="470"/>
      <c r="V2757" s="350"/>
      <c r="W2757" s="350"/>
      <c r="X2757" s="470"/>
      <c r="Y2757" s="470"/>
      <c r="Z2757" s="470"/>
      <c r="AA2757" s="470"/>
      <c r="AB2757" s="483"/>
      <c r="AC2757" s="466"/>
      <c r="AD2757" s="467"/>
    </row>
    <row r="2758" spans="2:30" ht="3.65" customHeight="1">
      <c r="B2758" s="212"/>
      <c r="K2758" s="343"/>
      <c r="O2758" s="466"/>
      <c r="P2758" s="467"/>
      <c r="Q2758" s="468"/>
      <c r="R2758" s="470"/>
      <c r="S2758" s="470"/>
      <c r="T2758" s="470"/>
      <c r="U2758" s="470"/>
      <c r="V2758" s="350"/>
      <c r="W2758" s="350"/>
      <c r="X2758" s="470"/>
      <c r="Y2758" s="470"/>
      <c r="Z2758" s="470"/>
      <c r="AA2758" s="470"/>
      <c r="AB2758" s="483"/>
      <c r="AC2758" s="466"/>
      <c r="AD2758" s="467"/>
    </row>
    <row r="2759" spans="2:30" ht="3.65" customHeight="1">
      <c r="B2759" s="212"/>
      <c r="K2759" s="343"/>
      <c r="O2759" s="466"/>
      <c r="P2759" s="467"/>
      <c r="Q2759" s="468"/>
      <c r="R2759" s="470"/>
      <c r="S2759" s="470"/>
      <c r="T2759" s="470"/>
      <c r="U2759" s="470"/>
      <c r="V2759" s="350"/>
      <c r="W2759" s="350"/>
      <c r="X2759" s="470"/>
      <c r="Y2759" s="470"/>
      <c r="Z2759" s="470"/>
      <c r="AA2759" s="470"/>
      <c r="AB2759" s="483"/>
      <c r="AC2759" s="466"/>
      <c r="AD2759" s="467"/>
    </row>
    <row r="2760" spans="2:30" ht="3.65" customHeight="1">
      <c r="B2760" s="212"/>
      <c r="K2760" s="343"/>
      <c r="O2760" s="466"/>
      <c r="P2760" s="467"/>
      <c r="Q2760" s="468"/>
      <c r="R2760" s="470"/>
      <c r="S2760" s="470"/>
      <c r="T2760" s="470"/>
      <c r="U2760" s="470"/>
      <c r="V2760" s="350"/>
      <c r="W2760" s="350"/>
      <c r="X2760" s="470"/>
      <c r="Y2760" s="470"/>
      <c r="Z2760" s="470"/>
      <c r="AA2760" s="470"/>
      <c r="AB2760" s="483"/>
      <c r="AC2760" s="466"/>
      <c r="AD2760" s="467"/>
    </row>
    <row r="2761" spans="2:30" ht="3.65" customHeight="1">
      <c r="B2761" s="212"/>
      <c r="K2761" s="343"/>
      <c r="O2761" s="466"/>
      <c r="P2761" s="467"/>
      <c r="Q2761" s="468"/>
      <c r="R2761" s="470"/>
      <c r="S2761" s="470"/>
      <c r="T2761" s="470"/>
      <c r="U2761" s="470"/>
      <c r="V2761" s="350"/>
      <c r="W2761" s="350"/>
      <c r="X2761" s="470"/>
      <c r="Y2761" s="470"/>
      <c r="Z2761" s="470"/>
      <c r="AA2761" s="470"/>
      <c r="AB2761" s="483"/>
      <c r="AC2761" s="466"/>
      <c r="AD2761" s="467"/>
    </row>
    <row r="2762" spans="2:30" ht="3.65" customHeight="1">
      <c r="B2762" s="212"/>
      <c r="K2762" s="343"/>
      <c r="O2762" s="466"/>
      <c r="P2762" s="467"/>
      <c r="Q2762" s="468"/>
      <c r="R2762" s="470"/>
      <c r="S2762" s="470"/>
      <c r="T2762" s="470"/>
      <c r="U2762" s="470"/>
      <c r="V2762" s="350"/>
      <c r="W2762" s="350"/>
      <c r="X2762" s="470"/>
      <c r="Y2762" s="470"/>
      <c r="Z2762" s="470"/>
      <c r="AA2762" s="470"/>
      <c r="AB2762" s="483"/>
      <c r="AC2762" s="466"/>
      <c r="AD2762" s="467"/>
    </row>
    <row r="2763" spans="2:30" ht="3.65" customHeight="1">
      <c r="B2763" s="212"/>
      <c r="K2763" s="343"/>
      <c r="O2763" s="466"/>
      <c r="P2763" s="467"/>
      <c r="Q2763" s="468"/>
      <c r="R2763" s="470"/>
      <c r="S2763" s="470"/>
      <c r="T2763" s="470"/>
      <c r="U2763" s="470"/>
      <c r="V2763" s="350"/>
      <c r="W2763" s="350"/>
      <c r="X2763" s="470"/>
      <c r="Y2763" s="470"/>
      <c r="Z2763" s="470"/>
      <c r="AA2763" s="470"/>
      <c r="AB2763" s="483"/>
      <c r="AC2763" s="466"/>
      <c r="AD2763" s="467"/>
    </row>
    <row r="2764" spans="2:30" ht="3.65" customHeight="1">
      <c r="B2764" s="212"/>
      <c r="K2764" s="343"/>
      <c r="O2764" s="466"/>
      <c r="P2764" s="467"/>
      <c r="Q2764" s="468"/>
      <c r="R2764" s="470"/>
      <c r="S2764" s="470"/>
      <c r="T2764" s="470"/>
      <c r="U2764" s="470"/>
      <c r="V2764" s="350"/>
      <c r="W2764" s="350"/>
      <c r="X2764" s="470"/>
      <c r="Y2764" s="470"/>
      <c r="Z2764" s="470"/>
      <c r="AA2764" s="470"/>
      <c r="AB2764" s="483"/>
      <c r="AC2764" s="466"/>
      <c r="AD2764" s="467"/>
    </row>
    <row r="2765" spans="2:30" ht="3.65" customHeight="1">
      <c r="B2765" s="212"/>
      <c r="K2765" s="343"/>
      <c r="O2765" s="466"/>
      <c r="P2765" s="467"/>
      <c r="Q2765" s="468"/>
      <c r="R2765" s="470"/>
      <c r="S2765" s="470"/>
      <c r="T2765" s="470"/>
      <c r="U2765" s="470"/>
      <c r="V2765" s="350"/>
      <c r="W2765" s="350"/>
      <c r="X2765" s="470"/>
      <c r="Y2765" s="470"/>
      <c r="Z2765" s="470"/>
      <c r="AA2765" s="470"/>
      <c r="AB2765" s="483"/>
      <c r="AC2765" s="466"/>
      <c r="AD2765" s="467"/>
    </row>
    <row r="2766" spans="2:30" ht="3.65" customHeight="1">
      <c r="B2766" s="212"/>
      <c r="K2766" s="343"/>
      <c r="O2766" s="466"/>
      <c r="P2766" s="467"/>
      <c r="Q2766" s="468"/>
      <c r="R2766" s="470"/>
      <c r="S2766" s="470"/>
      <c r="T2766" s="470"/>
      <c r="U2766" s="470"/>
      <c r="V2766" s="350"/>
      <c r="W2766" s="350"/>
      <c r="X2766" s="470"/>
      <c r="Y2766" s="470"/>
      <c r="Z2766" s="470"/>
      <c r="AA2766" s="470"/>
      <c r="AB2766" s="483"/>
      <c r="AC2766" s="466"/>
      <c r="AD2766" s="467"/>
    </row>
    <row r="2767" spans="2:30" ht="3.65" customHeight="1">
      <c r="B2767" s="212"/>
      <c r="K2767" s="343"/>
      <c r="O2767" s="466"/>
      <c r="P2767" s="467"/>
      <c r="Q2767" s="468"/>
      <c r="R2767" s="470"/>
      <c r="S2767" s="470"/>
      <c r="T2767" s="470"/>
      <c r="U2767" s="470"/>
      <c r="V2767" s="350"/>
      <c r="W2767" s="350"/>
      <c r="X2767" s="470"/>
      <c r="Y2767" s="470"/>
      <c r="Z2767" s="470"/>
      <c r="AA2767" s="470"/>
      <c r="AB2767" s="483"/>
      <c r="AC2767" s="466"/>
      <c r="AD2767" s="467"/>
    </row>
    <row r="2768" spans="2:30" ht="3.65" customHeight="1">
      <c r="B2768" s="212"/>
      <c r="K2768" s="343"/>
      <c r="O2768" s="466"/>
      <c r="P2768" s="467"/>
      <c r="Q2768" s="468"/>
      <c r="R2768" s="470"/>
      <c r="S2768" s="470"/>
      <c r="T2768" s="470"/>
      <c r="U2768" s="470"/>
      <c r="V2768" s="350"/>
      <c r="W2768" s="350"/>
      <c r="X2768" s="470"/>
      <c r="Y2768" s="470"/>
      <c r="Z2768" s="470"/>
      <c r="AA2768" s="470"/>
      <c r="AB2768" s="483"/>
      <c r="AC2768" s="466"/>
      <c r="AD2768" s="467"/>
    </row>
    <row r="2769" spans="2:30" ht="3.65" customHeight="1">
      <c r="B2769" s="212"/>
      <c r="K2769" s="343"/>
      <c r="O2769" s="466"/>
      <c r="P2769" s="467"/>
      <c r="Q2769" s="468"/>
      <c r="R2769" s="470"/>
      <c r="S2769" s="470"/>
      <c r="T2769" s="470"/>
      <c r="U2769" s="470"/>
      <c r="V2769" s="350"/>
      <c r="W2769" s="350"/>
      <c r="X2769" s="470"/>
      <c r="Y2769" s="470"/>
      <c r="Z2769" s="470"/>
      <c r="AA2769" s="470"/>
      <c r="AB2769" s="483"/>
      <c r="AC2769" s="466"/>
      <c r="AD2769" s="467"/>
    </row>
    <row r="2770" spans="2:30" ht="3.65" customHeight="1">
      <c r="B2770" s="212"/>
      <c r="K2770" s="343"/>
      <c r="O2770" s="466"/>
      <c r="P2770" s="467"/>
      <c r="Q2770" s="468"/>
      <c r="R2770" s="470"/>
      <c r="S2770" s="470"/>
      <c r="T2770" s="470"/>
      <c r="U2770" s="470"/>
      <c r="V2770" s="350"/>
      <c r="W2770" s="350"/>
      <c r="X2770" s="470"/>
      <c r="Y2770" s="470"/>
      <c r="Z2770" s="470"/>
      <c r="AA2770" s="470"/>
      <c r="AB2770" s="483"/>
      <c r="AC2770" s="466"/>
      <c r="AD2770" s="467"/>
    </row>
    <row r="2771" spans="2:30" ht="3.65" customHeight="1">
      <c r="B2771" s="212"/>
      <c r="K2771" s="343"/>
      <c r="O2771" s="466"/>
      <c r="P2771" s="467"/>
      <c r="Q2771" s="468"/>
      <c r="R2771" s="470"/>
      <c r="S2771" s="470"/>
      <c r="T2771" s="470"/>
      <c r="U2771" s="470"/>
      <c r="V2771" s="350"/>
      <c r="W2771" s="350"/>
      <c r="X2771" s="470"/>
      <c r="Y2771" s="470"/>
      <c r="Z2771" s="470"/>
      <c r="AA2771" s="470"/>
      <c r="AB2771" s="483"/>
      <c r="AC2771" s="466"/>
      <c r="AD2771" s="467"/>
    </row>
    <row r="2772" spans="2:30" ht="3.65" customHeight="1">
      <c r="B2772" s="212"/>
      <c r="K2772" s="343"/>
      <c r="O2772" s="466"/>
      <c r="P2772" s="467"/>
      <c r="Q2772" s="468"/>
      <c r="R2772" s="470"/>
      <c r="S2772" s="470"/>
      <c r="T2772" s="470"/>
      <c r="U2772" s="470"/>
      <c r="V2772" s="350"/>
      <c r="W2772" s="350"/>
      <c r="X2772" s="470"/>
      <c r="Y2772" s="470"/>
      <c r="Z2772" s="470"/>
      <c r="AA2772" s="470"/>
      <c r="AB2772" s="483"/>
      <c r="AC2772" s="466"/>
      <c r="AD2772" s="467"/>
    </row>
    <row r="2773" spans="2:30" ht="3.65" customHeight="1">
      <c r="B2773" s="212"/>
      <c r="K2773" s="343"/>
      <c r="O2773" s="466"/>
      <c r="P2773" s="467"/>
      <c r="Q2773" s="468"/>
      <c r="R2773" s="470"/>
      <c r="S2773" s="470"/>
      <c r="T2773" s="470"/>
      <c r="U2773" s="470"/>
      <c r="V2773" s="350"/>
      <c r="W2773" s="350"/>
      <c r="X2773" s="470"/>
      <c r="Y2773" s="470"/>
      <c r="Z2773" s="470"/>
      <c r="AA2773" s="470"/>
      <c r="AB2773" s="483"/>
      <c r="AC2773" s="466"/>
      <c r="AD2773" s="467"/>
    </row>
    <row r="2774" spans="2:30" ht="3.65" customHeight="1">
      <c r="B2774" s="212"/>
      <c r="K2774" s="343"/>
      <c r="O2774" s="466"/>
      <c r="P2774" s="467"/>
      <c r="Q2774" s="468"/>
      <c r="R2774" s="470"/>
      <c r="S2774" s="470"/>
      <c r="T2774" s="470"/>
      <c r="U2774" s="470"/>
      <c r="V2774" s="350"/>
      <c r="W2774" s="350"/>
      <c r="X2774" s="470"/>
      <c r="Y2774" s="470"/>
      <c r="Z2774" s="470"/>
      <c r="AA2774" s="470"/>
      <c r="AB2774" s="483"/>
      <c r="AC2774" s="466"/>
      <c r="AD2774" s="467"/>
    </row>
    <row r="2775" spans="2:30" ht="3.65" customHeight="1">
      <c r="B2775" s="212"/>
      <c r="K2775" s="343"/>
      <c r="O2775" s="466"/>
      <c r="P2775" s="467"/>
      <c r="Q2775" s="468"/>
      <c r="R2775" s="470"/>
      <c r="S2775" s="470"/>
      <c r="T2775" s="470"/>
      <c r="U2775" s="470"/>
      <c r="V2775" s="350"/>
      <c r="W2775" s="350"/>
      <c r="X2775" s="470"/>
      <c r="Y2775" s="470"/>
      <c r="Z2775" s="470"/>
      <c r="AA2775" s="470"/>
      <c r="AB2775" s="483"/>
      <c r="AC2775" s="466"/>
      <c r="AD2775" s="467"/>
    </row>
    <row r="2776" spans="2:30" ht="3.65" customHeight="1">
      <c r="B2776" s="212"/>
      <c r="K2776" s="343"/>
      <c r="O2776" s="466"/>
      <c r="P2776" s="467"/>
      <c r="Q2776" s="468"/>
      <c r="R2776" s="470"/>
      <c r="S2776" s="470"/>
      <c r="T2776" s="470"/>
      <c r="U2776" s="470"/>
      <c r="V2776" s="350"/>
      <c r="W2776" s="350"/>
      <c r="X2776" s="470"/>
      <c r="Y2776" s="470"/>
      <c r="Z2776" s="470"/>
      <c r="AA2776" s="470"/>
      <c r="AB2776" s="483"/>
      <c r="AC2776" s="466"/>
      <c r="AD2776" s="467"/>
    </row>
    <row r="2777" spans="2:30" ht="3.65" customHeight="1">
      <c r="B2777" s="212"/>
      <c r="K2777" s="343"/>
      <c r="O2777" s="466"/>
      <c r="P2777" s="467"/>
      <c r="Q2777" s="482"/>
      <c r="R2777" s="470"/>
      <c r="S2777" s="470"/>
      <c r="T2777" s="470"/>
      <c r="U2777" s="470"/>
      <c r="V2777" s="350"/>
      <c r="W2777" s="350"/>
      <c r="X2777" s="470"/>
      <c r="Y2777" s="470"/>
      <c r="Z2777" s="470"/>
      <c r="AA2777" s="470"/>
      <c r="AB2777" s="483"/>
      <c r="AC2777" s="466"/>
      <c r="AD2777" s="467"/>
    </row>
    <row r="2778" spans="2:30" ht="3.65" customHeight="1">
      <c r="B2778" s="212"/>
      <c r="K2778" s="343"/>
      <c r="O2778" s="466"/>
      <c r="P2778" s="467"/>
      <c r="Q2778" s="468"/>
      <c r="R2778" s="470"/>
      <c r="S2778" s="470"/>
      <c r="T2778" s="470"/>
      <c r="U2778" s="470"/>
      <c r="V2778" s="470"/>
      <c r="W2778" s="470"/>
      <c r="X2778" s="470"/>
      <c r="Y2778" s="470"/>
      <c r="Z2778" s="470"/>
      <c r="AA2778" s="470"/>
      <c r="AB2778" s="483"/>
      <c r="AC2778" s="466"/>
      <c r="AD2778" s="467"/>
    </row>
    <row r="2779" spans="2:30" ht="3.65" customHeight="1">
      <c r="B2779" s="212"/>
      <c r="K2779" s="343"/>
      <c r="O2779" s="466"/>
      <c r="P2779" s="467"/>
      <c r="Q2779" s="468"/>
      <c r="R2779" s="470"/>
      <c r="S2779" s="470"/>
      <c r="T2779" s="470"/>
      <c r="U2779" s="470"/>
      <c r="V2779" s="470"/>
      <c r="W2779" s="470"/>
      <c r="X2779" s="470"/>
      <c r="Y2779" s="470"/>
      <c r="Z2779" s="470"/>
      <c r="AA2779" s="470"/>
      <c r="AB2779" s="470"/>
      <c r="AC2779" s="466"/>
      <c r="AD2779" s="467"/>
    </row>
    <row r="2780" spans="2:30" ht="3.65" customHeight="1">
      <c r="B2780" s="212"/>
      <c r="K2780" s="343"/>
      <c r="O2780" s="466"/>
      <c r="P2780" s="467"/>
      <c r="Q2780" s="468"/>
      <c r="R2780" s="470"/>
      <c r="S2780" s="470"/>
      <c r="T2780" s="470"/>
      <c r="U2780" s="470"/>
      <c r="V2780" s="470"/>
      <c r="W2780" s="470"/>
      <c r="X2780" s="470"/>
      <c r="Y2780" s="470"/>
      <c r="Z2780" s="470"/>
      <c r="AA2780" s="470"/>
      <c r="AB2780" s="470"/>
      <c r="AC2780" s="466"/>
      <c r="AD2780" s="467"/>
    </row>
    <row r="2781" spans="2:30" ht="3.65" customHeight="1">
      <c r="B2781" s="212"/>
      <c r="K2781" s="343"/>
      <c r="O2781" s="466"/>
      <c r="P2781" s="467"/>
      <c r="Q2781" s="468"/>
      <c r="R2781" s="470"/>
      <c r="S2781" s="470"/>
      <c r="T2781" s="470"/>
      <c r="U2781" s="470"/>
      <c r="V2781" s="470"/>
      <c r="W2781" s="470"/>
      <c r="X2781" s="470"/>
      <c r="Y2781" s="470"/>
      <c r="Z2781" s="470"/>
      <c r="AA2781" s="470"/>
      <c r="AB2781" s="470"/>
      <c r="AC2781" s="466"/>
      <c r="AD2781" s="467"/>
    </row>
    <row r="2782" spans="2:30" ht="3.65" customHeight="1">
      <c r="B2782" s="212"/>
      <c r="K2782" s="343"/>
      <c r="O2782" s="466"/>
      <c r="P2782" s="467"/>
      <c r="Q2782" s="468"/>
      <c r="R2782" s="470"/>
      <c r="S2782" s="470"/>
      <c r="T2782" s="470"/>
      <c r="U2782" s="470"/>
      <c r="V2782" s="470"/>
      <c r="W2782" s="470"/>
      <c r="X2782" s="470"/>
      <c r="Y2782" s="470"/>
      <c r="Z2782" s="470"/>
      <c r="AA2782" s="470"/>
      <c r="AB2782" s="470"/>
      <c r="AC2782" s="466"/>
      <c r="AD2782" s="467"/>
    </row>
    <row r="2783" spans="2:30" ht="3.65" customHeight="1">
      <c r="B2783" s="212"/>
      <c r="K2783" s="343"/>
      <c r="O2783" s="466"/>
      <c r="P2783" s="467"/>
      <c r="Q2783" s="468"/>
      <c r="R2783" s="470"/>
      <c r="S2783" s="470"/>
      <c r="T2783" s="470"/>
      <c r="U2783" s="470"/>
      <c r="V2783" s="470"/>
      <c r="W2783" s="470"/>
      <c r="X2783" s="470"/>
      <c r="Y2783" s="470"/>
      <c r="Z2783" s="470"/>
      <c r="AA2783" s="470"/>
      <c r="AB2783" s="470"/>
      <c r="AC2783" s="466"/>
      <c r="AD2783" s="467"/>
    </row>
    <row r="2784" spans="2:30" ht="3.65" customHeight="1">
      <c r="B2784" s="212"/>
      <c r="K2784" s="343"/>
      <c r="O2784" s="466"/>
      <c r="P2784" s="467"/>
      <c r="Q2784" s="468"/>
      <c r="R2784" s="470"/>
      <c r="S2784" s="470"/>
      <c r="T2784" s="470"/>
      <c r="U2784" s="470"/>
      <c r="V2784" s="470"/>
      <c r="W2784" s="470"/>
      <c r="X2784" s="470"/>
      <c r="Y2784" s="470"/>
      <c r="Z2784" s="470"/>
      <c r="AA2784" s="470"/>
      <c r="AB2784" s="470"/>
      <c r="AC2784" s="466"/>
      <c r="AD2784" s="467"/>
    </row>
    <row r="2785" spans="2:30" ht="3.65" customHeight="1">
      <c r="B2785" s="212"/>
      <c r="K2785" s="343"/>
      <c r="O2785" s="466"/>
      <c r="P2785" s="467"/>
      <c r="Q2785" s="468"/>
      <c r="R2785" s="470"/>
      <c r="S2785" s="470"/>
      <c r="T2785" s="470"/>
      <c r="U2785" s="470"/>
      <c r="V2785" s="470"/>
      <c r="W2785" s="470"/>
      <c r="X2785" s="470"/>
      <c r="Y2785" s="470"/>
      <c r="Z2785" s="470"/>
      <c r="AA2785" s="470"/>
      <c r="AB2785" s="470"/>
      <c r="AC2785" s="466"/>
      <c r="AD2785" s="467"/>
    </row>
    <row r="2786" spans="2:30" ht="3.65" customHeight="1">
      <c r="B2786" s="212"/>
      <c r="K2786" s="343"/>
      <c r="O2786" s="466"/>
      <c r="P2786" s="467"/>
      <c r="Q2786" s="468"/>
      <c r="R2786" s="470"/>
      <c r="S2786" s="470"/>
      <c r="T2786" s="470"/>
      <c r="U2786" s="470"/>
      <c r="V2786" s="470"/>
      <c r="W2786" s="470"/>
      <c r="X2786" s="470"/>
      <c r="Y2786" s="470"/>
      <c r="Z2786" s="470"/>
      <c r="AA2786" s="470"/>
      <c r="AB2786" s="470"/>
      <c r="AC2786" s="466"/>
      <c r="AD2786" s="467"/>
    </row>
    <row r="2787" spans="2:30" ht="3.65" customHeight="1">
      <c r="B2787" s="212"/>
      <c r="K2787" s="343"/>
      <c r="O2787" s="466"/>
      <c r="P2787" s="467"/>
      <c r="Q2787" s="468"/>
      <c r="R2787" s="470"/>
      <c r="S2787" s="470"/>
      <c r="T2787" s="470"/>
      <c r="U2787" s="470"/>
      <c r="V2787" s="470"/>
      <c r="W2787" s="470"/>
      <c r="X2787" s="470"/>
      <c r="Y2787" s="470"/>
      <c r="Z2787" s="470"/>
      <c r="AA2787" s="470"/>
      <c r="AB2787" s="470"/>
      <c r="AC2787" s="466"/>
      <c r="AD2787" s="467"/>
    </row>
    <row r="2788" spans="2:30" ht="3.65" customHeight="1">
      <c r="B2788" s="212"/>
      <c r="K2788" s="343"/>
      <c r="O2788" s="466"/>
      <c r="P2788" s="467"/>
      <c r="Q2788" s="468"/>
      <c r="R2788" s="470"/>
      <c r="S2788" s="470"/>
      <c r="T2788" s="470"/>
      <c r="U2788" s="470"/>
      <c r="V2788" s="470"/>
      <c r="W2788" s="470"/>
      <c r="X2788" s="470"/>
      <c r="Y2788" s="470"/>
      <c r="Z2788" s="470"/>
      <c r="AA2788" s="470"/>
      <c r="AB2788" s="470"/>
      <c r="AC2788" s="466"/>
      <c r="AD2788" s="467"/>
    </row>
    <row r="2789" spans="2:30" ht="3.65" customHeight="1">
      <c r="B2789" s="212"/>
      <c r="K2789" s="343"/>
      <c r="O2789" s="466"/>
      <c r="P2789" s="467"/>
      <c r="Q2789" s="468"/>
      <c r="R2789" s="470"/>
      <c r="S2789" s="470"/>
      <c r="T2789" s="470"/>
      <c r="U2789" s="470"/>
      <c r="V2789" s="470"/>
      <c r="W2789" s="470"/>
      <c r="X2789" s="470"/>
      <c r="Y2789" s="470"/>
      <c r="Z2789" s="470"/>
      <c r="AA2789" s="470"/>
      <c r="AB2789" s="470"/>
      <c r="AC2789" s="466"/>
      <c r="AD2789" s="467"/>
    </row>
    <row r="2790" spans="2:30" ht="3.65" customHeight="1">
      <c r="B2790" s="212"/>
      <c r="K2790" s="343"/>
      <c r="O2790" s="466"/>
      <c r="P2790" s="467"/>
      <c r="Q2790" s="468"/>
      <c r="R2790" s="470"/>
      <c r="S2790" s="470"/>
      <c r="T2790" s="470"/>
      <c r="U2790" s="470"/>
      <c r="V2790" s="470"/>
      <c r="W2790" s="470"/>
      <c r="X2790" s="470"/>
      <c r="Y2790" s="470"/>
      <c r="Z2790" s="470"/>
      <c r="AA2790" s="470"/>
      <c r="AB2790" s="470"/>
      <c r="AC2790" s="466"/>
      <c r="AD2790" s="467"/>
    </row>
    <row r="2791" spans="2:30" ht="3.65" customHeight="1">
      <c r="B2791" s="212"/>
      <c r="K2791" s="343"/>
      <c r="O2791" s="466"/>
      <c r="P2791" s="467"/>
      <c r="Q2791" s="468"/>
      <c r="R2791" s="470"/>
      <c r="S2791" s="470"/>
      <c r="T2791" s="470"/>
      <c r="U2791" s="470"/>
      <c r="V2791" s="470"/>
      <c r="W2791" s="470"/>
      <c r="X2791" s="470"/>
      <c r="Y2791" s="470"/>
      <c r="Z2791" s="470"/>
      <c r="AA2791" s="470"/>
      <c r="AB2791" s="470"/>
      <c r="AC2791" s="466"/>
      <c r="AD2791" s="467"/>
    </row>
    <row r="2792" spans="2:30" ht="3.65" customHeight="1">
      <c r="B2792" s="212"/>
      <c r="K2792" s="343"/>
      <c r="O2792" s="466"/>
      <c r="P2792" s="467"/>
      <c r="Q2792" s="468"/>
      <c r="R2792" s="470"/>
      <c r="S2792" s="470"/>
      <c r="T2792" s="470"/>
      <c r="U2792" s="470"/>
      <c r="V2792" s="470"/>
      <c r="W2792" s="470"/>
      <c r="X2792" s="470"/>
      <c r="Y2792" s="470"/>
      <c r="Z2792" s="470"/>
      <c r="AA2792" s="470"/>
      <c r="AB2792" s="470"/>
      <c r="AC2792" s="466"/>
      <c r="AD2792" s="467"/>
    </row>
    <row r="2793" spans="2:30" ht="3.65" customHeight="1">
      <c r="B2793" s="212"/>
      <c r="K2793" s="343"/>
      <c r="O2793" s="466"/>
      <c r="P2793" s="467"/>
      <c r="Q2793" s="468"/>
      <c r="R2793" s="470"/>
      <c r="S2793" s="470"/>
      <c r="T2793" s="470"/>
      <c r="U2793" s="470"/>
      <c r="V2793" s="470"/>
      <c r="W2793" s="470"/>
      <c r="X2793" s="470"/>
      <c r="Y2793" s="470"/>
      <c r="Z2793" s="470"/>
      <c r="AA2793" s="470"/>
      <c r="AB2793" s="470"/>
      <c r="AC2793" s="466"/>
      <c r="AD2793" s="467"/>
    </row>
    <row r="2794" spans="2:30" ht="3.65" customHeight="1">
      <c r="B2794" s="212"/>
      <c r="K2794" s="343"/>
      <c r="O2794" s="492"/>
      <c r="P2794" s="493"/>
      <c r="Q2794" s="468"/>
      <c r="R2794" s="470"/>
      <c r="S2794" s="470"/>
      <c r="T2794" s="470"/>
      <c r="U2794" s="470"/>
      <c r="V2794" s="470"/>
      <c r="W2794" s="470"/>
      <c r="X2794" s="470"/>
      <c r="Y2794" s="470"/>
      <c r="Z2794" s="470"/>
      <c r="AA2794" s="470"/>
      <c r="AB2794" s="483"/>
      <c r="AC2794" s="492"/>
      <c r="AD2794" s="493"/>
    </row>
    <row r="2795" spans="2:30" ht="3.65" customHeight="1">
      <c r="B2795" s="212"/>
      <c r="K2795" s="343"/>
      <c r="O2795" s="492"/>
      <c r="P2795" s="493"/>
      <c r="Q2795" s="496"/>
      <c r="R2795" s="470"/>
      <c r="S2795" s="470"/>
      <c r="T2795" s="470"/>
      <c r="U2795" s="470"/>
      <c r="V2795" s="470"/>
      <c r="W2795" s="470"/>
      <c r="X2795" s="470"/>
      <c r="Y2795" s="994" t="s">
        <v>220</v>
      </c>
      <c r="Z2795" s="994"/>
      <c r="AA2795" s="994"/>
      <c r="AB2795" s="995"/>
      <c r="AC2795" s="492"/>
      <c r="AD2795" s="493"/>
    </row>
    <row r="2796" spans="2:30" ht="3.65" customHeight="1">
      <c r="B2796" s="212"/>
      <c r="K2796" s="343"/>
      <c r="O2796" s="492"/>
      <c r="P2796" s="493"/>
      <c r="Q2796" s="497"/>
      <c r="R2796" s="498"/>
      <c r="S2796" s="498"/>
      <c r="T2796" s="498"/>
      <c r="U2796" s="498"/>
      <c r="V2796" s="498"/>
      <c r="W2796" s="498"/>
      <c r="X2796" s="498"/>
      <c r="Y2796" s="1542"/>
      <c r="Z2796" s="1542"/>
      <c r="AA2796" s="1542"/>
      <c r="AB2796" s="1545"/>
      <c r="AC2796" s="492"/>
      <c r="AD2796" s="493"/>
    </row>
    <row r="2797" spans="2:30" ht="3.65" customHeight="1">
      <c r="B2797" s="212"/>
      <c r="K2797" s="343"/>
      <c r="O2797" s="486"/>
      <c r="P2797" s="487"/>
      <c r="Q2797" s="487"/>
      <c r="R2797" s="487"/>
      <c r="S2797" s="487"/>
      <c r="T2797" s="487"/>
      <c r="U2797" s="487"/>
      <c r="V2797" s="487"/>
      <c r="W2797" s="487"/>
      <c r="X2797" s="487"/>
      <c r="Y2797" s="487"/>
      <c r="Z2797" s="487"/>
      <c r="AA2797" s="487"/>
      <c r="AB2797" s="487"/>
      <c r="AC2797" s="487"/>
      <c r="AD2797" s="488"/>
    </row>
    <row r="2798" spans="2:30" ht="3.65" customHeight="1">
      <c r="B2798" s="212"/>
      <c r="K2798" s="343"/>
      <c r="O2798" s="489"/>
      <c r="P2798" s="490"/>
      <c r="Q2798" s="490"/>
      <c r="R2798" s="490"/>
      <c r="S2798" s="490"/>
      <c r="T2798" s="490"/>
      <c r="U2798" s="490"/>
      <c r="V2798" s="490"/>
      <c r="W2798" s="490"/>
      <c r="X2798" s="490"/>
      <c r="Y2798" s="490"/>
      <c r="Z2798" s="490"/>
      <c r="AA2798" s="490"/>
      <c r="AB2798" s="490"/>
      <c r="AC2798" s="490"/>
      <c r="AD2798" s="491"/>
    </row>
    <row r="2799" spans="2:30" ht="3.65" customHeight="1">
      <c r="B2799" s="212"/>
      <c r="K2799" s="343"/>
      <c r="O2799" s="476"/>
      <c r="P2799" s="477"/>
      <c r="Q2799" s="477"/>
      <c r="R2799" s="477"/>
      <c r="S2799" s="477"/>
      <c r="T2799" s="477"/>
      <c r="U2799" s="477"/>
      <c r="V2799" s="477"/>
      <c r="W2799" s="477"/>
      <c r="X2799" s="477"/>
      <c r="Y2799" s="477"/>
      <c r="Z2799" s="477"/>
      <c r="AA2799" s="477"/>
      <c r="AB2799" s="477"/>
      <c r="AC2799" s="477"/>
      <c r="AD2799" s="478"/>
    </row>
    <row r="2800" spans="2:30" ht="3.65" customHeight="1">
      <c r="B2800" s="212"/>
      <c r="K2800" s="343"/>
      <c r="O2800" s="476"/>
      <c r="P2800" s="477"/>
      <c r="Q2800" s="477"/>
      <c r="R2800" s="477"/>
      <c r="S2800" s="477"/>
      <c r="T2800" s="477"/>
      <c r="U2800" s="477"/>
      <c r="V2800" s="477"/>
      <c r="W2800" s="477"/>
      <c r="X2800" s="477"/>
      <c r="Y2800" s="477"/>
      <c r="Z2800" s="477"/>
      <c r="AA2800" s="477"/>
      <c r="AB2800" s="477"/>
      <c r="AC2800" s="477"/>
      <c r="AD2800" s="478"/>
    </row>
    <row r="2801" spans="2:109" ht="3.65" customHeight="1">
      <c r="B2801" s="212"/>
      <c r="K2801" s="343"/>
      <c r="O2801" s="476"/>
      <c r="P2801" s="477"/>
      <c r="Q2801" s="477"/>
      <c r="R2801" s="477"/>
      <c r="S2801" s="477"/>
      <c r="T2801" s="477"/>
      <c r="U2801" s="477"/>
      <c r="V2801" s="477"/>
      <c r="W2801" s="477"/>
      <c r="X2801" s="477"/>
      <c r="Y2801" s="477"/>
      <c r="Z2801" s="477"/>
      <c r="AA2801" s="477"/>
      <c r="AB2801" s="477"/>
      <c r="AC2801" s="477"/>
      <c r="AD2801" s="478"/>
    </row>
    <row r="2802" spans="2:109" ht="3.65" customHeight="1">
      <c r="B2802" s="212"/>
      <c r="K2802" s="343"/>
      <c r="O2802" s="479"/>
      <c r="P2802" s="480"/>
      <c r="Q2802" s="480"/>
      <c r="R2802" s="480"/>
      <c r="S2802" s="480"/>
      <c r="T2802" s="480"/>
      <c r="U2802" s="480"/>
      <c r="V2802" s="480"/>
      <c r="W2802" s="480"/>
      <c r="X2802" s="480"/>
      <c r="Y2802" s="480"/>
      <c r="Z2802" s="480"/>
      <c r="AA2802" s="480"/>
      <c r="AB2802" s="480"/>
      <c r="AC2802" s="480"/>
      <c r="AD2802" s="481"/>
    </row>
    <row r="2803" spans="2:109" ht="3.65" customHeight="1">
      <c r="B2803" s="212"/>
      <c r="K2803" s="343"/>
    </row>
    <row r="2804" spans="2:109" ht="3.65" customHeight="1">
      <c r="B2804" s="205"/>
      <c r="C2804" s="259"/>
      <c r="D2804" s="259"/>
      <c r="E2804" s="259"/>
      <c r="F2804" s="259"/>
      <c r="G2804" s="259"/>
      <c r="H2804" s="259"/>
      <c r="I2804" s="259"/>
      <c r="J2804" s="259"/>
      <c r="K2804" s="323"/>
      <c r="L2804" s="259"/>
      <c r="M2804" s="259"/>
      <c r="N2804" s="259"/>
      <c r="O2804" s="259"/>
      <c r="P2804" s="259"/>
      <c r="Q2804" s="259"/>
      <c r="R2804" s="259"/>
      <c r="S2804" s="259"/>
      <c r="T2804" s="259"/>
      <c r="U2804" s="259"/>
      <c r="V2804" s="259"/>
      <c r="W2804" s="259"/>
      <c r="X2804" s="259"/>
      <c r="Y2804" s="259"/>
      <c r="Z2804" s="259"/>
      <c r="AA2804" s="259"/>
      <c r="AB2804" s="259"/>
      <c r="AC2804" s="259"/>
      <c r="AD2804" s="259"/>
      <c r="AE2804" s="259"/>
      <c r="AF2804" s="259"/>
      <c r="AG2804" s="259"/>
      <c r="AH2804" s="259"/>
      <c r="AI2804" s="259"/>
      <c r="AJ2804" s="259"/>
      <c r="AK2804" s="259"/>
      <c r="AL2804" s="259"/>
      <c r="AM2804" s="259"/>
      <c r="AN2804" s="259"/>
      <c r="AO2804" s="259"/>
      <c r="AP2804" s="259"/>
      <c r="AQ2804" s="259"/>
      <c r="AR2804" s="259"/>
      <c r="AS2804" s="259"/>
      <c r="AT2804" s="259"/>
      <c r="AU2804" s="259"/>
      <c r="AV2804" s="259"/>
      <c r="AW2804" s="259"/>
      <c r="AX2804" s="259"/>
      <c r="AY2804" s="259"/>
      <c r="AZ2804" s="259"/>
      <c r="BA2804" s="259"/>
      <c r="BB2804" s="259"/>
      <c r="BC2804" s="259"/>
      <c r="BD2804" s="259"/>
      <c r="BE2804" s="259"/>
      <c r="BF2804" s="259"/>
      <c r="BG2804" s="259"/>
      <c r="BH2804" s="259"/>
      <c r="BI2804" s="259"/>
      <c r="BJ2804" s="259"/>
      <c r="BK2804" s="259"/>
      <c r="BL2804" s="259"/>
      <c r="BM2804" s="259"/>
      <c r="BN2804" s="259"/>
      <c r="BO2804" s="259"/>
      <c r="BP2804" s="259"/>
      <c r="BQ2804" s="259"/>
      <c r="BR2804" s="259"/>
      <c r="BS2804" s="259"/>
      <c r="BT2804" s="259"/>
      <c r="BU2804" s="259"/>
      <c r="BV2804" s="259"/>
      <c r="BW2804" s="259"/>
      <c r="BX2804" s="259"/>
      <c r="BY2804" s="259"/>
      <c r="BZ2804" s="259"/>
      <c r="CA2804" s="259"/>
      <c r="CB2804" s="259"/>
      <c r="CC2804" s="259"/>
      <c r="CD2804" s="259"/>
      <c r="CE2804" s="259"/>
      <c r="CF2804" s="259"/>
      <c r="CG2804" s="259"/>
      <c r="CH2804" s="259"/>
      <c r="CI2804" s="259"/>
      <c r="CJ2804" s="259"/>
      <c r="CK2804" s="259"/>
      <c r="CL2804" s="259"/>
      <c r="CM2804" s="259"/>
      <c r="CN2804" s="259"/>
      <c r="CO2804" s="259"/>
      <c r="CP2804" s="259"/>
      <c r="CQ2804" s="259"/>
      <c r="CR2804" s="259"/>
      <c r="CS2804" s="259"/>
      <c r="CT2804" s="259"/>
      <c r="CU2804" s="259"/>
      <c r="CV2804" s="259"/>
      <c r="CW2804" s="259"/>
      <c r="CX2804" s="259"/>
      <c r="CY2804" s="259"/>
      <c r="CZ2804" s="259"/>
      <c r="DA2804" s="259"/>
      <c r="DB2804" s="259"/>
      <c r="DC2804" s="259"/>
      <c r="DD2804" s="259"/>
      <c r="DE2804" s="259"/>
    </row>
    <row r="2805" spans="2:109" ht="14.5" customHeight="1">
      <c r="B2805" s="340" t="str">
        <f>"T_VBB"&amp;"X"&amp;G2805&amp;"X"&amp;I2805&amp;"X"&amp;J2805</f>
        <v>T_VBBX2500X1of4X2000</v>
      </c>
      <c r="C2805" s="208"/>
      <c r="D2805" s="209" t="s">
        <v>75</v>
      </c>
      <c r="E2805" s="341" t="s">
        <v>220</v>
      </c>
      <c r="F2805" s="208" t="s">
        <v>125</v>
      </c>
      <c r="G2805" s="456">
        <v>2500</v>
      </c>
      <c r="H2805" s="325" t="s">
        <v>117</v>
      </c>
      <c r="I2805" s="457" t="s">
        <v>191</v>
      </c>
      <c r="J2805" s="210">
        <v>2000</v>
      </c>
      <c r="K2805" s="342"/>
      <c r="L2805" s="260"/>
      <c r="M2805" s="260"/>
      <c r="N2805" s="260"/>
      <c r="O2805" s="260"/>
      <c r="P2805" s="260"/>
      <c r="Q2805" s="260"/>
      <c r="R2805" s="260"/>
      <c r="S2805" s="260"/>
      <c r="T2805" s="260"/>
      <c r="U2805" s="260"/>
      <c r="V2805" s="260"/>
      <c r="W2805" s="260"/>
      <c r="X2805" s="260"/>
      <c r="Y2805" s="260"/>
      <c r="Z2805" s="260"/>
      <c r="AA2805" s="260"/>
      <c r="AB2805" s="260"/>
      <c r="AC2805" s="260"/>
      <c r="AD2805" s="260"/>
      <c r="AE2805" s="260"/>
      <c r="AF2805" s="260"/>
      <c r="AG2805" s="260"/>
      <c r="AH2805" s="260"/>
      <c r="AI2805" s="260"/>
      <c r="AJ2805" s="260"/>
      <c r="AK2805" s="260"/>
      <c r="AL2805" s="260"/>
      <c r="AM2805" s="260"/>
      <c r="AN2805" s="260"/>
      <c r="AO2805" s="260"/>
      <c r="AP2805" s="260"/>
      <c r="AQ2805" s="260"/>
      <c r="AR2805" s="260"/>
      <c r="AS2805" s="260"/>
      <c r="AT2805" s="260"/>
      <c r="AU2805" s="260"/>
      <c r="AV2805" s="260"/>
      <c r="AW2805" s="260"/>
      <c r="AX2805" s="260"/>
      <c r="AY2805" s="260"/>
      <c r="AZ2805" s="260"/>
      <c r="BA2805" s="260"/>
      <c r="BB2805" s="260"/>
      <c r="BC2805" s="260"/>
      <c r="BD2805" s="260"/>
      <c r="BE2805" s="260"/>
      <c r="BF2805" s="260"/>
      <c r="BG2805" s="260"/>
      <c r="BH2805" s="260"/>
      <c r="BI2805" s="260"/>
      <c r="BJ2805" s="260"/>
      <c r="BK2805" s="260"/>
      <c r="BL2805" s="260"/>
      <c r="BM2805" s="260"/>
      <c r="BN2805" s="260"/>
      <c r="BO2805" s="260"/>
      <c r="BP2805" s="260"/>
      <c r="BQ2805" s="260"/>
      <c r="BR2805" s="260"/>
      <c r="BS2805" s="260"/>
      <c r="BT2805" s="260"/>
      <c r="BU2805" s="260"/>
      <c r="BV2805" s="260"/>
      <c r="BW2805" s="260"/>
      <c r="BX2805" s="260"/>
      <c r="BY2805" s="260"/>
      <c r="BZ2805" s="260"/>
      <c r="CA2805" s="260"/>
      <c r="CB2805" s="260"/>
      <c r="CC2805" s="260"/>
      <c r="CD2805" s="260"/>
      <c r="CE2805" s="260"/>
      <c r="CF2805" s="260"/>
      <c r="CG2805" s="260"/>
      <c r="CH2805" s="260"/>
      <c r="CI2805" s="260"/>
      <c r="CJ2805" s="260"/>
      <c r="CK2805" s="260"/>
      <c r="CL2805" s="260"/>
      <c r="CM2805" s="260"/>
      <c r="CN2805" s="260"/>
      <c r="CO2805" s="260"/>
      <c r="CP2805" s="260"/>
      <c r="CQ2805" s="260"/>
      <c r="CR2805" s="260"/>
      <c r="CS2805" s="260"/>
      <c r="CT2805" s="260"/>
      <c r="CU2805" s="260"/>
      <c r="CV2805" s="260"/>
      <c r="CW2805" s="260"/>
      <c r="CX2805" s="260"/>
      <c r="CY2805" s="260"/>
      <c r="CZ2805" s="260"/>
      <c r="DA2805" s="260"/>
      <c r="DB2805" s="260"/>
      <c r="DC2805" s="260"/>
      <c r="DD2805" s="260"/>
      <c r="DE2805" s="260"/>
    </row>
    <row r="2806" spans="2:109" ht="3.65" customHeight="1">
      <c r="B2806" s="326" t="str">
        <f>MID(D2805,1,1)&amp;"_"&amp;E2805&amp;"X"&amp;MID(H2805,3,4)&amp;"X"&amp;MID(J2805,3,4)&amp;G2805&amp;I2805</f>
        <v>T_VBBX400X0025001of4</v>
      </c>
      <c r="K2806" s="343"/>
    </row>
    <row r="2807" spans="2:109" ht="3.65" customHeight="1">
      <c r="B2807" s="212"/>
      <c r="K2807" s="343"/>
      <c r="O2807" s="486"/>
      <c r="P2807" s="487"/>
      <c r="Q2807" s="487"/>
      <c r="R2807" s="487"/>
      <c r="S2807" s="487"/>
      <c r="T2807" s="487"/>
      <c r="U2807" s="487"/>
      <c r="V2807" s="487"/>
      <c r="W2807" s="487"/>
      <c r="X2807" s="487"/>
      <c r="Y2807" s="487"/>
      <c r="Z2807" s="487"/>
      <c r="AA2807" s="487"/>
      <c r="AB2807" s="487"/>
      <c r="AC2807" s="487"/>
      <c r="AD2807" s="488"/>
    </row>
    <row r="2808" spans="2:109" ht="3.65" customHeight="1">
      <c r="B2808" s="212"/>
      <c r="K2808" s="343"/>
      <c r="O2808" s="489"/>
      <c r="P2808" s="490"/>
      <c r="Q2808" s="490"/>
      <c r="R2808" s="490"/>
      <c r="S2808" s="490"/>
      <c r="T2808" s="490"/>
      <c r="U2808" s="490"/>
      <c r="V2808" s="490"/>
      <c r="W2808" s="490"/>
      <c r="X2808" s="490"/>
      <c r="Y2808" s="490"/>
      <c r="Z2808" s="490"/>
      <c r="AA2808" s="490"/>
      <c r="AB2808" s="490"/>
      <c r="AC2808" s="490"/>
      <c r="AD2808" s="491"/>
    </row>
    <row r="2809" spans="2:109" ht="3.65" customHeight="1">
      <c r="B2809" s="212"/>
      <c r="K2809" s="343"/>
      <c r="O2809" s="466"/>
      <c r="P2809" s="467"/>
      <c r="Q2809" s="1544" t="s">
        <v>111</v>
      </c>
      <c r="R2809" s="956"/>
      <c r="S2809" s="956"/>
      <c r="T2809" s="956"/>
      <c r="U2809" s="470"/>
      <c r="V2809" s="470"/>
      <c r="W2809" s="470"/>
      <c r="X2809" s="470"/>
      <c r="AC2809" s="466"/>
      <c r="AD2809" s="467"/>
    </row>
    <row r="2810" spans="2:109" ht="3.65" customHeight="1">
      <c r="B2810" s="212"/>
      <c r="K2810" s="343"/>
      <c r="O2810" s="466"/>
      <c r="P2810" s="467"/>
      <c r="Q2810" s="992"/>
      <c r="R2810" s="958"/>
      <c r="S2810" s="958"/>
      <c r="T2810" s="958"/>
      <c r="U2810" s="470"/>
      <c r="V2810" s="470"/>
      <c r="W2810" s="470"/>
      <c r="X2810" s="470"/>
      <c r="AC2810" s="466"/>
      <c r="AD2810" s="467"/>
    </row>
    <row r="2811" spans="2:109" ht="3.65" customHeight="1">
      <c r="B2811" s="212"/>
      <c r="K2811" s="343"/>
      <c r="O2811" s="466"/>
      <c r="P2811" s="467"/>
      <c r="Q2811" s="992"/>
      <c r="R2811" s="958"/>
      <c r="S2811" s="958"/>
      <c r="T2811" s="958"/>
      <c r="U2811" s="350"/>
      <c r="V2811" s="350"/>
      <c r="W2811" s="350"/>
      <c r="X2811" s="470"/>
      <c r="AC2811" s="466"/>
      <c r="AD2811" s="467"/>
    </row>
    <row r="2812" spans="2:109" ht="3.65" customHeight="1">
      <c r="B2812" s="212"/>
      <c r="K2812" s="343"/>
      <c r="O2812" s="466"/>
      <c r="P2812" s="467"/>
      <c r="Q2812" s="495"/>
      <c r="R2812" s="349"/>
      <c r="S2812" s="896"/>
      <c r="T2812" s="897"/>
      <c r="U2812" s="898"/>
      <c r="V2812" s="350"/>
      <c r="W2812" s="350"/>
      <c r="X2812" s="896"/>
      <c r="Y2812" s="897"/>
      <c r="Z2812" s="928"/>
      <c r="AA2812" s="470"/>
      <c r="AB2812" s="483"/>
      <c r="AC2812" s="466"/>
      <c r="AD2812" s="467"/>
    </row>
    <row r="2813" spans="2:109" ht="3.65" customHeight="1">
      <c r="B2813" s="212"/>
      <c r="K2813" s="343"/>
      <c r="O2813" s="466"/>
      <c r="P2813" s="467"/>
      <c r="Q2813" s="468"/>
      <c r="R2813" s="470"/>
      <c r="S2813" s="899"/>
      <c r="T2813" s="335"/>
      <c r="U2813" s="900"/>
      <c r="V2813" s="350"/>
      <c r="W2813" s="350"/>
      <c r="X2813" s="899"/>
      <c r="Y2813" s="335"/>
      <c r="Z2813" s="900"/>
      <c r="AA2813" s="470"/>
      <c r="AB2813" s="483"/>
      <c r="AC2813" s="466"/>
      <c r="AD2813" s="467"/>
    </row>
    <row r="2814" spans="2:109" ht="3.65" customHeight="1">
      <c r="B2814" s="212"/>
      <c r="K2814" s="343"/>
      <c r="O2814" s="466"/>
      <c r="P2814" s="467"/>
      <c r="Q2814" s="468"/>
      <c r="R2814" s="470"/>
      <c r="S2814" s="875"/>
      <c r="T2814" s="335"/>
      <c r="U2814" s="875"/>
      <c r="V2814" s="350"/>
      <c r="W2814" s="350"/>
      <c r="X2814" s="875"/>
      <c r="Y2814" s="335"/>
      <c r="Z2814" s="875"/>
      <c r="AA2814" s="470"/>
      <c r="AB2814" s="483"/>
      <c r="AC2814" s="466"/>
      <c r="AD2814" s="467"/>
    </row>
    <row r="2815" spans="2:109" ht="3.65" customHeight="1">
      <c r="B2815" s="212"/>
      <c r="K2815" s="343"/>
      <c r="O2815" s="466"/>
      <c r="P2815" s="467"/>
      <c r="Q2815" s="468"/>
      <c r="R2815" s="470"/>
      <c r="S2815" s="875"/>
      <c r="T2815" s="335"/>
      <c r="U2815" s="875"/>
      <c r="V2815" s="350"/>
      <c r="W2815" s="350"/>
      <c r="X2815" s="875"/>
      <c r="Y2815" s="335"/>
      <c r="Z2815" s="875"/>
      <c r="AA2815" s="470"/>
      <c r="AB2815" s="483"/>
      <c r="AC2815" s="466"/>
      <c r="AD2815" s="467"/>
    </row>
    <row r="2816" spans="2:109" ht="3.65" customHeight="1">
      <c r="B2816" s="212"/>
      <c r="K2816" s="343"/>
      <c r="O2816" s="466"/>
      <c r="P2816" s="467"/>
      <c r="Q2816" s="468"/>
      <c r="R2816" s="470"/>
      <c r="S2816" s="875"/>
      <c r="T2816" s="335"/>
      <c r="U2816" s="875"/>
      <c r="V2816" s="350"/>
      <c r="W2816" s="350"/>
      <c r="X2816" s="875"/>
      <c r="Y2816" s="335"/>
      <c r="Z2816" s="875"/>
      <c r="AA2816" s="470"/>
      <c r="AB2816" s="483"/>
      <c r="AC2816" s="466"/>
      <c r="AD2816" s="467"/>
    </row>
    <row r="2817" spans="2:30" ht="3.65" customHeight="1">
      <c r="B2817" s="212"/>
      <c r="K2817" s="343"/>
      <c r="O2817" s="466"/>
      <c r="P2817" s="467"/>
      <c r="Q2817" s="468"/>
      <c r="R2817" s="470"/>
      <c r="S2817" s="875"/>
      <c r="T2817" s="335"/>
      <c r="U2817" s="875"/>
      <c r="V2817" s="350"/>
      <c r="W2817" s="350"/>
      <c r="X2817" s="875"/>
      <c r="Y2817" s="335"/>
      <c r="Z2817" s="875"/>
      <c r="AA2817" s="470"/>
      <c r="AB2817" s="483"/>
      <c r="AC2817" s="466"/>
      <c r="AD2817" s="467"/>
    </row>
    <row r="2818" spans="2:30" ht="3.65" customHeight="1">
      <c r="B2818" s="212"/>
      <c r="K2818" s="343"/>
      <c r="O2818" s="466"/>
      <c r="P2818" s="467"/>
      <c r="Q2818" s="468"/>
      <c r="R2818" s="470"/>
      <c r="S2818" s="875"/>
      <c r="T2818" s="335"/>
      <c r="U2818" s="875"/>
      <c r="V2818" s="350"/>
      <c r="W2818" s="350"/>
      <c r="X2818" s="875"/>
      <c r="Y2818" s="335"/>
      <c r="Z2818" s="875"/>
      <c r="AA2818" s="470"/>
      <c r="AB2818" s="483"/>
      <c r="AC2818" s="466"/>
      <c r="AD2818" s="467"/>
    </row>
    <row r="2819" spans="2:30" ht="3.65" customHeight="1">
      <c r="B2819" s="212"/>
      <c r="K2819" s="343"/>
      <c r="O2819" s="466"/>
      <c r="P2819" s="467"/>
      <c r="Q2819" s="468"/>
      <c r="R2819" s="470"/>
      <c r="S2819" s="875"/>
      <c r="T2819" s="335"/>
      <c r="U2819" s="875"/>
      <c r="V2819" s="350"/>
      <c r="W2819" s="350"/>
      <c r="X2819" s="875"/>
      <c r="Y2819" s="335"/>
      <c r="Z2819" s="875"/>
      <c r="AA2819" s="470"/>
      <c r="AB2819" s="483"/>
      <c r="AC2819" s="466"/>
      <c r="AD2819" s="467"/>
    </row>
    <row r="2820" spans="2:30" ht="3.65" customHeight="1">
      <c r="B2820" s="212"/>
      <c r="K2820" s="343"/>
      <c r="O2820" s="466"/>
      <c r="P2820" s="467"/>
      <c r="Q2820" s="468"/>
      <c r="R2820" s="470"/>
      <c r="S2820" s="875"/>
      <c r="T2820" s="335"/>
      <c r="U2820" s="875"/>
      <c r="V2820" s="350"/>
      <c r="W2820" s="350"/>
      <c r="X2820" s="875"/>
      <c r="Y2820" s="335"/>
      <c r="Z2820" s="875"/>
      <c r="AA2820" s="470"/>
      <c r="AB2820" s="483"/>
      <c r="AC2820" s="466"/>
      <c r="AD2820" s="467"/>
    </row>
    <row r="2821" spans="2:30" ht="3.65" customHeight="1">
      <c r="B2821" s="212"/>
      <c r="K2821" s="343"/>
      <c r="O2821" s="466"/>
      <c r="P2821" s="467"/>
      <c r="Q2821" s="468"/>
      <c r="R2821" s="470"/>
      <c r="S2821" s="875"/>
      <c r="T2821" s="335"/>
      <c r="U2821" s="875"/>
      <c r="V2821" s="350"/>
      <c r="W2821" s="350"/>
      <c r="X2821" s="875"/>
      <c r="Y2821" s="335"/>
      <c r="Z2821" s="875"/>
      <c r="AA2821" s="470"/>
      <c r="AB2821" s="483"/>
      <c r="AC2821" s="466"/>
      <c r="AD2821" s="467"/>
    </row>
    <row r="2822" spans="2:30" ht="3.65" customHeight="1">
      <c r="B2822" s="212"/>
      <c r="K2822" s="343"/>
      <c r="O2822" s="466"/>
      <c r="P2822" s="467"/>
      <c r="Q2822" s="468"/>
      <c r="R2822" s="470"/>
      <c r="S2822" s="875"/>
      <c r="T2822" s="335"/>
      <c r="U2822" s="875"/>
      <c r="V2822" s="350"/>
      <c r="W2822" s="350"/>
      <c r="X2822" s="875"/>
      <c r="Y2822" s="335"/>
      <c r="Z2822" s="875"/>
      <c r="AA2822" s="470"/>
      <c r="AB2822" s="483"/>
      <c r="AC2822" s="466"/>
      <c r="AD2822" s="467"/>
    </row>
    <row r="2823" spans="2:30" ht="3.65" customHeight="1">
      <c r="B2823" s="212"/>
      <c r="K2823" s="343"/>
      <c r="O2823" s="466"/>
      <c r="P2823" s="467"/>
      <c r="Q2823" s="468"/>
      <c r="R2823" s="470"/>
      <c r="S2823" s="875"/>
      <c r="T2823" s="335"/>
      <c r="U2823" s="875"/>
      <c r="V2823" s="350"/>
      <c r="W2823" s="350"/>
      <c r="X2823" s="875"/>
      <c r="Y2823" s="335"/>
      <c r="Z2823" s="875"/>
      <c r="AA2823" s="470"/>
      <c r="AB2823" s="483"/>
      <c r="AC2823" s="466"/>
      <c r="AD2823" s="467"/>
    </row>
    <row r="2824" spans="2:30" ht="3.65" customHeight="1">
      <c r="B2824" s="212"/>
      <c r="K2824" s="343"/>
      <c r="O2824" s="466"/>
      <c r="P2824" s="467"/>
      <c r="Q2824" s="468"/>
      <c r="R2824" s="470"/>
      <c r="S2824" s="875"/>
      <c r="T2824" s="335"/>
      <c r="U2824" s="875"/>
      <c r="V2824" s="350"/>
      <c r="W2824" s="350"/>
      <c r="X2824" s="875"/>
      <c r="Y2824" s="335"/>
      <c r="Z2824" s="875"/>
      <c r="AA2824" s="470"/>
      <c r="AB2824" s="483"/>
      <c r="AC2824" s="466"/>
      <c r="AD2824" s="467"/>
    </row>
    <row r="2825" spans="2:30" ht="3.65" customHeight="1">
      <c r="B2825" s="212"/>
      <c r="K2825" s="343"/>
      <c r="O2825" s="466"/>
      <c r="P2825" s="467"/>
      <c r="Q2825" s="468"/>
      <c r="R2825" s="470"/>
      <c r="S2825" s="875"/>
      <c r="T2825" s="335"/>
      <c r="U2825" s="875"/>
      <c r="V2825" s="350"/>
      <c r="W2825" s="350"/>
      <c r="X2825" s="875"/>
      <c r="Y2825" s="335"/>
      <c r="Z2825" s="875"/>
      <c r="AA2825" s="470"/>
      <c r="AB2825" s="483"/>
      <c r="AC2825" s="466"/>
      <c r="AD2825" s="467"/>
    </row>
    <row r="2826" spans="2:30" ht="3.65" customHeight="1">
      <c r="B2826" s="212"/>
      <c r="K2826" s="343"/>
      <c r="O2826" s="466"/>
      <c r="P2826" s="467"/>
      <c r="Q2826" s="468"/>
      <c r="R2826" s="470"/>
      <c r="S2826" s="875"/>
      <c r="T2826" s="335"/>
      <c r="U2826" s="875"/>
      <c r="V2826" s="350"/>
      <c r="W2826" s="350"/>
      <c r="X2826" s="875"/>
      <c r="Y2826" s="335"/>
      <c r="Z2826" s="875"/>
      <c r="AA2826" s="470"/>
      <c r="AB2826" s="483"/>
      <c r="AC2826" s="466"/>
      <c r="AD2826" s="467"/>
    </row>
    <row r="2827" spans="2:30" ht="3.65" customHeight="1">
      <c r="B2827" s="212"/>
      <c r="K2827" s="343"/>
      <c r="O2827" s="466"/>
      <c r="P2827" s="467"/>
      <c r="Q2827" s="468"/>
      <c r="R2827" s="470"/>
      <c r="S2827" s="899"/>
      <c r="T2827" s="335"/>
      <c r="U2827" s="900"/>
      <c r="V2827" s="350"/>
      <c r="W2827" s="350"/>
      <c r="X2827" s="899"/>
      <c r="Y2827" s="335"/>
      <c r="Z2827" s="900"/>
      <c r="AA2827" s="470"/>
      <c r="AB2827" s="483"/>
      <c r="AC2827" s="466"/>
      <c r="AD2827" s="467"/>
    </row>
    <row r="2828" spans="2:30" ht="3.65" customHeight="1">
      <c r="B2828" s="212"/>
      <c r="K2828" s="343"/>
      <c r="O2828" s="466"/>
      <c r="P2828" s="467"/>
      <c r="Q2828" s="468"/>
      <c r="R2828" s="470"/>
      <c r="S2828" s="902"/>
      <c r="T2828" s="903"/>
      <c r="U2828" s="904"/>
      <c r="V2828" s="350"/>
      <c r="W2828" s="350"/>
      <c r="X2828" s="902"/>
      <c r="Y2828" s="903"/>
      <c r="Z2828" s="904"/>
      <c r="AA2828" s="470"/>
      <c r="AB2828" s="483"/>
      <c r="AC2828" s="466"/>
      <c r="AD2828" s="467"/>
    </row>
    <row r="2829" spans="2:30" ht="3.65" customHeight="1">
      <c r="B2829" s="212"/>
      <c r="K2829" s="343"/>
      <c r="O2829" s="466"/>
      <c r="P2829" s="467"/>
      <c r="Q2829" s="468"/>
      <c r="R2829" s="470"/>
      <c r="S2829" s="470"/>
      <c r="T2829" s="470"/>
      <c r="U2829" s="470"/>
      <c r="V2829" s="350"/>
      <c r="W2829" s="350"/>
      <c r="X2829" s="470"/>
      <c r="Y2829" s="470"/>
      <c r="Z2829" s="470"/>
      <c r="AA2829" s="470"/>
      <c r="AB2829" s="483"/>
      <c r="AC2829" s="466"/>
      <c r="AD2829" s="467"/>
    </row>
    <row r="2830" spans="2:30" ht="3.65" customHeight="1">
      <c r="B2830" s="212"/>
      <c r="K2830" s="343"/>
      <c r="O2830" s="466"/>
      <c r="P2830" s="467"/>
      <c r="Q2830" s="468"/>
      <c r="R2830" s="470"/>
      <c r="S2830" s="470"/>
      <c r="T2830" s="470"/>
      <c r="U2830" s="470"/>
      <c r="V2830" s="350"/>
      <c r="W2830" s="350"/>
      <c r="X2830" s="470"/>
      <c r="Y2830" s="470"/>
      <c r="Z2830" s="470"/>
      <c r="AA2830" s="470"/>
      <c r="AB2830" s="483"/>
      <c r="AC2830" s="466"/>
      <c r="AD2830" s="467"/>
    </row>
    <row r="2831" spans="2:30" ht="3.65" customHeight="1">
      <c r="B2831" s="212"/>
      <c r="K2831" s="343"/>
      <c r="O2831" s="466"/>
      <c r="P2831" s="467"/>
      <c r="Q2831" s="468"/>
      <c r="R2831" s="470"/>
      <c r="S2831" s="470"/>
      <c r="T2831" s="470"/>
      <c r="U2831" s="470"/>
      <c r="V2831" s="350"/>
      <c r="W2831" s="350"/>
      <c r="X2831" s="470"/>
      <c r="Y2831" s="470"/>
      <c r="Z2831" s="470"/>
      <c r="AA2831" s="470"/>
      <c r="AB2831" s="483"/>
      <c r="AC2831" s="466"/>
      <c r="AD2831" s="467"/>
    </row>
    <row r="2832" spans="2:30" ht="3.65" customHeight="1">
      <c r="B2832" s="212"/>
      <c r="K2832" s="343"/>
      <c r="O2832" s="466"/>
      <c r="P2832" s="467"/>
      <c r="Q2832" s="468"/>
      <c r="R2832" s="470"/>
      <c r="S2832" s="470"/>
      <c r="T2832" s="470"/>
      <c r="U2832" s="470"/>
      <c r="V2832" s="350"/>
      <c r="W2832" s="350"/>
      <c r="X2832" s="470"/>
      <c r="Y2832" s="470"/>
      <c r="Z2832" s="470"/>
      <c r="AA2832" s="470"/>
      <c r="AB2832" s="483"/>
      <c r="AC2832" s="466"/>
      <c r="AD2832" s="467"/>
    </row>
    <row r="2833" spans="2:30" ht="3.65" customHeight="1">
      <c r="B2833" s="212"/>
      <c r="K2833" s="343"/>
      <c r="O2833" s="466"/>
      <c r="P2833" s="467"/>
      <c r="Q2833" s="468"/>
      <c r="R2833" s="470"/>
      <c r="S2833" s="470"/>
      <c r="T2833" s="470"/>
      <c r="U2833" s="470"/>
      <c r="V2833" s="350"/>
      <c r="W2833" s="350"/>
      <c r="X2833" s="470"/>
      <c r="Y2833" s="470"/>
      <c r="Z2833" s="470"/>
      <c r="AA2833" s="470"/>
      <c r="AB2833" s="483"/>
      <c r="AC2833" s="466"/>
      <c r="AD2833" s="467"/>
    </row>
    <row r="2834" spans="2:30" ht="3.65" customHeight="1">
      <c r="B2834" s="212"/>
      <c r="K2834" s="343"/>
      <c r="O2834" s="466"/>
      <c r="P2834" s="467"/>
      <c r="Q2834" s="468"/>
      <c r="R2834" s="470"/>
      <c r="S2834" s="470"/>
      <c r="T2834" s="470"/>
      <c r="U2834" s="470"/>
      <c r="V2834" s="350"/>
      <c r="W2834" s="350"/>
      <c r="X2834" s="470"/>
      <c r="Y2834" s="470"/>
      <c r="Z2834" s="470"/>
      <c r="AA2834" s="470"/>
      <c r="AB2834" s="483"/>
      <c r="AC2834" s="466"/>
      <c r="AD2834" s="467"/>
    </row>
    <row r="2835" spans="2:30" ht="3.65" customHeight="1">
      <c r="B2835" s="212"/>
      <c r="K2835" s="343"/>
      <c r="O2835" s="466"/>
      <c r="P2835" s="467"/>
      <c r="Q2835" s="468"/>
      <c r="R2835" s="470"/>
      <c r="S2835" s="470"/>
      <c r="T2835" s="470"/>
      <c r="U2835" s="470"/>
      <c r="V2835" s="350"/>
      <c r="W2835" s="350"/>
      <c r="X2835" s="470"/>
      <c r="Y2835" s="470"/>
      <c r="Z2835" s="470"/>
      <c r="AA2835" s="470"/>
      <c r="AB2835" s="483"/>
      <c r="AC2835" s="466"/>
      <c r="AD2835" s="467"/>
    </row>
    <row r="2836" spans="2:30" ht="3.65" customHeight="1">
      <c r="B2836" s="212"/>
      <c r="K2836" s="343"/>
      <c r="O2836" s="466"/>
      <c r="P2836" s="467"/>
      <c r="Q2836" s="468"/>
      <c r="R2836" s="470"/>
      <c r="S2836" s="470"/>
      <c r="T2836" s="470"/>
      <c r="U2836" s="470"/>
      <c r="V2836" s="350"/>
      <c r="W2836" s="350"/>
      <c r="X2836" s="470"/>
      <c r="Y2836" s="470"/>
      <c r="Z2836" s="470"/>
      <c r="AA2836" s="470"/>
      <c r="AB2836" s="483"/>
      <c r="AC2836" s="466"/>
      <c r="AD2836" s="467"/>
    </row>
    <row r="2837" spans="2:30" ht="3.65" customHeight="1">
      <c r="B2837" s="212"/>
      <c r="K2837" s="343"/>
      <c r="O2837" s="466"/>
      <c r="P2837" s="467"/>
      <c r="Q2837" s="468"/>
      <c r="R2837" s="470"/>
      <c r="S2837" s="470"/>
      <c r="T2837" s="470"/>
      <c r="U2837" s="470"/>
      <c r="V2837" s="350"/>
      <c r="W2837" s="350"/>
      <c r="X2837" s="470"/>
      <c r="Y2837" s="470"/>
      <c r="Z2837" s="470"/>
      <c r="AA2837" s="470"/>
      <c r="AB2837" s="483"/>
      <c r="AC2837" s="466"/>
      <c r="AD2837" s="467"/>
    </row>
    <row r="2838" spans="2:30" ht="3.65" customHeight="1">
      <c r="B2838" s="212"/>
      <c r="K2838" s="343"/>
      <c r="O2838" s="466"/>
      <c r="P2838" s="467"/>
      <c r="Q2838" s="468"/>
      <c r="R2838" s="470"/>
      <c r="S2838" s="470"/>
      <c r="T2838" s="470"/>
      <c r="U2838" s="470"/>
      <c r="V2838" s="350"/>
      <c r="W2838" s="350"/>
      <c r="X2838" s="470"/>
      <c r="Y2838" s="470"/>
      <c r="Z2838" s="470"/>
      <c r="AA2838" s="470"/>
      <c r="AB2838" s="483"/>
      <c r="AC2838" s="466"/>
      <c r="AD2838" s="467"/>
    </row>
    <row r="2839" spans="2:30" ht="3.65" customHeight="1">
      <c r="B2839" s="212"/>
      <c r="K2839" s="343"/>
      <c r="O2839" s="466"/>
      <c r="P2839" s="467"/>
      <c r="Q2839" s="468"/>
      <c r="R2839" s="470"/>
      <c r="S2839" s="470"/>
      <c r="T2839" s="470"/>
      <c r="U2839" s="470"/>
      <c r="V2839" s="350"/>
      <c r="W2839" s="350"/>
      <c r="X2839" s="470"/>
      <c r="Y2839" s="470"/>
      <c r="Z2839" s="470"/>
      <c r="AA2839" s="470"/>
      <c r="AB2839" s="483"/>
      <c r="AC2839" s="466"/>
      <c r="AD2839" s="467"/>
    </row>
    <row r="2840" spans="2:30" ht="3.65" customHeight="1">
      <c r="B2840" s="212"/>
      <c r="K2840" s="343"/>
      <c r="O2840" s="466"/>
      <c r="P2840" s="467"/>
      <c r="Q2840" s="468"/>
      <c r="R2840" s="470"/>
      <c r="S2840" s="470"/>
      <c r="T2840" s="470"/>
      <c r="U2840" s="470"/>
      <c r="V2840" s="350"/>
      <c r="W2840" s="350"/>
      <c r="X2840" s="470"/>
      <c r="Y2840" s="470"/>
      <c r="Z2840" s="470"/>
      <c r="AA2840" s="470"/>
      <c r="AB2840" s="483"/>
      <c r="AC2840" s="466"/>
      <c r="AD2840" s="467"/>
    </row>
    <row r="2841" spans="2:30" ht="3.65" customHeight="1">
      <c r="B2841" s="212"/>
      <c r="K2841" s="343"/>
      <c r="O2841" s="466"/>
      <c r="P2841" s="467"/>
      <c r="Q2841" s="468"/>
      <c r="R2841" s="470"/>
      <c r="S2841" s="470"/>
      <c r="T2841" s="470"/>
      <c r="U2841" s="470"/>
      <c r="V2841" s="350"/>
      <c r="W2841" s="350"/>
      <c r="X2841" s="470"/>
      <c r="Y2841" s="470"/>
      <c r="Z2841" s="470"/>
      <c r="AA2841" s="470"/>
      <c r="AB2841" s="483"/>
      <c r="AC2841" s="466"/>
      <c r="AD2841" s="467"/>
    </row>
    <row r="2842" spans="2:30" ht="3.65" customHeight="1">
      <c r="B2842" s="212"/>
      <c r="K2842" s="343"/>
      <c r="O2842" s="466"/>
      <c r="P2842" s="467"/>
      <c r="Q2842" s="468"/>
      <c r="R2842" s="470"/>
      <c r="S2842" s="470"/>
      <c r="T2842" s="470"/>
      <c r="U2842" s="470"/>
      <c r="V2842" s="350"/>
      <c r="W2842" s="350"/>
      <c r="X2842" s="470"/>
      <c r="Y2842" s="470"/>
      <c r="Z2842" s="470"/>
      <c r="AA2842" s="470"/>
      <c r="AB2842" s="483"/>
      <c r="AC2842" s="466"/>
      <c r="AD2842" s="467"/>
    </row>
    <row r="2843" spans="2:30" ht="3.65" customHeight="1">
      <c r="B2843" s="212"/>
      <c r="K2843" s="343"/>
      <c r="O2843" s="466"/>
      <c r="P2843" s="467"/>
      <c r="Q2843" s="468"/>
      <c r="R2843" s="470"/>
      <c r="S2843" s="470"/>
      <c r="T2843" s="470"/>
      <c r="U2843" s="470"/>
      <c r="V2843" s="350"/>
      <c r="W2843" s="350"/>
      <c r="X2843" s="470"/>
      <c r="Y2843" s="470"/>
      <c r="Z2843" s="470"/>
      <c r="AA2843" s="470"/>
      <c r="AB2843" s="483"/>
      <c r="AC2843" s="466"/>
      <c r="AD2843" s="467"/>
    </row>
    <row r="2844" spans="2:30" ht="3.65" customHeight="1">
      <c r="B2844" s="212"/>
      <c r="K2844" s="343"/>
      <c r="O2844" s="466"/>
      <c r="P2844" s="467"/>
      <c r="Q2844" s="468"/>
      <c r="R2844" s="470"/>
      <c r="S2844" s="470"/>
      <c r="T2844" s="470"/>
      <c r="U2844" s="470"/>
      <c r="V2844" s="350"/>
      <c r="W2844" s="350"/>
      <c r="X2844" s="470"/>
      <c r="Y2844" s="470"/>
      <c r="Z2844" s="470"/>
      <c r="AA2844" s="470"/>
      <c r="AB2844" s="483"/>
      <c r="AC2844" s="466"/>
      <c r="AD2844" s="467"/>
    </row>
    <row r="2845" spans="2:30" ht="3.65" customHeight="1">
      <c r="B2845" s="212"/>
      <c r="K2845" s="343"/>
      <c r="O2845" s="466"/>
      <c r="P2845" s="467"/>
      <c r="Q2845" s="468"/>
      <c r="R2845" s="470"/>
      <c r="S2845" s="470"/>
      <c r="T2845" s="470"/>
      <c r="U2845" s="470"/>
      <c r="V2845" s="350"/>
      <c r="W2845" s="350"/>
      <c r="X2845" s="470"/>
      <c r="Y2845" s="470"/>
      <c r="Z2845" s="470"/>
      <c r="AA2845" s="470"/>
      <c r="AB2845" s="483"/>
      <c r="AC2845" s="466"/>
      <c r="AD2845" s="467"/>
    </row>
    <row r="2846" spans="2:30" ht="3.65" customHeight="1">
      <c r="B2846" s="212"/>
      <c r="K2846" s="343"/>
      <c r="O2846" s="466"/>
      <c r="P2846" s="467"/>
      <c r="Q2846" s="468"/>
      <c r="R2846" s="470"/>
      <c r="S2846" s="470"/>
      <c r="T2846" s="470"/>
      <c r="U2846" s="470"/>
      <c r="V2846" s="350"/>
      <c r="W2846" s="350"/>
      <c r="X2846" s="470"/>
      <c r="Y2846" s="470"/>
      <c r="Z2846" s="470"/>
      <c r="AA2846" s="470"/>
      <c r="AB2846" s="483"/>
      <c r="AC2846" s="466"/>
      <c r="AD2846" s="467"/>
    </row>
    <row r="2847" spans="2:30" ht="3.65" customHeight="1">
      <c r="B2847" s="212"/>
      <c r="K2847" s="343"/>
      <c r="O2847" s="466"/>
      <c r="P2847" s="467"/>
      <c r="Q2847" s="468"/>
      <c r="R2847" s="470"/>
      <c r="S2847" s="470"/>
      <c r="T2847" s="470"/>
      <c r="U2847" s="470"/>
      <c r="V2847" s="350"/>
      <c r="W2847" s="350"/>
      <c r="X2847" s="470"/>
      <c r="Y2847" s="470"/>
      <c r="Z2847" s="470"/>
      <c r="AA2847" s="470"/>
      <c r="AB2847" s="483"/>
      <c r="AC2847" s="466"/>
      <c r="AD2847" s="467"/>
    </row>
    <row r="2848" spans="2:30" ht="3.65" customHeight="1">
      <c r="B2848" s="212"/>
      <c r="K2848" s="343"/>
      <c r="O2848" s="466"/>
      <c r="P2848" s="467"/>
      <c r="Q2848" s="468"/>
      <c r="R2848" s="470"/>
      <c r="S2848" s="470"/>
      <c r="T2848" s="470"/>
      <c r="U2848" s="470"/>
      <c r="V2848" s="350"/>
      <c r="W2848" s="350"/>
      <c r="X2848" s="470"/>
      <c r="Y2848" s="470"/>
      <c r="Z2848" s="470"/>
      <c r="AA2848" s="470"/>
      <c r="AB2848" s="483"/>
      <c r="AC2848" s="466"/>
      <c r="AD2848" s="467"/>
    </row>
    <row r="2849" spans="2:30" ht="3.65" customHeight="1">
      <c r="B2849" s="212"/>
      <c r="K2849" s="343"/>
      <c r="O2849" s="466"/>
      <c r="P2849" s="467"/>
      <c r="Q2849" s="468"/>
      <c r="R2849" s="470"/>
      <c r="S2849" s="470"/>
      <c r="T2849" s="470"/>
      <c r="U2849" s="470"/>
      <c r="V2849" s="350"/>
      <c r="W2849" s="350"/>
      <c r="X2849" s="470"/>
      <c r="Y2849" s="470"/>
      <c r="Z2849" s="470"/>
      <c r="AA2849" s="470"/>
      <c r="AB2849" s="483"/>
      <c r="AC2849" s="466"/>
      <c r="AD2849" s="467"/>
    </row>
    <row r="2850" spans="2:30" ht="3.65" customHeight="1">
      <c r="B2850" s="212"/>
      <c r="K2850" s="343"/>
      <c r="O2850" s="466"/>
      <c r="P2850" s="467"/>
      <c r="Q2850" s="468"/>
      <c r="R2850" s="470"/>
      <c r="S2850" s="470"/>
      <c r="T2850" s="470"/>
      <c r="U2850" s="470"/>
      <c r="V2850" s="350"/>
      <c r="W2850" s="350"/>
      <c r="X2850" s="470"/>
      <c r="Y2850" s="470"/>
      <c r="Z2850" s="470"/>
      <c r="AA2850" s="470"/>
      <c r="AB2850" s="483"/>
      <c r="AC2850" s="466"/>
      <c r="AD2850" s="467"/>
    </row>
    <row r="2851" spans="2:30" ht="3.65" customHeight="1">
      <c r="B2851" s="212"/>
      <c r="K2851" s="343"/>
      <c r="O2851" s="466"/>
      <c r="P2851" s="467"/>
      <c r="Q2851" s="468"/>
      <c r="R2851" s="470"/>
      <c r="S2851" s="470"/>
      <c r="T2851" s="470"/>
      <c r="U2851" s="470"/>
      <c r="V2851" s="350"/>
      <c r="W2851" s="350"/>
      <c r="X2851" s="470"/>
      <c r="Y2851" s="470"/>
      <c r="Z2851" s="470"/>
      <c r="AA2851" s="470"/>
      <c r="AB2851" s="483"/>
      <c r="AC2851" s="466"/>
      <c r="AD2851" s="467"/>
    </row>
    <row r="2852" spans="2:30" ht="3.65" customHeight="1">
      <c r="B2852" s="212"/>
      <c r="K2852" s="343"/>
      <c r="O2852" s="466"/>
      <c r="P2852" s="467"/>
      <c r="Q2852" s="468"/>
      <c r="R2852" s="470"/>
      <c r="S2852" s="470"/>
      <c r="T2852" s="470"/>
      <c r="U2852" s="470"/>
      <c r="V2852" s="350"/>
      <c r="W2852" s="350"/>
      <c r="X2852" s="470"/>
      <c r="Y2852" s="470"/>
      <c r="Z2852" s="470"/>
      <c r="AA2852" s="470"/>
      <c r="AB2852" s="483"/>
      <c r="AC2852" s="466"/>
      <c r="AD2852" s="467"/>
    </row>
    <row r="2853" spans="2:30" ht="3.65" customHeight="1">
      <c r="B2853" s="212"/>
      <c r="K2853" s="343"/>
      <c r="O2853" s="466"/>
      <c r="P2853" s="467"/>
      <c r="Q2853" s="468"/>
      <c r="R2853" s="470"/>
      <c r="S2853" s="470"/>
      <c r="T2853" s="470"/>
      <c r="U2853" s="470"/>
      <c r="V2853" s="350"/>
      <c r="W2853" s="350"/>
      <c r="X2853" s="470"/>
      <c r="Y2853" s="470"/>
      <c r="Z2853" s="470"/>
      <c r="AA2853" s="470"/>
      <c r="AB2853" s="483"/>
      <c r="AC2853" s="466"/>
      <c r="AD2853" s="467"/>
    </row>
    <row r="2854" spans="2:30" ht="3.65" customHeight="1">
      <c r="B2854" s="212"/>
      <c r="K2854" s="343"/>
      <c r="O2854" s="466"/>
      <c r="P2854" s="467"/>
      <c r="Q2854" s="468"/>
      <c r="R2854" s="470"/>
      <c r="S2854" s="470"/>
      <c r="T2854" s="470"/>
      <c r="U2854" s="470"/>
      <c r="V2854" s="350"/>
      <c r="W2854" s="350"/>
      <c r="X2854" s="470"/>
      <c r="Y2854" s="470"/>
      <c r="Z2854" s="470"/>
      <c r="AA2854" s="470"/>
      <c r="AB2854" s="483"/>
      <c r="AC2854" s="466"/>
      <c r="AD2854" s="467"/>
    </row>
    <row r="2855" spans="2:30" ht="3.65" customHeight="1">
      <c r="B2855" s="212"/>
      <c r="K2855" s="343"/>
      <c r="O2855" s="466"/>
      <c r="P2855" s="467"/>
      <c r="Q2855" s="468"/>
      <c r="R2855" s="470"/>
      <c r="S2855" s="470"/>
      <c r="T2855" s="470"/>
      <c r="U2855" s="470"/>
      <c r="V2855" s="350"/>
      <c r="W2855" s="350"/>
      <c r="X2855" s="470"/>
      <c r="Y2855" s="470"/>
      <c r="Z2855" s="470"/>
      <c r="AA2855" s="470"/>
      <c r="AB2855" s="483"/>
      <c r="AC2855" s="466"/>
      <c r="AD2855" s="467"/>
    </row>
    <row r="2856" spans="2:30" ht="3.65" customHeight="1">
      <c r="B2856" s="212"/>
      <c r="K2856" s="343"/>
      <c r="O2856" s="466"/>
      <c r="P2856" s="467"/>
      <c r="Q2856" s="468"/>
      <c r="R2856" s="470"/>
      <c r="S2856" s="470"/>
      <c r="T2856" s="470"/>
      <c r="U2856" s="470"/>
      <c r="V2856" s="350"/>
      <c r="W2856" s="350"/>
      <c r="X2856" s="470"/>
      <c r="Y2856" s="470"/>
      <c r="Z2856" s="470"/>
      <c r="AA2856" s="470"/>
      <c r="AB2856" s="483"/>
      <c r="AC2856" s="466"/>
      <c r="AD2856" s="467"/>
    </row>
    <row r="2857" spans="2:30" ht="3.65" customHeight="1">
      <c r="B2857" s="212"/>
      <c r="K2857" s="343"/>
      <c r="O2857" s="466"/>
      <c r="P2857" s="467"/>
      <c r="Q2857" s="468"/>
      <c r="R2857" s="470"/>
      <c r="S2857" s="470"/>
      <c r="T2857" s="470"/>
      <c r="U2857" s="470"/>
      <c r="V2857" s="350"/>
      <c r="W2857" s="350"/>
      <c r="X2857" s="470"/>
      <c r="Y2857" s="470"/>
      <c r="Z2857" s="470"/>
      <c r="AA2857" s="470"/>
      <c r="AB2857" s="483"/>
      <c r="AC2857" s="466"/>
      <c r="AD2857" s="467"/>
    </row>
    <row r="2858" spans="2:30" ht="3.65" customHeight="1">
      <c r="B2858" s="212"/>
      <c r="K2858" s="343"/>
      <c r="O2858" s="466"/>
      <c r="P2858" s="467"/>
      <c r="Q2858" s="468"/>
      <c r="R2858" s="470"/>
      <c r="S2858" s="470"/>
      <c r="T2858" s="470"/>
      <c r="U2858" s="470"/>
      <c r="V2858" s="350"/>
      <c r="W2858" s="350"/>
      <c r="X2858" s="470"/>
      <c r="Y2858" s="470"/>
      <c r="Z2858" s="470"/>
      <c r="AA2858" s="470"/>
      <c r="AB2858" s="483"/>
      <c r="AC2858" s="466"/>
      <c r="AD2858" s="467"/>
    </row>
    <row r="2859" spans="2:30" ht="3.65" customHeight="1">
      <c r="B2859" s="212"/>
      <c r="K2859" s="343"/>
      <c r="O2859" s="466"/>
      <c r="P2859" s="467"/>
      <c r="Q2859" s="468"/>
      <c r="R2859" s="470"/>
      <c r="S2859" s="470"/>
      <c r="T2859" s="470"/>
      <c r="U2859" s="470"/>
      <c r="V2859" s="350"/>
      <c r="W2859" s="350"/>
      <c r="X2859" s="470"/>
      <c r="Y2859" s="470"/>
      <c r="Z2859" s="470"/>
      <c r="AA2859" s="470"/>
      <c r="AB2859" s="483"/>
      <c r="AC2859" s="466"/>
      <c r="AD2859" s="467"/>
    </row>
    <row r="2860" spans="2:30" ht="3.65" customHeight="1">
      <c r="B2860" s="212"/>
      <c r="K2860" s="343"/>
      <c r="O2860" s="466"/>
      <c r="P2860" s="467"/>
      <c r="Q2860" s="468"/>
      <c r="R2860" s="470"/>
      <c r="S2860" s="470"/>
      <c r="T2860" s="470"/>
      <c r="U2860" s="470"/>
      <c r="V2860" s="350"/>
      <c r="W2860" s="350"/>
      <c r="X2860" s="470"/>
      <c r="Y2860" s="470"/>
      <c r="Z2860" s="470"/>
      <c r="AA2860" s="470"/>
      <c r="AB2860" s="483"/>
      <c r="AC2860" s="466"/>
      <c r="AD2860" s="467"/>
    </row>
    <row r="2861" spans="2:30" ht="3.65" customHeight="1">
      <c r="B2861" s="212"/>
      <c r="K2861" s="343"/>
      <c r="O2861" s="466"/>
      <c r="P2861" s="467"/>
      <c r="Q2861" s="468"/>
      <c r="R2861" s="470"/>
      <c r="S2861" s="470"/>
      <c r="T2861" s="470"/>
      <c r="U2861" s="470"/>
      <c r="V2861" s="350"/>
      <c r="W2861" s="350"/>
      <c r="X2861" s="470"/>
      <c r="Y2861" s="470"/>
      <c r="Z2861" s="470"/>
      <c r="AA2861" s="470"/>
      <c r="AB2861" s="483"/>
      <c r="AC2861" s="466"/>
      <c r="AD2861" s="467"/>
    </row>
    <row r="2862" spans="2:30" ht="3.65" customHeight="1">
      <c r="B2862" s="212"/>
      <c r="K2862" s="343"/>
      <c r="O2862" s="466"/>
      <c r="P2862" s="467"/>
      <c r="Q2862" s="468"/>
      <c r="R2862" s="470"/>
      <c r="S2862" s="470"/>
      <c r="T2862" s="470"/>
      <c r="U2862" s="470"/>
      <c r="V2862" s="350"/>
      <c r="W2862" s="350"/>
      <c r="X2862" s="470"/>
      <c r="Y2862" s="470"/>
      <c r="Z2862" s="470"/>
      <c r="AA2862" s="470"/>
      <c r="AB2862" s="483"/>
      <c r="AC2862" s="466"/>
      <c r="AD2862" s="467"/>
    </row>
    <row r="2863" spans="2:30" ht="3.65" customHeight="1">
      <c r="B2863" s="212"/>
      <c r="K2863" s="343"/>
      <c r="O2863" s="466"/>
      <c r="P2863" s="467"/>
      <c r="Q2863" s="468"/>
      <c r="R2863" s="470"/>
      <c r="S2863" s="470"/>
      <c r="T2863" s="470"/>
      <c r="U2863" s="470"/>
      <c r="V2863" s="350"/>
      <c r="W2863" s="350"/>
      <c r="X2863" s="470"/>
      <c r="Y2863" s="470"/>
      <c r="Z2863" s="470"/>
      <c r="AA2863" s="470"/>
      <c r="AB2863" s="483"/>
      <c r="AC2863" s="466"/>
      <c r="AD2863" s="467"/>
    </row>
    <row r="2864" spans="2:30" ht="3.65" customHeight="1">
      <c r="B2864" s="212"/>
      <c r="K2864" s="343"/>
      <c r="O2864" s="466"/>
      <c r="P2864" s="467"/>
      <c r="Q2864" s="468"/>
      <c r="R2864" s="470"/>
      <c r="S2864" s="470"/>
      <c r="T2864" s="470"/>
      <c r="U2864" s="470"/>
      <c r="V2864" s="350"/>
      <c r="W2864" s="350"/>
      <c r="X2864" s="470"/>
      <c r="Y2864" s="470"/>
      <c r="Z2864" s="470"/>
      <c r="AA2864" s="470"/>
      <c r="AB2864" s="483"/>
      <c r="AC2864" s="466"/>
      <c r="AD2864" s="467"/>
    </row>
    <row r="2865" spans="2:30" ht="3.65" customHeight="1">
      <c r="B2865" s="212"/>
      <c r="K2865" s="343"/>
      <c r="O2865" s="466"/>
      <c r="P2865" s="467"/>
      <c r="Q2865" s="482"/>
      <c r="R2865" s="470"/>
      <c r="S2865" s="470"/>
      <c r="T2865" s="470"/>
      <c r="U2865" s="470"/>
      <c r="V2865" s="350"/>
      <c r="W2865" s="350"/>
      <c r="X2865" s="470"/>
      <c r="Y2865" s="470"/>
      <c r="Z2865" s="470"/>
      <c r="AA2865" s="470"/>
      <c r="AB2865" s="483"/>
      <c r="AC2865" s="466"/>
      <c r="AD2865" s="467"/>
    </row>
    <row r="2866" spans="2:30" ht="3.65" customHeight="1">
      <c r="B2866" s="212"/>
      <c r="K2866" s="343"/>
      <c r="O2866" s="466"/>
      <c r="P2866" s="467"/>
      <c r="Q2866" s="468"/>
      <c r="R2866" s="470"/>
      <c r="S2866" s="470"/>
      <c r="T2866" s="470"/>
      <c r="U2866" s="470"/>
      <c r="V2866" s="470"/>
      <c r="W2866" s="470"/>
      <c r="X2866" s="470"/>
      <c r="Y2866" s="470"/>
      <c r="Z2866" s="470"/>
      <c r="AA2866" s="470"/>
      <c r="AB2866" s="483"/>
      <c r="AC2866" s="466"/>
      <c r="AD2866" s="467"/>
    </row>
    <row r="2867" spans="2:30" ht="3.65" customHeight="1">
      <c r="B2867" s="212"/>
      <c r="K2867" s="343"/>
      <c r="O2867" s="466"/>
      <c r="P2867" s="467"/>
      <c r="Q2867" s="468"/>
      <c r="R2867" s="470"/>
      <c r="S2867" s="470"/>
      <c r="T2867" s="470"/>
      <c r="U2867" s="470"/>
      <c r="V2867" s="470"/>
      <c r="W2867" s="470"/>
      <c r="X2867" s="470"/>
      <c r="Y2867" s="470"/>
      <c r="Z2867" s="470"/>
      <c r="AA2867" s="470"/>
      <c r="AB2867" s="470"/>
      <c r="AC2867" s="466"/>
      <c r="AD2867" s="467"/>
    </row>
    <row r="2868" spans="2:30" ht="3.65" customHeight="1">
      <c r="B2868" s="212"/>
      <c r="K2868" s="343"/>
      <c r="O2868" s="466"/>
      <c r="P2868" s="467"/>
      <c r="Q2868" s="468"/>
      <c r="R2868" s="470"/>
      <c r="S2868" s="470"/>
      <c r="T2868" s="470"/>
      <c r="U2868" s="470"/>
      <c r="V2868" s="470"/>
      <c r="W2868" s="470"/>
      <c r="X2868" s="470"/>
      <c r="Y2868" s="470"/>
      <c r="Z2868" s="470"/>
      <c r="AA2868" s="470"/>
      <c r="AB2868" s="470"/>
      <c r="AC2868" s="466"/>
      <c r="AD2868" s="467"/>
    </row>
    <row r="2869" spans="2:30" ht="3.65" customHeight="1">
      <c r="B2869" s="212"/>
      <c r="K2869" s="343"/>
      <c r="O2869" s="466"/>
      <c r="P2869" s="467"/>
      <c r="Q2869" s="468"/>
      <c r="R2869" s="470"/>
      <c r="S2869" s="470"/>
      <c r="T2869" s="470"/>
      <c r="U2869" s="470"/>
      <c r="V2869" s="470"/>
      <c r="W2869" s="470"/>
      <c r="X2869" s="470"/>
      <c r="Y2869" s="470"/>
      <c r="Z2869" s="470"/>
      <c r="AA2869" s="470"/>
      <c r="AB2869" s="470"/>
      <c r="AC2869" s="466"/>
      <c r="AD2869" s="467"/>
    </row>
    <row r="2870" spans="2:30" ht="3.65" customHeight="1">
      <c r="B2870" s="212"/>
      <c r="K2870" s="343"/>
      <c r="O2870" s="466"/>
      <c r="P2870" s="467"/>
      <c r="Q2870" s="468"/>
      <c r="R2870" s="470"/>
      <c r="S2870" s="470"/>
      <c r="T2870" s="470"/>
      <c r="U2870" s="470"/>
      <c r="V2870" s="470"/>
      <c r="W2870" s="470"/>
      <c r="X2870" s="470"/>
      <c r="Y2870" s="470"/>
      <c r="Z2870" s="470"/>
      <c r="AA2870" s="470"/>
      <c r="AB2870" s="470"/>
      <c r="AC2870" s="466"/>
      <c r="AD2870" s="467"/>
    </row>
    <row r="2871" spans="2:30" ht="3.65" customHeight="1">
      <c r="B2871" s="212"/>
      <c r="K2871" s="343"/>
      <c r="O2871" s="466"/>
      <c r="P2871" s="467"/>
      <c r="Q2871" s="468"/>
      <c r="R2871" s="470"/>
      <c r="S2871" s="470"/>
      <c r="T2871" s="470"/>
      <c r="U2871" s="470"/>
      <c r="V2871" s="470"/>
      <c r="W2871" s="470"/>
      <c r="X2871" s="470"/>
      <c r="Y2871" s="470"/>
      <c r="Z2871" s="470"/>
      <c r="AA2871" s="470"/>
      <c r="AB2871" s="470"/>
      <c r="AC2871" s="466"/>
      <c r="AD2871" s="467"/>
    </row>
    <row r="2872" spans="2:30" ht="3.65" customHeight="1">
      <c r="B2872" s="212"/>
      <c r="K2872" s="343"/>
      <c r="O2872" s="466"/>
      <c r="P2872" s="467"/>
      <c r="Q2872" s="468"/>
      <c r="R2872" s="470"/>
      <c r="S2872" s="470"/>
      <c r="T2872" s="470"/>
      <c r="U2872" s="470"/>
      <c r="V2872" s="470"/>
      <c r="W2872" s="470"/>
      <c r="X2872" s="470"/>
      <c r="Y2872" s="470"/>
      <c r="Z2872" s="470"/>
      <c r="AA2872" s="470"/>
      <c r="AB2872" s="470"/>
      <c r="AC2872" s="466"/>
      <c r="AD2872" s="467"/>
    </row>
    <row r="2873" spans="2:30" ht="3.65" customHeight="1">
      <c r="B2873" s="212"/>
      <c r="K2873" s="343"/>
      <c r="O2873" s="466"/>
      <c r="P2873" s="467"/>
      <c r="Q2873" s="468"/>
      <c r="R2873" s="470"/>
      <c r="S2873" s="470"/>
      <c r="T2873" s="470"/>
      <c r="U2873" s="470"/>
      <c r="V2873" s="470"/>
      <c r="W2873" s="470"/>
      <c r="X2873" s="470"/>
      <c r="Y2873" s="470"/>
      <c r="Z2873" s="470"/>
      <c r="AA2873" s="470"/>
      <c r="AB2873" s="470"/>
      <c r="AC2873" s="466"/>
      <c r="AD2873" s="467"/>
    </row>
    <row r="2874" spans="2:30" ht="3.65" customHeight="1">
      <c r="B2874" s="212"/>
      <c r="K2874" s="343"/>
      <c r="O2874" s="466"/>
      <c r="P2874" s="467"/>
      <c r="Q2874" s="468"/>
      <c r="R2874" s="470"/>
      <c r="S2874" s="470"/>
      <c r="T2874" s="470"/>
      <c r="U2874" s="470"/>
      <c r="V2874" s="470"/>
      <c r="W2874" s="470"/>
      <c r="X2874" s="470"/>
      <c r="Y2874" s="470"/>
      <c r="Z2874" s="470"/>
      <c r="AA2874" s="470"/>
      <c r="AB2874" s="470"/>
      <c r="AC2874" s="466"/>
      <c r="AD2874" s="467"/>
    </row>
    <row r="2875" spans="2:30" ht="3.65" customHeight="1">
      <c r="B2875" s="212"/>
      <c r="K2875" s="343"/>
      <c r="O2875" s="466"/>
      <c r="P2875" s="467"/>
      <c r="Q2875" s="468"/>
      <c r="R2875" s="470"/>
      <c r="S2875" s="470"/>
      <c r="T2875" s="470"/>
      <c r="U2875" s="470"/>
      <c r="V2875" s="470"/>
      <c r="W2875" s="470"/>
      <c r="X2875" s="470"/>
      <c r="Y2875" s="470"/>
      <c r="Z2875" s="470"/>
      <c r="AA2875" s="470"/>
      <c r="AB2875" s="470"/>
      <c r="AC2875" s="466"/>
      <c r="AD2875" s="467"/>
    </row>
    <row r="2876" spans="2:30" ht="3.65" customHeight="1">
      <c r="B2876" s="212"/>
      <c r="K2876" s="343"/>
      <c r="O2876" s="466"/>
      <c r="P2876" s="467"/>
      <c r="Q2876" s="468"/>
      <c r="R2876" s="470"/>
      <c r="S2876" s="470"/>
      <c r="T2876" s="470"/>
      <c r="U2876" s="470"/>
      <c r="V2876" s="470"/>
      <c r="W2876" s="470"/>
      <c r="X2876" s="470"/>
      <c r="Y2876" s="470"/>
      <c r="Z2876" s="470"/>
      <c r="AA2876" s="470"/>
      <c r="AB2876" s="470"/>
      <c r="AC2876" s="466"/>
      <c r="AD2876" s="467"/>
    </row>
    <row r="2877" spans="2:30" ht="3.65" customHeight="1">
      <c r="B2877" s="212"/>
      <c r="K2877" s="343"/>
      <c r="O2877" s="466"/>
      <c r="P2877" s="467"/>
      <c r="Q2877" s="468"/>
      <c r="R2877" s="470"/>
      <c r="S2877" s="470"/>
      <c r="T2877" s="470"/>
      <c r="U2877" s="470"/>
      <c r="V2877" s="470"/>
      <c r="W2877" s="470"/>
      <c r="X2877" s="470"/>
      <c r="Y2877" s="470"/>
      <c r="Z2877" s="470"/>
      <c r="AA2877" s="470"/>
      <c r="AB2877" s="470"/>
      <c r="AC2877" s="466"/>
      <c r="AD2877" s="467"/>
    </row>
    <row r="2878" spans="2:30" ht="3.65" customHeight="1">
      <c r="B2878" s="212"/>
      <c r="K2878" s="343"/>
      <c r="O2878" s="466"/>
      <c r="P2878" s="467"/>
      <c r="Q2878" s="468"/>
      <c r="R2878" s="470"/>
      <c r="S2878" s="470"/>
      <c r="T2878" s="470"/>
      <c r="U2878" s="470"/>
      <c r="V2878" s="470"/>
      <c r="W2878" s="470"/>
      <c r="X2878" s="470"/>
      <c r="Y2878" s="470"/>
      <c r="Z2878" s="470"/>
      <c r="AA2878" s="470"/>
      <c r="AB2878" s="470"/>
      <c r="AC2878" s="466"/>
      <c r="AD2878" s="467"/>
    </row>
    <row r="2879" spans="2:30" ht="3.65" customHeight="1">
      <c r="B2879" s="212"/>
      <c r="K2879" s="343"/>
      <c r="O2879" s="466"/>
      <c r="P2879" s="467"/>
      <c r="Q2879" s="468"/>
      <c r="R2879" s="470"/>
      <c r="S2879" s="470"/>
      <c r="T2879" s="470"/>
      <c r="U2879" s="470"/>
      <c r="V2879" s="470"/>
      <c r="W2879" s="470"/>
      <c r="X2879" s="470"/>
      <c r="Y2879" s="470"/>
      <c r="Z2879" s="470"/>
      <c r="AA2879" s="470"/>
      <c r="AB2879" s="470"/>
      <c r="AC2879" s="466"/>
      <c r="AD2879" s="467"/>
    </row>
    <row r="2880" spans="2:30" ht="3.65" customHeight="1">
      <c r="B2880" s="212"/>
      <c r="K2880" s="343"/>
      <c r="O2880" s="466"/>
      <c r="P2880" s="467"/>
      <c r="Q2880" s="468"/>
      <c r="R2880" s="470"/>
      <c r="S2880" s="470"/>
      <c r="T2880" s="470"/>
      <c r="U2880" s="470"/>
      <c r="V2880" s="470"/>
      <c r="W2880" s="470"/>
      <c r="X2880" s="470"/>
      <c r="Y2880" s="470"/>
      <c r="Z2880" s="470"/>
      <c r="AA2880" s="470"/>
      <c r="AB2880" s="470"/>
      <c r="AC2880" s="466"/>
      <c r="AD2880" s="467"/>
    </row>
    <row r="2881" spans="2:109" ht="3.65" customHeight="1">
      <c r="B2881" s="212"/>
      <c r="K2881" s="343"/>
      <c r="O2881" s="466"/>
      <c r="P2881" s="467"/>
      <c r="Q2881" s="468"/>
      <c r="R2881" s="470"/>
      <c r="S2881" s="470"/>
      <c r="T2881" s="470"/>
      <c r="U2881" s="470"/>
      <c r="V2881" s="470"/>
      <c r="W2881" s="470"/>
      <c r="X2881" s="470"/>
      <c r="Y2881" s="470"/>
      <c r="Z2881" s="470"/>
      <c r="AA2881" s="470"/>
      <c r="AB2881" s="470"/>
      <c r="AC2881" s="466"/>
      <c r="AD2881" s="467"/>
    </row>
    <row r="2882" spans="2:109" ht="3.65" customHeight="1">
      <c r="B2882" s="212"/>
      <c r="K2882" s="343"/>
      <c r="O2882" s="492"/>
      <c r="P2882" s="493"/>
      <c r="Q2882" s="468"/>
      <c r="R2882" s="470"/>
      <c r="S2882" s="470"/>
      <c r="T2882" s="470"/>
      <c r="U2882" s="470"/>
      <c r="V2882" s="470"/>
      <c r="W2882" s="470"/>
      <c r="X2882" s="470"/>
      <c r="Y2882" s="470"/>
      <c r="Z2882" s="470"/>
      <c r="AA2882" s="470"/>
      <c r="AB2882" s="483"/>
      <c r="AC2882" s="492"/>
      <c r="AD2882" s="493"/>
    </row>
    <row r="2883" spans="2:109" ht="3.65" customHeight="1">
      <c r="B2883" s="212"/>
      <c r="K2883" s="343"/>
      <c r="O2883" s="492"/>
      <c r="P2883" s="493"/>
      <c r="Q2883" s="496"/>
      <c r="R2883" s="470"/>
      <c r="S2883" s="470"/>
      <c r="T2883" s="470"/>
      <c r="U2883" s="470"/>
      <c r="V2883" s="470"/>
      <c r="W2883" s="470"/>
      <c r="X2883" s="470"/>
      <c r="Y2883" s="994" t="s">
        <v>220</v>
      </c>
      <c r="Z2883" s="994"/>
      <c r="AA2883" s="994"/>
      <c r="AB2883" s="995"/>
      <c r="AC2883" s="492"/>
      <c r="AD2883" s="493"/>
    </row>
    <row r="2884" spans="2:109" ht="3.65" customHeight="1">
      <c r="B2884" s="212"/>
      <c r="K2884" s="343"/>
      <c r="O2884" s="492"/>
      <c r="P2884" s="493"/>
      <c r="Q2884" s="497"/>
      <c r="R2884" s="498"/>
      <c r="S2884" s="498"/>
      <c r="T2884" s="498"/>
      <c r="U2884" s="498"/>
      <c r="V2884" s="498"/>
      <c r="W2884" s="498"/>
      <c r="X2884" s="498"/>
      <c r="Y2884" s="1542"/>
      <c r="Z2884" s="1542"/>
      <c r="AA2884" s="1542"/>
      <c r="AB2884" s="1545"/>
      <c r="AC2884" s="492"/>
      <c r="AD2884" s="493"/>
    </row>
    <row r="2885" spans="2:109" ht="3.65" customHeight="1">
      <c r="B2885" s="212"/>
      <c r="K2885" s="343"/>
      <c r="O2885" s="486"/>
      <c r="P2885" s="487"/>
      <c r="Q2885" s="487"/>
      <c r="R2885" s="487"/>
      <c r="S2885" s="487"/>
      <c r="T2885" s="487"/>
      <c r="U2885" s="487"/>
      <c r="V2885" s="487"/>
      <c r="W2885" s="487"/>
      <c r="X2885" s="487"/>
      <c r="Y2885" s="487"/>
      <c r="Z2885" s="487"/>
      <c r="AA2885" s="487"/>
      <c r="AB2885" s="487"/>
      <c r="AC2885" s="487"/>
      <c r="AD2885" s="488"/>
    </row>
    <row r="2886" spans="2:109" ht="3.65" customHeight="1">
      <c r="B2886" s="212"/>
      <c r="K2886" s="343"/>
      <c r="O2886" s="489"/>
      <c r="P2886" s="490"/>
      <c r="Q2886" s="490"/>
      <c r="R2886" s="490"/>
      <c r="S2886" s="490"/>
      <c r="T2886" s="490"/>
      <c r="U2886" s="490"/>
      <c r="V2886" s="490"/>
      <c r="W2886" s="490"/>
      <c r="X2886" s="490"/>
      <c r="Y2886" s="490"/>
      <c r="Z2886" s="490"/>
      <c r="AA2886" s="490"/>
      <c r="AB2886" s="490"/>
      <c r="AC2886" s="490"/>
      <c r="AD2886" s="491"/>
    </row>
    <row r="2887" spans="2:109" ht="3.65" customHeight="1">
      <c r="B2887" s="212"/>
      <c r="K2887" s="343"/>
      <c r="O2887" s="476"/>
      <c r="P2887" s="477"/>
      <c r="Q2887" s="477"/>
      <c r="R2887" s="477"/>
      <c r="S2887" s="477"/>
      <c r="T2887" s="477"/>
      <c r="U2887" s="477"/>
      <c r="V2887" s="477"/>
      <c r="W2887" s="477"/>
      <c r="X2887" s="477"/>
      <c r="Y2887" s="477"/>
      <c r="Z2887" s="477"/>
      <c r="AA2887" s="477"/>
      <c r="AB2887" s="477"/>
      <c r="AC2887" s="477"/>
      <c r="AD2887" s="478"/>
    </row>
    <row r="2888" spans="2:109" ht="3.65" customHeight="1">
      <c r="B2888" s="212"/>
      <c r="K2888" s="343"/>
      <c r="O2888" s="476"/>
      <c r="P2888" s="477"/>
      <c r="Q2888" s="477"/>
      <c r="R2888" s="477"/>
      <c r="S2888" s="477"/>
      <c r="T2888" s="477"/>
      <c r="U2888" s="477"/>
      <c r="V2888" s="477"/>
      <c r="W2888" s="477"/>
      <c r="X2888" s="477"/>
      <c r="Y2888" s="477"/>
      <c r="Z2888" s="477"/>
      <c r="AA2888" s="477"/>
      <c r="AB2888" s="477"/>
      <c r="AC2888" s="477"/>
      <c r="AD2888" s="478"/>
    </row>
    <row r="2889" spans="2:109" ht="3.65" customHeight="1">
      <c r="B2889" s="212"/>
      <c r="K2889" s="343"/>
      <c r="O2889" s="476"/>
      <c r="P2889" s="477"/>
      <c r="Q2889" s="477"/>
      <c r="R2889" s="477"/>
      <c r="S2889" s="477"/>
      <c r="T2889" s="477"/>
      <c r="U2889" s="477"/>
      <c r="V2889" s="477"/>
      <c r="W2889" s="477"/>
      <c r="X2889" s="477"/>
      <c r="Y2889" s="477"/>
      <c r="Z2889" s="477"/>
      <c r="AA2889" s="477"/>
      <c r="AB2889" s="477"/>
      <c r="AC2889" s="477"/>
      <c r="AD2889" s="478"/>
    </row>
    <row r="2890" spans="2:109" ht="3.65" customHeight="1">
      <c r="B2890" s="212"/>
      <c r="K2890" s="343"/>
      <c r="O2890" s="479"/>
      <c r="P2890" s="480"/>
      <c r="Q2890" s="480"/>
      <c r="R2890" s="480"/>
      <c r="S2890" s="480"/>
      <c r="T2890" s="480"/>
      <c r="U2890" s="480"/>
      <c r="V2890" s="480"/>
      <c r="W2890" s="480"/>
      <c r="X2890" s="480"/>
      <c r="Y2890" s="480"/>
      <c r="Z2890" s="480"/>
      <c r="AA2890" s="480"/>
      <c r="AB2890" s="480"/>
      <c r="AC2890" s="480"/>
      <c r="AD2890" s="481"/>
    </row>
    <row r="2891" spans="2:109" ht="3.65" customHeight="1">
      <c r="B2891" s="212"/>
      <c r="K2891" s="343"/>
    </row>
    <row r="2892" spans="2:109" ht="3.65" customHeight="1">
      <c r="B2892" s="205"/>
      <c r="C2892" s="259"/>
      <c r="D2892" s="259"/>
      <c r="E2892" s="259"/>
      <c r="F2892" s="259"/>
      <c r="G2892" s="259"/>
      <c r="H2892" s="259"/>
      <c r="I2892" s="259"/>
      <c r="J2892" s="259"/>
      <c r="K2892" s="323"/>
      <c r="L2892" s="259"/>
      <c r="M2892" s="259"/>
      <c r="N2892" s="259"/>
      <c r="O2892" s="259"/>
      <c r="P2892" s="259"/>
      <c r="Q2892" s="259"/>
      <c r="R2892" s="259"/>
      <c r="S2892" s="259"/>
      <c r="T2892" s="259"/>
      <c r="U2892" s="259"/>
      <c r="V2892" s="259"/>
      <c r="W2892" s="259"/>
      <c r="X2892" s="259"/>
      <c r="Y2892" s="259"/>
      <c r="Z2892" s="259"/>
      <c r="AA2892" s="259"/>
      <c r="AB2892" s="259"/>
      <c r="AC2892" s="259"/>
      <c r="AD2892" s="259"/>
      <c r="AE2892" s="259"/>
      <c r="AF2892" s="259"/>
      <c r="AG2892" s="259"/>
      <c r="AH2892" s="259"/>
      <c r="AI2892" s="259"/>
      <c r="AJ2892" s="259"/>
      <c r="AK2892" s="259"/>
      <c r="AL2892" s="259"/>
      <c r="AM2892" s="259"/>
      <c r="AN2892" s="259"/>
      <c r="AO2892" s="259"/>
      <c r="AP2892" s="259"/>
      <c r="AQ2892" s="259"/>
      <c r="AR2892" s="259"/>
      <c r="AS2892" s="259"/>
      <c r="AT2892" s="259"/>
      <c r="AU2892" s="259"/>
      <c r="AV2892" s="259"/>
      <c r="AW2892" s="259"/>
      <c r="AX2892" s="259"/>
      <c r="AY2892" s="259"/>
      <c r="AZ2892" s="259"/>
      <c r="BA2892" s="259"/>
      <c r="BB2892" s="259"/>
      <c r="BC2892" s="259"/>
      <c r="BD2892" s="259"/>
      <c r="BE2892" s="259"/>
      <c r="BF2892" s="259"/>
      <c r="BG2892" s="259"/>
      <c r="BH2892" s="259"/>
      <c r="BI2892" s="259"/>
      <c r="BJ2892" s="259"/>
      <c r="BK2892" s="259"/>
      <c r="BL2892" s="259"/>
      <c r="BM2892" s="259"/>
      <c r="BN2892" s="259"/>
      <c r="BO2892" s="259"/>
      <c r="BP2892" s="259"/>
      <c r="BQ2892" s="259"/>
      <c r="BR2892" s="259"/>
      <c r="BS2892" s="259"/>
      <c r="BT2892" s="259"/>
      <c r="BU2892" s="259"/>
      <c r="BV2892" s="259"/>
      <c r="BW2892" s="259"/>
      <c r="BX2892" s="259"/>
      <c r="BY2892" s="259"/>
      <c r="BZ2892" s="259"/>
      <c r="CA2892" s="259"/>
      <c r="CB2892" s="259"/>
      <c r="CC2892" s="259"/>
      <c r="CD2892" s="259"/>
      <c r="CE2892" s="259"/>
      <c r="CF2892" s="259"/>
      <c r="CG2892" s="259"/>
      <c r="CH2892" s="259"/>
      <c r="CI2892" s="259"/>
      <c r="CJ2892" s="259"/>
      <c r="CK2892" s="259"/>
      <c r="CL2892" s="259"/>
      <c r="CM2892" s="259"/>
      <c r="CN2892" s="259"/>
      <c r="CO2892" s="259"/>
      <c r="CP2892" s="259"/>
      <c r="CQ2892" s="259"/>
      <c r="CR2892" s="259"/>
      <c r="CS2892" s="259"/>
      <c r="CT2892" s="259"/>
      <c r="CU2892" s="259"/>
      <c r="CV2892" s="259"/>
      <c r="CW2892" s="259"/>
      <c r="CX2892" s="259"/>
      <c r="CY2892" s="259"/>
      <c r="CZ2892" s="259"/>
      <c r="DA2892" s="259"/>
      <c r="DB2892" s="259"/>
      <c r="DC2892" s="259"/>
      <c r="DD2892" s="259"/>
      <c r="DE2892" s="259"/>
    </row>
    <row r="2893" spans="2:109" ht="14.5" customHeight="1">
      <c r="B2893" s="340" t="str">
        <f>"T_VBB"&amp;"X"&amp;G2893&amp;"X"&amp;I2893&amp;"X"&amp;J2893</f>
        <v>T_VBBX630X1of2X2000</v>
      </c>
      <c r="C2893" s="208"/>
      <c r="D2893" s="209" t="s">
        <v>75</v>
      </c>
      <c r="E2893" s="341" t="s">
        <v>220</v>
      </c>
      <c r="F2893" s="208" t="s">
        <v>125</v>
      </c>
      <c r="G2893" s="456">
        <v>630</v>
      </c>
      <c r="H2893" s="325" t="s">
        <v>234</v>
      </c>
      <c r="I2893" s="457" t="s">
        <v>192</v>
      </c>
      <c r="J2893" s="210">
        <v>2000</v>
      </c>
      <c r="K2893" s="342"/>
      <c r="L2893" s="260"/>
      <c r="M2893" s="260"/>
      <c r="N2893" s="260"/>
      <c r="O2893" s="260"/>
      <c r="P2893" s="260"/>
      <c r="Q2893" s="260"/>
      <c r="R2893" s="260"/>
      <c r="S2893" s="260"/>
      <c r="T2893" s="260"/>
      <c r="U2893" s="260"/>
      <c r="V2893" s="260"/>
      <c r="W2893" s="260"/>
      <c r="X2893" s="260"/>
      <c r="Y2893" s="260"/>
      <c r="Z2893" s="260"/>
      <c r="AA2893" s="260"/>
      <c r="AB2893" s="260"/>
      <c r="AC2893" s="260"/>
      <c r="AD2893" s="260"/>
      <c r="AE2893" s="260"/>
      <c r="AF2893" s="260"/>
      <c r="AG2893" s="260"/>
      <c r="AH2893" s="260"/>
      <c r="AI2893" s="260"/>
      <c r="AJ2893" s="260"/>
      <c r="AK2893" s="260"/>
      <c r="AL2893" s="260"/>
      <c r="AM2893" s="260"/>
      <c r="AN2893" s="260"/>
      <c r="AO2893" s="260"/>
      <c r="AP2893" s="260"/>
      <c r="AQ2893" s="260"/>
      <c r="AR2893" s="260"/>
      <c r="AS2893" s="260"/>
      <c r="AT2893" s="260"/>
      <c r="AU2893" s="260"/>
      <c r="AV2893" s="260"/>
      <c r="AW2893" s="260"/>
      <c r="AX2893" s="260"/>
      <c r="AY2893" s="260"/>
      <c r="AZ2893" s="260"/>
      <c r="BA2893" s="260"/>
      <c r="BB2893" s="260"/>
      <c r="BC2893" s="260"/>
      <c r="BD2893" s="260"/>
      <c r="BE2893" s="260"/>
      <c r="BF2893" s="260"/>
      <c r="BG2893" s="260"/>
      <c r="BH2893" s="260"/>
      <c r="BI2893" s="260"/>
      <c r="BJ2893" s="260"/>
      <c r="BK2893" s="260"/>
      <c r="BL2893" s="260"/>
      <c r="BM2893" s="260"/>
      <c r="BN2893" s="260"/>
      <c r="BO2893" s="260"/>
      <c r="BP2893" s="260"/>
      <c r="BQ2893" s="260"/>
      <c r="BR2893" s="260"/>
      <c r="BS2893" s="260"/>
      <c r="BT2893" s="260"/>
      <c r="BU2893" s="260"/>
      <c r="BV2893" s="260"/>
      <c r="BW2893" s="260"/>
      <c r="BX2893" s="260"/>
      <c r="BY2893" s="260"/>
      <c r="BZ2893" s="260"/>
      <c r="CA2893" s="260"/>
      <c r="CB2893" s="260"/>
      <c r="CC2893" s="260"/>
      <c r="CD2893" s="260"/>
      <c r="CE2893" s="260"/>
      <c r="CF2893" s="260"/>
      <c r="CG2893" s="260"/>
      <c r="CH2893" s="260"/>
      <c r="CI2893" s="260"/>
      <c r="CJ2893" s="260"/>
      <c r="CK2893" s="260"/>
      <c r="CL2893" s="260"/>
      <c r="CM2893" s="260"/>
      <c r="CN2893" s="260"/>
      <c r="CO2893" s="260"/>
      <c r="CP2893" s="260"/>
      <c r="CQ2893" s="260"/>
      <c r="CR2893" s="260"/>
      <c r="CS2893" s="260"/>
      <c r="CT2893" s="260"/>
      <c r="CU2893" s="260"/>
      <c r="CV2893" s="260"/>
      <c r="CW2893" s="260"/>
      <c r="CX2893" s="260"/>
      <c r="CY2893" s="260"/>
      <c r="CZ2893" s="260"/>
      <c r="DA2893" s="260"/>
      <c r="DB2893" s="260"/>
      <c r="DC2893" s="260"/>
      <c r="DD2893" s="260"/>
      <c r="DE2893" s="260"/>
    </row>
    <row r="2894" spans="2:109" ht="3.65" customHeight="1">
      <c r="B2894" s="326" t="str">
        <f>MID(D2893,1,1)&amp;"_"&amp;E2893&amp;"X"&amp;MID(H2893,3,4)&amp;"X"&amp;MID(J2893,3,4)&amp;G2893&amp;I2893</f>
        <v>T_VBBX200X006301of2</v>
      </c>
      <c r="K2894" s="343"/>
    </row>
    <row r="2895" spans="2:109" ht="3.65" customHeight="1">
      <c r="B2895" s="212"/>
      <c r="K2895" s="343"/>
      <c r="O2895" s="459"/>
      <c r="P2895" s="460"/>
      <c r="Q2895" s="460"/>
      <c r="R2895" s="460"/>
      <c r="S2895" s="460"/>
      <c r="T2895" s="460"/>
      <c r="U2895" s="460"/>
      <c r="V2895" s="461"/>
    </row>
    <row r="2896" spans="2:109" ht="3.65" customHeight="1">
      <c r="B2896" s="212"/>
      <c r="K2896" s="343"/>
      <c r="O2896" s="462"/>
      <c r="P2896" s="463"/>
      <c r="Q2896" s="463"/>
      <c r="R2896" s="463"/>
      <c r="S2896" s="463"/>
      <c r="T2896" s="463"/>
      <c r="U2896" s="463"/>
      <c r="V2896" s="465"/>
    </row>
    <row r="2897" spans="2:22" ht="3.65" customHeight="1">
      <c r="B2897" s="212"/>
      <c r="K2897" s="343"/>
      <c r="O2897" s="459"/>
      <c r="P2897" s="461"/>
      <c r="Q2897" s="991" t="s">
        <v>111</v>
      </c>
      <c r="R2897" s="970"/>
      <c r="S2897" s="970"/>
      <c r="T2897" s="971"/>
      <c r="U2897" s="459"/>
      <c r="V2897" s="461"/>
    </row>
    <row r="2898" spans="2:22" ht="3.65" customHeight="1">
      <c r="B2898" s="212"/>
      <c r="K2898" s="343"/>
      <c r="O2898" s="466"/>
      <c r="P2898" s="467"/>
      <c r="Q2898" s="992"/>
      <c r="R2898" s="958"/>
      <c r="S2898" s="958"/>
      <c r="T2898" s="965"/>
      <c r="U2898" s="466"/>
      <c r="V2898" s="467"/>
    </row>
    <row r="2899" spans="2:22" ht="3.65" customHeight="1">
      <c r="B2899" s="212"/>
      <c r="K2899" s="343"/>
      <c r="O2899" s="466"/>
      <c r="P2899" s="467"/>
      <c r="Q2899" s="482"/>
      <c r="R2899" s="896"/>
      <c r="S2899" s="928"/>
      <c r="T2899" s="483"/>
      <c r="U2899" s="466"/>
      <c r="V2899" s="467"/>
    </row>
    <row r="2900" spans="2:22" ht="3.65" customHeight="1">
      <c r="B2900" s="212"/>
      <c r="K2900" s="343"/>
      <c r="O2900" s="466"/>
      <c r="P2900" s="467"/>
      <c r="Q2900" s="482"/>
      <c r="R2900" s="899"/>
      <c r="S2900" s="900"/>
      <c r="T2900" s="483"/>
      <c r="U2900" s="466"/>
      <c r="V2900" s="467"/>
    </row>
    <row r="2901" spans="2:22" ht="3.65" customHeight="1">
      <c r="B2901" s="212"/>
      <c r="K2901" s="343"/>
      <c r="O2901" s="466"/>
      <c r="P2901" s="467"/>
      <c r="Q2901" s="482"/>
      <c r="R2901" s="875"/>
      <c r="S2901" s="875"/>
      <c r="T2901" s="483"/>
      <c r="U2901" s="466"/>
      <c r="V2901" s="467"/>
    </row>
    <row r="2902" spans="2:22" ht="3.65" customHeight="1">
      <c r="B2902" s="212"/>
      <c r="K2902" s="343"/>
      <c r="O2902" s="466"/>
      <c r="P2902" s="467"/>
      <c r="Q2902" s="482"/>
      <c r="R2902" s="875"/>
      <c r="S2902" s="875"/>
      <c r="T2902" s="483"/>
      <c r="U2902" s="466"/>
      <c r="V2902" s="467"/>
    </row>
    <row r="2903" spans="2:22" ht="3.65" customHeight="1">
      <c r="B2903" s="212"/>
      <c r="K2903" s="343"/>
      <c r="O2903" s="466"/>
      <c r="P2903" s="467"/>
      <c r="Q2903" s="482"/>
      <c r="R2903" s="875"/>
      <c r="S2903" s="875"/>
      <c r="T2903" s="483"/>
      <c r="U2903" s="466"/>
      <c r="V2903" s="467"/>
    </row>
    <row r="2904" spans="2:22" ht="3.65" customHeight="1">
      <c r="B2904" s="212"/>
      <c r="K2904" s="343"/>
      <c r="O2904" s="466"/>
      <c r="P2904" s="467"/>
      <c r="Q2904" s="482"/>
      <c r="R2904" s="875"/>
      <c r="S2904" s="875"/>
      <c r="T2904" s="483"/>
      <c r="U2904" s="466"/>
      <c r="V2904" s="467"/>
    </row>
    <row r="2905" spans="2:22" ht="3.65" customHeight="1">
      <c r="B2905" s="212"/>
      <c r="K2905" s="343"/>
      <c r="O2905" s="466"/>
      <c r="P2905" s="467"/>
      <c r="Q2905" s="482"/>
      <c r="R2905" s="875"/>
      <c r="S2905" s="875"/>
      <c r="T2905" s="483"/>
      <c r="U2905" s="466"/>
      <c r="V2905" s="467"/>
    </row>
    <row r="2906" spans="2:22" ht="3.65" customHeight="1">
      <c r="B2906" s="212"/>
      <c r="K2906" s="343"/>
      <c r="O2906" s="466"/>
      <c r="P2906" s="467"/>
      <c r="Q2906" s="482"/>
      <c r="R2906" s="875"/>
      <c r="S2906" s="875"/>
      <c r="T2906" s="483"/>
      <c r="U2906" s="466"/>
      <c r="V2906" s="467"/>
    </row>
    <row r="2907" spans="2:22" ht="3.65" customHeight="1">
      <c r="B2907" s="212"/>
      <c r="K2907" s="343"/>
      <c r="O2907" s="466"/>
      <c r="P2907" s="467"/>
      <c r="Q2907" s="482"/>
      <c r="R2907" s="875"/>
      <c r="S2907" s="875"/>
      <c r="T2907" s="483"/>
      <c r="U2907" s="466"/>
      <c r="V2907" s="467"/>
    </row>
    <row r="2908" spans="2:22" ht="3.65" customHeight="1">
      <c r="B2908" s="212"/>
      <c r="K2908" s="343"/>
      <c r="O2908" s="466"/>
      <c r="P2908" s="467"/>
      <c r="Q2908" s="482"/>
      <c r="R2908" s="875"/>
      <c r="S2908" s="875"/>
      <c r="T2908" s="483"/>
      <c r="U2908" s="466"/>
      <c r="V2908" s="467"/>
    </row>
    <row r="2909" spans="2:22" ht="3.65" customHeight="1">
      <c r="B2909" s="212"/>
      <c r="K2909" s="343"/>
      <c r="O2909" s="466"/>
      <c r="P2909" s="467"/>
      <c r="Q2909" s="482"/>
      <c r="R2909" s="875"/>
      <c r="S2909" s="875"/>
      <c r="T2909" s="483"/>
      <c r="U2909" s="466"/>
      <c r="V2909" s="467"/>
    </row>
    <row r="2910" spans="2:22" ht="3.65" customHeight="1">
      <c r="B2910" s="212"/>
      <c r="K2910" s="343"/>
      <c r="O2910" s="466"/>
      <c r="P2910" s="467"/>
      <c r="Q2910" s="482"/>
      <c r="R2910" s="875"/>
      <c r="S2910" s="875"/>
      <c r="T2910" s="483"/>
      <c r="U2910" s="466"/>
      <c r="V2910" s="467"/>
    </row>
    <row r="2911" spans="2:22" ht="3.65" customHeight="1">
      <c r="B2911" s="212"/>
      <c r="K2911" s="343"/>
      <c r="O2911" s="466"/>
      <c r="P2911" s="467"/>
      <c r="Q2911" s="482"/>
      <c r="R2911" s="875"/>
      <c r="S2911" s="875"/>
      <c r="T2911" s="483"/>
      <c r="U2911" s="466"/>
      <c r="V2911" s="467"/>
    </row>
    <row r="2912" spans="2:22" ht="3.65" customHeight="1">
      <c r="B2912" s="212"/>
      <c r="K2912" s="343"/>
      <c r="O2912" s="466"/>
      <c r="P2912" s="467"/>
      <c r="Q2912" s="482"/>
      <c r="R2912" s="875"/>
      <c r="S2912" s="875"/>
      <c r="T2912" s="483"/>
      <c r="U2912" s="466"/>
      <c r="V2912" s="467"/>
    </row>
    <row r="2913" spans="2:22" ht="3.65" customHeight="1">
      <c r="B2913" s="212"/>
      <c r="K2913" s="343"/>
      <c r="O2913" s="466"/>
      <c r="P2913" s="467"/>
      <c r="Q2913" s="482"/>
      <c r="R2913" s="875"/>
      <c r="S2913" s="875"/>
      <c r="T2913" s="483"/>
      <c r="U2913" s="466"/>
      <c r="V2913" s="467"/>
    </row>
    <row r="2914" spans="2:22" ht="3.65" customHeight="1">
      <c r="B2914" s="212"/>
      <c r="K2914" s="343"/>
      <c r="O2914" s="466"/>
      <c r="P2914" s="467"/>
      <c r="Q2914" s="482"/>
      <c r="R2914" s="875"/>
      <c r="S2914" s="875"/>
      <c r="T2914" s="483"/>
      <c r="U2914" s="466"/>
      <c r="V2914" s="467"/>
    </row>
    <row r="2915" spans="2:22" ht="3.65" customHeight="1">
      <c r="B2915" s="212"/>
      <c r="K2915" s="343"/>
      <c r="O2915" s="466"/>
      <c r="P2915" s="467"/>
      <c r="Q2915" s="482"/>
      <c r="R2915" s="875"/>
      <c r="S2915" s="875"/>
      <c r="T2915" s="483"/>
      <c r="U2915" s="466"/>
      <c r="V2915" s="467"/>
    </row>
    <row r="2916" spans="2:22" ht="3.65" customHeight="1">
      <c r="B2916" s="212"/>
      <c r="K2916" s="343"/>
      <c r="O2916" s="466"/>
      <c r="P2916" s="467"/>
      <c r="Q2916" s="482"/>
      <c r="R2916" s="875"/>
      <c r="S2916" s="875"/>
      <c r="T2916" s="483"/>
      <c r="U2916" s="466"/>
      <c r="V2916" s="467"/>
    </row>
    <row r="2917" spans="2:22" ht="3.65" customHeight="1">
      <c r="B2917" s="212"/>
      <c r="K2917" s="343"/>
      <c r="O2917" s="466"/>
      <c r="P2917" s="467"/>
      <c r="Q2917" s="482"/>
      <c r="R2917" s="875"/>
      <c r="S2917" s="875"/>
      <c r="T2917" s="483"/>
      <c r="U2917" s="466"/>
      <c r="V2917" s="467"/>
    </row>
    <row r="2918" spans="2:22" ht="3.65" customHeight="1">
      <c r="B2918" s="212"/>
      <c r="K2918" s="343"/>
      <c r="O2918" s="466"/>
      <c r="P2918" s="467"/>
      <c r="Q2918" s="482"/>
      <c r="R2918" s="875"/>
      <c r="S2918" s="875"/>
      <c r="T2918" s="483"/>
      <c r="U2918" s="466"/>
      <c r="V2918" s="467"/>
    </row>
    <row r="2919" spans="2:22" ht="3.65" customHeight="1">
      <c r="B2919" s="212"/>
      <c r="K2919" s="343"/>
      <c r="O2919" s="466"/>
      <c r="P2919" s="467"/>
      <c r="Q2919" s="482"/>
      <c r="R2919" s="875"/>
      <c r="S2919" s="875"/>
      <c r="T2919" s="483"/>
      <c r="U2919" s="466"/>
      <c r="V2919" s="467"/>
    </row>
    <row r="2920" spans="2:22" ht="3.65" customHeight="1">
      <c r="B2920" s="212"/>
      <c r="K2920" s="343"/>
      <c r="O2920" s="466"/>
      <c r="P2920" s="467"/>
      <c r="Q2920" s="482"/>
      <c r="R2920" s="875"/>
      <c r="S2920" s="875"/>
      <c r="T2920" s="483"/>
      <c r="U2920" s="466"/>
      <c r="V2920" s="467"/>
    </row>
    <row r="2921" spans="2:22" ht="3.65" customHeight="1">
      <c r="B2921" s="212"/>
      <c r="K2921" s="343"/>
      <c r="O2921" s="466"/>
      <c r="P2921" s="467"/>
      <c r="Q2921" s="482"/>
      <c r="R2921" s="875"/>
      <c r="S2921" s="875"/>
      <c r="T2921" s="483"/>
      <c r="U2921" s="466"/>
      <c r="V2921" s="467"/>
    </row>
    <row r="2922" spans="2:22" ht="3.65" customHeight="1">
      <c r="B2922" s="212"/>
      <c r="K2922" s="343"/>
      <c r="O2922" s="466"/>
      <c r="P2922" s="467"/>
      <c r="Q2922" s="482"/>
      <c r="R2922" s="875"/>
      <c r="S2922" s="875"/>
      <c r="T2922" s="483"/>
      <c r="U2922" s="466"/>
      <c r="V2922" s="467"/>
    </row>
    <row r="2923" spans="2:22" ht="3.65" customHeight="1">
      <c r="B2923" s="212"/>
      <c r="K2923" s="343"/>
      <c r="O2923" s="466"/>
      <c r="P2923" s="467"/>
      <c r="Q2923" s="482"/>
      <c r="R2923" s="875"/>
      <c r="S2923" s="875"/>
      <c r="T2923" s="483"/>
      <c r="U2923" s="466"/>
      <c r="V2923" s="467"/>
    </row>
    <row r="2924" spans="2:22" ht="3.65" customHeight="1">
      <c r="B2924" s="212"/>
      <c r="K2924" s="343"/>
      <c r="O2924" s="466"/>
      <c r="P2924" s="467"/>
      <c r="Q2924" s="482"/>
      <c r="R2924" s="875"/>
      <c r="S2924" s="875"/>
      <c r="T2924" s="483"/>
      <c r="U2924" s="466"/>
      <c r="V2924" s="467"/>
    </row>
    <row r="2925" spans="2:22" ht="3.65" customHeight="1">
      <c r="B2925" s="212"/>
      <c r="K2925" s="343"/>
      <c r="O2925" s="466"/>
      <c r="P2925" s="467"/>
      <c r="Q2925" s="482"/>
      <c r="R2925" s="875"/>
      <c r="S2925" s="875"/>
      <c r="T2925" s="483"/>
      <c r="U2925" s="466"/>
      <c r="V2925" s="467"/>
    </row>
    <row r="2926" spans="2:22" ht="3.65" customHeight="1">
      <c r="B2926" s="212"/>
      <c r="K2926" s="343"/>
      <c r="O2926" s="466"/>
      <c r="P2926" s="467"/>
      <c r="Q2926" s="482"/>
      <c r="R2926" s="875"/>
      <c r="S2926" s="875"/>
      <c r="T2926" s="483"/>
      <c r="U2926" s="466"/>
      <c r="V2926" s="467"/>
    </row>
    <row r="2927" spans="2:22" ht="3.65" customHeight="1">
      <c r="B2927" s="212"/>
      <c r="K2927" s="343"/>
      <c r="O2927" s="466"/>
      <c r="P2927" s="467"/>
      <c r="Q2927" s="482"/>
      <c r="R2927" s="875"/>
      <c r="S2927" s="875"/>
      <c r="T2927" s="483"/>
      <c r="U2927" s="466"/>
      <c r="V2927" s="467"/>
    </row>
    <row r="2928" spans="2:22" ht="3.65" customHeight="1">
      <c r="B2928" s="212"/>
      <c r="K2928" s="343"/>
      <c r="O2928" s="466"/>
      <c r="P2928" s="467"/>
      <c r="Q2928" s="482"/>
      <c r="R2928" s="875"/>
      <c r="S2928" s="875"/>
      <c r="T2928" s="483"/>
      <c r="U2928" s="466"/>
      <c r="V2928" s="467"/>
    </row>
    <row r="2929" spans="2:22" ht="3.65" customHeight="1">
      <c r="B2929" s="212"/>
      <c r="K2929" s="343"/>
      <c r="O2929" s="466"/>
      <c r="P2929" s="467"/>
      <c r="Q2929" s="482"/>
      <c r="R2929" s="875"/>
      <c r="S2929" s="875"/>
      <c r="T2929" s="483"/>
      <c r="U2929" s="466"/>
      <c r="V2929" s="467"/>
    </row>
    <row r="2930" spans="2:22" ht="3.65" customHeight="1">
      <c r="B2930" s="212"/>
      <c r="K2930" s="343"/>
      <c r="O2930" s="466"/>
      <c r="P2930" s="467"/>
      <c r="Q2930" s="482"/>
      <c r="R2930" s="875"/>
      <c r="S2930" s="875"/>
      <c r="T2930" s="483"/>
      <c r="U2930" s="466"/>
      <c r="V2930" s="467"/>
    </row>
    <row r="2931" spans="2:22" ht="3.65" customHeight="1">
      <c r="B2931" s="212"/>
      <c r="K2931" s="343"/>
      <c r="O2931" s="466"/>
      <c r="P2931" s="467"/>
      <c r="Q2931" s="482"/>
      <c r="R2931" s="899"/>
      <c r="S2931" s="900"/>
      <c r="T2931" s="483"/>
      <c r="U2931" s="466"/>
      <c r="V2931" s="467"/>
    </row>
    <row r="2932" spans="2:22" ht="3.65" customHeight="1">
      <c r="B2932" s="212"/>
      <c r="K2932" s="343"/>
      <c r="O2932" s="466"/>
      <c r="P2932" s="467"/>
      <c r="Q2932" s="482"/>
      <c r="R2932" s="902"/>
      <c r="S2932" s="904"/>
      <c r="T2932" s="483"/>
      <c r="U2932" s="466"/>
      <c r="V2932" s="467"/>
    </row>
    <row r="2933" spans="2:22" ht="3.65" customHeight="1">
      <c r="B2933" s="212"/>
      <c r="K2933" s="343"/>
      <c r="O2933" s="466"/>
      <c r="P2933" s="467"/>
      <c r="Q2933" s="482"/>
      <c r="R2933" s="470"/>
      <c r="S2933" s="470"/>
      <c r="T2933" s="483"/>
      <c r="U2933" s="466"/>
      <c r="V2933" s="467"/>
    </row>
    <row r="2934" spans="2:22" ht="3.65" customHeight="1">
      <c r="B2934" s="212"/>
      <c r="K2934" s="343"/>
      <c r="O2934" s="466"/>
      <c r="P2934" s="467"/>
      <c r="Q2934" s="482"/>
      <c r="R2934" s="470"/>
      <c r="S2934" s="470"/>
      <c r="T2934" s="483"/>
      <c r="U2934" s="466"/>
      <c r="V2934" s="467"/>
    </row>
    <row r="2935" spans="2:22" ht="3.65" customHeight="1">
      <c r="B2935" s="212"/>
      <c r="K2935" s="343"/>
      <c r="O2935" s="466"/>
      <c r="P2935" s="467"/>
      <c r="Q2935" s="482"/>
      <c r="R2935" s="470"/>
      <c r="S2935" s="470"/>
      <c r="T2935" s="483"/>
      <c r="U2935" s="466"/>
      <c r="V2935" s="467"/>
    </row>
    <row r="2936" spans="2:22" ht="3.65" customHeight="1">
      <c r="B2936" s="212"/>
      <c r="K2936" s="343"/>
      <c r="O2936" s="466"/>
      <c r="P2936" s="467"/>
      <c r="Q2936" s="482"/>
      <c r="R2936" s="470"/>
      <c r="S2936" s="470"/>
      <c r="T2936" s="483"/>
      <c r="U2936" s="466"/>
      <c r="V2936" s="467"/>
    </row>
    <row r="2937" spans="2:22" ht="3.65" customHeight="1">
      <c r="B2937" s="212"/>
      <c r="K2937" s="343"/>
      <c r="O2937" s="466"/>
      <c r="P2937" s="467"/>
      <c r="Q2937" s="482"/>
      <c r="R2937" s="470"/>
      <c r="S2937" s="470"/>
      <c r="T2937" s="483"/>
      <c r="U2937" s="466"/>
      <c r="V2937" s="467"/>
    </row>
    <row r="2938" spans="2:22" ht="3.65" customHeight="1">
      <c r="B2938" s="212"/>
      <c r="K2938" s="343"/>
      <c r="O2938" s="466"/>
      <c r="P2938" s="467"/>
      <c r="Q2938" s="482"/>
      <c r="R2938" s="470"/>
      <c r="S2938" s="470"/>
      <c r="T2938" s="483"/>
      <c r="U2938" s="466"/>
      <c r="V2938" s="467"/>
    </row>
    <row r="2939" spans="2:22" ht="3.65" customHeight="1">
      <c r="B2939" s="212"/>
      <c r="K2939" s="343"/>
      <c r="O2939" s="466"/>
      <c r="P2939" s="467"/>
      <c r="Q2939" s="482"/>
      <c r="R2939" s="470"/>
      <c r="S2939" s="470"/>
      <c r="T2939" s="483"/>
      <c r="U2939" s="466"/>
      <c r="V2939" s="467"/>
    </row>
    <row r="2940" spans="2:22" ht="3.65" customHeight="1">
      <c r="B2940" s="212"/>
      <c r="K2940" s="343"/>
      <c r="O2940" s="466"/>
      <c r="P2940" s="467"/>
      <c r="Q2940" s="482"/>
      <c r="R2940" s="470"/>
      <c r="S2940" s="470"/>
      <c r="T2940" s="483"/>
      <c r="U2940" s="466"/>
      <c r="V2940" s="467"/>
    </row>
    <row r="2941" spans="2:22" ht="3.65" customHeight="1">
      <c r="B2941" s="212"/>
      <c r="K2941" s="343"/>
      <c r="O2941" s="466"/>
      <c r="P2941" s="467"/>
      <c r="Q2941" s="482"/>
      <c r="R2941" s="470"/>
      <c r="S2941" s="470"/>
      <c r="T2941" s="483"/>
      <c r="U2941" s="466"/>
      <c r="V2941" s="467"/>
    </row>
    <row r="2942" spans="2:22" ht="3.65" customHeight="1">
      <c r="B2942" s="212"/>
      <c r="K2942" s="343"/>
      <c r="O2942" s="466"/>
      <c r="P2942" s="467"/>
      <c r="Q2942" s="482"/>
      <c r="R2942" s="470"/>
      <c r="S2942" s="470"/>
      <c r="T2942" s="483"/>
      <c r="U2942" s="466"/>
      <c r="V2942" s="467"/>
    </row>
    <row r="2943" spans="2:22" ht="3.65" customHeight="1">
      <c r="B2943" s="212"/>
      <c r="K2943" s="343"/>
      <c r="O2943" s="466"/>
      <c r="P2943" s="467"/>
      <c r="Q2943" s="482"/>
      <c r="R2943" s="470"/>
      <c r="S2943" s="470"/>
      <c r="T2943" s="483"/>
      <c r="U2943" s="466"/>
      <c r="V2943" s="467"/>
    </row>
    <row r="2944" spans="2:22" ht="3.65" customHeight="1">
      <c r="B2944" s="212"/>
      <c r="K2944" s="343"/>
      <c r="O2944" s="466"/>
      <c r="P2944" s="467"/>
      <c r="Q2944" s="482"/>
      <c r="R2944" s="470"/>
      <c r="S2944" s="470"/>
      <c r="T2944" s="483"/>
      <c r="U2944" s="466"/>
      <c r="V2944" s="467"/>
    </row>
    <row r="2945" spans="2:22" ht="3.65" customHeight="1">
      <c r="B2945" s="212"/>
      <c r="K2945" s="343"/>
      <c r="O2945" s="466"/>
      <c r="P2945" s="467"/>
      <c r="Q2945" s="482"/>
      <c r="R2945" s="470"/>
      <c r="S2945" s="470"/>
      <c r="T2945" s="483"/>
      <c r="U2945" s="466"/>
      <c r="V2945" s="467"/>
    </row>
    <row r="2946" spans="2:22" ht="3.65" customHeight="1">
      <c r="B2946" s="212"/>
      <c r="K2946" s="343"/>
      <c r="O2946" s="466"/>
      <c r="P2946" s="467"/>
      <c r="Q2946" s="482"/>
      <c r="R2946" s="470"/>
      <c r="S2946" s="470"/>
      <c r="T2946" s="483"/>
      <c r="U2946" s="466"/>
      <c r="V2946" s="467"/>
    </row>
    <row r="2947" spans="2:22" ht="3.65" customHeight="1">
      <c r="B2947" s="212"/>
      <c r="K2947" s="343"/>
      <c r="O2947" s="466"/>
      <c r="P2947" s="467"/>
      <c r="Q2947" s="482"/>
      <c r="R2947" s="470"/>
      <c r="S2947" s="470"/>
      <c r="T2947" s="483"/>
      <c r="U2947" s="466"/>
      <c r="V2947" s="467"/>
    </row>
    <row r="2948" spans="2:22" ht="3.65" customHeight="1">
      <c r="B2948" s="212"/>
      <c r="K2948" s="343"/>
      <c r="O2948" s="466"/>
      <c r="P2948" s="467"/>
      <c r="Q2948" s="482"/>
      <c r="R2948" s="470"/>
      <c r="S2948" s="470"/>
      <c r="T2948" s="483"/>
      <c r="U2948" s="466"/>
      <c r="V2948" s="467"/>
    </row>
    <row r="2949" spans="2:22" ht="3.65" customHeight="1">
      <c r="B2949" s="212"/>
      <c r="K2949" s="343"/>
      <c r="O2949" s="466"/>
      <c r="P2949" s="467"/>
      <c r="Q2949" s="482"/>
      <c r="R2949" s="470"/>
      <c r="S2949" s="470"/>
      <c r="T2949" s="483"/>
      <c r="U2949" s="466"/>
      <c r="V2949" s="467"/>
    </row>
    <row r="2950" spans="2:22" ht="3.65" customHeight="1">
      <c r="B2950" s="212"/>
      <c r="K2950" s="343"/>
      <c r="O2950" s="466"/>
      <c r="P2950" s="467"/>
      <c r="Q2950" s="482"/>
      <c r="R2950" s="470"/>
      <c r="S2950" s="470"/>
      <c r="T2950" s="483"/>
      <c r="U2950" s="466"/>
      <c r="V2950" s="467"/>
    </row>
    <row r="2951" spans="2:22" ht="3.65" customHeight="1">
      <c r="B2951" s="212"/>
      <c r="K2951" s="343"/>
      <c r="O2951" s="466"/>
      <c r="P2951" s="467"/>
      <c r="Q2951" s="482"/>
      <c r="R2951" s="470"/>
      <c r="S2951" s="470"/>
      <c r="T2951" s="483"/>
      <c r="U2951" s="466"/>
      <c r="V2951" s="467"/>
    </row>
    <row r="2952" spans="2:22" ht="3.65" customHeight="1">
      <c r="B2952" s="212"/>
      <c r="K2952" s="343"/>
      <c r="O2952" s="466"/>
      <c r="P2952" s="467"/>
      <c r="Q2952" s="482"/>
      <c r="R2952" s="470"/>
      <c r="S2952" s="470"/>
      <c r="T2952" s="483"/>
      <c r="U2952" s="466"/>
      <c r="V2952" s="467"/>
    </row>
    <row r="2953" spans="2:22" ht="3.65" customHeight="1">
      <c r="B2953" s="212"/>
      <c r="K2953" s="343"/>
      <c r="O2953" s="466"/>
      <c r="P2953" s="467"/>
      <c r="Q2953" s="482"/>
      <c r="R2953" s="470"/>
      <c r="S2953" s="470"/>
      <c r="T2953" s="483"/>
      <c r="U2953" s="466"/>
      <c r="V2953" s="467"/>
    </row>
    <row r="2954" spans="2:22" ht="3.65" customHeight="1">
      <c r="B2954" s="212"/>
      <c r="K2954" s="343"/>
      <c r="O2954" s="466"/>
      <c r="P2954" s="467"/>
      <c r="Q2954" s="482"/>
      <c r="R2954" s="470"/>
      <c r="S2954" s="470"/>
      <c r="T2954" s="483"/>
      <c r="U2954" s="466"/>
      <c r="V2954" s="467"/>
    </row>
    <row r="2955" spans="2:22" ht="3.65" customHeight="1">
      <c r="B2955" s="212"/>
      <c r="K2955" s="343"/>
      <c r="O2955" s="466"/>
      <c r="P2955" s="467"/>
      <c r="Q2955" s="482"/>
      <c r="R2955" s="470"/>
      <c r="S2955" s="470"/>
      <c r="T2955" s="483"/>
      <c r="U2955" s="466"/>
      <c r="V2955" s="467"/>
    </row>
    <row r="2956" spans="2:22" ht="3.65" customHeight="1">
      <c r="B2956" s="212"/>
      <c r="K2956" s="343"/>
      <c r="O2956" s="466"/>
      <c r="P2956" s="467"/>
      <c r="Q2956" s="482"/>
      <c r="R2956" s="470"/>
      <c r="S2956" s="470"/>
      <c r="T2956" s="483"/>
      <c r="U2956" s="466"/>
      <c r="V2956" s="467"/>
    </row>
    <row r="2957" spans="2:22" ht="3.65" customHeight="1">
      <c r="B2957" s="212"/>
      <c r="K2957" s="343"/>
      <c r="O2957" s="466"/>
      <c r="P2957" s="467"/>
      <c r="Q2957" s="482"/>
      <c r="R2957" s="470"/>
      <c r="S2957" s="470"/>
      <c r="T2957" s="483"/>
      <c r="U2957" s="466"/>
      <c r="V2957" s="467"/>
    </row>
    <row r="2958" spans="2:22" ht="3.65" customHeight="1">
      <c r="B2958" s="212"/>
      <c r="K2958" s="343"/>
      <c r="O2958" s="466"/>
      <c r="P2958" s="467"/>
      <c r="Q2958" s="482"/>
      <c r="R2958" s="470"/>
      <c r="S2958" s="470"/>
      <c r="T2958" s="483"/>
      <c r="U2958" s="466"/>
      <c r="V2958" s="467"/>
    </row>
    <row r="2959" spans="2:22" ht="3.65" customHeight="1">
      <c r="B2959" s="212"/>
      <c r="K2959" s="343"/>
      <c r="O2959" s="466"/>
      <c r="P2959" s="467"/>
      <c r="Q2959" s="482"/>
      <c r="R2959" s="470"/>
      <c r="S2959" s="470"/>
      <c r="T2959" s="483"/>
      <c r="U2959" s="466"/>
      <c r="V2959" s="467"/>
    </row>
    <row r="2960" spans="2:22" ht="3.65" customHeight="1">
      <c r="B2960" s="212"/>
      <c r="K2960" s="343"/>
      <c r="O2960" s="466"/>
      <c r="P2960" s="467"/>
      <c r="Q2960" s="482"/>
      <c r="R2960" s="470"/>
      <c r="S2960" s="470"/>
      <c r="T2960" s="483"/>
      <c r="U2960" s="466"/>
      <c r="V2960" s="467"/>
    </row>
    <row r="2961" spans="2:22" ht="3.65" customHeight="1">
      <c r="B2961" s="212"/>
      <c r="K2961" s="343"/>
      <c r="O2961" s="466"/>
      <c r="P2961" s="467"/>
      <c r="Q2961" s="482"/>
      <c r="R2961" s="470"/>
      <c r="S2961" s="470"/>
      <c r="T2961" s="483"/>
      <c r="U2961" s="466"/>
      <c r="V2961" s="467"/>
    </row>
    <row r="2962" spans="2:22" ht="3.65" customHeight="1">
      <c r="B2962" s="212"/>
      <c r="K2962" s="343"/>
      <c r="O2962" s="466"/>
      <c r="P2962" s="467"/>
      <c r="Q2962" s="482"/>
      <c r="R2962" s="470"/>
      <c r="S2962" s="470"/>
      <c r="T2962" s="483"/>
      <c r="U2962" s="466"/>
      <c r="V2962" s="467"/>
    </row>
    <row r="2963" spans="2:22" ht="3.65" customHeight="1">
      <c r="B2963" s="212"/>
      <c r="K2963" s="343"/>
      <c r="O2963" s="466"/>
      <c r="P2963" s="467"/>
      <c r="Q2963" s="482"/>
      <c r="R2963" s="470"/>
      <c r="S2963" s="470"/>
      <c r="T2963" s="483"/>
      <c r="U2963" s="466"/>
      <c r="V2963" s="467"/>
    </row>
    <row r="2964" spans="2:22" ht="3.65" customHeight="1">
      <c r="B2964" s="212"/>
      <c r="K2964" s="343"/>
      <c r="O2964" s="466"/>
      <c r="P2964" s="467"/>
      <c r="Q2964" s="482"/>
      <c r="R2964" s="470"/>
      <c r="S2964" s="470"/>
      <c r="T2964" s="483"/>
      <c r="U2964" s="466"/>
      <c r="V2964" s="467"/>
    </row>
    <row r="2965" spans="2:22" ht="3.65" customHeight="1">
      <c r="B2965" s="212"/>
      <c r="K2965" s="343"/>
      <c r="O2965" s="466"/>
      <c r="P2965" s="467"/>
      <c r="Q2965" s="482"/>
      <c r="R2965" s="470"/>
      <c r="S2965" s="470"/>
      <c r="T2965" s="483"/>
      <c r="U2965" s="466"/>
      <c r="V2965" s="467"/>
    </row>
    <row r="2966" spans="2:22" ht="3.65" customHeight="1">
      <c r="B2966" s="212"/>
      <c r="K2966" s="343"/>
      <c r="O2966" s="466"/>
      <c r="P2966" s="467"/>
      <c r="Q2966" s="482"/>
      <c r="R2966" s="470"/>
      <c r="S2966" s="470"/>
      <c r="T2966" s="483"/>
      <c r="U2966" s="466"/>
      <c r="V2966" s="467"/>
    </row>
    <row r="2967" spans="2:22" ht="3.65" customHeight="1">
      <c r="B2967" s="212"/>
      <c r="K2967" s="343"/>
      <c r="O2967" s="466"/>
      <c r="P2967" s="467"/>
      <c r="Q2967" s="22"/>
      <c r="R2967" s="22"/>
      <c r="S2967" s="22"/>
      <c r="T2967" s="22"/>
      <c r="U2967" s="466"/>
      <c r="V2967" s="467"/>
    </row>
    <row r="2968" spans="2:22" ht="3.65" customHeight="1">
      <c r="B2968" s="212"/>
      <c r="K2968" s="343"/>
      <c r="O2968" s="466"/>
      <c r="P2968" s="467"/>
      <c r="Q2968" s="22"/>
      <c r="R2968" s="22"/>
      <c r="S2968" s="22"/>
      <c r="T2968" s="22"/>
      <c r="U2968" s="466"/>
      <c r="V2968" s="467"/>
    </row>
    <row r="2969" spans="2:22" ht="3.65" customHeight="1">
      <c r="B2969" s="212"/>
      <c r="K2969" s="343"/>
      <c r="O2969" s="466"/>
      <c r="P2969" s="467"/>
      <c r="Q2969" s="22"/>
      <c r="R2969" s="22"/>
      <c r="S2969" s="22"/>
      <c r="T2969" s="22"/>
      <c r="U2969" s="466"/>
      <c r="V2969" s="467"/>
    </row>
    <row r="2970" spans="2:22" ht="3.65" customHeight="1">
      <c r="B2970" s="212"/>
      <c r="K2970" s="343"/>
      <c r="O2970" s="466"/>
      <c r="P2970" s="467"/>
      <c r="Q2970" s="22"/>
      <c r="R2970" s="22"/>
      <c r="S2970" s="22"/>
      <c r="T2970" s="22"/>
      <c r="U2970" s="466"/>
      <c r="V2970" s="467"/>
    </row>
    <row r="2971" spans="2:22" ht="3.65" customHeight="1">
      <c r="B2971" s="212"/>
      <c r="K2971" s="343"/>
      <c r="O2971" s="466"/>
      <c r="P2971" s="467"/>
      <c r="Q2971" s="993" t="s">
        <v>220</v>
      </c>
      <c r="R2971" s="994"/>
      <c r="S2971" s="994"/>
      <c r="T2971" s="995"/>
      <c r="U2971" s="466"/>
      <c r="V2971" s="467"/>
    </row>
    <row r="2972" spans="2:22" ht="3.65" customHeight="1">
      <c r="B2972" s="212"/>
      <c r="K2972" s="343"/>
      <c r="O2972" s="462"/>
      <c r="P2972" s="465"/>
      <c r="Q2972" s="996"/>
      <c r="R2972" s="997"/>
      <c r="S2972" s="997"/>
      <c r="T2972" s="998"/>
      <c r="U2972" s="462"/>
      <c r="V2972" s="465"/>
    </row>
    <row r="2973" spans="2:22" ht="3.65" customHeight="1">
      <c r="B2973" s="212"/>
      <c r="K2973" s="343"/>
      <c r="O2973" s="459"/>
      <c r="P2973" s="460"/>
      <c r="Q2973" s="460"/>
      <c r="R2973" s="460"/>
      <c r="S2973" s="460"/>
      <c r="T2973" s="460"/>
      <c r="U2973" s="460"/>
      <c r="V2973" s="461"/>
    </row>
    <row r="2974" spans="2:22" ht="3.65" customHeight="1">
      <c r="B2974" s="212"/>
      <c r="K2974" s="343"/>
      <c r="O2974" s="462"/>
      <c r="P2974" s="463"/>
      <c r="Q2974" s="463"/>
      <c r="R2974" s="463"/>
      <c r="S2974" s="463"/>
      <c r="T2974" s="463"/>
      <c r="U2974" s="463"/>
      <c r="V2974" s="465"/>
    </row>
    <row r="2975" spans="2:22" ht="3.65" customHeight="1">
      <c r="B2975" s="212"/>
      <c r="K2975" s="343"/>
      <c r="O2975" s="473"/>
      <c r="P2975" s="474"/>
      <c r="Q2975" s="474"/>
      <c r="R2975" s="474"/>
      <c r="S2975" s="474"/>
      <c r="T2975" s="474"/>
      <c r="U2975" s="474"/>
      <c r="V2975" s="475"/>
    </row>
    <row r="2976" spans="2:22" ht="3.65" customHeight="1">
      <c r="B2976" s="212"/>
      <c r="K2976" s="343"/>
      <c r="O2976" s="476"/>
      <c r="P2976" s="477"/>
      <c r="Q2976" s="477"/>
      <c r="R2976" s="477"/>
      <c r="S2976" s="477"/>
      <c r="T2976" s="477"/>
      <c r="U2976" s="477"/>
      <c r="V2976" s="478"/>
    </row>
    <row r="2977" spans="2:109" ht="3.65" customHeight="1">
      <c r="B2977" s="212"/>
      <c r="K2977" s="343"/>
      <c r="O2977" s="476"/>
      <c r="P2977" s="477"/>
      <c r="Q2977" s="477"/>
      <c r="R2977" s="477"/>
      <c r="S2977" s="477"/>
      <c r="T2977" s="477"/>
      <c r="U2977" s="477"/>
      <c r="V2977" s="478"/>
    </row>
    <row r="2978" spans="2:109" ht="3.65" customHeight="1">
      <c r="B2978" s="212"/>
      <c r="K2978" s="343"/>
      <c r="O2978" s="479"/>
      <c r="P2978" s="480"/>
      <c r="Q2978" s="480"/>
      <c r="R2978" s="480"/>
      <c r="S2978" s="480"/>
      <c r="T2978" s="480"/>
      <c r="U2978" s="480"/>
      <c r="V2978" s="481"/>
    </row>
    <row r="2979" spans="2:109" ht="3.65" customHeight="1">
      <c r="B2979" s="212"/>
      <c r="K2979" s="343"/>
    </row>
    <row r="2980" spans="2:109" ht="3.65" customHeight="1">
      <c r="B2980" s="205"/>
      <c r="C2980" s="259"/>
      <c r="D2980" s="259"/>
      <c r="E2980" s="259"/>
      <c r="F2980" s="259"/>
      <c r="G2980" s="259"/>
      <c r="H2980" s="259"/>
      <c r="I2980" s="259"/>
      <c r="J2980" s="259"/>
      <c r="K2980" s="323"/>
      <c r="L2980" s="259"/>
      <c r="M2980" s="259"/>
      <c r="N2980" s="259"/>
      <c r="O2980" s="259"/>
      <c r="P2980" s="259"/>
      <c r="Q2980" s="259"/>
      <c r="R2980" s="259"/>
      <c r="S2980" s="259"/>
      <c r="T2980" s="259"/>
      <c r="U2980" s="259"/>
      <c r="V2980" s="259"/>
      <c r="W2980" s="259"/>
      <c r="X2980" s="259"/>
      <c r="Y2980" s="259"/>
      <c r="Z2980" s="259"/>
      <c r="AA2980" s="259"/>
      <c r="AB2980" s="259"/>
      <c r="AC2980" s="259"/>
      <c r="AD2980" s="259"/>
      <c r="AE2980" s="259"/>
      <c r="AF2980" s="259"/>
      <c r="AG2980" s="259"/>
      <c r="AH2980" s="259"/>
      <c r="AI2980" s="259"/>
      <c r="AJ2980" s="259"/>
      <c r="AK2980" s="259"/>
      <c r="AL2980" s="259"/>
      <c r="AM2980" s="259"/>
      <c r="AN2980" s="259"/>
      <c r="AO2980" s="259"/>
      <c r="AP2980" s="259"/>
      <c r="AQ2980" s="259"/>
      <c r="AR2980" s="259"/>
      <c r="AS2980" s="259"/>
      <c r="AT2980" s="259"/>
      <c r="AU2980" s="259"/>
      <c r="AV2980" s="259"/>
      <c r="AW2980" s="259"/>
      <c r="AX2980" s="259"/>
      <c r="AY2980" s="259"/>
      <c r="AZ2980" s="259"/>
      <c r="BA2980" s="259"/>
      <c r="BB2980" s="259"/>
      <c r="BC2980" s="259"/>
      <c r="BD2980" s="259"/>
      <c r="BE2980" s="259"/>
      <c r="BF2980" s="259"/>
      <c r="BG2980" s="259"/>
      <c r="BH2980" s="259"/>
      <c r="BI2980" s="259"/>
      <c r="BJ2980" s="259"/>
      <c r="BK2980" s="259"/>
      <c r="BL2980" s="259"/>
      <c r="BM2980" s="259"/>
      <c r="BN2980" s="259"/>
      <c r="BO2980" s="259"/>
      <c r="BP2980" s="259"/>
      <c r="BQ2980" s="259"/>
      <c r="BR2980" s="259"/>
      <c r="BS2980" s="259"/>
      <c r="BT2980" s="259"/>
      <c r="BU2980" s="259"/>
      <c r="BV2980" s="259"/>
      <c r="BW2980" s="259"/>
      <c r="BX2980" s="259"/>
      <c r="BY2980" s="259"/>
      <c r="BZ2980" s="259"/>
      <c r="CA2980" s="259"/>
      <c r="CB2980" s="259"/>
      <c r="CC2980" s="259"/>
      <c r="CD2980" s="259"/>
      <c r="CE2980" s="259"/>
      <c r="CF2980" s="259"/>
      <c r="CG2980" s="259"/>
      <c r="CH2980" s="259"/>
      <c r="CI2980" s="259"/>
      <c r="CJ2980" s="259"/>
      <c r="CK2980" s="259"/>
      <c r="CL2980" s="259"/>
      <c r="CM2980" s="259"/>
      <c r="CN2980" s="259"/>
      <c r="CO2980" s="259"/>
      <c r="CP2980" s="259"/>
      <c r="CQ2980" s="259"/>
      <c r="CR2980" s="259"/>
      <c r="CS2980" s="259"/>
      <c r="CT2980" s="259"/>
      <c r="CU2980" s="259"/>
      <c r="CV2980" s="259"/>
      <c r="CW2980" s="259"/>
      <c r="CX2980" s="259"/>
      <c r="CY2980" s="259"/>
      <c r="CZ2980" s="259"/>
      <c r="DA2980" s="259"/>
      <c r="DB2980" s="259"/>
      <c r="DC2980" s="259"/>
      <c r="DD2980" s="259"/>
      <c r="DE2980" s="259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24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40" t="str">
        <f>"T_VBB"&amp;"X"&amp;G2982&amp;"X"&amp;I2982&amp;"X"&amp;J2982</f>
        <v>T_VBBX1250X1of2X2000</v>
      </c>
      <c r="C2982" s="208"/>
      <c r="D2982" s="209" t="s">
        <v>75</v>
      </c>
      <c r="E2982" s="341" t="s">
        <v>220</v>
      </c>
      <c r="F2982" s="208" t="s">
        <v>125</v>
      </c>
      <c r="G2982" s="456">
        <v>1250</v>
      </c>
      <c r="H2982" s="325" t="s">
        <v>234</v>
      </c>
      <c r="I2982" s="457" t="s">
        <v>192</v>
      </c>
      <c r="J2982" s="210">
        <v>2000</v>
      </c>
      <c r="K2982" s="342"/>
      <c r="L2982" s="260"/>
      <c r="M2982" s="260"/>
      <c r="N2982" s="260"/>
      <c r="O2982" s="260"/>
      <c r="P2982" s="260"/>
      <c r="Q2982" s="260"/>
      <c r="R2982" s="260"/>
      <c r="S2982" s="260"/>
      <c r="T2982" s="260"/>
      <c r="U2982" s="260"/>
      <c r="V2982" s="260"/>
      <c r="W2982" s="260"/>
      <c r="X2982" s="260"/>
      <c r="Y2982" s="260"/>
      <c r="Z2982" s="260"/>
      <c r="AA2982" s="260"/>
      <c r="AB2982" s="260"/>
      <c r="AC2982" s="260"/>
      <c r="AD2982" s="260"/>
      <c r="AE2982" s="260"/>
      <c r="AF2982" s="260"/>
      <c r="AG2982" s="260"/>
      <c r="AH2982" s="260"/>
      <c r="AI2982" s="260"/>
      <c r="AJ2982" s="260"/>
      <c r="AK2982" s="260"/>
      <c r="AL2982" s="260"/>
      <c r="AM2982" s="260"/>
      <c r="AN2982" s="260"/>
      <c r="AO2982" s="260"/>
      <c r="AP2982" s="260"/>
      <c r="AQ2982" s="260"/>
      <c r="AR2982" s="260"/>
      <c r="AS2982" s="260"/>
      <c r="AT2982" s="260"/>
      <c r="AU2982" s="260"/>
      <c r="AV2982" s="260"/>
      <c r="AW2982" s="260"/>
      <c r="AX2982" s="260"/>
      <c r="AY2982" s="260"/>
      <c r="AZ2982" s="260"/>
      <c r="BA2982" s="260"/>
      <c r="BB2982" s="260"/>
      <c r="BC2982" s="260"/>
      <c r="BD2982" s="260"/>
      <c r="BE2982" s="260"/>
      <c r="BF2982" s="260"/>
      <c r="BG2982" s="260"/>
      <c r="BH2982" s="260"/>
      <c r="BI2982" s="260"/>
      <c r="BJ2982" s="260"/>
      <c r="BK2982" s="260"/>
      <c r="BL2982" s="260"/>
      <c r="BM2982" s="260"/>
      <c r="BN2982" s="260"/>
      <c r="BO2982" s="260"/>
      <c r="BP2982" s="260"/>
      <c r="BQ2982" s="260"/>
      <c r="BR2982" s="260"/>
      <c r="BS2982" s="260"/>
      <c r="BT2982" s="260"/>
      <c r="BU2982" s="260"/>
      <c r="BV2982" s="260"/>
      <c r="BW2982" s="260"/>
      <c r="BX2982" s="260"/>
      <c r="BY2982" s="260"/>
      <c r="BZ2982" s="260"/>
      <c r="CA2982" s="260"/>
      <c r="CB2982" s="260"/>
      <c r="CC2982" s="260"/>
      <c r="CD2982" s="260"/>
      <c r="CE2982" s="260"/>
      <c r="CF2982" s="260"/>
      <c r="CG2982" s="260"/>
      <c r="CH2982" s="260"/>
      <c r="CI2982" s="260"/>
      <c r="CJ2982" s="260"/>
      <c r="CK2982" s="260"/>
      <c r="CL2982" s="260"/>
      <c r="CM2982" s="260"/>
      <c r="CN2982" s="260"/>
      <c r="CO2982" s="260"/>
      <c r="CP2982" s="260"/>
      <c r="CQ2982" s="260"/>
      <c r="CR2982" s="260"/>
      <c r="CS2982" s="260"/>
      <c r="CT2982" s="260"/>
      <c r="CU2982" s="260"/>
      <c r="CV2982" s="260"/>
      <c r="CW2982" s="260"/>
      <c r="CX2982" s="260"/>
      <c r="CY2982" s="260"/>
      <c r="CZ2982" s="260"/>
      <c r="DA2982" s="260"/>
      <c r="DB2982" s="260"/>
      <c r="DC2982" s="260"/>
      <c r="DD2982" s="260"/>
      <c r="DE2982" s="260"/>
    </row>
    <row r="2983" spans="2:109" ht="3.65" customHeight="1">
      <c r="B2983" s="326" t="str">
        <f>MID(D2982,1,1)&amp;"_"&amp;E2982&amp;"X"&amp;MID(H2982,3,4)&amp;"X"&amp;MID(J2982,3,4)&amp;G2982&amp;I2982</f>
        <v>T_VBBX200X0012501of2</v>
      </c>
      <c r="K2983" s="343"/>
    </row>
    <row r="2984" spans="2:109" ht="3.65" customHeight="1">
      <c r="B2984" s="212"/>
      <c r="K2984" s="343"/>
      <c r="O2984" s="459"/>
      <c r="P2984" s="460"/>
      <c r="Q2984" s="460"/>
      <c r="R2984" s="460"/>
      <c r="S2984" s="460"/>
      <c r="T2984" s="460"/>
      <c r="U2984" s="460"/>
      <c r="V2984" s="461"/>
    </row>
    <row r="2985" spans="2:109" ht="3.65" customHeight="1">
      <c r="B2985" s="212"/>
      <c r="K2985" s="343"/>
      <c r="O2985" s="462"/>
      <c r="P2985" s="463"/>
      <c r="Q2985" s="463"/>
      <c r="R2985" s="463"/>
      <c r="S2985" s="463"/>
      <c r="T2985" s="463"/>
      <c r="U2985" s="463"/>
      <c r="V2985" s="465"/>
    </row>
    <row r="2986" spans="2:109" ht="3.65" customHeight="1">
      <c r="B2986" s="212"/>
      <c r="K2986" s="343"/>
      <c r="O2986" s="459"/>
      <c r="P2986" s="461"/>
      <c r="Q2986" s="991" t="s">
        <v>111</v>
      </c>
      <c r="R2986" s="970"/>
      <c r="S2986" s="970"/>
      <c r="T2986" s="971"/>
      <c r="U2986" s="459"/>
      <c r="V2986" s="461"/>
    </row>
    <row r="2987" spans="2:109" ht="3.65" customHeight="1">
      <c r="B2987" s="212"/>
      <c r="K2987" s="343"/>
      <c r="O2987" s="466"/>
      <c r="P2987" s="467"/>
      <c r="Q2987" s="992"/>
      <c r="R2987" s="958"/>
      <c r="S2987" s="958"/>
      <c r="T2987" s="965"/>
      <c r="U2987" s="466"/>
      <c r="V2987" s="467"/>
    </row>
    <row r="2988" spans="2:109" ht="3.65" customHeight="1">
      <c r="B2988" s="212"/>
      <c r="K2988" s="343"/>
      <c r="O2988" s="466"/>
      <c r="P2988" s="467"/>
      <c r="Q2988" s="482"/>
      <c r="R2988" s="896"/>
      <c r="S2988" s="928"/>
      <c r="T2988" s="483"/>
      <c r="U2988" s="466"/>
      <c r="V2988" s="467"/>
    </row>
    <row r="2989" spans="2:109" ht="3.65" customHeight="1">
      <c r="B2989" s="212"/>
      <c r="K2989" s="343"/>
      <c r="O2989" s="466"/>
      <c r="P2989" s="467"/>
      <c r="Q2989" s="482"/>
      <c r="R2989" s="899"/>
      <c r="S2989" s="900"/>
      <c r="T2989" s="483"/>
      <c r="U2989" s="466"/>
      <c r="V2989" s="467"/>
    </row>
    <row r="2990" spans="2:109" ht="3.65" customHeight="1">
      <c r="B2990" s="212"/>
      <c r="K2990" s="343"/>
      <c r="O2990" s="466"/>
      <c r="P2990" s="467"/>
      <c r="Q2990" s="482"/>
      <c r="R2990" s="875"/>
      <c r="S2990" s="875"/>
      <c r="T2990" s="483"/>
      <c r="U2990" s="466"/>
      <c r="V2990" s="467"/>
    </row>
    <row r="2991" spans="2:109" ht="3.65" customHeight="1">
      <c r="B2991" s="212"/>
      <c r="K2991" s="343"/>
      <c r="O2991" s="466"/>
      <c r="P2991" s="467"/>
      <c r="Q2991" s="482"/>
      <c r="R2991" s="875"/>
      <c r="S2991" s="875"/>
      <c r="T2991" s="483"/>
      <c r="U2991" s="466"/>
      <c r="V2991" s="467"/>
    </row>
    <row r="2992" spans="2:109" ht="3.65" customHeight="1">
      <c r="B2992" s="212"/>
      <c r="K2992" s="343"/>
      <c r="O2992" s="466"/>
      <c r="P2992" s="467"/>
      <c r="Q2992" s="482"/>
      <c r="R2992" s="875"/>
      <c r="S2992" s="875"/>
      <c r="T2992" s="483"/>
      <c r="U2992" s="466"/>
      <c r="V2992" s="467"/>
    </row>
    <row r="2993" spans="2:22" ht="3.65" customHeight="1">
      <c r="B2993" s="212"/>
      <c r="K2993" s="343"/>
      <c r="O2993" s="466"/>
      <c r="P2993" s="467"/>
      <c r="Q2993" s="482"/>
      <c r="R2993" s="875"/>
      <c r="S2993" s="875"/>
      <c r="T2993" s="483"/>
      <c r="U2993" s="466"/>
      <c r="V2993" s="467"/>
    </row>
    <row r="2994" spans="2:22" ht="3.65" customHeight="1">
      <c r="B2994" s="212"/>
      <c r="K2994" s="343"/>
      <c r="O2994" s="466"/>
      <c r="P2994" s="467"/>
      <c r="Q2994" s="482"/>
      <c r="R2994" s="875"/>
      <c r="S2994" s="875"/>
      <c r="T2994" s="483"/>
      <c r="U2994" s="466"/>
      <c r="V2994" s="467"/>
    </row>
    <row r="2995" spans="2:22" ht="3.65" customHeight="1">
      <c r="B2995" s="212"/>
      <c r="K2995" s="343"/>
      <c r="O2995" s="466"/>
      <c r="P2995" s="467"/>
      <c r="Q2995" s="482"/>
      <c r="R2995" s="875"/>
      <c r="S2995" s="875"/>
      <c r="T2995" s="483"/>
      <c r="U2995" s="466"/>
      <c r="V2995" s="467"/>
    </row>
    <row r="2996" spans="2:22" ht="3.65" customHeight="1">
      <c r="B2996" s="212"/>
      <c r="K2996" s="343"/>
      <c r="O2996" s="466"/>
      <c r="P2996" s="467"/>
      <c r="Q2996" s="482"/>
      <c r="R2996" s="875"/>
      <c r="S2996" s="875"/>
      <c r="T2996" s="483"/>
      <c r="U2996" s="466"/>
      <c r="V2996" s="467"/>
    </row>
    <row r="2997" spans="2:22" ht="3.65" customHeight="1">
      <c r="B2997" s="212"/>
      <c r="K2997" s="343"/>
      <c r="O2997" s="466"/>
      <c r="P2997" s="467"/>
      <c r="Q2997" s="482"/>
      <c r="R2997" s="875"/>
      <c r="S2997" s="875"/>
      <c r="T2997" s="483"/>
      <c r="U2997" s="466"/>
      <c r="V2997" s="467"/>
    </row>
    <row r="2998" spans="2:22" ht="3.65" customHeight="1">
      <c r="B2998" s="212"/>
      <c r="K2998" s="343"/>
      <c r="O2998" s="466"/>
      <c r="P2998" s="467"/>
      <c r="Q2998" s="482"/>
      <c r="R2998" s="875"/>
      <c r="S2998" s="875"/>
      <c r="T2998" s="483"/>
      <c r="U2998" s="466"/>
      <c r="V2998" s="467"/>
    </row>
    <row r="2999" spans="2:22" ht="3.65" customHeight="1">
      <c r="B2999" s="212"/>
      <c r="K2999" s="343"/>
      <c r="O2999" s="466"/>
      <c r="P2999" s="467"/>
      <c r="Q2999" s="482"/>
      <c r="R2999" s="875"/>
      <c r="S2999" s="875"/>
      <c r="T2999" s="483"/>
      <c r="U2999" s="466"/>
      <c r="V2999" s="467"/>
    </row>
    <row r="3000" spans="2:22" ht="3.65" customHeight="1">
      <c r="B3000" s="212"/>
      <c r="K3000" s="343"/>
      <c r="O3000" s="466"/>
      <c r="P3000" s="467"/>
      <c r="Q3000" s="482"/>
      <c r="R3000" s="875"/>
      <c r="S3000" s="875"/>
      <c r="T3000" s="483"/>
      <c r="U3000" s="466"/>
      <c r="V3000" s="467"/>
    </row>
    <row r="3001" spans="2:22" ht="3.65" customHeight="1">
      <c r="B3001" s="212"/>
      <c r="K3001" s="343"/>
      <c r="O3001" s="466"/>
      <c r="P3001" s="467"/>
      <c r="Q3001" s="482"/>
      <c r="R3001" s="875"/>
      <c r="S3001" s="875"/>
      <c r="T3001" s="483"/>
      <c r="U3001" s="466"/>
      <c r="V3001" s="467"/>
    </row>
    <row r="3002" spans="2:22" ht="3.65" customHeight="1">
      <c r="B3002" s="212"/>
      <c r="K3002" s="343"/>
      <c r="O3002" s="466"/>
      <c r="P3002" s="467"/>
      <c r="Q3002" s="482"/>
      <c r="R3002" s="875"/>
      <c r="S3002" s="875"/>
      <c r="T3002" s="483"/>
      <c r="U3002" s="466"/>
      <c r="V3002" s="467"/>
    </row>
    <row r="3003" spans="2:22" ht="3.65" customHeight="1">
      <c r="B3003" s="212"/>
      <c r="K3003" s="343"/>
      <c r="O3003" s="466"/>
      <c r="P3003" s="467"/>
      <c r="Q3003" s="482"/>
      <c r="R3003" s="875"/>
      <c r="S3003" s="875"/>
      <c r="T3003" s="483"/>
      <c r="U3003" s="466"/>
      <c r="V3003" s="467"/>
    </row>
    <row r="3004" spans="2:22" ht="3.65" customHeight="1">
      <c r="B3004" s="212"/>
      <c r="K3004" s="343"/>
      <c r="O3004" s="466"/>
      <c r="P3004" s="467"/>
      <c r="Q3004" s="482"/>
      <c r="R3004" s="875"/>
      <c r="S3004" s="875"/>
      <c r="T3004" s="483"/>
      <c r="U3004" s="466"/>
      <c r="V3004" s="467"/>
    </row>
    <row r="3005" spans="2:22" ht="3.65" customHeight="1">
      <c r="B3005" s="212"/>
      <c r="K3005" s="343"/>
      <c r="O3005" s="466"/>
      <c r="P3005" s="467"/>
      <c r="Q3005" s="482"/>
      <c r="R3005" s="875"/>
      <c r="S3005" s="875"/>
      <c r="T3005" s="483"/>
      <c r="U3005" s="466"/>
      <c r="V3005" s="467"/>
    </row>
    <row r="3006" spans="2:22" ht="3.65" customHeight="1">
      <c r="B3006" s="212"/>
      <c r="K3006" s="343"/>
      <c r="O3006" s="466"/>
      <c r="P3006" s="467"/>
      <c r="Q3006" s="482"/>
      <c r="R3006" s="875"/>
      <c r="S3006" s="875"/>
      <c r="T3006" s="483"/>
      <c r="U3006" s="466"/>
      <c r="V3006" s="467"/>
    </row>
    <row r="3007" spans="2:22" ht="3.65" customHeight="1">
      <c r="B3007" s="212"/>
      <c r="K3007" s="343"/>
      <c r="O3007" s="466"/>
      <c r="P3007" s="467"/>
      <c r="Q3007" s="482"/>
      <c r="R3007" s="875"/>
      <c r="S3007" s="875"/>
      <c r="T3007" s="483"/>
      <c r="U3007" s="466"/>
      <c r="V3007" s="467"/>
    </row>
    <row r="3008" spans="2:22" ht="3.65" customHeight="1">
      <c r="B3008" s="212"/>
      <c r="K3008" s="343"/>
      <c r="O3008" s="466"/>
      <c r="P3008" s="467"/>
      <c r="Q3008" s="482"/>
      <c r="R3008" s="875"/>
      <c r="S3008" s="875"/>
      <c r="T3008" s="483"/>
      <c r="U3008" s="466"/>
      <c r="V3008" s="467"/>
    </row>
    <row r="3009" spans="2:22" ht="3.65" customHeight="1">
      <c r="B3009" s="212"/>
      <c r="K3009" s="343"/>
      <c r="O3009" s="466"/>
      <c r="P3009" s="467"/>
      <c r="Q3009" s="482"/>
      <c r="R3009" s="875"/>
      <c r="S3009" s="875"/>
      <c r="T3009" s="483"/>
      <c r="U3009" s="466"/>
      <c r="V3009" s="467"/>
    </row>
    <row r="3010" spans="2:22" ht="3.65" customHeight="1">
      <c r="B3010" s="212"/>
      <c r="K3010" s="343"/>
      <c r="O3010" s="466"/>
      <c r="P3010" s="467"/>
      <c r="Q3010" s="482"/>
      <c r="R3010" s="875"/>
      <c r="S3010" s="875"/>
      <c r="T3010" s="483"/>
      <c r="U3010" s="466"/>
      <c r="V3010" s="467"/>
    </row>
    <row r="3011" spans="2:22" ht="3.65" customHeight="1">
      <c r="B3011" s="212"/>
      <c r="K3011" s="343"/>
      <c r="O3011" s="466"/>
      <c r="P3011" s="467"/>
      <c r="Q3011" s="482"/>
      <c r="R3011" s="875"/>
      <c r="S3011" s="875"/>
      <c r="T3011" s="483"/>
      <c r="U3011" s="466"/>
      <c r="V3011" s="467"/>
    </row>
    <row r="3012" spans="2:22" ht="3.65" customHeight="1">
      <c r="B3012" s="212"/>
      <c r="K3012" s="343"/>
      <c r="O3012" s="466"/>
      <c r="P3012" s="467"/>
      <c r="Q3012" s="482"/>
      <c r="R3012" s="875"/>
      <c r="S3012" s="875"/>
      <c r="T3012" s="483"/>
      <c r="U3012" s="466"/>
      <c r="V3012" s="467"/>
    </row>
    <row r="3013" spans="2:22" ht="3.65" customHeight="1">
      <c r="B3013" s="212"/>
      <c r="K3013" s="343"/>
      <c r="O3013" s="466"/>
      <c r="P3013" s="467"/>
      <c r="Q3013" s="482"/>
      <c r="R3013" s="875"/>
      <c r="S3013" s="875"/>
      <c r="T3013" s="483"/>
      <c r="U3013" s="466"/>
      <c r="V3013" s="467"/>
    </row>
    <row r="3014" spans="2:22" ht="3.65" customHeight="1">
      <c r="B3014" s="212"/>
      <c r="K3014" s="343"/>
      <c r="O3014" s="466"/>
      <c r="P3014" s="467"/>
      <c r="Q3014" s="482"/>
      <c r="R3014" s="875"/>
      <c r="S3014" s="875"/>
      <c r="T3014" s="483"/>
      <c r="U3014" s="466"/>
      <c r="V3014" s="467"/>
    </row>
    <row r="3015" spans="2:22" ht="3.65" customHeight="1">
      <c r="B3015" s="212"/>
      <c r="K3015" s="343"/>
      <c r="O3015" s="466"/>
      <c r="P3015" s="467"/>
      <c r="Q3015" s="482"/>
      <c r="R3015" s="875"/>
      <c r="S3015" s="875"/>
      <c r="T3015" s="483"/>
      <c r="U3015" s="466"/>
      <c r="V3015" s="467"/>
    </row>
    <row r="3016" spans="2:22" ht="3.65" customHeight="1">
      <c r="B3016" s="212"/>
      <c r="K3016" s="343"/>
      <c r="O3016" s="466"/>
      <c r="P3016" s="467"/>
      <c r="Q3016" s="482"/>
      <c r="R3016" s="875"/>
      <c r="S3016" s="875"/>
      <c r="T3016" s="483"/>
      <c r="U3016" s="466"/>
      <c r="V3016" s="467"/>
    </row>
    <row r="3017" spans="2:22" ht="3.65" customHeight="1">
      <c r="B3017" s="212"/>
      <c r="K3017" s="343"/>
      <c r="O3017" s="466"/>
      <c r="P3017" s="467"/>
      <c r="Q3017" s="482"/>
      <c r="R3017" s="875"/>
      <c r="S3017" s="875"/>
      <c r="T3017" s="483"/>
      <c r="U3017" s="466"/>
      <c r="V3017" s="467"/>
    </row>
    <row r="3018" spans="2:22" ht="3.65" customHeight="1">
      <c r="B3018" s="212"/>
      <c r="K3018" s="343"/>
      <c r="O3018" s="466"/>
      <c r="P3018" s="467"/>
      <c r="Q3018" s="482"/>
      <c r="R3018" s="875"/>
      <c r="S3018" s="875"/>
      <c r="T3018" s="483"/>
      <c r="U3018" s="466"/>
      <c r="V3018" s="467"/>
    </row>
    <row r="3019" spans="2:22" ht="3.65" customHeight="1">
      <c r="B3019" s="212"/>
      <c r="K3019" s="343"/>
      <c r="O3019" s="466"/>
      <c r="P3019" s="467"/>
      <c r="Q3019" s="482"/>
      <c r="R3019" s="875"/>
      <c r="S3019" s="875"/>
      <c r="T3019" s="483"/>
      <c r="U3019" s="466"/>
      <c r="V3019" s="467"/>
    </row>
    <row r="3020" spans="2:22" ht="3.65" customHeight="1">
      <c r="B3020" s="212"/>
      <c r="K3020" s="343"/>
      <c r="O3020" s="466"/>
      <c r="P3020" s="467"/>
      <c r="Q3020" s="482"/>
      <c r="R3020" s="899"/>
      <c r="S3020" s="900"/>
      <c r="T3020" s="483"/>
      <c r="U3020" s="466"/>
      <c r="V3020" s="467"/>
    </row>
    <row r="3021" spans="2:22" ht="3.65" customHeight="1">
      <c r="B3021" s="212"/>
      <c r="K3021" s="343"/>
      <c r="O3021" s="466"/>
      <c r="P3021" s="467"/>
      <c r="Q3021" s="482"/>
      <c r="R3021" s="902"/>
      <c r="S3021" s="904"/>
      <c r="T3021" s="483"/>
      <c r="U3021" s="466"/>
      <c r="V3021" s="467"/>
    </row>
    <row r="3022" spans="2:22" ht="3.65" customHeight="1">
      <c r="B3022" s="212"/>
      <c r="K3022" s="343"/>
      <c r="O3022" s="466"/>
      <c r="P3022" s="467"/>
      <c r="Q3022" s="482"/>
      <c r="R3022" s="470"/>
      <c r="S3022" s="470"/>
      <c r="T3022" s="483"/>
      <c r="U3022" s="466"/>
      <c r="V3022" s="467"/>
    </row>
    <row r="3023" spans="2:22" ht="3.65" customHeight="1">
      <c r="B3023" s="212"/>
      <c r="K3023" s="343"/>
      <c r="O3023" s="466"/>
      <c r="P3023" s="467"/>
      <c r="Q3023" s="482"/>
      <c r="R3023" s="470"/>
      <c r="S3023" s="470"/>
      <c r="T3023" s="483"/>
      <c r="U3023" s="466"/>
      <c r="V3023" s="467"/>
    </row>
    <row r="3024" spans="2:22" ht="3.65" customHeight="1">
      <c r="B3024" s="212"/>
      <c r="K3024" s="343"/>
      <c r="O3024" s="466"/>
      <c r="P3024" s="467"/>
      <c r="Q3024" s="482"/>
      <c r="R3024" s="470"/>
      <c r="S3024" s="470"/>
      <c r="T3024" s="483"/>
      <c r="U3024" s="466"/>
      <c r="V3024" s="467"/>
    </row>
    <row r="3025" spans="2:22" ht="3.65" customHeight="1">
      <c r="B3025" s="212"/>
      <c r="K3025" s="343"/>
      <c r="O3025" s="466"/>
      <c r="P3025" s="467"/>
      <c r="Q3025" s="482"/>
      <c r="R3025" s="470"/>
      <c r="S3025" s="470"/>
      <c r="T3025" s="483"/>
      <c r="U3025" s="466"/>
      <c r="V3025" s="467"/>
    </row>
    <row r="3026" spans="2:22" ht="3.65" customHeight="1">
      <c r="B3026" s="212"/>
      <c r="K3026" s="343"/>
      <c r="O3026" s="466"/>
      <c r="P3026" s="467"/>
      <c r="Q3026" s="482"/>
      <c r="R3026" s="470"/>
      <c r="S3026" s="470"/>
      <c r="T3026" s="483"/>
      <c r="U3026" s="466"/>
      <c r="V3026" s="467"/>
    </row>
    <row r="3027" spans="2:22" ht="3.65" customHeight="1">
      <c r="B3027" s="212"/>
      <c r="K3027" s="343"/>
      <c r="O3027" s="466"/>
      <c r="P3027" s="467"/>
      <c r="Q3027" s="482"/>
      <c r="R3027" s="470"/>
      <c r="S3027" s="470"/>
      <c r="T3027" s="483"/>
      <c r="U3027" s="466"/>
      <c r="V3027" s="467"/>
    </row>
    <row r="3028" spans="2:22" ht="3.65" customHeight="1">
      <c r="B3028" s="212"/>
      <c r="K3028" s="343"/>
      <c r="O3028" s="466"/>
      <c r="P3028" s="467"/>
      <c r="Q3028" s="482"/>
      <c r="R3028" s="470"/>
      <c r="S3028" s="470"/>
      <c r="T3028" s="483"/>
      <c r="U3028" s="466"/>
      <c r="V3028" s="467"/>
    </row>
    <row r="3029" spans="2:22" ht="3.65" customHeight="1">
      <c r="B3029" s="212"/>
      <c r="K3029" s="343"/>
      <c r="O3029" s="466"/>
      <c r="P3029" s="467"/>
      <c r="Q3029" s="482"/>
      <c r="R3029" s="470"/>
      <c r="S3029" s="470"/>
      <c r="T3029" s="483"/>
      <c r="U3029" s="466"/>
      <c r="V3029" s="467"/>
    </row>
    <row r="3030" spans="2:22" ht="3.65" customHeight="1">
      <c r="B3030" s="212"/>
      <c r="K3030" s="343"/>
      <c r="O3030" s="466"/>
      <c r="P3030" s="467"/>
      <c r="Q3030" s="482"/>
      <c r="R3030" s="470"/>
      <c r="S3030" s="470"/>
      <c r="T3030" s="483"/>
      <c r="U3030" s="466"/>
      <c r="V3030" s="467"/>
    </row>
    <row r="3031" spans="2:22" ht="3.65" customHeight="1">
      <c r="B3031" s="212"/>
      <c r="K3031" s="343"/>
      <c r="O3031" s="466"/>
      <c r="P3031" s="467"/>
      <c r="Q3031" s="482"/>
      <c r="R3031" s="470"/>
      <c r="S3031" s="470"/>
      <c r="T3031" s="483"/>
      <c r="U3031" s="466"/>
      <c r="V3031" s="467"/>
    </row>
    <row r="3032" spans="2:22" ht="3.65" customHeight="1">
      <c r="B3032" s="212"/>
      <c r="K3032" s="343"/>
      <c r="O3032" s="466"/>
      <c r="P3032" s="467"/>
      <c r="Q3032" s="482"/>
      <c r="R3032" s="470"/>
      <c r="S3032" s="470"/>
      <c r="T3032" s="483"/>
      <c r="U3032" s="466"/>
      <c r="V3032" s="467"/>
    </row>
    <row r="3033" spans="2:22" ht="3.65" customHeight="1">
      <c r="B3033" s="212"/>
      <c r="K3033" s="343"/>
      <c r="O3033" s="466"/>
      <c r="P3033" s="467"/>
      <c r="Q3033" s="482"/>
      <c r="R3033" s="470"/>
      <c r="S3033" s="470"/>
      <c r="T3033" s="483"/>
      <c r="U3033" s="466"/>
      <c r="V3033" s="467"/>
    </row>
    <row r="3034" spans="2:22" ht="3.65" customHeight="1">
      <c r="B3034" s="212"/>
      <c r="K3034" s="343"/>
      <c r="O3034" s="466"/>
      <c r="P3034" s="467"/>
      <c r="Q3034" s="482"/>
      <c r="R3034" s="470"/>
      <c r="S3034" s="470"/>
      <c r="T3034" s="483"/>
      <c r="U3034" s="466"/>
      <c r="V3034" s="467"/>
    </row>
    <row r="3035" spans="2:22" ht="3.65" customHeight="1">
      <c r="B3035" s="212"/>
      <c r="K3035" s="343"/>
      <c r="O3035" s="466"/>
      <c r="P3035" s="467"/>
      <c r="Q3035" s="482"/>
      <c r="R3035" s="470"/>
      <c r="S3035" s="470"/>
      <c r="T3035" s="483"/>
      <c r="U3035" s="466"/>
      <c r="V3035" s="467"/>
    </row>
    <row r="3036" spans="2:22" ht="3.65" customHeight="1">
      <c r="B3036" s="212"/>
      <c r="K3036" s="343"/>
      <c r="O3036" s="466"/>
      <c r="P3036" s="467"/>
      <c r="Q3036" s="482"/>
      <c r="R3036" s="470"/>
      <c r="S3036" s="470"/>
      <c r="T3036" s="483"/>
      <c r="U3036" s="466"/>
      <c r="V3036" s="467"/>
    </row>
    <row r="3037" spans="2:22" ht="3.65" customHeight="1">
      <c r="B3037" s="212"/>
      <c r="K3037" s="343"/>
      <c r="O3037" s="466"/>
      <c r="P3037" s="467"/>
      <c r="Q3037" s="482"/>
      <c r="R3037" s="470"/>
      <c r="S3037" s="470"/>
      <c r="T3037" s="483"/>
      <c r="U3037" s="466"/>
      <c r="V3037" s="467"/>
    </row>
    <row r="3038" spans="2:22" ht="3.65" customHeight="1">
      <c r="B3038" s="212"/>
      <c r="K3038" s="343"/>
      <c r="O3038" s="466"/>
      <c r="P3038" s="467"/>
      <c r="Q3038" s="482"/>
      <c r="R3038" s="470"/>
      <c r="S3038" s="470"/>
      <c r="T3038" s="483"/>
      <c r="U3038" s="466"/>
      <c r="V3038" s="467"/>
    </row>
    <row r="3039" spans="2:22" ht="3.65" customHeight="1">
      <c r="B3039" s="212"/>
      <c r="K3039" s="343"/>
      <c r="O3039" s="466"/>
      <c r="P3039" s="467"/>
      <c r="Q3039" s="482"/>
      <c r="R3039" s="470"/>
      <c r="S3039" s="470"/>
      <c r="T3039" s="483"/>
      <c r="U3039" s="466"/>
      <c r="V3039" s="467"/>
    </row>
    <row r="3040" spans="2:22" ht="3.65" customHeight="1">
      <c r="B3040" s="212"/>
      <c r="K3040" s="343"/>
      <c r="O3040" s="466"/>
      <c r="P3040" s="467"/>
      <c r="Q3040" s="482"/>
      <c r="R3040" s="470"/>
      <c r="S3040" s="470"/>
      <c r="T3040" s="483"/>
      <c r="U3040" s="466"/>
      <c r="V3040" s="467"/>
    </row>
    <row r="3041" spans="2:22" ht="3.65" customHeight="1">
      <c r="B3041" s="212"/>
      <c r="K3041" s="343"/>
      <c r="O3041" s="466"/>
      <c r="P3041" s="467"/>
      <c r="Q3041" s="482"/>
      <c r="R3041" s="470"/>
      <c r="S3041" s="470"/>
      <c r="T3041" s="483"/>
      <c r="U3041" s="466"/>
      <c r="V3041" s="467"/>
    </row>
    <row r="3042" spans="2:22" ht="3.65" customHeight="1">
      <c r="B3042" s="212"/>
      <c r="K3042" s="343"/>
      <c r="O3042" s="466"/>
      <c r="P3042" s="467"/>
      <c r="Q3042" s="482"/>
      <c r="R3042" s="470"/>
      <c r="S3042" s="470"/>
      <c r="T3042" s="483"/>
      <c r="U3042" s="466"/>
      <c r="V3042" s="467"/>
    </row>
    <row r="3043" spans="2:22" ht="3.65" customHeight="1">
      <c r="B3043" s="212"/>
      <c r="K3043" s="343"/>
      <c r="O3043" s="466"/>
      <c r="P3043" s="467"/>
      <c r="Q3043" s="482"/>
      <c r="R3043" s="470"/>
      <c r="S3043" s="470"/>
      <c r="T3043" s="483"/>
      <c r="U3043" s="466"/>
      <c r="V3043" s="467"/>
    </row>
    <row r="3044" spans="2:22" ht="3.65" customHeight="1">
      <c r="B3044" s="212"/>
      <c r="K3044" s="343"/>
      <c r="O3044" s="466"/>
      <c r="P3044" s="467"/>
      <c r="Q3044" s="482"/>
      <c r="R3044" s="470"/>
      <c r="S3044" s="470"/>
      <c r="T3044" s="483"/>
      <c r="U3044" s="466"/>
      <c r="V3044" s="467"/>
    </row>
    <row r="3045" spans="2:22" ht="3.65" customHeight="1">
      <c r="B3045" s="212"/>
      <c r="K3045" s="343"/>
      <c r="O3045" s="466"/>
      <c r="P3045" s="467"/>
      <c r="Q3045" s="482"/>
      <c r="R3045" s="470"/>
      <c r="S3045" s="470"/>
      <c r="T3045" s="483"/>
      <c r="U3045" s="466"/>
      <c r="V3045" s="467"/>
    </row>
    <row r="3046" spans="2:22" ht="3.65" customHeight="1">
      <c r="B3046" s="212"/>
      <c r="K3046" s="343"/>
      <c r="O3046" s="466"/>
      <c r="P3046" s="467"/>
      <c r="Q3046" s="482"/>
      <c r="R3046" s="470"/>
      <c r="S3046" s="470"/>
      <c r="T3046" s="483"/>
      <c r="U3046" s="466"/>
      <c r="V3046" s="467"/>
    </row>
    <row r="3047" spans="2:22" ht="3.65" customHeight="1">
      <c r="B3047" s="212"/>
      <c r="K3047" s="343"/>
      <c r="O3047" s="466"/>
      <c r="P3047" s="467"/>
      <c r="Q3047" s="482"/>
      <c r="R3047" s="470"/>
      <c r="S3047" s="470"/>
      <c r="T3047" s="483"/>
      <c r="U3047" s="466"/>
      <c r="V3047" s="467"/>
    </row>
    <row r="3048" spans="2:22" ht="3.65" customHeight="1">
      <c r="B3048" s="212"/>
      <c r="K3048" s="343"/>
      <c r="O3048" s="466"/>
      <c r="P3048" s="467"/>
      <c r="Q3048" s="482"/>
      <c r="R3048" s="470"/>
      <c r="S3048" s="470"/>
      <c r="T3048" s="483"/>
      <c r="U3048" s="466"/>
      <c r="V3048" s="467"/>
    </row>
    <row r="3049" spans="2:22" ht="3.65" customHeight="1">
      <c r="B3049" s="212"/>
      <c r="K3049" s="343"/>
      <c r="O3049" s="466"/>
      <c r="P3049" s="467"/>
      <c r="Q3049" s="482"/>
      <c r="R3049" s="470"/>
      <c r="S3049" s="470"/>
      <c r="T3049" s="483"/>
      <c r="U3049" s="466"/>
      <c r="V3049" s="467"/>
    </row>
    <row r="3050" spans="2:22" ht="3.65" customHeight="1">
      <c r="B3050" s="212"/>
      <c r="K3050" s="343"/>
      <c r="O3050" s="466"/>
      <c r="P3050" s="467"/>
      <c r="Q3050" s="482"/>
      <c r="R3050" s="470"/>
      <c r="S3050" s="470"/>
      <c r="T3050" s="483"/>
      <c r="U3050" s="466"/>
      <c r="V3050" s="467"/>
    </row>
    <row r="3051" spans="2:22" ht="3.65" customHeight="1">
      <c r="B3051" s="212"/>
      <c r="K3051" s="343"/>
      <c r="O3051" s="466"/>
      <c r="P3051" s="467"/>
      <c r="Q3051" s="482"/>
      <c r="R3051" s="470"/>
      <c r="S3051" s="470"/>
      <c r="T3051" s="483"/>
      <c r="U3051" s="466"/>
      <c r="V3051" s="467"/>
    </row>
    <row r="3052" spans="2:22" ht="3.65" customHeight="1">
      <c r="B3052" s="212"/>
      <c r="K3052" s="343"/>
      <c r="O3052" s="466"/>
      <c r="P3052" s="467"/>
      <c r="Q3052" s="482"/>
      <c r="R3052" s="470"/>
      <c r="S3052" s="470"/>
      <c r="T3052" s="483"/>
      <c r="U3052" s="466"/>
      <c r="V3052" s="467"/>
    </row>
    <row r="3053" spans="2:22" ht="3.65" customHeight="1">
      <c r="B3053" s="212"/>
      <c r="K3053" s="343"/>
      <c r="O3053" s="466"/>
      <c r="P3053" s="467"/>
      <c r="Q3053" s="482"/>
      <c r="R3053" s="470"/>
      <c r="S3053" s="470"/>
      <c r="T3053" s="483"/>
      <c r="U3053" s="466"/>
      <c r="V3053" s="467"/>
    </row>
    <row r="3054" spans="2:22" ht="3.65" customHeight="1">
      <c r="B3054" s="212"/>
      <c r="K3054" s="343"/>
      <c r="O3054" s="466"/>
      <c r="P3054" s="467"/>
      <c r="Q3054" s="482"/>
      <c r="R3054" s="470"/>
      <c r="S3054" s="470"/>
      <c r="T3054" s="483"/>
      <c r="U3054" s="466"/>
      <c r="V3054" s="467"/>
    </row>
    <row r="3055" spans="2:22" ht="3.65" customHeight="1">
      <c r="B3055" s="212"/>
      <c r="K3055" s="343"/>
      <c r="O3055" s="466"/>
      <c r="P3055" s="467"/>
      <c r="Q3055" s="482"/>
      <c r="R3055" s="470"/>
      <c r="S3055" s="470"/>
      <c r="T3055" s="483"/>
      <c r="U3055" s="466"/>
      <c r="V3055" s="467"/>
    </row>
    <row r="3056" spans="2:22" ht="3.65" customHeight="1">
      <c r="B3056" s="212"/>
      <c r="K3056" s="343"/>
      <c r="O3056" s="466"/>
      <c r="P3056" s="467"/>
      <c r="Q3056" s="22"/>
      <c r="R3056" s="22"/>
      <c r="S3056" s="22"/>
      <c r="T3056" s="22"/>
      <c r="U3056" s="466"/>
      <c r="V3056" s="467"/>
    </row>
    <row r="3057" spans="2:109" ht="3.65" customHeight="1">
      <c r="B3057" s="212"/>
      <c r="K3057" s="343"/>
      <c r="O3057" s="466"/>
      <c r="P3057" s="467"/>
      <c r="Q3057" s="22"/>
      <c r="R3057" s="22"/>
      <c r="S3057" s="22"/>
      <c r="T3057" s="22"/>
      <c r="U3057" s="466"/>
      <c r="V3057" s="467"/>
    </row>
    <row r="3058" spans="2:109" ht="3.65" customHeight="1">
      <c r="B3058" s="212"/>
      <c r="K3058" s="343"/>
      <c r="O3058" s="466"/>
      <c r="P3058" s="467"/>
      <c r="Q3058" s="22"/>
      <c r="R3058" s="22"/>
      <c r="S3058" s="22"/>
      <c r="T3058" s="22"/>
      <c r="U3058" s="466"/>
      <c r="V3058" s="467"/>
    </row>
    <row r="3059" spans="2:109" ht="3.65" customHeight="1">
      <c r="B3059" s="212"/>
      <c r="K3059" s="343"/>
      <c r="O3059" s="466"/>
      <c r="P3059" s="467"/>
      <c r="Q3059" s="22"/>
      <c r="R3059" s="22"/>
      <c r="S3059" s="22"/>
      <c r="T3059" s="22"/>
      <c r="U3059" s="466"/>
      <c r="V3059" s="467"/>
    </row>
    <row r="3060" spans="2:109" ht="3.65" customHeight="1">
      <c r="B3060" s="212"/>
      <c r="K3060" s="343"/>
      <c r="O3060" s="466"/>
      <c r="P3060" s="467"/>
      <c r="Q3060" s="993" t="s">
        <v>220</v>
      </c>
      <c r="R3060" s="994"/>
      <c r="S3060" s="994"/>
      <c r="T3060" s="995"/>
      <c r="U3060" s="466"/>
      <c r="V3060" s="467"/>
    </row>
    <row r="3061" spans="2:109" ht="3.65" customHeight="1">
      <c r="B3061" s="212"/>
      <c r="K3061" s="343"/>
      <c r="O3061" s="462"/>
      <c r="P3061" s="465"/>
      <c r="Q3061" s="996"/>
      <c r="R3061" s="997"/>
      <c r="S3061" s="997"/>
      <c r="T3061" s="998"/>
      <c r="U3061" s="462"/>
      <c r="V3061" s="465"/>
    </row>
    <row r="3062" spans="2:109" ht="3.65" customHeight="1">
      <c r="B3062" s="212"/>
      <c r="K3062" s="343"/>
      <c r="O3062" s="459"/>
      <c r="P3062" s="460"/>
      <c r="Q3062" s="460"/>
      <c r="R3062" s="460"/>
      <c r="S3062" s="460"/>
      <c r="T3062" s="460"/>
      <c r="U3062" s="460"/>
      <c r="V3062" s="461"/>
    </row>
    <row r="3063" spans="2:109" ht="3.65" customHeight="1">
      <c r="B3063" s="212"/>
      <c r="K3063" s="343"/>
      <c r="O3063" s="462"/>
      <c r="P3063" s="463"/>
      <c r="Q3063" s="463"/>
      <c r="R3063" s="463"/>
      <c r="S3063" s="463"/>
      <c r="T3063" s="463"/>
      <c r="U3063" s="463"/>
      <c r="V3063" s="465"/>
    </row>
    <row r="3064" spans="2:109" ht="3.65" customHeight="1">
      <c r="B3064" s="212"/>
      <c r="K3064" s="343"/>
      <c r="O3064" s="473"/>
      <c r="P3064" s="474"/>
      <c r="Q3064" s="474"/>
      <c r="R3064" s="474"/>
      <c r="S3064" s="474"/>
      <c r="T3064" s="474"/>
      <c r="U3064" s="474"/>
      <c r="V3064" s="475"/>
    </row>
    <row r="3065" spans="2:109" ht="3.65" customHeight="1">
      <c r="B3065" s="212"/>
      <c r="K3065" s="343"/>
      <c r="O3065" s="476"/>
      <c r="P3065" s="477"/>
      <c r="Q3065" s="477"/>
      <c r="R3065" s="477"/>
      <c r="S3065" s="477"/>
      <c r="T3065" s="477"/>
      <c r="U3065" s="477"/>
      <c r="V3065" s="478"/>
    </row>
    <row r="3066" spans="2:109" ht="3.65" customHeight="1">
      <c r="B3066" s="212"/>
      <c r="K3066" s="343"/>
      <c r="O3066" s="476"/>
      <c r="P3066" s="477"/>
      <c r="Q3066" s="477"/>
      <c r="R3066" s="477"/>
      <c r="S3066" s="477"/>
      <c r="T3066" s="477"/>
      <c r="U3066" s="477"/>
      <c r="V3066" s="478"/>
    </row>
    <row r="3067" spans="2:109" ht="3.65" customHeight="1">
      <c r="B3067" s="212"/>
      <c r="K3067" s="343"/>
      <c r="O3067" s="479"/>
      <c r="P3067" s="480"/>
      <c r="Q3067" s="480"/>
      <c r="R3067" s="480"/>
      <c r="S3067" s="480"/>
      <c r="T3067" s="480"/>
      <c r="U3067" s="480"/>
      <c r="V3067" s="481"/>
    </row>
    <row r="3068" spans="2:109" ht="3.65" customHeight="1">
      <c r="B3068" s="212"/>
      <c r="K3068" s="343"/>
    </row>
    <row r="3069" spans="2:109" ht="3.65" customHeight="1">
      <c r="B3069" s="205"/>
      <c r="C3069" s="259"/>
      <c r="D3069" s="259"/>
      <c r="E3069" s="259"/>
      <c r="F3069" s="259"/>
      <c r="G3069" s="259"/>
      <c r="H3069" s="259"/>
      <c r="I3069" s="259"/>
      <c r="J3069" s="259"/>
      <c r="K3069" s="323"/>
      <c r="L3069" s="259"/>
      <c r="M3069" s="259"/>
      <c r="N3069" s="259"/>
      <c r="O3069" s="259"/>
      <c r="P3069" s="259"/>
      <c r="Q3069" s="259"/>
      <c r="R3069" s="259"/>
      <c r="S3069" s="259"/>
      <c r="T3069" s="259"/>
      <c r="U3069" s="259"/>
      <c r="V3069" s="259"/>
      <c r="W3069" s="259"/>
      <c r="X3069" s="259"/>
      <c r="Y3069" s="259"/>
      <c r="Z3069" s="259"/>
      <c r="AA3069" s="259"/>
      <c r="AB3069" s="259"/>
      <c r="AC3069" s="259"/>
      <c r="AD3069" s="259"/>
      <c r="AE3069" s="259"/>
      <c r="AF3069" s="259"/>
      <c r="AG3069" s="259"/>
      <c r="AH3069" s="259"/>
      <c r="AI3069" s="259"/>
      <c r="AJ3069" s="259"/>
      <c r="AK3069" s="259"/>
      <c r="AL3069" s="259"/>
      <c r="AM3069" s="259"/>
      <c r="AN3069" s="259"/>
      <c r="AO3069" s="259"/>
      <c r="AP3069" s="259"/>
      <c r="AQ3069" s="259"/>
      <c r="AR3069" s="259"/>
      <c r="AS3069" s="259"/>
      <c r="AT3069" s="259"/>
      <c r="AU3069" s="259"/>
      <c r="AV3069" s="259"/>
      <c r="AW3069" s="259"/>
      <c r="AX3069" s="259"/>
      <c r="AY3069" s="259"/>
      <c r="AZ3069" s="259"/>
      <c r="BA3069" s="259"/>
      <c r="BB3069" s="259"/>
      <c r="BC3069" s="259"/>
      <c r="BD3069" s="259"/>
      <c r="BE3069" s="259"/>
      <c r="BF3069" s="259"/>
      <c r="BG3069" s="259"/>
      <c r="BH3069" s="259"/>
      <c r="BI3069" s="259"/>
      <c r="BJ3069" s="259"/>
      <c r="BK3069" s="259"/>
      <c r="BL3069" s="259"/>
      <c r="BM3069" s="259"/>
      <c r="BN3069" s="259"/>
      <c r="BO3069" s="259"/>
      <c r="BP3069" s="259"/>
      <c r="BQ3069" s="259"/>
      <c r="BR3069" s="259"/>
      <c r="BS3069" s="259"/>
      <c r="BT3069" s="259"/>
      <c r="BU3069" s="259"/>
      <c r="BV3069" s="259"/>
      <c r="BW3069" s="259"/>
      <c r="BX3069" s="259"/>
      <c r="BY3069" s="259"/>
      <c r="BZ3069" s="259"/>
      <c r="CA3069" s="259"/>
      <c r="CB3069" s="259"/>
      <c r="CC3069" s="259"/>
      <c r="CD3069" s="259"/>
      <c r="CE3069" s="259"/>
      <c r="CF3069" s="259"/>
      <c r="CG3069" s="259"/>
      <c r="CH3069" s="259"/>
      <c r="CI3069" s="259"/>
      <c r="CJ3069" s="259"/>
      <c r="CK3069" s="259"/>
      <c r="CL3069" s="259"/>
      <c r="CM3069" s="259"/>
      <c r="CN3069" s="259"/>
      <c r="CO3069" s="259"/>
      <c r="CP3069" s="259"/>
      <c r="CQ3069" s="259"/>
      <c r="CR3069" s="259"/>
      <c r="CS3069" s="259"/>
      <c r="CT3069" s="259"/>
      <c r="CU3069" s="259"/>
      <c r="CV3069" s="259"/>
      <c r="CW3069" s="259"/>
      <c r="CX3069" s="259"/>
      <c r="CY3069" s="259"/>
      <c r="CZ3069" s="259"/>
      <c r="DA3069" s="259"/>
      <c r="DB3069" s="259"/>
      <c r="DC3069" s="259"/>
      <c r="DD3069" s="259"/>
      <c r="DE3069" s="259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24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40" t="str">
        <f>"T_VBB"&amp;"X"&amp;G3071&amp;"X"&amp;I3071&amp;"X"&amp;J3071</f>
        <v>T_VBBX1600X1of2X2000</v>
      </c>
      <c r="C3071" s="208"/>
      <c r="D3071" s="209" t="s">
        <v>75</v>
      </c>
      <c r="E3071" s="341" t="s">
        <v>220</v>
      </c>
      <c r="F3071" s="208" t="s">
        <v>125</v>
      </c>
      <c r="G3071" s="456">
        <v>1600</v>
      </c>
      <c r="H3071" s="325" t="s">
        <v>117</v>
      </c>
      <c r="I3071" s="457" t="s">
        <v>192</v>
      </c>
      <c r="J3071" s="210">
        <v>2000</v>
      </c>
      <c r="K3071" s="342"/>
      <c r="L3071" s="260"/>
      <c r="M3071" s="260"/>
      <c r="N3071" s="260"/>
      <c r="O3071" s="260"/>
      <c r="P3071" s="260"/>
      <c r="Q3071" s="260"/>
      <c r="R3071" s="260"/>
      <c r="S3071" s="260"/>
      <c r="T3071" s="260"/>
      <c r="U3071" s="260"/>
      <c r="V3071" s="260"/>
      <c r="W3071" s="260"/>
      <c r="X3071" s="260"/>
      <c r="Y3071" s="260"/>
      <c r="Z3071" s="260"/>
      <c r="AA3071" s="260"/>
      <c r="AB3071" s="260"/>
      <c r="AC3071" s="260"/>
      <c r="AD3071" s="260"/>
      <c r="AE3071" s="260"/>
      <c r="AF3071" s="260"/>
      <c r="AG3071" s="260"/>
      <c r="AH3071" s="260"/>
      <c r="AI3071" s="260"/>
      <c r="AJ3071" s="260"/>
      <c r="AK3071" s="260"/>
      <c r="AL3071" s="260"/>
      <c r="AM3071" s="260"/>
      <c r="AN3071" s="260"/>
      <c r="AO3071" s="260"/>
      <c r="AP3071" s="260"/>
      <c r="AQ3071" s="260"/>
      <c r="AR3071" s="260"/>
      <c r="AS3071" s="260"/>
      <c r="AT3071" s="260"/>
      <c r="AU3071" s="260"/>
      <c r="AV3071" s="260"/>
      <c r="AW3071" s="260"/>
      <c r="AX3071" s="260"/>
      <c r="AY3071" s="260"/>
      <c r="AZ3071" s="260"/>
      <c r="BA3071" s="260"/>
      <c r="BB3071" s="260"/>
      <c r="BC3071" s="260"/>
      <c r="BD3071" s="260"/>
      <c r="BE3071" s="260"/>
      <c r="BF3071" s="260"/>
      <c r="BG3071" s="260"/>
      <c r="BH3071" s="260"/>
      <c r="BI3071" s="260"/>
      <c r="BJ3071" s="260"/>
      <c r="BK3071" s="260"/>
      <c r="BL3071" s="260"/>
      <c r="BM3071" s="260"/>
      <c r="BN3071" s="260"/>
      <c r="BO3071" s="260"/>
      <c r="BP3071" s="260"/>
      <c r="BQ3071" s="260"/>
      <c r="BR3071" s="260"/>
      <c r="BS3071" s="260"/>
      <c r="BT3071" s="260"/>
      <c r="BU3071" s="260"/>
      <c r="BV3071" s="260"/>
      <c r="BW3071" s="260"/>
      <c r="BX3071" s="260"/>
      <c r="BY3071" s="260"/>
      <c r="BZ3071" s="260"/>
      <c r="CA3071" s="260"/>
      <c r="CB3071" s="260"/>
      <c r="CC3071" s="260"/>
      <c r="CD3071" s="260"/>
      <c r="CE3071" s="260"/>
      <c r="CF3071" s="260"/>
      <c r="CG3071" s="260"/>
      <c r="CH3071" s="260"/>
      <c r="CI3071" s="260"/>
      <c r="CJ3071" s="260"/>
      <c r="CK3071" s="260"/>
      <c r="CL3071" s="260"/>
      <c r="CM3071" s="260"/>
      <c r="CN3071" s="260"/>
      <c r="CO3071" s="260"/>
      <c r="CP3071" s="260"/>
      <c r="CQ3071" s="260"/>
      <c r="CR3071" s="260"/>
      <c r="CS3071" s="260"/>
      <c r="CT3071" s="260"/>
      <c r="CU3071" s="260"/>
      <c r="CV3071" s="260"/>
      <c r="CW3071" s="260"/>
      <c r="CX3071" s="260"/>
      <c r="CY3071" s="260"/>
      <c r="CZ3071" s="260"/>
      <c r="DA3071" s="260"/>
      <c r="DB3071" s="260"/>
      <c r="DC3071" s="260"/>
      <c r="DD3071" s="260"/>
      <c r="DE3071" s="260"/>
    </row>
    <row r="3072" spans="2:109" ht="3.65" customHeight="1">
      <c r="B3072" s="326" t="str">
        <f>MID(D3071,1,1)&amp;"_"&amp;E3071&amp;"X"&amp;MID(H3071,3,4)&amp;"X"&amp;MID(J3071,3,4)&amp;G3071&amp;I3071</f>
        <v>T_VBBX400X0016001of2</v>
      </c>
      <c r="K3072" s="343"/>
    </row>
    <row r="3073" spans="2:30" ht="3.65" customHeight="1">
      <c r="B3073" s="212"/>
      <c r="K3073" s="343"/>
      <c r="O3073" s="486"/>
      <c r="P3073" s="487"/>
      <c r="Q3073" s="487"/>
      <c r="R3073" s="487"/>
      <c r="S3073" s="487"/>
      <c r="T3073" s="487"/>
      <c r="U3073" s="487"/>
      <c r="V3073" s="487"/>
      <c r="W3073" s="487"/>
      <c r="X3073" s="487"/>
      <c r="Y3073" s="487"/>
      <c r="Z3073" s="487"/>
      <c r="AA3073" s="487"/>
      <c r="AB3073" s="487"/>
      <c r="AC3073" s="487"/>
      <c r="AD3073" s="488"/>
    </row>
    <row r="3074" spans="2:30" ht="3.65" customHeight="1">
      <c r="B3074" s="212"/>
      <c r="K3074" s="343"/>
      <c r="O3074" s="489"/>
      <c r="P3074" s="490"/>
      <c r="Q3074" s="490"/>
      <c r="R3074" s="490"/>
      <c r="S3074" s="490"/>
      <c r="T3074" s="490"/>
      <c r="U3074" s="490"/>
      <c r="V3074" s="490"/>
      <c r="W3074" s="490"/>
      <c r="X3074" s="490"/>
      <c r="Y3074" s="490"/>
      <c r="Z3074" s="490"/>
      <c r="AA3074" s="490"/>
      <c r="AB3074" s="490"/>
      <c r="AC3074" s="490"/>
      <c r="AD3074" s="491"/>
    </row>
    <row r="3075" spans="2:30" ht="3.65" customHeight="1">
      <c r="B3075" s="212"/>
      <c r="K3075" s="343"/>
      <c r="O3075" s="466"/>
      <c r="P3075" s="467"/>
      <c r="Q3075" s="1544" t="s">
        <v>111</v>
      </c>
      <c r="R3075" s="956"/>
      <c r="S3075" s="956"/>
      <c r="T3075" s="956"/>
      <c r="U3075" s="470"/>
      <c r="V3075" s="470"/>
      <c r="W3075" s="470"/>
      <c r="X3075" s="470"/>
      <c r="AC3075" s="466"/>
      <c r="AD3075" s="467"/>
    </row>
    <row r="3076" spans="2:30" ht="3.65" customHeight="1">
      <c r="B3076" s="212"/>
      <c r="K3076" s="343"/>
      <c r="O3076" s="466"/>
      <c r="P3076" s="467"/>
      <c r="Q3076" s="992"/>
      <c r="R3076" s="958"/>
      <c r="S3076" s="958"/>
      <c r="T3076" s="958"/>
      <c r="U3076" s="470"/>
      <c r="V3076" s="470"/>
      <c r="W3076" s="470"/>
      <c r="X3076" s="470"/>
      <c r="AC3076" s="466"/>
      <c r="AD3076" s="467"/>
    </row>
    <row r="3077" spans="2:30" ht="3.65" customHeight="1">
      <c r="B3077" s="212"/>
      <c r="K3077" s="343"/>
      <c r="O3077" s="466"/>
      <c r="P3077" s="467"/>
      <c r="Q3077" s="992"/>
      <c r="R3077" s="958"/>
      <c r="S3077" s="958"/>
      <c r="T3077" s="958"/>
      <c r="U3077" s="350"/>
      <c r="V3077" s="350"/>
      <c r="W3077" s="350"/>
      <c r="X3077" s="470"/>
      <c r="AC3077" s="466"/>
      <c r="AD3077" s="467"/>
    </row>
    <row r="3078" spans="2:30" ht="3.65" customHeight="1">
      <c r="B3078" s="212"/>
      <c r="K3078" s="343"/>
      <c r="O3078" s="466"/>
      <c r="P3078" s="467"/>
      <c r="Q3078" s="495"/>
      <c r="R3078" s="349"/>
      <c r="S3078" s="896"/>
      <c r="T3078" s="897"/>
      <c r="U3078" s="898"/>
      <c r="V3078" s="350"/>
      <c r="W3078" s="350"/>
      <c r="X3078" s="896"/>
      <c r="Y3078" s="897"/>
      <c r="Z3078" s="898"/>
      <c r="AA3078" s="470"/>
      <c r="AB3078" s="483"/>
      <c r="AC3078" s="466"/>
      <c r="AD3078" s="467"/>
    </row>
    <row r="3079" spans="2:30" ht="3.65" customHeight="1">
      <c r="B3079" s="212"/>
      <c r="K3079" s="343"/>
      <c r="O3079" s="466"/>
      <c r="P3079" s="467"/>
      <c r="Q3079" s="468"/>
      <c r="R3079" s="470"/>
      <c r="S3079" s="899"/>
      <c r="T3079" s="335"/>
      <c r="U3079" s="900"/>
      <c r="V3079" s="350"/>
      <c r="W3079" s="350"/>
      <c r="X3079" s="899"/>
      <c r="Y3079" s="335"/>
      <c r="Z3079" s="900"/>
      <c r="AA3079" s="470"/>
      <c r="AB3079" s="483"/>
      <c r="AC3079" s="466"/>
      <c r="AD3079" s="467"/>
    </row>
    <row r="3080" spans="2:30" ht="3.65" customHeight="1">
      <c r="B3080" s="212"/>
      <c r="K3080" s="343"/>
      <c r="O3080" s="466"/>
      <c r="P3080" s="467"/>
      <c r="Q3080" s="468"/>
      <c r="R3080" s="470"/>
      <c r="S3080" s="875"/>
      <c r="T3080" s="335"/>
      <c r="U3080" s="875"/>
      <c r="V3080" s="350"/>
      <c r="W3080" s="350"/>
      <c r="X3080" s="875"/>
      <c r="Y3080" s="335"/>
      <c r="Z3080" s="875"/>
      <c r="AA3080" s="470"/>
      <c r="AB3080" s="483"/>
      <c r="AC3080" s="466"/>
      <c r="AD3080" s="467"/>
    </row>
    <row r="3081" spans="2:30" ht="3.65" customHeight="1">
      <c r="B3081" s="212"/>
      <c r="K3081" s="343"/>
      <c r="O3081" s="466"/>
      <c r="P3081" s="467"/>
      <c r="Q3081" s="468"/>
      <c r="R3081" s="470"/>
      <c r="S3081" s="875"/>
      <c r="T3081" s="335"/>
      <c r="U3081" s="875"/>
      <c r="V3081" s="350"/>
      <c r="W3081" s="350"/>
      <c r="X3081" s="875"/>
      <c r="Y3081" s="335"/>
      <c r="Z3081" s="875"/>
      <c r="AA3081" s="470"/>
      <c r="AB3081" s="483"/>
      <c r="AC3081" s="466"/>
      <c r="AD3081" s="467"/>
    </row>
    <row r="3082" spans="2:30" ht="3.65" customHeight="1">
      <c r="B3082" s="212"/>
      <c r="K3082" s="343"/>
      <c r="O3082" s="466"/>
      <c r="P3082" s="467"/>
      <c r="Q3082" s="468"/>
      <c r="R3082" s="470"/>
      <c r="S3082" s="875"/>
      <c r="T3082" s="335"/>
      <c r="U3082" s="875"/>
      <c r="V3082" s="350"/>
      <c r="W3082" s="350"/>
      <c r="X3082" s="875"/>
      <c r="Y3082" s="335"/>
      <c r="Z3082" s="875"/>
      <c r="AA3082" s="470"/>
      <c r="AB3082" s="483"/>
      <c r="AC3082" s="466"/>
      <c r="AD3082" s="467"/>
    </row>
    <row r="3083" spans="2:30" ht="3.65" customHeight="1">
      <c r="B3083" s="212"/>
      <c r="K3083" s="343"/>
      <c r="O3083" s="466"/>
      <c r="P3083" s="467"/>
      <c r="Q3083" s="468"/>
      <c r="R3083" s="470"/>
      <c r="S3083" s="875"/>
      <c r="T3083" s="335"/>
      <c r="U3083" s="875"/>
      <c r="V3083" s="350"/>
      <c r="W3083" s="350"/>
      <c r="X3083" s="875"/>
      <c r="Y3083" s="335"/>
      <c r="Z3083" s="875"/>
      <c r="AA3083" s="470"/>
      <c r="AB3083" s="483"/>
      <c r="AC3083" s="466"/>
      <c r="AD3083" s="467"/>
    </row>
    <row r="3084" spans="2:30" ht="3.65" customHeight="1">
      <c r="B3084" s="212"/>
      <c r="K3084" s="343"/>
      <c r="O3084" s="466"/>
      <c r="P3084" s="467"/>
      <c r="Q3084" s="468"/>
      <c r="R3084" s="470"/>
      <c r="S3084" s="875"/>
      <c r="T3084" s="335"/>
      <c r="U3084" s="875"/>
      <c r="V3084" s="350"/>
      <c r="W3084" s="350"/>
      <c r="X3084" s="875"/>
      <c r="Y3084" s="335"/>
      <c r="Z3084" s="875"/>
      <c r="AA3084" s="470"/>
      <c r="AB3084" s="483"/>
      <c r="AC3084" s="466"/>
      <c r="AD3084" s="467"/>
    </row>
    <row r="3085" spans="2:30" ht="3.65" customHeight="1">
      <c r="B3085" s="212"/>
      <c r="K3085" s="343"/>
      <c r="O3085" s="466"/>
      <c r="P3085" s="467"/>
      <c r="Q3085" s="468"/>
      <c r="R3085" s="470"/>
      <c r="S3085" s="875"/>
      <c r="T3085" s="335"/>
      <c r="U3085" s="875"/>
      <c r="V3085" s="350"/>
      <c r="W3085" s="350"/>
      <c r="X3085" s="875"/>
      <c r="Y3085" s="335"/>
      <c r="Z3085" s="875"/>
      <c r="AA3085" s="470"/>
      <c r="AB3085" s="483"/>
      <c r="AC3085" s="466"/>
      <c r="AD3085" s="467"/>
    </row>
    <row r="3086" spans="2:30" ht="3.65" customHeight="1">
      <c r="B3086" s="212"/>
      <c r="K3086" s="343"/>
      <c r="O3086" s="466"/>
      <c r="P3086" s="467"/>
      <c r="Q3086" s="468"/>
      <c r="R3086" s="470"/>
      <c r="S3086" s="875"/>
      <c r="T3086" s="335"/>
      <c r="U3086" s="875"/>
      <c r="V3086" s="350"/>
      <c r="W3086" s="350"/>
      <c r="X3086" s="875"/>
      <c r="Y3086" s="335"/>
      <c r="Z3086" s="875"/>
      <c r="AA3086" s="470"/>
      <c r="AB3086" s="483"/>
      <c r="AC3086" s="466"/>
      <c r="AD3086" s="467"/>
    </row>
    <row r="3087" spans="2:30" ht="3.65" customHeight="1">
      <c r="B3087" s="212"/>
      <c r="K3087" s="343"/>
      <c r="O3087" s="466"/>
      <c r="P3087" s="467"/>
      <c r="Q3087" s="468"/>
      <c r="R3087" s="470"/>
      <c r="S3087" s="875"/>
      <c r="T3087" s="335"/>
      <c r="U3087" s="875"/>
      <c r="V3087" s="350"/>
      <c r="W3087" s="350"/>
      <c r="X3087" s="875"/>
      <c r="Y3087" s="335"/>
      <c r="Z3087" s="875"/>
      <c r="AA3087" s="470"/>
      <c r="AB3087" s="483"/>
      <c r="AC3087" s="466"/>
      <c r="AD3087" s="467"/>
    </row>
    <row r="3088" spans="2:30" ht="3.65" customHeight="1">
      <c r="B3088" s="212"/>
      <c r="K3088" s="343"/>
      <c r="O3088" s="466"/>
      <c r="P3088" s="467"/>
      <c r="Q3088" s="468"/>
      <c r="R3088" s="470"/>
      <c r="S3088" s="875"/>
      <c r="T3088" s="335"/>
      <c r="U3088" s="875"/>
      <c r="V3088" s="350"/>
      <c r="W3088" s="350"/>
      <c r="X3088" s="875"/>
      <c r="Y3088" s="335"/>
      <c r="Z3088" s="875"/>
      <c r="AA3088" s="470"/>
      <c r="AB3088" s="483"/>
      <c r="AC3088" s="466"/>
      <c r="AD3088" s="467"/>
    </row>
    <row r="3089" spans="2:30" ht="3.65" customHeight="1">
      <c r="B3089" s="212"/>
      <c r="K3089" s="343"/>
      <c r="O3089" s="466"/>
      <c r="P3089" s="467"/>
      <c r="Q3089" s="468"/>
      <c r="R3089" s="470"/>
      <c r="S3089" s="875"/>
      <c r="T3089" s="335"/>
      <c r="U3089" s="875"/>
      <c r="V3089" s="350"/>
      <c r="W3089" s="350"/>
      <c r="X3089" s="875"/>
      <c r="Y3089" s="335"/>
      <c r="Z3089" s="875"/>
      <c r="AA3089" s="470"/>
      <c r="AB3089" s="483"/>
      <c r="AC3089" s="466"/>
      <c r="AD3089" s="467"/>
    </row>
    <row r="3090" spans="2:30" ht="3.65" customHeight="1">
      <c r="B3090" s="212"/>
      <c r="K3090" s="343"/>
      <c r="O3090" s="466"/>
      <c r="P3090" s="467"/>
      <c r="Q3090" s="468"/>
      <c r="R3090" s="470"/>
      <c r="S3090" s="875"/>
      <c r="T3090" s="335"/>
      <c r="U3090" s="875"/>
      <c r="V3090" s="350"/>
      <c r="W3090" s="350"/>
      <c r="X3090" s="875"/>
      <c r="Y3090" s="335"/>
      <c r="Z3090" s="875"/>
      <c r="AA3090" s="470"/>
      <c r="AB3090" s="483"/>
      <c r="AC3090" s="466"/>
      <c r="AD3090" s="467"/>
    </row>
    <row r="3091" spans="2:30" ht="3.65" customHeight="1">
      <c r="B3091" s="212"/>
      <c r="K3091" s="343"/>
      <c r="O3091" s="466"/>
      <c r="P3091" s="467"/>
      <c r="Q3091" s="468"/>
      <c r="R3091" s="470"/>
      <c r="S3091" s="875"/>
      <c r="T3091" s="335"/>
      <c r="U3091" s="875"/>
      <c r="V3091" s="350"/>
      <c r="W3091" s="350"/>
      <c r="X3091" s="875"/>
      <c r="Y3091" s="335"/>
      <c r="Z3091" s="875"/>
      <c r="AA3091" s="470"/>
      <c r="AB3091" s="483"/>
      <c r="AC3091" s="466"/>
      <c r="AD3091" s="467"/>
    </row>
    <row r="3092" spans="2:30" ht="3.65" customHeight="1">
      <c r="B3092" s="212"/>
      <c r="K3092" s="343"/>
      <c r="O3092" s="466"/>
      <c r="P3092" s="467"/>
      <c r="Q3092" s="468"/>
      <c r="R3092" s="470"/>
      <c r="S3092" s="875"/>
      <c r="T3092" s="335"/>
      <c r="U3092" s="875"/>
      <c r="V3092" s="350"/>
      <c r="W3092" s="350"/>
      <c r="X3092" s="875"/>
      <c r="Y3092" s="335"/>
      <c r="Z3092" s="875"/>
      <c r="AA3092" s="470"/>
      <c r="AB3092" s="483"/>
      <c r="AC3092" s="466"/>
      <c r="AD3092" s="467"/>
    </row>
    <row r="3093" spans="2:30" ht="3.65" customHeight="1">
      <c r="B3093" s="212"/>
      <c r="K3093" s="343"/>
      <c r="O3093" s="466"/>
      <c r="P3093" s="467"/>
      <c r="Q3093" s="468"/>
      <c r="R3093" s="470"/>
      <c r="S3093" s="875"/>
      <c r="T3093" s="335"/>
      <c r="U3093" s="875"/>
      <c r="V3093" s="350"/>
      <c r="W3093" s="350"/>
      <c r="X3093" s="875"/>
      <c r="Y3093" s="335"/>
      <c r="Z3093" s="875"/>
      <c r="AA3093" s="470"/>
      <c r="AB3093" s="483"/>
      <c r="AC3093" s="466"/>
      <c r="AD3093" s="467"/>
    </row>
    <row r="3094" spans="2:30" ht="3.65" customHeight="1">
      <c r="B3094" s="212"/>
      <c r="K3094" s="343"/>
      <c r="O3094" s="466"/>
      <c r="P3094" s="467"/>
      <c r="Q3094" s="468"/>
      <c r="R3094" s="470"/>
      <c r="S3094" s="875"/>
      <c r="T3094" s="335"/>
      <c r="U3094" s="875"/>
      <c r="V3094" s="350"/>
      <c r="W3094" s="350"/>
      <c r="X3094" s="875"/>
      <c r="Y3094" s="335"/>
      <c r="Z3094" s="875"/>
      <c r="AA3094" s="470"/>
      <c r="AB3094" s="483"/>
      <c r="AC3094" s="466"/>
      <c r="AD3094" s="467"/>
    </row>
    <row r="3095" spans="2:30" ht="3.65" customHeight="1">
      <c r="B3095" s="212"/>
      <c r="K3095" s="343"/>
      <c r="O3095" s="466"/>
      <c r="P3095" s="467"/>
      <c r="Q3095" s="468"/>
      <c r="R3095" s="470"/>
      <c r="S3095" s="875"/>
      <c r="T3095" s="335"/>
      <c r="U3095" s="875"/>
      <c r="V3095" s="350"/>
      <c r="W3095" s="350"/>
      <c r="X3095" s="875"/>
      <c r="Y3095" s="335"/>
      <c r="Z3095" s="875"/>
      <c r="AA3095" s="470"/>
      <c r="AB3095" s="483"/>
      <c r="AC3095" s="466"/>
      <c r="AD3095" s="467"/>
    </row>
    <row r="3096" spans="2:30" ht="3.65" customHeight="1">
      <c r="B3096" s="212"/>
      <c r="K3096" s="343"/>
      <c r="O3096" s="466"/>
      <c r="P3096" s="467"/>
      <c r="Q3096" s="468"/>
      <c r="R3096" s="470"/>
      <c r="S3096" s="875"/>
      <c r="T3096" s="335"/>
      <c r="U3096" s="875"/>
      <c r="V3096" s="350"/>
      <c r="W3096" s="350"/>
      <c r="X3096" s="875"/>
      <c r="Y3096" s="335"/>
      <c r="Z3096" s="875"/>
      <c r="AA3096" s="470"/>
      <c r="AB3096" s="483"/>
      <c r="AC3096" s="466"/>
      <c r="AD3096" s="467"/>
    </row>
    <row r="3097" spans="2:30" ht="3.65" customHeight="1">
      <c r="B3097" s="212"/>
      <c r="K3097" s="343"/>
      <c r="O3097" s="466"/>
      <c r="P3097" s="467"/>
      <c r="Q3097" s="468"/>
      <c r="R3097" s="470"/>
      <c r="S3097" s="875"/>
      <c r="T3097" s="335"/>
      <c r="U3097" s="875"/>
      <c r="V3097" s="350"/>
      <c r="W3097" s="350"/>
      <c r="X3097" s="875"/>
      <c r="Y3097" s="335"/>
      <c r="Z3097" s="875"/>
      <c r="AA3097" s="470"/>
      <c r="AB3097" s="483"/>
      <c r="AC3097" s="466"/>
      <c r="AD3097" s="467"/>
    </row>
    <row r="3098" spans="2:30" ht="3.65" customHeight="1">
      <c r="B3098" s="212"/>
      <c r="K3098" s="343"/>
      <c r="O3098" s="466"/>
      <c r="P3098" s="467"/>
      <c r="Q3098" s="468"/>
      <c r="R3098" s="470"/>
      <c r="S3098" s="875"/>
      <c r="T3098" s="335"/>
      <c r="U3098" s="875"/>
      <c r="V3098" s="350"/>
      <c r="W3098" s="350"/>
      <c r="X3098" s="875"/>
      <c r="Y3098" s="335"/>
      <c r="Z3098" s="875"/>
      <c r="AA3098" s="470"/>
      <c r="AB3098" s="483"/>
      <c r="AC3098" s="466"/>
      <c r="AD3098" s="467"/>
    </row>
    <row r="3099" spans="2:30" ht="3.65" customHeight="1">
      <c r="B3099" s="212"/>
      <c r="K3099" s="343"/>
      <c r="O3099" s="466"/>
      <c r="P3099" s="467"/>
      <c r="Q3099" s="468"/>
      <c r="R3099" s="470"/>
      <c r="S3099" s="875"/>
      <c r="T3099" s="335"/>
      <c r="U3099" s="875"/>
      <c r="V3099" s="350"/>
      <c r="W3099" s="350"/>
      <c r="X3099" s="875"/>
      <c r="Y3099" s="335"/>
      <c r="Z3099" s="875"/>
      <c r="AA3099" s="470"/>
      <c r="AB3099" s="483"/>
      <c r="AC3099" s="466"/>
      <c r="AD3099" s="467"/>
    </row>
    <row r="3100" spans="2:30" ht="3.65" customHeight="1">
      <c r="B3100" s="212"/>
      <c r="K3100" s="343"/>
      <c r="O3100" s="466"/>
      <c r="P3100" s="467"/>
      <c r="Q3100" s="468"/>
      <c r="R3100" s="470"/>
      <c r="S3100" s="875"/>
      <c r="T3100" s="335"/>
      <c r="U3100" s="875"/>
      <c r="V3100" s="350"/>
      <c r="W3100" s="350"/>
      <c r="X3100" s="875"/>
      <c r="Y3100" s="335"/>
      <c r="Z3100" s="875"/>
      <c r="AA3100" s="470"/>
      <c r="AB3100" s="483"/>
      <c r="AC3100" s="466"/>
      <c r="AD3100" s="467"/>
    </row>
    <row r="3101" spans="2:30" ht="3.65" customHeight="1">
      <c r="B3101" s="212"/>
      <c r="K3101" s="343"/>
      <c r="O3101" s="466"/>
      <c r="P3101" s="467"/>
      <c r="Q3101" s="468"/>
      <c r="R3101" s="470"/>
      <c r="S3101" s="875"/>
      <c r="T3101" s="335"/>
      <c r="U3101" s="875"/>
      <c r="V3101" s="350"/>
      <c r="W3101" s="350"/>
      <c r="X3101" s="875"/>
      <c r="Y3101" s="335"/>
      <c r="Z3101" s="875"/>
      <c r="AA3101" s="470"/>
      <c r="AB3101" s="483"/>
      <c r="AC3101" s="466"/>
      <c r="AD3101" s="467"/>
    </row>
    <row r="3102" spans="2:30" ht="3.65" customHeight="1">
      <c r="B3102" s="212"/>
      <c r="K3102" s="343"/>
      <c r="O3102" s="466"/>
      <c r="P3102" s="467"/>
      <c r="Q3102" s="468"/>
      <c r="R3102" s="470"/>
      <c r="S3102" s="875"/>
      <c r="T3102" s="335"/>
      <c r="U3102" s="875"/>
      <c r="V3102" s="350"/>
      <c r="W3102" s="350"/>
      <c r="X3102" s="875"/>
      <c r="Y3102" s="335"/>
      <c r="Z3102" s="875"/>
      <c r="AA3102" s="470"/>
      <c r="AB3102" s="483"/>
      <c r="AC3102" s="466"/>
      <c r="AD3102" s="467"/>
    </row>
    <row r="3103" spans="2:30" ht="3.65" customHeight="1">
      <c r="B3103" s="212"/>
      <c r="K3103" s="343"/>
      <c r="O3103" s="466"/>
      <c r="P3103" s="467"/>
      <c r="Q3103" s="468"/>
      <c r="R3103" s="470"/>
      <c r="S3103" s="875"/>
      <c r="T3103" s="335"/>
      <c r="U3103" s="875"/>
      <c r="V3103" s="350"/>
      <c r="W3103" s="350"/>
      <c r="X3103" s="875"/>
      <c r="Y3103" s="335"/>
      <c r="Z3103" s="875"/>
      <c r="AA3103" s="470"/>
      <c r="AB3103" s="483"/>
      <c r="AC3103" s="466"/>
      <c r="AD3103" s="467"/>
    </row>
    <row r="3104" spans="2:30" ht="3.65" customHeight="1">
      <c r="B3104" s="212"/>
      <c r="K3104" s="343"/>
      <c r="O3104" s="466"/>
      <c r="P3104" s="467"/>
      <c r="Q3104" s="468"/>
      <c r="R3104" s="470"/>
      <c r="S3104" s="875"/>
      <c r="T3104" s="335"/>
      <c r="U3104" s="875"/>
      <c r="V3104" s="350"/>
      <c r="W3104" s="350"/>
      <c r="X3104" s="875"/>
      <c r="Y3104" s="335"/>
      <c r="Z3104" s="875"/>
      <c r="AA3104" s="470"/>
      <c r="AB3104" s="483"/>
      <c r="AC3104" s="466"/>
      <c r="AD3104" s="467"/>
    </row>
    <row r="3105" spans="2:30" ht="3.65" customHeight="1">
      <c r="B3105" s="212"/>
      <c r="K3105" s="343"/>
      <c r="O3105" s="466"/>
      <c r="P3105" s="467"/>
      <c r="Q3105" s="468"/>
      <c r="R3105" s="470"/>
      <c r="S3105" s="875"/>
      <c r="T3105" s="335"/>
      <c r="U3105" s="875"/>
      <c r="V3105" s="350"/>
      <c r="W3105" s="350"/>
      <c r="X3105" s="875"/>
      <c r="Y3105" s="335"/>
      <c r="Z3105" s="875"/>
      <c r="AA3105" s="470"/>
      <c r="AB3105" s="483"/>
      <c r="AC3105" s="466"/>
      <c r="AD3105" s="467"/>
    </row>
    <row r="3106" spans="2:30" ht="3.65" customHeight="1">
      <c r="B3106" s="212"/>
      <c r="K3106" s="343"/>
      <c r="O3106" s="466"/>
      <c r="P3106" s="467"/>
      <c r="Q3106" s="468"/>
      <c r="R3106" s="470"/>
      <c r="S3106" s="875"/>
      <c r="T3106" s="335"/>
      <c r="U3106" s="875"/>
      <c r="V3106" s="350"/>
      <c r="W3106" s="350"/>
      <c r="X3106" s="875"/>
      <c r="Y3106" s="335"/>
      <c r="Z3106" s="875"/>
      <c r="AA3106" s="470"/>
      <c r="AB3106" s="483"/>
      <c r="AC3106" s="466"/>
      <c r="AD3106" s="467"/>
    </row>
    <row r="3107" spans="2:30" ht="3.65" customHeight="1">
      <c r="B3107" s="212"/>
      <c r="K3107" s="343"/>
      <c r="O3107" s="466"/>
      <c r="P3107" s="467"/>
      <c r="Q3107" s="468"/>
      <c r="R3107" s="470"/>
      <c r="S3107" s="875"/>
      <c r="T3107" s="335"/>
      <c r="U3107" s="875"/>
      <c r="V3107" s="350"/>
      <c r="W3107" s="350"/>
      <c r="X3107" s="875"/>
      <c r="Y3107" s="335"/>
      <c r="Z3107" s="875"/>
      <c r="AA3107" s="470"/>
      <c r="AB3107" s="483"/>
      <c r="AC3107" s="466"/>
      <c r="AD3107" s="467"/>
    </row>
    <row r="3108" spans="2:30" ht="3.65" customHeight="1">
      <c r="B3108" s="212"/>
      <c r="K3108" s="343"/>
      <c r="O3108" s="466"/>
      <c r="P3108" s="467"/>
      <c r="Q3108" s="468"/>
      <c r="R3108" s="470"/>
      <c r="S3108" s="875"/>
      <c r="T3108" s="335"/>
      <c r="U3108" s="875"/>
      <c r="V3108" s="350"/>
      <c r="W3108" s="350"/>
      <c r="X3108" s="875"/>
      <c r="Y3108" s="335"/>
      <c r="Z3108" s="875"/>
      <c r="AA3108" s="470"/>
      <c r="AB3108" s="483"/>
      <c r="AC3108" s="466"/>
      <c r="AD3108" s="467"/>
    </row>
    <row r="3109" spans="2:30" ht="3.65" customHeight="1">
      <c r="B3109" s="212"/>
      <c r="K3109" s="343"/>
      <c r="O3109" s="466"/>
      <c r="P3109" s="467"/>
      <c r="Q3109" s="468"/>
      <c r="R3109" s="470"/>
      <c r="S3109" s="875"/>
      <c r="T3109" s="335"/>
      <c r="U3109" s="875"/>
      <c r="V3109" s="350"/>
      <c r="W3109" s="350"/>
      <c r="X3109" s="875"/>
      <c r="Y3109" s="335"/>
      <c r="Z3109" s="875"/>
      <c r="AA3109" s="470"/>
      <c r="AB3109" s="483"/>
      <c r="AC3109" s="466"/>
      <c r="AD3109" s="467"/>
    </row>
    <row r="3110" spans="2:30" ht="3.65" customHeight="1">
      <c r="B3110" s="212"/>
      <c r="K3110" s="343"/>
      <c r="O3110" s="466"/>
      <c r="P3110" s="467"/>
      <c r="Q3110" s="468"/>
      <c r="R3110" s="470"/>
      <c r="S3110" s="899"/>
      <c r="T3110" s="335"/>
      <c r="U3110" s="900"/>
      <c r="V3110" s="350"/>
      <c r="W3110" s="350"/>
      <c r="X3110" s="899"/>
      <c r="Y3110" s="335"/>
      <c r="Z3110" s="900"/>
      <c r="AA3110" s="470"/>
      <c r="AB3110" s="483"/>
      <c r="AC3110" s="466"/>
      <c r="AD3110" s="467"/>
    </row>
    <row r="3111" spans="2:30" ht="3.65" customHeight="1">
      <c r="B3111" s="212"/>
      <c r="K3111" s="343"/>
      <c r="O3111" s="466"/>
      <c r="P3111" s="467"/>
      <c r="Q3111" s="468"/>
      <c r="R3111" s="470"/>
      <c r="S3111" s="902"/>
      <c r="T3111" s="903"/>
      <c r="U3111" s="904"/>
      <c r="V3111" s="350"/>
      <c r="W3111" s="350"/>
      <c r="X3111" s="902"/>
      <c r="Y3111" s="903"/>
      <c r="Z3111" s="904"/>
      <c r="AA3111" s="470"/>
      <c r="AB3111" s="483"/>
      <c r="AC3111" s="466"/>
      <c r="AD3111" s="467"/>
    </row>
    <row r="3112" spans="2:30" ht="3.65" customHeight="1">
      <c r="B3112" s="212"/>
      <c r="K3112" s="343"/>
      <c r="O3112" s="466"/>
      <c r="P3112" s="467"/>
      <c r="Q3112" s="468"/>
      <c r="R3112" s="470"/>
      <c r="S3112" s="470"/>
      <c r="T3112" s="470"/>
      <c r="U3112" s="470"/>
      <c r="V3112" s="350"/>
      <c r="W3112" s="350"/>
      <c r="X3112" s="470"/>
      <c r="Y3112" s="470"/>
      <c r="Z3112" s="470"/>
      <c r="AA3112" s="470"/>
      <c r="AB3112" s="483"/>
      <c r="AC3112" s="466"/>
      <c r="AD3112" s="467"/>
    </row>
    <row r="3113" spans="2:30" ht="3.65" customHeight="1">
      <c r="B3113" s="212"/>
      <c r="K3113" s="343"/>
      <c r="O3113" s="466"/>
      <c r="P3113" s="467"/>
      <c r="Q3113" s="468"/>
      <c r="R3113" s="470"/>
      <c r="S3113" s="470"/>
      <c r="T3113" s="470"/>
      <c r="U3113" s="470"/>
      <c r="V3113" s="350"/>
      <c r="W3113" s="350"/>
      <c r="X3113" s="470"/>
      <c r="Y3113" s="470"/>
      <c r="Z3113" s="470"/>
      <c r="AA3113" s="470"/>
      <c r="AB3113" s="483"/>
      <c r="AC3113" s="466"/>
      <c r="AD3113" s="467"/>
    </row>
    <row r="3114" spans="2:30" ht="3.65" customHeight="1">
      <c r="B3114" s="212"/>
      <c r="K3114" s="343"/>
      <c r="O3114" s="466"/>
      <c r="P3114" s="467"/>
      <c r="Q3114" s="468"/>
      <c r="R3114" s="470"/>
      <c r="S3114" s="470"/>
      <c r="T3114" s="470"/>
      <c r="U3114" s="470"/>
      <c r="V3114" s="350"/>
      <c r="W3114" s="350"/>
      <c r="X3114" s="470"/>
      <c r="Y3114" s="470"/>
      <c r="Z3114" s="470"/>
      <c r="AA3114" s="470"/>
      <c r="AB3114" s="483"/>
      <c r="AC3114" s="466"/>
      <c r="AD3114" s="467"/>
    </row>
    <row r="3115" spans="2:30" ht="3.65" customHeight="1">
      <c r="B3115" s="212"/>
      <c r="K3115" s="343"/>
      <c r="O3115" s="466"/>
      <c r="P3115" s="467"/>
      <c r="Q3115" s="468"/>
      <c r="R3115" s="470"/>
      <c r="S3115" s="470"/>
      <c r="T3115" s="470"/>
      <c r="U3115" s="470"/>
      <c r="V3115" s="350"/>
      <c r="W3115" s="350"/>
      <c r="X3115" s="470"/>
      <c r="Y3115" s="470"/>
      <c r="Z3115" s="470"/>
      <c r="AA3115" s="470"/>
      <c r="AB3115" s="483"/>
      <c r="AC3115" s="466"/>
      <c r="AD3115" s="467"/>
    </row>
    <row r="3116" spans="2:30" ht="3.65" customHeight="1">
      <c r="B3116" s="212"/>
      <c r="K3116" s="343"/>
      <c r="O3116" s="466"/>
      <c r="P3116" s="467"/>
      <c r="Q3116" s="468"/>
      <c r="R3116" s="470"/>
      <c r="S3116" s="470"/>
      <c r="T3116" s="470"/>
      <c r="U3116" s="470"/>
      <c r="V3116" s="350"/>
      <c r="W3116" s="350"/>
      <c r="X3116" s="470"/>
      <c r="Y3116" s="470"/>
      <c r="Z3116" s="470"/>
      <c r="AA3116" s="470"/>
      <c r="AB3116" s="483"/>
      <c r="AC3116" s="466"/>
      <c r="AD3116" s="467"/>
    </row>
    <row r="3117" spans="2:30" ht="3.65" customHeight="1">
      <c r="B3117" s="212"/>
      <c r="K3117" s="343"/>
      <c r="O3117" s="466"/>
      <c r="P3117" s="467"/>
      <c r="Q3117" s="468"/>
      <c r="R3117" s="470"/>
      <c r="S3117" s="470"/>
      <c r="T3117" s="470"/>
      <c r="U3117" s="470"/>
      <c r="V3117" s="350"/>
      <c r="W3117" s="350"/>
      <c r="X3117" s="470"/>
      <c r="Y3117" s="470"/>
      <c r="Z3117" s="470"/>
      <c r="AA3117" s="470"/>
      <c r="AB3117" s="483"/>
      <c r="AC3117" s="466"/>
      <c r="AD3117" s="467"/>
    </row>
    <row r="3118" spans="2:30" ht="3.65" customHeight="1">
      <c r="B3118" s="212"/>
      <c r="K3118" s="343"/>
      <c r="O3118" s="466"/>
      <c r="P3118" s="467"/>
      <c r="Q3118" s="468"/>
      <c r="R3118" s="470"/>
      <c r="S3118" s="470"/>
      <c r="T3118" s="470"/>
      <c r="U3118" s="470"/>
      <c r="V3118" s="350"/>
      <c r="W3118" s="350"/>
      <c r="X3118" s="470"/>
      <c r="Y3118" s="470"/>
      <c r="Z3118" s="470"/>
      <c r="AA3118" s="470"/>
      <c r="AB3118" s="483"/>
      <c r="AC3118" s="466"/>
      <c r="AD3118" s="467"/>
    </row>
    <row r="3119" spans="2:30" ht="3.65" customHeight="1">
      <c r="B3119" s="212"/>
      <c r="K3119" s="343"/>
      <c r="O3119" s="466"/>
      <c r="P3119" s="467"/>
      <c r="Q3119" s="468"/>
      <c r="R3119" s="470"/>
      <c r="S3119" s="470"/>
      <c r="T3119" s="470"/>
      <c r="U3119" s="470"/>
      <c r="V3119" s="350"/>
      <c r="W3119" s="350"/>
      <c r="X3119" s="470"/>
      <c r="Y3119" s="470"/>
      <c r="Z3119" s="470"/>
      <c r="AA3119" s="470"/>
      <c r="AB3119" s="483"/>
      <c r="AC3119" s="466"/>
      <c r="AD3119" s="467"/>
    </row>
    <row r="3120" spans="2:30" ht="3.65" customHeight="1">
      <c r="B3120" s="212"/>
      <c r="K3120" s="343"/>
      <c r="O3120" s="466"/>
      <c r="P3120" s="467"/>
      <c r="Q3120" s="468"/>
      <c r="R3120" s="470"/>
      <c r="S3120" s="470"/>
      <c r="T3120" s="470"/>
      <c r="U3120" s="470"/>
      <c r="V3120" s="350"/>
      <c r="W3120" s="350"/>
      <c r="X3120" s="470"/>
      <c r="Y3120" s="470"/>
      <c r="Z3120" s="470"/>
      <c r="AA3120" s="470"/>
      <c r="AB3120" s="483"/>
      <c r="AC3120" s="466"/>
      <c r="AD3120" s="467"/>
    </row>
    <row r="3121" spans="2:30" ht="3.65" customHeight="1">
      <c r="B3121" s="212"/>
      <c r="K3121" s="343"/>
      <c r="O3121" s="466"/>
      <c r="P3121" s="467"/>
      <c r="Q3121" s="468"/>
      <c r="R3121" s="470"/>
      <c r="S3121" s="470"/>
      <c r="T3121" s="470"/>
      <c r="U3121" s="470"/>
      <c r="V3121" s="350"/>
      <c r="W3121" s="350"/>
      <c r="X3121" s="470"/>
      <c r="Y3121" s="470"/>
      <c r="Z3121" s="470"/>
      <c r="AA3121" s="470"/>
      <c r="AB3121" s="483"/>
      <c r="AC3121" s="466"/>
      <c r="AD3121" s="467"/>
    </row>
    <row r="3122" spans="2:30" ht="3.65" customHeight="1">
      <c r="B3122" s="212"/>
      <c r="K3122" s="343"/>
      <c r="O3122" s="466"/>
      <c r="P3122" s="467"/>
      <c r="Q3122" s="468"/>
      <c r="R3122" s="470"/>
      <c r="S3122" s="470"/>
      <c r="T3122" s="470"/>
      <c r="U3122" s="470"/>
      <c r="V3122" s="350"/>
      <c r="W3122" s="350"/>
      <c r="X3122" s="470"/>
      <c r="Y3122" s="470"/>
      <c r="Z3122" s="470"/>
      <c r="AA3122" s="470"/>
      <c r="AB3122" s="483"/>
      <c r="AC3122" s="466"/>
      <c r="AD3122" s="467"/>
    </row>
    <row r="3123" spans="2:30" ht="3.65" customHeight="1">
      <c r="B3123" s="212"/>
      <c r="K3123" s="343"/>
      <c r="O3123" s="466"/>
      <c r="P3123" s="467"/>
      <c r="Q3123" s="468"/>
      <c r="R3123" s="470"/>
      <c r="S3123" s="470"/>
      <c r="T3123" s="470"/>
      <c r="U3123" s="470"/>
      <c r="V3123" s="350"/>
      <c r="W3123" s="350"/>
      <c r="X3123" s="470"/>
      <c r="Y3123" s="470"/>
      <c r="Z3123" s="470"/>
      <c r="AA3123" s="470"/>
      <c r="AB3123" s="483"/>
      <c r="AC3123" s="466"/>
      <c r="AD3123" s="467"/>
    </row>
    <row r="3124" spans="2:30" ht="3.65" customHeight="1">
      <c r="B3124" s="212"/>
      <c r="K3124" s="343"/>
      <c r="O3124" s="466"/>
      <c r="P3124" s="467"/>
      <c r="Q3124" s="468"/>
      <c r="R3124" s="470"/>
      <c r="S3124" s="470"/>
      <c r="T3124" s="470"/>
      <c r="U3124" s="470"/>
      <c r="V3124" s="350"/>
      <c r="W3124" s="350"/>
      <c r="X3124" s="470"/>
      <c r="Y3124" s="470"/>
      <c r="Z3124" s="470"/>
      <c r="AA3124" s="470"/>
      <c r="AB3124" s="483"/>
      <c r="AC3124" s="466"/>
      <c r="AD3124" s="467"/>
    </row>
    <row r="3125" spans="2:30" ht="3.65" customHeight="1">
      <c r="B3125" s="212"/>
      <c r="K3125" s="343"/>
      <c r="O3125" s="466"/>
      <c r="P3125" s="467"/>
      <c r="Q3125" s="468"/>
      <c r="R3125" s="470"/>
      <c r="S3125" s="470"/>
      <c r="T3125" s="470"/>
      <c r="U3125" s="470"/>
      <c r="V3125" s="350"/>
      <c r="W3125" s="350"/>
      <c r="X3125" s="470"/>
      <c r="Y3125" s="470"/>
      <c r="Z3125" s="470"/>
      <c r="AA3125" s="470"/>
      <c r="AB3125" s="483"/>
      <c r="AC3125" s="466"/>
      <c r="AD3125" s="467"/>
    </row>
    <row r="3126" spans="2:30" ht="3.65" customHeight="1">
      <c r="B3126" s="212"/>
      <c r="K3126" s="343"/>
      <c r="O3126" s="466"/>
      <c r="P3126" s="467"/>
      <c r="Q3126" s="468"/>
      <c r="R3126" s="470"/>
      <c r="S3126" s="470"/>
      <c r="T3126" s="470"/>
      <c r="U3126" s="470"/>
      <c r="V3126" s="350"/>
      <c r="W3126" s="350"/>
      <c r="X3126" s="470"/>
      <c r="Y3126" s="470"/>
      <c r="Z3126" s="470"/>
      <c r="AA3126" s="470"/>
      <c r="AB3126" s="483"/>
      <c r="AC3126" s="466"/>
      <c r="AD3126" s="467"/>
    </row>
    <row r="3127" spans="2:30" ht="3.65" customHeight="1">
      <c r="B3127" s="212"/>
      <c r="K3127" s="343"/>
      <c r="O3127" s="466"/>
      <c r="P3127" s="467"/>
      <c r="Q3127" s="468"/>
      <c r="R3127" s="470"/>
      <c r="S3127" s="470"/>
      <c r="T3127" s="470"/>
      <c r="U3127" s="470"/>
      <c r="V3127" s="350"/>
      <c r="W3127" s="350"/>
      <c r="X3127" s="470"/>
      <c r="Y3127" s="470"/>
      <c r="Z3127" s="470"/>
      <c r="AA3127" s="470"/>
      <c r="AB3127" s="483"/>
      <c r="AC3127" s="466"/>
      <c r="AD3127" s="467"/>
    </row>
    <row r="3128" spans="2:30" ht="3.65" customHeight="1">
      <c r="B3128" s="212"/>
      <c r="K3128" s="343"/>
      <c r="O3128" s="466"/>
      <c r="P3128" s="467"/>
      <c r="Q3128" s="468"/>
      <c r="R3128" s="470"/>
      <c r="S3128" s="470"/>
      <c r="T3128" s="470"/>
      <c r="U3128" s="470"/>
      <c r="V3128" s="350"/>
      <c r="W3128" s="350"/>
      <c r="X3128" s="470"/>
      <c r="Y3128" s="470"/>
      <c r="Z3128" s="470"/>
      <c r="AA3128" s="470"/>
      <c r="AB3128" s="483"/>
      <c r="AC3128" s="466"/>
      <c r="AD3128" s="467"/>
    </row>
    <row r="3129" spans="2:30" ht="3.65" customHeight="1">
      <c r="B3129" s="212"/>
      <c r="K3129" s="343"/>
      <c r="O3129" s="466"/>
      <c r="P3129" s="467"/>
      <c r="Q3129" s="468"/>
      <c r="R3129" s="470"/>
      <c r="S3129" s="470"/>
      <c r="T3129" s="470"/>
      <c r="U3129" s="470"/>
      <c r="V3129" s="350"/>
      <c r="W3129" s="350"/>
      <c r="X3129" s="470"/>
      <c r="Y3129" s="470"/>
      <c r="Z3129" s="470"/>
      <c r="AA3129" s="470"/>
      <c r="AB3129" s="483"/>
      <c r="AC3129" s="466"/>
      <c r="AD3129" s="467"/>
    </row>
    <row r="3130" spans="2:30" ht="3.65" customHeight="1">
      <c r="B3130" s="212"/>
      <c r="K3130" s="343"/>
      <c r="O3130" s="466"/>
      <c r="P3130" s="467"/>
      <c r="Q3130" s="468"/>
      <c r="R3130" s="470"/>
      <c r="S3130" s="470"/>
      <c r="T3130" s="470"/>
      <c r="U3130" s="470"/>
      <c r="V3130" s="350"/>
      <c r="W3130" s="350"/>
      <c r="X3130" s="470"/>
      <c r="Y3130" s="470"/>
      <c r="Z3130" s="470"/>
      <c r="AA3130" s="470"/>
      <c r="AB3130" s="483"/>
      <c r="AC3130" s="466"/>
      <c r="AD3130" s="467"/>
    </row>
    <row r="3131" spans="2:30" ht="3.65" customHeight="1">
      <c r="B3131" s="212"/>
      <c r="K3131" s="343"/>
      <c r="O3131" s="466"/>
      <c r="P3131" s="467"/>
      <c r="Q3131" s="482"/>
      <c r="R3131" s="470"/>
      <c r="S3131" s="470"/>
      <c r="T3131" s="470"/>
      <c r="U3131" s="470"/>
      <c r="V3131" s="350"/>
      <c r="W3131" s="350"/>
      <c r="X3131" s="470"/>
      <c r="Y3131" s="470"/>
      <c r="Z3131" s="470"/>
      <c r="AA3131" s="470"/>
      <c r="AB3131" s="483"/>
      <c r="AC3131" s="466"/>
      <c r="AD3131" s="467"/>
    </row>
    <row r="3132" spans="2:30" ht="3.65" customHeight="1">
      <c r="B3132" s="212"/>
      <c r="K3132" s="343"/>
      <c r="O3132" s="466"/>
      <c r="P3132" s="467"/>
      <c r="Q3132" s="468"/>
      <c r="R3132" s="470"/>
      <c r="S3132" s="470"/>
      <c r="T3132" s="470"/>
      <c r="U3132" s="470"/>
      <c r="V3132" s="470"/>
      <c r="W3132" s="470"/>
      <c r="X3132" s="470"/>
      <c r="Y3132" s="470"/>
      <c r="Z3132" s="470"/>
      <c r="AA3132" s="470"/>
      <c r="AB3132" s="483"/>
      <c r="AC3132" s="466"/>
      <c r="AD3132" s="467"/>
    </row>
    <row r="3133" spans="2:30" ht="3.65" customHeight="1">
      <c r="B3133" s="212"/>
      <c r="K3133" s="343"/>
      <c r="O3133" s="466"/>
      <c r="P3133" s="467"/>
      <c r="Q3133" s="468"/>
      <c r="R3133" s="470"/>
      <c r="S3133" s="470"/>
      <c r="T3133" s="470"/>
      <c r="U3133" s="470"/>
      <c r="V3133" s="470"/>
      <c r="W3133" s="470"/>
      <c r="X3133" s="470"/>
      <c r="Y3133" s="470"/>
      <c r="Z3133" s="470"/>
      <c r="AA3133" s="470"/>
      <c r="AB3133" s="470"/>
      <c r="AC3133" s="466"/>
      <c r="AD3133" s="467"/>
    </row>
    <row r="3134" spans="2:30" ht="3.65" customHeight="1">
      <c r="B3134" s="212"/>
      <c r="K3134" s="343"/>
      <c r="O3134" s="466"/>
      <c r="P3134" s="467"/>
      <c r="Q3134" s="468"/>
      <c r="R3134" s="470"/>
      <c r="S3134" s="470"/>
      <c r="T3134" s="470"/>
      <c r="U3134" s="470"/>
      <c r="V3134" s="470"/>
      <c r="W3134" s="470"/>
      <c r="X3134" s="470"/>
      <c r="Y3134" s="470"/>
      <c r="Z3134" s="470"/>
      <c r="AA3134" s="470"/>
      <c r="AB3134" s="470"/>
      <c r="AC3134" s="466"/>
      <c r="AD3134" s="467"/>
    </row>
    <row r="3135" spans="2:30" ht="3.65" customHeight="1">
      <c r="B3135" s="212"/>
      <c r="K3135" s="343"/>
      <c r="O3135" s="466"/>
      <c r="P3135" s="467"/>
      <c r="Q3135" s="468"/>
      <c r="R3135" s="470"/>
      <c r="S3135" s="470"/>
      <c r="T3135" s="470"/>
      <c r="U3135" s="470"/>
      <c r="V3135" s="470"/>
      <c r="W3135" s="470"/>
      <c r="X3135" s="470"/>
      <c r="Y3135" s="470"/>
      <c r="Z3135" s="470"/>
      <c r="AA3135" s="470"/>
      <c r="AB3135" s="470"/>
      <c r="AC3135" s="466"/>
      <c r="AD3135" s="467"/>
    </row>
    <row r="3136" spans="2:30" ht="3.65" customHeight="1">
      <c r="B3136" s="212"/>
      <c r="K3136" s="343"/>
      <c r="O3136" s="466"/>
      <c r="P3136" s="467"/>
      <c r="Q3136" s="468"/>
      <c r="R3136" s="470"/>
      <c r="S3136" s="470"/>
      <c r="T3136" s="470"/>
      <c r="U3136" s="470"/>
      <c r="V3136" s="470"/>
      <c r="W3136" s="470"/>
      <c r="X3136" s="470"/>
      <c r="Y3136" s="470"/>
      <c r="Z3136" s="470"/>
      <c r="AA3136" s="470"/>
      <c r="AB3136" s="470"/>
      <c r="AC3136" s="466"/>
      <c r="AD3136" s="467"/>
    </row>
    <row r="3137" spans="2:30" ht="3.65" customHeight="1">
      <c r="B3137" s="212"/>
      <c r="K3137" s="343"/>
      <c r="O3137" s="466"/>
      <c r="P3137" s="467"/>
      <c r="Q3137" s="468"/>
      <c r="R3137" s="470"/>
      <c r="S3137" s="470"/>
      <c r="T3137" s="470"/>
      <c r="U3137" s="470"/>
      <c r="V3137" s="470"/>
      <c r="W3137" s="470"/>
      <c r="X3137" s="470"/>
      <c r="Y3137" s="470"/>
      <c r="Z3137" s="470"/>
      <c r="AA3137" s="470"/>
      <c r="AB3137" s="470"/>
      <c r="AC3137" s="466"/>
      <c r="AD3137" s="467"/>
    </row>
    <row r="3138" spans="2:30" ht="3.65" customHeight="1">
      <c r="B3138" s="212"/>
      <c r="K3138" s="343"/>
      <c r="O3138" s="466"/>
      <c r="P3138" s="467"/>
      <c r="Q3138" s="468"/>
      <c r="R3138" s="470"/>
      <c r="S3138" s="470"/>
      <c r="T3138" s="470"/>
      <c r="U3138" s="470"/>
      <c r="V3138" s="470"/>
      <c r="W3138" s="470"/>
      <c r="X3138" s="470"/>
      <c r="Y3138" s="470"/>
      <c r="Z3138" s="470"/>
      <c r="AA3138" s="470"/>
      <c r="AB3138" s="470"/>
      <c r="AC3138" s="466"/>
      <c r="AD3138" s="467"/>
    </row>
    <row r="3139" spans="2:30" ht="3.65" customHeight="1">
      <c r="B3139" s="212"/>
      <c r="K3139" s="343"/>
      <c r="O3139" s="466"/>
      <c r="P3139" s="467"/>
      <c r="Q3139" s="468"/>
      <c r="R3139" s="470"/>
      <c r="S3139" s="470"/>
      <c r="T3139" s="470"/>
      <c r="U3139" s="470"/>
      <c r="V3139" s="470"/>
      <c r="W3139" s="470"/>
      <c r="X3139" s="470"/>
      <c r="Y3139" s="470"/>
      <c r="Z3139" s="470"/>
      <c r="AA3139" s="470"/>
      <c r="AB3139" s="470"/>
      <c r="AC3139" s="466"/>
      <c r="AD3139" s="467"/>
    </row>
    <row r="3140" spans="2:30" ht="3.65" customHeight="1">
      <c r="B3140" s="212"/>
      <c r="K3140" s="343"/>
      <c r="O3140" s="466"/>
      <c r="P3140" s="467"/>
      <c r="Q3140" s="468"/>
      <c r="R3140" s="470"/>
      <c r="S3140" s="470"/>
      <c r="T3140" s="470"/>
      <c r="U3140" s="470"/>
      <c r="V3140" s="470"/>
      <c r="W3140" s="470"/>
      <c r="X3140" s="470"/>
      <c r="Y3140" s="470"/>
      <c r="Z3140" s="470"/>
      <c r="AA3140" s="470"/>
      <c r="AB3140" s="470"/>
      <c r="AC3140" s="466"/>
      <c r="AD3140" s="467"/>
    </row>
    <row r="3141" spans="2:30" ht="3.65" customHeight="1">
      <c r="B3141" s="212"/>
      <c r="K3141" s="343"/>
      <c r="O3141" s="466"/>
      <c r="P3141" s="467"/>
      <c r="Q3141" s="468"/>
      <c r="R3141" s="470"/>
      <c r="S3141" s="470"/>
      <c r="T3141" s="470"/>
      <c r="U3141" s="470"/>
      <c r="V3141" s="470"/>
      <c r="W3141" s="470"/>
      <c r="X3141" s="470"/>
      <c r="Y3141" s="470"/>
      <c r="Z3141" s="470"/>
      <c r="AA3141" s="470"/>
      <c r="AB3141" s="470"/>
      <c r="AC3141" s="466"/>
      <c r="AD3141" s="467"/>
    </row>
    <row r="3142" spans="2:30" ht="3.65" customHeight="1">
      <c r="B3142" s="212"/>
      <c r="K3142" s="343"/>
      <c r="O3142" s="466"/>
      <c r="P3142" s="467"/>
      <c r="Q3142" s="468"/>
      <c r="R3142" s="470"/>
      <c r="S3142" s="470"/>
      <c r="T3142" s="470"/>
      <c r="U3142" s="470"/>
      <c r="V3142" s="470"/>
      <c r="W3142" s="470"/>
      <c r="X3142" s="470"/>
      <c r="Y3142" s="470"/>
      <c r="Z3142" s="470"/>
      <c r="AA3142" s="470"/>
      <c r="AB3142" s="470"/>
      <c r="AC3142" s="466"/>
      <c r="AD3142" s="467"/>
    </row>
    <row r="3143" spans="2:30" ht="3.65" customHeight="1">
      <c r="B3143" s="212"/>
      <c r="K3143" s="343"/>
      <c r="O3143" s="466"/>
      <c r="P3143" s="467"/>
      <c r="Q3143" s="468"/>
      <c r="R3143" s="470"/>
      <c r="S3143" s="470"/>
      <c r="T3143" s="470"/>
      <c r="U3143" s="470"/>
      <c r="V3143" s="470"/>
      <c r="W3143" s="470"/>
      <c r="X3143" s="470"/>
      <c r="Y3143" s="470"/>
      <c r="Z3143" s="470"/>
      <c r="AA3143" s="470"/>
      <c r="AB3143" s="470"/>
      <c r="AC3143" s="466"/>
      <c r="AD3143" s="467"/>
    </row>
    <row r="3144" spans="2:30" ht="3.65" customHeight="1">
      <c r="B3144" s="212"/>
      <c r="K3144" s="343"/>
      <c r="O3144" s="466"/>
      <c r="P3144" s="467"/>
      <c r="Q3144" s="468"/>
      <c r="R3144" s="470"/>
      <c r="S3144" s="470"/>
      <c r="T3144" s="470"/>
      <c r="U3144" s="470"/>
      <c r="V3144" s="470"/>
      <c r="W3144" s="470"/>
      <c r="X3144" s="470"/>
      <c r="Y3144" s="470"/>
      <c r="Z3144" s="470"/>
      <c r="AA3144" s="470"/>
      <c r="AB3144" s="470"/>
      <c r="AC3144" s="466"/>
      <c r="AD3144" s="467"/>
    </row>
    <row r="3145" spans="2:30" ht="3.65" customHeight="1">
      <c r="B3145" s="212"/>
      <c r="K3145" s="343"/>
      <c r="O3145" s="466"/>
      <c r="P3145" s="467"/>
      <c r="Q3145" s="468"/>
      <c r="R3145" s="470"/>
      <c r="S3145" s="470"/>
      <c r="T3145" s="470"/>
      <c r="U3145" s="470"/>
      <c r="V3145" s="470"/>
      <c r="W3145" s="470"/>
      <c r="X3145" s="470"/>
      <c r="Y3145" s="470"/>
      <c r="Z3145" s="470"/>
      <c r="AA3145" s="470"/>
      <c r="AB3145" s="470"/>
      <c r="AC3145" s="466"/>
      <c r="AD3145" s="467"/>
    </row>
    <row r="3146" spans="2:30" ht="3.65" customHeight="1">
      <c r="B3146" s="212"/>
      <c r="K3146" s="343"/>
      <c r="O3146" s="466"/>
      <c r="P3146" s="467"/>
      <c r="Q3146" s="468"/>
      <c r="R3146" s="470"/>
      <c r="S3146" s="470"/>
      <c r="T3146" s="470"/>
      <c r="U3146" s="470"/>
      <c r="V3146" s="470"/>
      <c r="W3146" s="470"/>
      <c r="X3146" s="470"/>
      <c r="Y3146" s="470"/>
      <c r="Z3146" s="470"/>
      <c r="AA3146" s="470"/>
      <c r="AB3146" s="470"/>
      <c r="AC3146" s="466"/>
      <c r="AD3146" s="467"/>
    </row>
    <row r="3147" spans="2:30" ht="3.65" customHeight="1">
      <c r="B3147" s="212"/>
      <c r="K3147" s="343"/>
      <c r="O3147" s="466"/>
      <c r="P3147" s="467"/>
      <c r="Q3147" s="468"/>
      <c r="R3147" s="470"/>
      <c r="S3147" s="470"/>
      <c r="T3147" s="470"/>
      <c r="U3147" s="470"/>
      <c r="V3147" s="470"/>
      <c r="W3147" s="470"/>
      <c r="X3147" s="470"/>
      <c r="Y3147" s="470"/>
      <c r="Z3147" s="470"/>
      <c r="AA3147" s="470"/>
      <c r="AB3147" s="470"/>
      <c r="AC3147" s="466"/>
      <c r="AD3147" s="467"/>
    </row>
    <row r="3148" spans="2:30" ht="3.65" customHeight="1">
      <c r="B3148" s="212"/>
      <c r="K3148" s="343"/>
      <c r="O3148" s="492"/>
      <c r="P3148" s="493"/>
      <c r="Q3148" s="468"/>
      <c r="R3148" s="470"/>
      <c r="S3148" s="470"/>
      <c r="T3148" s="470"/>
      <c r="U3148" s="470"/>
      <c r="V3148" s="470"/>
      <c r="W3148" s="470"/>
      <c r="X3148" s="470"/>
      <c r="Y3148" s="470"/>
      <c r="Z3148" s="470"/>
      <c r="AA3148" s="470"/>
      <c r="AB3148" s="483"/>
      <c r="AC3148" s="492"/>
      <c r="AD3148" s="493"/>
    </row>
    <row r="3149" spans="2:30" ht="3.65" customHeight="1">
      <c r="B3149" s="212"/>
      <c r="K3149" s="343"/>
      <c r="O3149" s="492"/>
      <c r="P3149" s="493"/>
      <c r="Q3149" s="496"/>
      <c r="R3149" s="470"/>
      <c r="S3149" s="470"/>
      <c r="T3149" s="470"/>
      <c r="U3149" s="470"/>
      <c r="V3149" s="470"/>
      <c r="W3149" s="470"/>
      <c r="X3149" s="470"/>
      <c r="Y3149" s="994" t="s">
        <v>220</v>
      </c>
      <c r="Z3149" s="994"/>
      <c r="AA3149" s="994"/>
      <c r="AB3149" s="995"/>
      <c r="AC3149" s="492"/>
      <c r="AD3149" s="493"/>
    </row>
    <row r="3150" spans="2:30" ht="3.65" customHeight="1">
      <c r="B3150" s="212"/>
      <c r="K3150" s="343"/>
      <c r="O3150" s="492"/>
      <c r="P3150" s="493"/>
      <c r="Q3150" s="497"/>
      <c r="R3150" s="498"/>
      <c r="S3150" s="498"/>
      <c r="T3150" s="498"/>
      <c r="U3150" s="498"/>
      <c r="V3150" s="498"/>
      <c r="W3150" s="498"/>
      <c r="X3150" s="498"/>
      <c r="Y3150" s="1542"/>
      <c r="Z3150" s="1542"/>
      <c r="AA3150" s="1542"/>
      <c r="AB3150" s="1545"/>
      <c r="AC3150" s="492"/>
      <c r="AD3150" s="493"/>
    </row>
    <row r="3151" spans="2:30" ht="3.65" customHeight="1">
      <c r="B3151" s="212"/>
      <c r="K3151" s="343"/>
      <c r="O3151" s="486"/>
      <c r="P3151" s="487"/>
      <c r="Q3151" s="487"/>
      <c r="R3151" s="487"/>
      <c r="S3151" s="487"/>
      <c r="T3151" s="487"/>
      <c r="U3151" s="487"/>
      <c r="V3151" s="487"/>
      <c r="W3151" s="487"/>
      <c r="X3151" s="487"/>
      <c r="Y3151" s="487"/>
      <c r="Z3151" s="487"/>
      <c r="AA3151" s="487"/>
      <c r="AB3151" s="487"/>
      <c r="AC3151" s="487"/>
      <c r="AD3151" s="488"/>
    </row>
    <row r="3152" spans="2:30" ht="3.65" customHeight="1">
      <c r="B3152" s="212"/>
      <c r="K3152" s="343"/>
      <c r="O3152" s="489"/>
      <c r="P3152" s="490"/>
      <c r="Q3152" s="490"/>
      <c r="R3152" s="490"/>
      <c r="S3152" s="490"/>
      <c r="T3152" s="490"/>
      <c r="U3152" s="490"/>
      <c r="V3152" s="490"/>
      <c r="W3152" s="490"/>
      <c r="X3152" s="490"/>
      <c r="Y3152" s="490"/>
      <c r="Z3152" s="490"/>
      <c r="AA3152" s="490"/>
      <c r="AB3152" s="490"/>
      <c r="AC3152" s="490"/>
      <c r="AD3152" s="491"/>
    </row>
    <row r="3153" spans="2:109" ht="3.65" customHeight="1">
      <c r="B3153" s="212"/>
      <c r="K3153" s="343"/>
      <c r="O3153" s="476"/>
      <c r="P3153" s="477"/>
      <c r="Q3153" s="477"/>
      <c r="R3153" s="477"/>
      <c r="S3153" s="477"/>
      <c r="T3153" s="477"/>
      <c r="U3153" s="477"/>
      <c r="V3153" s="477"/>
      <c r="W3153" s="477"/>
      <c r="X3153" s="477"/>
      <c r="Y3153" s="477"/>
      <c r="Z3153" s="477"/>
      <c r="AA3153" s="477"/>
      <c r="AB3153" s="477"/>
      <c r="AC3153" s="477"/>
      <c r="AD3153" s="478"/>
    </row>
    <row r="3154" spans="2:109" ht="3.65" customHeight="1">
      <c r="B3154" s="212"/>
      <c r="K3154" s="343"/>
      <c r="O3154" s="476"/>
      <c r="P3154" s="477"/>
      <c r="Q3154" s="477"/>
      <c r="R3154" s="477"/>
      <c r="S3154" s="477"/>
      <c r="T3154" s="477"/>
      <c r="U3154" s="477"/>
      <c r="V3154" s="477"/>
      <c r="W3154" s="477"/>
      <c r="X3154" s="477"/>
      <c r="Y3154" s="477"/>
      <c r="Z3154" s="477"/>
      <c r="AA3154" s="477"/>
      <c r="AB3154" s="477"/>
      <c r="AC3154" s="477"/>
      <c r="AD3154" s="478"/>
    </row>
    <row r="3155" spans="2:109" ht="3.65" customHeight="1">
      <c r="B3155" s="212"/>
      <c r="K3155" s="343"/>
      <c r="O3155" s="476"/>
      <c r="P3155" s="477"/>
      <c r="Q3155" s="477"/>
      <c r="R3155" s="477"/>
      <c r="S3155" s="477"/>
      <c r="T3155" s="477"/>
      <c r="U3155" s="477"/>
      <c r="V3155" s="477"/>
      <c r="W3155" s="477"/>
      <c r="X3155" s="477"/>
      <c r="Y3155" s="477"/>
      <c r="Z3155" s="477"/>
      <c r="AA3155" s="477"/>
      <c r="AB3155" s="477"/>
      <c r="AC3155" s="477"/>
      <c r="AD3155" s="478"/>
    </row>
    <row r="3156" spans="2:109" ht="3.65" customHeight="1">
      <c r="B3156" s="212"/>
      <c r="K3156" s="343"/>
      <c r="O3156" s="479"/>
      <c r="P3156" s="480"/>
      <c r="Q3156" s="480"/>
      <c r="R3156" s="480"/>
      <c r="S3156" s="480"/>
      <c r="T3156" s="480"/>
      <c r="U3156" s="480"/>
      <c r="V3156" s="480"/>
      <c r="W3156" s="480"/>
      <c r="X3156" s="480"/>
      <c r="Y3156" s="480"/>
      <c r="Z3156" s="480"/>
      <c r="AA3156" s="480"/>
      <c r="AB3156" s="480"/>
      <c r="AC3156" s="480"/>
      <c r="AD3156" s="481"/>
    </row>
    <row r="3157" spans="2:109" ht="3.65" customHeight="1">
      <c r="B3157" s="212"/>
      <c r="K3157" s="343"/>
    </row>
    <row r="3158" spans="2:109" ht="3.65" customHeight="1">
      <c r="B3158" s="205"/>
      <c r="C3158" s="259"/>
      <c r="D3158" s="259"/>
      <c r="E3158" s="259"/>
      <c r="F3158" s="259"/>
      <c r="G3158" s="259"/>
      <c r="H3158" s="259"/>
      <c r="I3158" s="259"/>
      <c r="J3158" s="259"/>
      <c r="K3158" s="323"/>
      <c r="L3158" s="259"/>
      <c r="M3158" s="259"/>
      <c r="N3158" s="259"/>
      <c r="O3158" s="259"/>
      <c r="P3158" s="259"/>
      <c r="Q3158" s="259"/>
      <c r="R3158" s="259"/>
      <c r="S3158" s="259"/>
      <c r="T3158" s="259"/>
      <c r="U3158" s="259"/>
      <c r="V3158" s="259"/>
      <c r="W3158" s="259"/>
      <c r="X3158" s="259"/>
      <c r="Y3158" s="259"/>
      <c r="Z3158" s="259"/>
      <c r="AA3158" s="259"/>
      <c r="AB3158" s="259"/>
      <c r="AC3158" s="259"/>
      <c r="AD3158" s="259"/>
      <c r="AE3158" s="259"/>
      <c r="AF3158" s="259"/>
      <c r="AG3158" s="259"/>
      <c r="AH3158" s="259"/>
      <c r="AI3158" s="259"/>
      <c r="AJ3158" s="259"/>
      <c r="AK3158" s="259"/>
      <c r="AL3158" s="259"/>
      <c r="AM3158" s="259"/>
      <c r="AN3158" s="259"/>
      <c r="AO3158" s="259"/>
      <c r="AP3158" s="259"/>
      <c r="AQ3158" s="259"/>
      <c r="AR3158" s="259"/>
      <c r="AS3158" s="259"/>
      <c r="AT3158" s="259"/>
      <c r="AU3158" s="259"/>
      <c r="AV3158" s="259"/>
      <c r="AW3158" s="259"/>
      <c r="AX3158" s="259"/>
      <c r="AY3158" s="259"/>
      <c r="AZ3158" s="259"/>
      <c r="BA3158" s="259"/>
      <c r="BB3158" s="259"/>
      <c r="BC3158" s="259"/>
      <c r="BD3158" s="259"/>
      <c r="BE3158" s="259"/>
      <c r="BF3158" s="259"/>
      <c r="BG3158" s="259"/>
      <c r="BH3158" s="259"/>
      <c r="BI3158" s="259"/>
      <c r="BJ3158" s="259"/>
      <c r="BK3158" s="259"/>
      <c r="BL3158" s="259"/>
      <c r="BM3158" s="259"/>
      <c r="BN3158" s="259"/>
      <c r="BO3158" s="259"/>
      <c r="BP3158" s="259"/>
      <c r="BQ3158" s="259"/>
      <c r="BR3158" s="259"/>
      <c r="BS3158" s="259"/>
      <c r="BT3158" s="259"/>
      <c r="BU3158" s="259"/>
      <c r="BV3158" s="259"/>
      <c r="BW3158" s="259"/>
      <c r="BX3158" s="259"/>
      <c r="BY3158" s="259"/>
      <c r="BZ3158" s="259"/>
      <c r="CA3158" s="259"/>
      <c r="CB3158" s="259"/>
      <c r="CC3158" s="259"/>
      <c r="CD3158" s="259"/>
      <c r="CE3158" s="259"/>
      <c r="CF3158" s="259"/>
      <c r="CG3158" s="259"/>
      <c r="CH3158" s="259"/>
      <c r="CI3158" s="259"/>
      <c r="CJ3158" s="259"/>
      <c r="CK3158" s="259"/>
      <c r="CL3158" s="259"/>
      <c r="CM3158" s="259"/>
      <c r="CN3158" s="259"/>
      <c r="CO3158" s="259"/>
      <c r="CP3158" s="259"/>
      <c r="CQ3158" s="259"/>
      <c r="CR3158" s="259"/>
      <c r="CS3158" s="259"/>
      <c r="CT3158" s="259"/>
      <c r="CU3158" s="259"/>
      <c r="CV3158" s="259"/>
      <c r="CW3158" s="259"/>
      <c r="CX3158" s="259"/>
      <c r="CY3158" s="259"/>
      <c r="CZ3158" s="259"/>
      <c r="DA3158" s="259"/>
      <c r="DB3158" s="259"/>
      <c r="DC3158" s="259"/>
      <c r="DD3158" s="259"/>
      <c r="DE3158" s="259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24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40" t="str">
        <f>"T_VBB"&amp;"X"&amp;G3160&amp;"X"&amp;I3160&amp;"X"&amp;J3160</f>
        <v>T_VBBX2000X1of2X2000</v>
      </c>
      <c r="C3160" s="208"/>
      <c r="D3160" s="209" t="s">
        <v>75</v>
      </c>
      <c r="E3160" s="341" t="s">
        <v>220</v>
      </c>
      <c r="F3160" s="208" t="s">
        <v>125</v>
      </c>
      <c r="G3160" s="456">
        <v>2000</v>
      </c>
      <c r="H3160" s="325" t="s">
        <v>117</v>
      </c>
      <c r="I3160" s="457" t="s">
        <v>192</v>
      </c>
      <c r="J3160" s="210">
        <v>2000</v>
      </c>
      <c r="K3160" s="342"/>
      <c r="L3160" s="260"/>
      <c r="M3160" s="260"/>
      <c r="N3160" s="260"/>
      <c r="O3160" s="260"/>
      <c r="P3160" s="260"/>
      <c r="Q3160" s="260"/>
      <c r="R3160" s="260"/>
      <c r="S3160" s="260"/>
      <c r="T3160" s="260"/>
      <c r="U3160" s="260"/>
      <c r="V3160" s="260"/>
      <c r="W3160" s="260"/>
      <c r="X3160" s="260"/>
      <c r="Y3160" s="260"/>
      <c r="Z3160" s="260"/>
      <c r="AA3160" s="260"/>
      <c r="AB3160" s="260"/>
      <c r="AC3160" s="260"/>
      <c r="AD3160" s="260"/>
      <c r="AE3160" s="260"/>
      <c r="AF3160" s="260"/>
      <c r="AG3160" s="260"/>
      <c r="AH3160" s="260"/>
      <c r="AI3160" s="260"/>
      <c r="AJ3160" s="260"/>
      <c r="AK3160" s="260"/>
      <c r="AL3160" s="260"/>
      <c r="AM3160" s="260"/>
      <c r="AN3160" s="260"/>
      <c r="AO3160" s="260"/>
      <c r="AP3160" s="260"/>
      <c r="AQ3160" s="260"/>
      <c r="AR3160" s="260"/>
      <c r="AS3160" s="260"/>
      <c r="AT3160" s="260"/>
      <c r="AU3160" s="260"/>
      <c r="AV3160" s="260"/>
      <c r="AW3160" s="260"/>
      <c r="AX3160" s="260"/>
      <c r="AY3160" s="260"/>
      <c r="AZ3160" s="260"/>
      <c r="BA3160" s="260"/>
      <c r="BB3160" s="260"/>
      <c r="BC3160" s="260"/>
      <c r="BD3160" s="260"/>
      <c r="BE3160" s="260"/>
      <c r="BF3160" s="260"/>
      <c r="BG3160" s="260"/>
      <c r="BH3160" s="260"/>
      <c r="BI3160" s="260"/>
      <c r="BJ3160" s="260"/>
      <c r="BK3160" s="260"/>
      <c r="BL3160" s="260"/>
      <c r="BM3160" s="260"/>
      <c r="BN3160" s="260"/>
      <c r="BO3160" s="260"/>
      <c r="BP3160" s="260"/>
      <c r="BQ3160" s="260"/>
      <c r="BR3160" s="260"/>
      <c r="BS3160" s="260"/>
      <c r="BT3160" s="260"/>
      <c r="BU3160" s="260"/>
      <c r="BV3160" s="260"/>
      <c r="BW3160" s="260"/>
      <c r="BX3160" s="260"/>
      <c r="BY3160" s="260"/>
      <c r="BZ3160" s="260"/>
      <c r="CA3160" s="260"/>
      <c r="CB3160" s="260"/>
      <c r="CC3160" s="260"/>
      <c r="CD3160" s="260"/>
      <c r="CE3160" s="260"/>
      <c r="CF3160" s="260"/>
      <c r="CG3160" s="260"/>
      <c r="CH3160" s="260"/>
      <c r="CI3160" s="260"/>
      <c r="CJ3160" s="260"/>
      <c r="CK3160" s="260"/>
      <c r="CL3160" s="260"/>
      <c r="CM3160" s="260"/>
      <c r="CN3160" s="260"/>
      <c r="CO3160" s="260"/>
      <c r="CP3160" s="260"/>
      <c r="CQ3160" s="260"/>
      <c r="CR3160" s="260"/>
      <c r="CS3160" s="260"/>
      <c r="CT3160" s="260"/>
      <c r="CU3160" s="260"/>
      <c r="CV3160" s="260"/>
      <c r="CW3160" s="260"/>
      <c r="CX3160" s="260"/>
      <c r="CY3160" s="260"/>
      <c r="CZ3160" s="260"/>
      <c r="DA3160" s="260"/>
      <c r="DB3160" s="260"/>
      <c r="DC3160" s="260"/>
      <c r="DD3160" s="260"/>
      <c r="DE3160" s="260"/>
    </row>
    <row r="3161" spans="2:109" ht="3.65" customHeight="1">
      <c r="B3161" s="326" t="str">
        <f>MID(D3160,1,1)&amp;"_"&amp;E3160&amp;"X"&amp;MID(H3160,3,4)&amp;"X"&amp;MID(J3160,3,4)&amp;G3160&amp;I3160</f>
        <v>T_VBBX400X0020001of2</v>
      </c>
      <c r="K3161" s="343"/>
    </row>
    <row r="3162" spans="2:109" ht="3.65" customHeight="1">
      <c r="B3162" s="212"/>
      <c r="K3162" s="343"/>
      <c r="O3162" s="486"/>
      <c r="P3162" s="487"/>
      <c r="Q3162" s="487"/>
      <c r="R3162" s="487"/>
      <c r="S3162" s="487"/>
      <c r="T3162" s="487"/>
      <c r="U3162" s="487"/>
      <c r="V3162" s="487"/>
      <c r="W3162" s="487"/>
      <c r="X3162" s="487"/>
      <c r="Y3162" s="487"/>
      <c r="Z3162" s="487"/>
      <c r="AA3162" s="487"/>
      <c r="AB3162" s="487"/>
      <c r="AC3162" s="487"/>
      <c r="AD3162" s="488"/>
    </row>
    <row r="3163" spans="2:109" ht="3.65" customHeight="1">
      <c r="B3163" s="212"/>
      <c r="K3163" s="343"/>
      <c r="O3163" s="489"/>
      <c r="P3163" s="490"/>
      <c r="Q3163" s="490"/>
      <c r="R3163" s="490"/>
      <c r="S3163" s="490"/>
      <c r="T3163" s="490"/>
      <c r="U3163" s="490"/>
      <c r="V3163" s="490"/>
      <c r="W3163" s="490"/>
      <c r="X3163" s="490"/>
      <c r="Y3163" s="490"/>
      <c r="Z3163" s="490"/>
      <c r="AA3163" s="490"/>
      <c r="AB3163" s="490"/>
      <c r="AC3163" s="490"/>
      <c r="AD3163" s="491"/>
    </row>
    <row r="3164" spans="2:109" ht="3.65" customHeight="1">
      <c r="B3164" s="212"/>
      <c r="K3164" s="343"/>
      <c r="O3164" s="466"/>
      <c r="P3164" s="467"/>
      <c r="Q3164" s="1544" t="s">
        <v>111</v>
      </c>
      <c r="R3164" s="956"/>
      <c r="S3164" s="956"/>
      <c r="T3164" s="956"/>
      <c r="U3164" s="470"/>
      <c r="V3164" s="470"/>
      <c r="W3164" s="470"/>
      <c r="X3164" s="470"/>
      <c r="AC3164" s="466"/>
      <c r="AD3164" s="467"/>
    </row>
    <row r="3165" spans="2:109" ht="3.65" customHeight="1">
      <c r="B3165" s="212"/>
      <c r="K3165" s="343"/>
      <c r="O3165" s="466"/>
      <c r="P3165" s="467"/>
      <c r="Q3165" s="992"/>
      <c r="R3165" s="958"/>
      <c r="S3165" s="958"/>
      <c r="T3165" s="958"/>
      <c r="U3165" s="470"/>
      <c r="V3165" s="470"/>
      <c r="W3165" s="470"/>
      <c r="X3165" s="470"/>
      <c r="AC3165" s="466"/>
      <c r="AD3165" s="467"/>
    </row>
    <row r="3166" spans="2:109" ht="3.65" customHeight="1">
      <c r="B3166" s="212"/>
      <c r="K3166" s="343"/>
      <c r="O3166" s="466"/>
      <c r="P3166" s="467"/>
      <c r="Q3166" s="992"/>
      <c r="R3166" s="958"/>
      <c r="S3166" s="958"/>
      <c r="T3166" s="958"/>
      <c r="U3166" s="350"/>
      <c r="V3166" s="350"/>
      <c r="W3166" s="350"/>
      <c r="X3166" s="470"/>
      <c r="AC3166" s="466"/>
      <c r="AD3166" s="467"/>
    </row>
    <row r="3167" spans="2:109" ht="3.65" customHeight="1">
      <c r="B3167" s="212"/>
      <c r="K3167" s="343"/>
      <c r="O3167" s="466"/>
      <c r="P3167" s="467"/>
      <c r="Q3167" s="495"/>
      <c r="R3167" s="349"/>
      <c r="S3167" s="896"/>
      <c r="T3167" s="897"/>
      <c r="U3167" s="898"/>
      <c r="V3167" s="350"/>
      <c r="W3167" s="350"/>
      <c r="X3167" s="896"/>
      <c r="Y3167" s="897"/>
      <c r="Z3167" s="898"/>
      <c r="AA3167" s="470"/>
      <c r="AB3167" s="483"/>
      <c r="AC3167" s="466"/>
      <c r="AD3167" s="467"/>
    </row>
    <row r="3168" spans="2:109" ht="3.65" customHeight="1">
      <c r="B3168" s="212"/>
      <c r="K3168" s="343"/>
      <c r="O3168" s="466"/>
      <c r="P3168" s="467"/>
      <c r="Q3168" s="468"/>
      <c r="R3168" s="470"/>
      <c r="S3168" s="899"/>
      <c r="T3168" s="335"/>
      <c r="U3168" s="900"/>
      <c r="V3168" s="350"/>
      <c r="W3168" s="350"/>
      <c r="X3168" s="899"/>
      <c r="Y3168" s="335"/>
      <c r="Z3168" s="900"/>
      <c r="AA3168" s="470"/>
      <c r="AB3168" s="483"/>
      <c r="AC3168" s="466"/>
      <c r="AD3168" s="467"/>
    </row>
    <row r="3169" spans="2:30" ht="3.65" customHeight="1">
      <c r="B3169" s="212"/>
      <c r="K3169" s="343"/>
      <c r="O3169" s="466"/>
      <c r="P3169" s="467"/>
      <c r="Q3169" s="468"/>
      <c r="R3169" s="470"/>
      <c r="S3169" s="875"/>
      <c r="T3169" s="335"/>
      <c r="U3169" s="875"/>
      <c r="V3169" s="350"/>
      <c r="W3169" s="350"/>
      <c r="X3169" s="875"/>
      <c r="Y3169" s="335"/>
      <c r="Z3169" s="875"/>
      <c r="AA3169" s="470"/>
      <c r="AB3169" s="483"/>
      <c r="AC3169" s="466"/>
      <c r="AD3169" s="467"/>
    </row>
    <row r="3170" spans="2:30" ht="3.65" customHeight="1">
      <c r="B3170" s="212"/>
      <c r="K3170" s="343"/>
      <c r="O3170" s="466"/>
      <c r="P3170" s="467"/>
      <c r="Q3170" s="468"/>
      <c r="R3170" s="470"/>
      <c r="S3170" s="875"/>
      <c r="T3170" s="335"/>
      <c r="U3170" s="875"/>
      <c r="V3170" s="350"/>
      <c r="W3170" s="350"/>
      <c r="X3170" s="875"/>
      <c r="Y3170" s="335"/>
      <c r="Z3170" s="875"/>
      <c r="AA3170" s="470"/>
      <c r="AB3170" s="483"/>
      <c r="AC3170" s="466"/>
      <c r="AD3170" s="467"/>
    </row>
    <row r="3171" spans="2:30" ht="3.65" customHeight="1">
      <c r="B3171" s="212"/>
      <c r="K3171" s="343"/>
      <c r="O3171" s="466"/>
      <c r="P3171" s="467"/>
      <c r="Q3171" s="468"/>
      <c r="R3171" s="470"/>
      <c r="S3171" s="875"/>
      <c r="T3171" s="335"/>
      <c r="U3171" s="875"/>
      <c r="V3171" s="350"/>
      <c r="W3171" s="350"/>
      <c r="X3171" s="875"/>
      <c r="Y3171" s="335"/>
      <c r="Z3171" s="875"/>
      <c r="AA3171" s="470"/>
      <c r="AB3171" s="483"/>
      <c r="AC3171" s="466"/>
      <c r="AD3171" s="467"/>
    </row>
    <row r="3172" spans="2:30" ht="3.65" customHeight="1">
      <c r="B3172" s="212"/>
      <c r="K3172" s="343"/>
      <c r="O3172" s="466"/>
      <c r="P3172" s="467"/>
      <c r="Q3172" s="468"/>
      <c r="R3172" s="470"/>
      <c r="S3172" s="875"/>
      <c r="T3172" s="335"/>
      <c r="U3172" s="875"/>
      <c r="V3172" s="350"/>
      <c r="W3172" s="350"/>
      <c r="X3172" s="875"/>
      <c r="Y3172" s="335"/>
      <c r="Z3172" s="875"/>
      <c r="AA3172" s="470"/>
      <c r="AB3172" s="483"/>
      <c r="AC3172" s="466"/>
      <c r="AD3172" s="467"/>
    </row>
    <row r="3173" spans="2:30" ht="3.65" customHeight="1">
      <c r="B3173" s="212"/>
      <c r="K3173" s="343"/>
      <c r="O3173" s="466"/>
      <c r="P3173" s="467"/>
      <c r="Q3173" s="468"/>
      <c r="R3173" s="470"/>
      <c r="S3173" s="875"/>
      <c r="T3173" s="335"/>
      <c r="U3173" s="875"/>
      <c r="V3173" s="350"/>
      <c r="W3173" s="350"/>
      <c r="X3173" s="875"/>
      <c r="Y3173" s="335"/>
      <c r="Z3173" s="875"/>
      <c r="AA3173" s="470"/>
      <c r="AB3173" s="483"/>
      <c r="AC3173" s="466"/>
      <c r="AD3173" s="467"/>
    </row>
    <row r="3174" spans="2:30" ht="3.65" customHeight="1">
      <c r="B3174" s="212"/>
      <c r="K3174" s="343"/>
      <c r="O3174" s="466"/>
      <c r="P3174" s="467"/>
      <c r="Q3174" s="468"/>
      <c r="R3174" s="470"/>
      <c r="S3174" s="875"/>
      <c r="T3174" s="335"/>
      <c r="U3174" s="875"/>
      <c r="V3174" s="350"/>
      <c r="W3174" s="350"/>
      <c r="X3174" s="875"/>
      <c r="Y3174" s="335"/>
      <c r="Z3174" s="875"/>
      <c r="AA3174" s="470"/>
      <c r="AB3174" s="483"/>
      <c r="AC3174" s="466"/>
      <c r="AD3174" s="467"/>
    </row>
    <row r="3175" spans="2:30" ht="3.65" customHeight="1">
      <c r="B3175" s="212"/>
      <c r="K3175" s="343"/>
      <c r="O3175" s="466"/>
      <c r="P3175" s="467"/>
      <c r="Q3175" s="468"/>
      <c r="R3175" s="470"/>
      <c r="S3175" s="875"/>
      <c r="T3175" s="335"/>
      <c r="U3175" s="875"/>
      <c r="V3175" s="350"/>
      <c r="W3175" s="350"/>
      <c r="X3175" s="875"/>
      <c r="Y3175" s="335"/>
      <c r="Z3175" s="875"/>
      <c r="AA3175" s="470"/>
      <c r="AB3175" s="483"/>
      <c r="AC3175" s="466"/>
      <c r="AD3175" s="467"/>
    </row>
    <row r="3176" spans="2:30" ht="3.65" customHeight="1">
      <c r="B3176" s="212"/>
      <c r="K3176" s="343"/>
      <c r="O3176" s="466"/>
      <c r="P3176" s="467"/>
      <c r="Q3176" s="468"/>
      <c r="R3176" s="470"/>
      <c r="S3176" s="875"/>
      <c r="T3176" s="335"/>
      <c r="U3176" s="875"/>
      <c r="V3176" s="350"/>
      <c r="W3176" s="350"/>
      <c r="X3176" s="875"/>
      <c r="Y3176" s="335"/>
      <c r="Z3176" s="875"/>
      <c r="AA3176" s="470"/>
      <c r="AB3176" s="483"/>
      <c r="AC3176" s="466"/>
      <c r="AD3176" s="467"/>
    </row>
    <row r="3177" spans="2:30" ht="3.65" customHeight="1">
      <c r="B3177" s="212"/>
      <c r="K3177" s="343"/>
      <c r="O3177" s="466"/>
      <c r="P3177" s="467"/>
      <c r="Q3177" s="468"/>
      <c r="R3177" s="470"/>
      <c r="S3177" s="875"/>
      <c r="T3177" s="335"/>
      <c r="U3177" s="875"/>
      <c r="V3177" s="350"/>
      <c r="W3177" s="350"/>
      <c r="X3177" s="875"/>
      <c r="Y3177" s="335"/>
      <c r="Z3177" s="875"/>
      <c r="AA3177" s="470"/>
      <c r="AB3177" s="483"/>
      <c r="AC3177" s="466"/>
      <c r="AD3177" s="467"/>
    </row>
    <row r="3178" spans="2:30" ht="3.65" customHeight="1">
      <c r="B3178" s="212"/>
      <c r="K3178" s="343"/>
      <c r="O3178" s="466"/>
      <c r="P3178" s="467"/>
      <c r="Q3178" s="468"/>
      <c r="R3178" s="470"/>
      <c r="S3178" s="875"/>
      <c r="T3178" s="335"/>
      <c r="U3178" s="875"/>
      <c r="V3178" s="350"/>
      <c r="W3178" s="350"/>
      <c r="X3178" s="875"/>
      <c r="Y3178" s="335"/>
      <c r="Z3178" s="875"/>
      <c r="AA3178" s="470"/>
      <c r="AB3178" s="483"/>
      <c r="AC3178" s="466"/>
      <c r="AD3178" s="467"/>
    </row>
    <row r="3179" spans="2:30" ht="3.65" customHeight="1">
      <c r="B3179" s="212"/>
      <c r="K3179" s="343"/>
      <c r="O3179" s="466"/>
      <c r="P3179" s="467"/>
      <c r="Q3179" s="468"/>
      <c r="R3179" s="470"/>
      <c r="S3179" s="875"/>
      <c r="T3179" s="335"/>
      <c r="U3179" s="875"/>
      <c r="V3179" s="350"/>
      <c r="W3179" s="350"/>
      <c r="X3179" s="875"/>
      <c r="Y3179" s="335"/>
      <c r="Z3179" s="875"/>
      <c r="AA3179" s="470"/>
      <c r="AB3179" s="483"/>
      <c r="AC3179" s="466"/>
      <c r="AD3179" s="467"/>
    </row>
    <row r="3180" spans="2:30" ht="3.65" customHeight="1">
      <c r="B3180" s="212"/>
      <c r="K3180" s="343"/>
      <c r="O3180" s="466"/>
      <c r="P3180" s="467"/>
      <c r="Q3180" s="468"/>
      <c r="R3180" s="470"/>
      <c r="S3180" s="875"/>
      <c r="T3180" s="335"/>
      <c r="U3180" s="875"/>
      <c r="V3180" s="350"/>
      <c r="W3180" s="350"/>
      <c r="X3180" s="875"/>
      <c r="Y3180" s="335"/>
      <c r="Z3180" s="875"/>
      <c r="AA3180" s="470"/>
      <c r="AB3180" s="483"/>
      <c r="AC3180" s="466"/>
      <c r="AD3180" s="467"/>
    </row>
    <row r="3181" spans="2:30" ht="3.65" customHeight="1">
      <c r="B3181" s="212"/>
      <c r="K3181" s="343"/>
      <c r="O3181" s="466"/>
      <c r="P3181" s="467"/>
      <c r="Q3181" s="468"/>
      <c r="R3181" s="470"/>
      <c r="S3181" s="875"/>
      <c r="T3181" s="335"/>
      <c r="U3181" s="875"/>
      <c r="V3181" s="350"/>
      <c r="W3181" s="350"/>
      <c r="X3181" s="875"/>
      <c r="Y3181" s="335"/>
      <c r="Z3181" s="875"/>
      <c r="AA3181" s="470"/>
      <c r="AB3181" s="483"/>
      <c r="AC3181" s="466"/>
      <c r="AD3181" s="467"/>
    </row>
    <row r="3182" spans="2:30" ht="3.65" customHeight="1">
      <c r="B3182" s="212"/>
      <c r="K3182" s="343"/>
      <c r="O3182" s="466"/>
      <c r="P3182" s="467"/>
      <c r="Q3182" s="468"/>
      <c r="R3182" s="470"/>
      <c r="S3182" s="875"/>
      <c r="T3182" s="335"/>
      <c r="U3182" s="875"/>
      <c r="V3182" s="350"/>
      <c r="W3182" s="350"/>
      <c r="X3182" s="875"/>
      <c r="Y3182" s="335"/>
      <c r="Z3182" s="875"/>
      <c r="AA3182" s="470"/>
      <c r="AB3182" s="483"/>
      <c r="AC3182" s="466"/>
      <c r="AD3182" s="467"/>
    </row>
    <row r="3183" spans="2:30" ht="3.65" customHeight="1">
      <c r="B3183" s="212"/>
      <c r="K3183" s="343"/>
      <c r="O3183" s="466"/>
      <c r="P3183" s="467"/>
      <c r="Q3183" s="468"/>
      <c r="R3183" s="470"/>
      <c r="S3183" s="875"/>
      <c r="T3183" s="335"/>
      <c r="U3183" s="875"/>
      <c r="V3183" s="350"/>
      <c r="W3183" s="350"/>
      <c r="X3183" s="875"/>
      <c r="Y3183" s="335"/>
      <c r="Z3183" s="875"/>
      <c r="AA3183" s="470"/>
      <c r="AB3183" s="483"/>
      <c r="AC3183" s="466"/>
      <c r="AD3183" s="467"/>
    </row>
    <row r="3184" spans="2:30" ht="3.65" customHeight="1">
      <c r="B3184" s="212"/>
      <c r="K3184" s="343"/>
      <c r="O3184" s="466"/>
      <c r="P3184" s="467"/>
      <c r="Q3184" s="468"/>
      <c r="R3184" s="470"/>
      <c r="S3184" s="875"/>
      <c r="T3184" s="335"/>
      <c r="U3184" s="875"/>
      <c r="V3184" s="350"/>
      <c r="W3184" s="350"/>
      <c r="X3184" s="875"/>
      <c r="Y3184" s="335"/>
      <c r="Z3184" s="875"/>
      <c r="AA3184" s="470"/>
      <c r="AB3184" s="483"/>
      <c r="AC3184" s="466"/>
      <c r="AD3184" s="467"/>
    </row>
    <row r="3185" spans="2:30" ht="3.65" customHeight="1">
      <c r="B3185" s="212"/>
      <c r="K3185" s="343"/>
      <c r="O3185" s="466"/>
      <c r="P3185" s="467"/>
      <c r="Q3185" s="468"/>
      <c r="R3185" s="470"/>
      <c r="S3185" s="875"/>
      <c r="T3185" s="335"/>
      <c r="U3185" s="875"/>
      <c r="V3185" s="350"/>
      <c r="W3185" s="350"/>
      <c r="X3185" s="875"/>
      <c r="Y3185" s="335"/>
      <c r="Z3185" s="875"/>
      <c r="AA3185" s="470"/>
      <c r="AB3185" s="483"/>
      <c r="AC3185" s="466"/>
      <c r="AD3185" s="467"/>
    </row>
    <row r="3186" spans="2:30" ht="3.65" customHeight="1">
      <c r="B3186" s="212"/>
      <c r="K3186" s="343"/>
      <c r="O3186" s="466"/>
      <c r="P3186" s="467"/>
      <c r="Q3186" s="468"/>
      <c r="R3186" s="470"/>
      <c r="S3186" s="875"/>
      <c r="T3186" s="335"/>
      <c r="U3186" s="875"/>
      <c r="V3186" s="350"/>
      <c r="W3186" s="350"/>
      <c r="X3186" s="875"/>
      <c r="Y3186" s="335"/>
      <c r="Z3186" s="875"/>
      <c r="AA3186" s="470"/>
      <c r="AB3186" s="483"/>
      <c r="AC3186" s="466"/>
      <c r="AD3186" s="467"/>
    </row>
    <row r="3187" spans="2:30" ht="3.65" customHeight="1">
      <c r="B3187" s="212"/>
      <c r="K3187" s="343"/>
      <c r="O3187" s="466"/>
      <c r="P3187" s="467"/>
      <c r="Q3187" s="468"/>
      <c r="R3187" s="470"/>
      <c r="S3187" s="875"/>
      <c r="T3187" s="335"/>
      <c r="U3187" s="875"/>
      <c r="V3187" s="350"/>
      <c r="W3187" s="350"/>
      <c r="X3187" s="875"/>
      <c r="Y3187" s="335"/>
      <c r="Z3187" s="875"/>
      <c r="AA3187" s="470"/>
      <c r="AB3187" s="483"/>
      <c r="AC3187" s="466"/>
      <c r="AD3187" s="467"/>
    </row>
    <row r="3188" spans="2:30" ht="3.65" customHeight="1">
      <c r="B3188" s="212"/>
      <c r="K3188" s="343"/>
      <c r="O3188" s="466"/>
      <c r="P3188" s="467"/>
      <c r="Q3188" s="468"/>
      <c r="R3188" s="470"/>
      <c r="S3188" s="875"/>
      <c r="T3188" s="335"/>
      <c r="U3188" s="875"/>
      <c r="V3188" s="350"/>
      <c r="W3188" s="350"/>
      <c r="X3188" s="875"/>
      <c r="Y3188" s="335"/>
      <c r="Z3188" s="875"/>
      <c r="AA3188" s="470"/>
      <c r="AB3188" s="483"/>
      <c r="AC3188" s="466"/>
      <c r="AD3188" s="467"/>
    </row>
    <row r="3189" spans="2:30" ht="3.65" customHeight="1">
      <c r="B3189" s="212"/>
      <c r="K3189" s="343"/>
      <c r="O3189" s="466"/>
      <c r="P3189" s="467"/>
      <c r="Q3189" s="468"/>
      <c r="R3189" s="470"/>
      <c r="S3189" s="875"/>
      <c r="T3189" s="335"/>
      <c r="U3189" s="875"/>
      <c r="V3189" s="350"/>
      <c r="W3189" s="350"/>
      <c r="X3189" s="875"/>
      <c r="Y3189" s="335"/>
      <c r="Z3189" s="875"/>
      <c r="AA3189" s="470"/>
      <c r="AB3189" s="483"/>
      <c r="AC3189" s="466"/>
      <c r="AD3189" s="467"/>
    </row>
    <row r="3190" spans="2:30" ht="3.65" customHeight="1">
      <c r="B3190" s="212"/>
      <c r="K3190" s="343"/>
      <c r="O3190" s="466"/>
      <c r="P3190" s="467"/>
      <c r="Q3190" s="468"/>
      <c r="R3190" s="470"/>
      <c r="S3190" s="875"/>
      <c r="T3190" s="335"/>
      <c r="U3190" s="875"/>
      <c r="V3190" s="350"/>
      <c r="W3190" s="350"/>
      <c r="X3190" s="875"/>
      <c r="Y3190" s="335"/>
      <c r="Z3190" s="875"/>
      <c r="AA3190" s="470"/>
      <c r="AB3190" s="483"/>
      <c r="AC3190" s="466"/>
      <c r="AD3190" s="467"/>
    </row>
    <row r="3191" spans="2:30" ht="3.65" customHeight="1">
      <c r="B3191" s="212"/>
      <c r="K3191" s="343"/>
      <c r="O3191" s="466"/>
      <c r="P3191" s="467"/>
      <c r="Q3191" s="468"/>
      <c r="R3191" s="470"/>
      <c r="S3191" s="875"/>
      <c r="T3191" s="335"/>
      <c r="U3191" s="875"/>
      <c r="V3191" s="350"/>
      <c r="W3191" s="350"/>
      <c r="X3191" s="875"/>
      <c r="Y3191" s="335"/>
      <c r="Z3191" s="875"/>
      <c r="AA3191" s="470"/>
      <c r="AB3191" s="483"/>
      <c r="AC3191" s="466"/>
      <c r="AD3191" s="467"/>
    </row>
    <row r="3192" spans="2:30" ht="3.65" customHeight="1">
      <c r="B3192" s="212"/>
      <c r="K3192" s="343"/>
      <c r="O3192" s="466"/>
      <c r="P3192" s="467"/>
      <c r="Q3192" s="468"/>
      <c r="R3192" s="470"/>
      <c r="S3192" s="875"/>
      <c r="T3192" s="335"/>
      <c r="U3192" s="875"/>
      <c r="V3192" s="350"/>
      <c r="W3192" s="350"/>
      <c r="X3192" s="875"/>
      <c r="Y3192" s="335"/>
      <c r="Z3192" s="875"/>
      <c r="AA3192" s="470"/>
      <c r="AB3192" s="483"/>
      <c r="AC3192" s="466"/>
      <c r="AD3192" s="467"/>
    </row>
    <row r="3193" spans="2:30" ht="3.65" customHeight="1">
      <c r="B3193" s="212"/>
      <c r="K3193" s="343"/>
      <c r="O3193" s="466"/>
      <c r="P3193" s="467"/>
      <c r="Q3193" s="468"/>
      <c r="R3193" s="470"/>
      <c r="S3193" s="875"/>
      <c r="T3193" s="335"/>
      <c r="U3193" s="875"/>
      <c r="V3193" s="350"/>
      <c r="W3193" s="350"/>
      <c r="X3193" s="875"/>
      <c r="Y3193" s="335"/>
      <c r="Z3193" s="875"/>
      <c r="AA3193" s="470"/>
      <c r="AB3193" s="483"/>
      <c r="AC3193" s="466"/>
      <c r="AD3193" s="467"/>
    </row>
    <row r="3194" spans="2:30" ht="3.65" customHeight="1">
      <c r="B3194" s="212"/>
      <c r="K3194" s="343"/>
      <c r="O3194" s="466"/>
      <c r="P3194" s="467"/>
      <c r="Q3194" s="468"/>
      <c r="R3194" s="470"/>
      <c r="S3194" s="875"/>
      <c r="T3194" s="335"/>
      <c r="U3194" s="875"/>
      <c r="V3194" s="350"/>
      <c r="W3194" s="350"/>
      <c r="X3194" s="875"/>
      <c r="Y3194" s="335"/>
      <c r="Z3194" s="875"/>
      <c r="AA3194" s="470"/>
      <c r="AB3194" s="483"/>
      <c r="AC3194" s="466"/>
      <c r="AD3194" s="467"/>
    </row>
    <row r="3195" spans="2:30" ht="3.65" customHeight="1">
      <c r="B3195" s="212"/>
      <c r="K3195" s="343"/>
      <c r="O3195" s="466"/>
      <c r="P3195" s="467"/>
      <c r="Q3195" s="468"/>
      <c r="R3195" s="470"/>
      <c r="S3195" s="875"/>
      <c r="T3195" s="335"/>
      <c r="U3195" s="875"/>
      <c r="V3195" s="350"/>
      <c r="W3195" s="350"/>
      <c r="X3195" s="875"/>
      <c r="Y3195" s="335"/>
      <c r="Z3195" s="875"/>
      <c r="AA3195" s="470"/>
      <c r="AB3195" s="483"/>
      <c r="AC3195" s="466"/>
      <c r="AD3195" s="467"/>
    </row>
    <row r="3196" spans="2:30" ht="3.65" customHeight="1">
      <c r="B3196" s="212"/>
      <c r="K3196" s="343"/>
      <c r="O3196" s="466"/>
      <c r="P3196" s="467"/>
      <c r="Q3196" s="468"/>
      <c r="R3196" s="470"/>
      <c r="S3196" s="875"/>
      <c r="T3196" s="335"/>
      <c r="U3196" s="875"/>
      <c r="V3196" s="350"/>
      <c r="W3196" s="350"/>
      <c r="X3196" s="875"/>
      <c r="Y3196" s="335"/>
      <c r="Z3196" s="875"/>
      <c r="AA3196" s="470"/>
      <c r="AB3196" s="483"/>
      <c r="AC3196" s="466"/>
      <c r="AD3196" s="467"/>
    </row>
    <row r="3197" spans="2:30" ht="3.65" customHeight="1">
      <c r="B3197" s="212"/>
      <c r="K3197" s="343"/>
      <c r="O3197" s="466"/>
      <c r="P3197" s="467"/>
      <c r="Q3197" s="468"/>
      <c r="R3197" s="470"/>
      <c r="S3197" s="875"/>
      <c r="T3197" s="335"/>
      <c r="U3197" s="875"/>
      <c r="V3197" s="350"/>
      <c r="W3197" s="350"/>
      <c r="X3197" s="875"/>
      <c r="Y3197" s="335"/>
      <c r="Z3197" s="875"/>
      <c r="AA3197" s="470"/>
      <c r="AB3197" s="483"/>
      <c r="AC3197" s="466"/>
      <c r="AD3197" s="467"/>
    </row>
    <row r="3198" spans="2:30" ht="3.65" customHeight="1">
      <c r="B3198" s="212"/>
      <c r="K3198" s="343"/>
      <c r="O3198" s="466"/>
      <c r="P3198" s="467"/>
      <c r="Q3198" s="468"/>
      <c r="R3198" s="470"/>
      <c r="S3198" s="875"/>
      <c r="T3198" s="335"/>
      <c r="U3198" s="875"/>
      <c r="V3198" s="350"/>
      <c r="W3198" s="350"/>
      <c r="X3198" s="875"/>
      <c r="Y3198" s="335"/>
      <c r="Z3198" s="875"/>
      <c r="AA3198" s="470"/>
      <c r="AB3198" s="483"/>
      <c r="AC3198" s="466"/>
      <c r="AD3198" s="467"/>
    </row>
    <row r="3199" spans="2:30" ht="3.65" customHeight="1">
      <c r="B3199" s="212"/>
      <c r="K3199" s="343"/>
      <c r="O3199" s="466"/>
      <c r="P3199" s="467"/>
      <c r="Q3199" s="468"/>
      <c r="R3199" s="470"/>
      <c r="S3199" s="899"/>
      <c r="T3199" s="335"/>
      <c r="U3199" s="900"/>
      <c r="V3199" s="350"/>
      <c r="W3199" s="350"/>
      <c r="X3199" s="899"/>
      <c r="Y3199" s="335"/>
      <c r="Z3199" s="900"/>
      <c r="AA3199" s="470"/>
      <c r="AB3199" s="483"/>
      <c r="AC3199" s="466"/>
      <c r="AD3199" s="467"/>
    </row>
    <row r="3200" spans="2:30" ht="3.65" customHeight="1">
      <c r="B3200" s="212"/>
      <c r="K3200" s="343"/>
      <c r="O3200" s="466"/>
      <c r="P3200" s="467"/>
      <c r="Q3200" s="468"/>
      <c r="R3200" s="470"/>
      <c r="S3200" s="902"/>
      <c r="T3200" s="903"/>
      <c r="U3200" s="904"/>
      <c r="V3200" s="350"/>
      <c r="W3200" s="350"/>
      <c r="X3200" s="902"/>
      <c r="Y3200" s="903"/>
      <c r="Z3200" s="904"/>
      <c r="AA3200" s="470"/>
      <c r="AB3200" s="483"/>
      <c r="AC3200" s="466"/>
      <c r="AD3200" s="467"/>
    </row>
    <row r="3201" spans="2:30" ht="3.65" customHeight="1">
      <c r="B3201" s="212"/>
      <c r="K3201" s="343"/>
      <c r="O3201" s="466"/>
      <c r="P3201" s="467"/>
      <c r="Q3201" s="468"/>
      <c r="R3201" s="470"/>
      <c r="S3201" s="470"/>
      <c r="T3201" s="470"/>
      <c r="U3201" s="470"/>
      <c r="V3201" s="350"/>
      <c r="W3201" s="350"/>
      <c r="X3201" s="470"/>
      <c r="Y3201" s="470"/>
      <c r="Z3201" s="470"/>
      <c r="AA3201" s="470"/>
      <c r="AB3201" s="483"/>
      <c r="AC3201" s="466"/>
      <c r="AD3201" s="467"/>
    </row>
    <row r="3202" spans="2:30" ht="3.65" customHeight="1">
      <c r="B3202" s="212"/>
      <c r="K3202" s="343"/>
      <c r="O3202" s="466"/>
      <c r="P3202" s="467"/>
      <c r="Q3202" s="468"/>
      <c r="R3202" s="470"/>
      <c r="S3202" s="470"/>
      <c r="T3202" s="470"/>
      <c r="U3202" s="470"/>
      <c r="V3202" s="350"/>
      <c r="W3202" s="350"/>
      <c r="X3202" s="470"/>
      <c r="Y3202" s="470"/>
      <c r="Z3202" s="470"/>
      <c r="AA3202" s="470"/>
      <c r="AB3202" s="483"/>
      <c r="AC3202" s="466"/>
      <c r="AD3202" s="467"/>
    </row>
    <row r="3203" spans="2:30" ht="3.65" customHeight="1">
      <c r="B3203" s="212"/>
      <c r="K3203" s="343"/>
      <c r="O3203" s="466"/>
      <c r="P3203" s="467"/>
      <c r="Q3203" s="468"/>
      <c r="R3203" s="470"/>
      <c r="S3203" s="470"/>
      <c r="T3203" s="470"/>
      <c r="U3203" s="470"/>
      <c r="V3203" s="350"/>
      <c r="W3203" s="350"/>
      <c r="X3203" s="470"/>
      <c r="Y3203" s="470"/>
      <c r="Z3203" s="470"/>
      <c r="AA3203" s="470"/>
      <c r="AB3203" s="483"/>
      <c r="AC3203" s="466"/>
      <c r="AD3203" s="467"/>
    </row>
    <row r="3204" spans="2:30" ht="3.65" customHeight="1">
      <c r="B3204" s="212"/>
      <c r="K3204" s="343"/>
      <c r="O3204" s="466"/>
      <c r="P3204" s="467"/>
      <c r="Q3204" s="468"/>
      <c r="R3204" s="470"/>
      <c r="S3204" s="470"/>
      <c r="T3204" s="470"/>
      <c r="U3204" s="470"/>
      <c r="V3204" s="350"/>
      <c r="W3204" s="350"/>
      <c r="X3204" s="470"/>
      <c r="Y3204" s="470"/>
      <c r="Z3204" s="470"/>
      <c r="AA3204" s="470"/>
      <c r="AB3204" s="483"/>
      <c r="AC3204" s="466"/>
      <c r="AD3204" s="467"/>
    </row>
    <row r="3205" spans="2:30" ht="3.65" customHeight="1">
      <c r="B3205" s="212"/>
      <c r="K3205" s="343"/>
      <c r="O3205" s="466"/>
      <c r="P3205" s="467"/>
      <c r="Q3205" s="468"/>
      <c r="R3205" s="470"/>
      <c r="S3205" s="470"/>
      <c r="T3205" s="470"/>
      <c r="U3205" s="470"/>
      <c r="V3205" s="350"/>
      <c r="W3205" s="350"/>
      <c r="X3205" s="470"/>
      <c r="Y3205" s="470"/>
      <c r="Z3205" s="470"/>
      <c r="AA3205" s="470"/>
      <c r="AB3205" s="483"/>
      <c r="AC3205" s="466"/>
      <c r="AD3205" s="467"/>
    </row>
    <row r="3206" spans="2:30" ht="3.65" customHeight="1">
      <c r="B3206" s="212"/>
      <c r="K3206" s="343"/>
      <c r="O3206" s="466"/>
      <c r="P3206" s="467"/>
      <c r="Q3206" s="468"/>
      <c r="R3206" s="470"/>
      <c r="S3206" s="470"/>
      <c r="T3206" s="470"/>
      <c r="U3206" s="470"/>
      <c r="V3206" s="350"/>
      <c r="W3206" s="350"/>
      <c r="X3206" s="470"/>
      <c r="Y3206" s="470"/>
      <c r="Z3206" s="470"/>
      <c r="AA3206" s="470"/>
      <c r="AB3206" s="483"/>
      <c r="AC3206" s="466"/>
      <c r="AD3206" s="467"/>
    </row>
    <row r="3207" spans="2:30" ht="3.65" customHeight="1">
      <c r="B3207" s="212"/>
      <c r="K3207" s="343"/>
      <c r="O3207" s="466"/>
      <c r="P3207" s="467"/>
      <c r="Q3207" s="468"/>
      <c r="R3207" s="470"/>
      <c r="S3207" s="470"/>
      <c r="T3207" s="470"/>
      <c r="U3207" s="470"/>
      <c r="V3207" s="350"/>
      <c r="W3207" s="350"/>
      <c r="X3207" s="470"/>
      <c r="Y3207" s="470"/>
      <c r="Z3207" s="470"/>
      <c r="AA3207" s="470"/>
      <c r="AB3207" s="483"/>
      <c r="AC3207" s="466"/>
      <c r="AD3207" s="467"/>
    </row>
    <row r="3208" spans="2:30" ht="3.65" customHeight="1">
      <c r="B3208" s="212"/>
      <c r="K3208" s="343"/>
      <c r="O3208" s="466"/>
      <c r="P3208" s="467"/>
      <c r="Q3208" s="468"/>
      <c r="R3208" s="470"/>
      <c r="S3208" s="470"/>
      <c r="T3208" s="470"/>
      <c r="U3208" s="470"/>
      <c r="V3208" s="350"/>
      <c r="W3208" s="350"/>
      <c r="X3208" s="470"/>
      <c r="Y3208" s="470"/>
      <c r="Z3208" s="470"/>
      <c r="AA3208" s="470"/>
      <c r="AB3208" s="483"/>
      <c r="AC3208" s="466"/>
      <c r="AD3208" s="467"/>
    </row>
    <row r="3209" spans="2:30" ht="3.65" customHeight="1">
      <c r="B3209" s="212"/>
      <c r="K3209" s="343"/>
      <c r="O3209" s="466"/>
      <c r="P3209" s="467"/>
      <c r="Q3209" s="468"/>
      <c r="R3209" s="470"/>
      <c r="S3209" s="470"/>
      <c r="T3209" s="470"/>
      <c r="U3209" s="470"/>
      <c r="V3209" s="350"/>
      <c r="W3209" s="350"/>
      <c r="X3209" s="470"/>
      <c r="Y3209" s="470"/>
      <c r="Z3209" s="470"/>
      <c r="AA3209" s="470"/>
      <c r="AB3209" s="483"/>
      <c r="AC3209" s="466"/>
      <c r="AD3209" s="467"/>
    </row>
    <row r="3210" spans="2:30" ht="3.65" customHeight="1">
      <c r="B3210" s="212"/>
      <c r="K3210" s="343"/>
      <c r="O3210" s="466"/>
      <c r="P3210" s="467"/>
      <c r="Q3210" s="468"/>
      <c r="R3210" s="470"/>
      <c r="S3210" s="470"/>
      <c r="T3210" s="470"/>
      <c r="U3210" s="470"/>
      <c r="V3210" s="350"/>
      <c r="W3210" s="350"/>
      <c r="X3210" s="470"/>
      <c r="Y3210" s="470"/>
      <c r="Z3210" s="470"/>
      <c r="AA3210" s="470"/>
      <c r="AB3210" s="483"/>
      <c r="AC3210" s="466"/>
      <c r="AD3210" s="467"/>
    </row>
    <row r="3211" spans="2:30" ht="3.65" customHeight="1">
      <c r="B3211" s="212"/>
      <c r="K3211" s="343"/>
      <c r="O3211" s="466"/>
      <c r="P3211" s="467"/>
      <c r="Q3211" s="468"/>
      <c r="R3211" s="470"/>
      <c r="S3211" s="470"/>
      <c r="T3211" s="470"/>
      <c r="U3211" s="470"/>
      <c r="V3211" s="350"/>
      <c r="W3211" s="350"/>
      <c r="X3211" s="470"/>
      <c r="Y3211" s="470"/>
      <c r="Z3211" s="470"/>
      <c r="AA3211" s="470"/>
      <c r="AB3211" s="483"/>
      <c r="AC3211" s="466"/>
      <c r="AD3211" s="467"/>
    </row>
    <row r="3212" spans="2:30" ht="3.65" customHeight="1">
      <c r="B3212" s="212"/>
      <c r="K3212" s="343"/>
      <c r="O3212" s="466"/>
      <c r="P3212" s="467"/>
      <c r="Q3212" s="468"/>
      <c r="R3212" s="470"/>
      <c r="S3212" s="470"/>
      <c r="T3212" s="470"/>
      <c r="U3212" s="470"/>
      <c r="V3212" s="350"/>
      <c r="W3212" s="350"/>
      <c r="X3212" s="470"/>
      <c r="Y3212" s="470"/>
      <c r="Z3212" s="470"/>
      <c r="AA3212" s="470"/>
      <c r="AB3212" s="483"/>
      <c r="AC3212" s="466"/>
      <c r="AD3212" s="467"/>
    </row>
    <row r="3213" spans="2:30" ht="3.65" customHeight="1">
      <c r="B3213" s="212"/>
      <c r="K3213" s="343"/>
      <c r="O3213" s="466"/>
      <c r="P3213" s="467"/>
      <c r="Q3213" s="468"/>
      <c r="R3213" s="470"/>
      <c r="S3213" s="470"/>
      <c r="T3213" s="470"/>
      <c r="U3213" s="470"/>
      <c r="V3213" s="350"/>
      <c r="W3213" s="350"/>
      <c r="X3213" s="470"/>
      <c r="Y3213" s="470"/>
      <c r="Z3213" s="470"/>
      <c r="AA3213" s="470"/>
      <c r="AB3213" s="483"/>
      <c r="AC3213" s="466"/>
      <c r="AD3213" s="467"/>
    </row>
    <row r="3214" spans="2:30" ht="3.65" customHeight="1">
      <c r="B3214" s="212"/>
      <c r="K3214" s="343"/>
      <c r="O3214" s="466"/>
      <c r="P3214" s="467"/>
      <c r="Q3214" s="468"/>
      <c r="R3214" s="470"/>
      <c r="S3214" s="470"/>
      <c r="T3214" s="470"/>
      <c r="U3214" s="470"/>
      <c r="V3214" s="350"/>
      <c r="W3214" s="350"/>
      <c r="X3214" s="470"/>
      <c r="Y3214" s="470"/>
      <c r="Z3214" s="470"/>
      <c r="AA3214" s="470"/>
      <c r="AB3214" s="483"/>
      <c r="AC3214" s="466"/>
      <c r="AD3214" s="467"/>
    </row>
    <row r="3215" spans="2:30" ht="3.65" customHeight="1">
      <c r="B3215" s="212"/>
      <c r="K3215" s="343"/>
      <c r="O3215" s="466"/>
      <c r="P3215" s="467"/>
      <c r="Q3215" s="468"/>
      <c r="R3215" s="470"/>
      <c r="S3215" s="470"/>
      <c r="T3215" s="470"/>
      <c r="U3215" s="470"/>
      <c r="V3215" s="350"/>
      <c r="W3215" s="350"/>
      <c r="X3215" s="470"/>
      <c r="Y3215" s="470"/>
      <c r="Z3215" s="470"/>
      <c r="AA3215" s="470"/>
      <c r="AB3215" s="483"/>
      <c r="AC3215" s="466"/>
      <c r="AD3215" s="467"/>
    </row>
    <row r="3216" spans="2:30" ht="3.65" customHeight="1">
      <c r="B3216" s="212"/>
      <c r="K3216" s="343"/>
      <c r="O3216" s="466"/>
      <c r="P3216" s="467"/>
      <c r="Q3216" s="468"/>
      <c r="R3216" s="470"/>
      <c r="S3216" s="470"/>
      <c r="T3216" s="470"/>
      <c r="U3216" s="470"/>
      <c r="V3216" s="350"/>
      <c r="W3216" s="350"/>
      <c r="X3216" s="470"/>
      <c r="Y3216" s="470"/>
      <c r="Z3216" s="470"/>
      <c r="AA3216" s="470"/>
      <c r="AB3216" s="483"/>
      <c r="AC3216" s="466"/>
      <c r="AD3216" s="467"/>
    </row>
    <row r="3217" spans="2:30" ht="3.65" customHeight="1">
      <c r="B3217" s="212"/>
      <c r="K3217" s="343"/>
      <c r="O3217" s="466"/>
      <c r="P3217" s="467"/>
      <c r="Q3217" s="468"/>
      <c r="R3217" s="470"/>
      <c r="S3217" s="470"/>
      <c r="T3217" s="470"/>
      <c r="U3217" s="470"/>
      <c r="V3217" s="350"/>
      <c r="W3217" s="350"/>
      <c r="X3217" s="470"/>
      <c r="Y3217" s="470"/>
      <c r="Z3217" s="470"/>
      <c r="AA3217" s="470"/>
      <c r="AB3217" s="483"/>
      <c r="AC3217" s="466"/>
      <c r="AD3217" s="467"/>
    </row>
    <row r="3218" spans="2:30" ht="3.65" customHeight="1">
      <c r="B3218" s="212"/>
      <c r="K3218" s="343"/>
      <c r="O3218" s="466"/>
      <c r="P3218" s="467"/>
      <c r="Q3218" s="468"/>
      <c r="R3218" s="470"/>
      <c r="S3218" s="470"/>
      <c r="T3218" s="470"/>
      <c r="U3218" s="470"/>
      <c r="V3218" s="350"/>
      <c r="W3218" s="350"/>
      <c r="X3218" s="470"/>
      <c r="Y3218" s="470"/>
      <c r="Z3218" s="470"/>
      <c r="AA3218" s="470"/>
      <c r="AB3218" s="483"/>
      <c r="AC3218" s="466"/>
      <c r="AD3218" s="467"/>
    </row>
    <row r="3219" spans="2:30" ht="3.65" customHeight="1">
      <c r="B3219" s="212"/>
      <c r="K3219" s="343"/>
      <c r="O3219" s="466"/>
      <c r="P3219" s="467"/>
      <c r="Q3219" s="468"/>
      <c r="R3219" s="470"/>
      <c r="S3219" s="470"/>
      <c r="T3219" s="470"/>
      <c r="U3219" s="470"/>
      <c r="V3219" s="350"/>
      <c r="W3219" s="350"/>
      <c r="X3219" s="470"/>
      <c r="Y3219" s="470"/>
      <c r="Z3219" s="470"/>
      <c r="AA3219" s="470"/>
      <c r="AB3219" s="483"/>
      <c r="AC3219" s="466"/>
      <c r="AD3219" s="467"/>
    </row>
    <row r="3220" spans="2:30" ht="3.65" customHeight="1">
      <c r="B3220" s="212"/>
      <c r="K3220" s="343"/>
      <c r="O3220" s="466"/>
      <c r="P3220" s="467"/>
      <c r="Q3220" s="482"/>
      <c r="R3220" s="470"/>
      <c r="S3220" s="470"/>
      <c r="T3220" s="470"/>
      <c r="U3220" s="470"/>
      <c r="V3220" s="350"/>
      <c r="W3220" s="350"/>
      <c r="X3220" s="470"/>
      <c r="Y3220" s="470"/>
      <c r="Z3220" s="470"/>
      <c r="AA3220" s="470"/>
      <c r="AB3220" s="483"/>
      <c r="AC3220" s="466"/>
      <c r="AD3220" s="467"/>
    </row>
    <row r="3221" spans="2:30" ht="3.65" customHeight="1">
      <c r="B3221" s="212"/>
      <c r="K3221" s="343"/>
      <c r="O3221" s="466"/>
      <c r="P3221" s="467"/>
      <c r="Q3221" s="468"/>
      <c r="R3221" s="470"/>
      <c r="S3221" s="470"/>
      <c r="T3221" s="470"/>
      <c r="U3221" s="470"/>
      <c r="V3221" s="470"/>
      <c r="W3221" s="470"/>
      <c r="X3221" s="470"/>
      <c r="Y3221" s="470"/>
      <c r="Z3221" s="470"/>
      <c r="AA3221" s="470"/>
      <c r="AB3221" s="483"/>
      <c r="AC3221" s="466"/>
      <c r="AD3221" s="467"/>
    </row>
    <row r="3222" spans="2:30" ht="3.65" customHeight="1">
      <c r="B3222" s="212"/>
      <c r="K3222" s="343"/>
      <c r="O3222" s="466"/>
      <c r="P3222" s="467"/>
      <c r="Q3222" s="468"/>
      <c r="R3222" s="470"/>
      <c r="S3222" s="470"/>
      <c r="T3222" s="470"/>
      <c r="U3222" s="470"/>
      <c r="V3222" s="470"/>
      <c r="W3222" s="470"/>
      <c r="X3222" s="470"/>
      <c r="Y3222" s="470"/>
      <c r="Z3222" s="470"/>
      <c r="AA3222" s="470"/>
      <c r="AB3222" s="470"/>
      <c r="AC3222" s="466"/>
      <c r="AD3222" s="467"/>
    </row>
    <row r="3223" spans="2:30" ht="3.65" customHeight="1">
      <c r="B3223" s="212"/>
      <c r="K3223" s="343"/>
      <c r="O3223" s="466"/>
      <c r="P3223" s="467"/>
      <c r="Q3223" s="468"/>
      <c r="R3223" s="470"/>
      <c r="S3223" s="470"/>
      <c r="T3223" s="470"/>
      <c r="U3223" s="470"/>
      <c r="V3223" s="470"/>
      <c r="W3223" s="470"/>
      <c r="X3223" s="470"/>
      <c r="Y3223" s="470"/>
      <c r="Z3223" s="470"/>
      <c r="AA3223" s="470"/>
      <c r="AB3223" s="470"/>
      <c r="AC3223" s="466"/>
      <c r="AD3223" s="467"/>
    </row>
    <row r="3224" spans="2:30" ht="3.65" customHeight="1">
      <c r="B3224" s="212"/>
      <c r="K3224" s="343"/>
      <c r="O3224" s="466"/>
      <c r="P3224" s="467"/>
      <c r="Q3224" s="468"/>
      <c r="R3224" s="470"/>
      <c r="S3224" s="470"/>
      <c r="T3224" s="470"/>
      <c r="U3224" s="470"/>
      <c r="V3224" s="470"/>
      <c r="W3224" s="470"/>
      <c r="X3224" s="470"/>
      <c r="Y3224" s="470"/>
      <c r="Z3224" s="470"/>
      <c r="AA3224" s="470"/>
      <c r="AB3224" s="470"/>
      <c r="AC3224" s="466"/>
      <c r="AD3224" s="467"/>
    </row>
    <row r="3225" spans="2:30" ht="3.65" customHeight="1">
      <c r="B3225" s="212"/>
      <c r="K3225" s="343"/>
      <c r="O3225" s="466"/>
      <c r="P3225" s="467"/>
      <c r="Q3225" s="468"/>
      <c r="R3225" s="470"/>
      <c r="S3225" s="470"/>
      <c r="T3225" s="470"/>
      <c r="U3225" s="470"/>
      <c r="V3225" s="470"/>
      <c r="W3225" s="470"/>
      <c r="X3225" s="470"/>
      <c r="Y3225" s="470"/>
      <c r="Z3225" s="470"/>
      <c r="AA3225" s="470"/>
      <c r="AB3225" s="470"/>
      <c r="AC3225" s="466"/>
      <c r="AD3225" s="467"/>
    </row>
    <row r="3226" spans="2:30" ht="3.65" customHeight="1">
      <c r="B3226" s="212"/>
      <c r="K3226" s="343"/>
      <c r="O3226" s="466"/>
      <c r="P3226" s="467"/>
      <c r="Q3226" s="468"/>
      <c r="R3226" s="470"/>
      <c r="S3226" s="470"/>
      <c r="T3226" s="470"/>
      <c r="U3226" s="470"/>
      <c r="V3226" s="470"/>
      <c r="W3226" s="470"/>
      <c r="X3226" s="470"/>
      <c r="Y3226" s="470"/>
      <c r="Z3226" s="470"/>
      <c r="AA3226" s="470"/>
      <c r="AB3226" s="470"/>
      <c r="AC3226" s="466"/>
      <c r="AD3226" s="467"/>
    </row>
    <row r="3227" spans="2:30" ht="3.65" customHeight="1">
      <c r="B3227" s="212"/>
      <c r="K3227" s="343"/>
      <c r="O3227" s="466"/>
      <c r="P3227" s="467"/>
      <c r="Q3227" s="468"/>
      <c r="R3227" s="470"/>
      <c r="S3227" s="470"/>
      <c r="T3227" s="470"/>
      <c r="U3227" s="470"/>
      <c r="V3227" s="470"/>
      <c r="W3227" s="470"/>
      <c r="X3227" s="470"/>
      <c r="Y3227" s="470"/>
      <c r="Z3227" s="470"/>
      <c r="AA3227" s="470"/>
      <c r="AB3227" s="470"/>
      <c r="AC3227" s="466"/>
      <c r="AD3227" s="467"/>
    </row>
    <row r="3228" spans="2:30" ht="3.65" customHeight="1">
      <c r="B3228" s="212"/>
      <c r="K3228" s="343"/>
      <c r="O3228" s="466"/>
      <c r="P3228" s="467"/>
      <c r="Q3228" s="468"/>
      <c r="R3228" s="470"/>
      <c r="S3228" s="470"/>
      <c r="T3228" s="470"/>
      <c r="U3228" s="470"/>
      <c r="V3228" s="470"/>
      <c r="W3228" s="470"/>
      <c r="X3228" s="470"/>
      <c r="Y3228" s="470"/>
      <c r="Z3228" s="470"/>
      <c r="AA3228" s="470"/>
      <c r="AB3228" s="470"/>
      <c r="AC3228" s="466"/>
      <c r="AD3228" s="467"/>
    </row>
    <row r="3229" spans="2:30" ht="3.65" customHeight="1">
      <c r="B3229" s="212"/>
      <c r="K3229" s="343"/>
      <c r="O3229" s="466"/>
      <c r="P3229" s="467"/>
      <c r="Q3229" s="468"/>
      <c r="R3229" s="470"/>
      <c r="S3229" s="470"/>
      <c r="T3229" s="470"/>
      <c r="U3229" s="470"/>
      <c r="V3229" s="470"/>
      <c r="W3229" s="470"/>
      <c r="X3229" s="470"/>
      <c r="Y3229" s="470"/>
      <c r="Z3229" s="470"/>
      <c r="AA3229" s="470"/>
      <c r="AB3229" s="470"/>
      <c r="AC3229" s="466"/>
      <c r="AD3229" s="467"/>
    </row>
    <row r="3230" spans="2:30" ht="3.65" customHeight="1">
      <c r="B3230" s="212"/>
      <c r="K3230" s="343"/>
      <c r="O3230" s="466"/>
      <c r="P3230" s="467"/>
      <c r="Q3230" s="468"/>
      <c r="R3230" s="470"/>
      <c r="S3230" s="470"/>
      <c r="T3230" s="470"/>
      <c r="U3230" s="470"/>
      <c r="V3230" s="470"/>
      <c r="W3230" s="470"/>
      <c r="X3230" s="470"/>
      <c r="Y3230" s="470"/>
      <c r="Z3230" s="470"/>
      <c r="AA3230" s="470"/>
      <c r="AB3230" s="470"/>
      <c r="AC3230" s="466"/>
      <c r="AD3230" s="467"/>
    </row>
    <row r="3231" spans="2:30" ht="3.65" customHeight="1">
      <c r="B3231" s="212"/>
      <c r="K3231" s="343"/>
      <c r="O3231" s="466"/>
      <c r="P3231" s="467"/>
      <c r="Q3231" s="468"/>
      <c r="R3231" s="470"/>
      <c r="S3231" s="470"/>
      <c r="T3231" s="470"/>
      <c r="U3231" s="470"/>
      <c r="V3231" s="470"/>
      <c r="W3231" s="470"/>
      <c r="X3231" s="470"/>
      <c r="Y3231" s="470"/>
      <c r="Z3231" s="470"/>
      <c r="AA3231" s="470"/>
      <c r="AB3231" s="470"/>
      <c r="AC3231" s="466"/>
      <c r="AD3231" s="467"/>
    </row>
    <row r="3232" spans="2:30" ht="3.65" customHeight="1">
      <c r="B3232" s="212"/>
      <c r="K3232" s="343"/>
      <c r="O3232" s="466"/>
      <c r="P3232" s="467"/>
      <c r="Q3232" s="468"/>
      <c r="R3232" s="470"/>
      <c r="S3232" s="470"/>
      <c r="T3232" s="470"/>
      <c r="U3232" s="470"/>
      <c r="V3232" s="470"/>
      <c r="W3232" s="470"/>
      <c r="X3232" s="470"/>
      <c r="Y3232" s="470"/>
      <c r="Z3232" s="470"/>
      <c r="AA3232" s="470"/>
      <c r="AB3232" s="470"/>
      <c r="AC3232" s="466"/>
      <c r="AD3232" s="467"/>
    </row>
    <row r="3233" spans="2:109" ht="3.65" customHeight="1">
      <c r="B3233" s="212"/>
      <c r="K3233" s="343"/>
      <c r="O3233" s="466"/>
      <c r="P3233" s="467"/>
      <c r="Q3233" s="468"/>
      <c r="R3233" s="470"/>
      <c r="S3233" s="470"/>
      <c r="T3233" s="470"/>
      <c r="U3233" s="470"/>
      <c r="V3233" s="470"/>
      <c r="W3233" s="470"/>
      <c r="X3233" s="470"/>
      <c r="Y3233" s="470"/>
      <c r="Z3233" s="470"/>
      <c r="AA3233" s="470"/>
      <c r="AB3233" s="470"/>
      <c r="AC3233" s="466"/>
      <c r="AD3233" s="467"/>
    </row>
    <row r="3234" spans="2:109" ht="3.65" customHeight="1">
      <c r="B3234" s="212"/>
      <c r="K3234" s="343"/>
      <c r="O3234" s="466"/>
      <c r="P3234" s="467"/>
      <c r="Q3234" s="468"/>
      <c r="R3234" s="470"/>
      <c r="S3234" s="470"/>
      <c r="T3234" s="470"/>
      <c r="U3234" s="470"/>
      <c r="V3234" s="470"/>
      <c r="W3234" s="470"/>
      <c r="X3234" s="470"/>
      <c r="Y3234" s="470"/>
      <c r="Z3234" s="470"/>
      <c r="AA3234" s="470"/>
      <c r="AB3234" s="470"/>
      <c r="AC3234" s="466"/>
      <c r="AD3234" s="467"/>
    </row>
    <row r="3235" spans="2:109" ht="3.65" customHeight="1">
      <c r="B3235" s="212"/>
      <c r="K3235" s="343"/>
      <c r="O3235" s="466"/>
      <c r="P3235" s="467"/>
      <c r="Q3235" s="468"/>
      <c r="R3235" s="470"/>
      <c r="S3235" s="470"/>
      <c r="T3235" s="470"/>
      <c r="U3235" s="470"/>
      <c r="V3235" s="470"/>
      <c r="W3235" s="470"/>
      <c r="X3235" s="470"/>
      <c r="Y3235" s="470"/>
      <c r="Z3235" s="470"/>
      <c r="AA3235" s="470"/>
      <c r="AB3235" s="470"/>
      <c r="AC3235" s="466"/>
      <c r="AD3235" s="467"/>
    </row>
    <row r="3236" spans="2:109" ht="3.65" customHeight="1">
      <c r="B3236" s="212"/>
      <c r="K3236" s="343"/>
      <c r="O3236" s="466"/>
      <c r="P3236" s="467"/>
      <c r="Q3236" s="468"/>
      <c r="R3236" s="470"/>
      <c r="S3236" s="470"/>
      <c r="T3236" s="470"/>
      <c r="U3236" s="470"/>
      <c r="V3236" s="470"/>
      <c r="W3236" s="470"/>
      <c r="X3236" s="470"/>
      <c r="Y3236" s="470"/>
      <c r="Z3236" s="470"/>
      <c r="AA3236" s="470"/>
      <c r="AB3236" s="470"/>
      <c r="AC3236" s="466"/>
      <c r="AD3236" s="467"/>
    </row>
    <row r="3237" spans="2:109" ht="3.65" customHeight="1">
      <c r="B3237" s="212"/>
      <c r="K3237" s="343"/>
      <c r="O3237" s="492"/>
      <c r="P3237" s="493"/>
      <c r="Q3237" s="468"/>
      <c r="R3237" s="470"/>
      <c r="S3237" s="470"/>
      <c r="T3237" s="470"/>
      <c r="U3237" s="470"/>
      <c r="V3237" s="470"/>
      <c r="W3237" s="470"/>
      <c r="X3237" s="470"/>
      <c r="Y3237" s="470"/>
      <c r="Z3237" s="470"/>
      <c r="AA3237" s="470"/>
      <c r="AB3237" s="483"/>
      <c r="AC3237" s="492"/>
      <c r="AD3237" s="493"/>
    </row>
    <row r="3238" spans="2:109" ht="3.65" customHeight="1">
      <c r="B3238" s="212"/>
      <c r="K3238" s="343"/>
      <c r="O3238" s="492"/>
      <c r="P3238" s="493"/>
      <c r="Q3238" s="496"/>
      <c r="R3238" s="470"/>
      <c r="S3238" s="470"/>
      <c r="T3238" s="470"/>
      <c r="U3238" s="470"/>
      <c r="V3238" s="470"/>
      <c r="W3238" s="470"/>
      <c r="X3238" s="470"/>
      <c r="Y3238" s="994" t="s">
        <v>220</v>
      </c>
      <c r="Z3238" s="994"/>
      <c r="AA3238" s="994"/>
      <c r="AB3238" s="995"/>
      <c r="AC3238" s="492"/>
      <c r="AD3238" s="493"/>
    </row>
    <row r="3239" spans="2:109" ht="3.65" customHeight="1">
      <c r="B3239" s="212"/>
      <c r="K3239" s="343"/>
      <c r="O3239" s="492"/>
      <c r="P3239" s="493"/>
      <c r="Q3239" s="497"/>
      <c r="R3239" s="498"/>
      <c r="S3239" s="498"/>
      <c r="T3239" s="498"/>
      <c r="U3239" s="498"/>
      <c r="V3239" s="498"/>
      <c r="W3239" s="498"/>
      <c r="X3239" s="498"/>
      <c r="Y3239" s="1542"/>
      <c r="Z3239" s="1542"/>
      <c r="AA3239" s="1542"/>
      <c r="AB3239" s="1545"/>
      <c r="AC3239" s="492"/>
      <c r="AD3239" s="493"/>
    </row>
    <row r="3240" spans="2:109" ht="3.65" customHeight="1">
      <c r="B3240" s="212"/>
      <c r="K3240" s="343"/>
      <c r="O3240" s="486"/>
      <c r="P3240" s="487"/>
      <c r="Q3240" s="487"/>
      <c r="R3240" s="487"/>
      <c r="S3240" s="487"/>
      <c r="T3240" s="487"/>
      <c r="U3240" s="487"/>
      <c r="V3240" s="487"/>
      <c r="W3240" s="487"/>
      <c r="X3240" s="487"/>
      <c r="Y3240" s="487"/>
      <c r="Z3240" s="487"/>
      <c r="AA3240" s="487"/>
      <c r="AB3240" s="487"/>
      <c r="AC3240" s="487"/>
      <c r="AD3240" s="488"/>
    </row>
    <row r="3241" spans="2:109" ht="3.65" customHeight="1">
      <c r="B3241" s="212"/>
      <c r="K3241" s="343"/>
      <c r="O3241" s="489"/>
      <c r="P3241" s="490"/>
      <c r="Q3241" s="490"/>
      <c r="R3241" s="490"/>
      <c r="S3241" s="490"/>
      <c r="T3241" s="490"/>
      <c r="U3241" s="490"/>
      <c r="V3241" s="490"/>
      <c r="W3241" s="490"/>
      <c r="X3241" s="490"/>
      <c r="Y3241" s="490"/>
      <c r="Z3241" s="490"/>
      <c r="AA3241" s="490"/>
      <c r="AB3241" s="490"/>
      <c r="AC3241" s="490"/>
      <c r="AD3241" s="491"/>
    </row>
    <row r="3242" spans="2:109" ht="3.65" customHeight="1">
      <c r="B3242" s="212"/>
      <c r="K3242" s="343"/>
      <c r="O3242" s="476"/>
      <c r="P3242" s="477"/>
      <c r="Q3242" s="477"/>
      <c r="R3242" s="477"/>
      <c r="S3242" s="477"/>
      <c r="T3242" s="477"/>
      <c r="U3242" s="477"/>
      <c r="V3242" s="477"/>
      <c r="W3242" s="477"/>
      <c r="X3242" s="477"/>
      <c r="Y3242" s="477"/>
      <c r="Z3242" s="477"/>
      <c r="AA3242" s="477"/>
      <c r="AB3242" s="477"/>
      <c r="AC3242" s="477"/>
      <c r="AD3242" s="478"/>
    </row>
    <row r="3243" spans="2:109" ht="3.65" customHeight="1">
      <c r="B3243" s="212"/>
      <c r="K3243" s="343"/>
      <c r="O3243" s="476"/>
      <c r="P3243" s="477"/>
      <c r="Q3243" s="477"/>
      <c r="R3243" s="477"/>
      <c r="S3243" s="477"/>
      <c r="T3243" s="477"/>
      <c r="U3243" s="477"/>
      <c r="V3243" s="477"/>
      <c r="W3243" s="477"/>
      <c r="X3243" s="477"/>
      <c r="Y3243" s="477"/>
      <c r="Z3243" s="477"/>
      <c r="AA3243" s="477"/>
      <c r="AB3243" s="477"/>
      <c r="AC3243" s="477"/>
      <c r="AD3243" s="478"/>
    </row>
    <row r="3244" spans="2:109" ht="3.65" customHeight="1">
      <c r="B3244" s="212"/>
      <c r="K3244" s="343"/>
      <c r="O3244" s="476"/>
      <c r="P3244" s="477"/>
      <c r="Q3244" s="477"/>
      <c r="R3244" s="477"/>
      <c r="S3244" s="477"/>
      <c r="T3244" s="477"/>
      <c r="U3244" s="477"/>
      <c r="V3244" s="477"/>
      <c r="W3244" s="477"/>
      <c r="X3244" s="477"/>
      <c r="Y3244" s="477"/>
      <c r="Z3244" s="477"/>
      <c r="AA3244" s="477"/>
      <c r="AB3244" s="477"/>
      <c r="AC3244" s="477"/>
      <c r="AD3244" s="478"/>
    </row>
    <row r="3245" spans="2:109" ht="3.65" customHeight="1">
      <c r="B3245" s="212"/>
      <c r="K3245" s="343"/>
      <c r="O3245" s="479"/>
      <c r="P3245" s="480"/>
      <c r="Q3245" s="480"/>
      <c r="R3245" s="480"/>
      <c r="S3245" s="480"/>
      <c r="T3245" s="480"/>
      <c r="U3245" s="480"/>
      <c r="V3245" s="480"/>
      <c r="W3245" s="480"/>
      <c r="X3245" s="480"/>
      <c r="Y3245" s="480"/>
      <c r="Z3245" s="480"/>
      <c r="AA3245" s="480"/>
      <c r="AB3245" s="480"/>
      <c r="AC3245" s="480"/>
      <c r="AD3245" s="481"/>
    </row>
    <row r="3246" spans="2:109" ht="3.65" customHeight="1">
      <c r="B3246" s="212"/>
      <c r="K3246" s="343"/>
    </row>
    <row r="3247" spans="2:109" ht="3.65" customHeight="1">
      <c r="B3247" s="205"/>
      <c r="C3247" s="259"/>
      <c r="D3247" s="259"/>
      <c r="E3247" s="259"/>
      <c r="F3247" s="259"/>
      <c r="G3247" s="259"/>
      <c r="H3247" s="259"/>
      <c r="I3247" s="259"/>
      <c r="J3247" s="259"/>
      <c r="K3247" s="323"/>
      <c r="L3247" s="259"/>
      <c r="M3247" s="259"/>
      <c r="N3247" s="259"/>
      <c r="O3247" s="259"/>
      <c r="P3247" s="259"/>
      <c r="Q3247" s="259"/>
      <c r="R3247" s="259"/>
      <c r="S3247" s="259"/>
      <c r="T3247" s="259"/>
      <c r="U3247" s="259"/>
      <c r="V3247" s="259"/>
      <c r="W3247" s="259"/>
      <c r="X3247" s="259"/>
      <c r="Y3247" s="259"/>
      <c r="Z3247" s="259"/>
      <c r="AA3247" s="259"/>
      <c r="AB3247" s="259"/>
      <c r="AC3247" s="259"/>
      <c r="AD3247" s="259"/>
      <c r="AE3247" s="259"/>
      <c r="AF3247" s="259"/>
      <c r="AG3247" s="259"/>
      <c r="AH3247" s="259"/>
      <c r="AI3247" s="259"/>
      <c r="AJ3247" s="259"/>
      <c r="AK3247" s="259"/>
      <c r="AL3247" s="259"/>
      <c r="AM3247" s="259"/>
      <c r="AN3247" s="259"/>
      <c r="AO3247" s="259"/>
      <c r="AP3247" s="259"/>
      <c r="AQ3247" s="259"/>
      <c r="AR3247" s="259"/>
      <c r="AS3247" s="259"/>
      <c r="AT3247" s="259"/>
      <c r="AU3247" s="259"/>
      <c r="AV3247" s="259"/>
      <c r="AW3247" s="259"/>
      <c r="AX3247" s="259"/>
      <c r="AY3247" s="259"/>
      <c r="AZ3247" s="259"/>
      <c r="BA3247" s="259"/>
      <c r="BB3247" s="259"/>
      <c r="BC3247" s="259"/>
      <c r="BD3247" s="259"/>
      <c r="BE3247" s="259"/>
      <c r="BF3247" s="259"/>
      <c r="BG3247" s="259"/>
      <c r="BH3247" s="259"/>
      <c r="BI3247" s="259"/>
      <c r="BJ3247" s="259"/>
      <c r="BK3247" s="259"/>
      <c r="BL3247" s="259"/>
      <c r="BM3247" s="259"/>
      <c r="BN3247" s="259"/>
      <c r="BO3247" s="259"/>
      <c r="BP3247" s="259"/>
      <c r="BQ3247" s="259"/>
      <c r="BR3247" s="259"/>
      <c r="BS3247" s="259"/>
      <c r="BT3247" s="259"/>
      <c r="BU3247" s="259"/>
      <c r="BV3247" s="259"/>
      <c r="BW3247" s="259"/>
      <c r="BX3247" s="259"/>
      <c r="BY3247" s="259"/>
      <c r="BZ3247" s="259"/>
      <c r="CA3247" s="259"/>
      <c r="CB3247" s="259"/>
      <c r="CC3247" s="259"/>
      <c r="CD3247" s="259"/>
      <c r="CE3247" s="259"/>
      <c r="CF3247" s="259"/>
      <c r="CG3247" s="259"/>
      <c r="CH3247" s="259"/>
      <c r="CI3247" s="259"/>
      <c r="CJ3247" s="259"/>
      <c r="CK3247" s="259"/>
      <c r="CL3247" s="259"/>
      <c r="CM3247" s="259"/>
      <c r="CN3247" s="259"/>
      <c r="CO3247" s="259"/>
      <c r="CP3247" s="259"/>
      <c r="CQ3247" s="259"/>
      <c r="CR3247" s="259"/>
      <c r="CS3247" s="259"/>
      <c r="CT3247" s="259"/>
      <c r="CU3247" s="259"/>
      <c r="CV3247" s="259"/>
      <c r="CW3247" s="259"/>
      <c r="CX3247" s="259"/>
      <c r="CY3247" s="259"/>
      <c r="CZ3247" s="259"/>
      <c r="DA3247" s="259"/>
      <c r="DB3247" s="259"/>
      <c r="DC3247" s="259"/>
      <c r="DD3247" s="259"/>
      <c r="DE3247" s="259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24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40" t="str">
        <f>"T_VBB"&amp;"X"&amp;G3249&amp;"X"&amp;I3249&amp;"X"&amp;J3249</f>
        <v>T_VBBX2500X1of2X2000</v>
      </c>
      <c r="C3249" s="208"/>
      <c r="D3249" s="209" t="s">
        <v>75</v>
      </c>
      <c r="E3249" s="341" t="s">
        <v>220</v>
      </c>
      <c r="F3249" s="208" t="s">
        <v>125</v>
      </c>
      <c r="G3249" s="456">
        <v>2500</v>
      </c>
      <c r="H3249" s="325" t="s">
        <v>117</v>
      </c>
      <c r="I3249" s="457" t="s">
        <v>192</v>
      </c>
      <c r="J3249" s="210">
        <v>2000</v>
      </c>
      <c r="K3249" s="342"/>
      <c r="L3249" s="260"/>
      <c r="M3249" s="260"/>
      <c r="N3249" s="260"/>
      <c r="O3249" s="260"/>
      <c r="P3249" s="260"/>
      <c r="Q3249" s="260"/>
      <c r="R3249" s="260"/>
      <c r="S3249" s="260"/>
      <c r="T3249" s="260"/>
      <c r="U3249" s="260"/>
      <c r="V3249" s="260"/>
      <c r="W3249" s="260"/>
      <c r="X3249" s="260"/>
      <c r="Y3249" s="260"/>
      <c r="Z3249" s="260"/>
      <c r="AA3249" s="260"/>
      <c r="AB3249" s="260"/>
      <c r="AC3249" s="260"/>
      <c r="AD3249" s="260"/>
      <c r="AE3249" s="260"/>
      <c r="AF3249" s="260"/>
      <c r="AG3249" s="260"/>
      <c r="AH3249" s="260"/>
      <c r="AI3249" s="260"/>
      <c r="AJ3249" s="260"/>
      <c r="AK3249" s="260"/>
      <c r="AL3249" s="260"/>
      <c r="AM3249" s="260"/>
      <c r="AN3249" s="260"/>
      <c r="AO3249" s="260"/>
      <c r="AP3249" s="260"/>
      <c r="AQ3249" s="260"/>
      <c r="AR3249" s="260"/>
      <c r="AS3249" s="260"/>
      <c r="AT3249" s="260"/>
      <c r="AU3249" s="260"/>
      <c r="AV3249" s="260"/>
      <c r="AW3249" s="260"/>
      <c r="AX3249" s="260"/>
      <c r="AY3249" s="260"/>
      <c r="AZ3249" s="260"/>
      <c r="BA3249" s="260"/>
      <c r="BB3249" s="260"/>
      <c r="BC3249" s="260"/>
      <c r="BD3249" s="260"/>
      <c r="BE3249" s="260"/>
      <c r="BF3249" s="260"/>
      <c r="BG3249" s="260"/>
      <c r="BH3249" s="260"/>
      <c r="BI3249" s="260"/>
      <c r="BJ3249" s="260"/>
      <c r="BK3249" s="260"/>
      <c r="BL3249" s="260"/>
      <c r="BM3249" s="260"/>
      <c r="BN3249" s="260"/>
      <c r="BO3249" s="260"/>
      <c r="BP3249" s="260"/>
      <c r="BQ3249" s="260"/>
      <c r="BR3249" s="260"/>
      <c r="BS3249" s="260"/>
      <c r="BT3249" s="260"/>
      <c r="BU3249" s="260"/>
      <c r="BV3249" s="260"/>
      <c r="BW3249" s="260"/>
      <c r="BX3249" s="260"/>
      <c r="BY3249" s="260"/>
      <c r="BZ3249" s="260"/>
      <c r="CA3249" s="260"/>
      <c r="CB3249" s="260"/>
      <c r="CC3249" s="260"/>
      <c r="CD3249" s="260"/>
      <c r="CE3249" s="260"/>
      <c r="CF3249" s="260"/>
      <c r="CG3249" s="260"/>
      <c r="CH3249" s="260"/>
      <c r="CI3249" s="260"/>
      <c r="CJ3249" s="260"/>
      <c r="CK3249" s="260"/>
      <c r="CL3249" s="260"/>
      <c r="CM3249" s="260"/>
      <c r="CN3249" s="260"/>
      <c r="CO3249" s="260"/>
      <c r="CP3249" s="260"/>
      <c r="CQ3249" s="260"/>
      <c r="CR3249" s="260"/>
      <c r="CS3249" s="260"/>
      <c r="CT3249" s="260"/>
      <c r="CU3249" s="260"/>
      <c r="CV3249" s="260"/>
      <c r="CW3249" s="260"/>
      <c r="CX3249" s="260"/>
      <c r="CY3249" s="260"/>
      <c r="CZ3249" s="260"/>
      <c r="DA3249" s="260"/>
      <c r="DB3249" s="260"/>
      <c r="DC3249" s="260"/>
      <c r="DD3249" s="260"/>
      <c r="DE3249" s="260"/>
    </row>
    <row r="3250" spans="2:109" ht="3.65" customHeight="1">
      <c r="B3250" s="326" t="str">
        <f>MID(D3249,1,1)&amp;"_"&amp;E3249&amp;"X"&amp;MID(H3249,3,4)&amp;"X"&amp;MID(J3249,3,4)&amp;G3249&amp;I3249</f>
        <v>T_VBBX400X0025001of2</v>
      </c>
      <c r="K3250" s="343"/>
    </row>
    <row r="3251" spans="2:109" ht="3.65" customHeight="1">
      <c r="B3251" s="212"/>
      <c r="K3251" s="343"/>
      <c r="O3251" s="486"/>
      <c r="P3251" s="487"/>
      <c r="Q3251" s="487"/>
      <c r="R3251" s="487"/>
      <c r="S3251" s="487"/>
      <c r="T3251" s="487"/>
      <c r="U3251" s="487"/>
      <c r="V3251" s="487"/>
      <c r="W3251" s="487"/>
      <c r="X3251" s="487"/>
      <c r="Y3251" s="487"/>
      <c r="Z3251" s="487"/>
      <c r="AA3251" s="487"/>
      <c r="AB3251" s="487"/>
      <c r="AC3251" s="487"/>
      <c r="AD3251" s="488"/>
    </row>
    <row r="3252" spans="2:109" ht="3.65" customHeight="1">
      <c r="B3252" s="212"/>
      <c r="K3252" s="343"/>
      <c r="O3252" s="489"/>
      <c r="P3252" s="490"/>
      <c r="Q3252" s="490"/>
      <c r="R3252" s="490"/>
      <c r="S3252" s="490"/>
      <c r="T3252" s="490"/>
      <c r="U3252" s="490"/>
      <c r="V3252" s="490"/>
      <c r="W3252" s="490"/>
      <c r="X3252" s="490"/>
      <c r="Y3252" s="490"/>
      <c r="Z3252" s="490"/>
      <c r="AA3252" s="490"/>
      <c r="AB3252" s="490"/>
      <c r="AC3252" s="490"/>
      <c r="AD3252" s="491"/>
    </row>
    <row r="3253" spans="2:109" ht="3.65" customHeight="1">
      <c r="B3253" s="212"/>
      <c r="K3253" s="343"/>
      <c r="O3253" s="466"/>
      <c r="P3253" s="467"/>
      <c r="Q3253" s="956" t="s">
        <v>111</v>
      </c>
      <c r="R3253" s="956"/>
      <c r="S3253" s="956"/>
      <c r="T3253" s="956"/>
      <c r="U3253" s="500"/>
      <c r="V3253" s="470"/>
      <c r="W3253" s="470"/>
      <c r="X3253" s="470"/>
      <c r="AC3253" s="466"/>
      <c r="AD3253" s="467"/>
    </row>
    <row r="3254" spans="2:109" ht="3.65" customHeight="1">
      <c r="B3254" s="212"/>
      <c r="K3254" s="343"/>
      <c r="O3254" s="466"/>
      <c r="P3254" s="467"/>
      <c r="Q3254" s="958"/>
      <c r="R3254" s="958"/>
      <c r="S3254" s="958"/>
      <c r="T3254" s="958"/>
      <c r="U3254" s="470"/>
      <c r="V3254" s="470"/>
      <c r="W3254" s="470"/>
      <c r="X3254" s="470"/>
      <c r="AC3254" s="466"/>
      <c r="AD3254" s="467"/>
    </row>
    <row r="3255" spans="2:109" ht="3.65" customHeight="1">
      <c r="B3255" s="212"/>
      <c r="K3255" s="343"/>
      <c r="O3255" s="466"/>
      <c r="P3255" s="467"/>
      <c r="Q3255" s="958"/>
      <c r="R3255" s="958"/>
      <c r="S3255" s="958"/>
      <c r="T3255" s="958"/>
      <c r="U3255" s="350"/>
      <c r="V3255" s="350"/>
      <c r="W3255" s="350"/>
      <c r="X3255" s="470"/>
      <c r="AC3255" s="466"/>
      <c r="AD3255" s="467"/>
    </row>
    <row r="3256" spans="2:109" ht="3.65" customHeight="1">
      <c r="B3256" s="212"/>
      <c r="K3256" s="343"/>
      <c r="O3256" s="466"/>
      <c r="P3256" s="467"/>
      <c r="Q3256" s="495"/>
      <c r="R3256" s="349"/>
      <c r="S3256" s="896"/>
      <c r="T3256" s="897"/>
      <c r="U3256" s="898"/>
      <c r="V3256" s="350"/>
      <c r="W3256" s="350"/>
      <c r="X3256" s="896"/>
      <c r="Y3256" s="897"/>
      <c r="Z3256" s="898"/>
      <c r="AA3256" s="470"/>
      <c r="AB3256" s="483"/>
      <c r="AC3256" s="466"/>
      <c r="AD3256" s="467"/>
    </row>
    <row r="3257" spans="2:109" ht="3.65" customHeight="1">
      <c r="B3257" s="212"/>
      <c r="K3257" s="343"/>
      <c r="O3257" s="466"/>
      <c r="P3257" s="467"/>
      <c r="Q3257" s="468"/>
      <c r="R3257" s="470"/>
      <c r="S3257" s="899"/>
      <c r="T3257" s="335"/>
      <c r="U3257" s="900"/>
      <c r="V3257" s="350"/>
      <c r="W3257" s="350"/>
      <c r="X3257" s="899"/>
      <c r="Y3257" s="335"/>
      <c r="Z3257" s="900"/>
      <c r="AA3257" s="470"/>
      <c r="AB3257" s="483"/>
      <c r="AC3257" s="466"/>
      <c r="AD3257" s="467"/>
    </row>
    <row r="3258" spans="2:109" ht="3.65" customHeight="1">
      <c r="B3258" s="212"/>
      <c r="K3258" s="343"/>
      <c r="O3258" s="466"/>
      <c r="P3258" s="467"/>
      <c r="Q3258" s="468"/>
      <c r="R3258" s="470"/>
      <c r="S3258" s="875"/>
      <c r="T3258" s="335"/>
      <c r="U3258" s="875"/>
      <c r="V3258" s="350"/>
      <c r="W3258" s="350"/>
      <c r="X3258" s="875"/>
      <c r="Y3258" s="335"/>
      <c r="Z3258" s="875"/>
      <c r="AA3258" s="470"/>
      <c r="AB3258" s="483"/>
      <c r="AC3258" s="466"/>
      <c r="AD3258" s="467"/>
    </row>
    <row r="3259" spans="2:109" ht="3.65" customHeight="1">
      <c r="B3259" s="212"/>
      <c r="K3259" s="343"/>
      <c r="O3259" s="466"/>
      <c r="P3259" s="467"/>
      <c r="Q3259" s="468"/>
      <c r="R3259" s="470"/>
      <c r="S3259" s="875"/>
      <c r="T3259" s="335"/>
      <c r="U3259" s="875"/>
      <c r="V3259" s="350"/>
      <c r="W3259" s="350"/>
      <c r="X3259" s="875"/>
      <c r="Y3259" s="335"/>
      <c r="Z3259" s="875"/>
      <c r="AA3259" s="470"/>
      <c r="AB3259" s="483"/>
      <c r="AC3259" s="466"/>
      <c r="AD3259" s="467"/>
    </row>
    <row r="3260" spans="2:109" ht="3.65" customHeight="1">
      <c r="B3260" s="212"/>
      <c r="K3260" s="343"/>
      <c r="O3260" s="466"/>
      <c r="P3260" s="467"/>
      <c r="Q3260" s="468"/>
      <c r="R3260" s="470"/>
      <c r="S3260" s="875"/>
      <c r="T3260" s="335"/>
      <c r="U3260" s="875"/>
      <c r="V3260" s="350"/>
      <c r="W3260" s="350"/>
      <c r="X3260" s="875"/>
      <c r="Y3260" s="335"/>
      <c r="Z3260" s="875"/>
      <c r="AA3260" s="470"/>
      <c r="AB3260" s="483"/>
      <c r="AC3260" s="466"/>
      <c r="AD3260" s="467"/>
    </row>
    <row r="3261" spans="2:109" ht="3.65" customHeight="1">
      <c r="B3261" s="212"/>
      <c r="K3261" s="343"/>
      <c r="O3261" s="466"/>
      <c r="P3261" s="467"/>
      <c r="Q3261" s="468"/>
      <c r="R3261" s="470"/>
      <c r="S3261" s="875"/>
      <c r="T3261" s="335"/>
      <c r="U3261" s="875"/>
      <c r="V3261" s="350"/>
      <c r="W3261" s="350"/>
      <c r="X3261" s="875"/>
      <c r="Y3261" s="335"/>
      <c r="Z3261" s="875"/>
      <c r="AA3261" s="470"/>
      <c r="AB3261" s="483"/>
      <c r="AC3261" s="466"/>
      <c r="AD3261" s="467"/>
    </row>
    <row r="3262" spans="2:109" ht="3.65" customHeight="1">
      <c r="B3262" s="212"/>
      <c r="K3262" s="343"/>
      <c r="O3262" s="466"/>
      <c r="P3262" s="467"/>
      <c r="Q3262" s="468"/>
      <c r="R3262" s="470"/>
      <c r="S3262" s="875"/>
      <c r="T3262" s="335"/>
      <c r="U3262" s="875"/>
      <c r="V3262" s="350"/>
      <c r="W3262" s="350"/>
      <c r="X3262" s="875"/>
      <c r="Y3262" s="335"/>
      <c r="Z3262" s="875"/>
      <c r="AA3262" s="470"/>
      <c r="AB3262" s="483"/>
      <c r="AC3262" s="466"/>
      <c r="AD3262" s="467"/>
    </row>
    <row r="3263" spans="2:109" ht="3.65" customHeight="1">
      <c r="B3263" s="212"/>
      <c r="K3263" s="343"/>
      <c r="O3263" s="466"/>
      <c r="P3263" s="467"/>
      <c r="Q3263" s="468"/>
      <c r="R3263" s="470"/>
      <c r="S3263" s="875"/>
      <c r="T3263" s="335"/>
      <c r="U3263" s="875"/>
      <c r="V3263" s="350"/>
      <c r="W3263" s="350"/>
      <c r="X3263" s="875"/>
      <c r="Y3263" s="335"/>
      <c r="Z3263" s="875"/>
      <c r="AA3263" s="470"/>
      <c r="AB3263" s="483"/>
      <c r="AC3263" s="466"/>
      <c r="AD3263" s="467"/>
    </row>
    <row r="3264" spans="2:109" ht="3.65" customHeight="1">
      <c r="B3264" s="212"/>
      <c r="K3264" s="343"/>
      <c r="O3264" s="466"/>
      <c r="P3264" s="467"/>
      <c r="Q3264" s="468"/>
      <c r="R3264" s="470"/>
      <c r="S3264" s="875"/>
      <c r="T3264" s="335"/>
      <c r="U3264" s="875"/>
      <c r="V3264" s="350"/>
      <c r="W3264" s="350"/>
      <c r="X3264" s="875"/>
      <c r="Y3264" s="335"/>
      <c r="Z3264" s="875"/>
      <c r="AA3264" s="470"/>
      <c r="AB3264" s="483"/>
      <c r="AC3264" s="466"/>
      <c r="AD3264" s="467"/>
    </row>
    <row r="3265" spans="2:30" ht="3.65" customHeight="1">
      <c r="B3265" s="212"/>
      <c r="K3265" s="343"/>
      <c r="O3265" s="466"/>
      <c r="P3265" s="467"/>
      <c r="Q3265" s="468"/>
      <c r="R3265" s="470"/>
      <c r="S3265" s="875"/>
      <c r="T3265" s="335"/>
      <c r="U3265" s="875"/>
      <c r="V3265" s="350"/>
      <c r="W3265" s="350"/>
      <c r="X3265" s="875"/>
      <c r="Y3265" s="335"/>
      <c r="Z3265" s="875"/>
      <c r="AA3265" s="470"/>
      <c r="AB3265" s="483"/>
      <c r="AC3265" s="466"/>
      <c r="AD3265" s="467"/>
    </row>
    <row r="3266" spans="2:30" ht="3.65" customHeight="1">
      <c r="B3266" s="212"/>
      <c r="K3266" s="343"/>
      <c r="O3266" s="466"/>
      <c r="P3266" s="467"/>
      <c r="Q3266" s="468"/>
      <c r="R3266" s="470"/>
      <c r="S3266" s="875"/>
      <c r="T3266" s="335"/>
      <c r="U3266" s="875"/>
      <c r="V3266" s="350"/>
      <c r="W3266" s="350"/>
      <c r="X3266" s="875"/>
      <c r="Y3266" s="335"/>
      <c r="Z3266" s="875"/>
      <c r="AA3266" s="470"/>
      <c r="AB3266" s="483"/>
      <c r="AC3266" s="466"/>
      <c r="AD3266" s="467"/>
    </row>
    <row r="3267" spans="2:30" ht="3.65" customHeight="1">
      <c r="B3267" s="212"/>
      <c r="K3267" s="343"/>
      <c r="O3267" s="466"/>
      <c r="P3267" s="467"/>
      <c r="Q3267" s="468"/>
      <c r="R3267" s="470"/>
      <c r="S3267" s="875"/>
      <c r="T3267" s="335"/>
      <c r="U3267" s="875"/>
      <c r="V3267" s="350"/>
      <c r="W3267" s="350"/>
      <c r="X3267" s="875"/>
      <c r="Y3267" s="335"/>
      <c r="Z3267" s="875"/>
      <c r="AA3267" s="470"/>
      <c r="AB3267" s="483"/>
      <c r="AC3267" s="466"/>
      <c r="AD3267" s="467"/>
    </row>
    <row r="3268" spans="2:30" ht="3.65" customHeight="1">
      <c r="B3268" s="212"/>
      <c r="K3268" s="343"/>
      <c r="O3268" s="466"/>
      <c r="P3268" s="467"/>
      <c r="Q3268" s="468"/>
      <c r="R3268" s="470"/>
      <c r="S3268" s="875"/>
      <c r="T3268" s="335"/>
      <c r="U3268" s="875"/>
      <c r="V3268" s="350"/>
      <c r="W3268" s="350"/>
      <c r="X3268" s="875"/>
      <c r="Y3268" s="335"/>
      <c r="Z3268" s="875"/>
      <c r="AA3268" s="470"/>
      <c r="AB3268" s="483"/>
      <c r="AC3268" s="466"/>
      <c r="AD3268" s="467"/>
    </row>
    <row r="3269" spans="2:30" ht="3.65" customHeight="1">
      <c r="B3269" s="212"/>
      <c r="K3269" s="343"/>
      <c r="O3269" s="466"/>
      <c r="P3269" s="467"/>
      <c r="Q3269" s="468"/>
      <c r="R3269" s="470"/>
      <c r="S3269" s="875"/>
      <c r="T3269" s="335"/>
      <c r="U3269" s="875"/>
      <c r="V3269" s="350"/>
      <c r="W3269" s="350"/>
      <c r="X3269" s="875"/>
      <c r="Y3269" s="335"/>
      <c r="Z3269" s="875"/>
      <c r="AA3269" s="470"/>
      <c r="AB3269" s="483"/>
      <c r="AC3269" s="466"/>
      <c r="AD3269" s="467"/>
    </row>
    <row r="3270" spans="2:30" ht="3.65" customHeight="1">
      <c r="B3270" s="212"/>
      <c r="K3270" s="343"/>
      <c r="O3270" s="466"/>
      <c r="P3270" s="467"/>
      <c r="Q3270" s="468"/>
      <c r="R3270" s="470"/>
      <c r="S3270" s="875"/>
      <c r="T3270" s="335"/>
      <c r="U3270" s="875"/>
      <c r="V3270" s="350"/>
      <c r="W3270" s="350"/>
      <c r="X3270" s="875"/>
      <c r="Y3270" s="335"/>
      <c r="Z3270" s="875"/>
      <c r="AA3270" s="470"/>
      <c r="AB3270" s="483"/>
      <c r="AC3270" s="466"/>
      <c r="AD3270" s="467"/>
    </row>
    <row r="3271" spans="2:30" ht="3.65" customHeight="1">
      <c r="B3271" s="212"/>
      <c r="K3271" s="343"/>
      <c r="O3271" s="466"/>
      <c r="P3271" s="467"/>
      <c r="Q3271" s="468"/>
      <c r="R3271" s="470"/>
      <c r="S3271" s="875"/>
      <c r="T3271" s="335"/>
      <c r="U3271" s="875"/>
      <c r="V3271" s="350"/>
      <c r="W3271" s="350"/>
      <c r="X3271" s="875"/>
      <c r="Y3271" s="335"/>
      <c r="Z3271" s="875"/>
      <c r="AA3271" s="470"/>
      <c r="AB3271" s="483"/>
      <c r="AC3271" s="466"/>
      <c r="AD3271" s="467"/>
    </row>
    <row r="3272" spans="2:30" ht="3.65" customHeight="1">
      <c r="B3272" s="212"/>
      <c r="K3272" s="343"/>
      <c r="O3272" s="466"/>
      <c r="P3272" s="467"/>
      <c r="Q3272" s="468"/>
      <c r="R3272" s="470"/>
      <c r="S3272" s="875"/>
      <c r="T3272" s="335"/>
      <c r="U3272" s="875"/>
      <c r="V3272" s="350"/>
      <c r="W3272" s="350"/>
      <c r="X3272" s="875"/>
      <c r="Y3272" s="335"/>
      <c r="Z3272" s="875"/>
      <c r="AA3272" s="470"/>
      <c r="AB3272" s="483"/>
      <c r="AC3272" s="466"/>
      <c r="AD3272" s="467"/>
    </row>
    <row r="3273" spans="2:30" ht="3.65" customHeight="1">
      <c r="B3273" s="212"/>
      <c r="K3273" s="343"/>
      <c r="O3273" s="466"/>
      <c r="P3273" s="467"/>
      <c r="Q3273" s="468"/>
      <c r="R3273" s="470"/>
      <c r="S3273" s="875"/>
      <c r="T3273" s="335"/>
      <c r="U3273" s="875"/>
      <c r="V3273" s="350"/>
      <c r="W3273" s="350"/>
      <c r="X3273" s="875"/>
      <c r="Y3273" s="335"/>
      <c r="Z3273" s="875"/>
      <c r="AA3273" s="470"/>
      <c r="AB3273" s="483"/>
      <c r="AC3273" s="466"/>
      <c r="AD3273" s="467"/>
    </row>
    <row r="3274" spans="2:30" ht="3.65" customHeight="1">
      <c r="B3274" s="212"/>
      <c r="K3274" s="343"/>
      <c r="O3274" s="466"/>
      <c r="P3274" s="467"/>
      <c r="Q3274" s="468"/>
      <c r="R3274" s="470"/>
      <c r="S3274" s="875"/>
      <c r="T3274" s="335"/>
      <c r="U3274" s="875"/>
      <c r="V3274" s="350"/>
      <c r="W3274" s="350"/>
      <c r="X3274" s="875"/>
      <c r="Y3274" s="335"/>
      <c r="Z3274" s="875"/>
      <c r="AA3274" s="470"/>
      <c r="AB3274" s="483"/>
      <c r="AC3274" s="466"/>
      <c r="AD3274" s="467"/>
    </row>
    <row r="3275" spans="2:30" ht="3.65" customHeight="1">
      <c r="B3275" s="212"/>
      <c r="K3275" s="343"/>
      <c r="O3275" s="466"/>
      <c r="P3275" s="467"/>
      <c r="Q3275" s="468"/>
      <c r="R3275" s="470"/>
      <c r="S3275" s="875"/>
      <c r="T3275" s="335"/>
      <c r="U3275" s="875"/>
      <c r="V3275" s="350"/>
      <c r="W3275" s="350"/>
      <c r="X3275" s="875"/>
      <c r="Y3275" s="335"/>
      <c r="Z3275" s="875"/>
      <c r="AA3275" s="470"/>
      <c r="AB3275" s="483"/>
      <c r="AC3275" s="466"/>
      <c r="AD3275" s="467"/>
    </row>
    <row r="3276" spans="2:30" ht="3.65" customHeight="1">
      <c r="B3276" s="212"/>
      <c r="K3276" s="343"/>
      <c r="O3276" s="466"/>
      <c r="P3276" s="467"/>
      <c r="Q3276" s="468"/>
      <c r="R3276" s="470"/>
      <c r="S3276" s="875"/>
      <c r="T3276" s="335"/>
      <c r="U3276" s="875"/>
      <c r="V3276" s="350"/>
      <c r="W3276" s="350"/>
      <c r="X3276" s="875"/>
      <c r="Y3276" s="335"/>
      <c r="Z3276" s="875"/>
      <c r="AA3276" s="470"/>
      <c r="AB3276" s="483"/>
      <c r="AC3276" s="466"/>
      <c r="AD3276" s="467"/>
    </row>
    <row r="3277" spans="2:30" ht="3.65" customHeight="1">
      <c r="B3277" s="212"/>
      <c r="K3277" s="343"/>
      <c r="O3277" s="466"/>
      <c r="P3277" s="467"/>
      <c r="Q3277" s="468"/>
      <c r="R3277" s="470"/>
      <c r="S3277" s="875"/>
      <c r="T3277" s="335"/>
      <c r="U3277" s="875"/>
      <c r="V3277" s="350"/>
      <c r="W3277" s="350"/>
      <c r="X3277" s="875"/>
      <c r="Y3277" s="335"/>
      <c r="Z3277" s="875"/>
      <c r="AA3277" s="470"/>
      <c r="AB3277" s="483"/>
      <c r="AC3277" s="466"/>
      <c r="AD3277" s="467"/>
    </row>
    <row r="3278" spans="2:30" ht="3.65" customHeight="1">
      <c r="B3278" s="212"/>
      <c r="K3278" s="343"/>
      <c r="O3278" s="466"/>
      <c r="P3278" s="467"/>
      <c r="Q3278" s="468"/>
      <c r="R3278" s="470"/>
      <c r="S3278" s="875"/>
      <c r="T3278" s="335"/>
      <c r="U3278" s="875"/>
      <c r="V3278" s="350"/>
      <c r="W3278" s="350"/>
      <c r="X3278" s="875"/>
      <c r="Y3278" s="335"/>
      <c r="Z3278" s="875"/>
      <c r="AA3278" s="470"/>
      <c r="AB3278" s="483"/>
      <c r="AC3278" s="466"/>
      <c r="AD3278" s="467"/>
    </row>
    <row r="3279" spans="2:30" ht="3.65" customHeight="1">
      <c r="B3279" s="212"/>
      <c r="K3279" s="343"/>
      <c r="O3279" s="466"/>
      <c r="P3279" s="467"/>
      <c r="Q3279" s="468"/>
      <c r="R3279" s="470"/>
      <c r="S3279" s="875"/>
      <c r="T3279" s="335"/>
      <c r="U3279" s="875"/>
      <c r="V3279" s="350"/>
      <c r="W3279" s="350"/>
      <c r="X3279" s="875"/>
      <c r="Y3279" s="335"/>
      <c r="Z3279" s="875"/>
      <c r="AA3279" s="470"/>
      <c r="AB3279" s="483"/>
      <c r="AC3279" s="466"/>
      <c r="AD3279" s="467"/>
    </row>
    <row r="3280" spans="2:30" ht="3.65" customHeight="1">
      <c r="B3280" s="212"/>
      <c r="K3280" s="343"/>
      <c r="O3280" s="466"/>
      <c r="P3280" s="467"/>
      <c r="Q3280" s="468"/>
      <c r="R3280" s="470"/>
      <c r="S3280" s="875"/>
      <c r="T3280" s="335"/>
      <c r="U3280" s="875"/>
      <c r="V3280" s="350"/>
      <c r="W3280" s="350"/>
      <c r="X3280" s="875"/>
      <c r="Y3280" s="335"/>
      <c r="Z3280" s="875"/>
      <c r="AA3280" s="470"/>
      <c r="AB3280" s="483"/>
      <c r="AC3280" s="466"/>
      <c r="AD3280" s="467"/>
    </row>
    <row r="3281" spans="2:30" ht="3.65" customHeight="1">
      <c r="B3281" s="212"/>
      <c r="K3281" s="343"/>
      <c r="O3281" s="466"/>
      <c r="P3281" s="467"/>
      <c r="Q3281" s="468"/>
      <c r="R3281" s="470"/>
      <c r="S3281" s="875"/>
      <c r="T3281" s="335"/>
      <c r="U3281" s="875"/>
      <c r="V3281" s="350"/>
      <c r="W3281" s="350"/>
      <c r="X3281" s="875"/>
      <c r="Y3281" s="335"/>
      <c r="Z3281" s="875"/>
      <c r="AA3281" s="470"/>
      <c r="AB3281" s="483"/>
      <c r="AC3281" s="466"/>
      <c r="AD3281" s="467"/>
    </row>
    <row r="3282" spans="2:30" ht="3.65" customHeight="1">
      <c r="B3282" s="212"/>
      <c r="K3282" s="343"/>
      <c r="O3282" s="466"/>
      <c r="P3282" s="467"/>
      <c r="Q3282" s="468"/>
      <c r="R3282" s="470"/>
      <c r="S3282" s="875"/>
      <c r="T3282" s="335"/>
      <c r="U3282" s="875"/>
      <c r="V3282" s="350"/>
      <c r="W3282" s="350"/>
      <c r="X3282" s="875"/>
      <c r="Y3282" s="335"/>
      <c r="Z3282" s="875"/>
      <c r="AA3282" s="470"/>
      <c r="AB3282" s="483"/>
      <c r="AC3282" s="466"/>
      <c r="AD3282" s="467"/>
    </row>
    <row r="3283" spans="2:30" ht="3.65" customHeight="1">
      <c r="B3283" s="212"/>
      <c r="K3283" s="343"/>
      <c r="O3283" s="466"/>
      <c r="P3283" s="467"/>
      <c r="Q3283" s="468"/>
      <c r="R3283" s="470"/>
      <c r="S3283" s="875"/>
      <c r="T3283" s="335"/>
      <c r="U3283" s="875"/>
      <c r="V3283" s="350"/>
      <c r="W3283" s="350"/>
      <c r="X3283" s="875"/>
      <c r="Y3283" s="335"/>
      <c r="Z3283" s="875"/>
      <c r="AA3283" s="470"/>
      <c r="AB3283" s="483"/>
      <c r="AC3283" s="466"/>
      <c r="AD3283" s="467"/>
    </row>
    <row r="3284" spans="2:30" ht="3.65" customHeight="1">
      <c r="B3284" s="212"/>
      <c r="K3284" s="343"/>
      <c r="O3284" s="466"/>
      <c r="P3284" s="467"/>
      <c r="Q3284" s="468"/>
      <c r="R3284" s="470"/>
      <c r="S3284" s="875"/>
      <c r="T3284" s="335"/>
      <c r="U3284" s="875"/>
      <c r="V3284" s="350"/>
      <c r="W3284" s="350"/>
      <c r="X3284" s="875"/>
      <c r="Y3284" s="335"/>
      <c r="Z3284" s="875"/>
      <c r="AA3284" s="470"/>
      <c r="AB3284" s="483"/>
      <c r="AC3284" s="466"/>
      <c r="AD3284" s="467"/>
    </row>
    <row r="3285" spans="2:30" ht="3.65" customHeight="1">
      <c r="B3285" s="212"/>
      <c r="K3285" s="343"/>
      <c r="O3285" s="466"/>
      <c r="P3285" s="467"/>
      <c r="Q3285" s="468"/>
      <c r="R3285" s="470"/>
      <c r="S3285" s="875"/>
      <c r="T3285" s="335"/>
      <c r="U3285" s="875"/>
      <c r="V3285" s="350"/>
      <c r="W3285" s="350"/>
      <c r="X3285" s="875"/>
      <c r="Y3285" s="335"/>
      <c r="Z3285" s="875"/>
      <c r="AA3285" s="470"/>
      <c r="AB3285" s="483"/>
      <c r="AC3285" s="466"/>
      <c r="AD3285" s="467"/>
    </row>
    <row r="3286" spans="2:30" ht="3.65" customHeight="1">
      <c r="B3286" s="212"/>
      <c r="K3286" s="343"/>
      <c r="O3286" s="466"/>
      <c r="P3286" s="467"/>
      <c r="Q3286" s="468"/>
      <c r="R3286" s="470"/>
      <c r="S3286" s="875"/>
      <c r="T3286" s="335"/>
      <c r="U3286" s="875"/>
      <c r="V3286" s="350"/>
      <c r="W3286" s="350"/>
      <c r="X3286" s="875"/>
      <c r="Y3286" s="335"/>
      <c r="Z3286" s="875"/>
      <c r="AA3286" s="470"/>
      <c r="AB3286" s="483"/>
      <c r="AC3286" s="466"/>
      <c r="AD3286" s="467"/>
    </row>
    <row r="3287" spans="2:30" ht="3.65" customHeight="1">
      <c r="B3287" s="212"/>
      <c r="K3287" s="343"/>
      <c r="O3287" s="466"/>
      <c r="P3287" s="467"/>
      <c r="Q3287" s="468"/>
      <c r="R3287" s="470"/>
      <c r="S3287" s="875"/>
      <c r="T3287" s="335"/>
      <c r="U3287" s="875"/>
      <c r="V3287" s="350"/>
      <c r="W3287" s="350"/>
      <c r="X3287" s="875"/>
      <c r="Y3287" s="335"/>
      <c r="Z3287" s="875"/>
      <c r="AA3287" s="470"/>
      <c r="AB3287" s="483"/>
      <c r="AC3287" s="466"/>
      <c r="AD3287" s="467"/>
    </row>
    <row r="3288" spans="2:30" ht="3.65" customHeight="1">
      <c r="B3288" s="212"/>
      <c r="K3288" s="343"/>
      <c r="O3288" s="466"/>
      <c r="P3288" s="467"/>
      <c r="Q3288" s="468"/>
      <c r="R3288" s="470"/>
      <c r="S3288" s="899"/>
      <c r="T3288" s="335"/>
      <c r="U3288" s="900"/>
      <c r="V3288" s="350"/>
      <c r="W3288" s="350"/>
      <c r="X3288" s="899"/>
      <c r="Y3288" s="335"/>
      <c r="Z3288" s="900"/>
      <c r="AA3288" s="470"/>
      <c r="AB3288" s="483"/>
      <c r="AC3288" s="466"/>
      <c r="AD3288" s="467"/>
    </row>
    <row r="3289" spans="2:30" ht="3.65" customHeight="1">
      <c r="B3289" s="212"/>
      <c r="K3289" s="343"/>
      <c r="O3289" s="466"/>
      <c r="P3289" s="467"/>
      <c r="Q3289" s="468"/>
      <c r="R3289" s="470"/>
      <c r="S3289" s="902"/>
      <c r="T3289" s="903"/>
      <c r="U3289" s="904"/>
      <c r="V3289" s="350"/>
      <c r="W3289" s="350"/>
      <c r="X3289" s="902"/>
      <c r="Y3289" s="903"/>
      <c r="Z3289" s="904"/>
      <c r="AA3289" s="470"/>
      <c r="AB3289" s="483"/>
      <c r="AC3289" s="466"/>
      <c r="AD3289" s="467"/>
    </row>
    <row r="3290" spans="2:30" ht="3.65" customHeight="1">
      <c r="B3290" s="212"/>
      <c r="K3290" s="343"/>
      <c r="O3290" s="466"/>
      <c r="P3290" s="467"/>
      <c r="Q3290" s="468"/>
      <c r="R3290" s="470"/>
      <c r="S3290" s="470"/>
      <c r="T3290" s="470"/>
      <c r="U3290" s="470"/>
      <c r="V3290" s="350"/>
      <c r="W3290" s="350"/>
      <c r="X3290" s="470"/>
      <c r="Y3290" s="470"/>
      <c r="Z3290" s="470"/>
      <c r="AA3290" s="470"/>
      <c r="AB3290" s="483"/>
      <c r="AC3290" s="466"/>
      <c r="AD3290" s="467"/>
    </row>
    <row r="3291" spans="2:30" ht="3.65" customHeight="1">
      <c r="B3291" s="212"/>
      <c r="K3291" s="343"/>
      <c r="O3291" s="466"/>
      <c r="P3291" s="467"/>
      <c r="Q3291" s="468"/>
      <c r="R3291" s="470"/>
      <c r="S3291" s="470"/>
      <c r="T3291" s="470"/>
      <c r="U3291" s="470"/>
      <c r="V3291" s="350"/>
      <c r="W3291" s="350"/>
      <c r="X3291" s="470"/>
      <c r="Y3291" s="470"/>
      <c r="Z3291" s="470"/>
      <c r="AA3291" s="470"/>
      <c r="AB3291" s="483"/>
      <c r="AC3291" s="466"/>
      <c r="AD3291" s="467"/>
    </row>
    <row r="3292" spans="2:30" ht="3.65" customHeight="1">
      <c r="B3292" s="212"/>
      <c r="K3292" s="343"/>
      <c r="O3292" s="466"/>
      <c r="P3292" s="467"/>
      <c r="Q3292" s="468"/>
      <c r="R3292" s="470"/>
      <c r="S3292" s="470"/>
      <c r="T3292" s="470"/>
      <c r="U3292" s="470"/>
      <c r="V3292" s="350"/>
      <c r="W3292" s="350"/>
      <c r="X3292" s="470"/>
      <c r="Y3292" s="470"/>
      <c r="Z3292" s="470"/>
      <c r="AA3292" s="470"/>
      <c r="AB3292" s="483"/>
      <c r="AC3292" s="466"/>
      <c r="AD3292" s="467"/>
    </row>
    <row r="3293" spans="2:30" ht="3.65" customHeight="1">
      <c r="B3293" s="212"/>
      <c r="K3293" s="343"/>
      <c r="O3293" s="466"/>
      <c r="P3293" s="467"/>
      <c r="Q3293" s="468"/>
      <c r="R3293" s="470"/>
      <c r="S3293" s="470"/>
      <c r="T3293" s="470"/>
      <c r="U3293" s="470"/>
      <c r="V3293" s="350"/>
      <c r="W3293" s="350"/>
      <c r="X3293" s="470"/>
      <c r="Y3293" s="470"/>
      <c r="Z3293" s="470"/>
      <c r="AA3293" s="470"/>
      <c r="AB3293" s="483"/>
      <c r="AC3293" s="466"/>
      <c r="AD3293" s="467"/>
    </row>
    <row r="3294" spans="2:30" ht="3.65" customHeight="1">
      <c r="B3294" s="212"/>
      <c r="K3294" s="343"/>
      <c r="O3294" s="466"/>
      <c r="P3294" s="467"/>
      <c r="Q3294" s="468"/>
      <c r="R3294" s="470"/>
      <c r="S3294" s="470"/>
      <c r="T3294" s="470"/>
      <c r="U3294" s="470"/>
      <c r="V3294" s="350"/>
      <c r="W3294" s="350"/>
      <c r="X3294" s="470"/>
      <c r="Y3294" s="470"/>
      <c r="Z3294" s="470"/>
      <c r="AA3294" s="470"/>
      <c r="AB3294" s="483"/>
      <c r="AC3294" s="466"/>
      <c r="AD3294" s="467"/>
    </row>
    <row r="3295" spans="2:30" ht="3.65" customHeight="1">
      <c r="B3295" s="212"/>
      <c r="K3295" s="343"/>
      <c r="O3295" s="466"/>
      <c r="P3295" s="467"/>
      <c r="Q3295" s="468"/>
      <c r="R3295" s="470"/>
      <c r="S3295" s="470"/>
      <c r="T3295" s="470"/>
      <c r="U3295" s="470"/>
      <c r="V3295" s="350"/>
      <c r="W3295" s="350"/>
      <c r="X3295" s="470"/>
      <c r="Y3295" s="470"/>
      <c r="Z3295" s="470"/>
      <c r="AA3295" s="470"/>
      <c r="AB3295" s="483"/>
      <c r="AC3295" s="466"/>
      <c r="AD3295" s="467"/>
    </row>
    <row r="3296" spans="2:30" ht="3.65" customHeight="1">
      <c r="B3296" s="212"/>
      <c r="K3296" s="343"/>
      <c r="O3296" s="466"/>
      <c r="P3296" s="467"/>
      <c r="Q3296" s="468"/>
      <c r="R3296" s="470"/>
      <c r="S3296" s="470"/>
      <c r="T3296" s="470"/>
      <c r="U3296" s="470"/>
      <c r="V3296" s="350"/>
      <c r="W3296" s="350"/>
      <c r="X3296" s="470"/>
      <c r="Y3296" s="470"/>
      <c r="Z3296" s="470"/>
      <c r="AA3296" s="470"/>
      <c r="AB3296" s="483"/>
      <c r="AC3296" s="466"/>
      <c r="AD3296" s="467"/>
    </row>
    <row r="3297" spans="2:30" ht="3.65" customHeight="1">
      <c r="B3297" s="212"/>
      <c r="K3297" s="343"/>
      <c r="O3297" s="466"/>
      <c r="P3297" s="467"/>
      <c r="Q3297" s="468"/>
      <c r="R3297" s="470"/>
      <c r="S3297" s="470"/>
      <c r="T3297" s="470"/>
      <c r="U3297" s="470"/>
      <c r="V3297" s="350"/>
      <c r="W3297" s="350"/>
      <c r="X3297" s="470"/>
      <c r="Y3297" s="470"/>
      <c r="Z3297" s="470"/>
      <c r="AA3297" s="470"/>
      <c r="AB3297" s="483"/>
      <c r="AC3297" s="466"/>
      <c r="AD3297" s="467"/>
    </row>
    <row r="3298" spans="2:30" ht="3.65" customHeight="1">
      <c r="B3298" s="212"/>
      <c r="K3298" s="343"/>
      <c r="O3298" s="466"/>
      <c r="P3298" s="467"/>
      <c r="Q3298" s="468"/>
      <c r="R3298" s="470"/>
      <c r="S3298" s="470"/>
      <c r="T3298" s="470"/>
      <c r="U3298" s="470"/>
      <c r="V3298" s="350"/>
      <c r="W3298" s="350"/>
      <c r="X3298" s="470"/>
      <c r="Y3298" s="470"/>
      <c r="Z3298" s="470"/>
      <c r="AA3298" s="470"/>
      <c r="AB3298" s="483"/>
      <c r="AC3298" s="466"/>
      <c r="AD3298" s="467"/>
    </row>
    <row r="3299" spans="2:30" ht="3.65" customHeight="1">
      <c r="B3299" s="212"/>
      <c r="K3299" s="343"/>
      <c r="O3299" s="466"/>
      <c r="P3299" s="467"/>
      <c r="Q3299" s="468"/>
      <c r="R3299" s="470"/>
      <c r="S3299" s="470"/>
      <c r="T3299" s="470"/>
      <c r="U3299" s="470"/>
      <c r="V3299" s="350"/>
      <c r="W3299" s="350"/>
      <c r="X3299" s="470"/>
      <c r="Y3299" s="470"/>
      <c r="Z3299" s="470"/>
      <c r="AA3299" s="470"/>
      <c r="AB3299" s="483"/>
      <c r="AC3299" s="466"/>
      <c r="AD3299" s="467"/>
    </row>
    <row r="3300" spans="2:30" ht="3.65" customHeight="1">
      <c r="B3300" s="212"/>
      <c r="K3300" s="343"/>
      <c r="O3300" s="466"/>
      <c r="P3300" s="467"/>
      <c r="Q3300" s="468"/>
      <c r="R3300" s="470"/>
      <c r="S3300" s="470"/>
      <c r="T3300" s="470"/>
      <c r="U3300" s="470"/>
      <c r="V3300" s="350"/>
      <c r="W3300" s="350"/>
      <c r="X3300" s="470"/>
      <c r="Y3300" s="470"/>
      <c r="Z3300" s="470"/>
      <c r="AA3300" s="470"/>
      <c r="AB3300" s="483"/>
      <c r="AC3300" s="466"/>
      <c r="AD3300" s="467"/>
    </row>
    <row r="3301" spans="2:30" ht="3.65" customHeight="1">
      <c r="B3301" s="212"/>
      <c r="K3301" s="343"/>
      <c r="O3301" s="466"/>
      <c r="P3301" s="467"/>
      <c r="Q3301" s="468"/>
      <c r="R3301" s="470"/>
      <c r="S3301" s="470"/>
      <c r="T3301" s="470"/>
      <c r="U3301" s="470"/>
      <c r="V3301" s="350"/>
      <c r="W3301" s="350"/>
      <c r="X3301" s="470"/>
      <c r="Y3301" s="470"/>
      <c r="Z3301" s="470"/>
      <c r="AA3301" s="470"/>
      <c r="AB3301" s="483"/>
      <c r="AC3301" s="466"/>
      <c r="AD3301" s="467"/>
    </row>
    <row r="3302" spans="2:30" ht="3.65" customHeight="1">
      <c r="B3302" s="212"/>
      <c r="K3302" s="343"/>
      <c r="O3302" s="466"/>
      <c r="P3302" s="467"/>
      <c r="Q3302" s="468"/>
      <c r="R3302" s="470"/>
      <c r="S3302" s="470"/>
      <c r="T3302" s="470"/>
      <c r="U3302" s="470"/>
      <c r="V3302" s="350"/>
      <c r="W3302" s="350"/>
      <c r="X3302" s="470"/>
      <c r="Y3302" s="470"/>
      <c r="Z3302" s="470"/>
      <c r="AA3302" s="470"/>
      <c r="AB3302" s="483"/>
      <c r="AC3302" s="466"/>
      <c r="AD3302" s="467"/>
    </row>
    <row r="3303" spans="2:30" ht="3.65" customHeight="1">
      <c r="B3303" s="212"/>
      <c r="K3303" s="343"/>
      <c r="O3303" s="466"/>
      <c r="P3303" s="467"/>
      <c r="Q3303" s="468"/>
      <c r="R3303" s="470"/>
      <c r="S3303" s="470"/>
      <c r="T3303" s="470"/>
      <c r="U3303" s="470"/>
      <c r="V3303" s="350"/>
      <c r="W3303" s="350"/>
      <c r="X3303" s="470"/>
      <c r="Y3303" s="470"/>
      <c r="Z3303" s="470"/>
      <c r="AA3303" s="470"/>
      <c r="AB3303" s="483"/>
      <c r="AC3303" s="466"/>
      <c r="AD3303" s="467"/>
    </row>
    <row r="3304" spans="2:30" ht="3.65" customHeight="1">
      <c r="B3304" s="212"/>
      <c r="K3304" s="343"/>
      <c r="O3304" s="466"/>
      <c r="P3304" s="467"/>
      <c r="Q3304" s="468"/>
      <c r="R3304" s="470"/>
      <c r="S3304" s="470"/>
      <c r="T3304" s="470"/>
      <c r="U3304" s="470"/>
      <c r="V3304" s="350"/>
      <c r="W3304" s="350"/>
      <c r="X3304" s="470"/>
      <c r="Y3304" s="470"/>
      <c r="Z3304" s="470"/>
      <c r="AA3304" s="470"/>
      <c r="AB3304" s="483"/>
      <c r="AC3304" s="466"/>
      <c r="AD3304" s="467"/>
    </row>
    <row r="3305" spans="2:30" ht="3.65" customHeight="1">
      <c r="B3305" s="212"/>
      <c r="K3305" s="343"/>
      <c r="O3305" s="466"/>
      <c r="P3305" s="467"/>
      <c r="Q3305" s="468"/>
      <c r="R3305" s="470"/>
      <c r="S3305" s="470"/>
      <c r="T3305" s="470"/>
      <c r="U3305" s="470"/>
      <c r="V3305" s="350"/>
      <c r="W3305" s="350"/>
      <c r="X3305" s="470"/>
      <c r="Y3305" s="470"/>
      <c r="Z3305" s="470"/>
      <c r="AA3305" s="470"/>
      <c r="AB3305" s="483"/>
      <c r="AC3305" s="466"/>
      <c r="AD3305" s="467"/>
    </row>
    <row r="3306" spans="2:30" ht="3.65" customHeight="1">
      <c r="B3306" s="212"/>
      <c r="K3306" s="343"/>
      <c r="O3306" s="466"/>
      <c r="P3306" s="467"/>
      <c r="Q3306" s="468"/>
      <c r="R3306" s="470"/>
      <c r="S3306" s="470"/>
      <c r="T3306" s="470"/>
      <c r="U3306" s="470"/>
      <c r="V3306" s="350"/>
      <c r="W3306" s="350"/>
      <c r="X3306" s="470"/>
      <c r="Y3306" s="470"/>
      <c r="Z3306" s="470"/>
      <c r="AA3306" s="470"/>
      <c r="AB3306" s="483"/>
      <c r="AC3306" s="466"/>
      <c r="AD3306" s="467"/>
    </row>
    <row r="3307" spans="2:30" ht="3.65" customHeight="1">
      <c r="B3307" s="212"/>
      <c r="K3307" s="343"/>
      <c r="O3307" s="466"/>
      <c r="P3307" s="467"/>
      <c r="Q3307" s="468"/>
      <c r="R3307" s="470"/>
      <c r="S3307" s="470"/>
      <c r="T3307" s="470"/>
      <c r="U3307" s="470"/>
      <c r="V3307" s="350"/>
      <c r="W3307" s="350"/>
      <c r="X3307" s="470"/>
      <c r="Y3307" s="470"/>
      <c r="Z3307" s="470"/>
      <c r="AA3307" s="470"/>
      <c r="AB3307" s="483"/>
      <c r="AC3307" s="466"/>
      <c r="AD3307" s="467"/>
    </row>
    <row r="3308" spans="2:30" ht="3.65" customHeight="1">
      <c r="B3308" s="212"/>
      <c r="K3308" s="343"/>
      <c r="O3308" s="466"/>
      <c r="P3308" s="467"/>
      <c r="Q3308" s="468"/>
      <c r="R3308" s="470"/>
      <c r="S3308" s="470"/>
      <c r="T3308" s="470"/>
      <c r="U3308" s="470"/>
      <c r="V3308" s="350"/>
      <c r="W3308" s="350"/>
      <c r="X3308" s="470"/>
      <c r="Y3308" s="470"/>
      <c r="Z3308" s="470"/>
      <c r="AA3308" s="470"/>
      <c r="AB3308" s="483"/>
      <c r="AC3308" s="466"/>
      <c r="AD3308" s="467"/>
    </row>
    <row r="3309" spans="2:30" ht="3.65" customHeight="1">
      <c r="B3309" s="212"/>
      <c r="K3309" s="343"/>
      <c r="O3309" s="466"/>
      <c r="P3309" s="467"/>
      <c r="Q3309" s="482"/>
      <c r="R3309" s="470"/>
      <c r="S3309" s="470"/>
      <c r="T3309" s="470"/>
      <c r="U3309" s="470"/>
      <c r="V3309" s="350"/>
      <c r="W3309" s="350"/>
      <c r="X3309" s="470"/>
      <c r="Y3309" s="470"/>
      <c r="Z3309" s="470"/>
      <c r="AA3309" s="470"/>
      <c r="AB3309" s="483"/>
      <c r="AC3309" s="466"/>
      <c r="AD3309" s="467"/>
    </row>
    <row r="3310" spans="2:30" ht="3.65" customHeight="1">
      <c r="B3310" s="212"/>
      <c r="K3310" s="343"/>
      <c r="O3310" s="466"/>
      <c r="P3310" s="467"/>
      <c r="Q3310" s="468"/>
      <c r="R3310" s="470"/>
      <c r="S3310" s="470"/>
      <c r="T3310" s="470"/>
      <c r="U3310" s="470"/>
      <c r="V3310" s="470"/>
      <c r="W3310" s="470"/>
      <c r="X3310" s="470"/>
      <c r="Y3310" s="470"/>
      <c r="Z3310" s="470"/>
      <c r="AA3310" s="470"/>
      <c r="AB3310" s="483"/>
      <c r="AC3310" s="466"/>
      <c r="AD3310" s="467"/>
    </row>
    <row r="3311" spans="2:30" ht="3.65" customHeight="1">
      <c r="B3311" s="212"/>
      <c r="K3311" s="343"/>
      <c r="O3311" s="466"/>
      <c r="P3311" s="467"/>
      <c r="Q3311" s="468"/>
      <c r="R3311" s="470"/>
      <c r="S3311" s="470"/>
      <c r="T3311" s="470"/>
      <c r="U3311" s="470"/>
      <c r="V3311" s="470"/>
      <c r="W3311" s="470"/>
      <c r="X3311" s="470"/>
      <c r="Y3311" s="470"/>
      <c r="Z3311" s="470"/>
      <c r="AA3311" s="470"/>
      <c r="AB3311" s="470"/>
      <c r="AC3311" s="466"/>
      <c r="AD3311" s="467"/>
    </row>
    <row r="3312" spans="2:30" ht="3.65" customHeight="1">
      <c r="B3312" s="212"/>
      <c r="K3312" s="343"/>
      <c r="O3312" s="466"/>
      <c r="P3312" s="467"/>
      <c r="Q3312" s="468"/>
      <c r="R3312" s="470"/>
      <c r="S3312" s="470"/>
      <c r="T3312" s="470"/>
      <c r="U3312" s="470"/>
      <c r="V3312" s="470"/>
      <c r="W3312" s="470"/>
      <c r="X3312" s="470"/>
      <c r="Y3312" s="470"/>
      <c r="Z3312" s="470"/>
      <c r="AA3312" s="470"/>
      <c r="AB3312" s="470"/>
      <c r="AC3312" s="466"/>
      <c r="AD3312" s="467"/>
    </row>
    <row r="3313" spans="2:30" ht="3.65" customHeight="1">
      <c r="B3313" s="212"/>
      <c r="K3313" s="343"/>
      <c r="O3313" s="466"/>
      <c r="P3313" s="467"/>
      <c r="Q3313" s="468"/>
      <c r="R3313" s="470"/>
      <c r="S3313" s="470"/>
      <c r="T3313" s="470"/>
      <c r="U3313" s="470"/>
      <c r="V3313" s="470"/>
      <c r="W3313" s="470"/>
      <c r="X3313" s="470"/>
      <c r="Y3313" s="470"/>
      <c r="Z3313" s="470"/>
      <c r="AA3313" s="470"/>
      <c r="AB3313" s="470"/>
      <c r="AC3313" s="466"/>
      <c r="AD3313" s="467"/>
    </row>
    <row r="3314" spans="2:30" ht="3.65" customHeight="1">
      <c r="B3314" s="212"/>
      <c r="K3314" s="343"/>
      <c r="O3314" s="466"/>
      <c r="P3314" s="467"/>
      <c r="Q3314" s="468"/>
      <c r="R3314" s="470"/>
      <c r="S3314" s="470"/>
      <c r="T3314" s="470"/>
      <c r="U3314" s="470"/>
      <c r="V3314" s="470"/>
      <c r="W3314" s="470"/>
      <c r="X3314" s="470"/>
      <c r="Y3314" s="470"/>
      <c r="Z3314" s="470"/>
      <c r="AA3314" s="470"/>
      <c r="AB3314" s="470"/>
      <c r="AC3314" s="466"/>
      <c r="AD3314" s="467"/>
    </row>
    <row r="3315" spans="2:30" ht="3.65" customHeight="1">
      <c r="B3315" s="212"/>
      <c r="K3315" s="343"/>
      <c r="O3315" s="466"/>
      <c r="P3315" s="467"/>
      <c r="Q3315" s="468"/>
      <c r="R3315" s="470"/>
      <c r="S3315" s="470"/>
      <c r="T3315" s="470"/>
      <c r="U3315" s="470"/>
      <c r="V3315" s="470"/>
      <c r="W3315" s="470"/>
      <c r="X3315" s="470"/>
      <c r="Y3315" s="470"/>
      <c r="Z3315" s="470"/>
      <c r="AA3315" s="470"/>
      <c r="AB3315" s="470"/>
      <c r="AC3315" s="466"/>
      <c r="AD3315" s="467"/>
    </row>
    <row r="3316" spans="2:30" ht="3.65" customHeight="1">
      <c r="B3316" s="212"/>
      <c r="K3316" s="343"/>
      <c r="O3316" s="466"/>
      <c r="P3316" s="467"/>
      <c r="Q3316" s="468"/>
      <c r="R3316" s="470"/>
      <c r="S3316" s="470"/>
      <c r="T3316" s="470"/>
      <c r="U3316" s="470"/>
      <c r="V3316" s="470"/>
      <c r="W3316" s="470"/>
      <c r="X3316" s="470"/>
      <c r="Y3316" s="470"/>
      <c r="Z3316" s="470"/>
      <c r="AA3316" s="470"/>
      <c r="AB3316" s="470"/>
      <c r="AC3316" s="466"/>
      <c r="AD3316" s="467"/>
    </row>
    <row r="3317" spans="2:30" ht="3.65" customHeight="1">
      <c r="B3317" s="212"/>
      <c r="K3317" s="343"/>
      <c r="O3317" s="466"/>
      <c r="P3317" s="467"/>
      <c r="Q3317" s="468"/>
      <c r="R3317" s="470"/>
      <c r="S3317" s="470"/>
      <c r="T3317" s="470"/>
      <c r="U3317" s="470"/>
      <c r="V3317" s="470"/>
      <c r="W3317" s="470"/>
      <c r="X3317" s="470"/>
      <c r="Y3317" s="470"/>
      <c r="Z3317" s="470"/>
      <c r="AA3317" s="470"/>
      <c r="AB3317" s="470"/>
      <c r="AC3317" s="466"/>
      <c r="AD3317" s="467"/>
    </row>
    <row r="3318" spans="2:30" ht="3.65" customHeight="1">
      <c r="B3318" s="212"/>
      <c r="K3318" s="343"/>
      <c r="O3318" s="466"/>
      <c r="P3318" s="467"/>
      <c r="Q3318" s="468"/>
      <c r="R3318" s="470"/>
      <c r="S3318" s="470"/>
      <c r="T3318" s="470"/>
      <c r="U3318" s="470"/>
      <c r="V3318" s="470"/>
      <c r="W3318" s="470"/>
      <c r="X3318" s="470"/>
      <c r="Y3318" s="470"/>
      <c r="Z3318" s="470"/>
      <c r="AA3318" s="470"/>
      <c r="AB3318" s="470"/>
      <c r="AC3318" s="466"/>
      <c r="AD3318" s="467"/>
    </row>
    <row r="3319" spans="2:30" ht="3.65" customHeight="1">
      <c r="B3319" s="212"/>
      <c r="K3319" s="343"/>
      <c r="O3319" s="466"/>
      <c r="P3319" s="467"/>
      <c r="Q3319" s="468"/>
      <c r="R3319" s="470"/>
      <c r="S3319" s="470"/>
      <c r="T3319" s="470"/>
      <c r="U3319" s="470"/>
      <c r="V3319" s="470"/>
      <c r="W3319" s="470"/>
      <c r="X3319" s="470"/>
      <c r="Y3319" s="470"/>
      <c r="Z3319" s="470"/>
      <c r="AA3319" s="470"/>
      <c r="AB3319" s="470"/>
      <c r="AC3319" s="466"/>
      <c r="AD3319" s="467"/>
    </row>
    <row r="3320" spans="2:30" ht="3.65" customHeight="1">
      <c r="B3320" s="212"/>
      <c r="K3320" s="343"/>
      <c r="O3320" s="466"/>
      <c r="P3320" s="467"/>
      <c r="Q3320" s="468"/>
      <c r="R3320" s="470"/>
      <c r="S3320" s="470"/>
      <c r="T3320" s="470"/>
      <c r="U3320" s="470"/>
      <c r="V3320" s="470"/>
      <c r="W3320" s="470"/>
      <c r="X3320" s="470"/>
      <c r="Y3320" s="470"/>
      <c r="Z3320" s="470"/>
      <c r="AA3320" s="470"/>
      <c r="AB3320" s="470"/>
      <c r="AC3320" s="466"/>
      <c r="AD3320" s="467"/>
    </row>
    <row r="3321" spans="2:30" ht="3.65" customHeight="1">
      <c r="B3321" s="212"/>
      <c r="K3321" s="343"/>
      <c r="O3321" s="466"/>
      <c r="P3321" s="467"/>
      <c r="Q3321" s="468"/>
      <c r="R3321" s="470"/>
      <c r="S3321" s="470"/>
      <c r="T3321" s="470"/>
      <c r="U3321" s="470"/>
      <c r="V3321" s="470"/>
      <c r="W3321" s="470"/>
      <c r="X3321" s="470"/>
      <c r="Y3321" s="470"/>
      <c r="Z3321" s="470"/>
      <c r="AA3321" s="470"/>
      <c r="AB3321" s="470"/>
      <c r="AC3321" s="466"/>
      <c r="AD3321" s="467"/>
    </row>
    <row r="3322" spans="2:30" ht="3.65" customHeight="1">
      <c r="B3322" s="212"/>
      <c r="K3322" s="343"/>
      <c r="O3322" s="466"/>
      <c r="P3322" s="467"/>
      <c r="Q3322" s="468"/>
      <c r="R3322" s="470"/>
      <c r="S3322" s="470"/>
      <c r="T3322" s="470"/>
      <c r="U3322" s="470"/>
      <c r="V3322" s="470"/>
      <c r="W3322" s="470"/>
      <c r="X3322" s="470"/>
      <c r="Y3322" s="470"/>
      <c r="Z3322" s="470"/>
      <c r="AA3322" s="470"/>
      <c r="AB3322" s="470"/>
      <c r="AC3322" s="466"/>
      <c r="AD3322" s="467"/>
    </row>
    <row r="3323" spans="2:30" ht="3.65" customHeight="1">
      <c r="B3323" s="212"/>
      <c r="K3323" s="343"/>
      <c r="O3323" s="466"/>
      <c r="P3323" s="467"/>
      <c r="Q3323" s="468"/>
      <c r="R3323" s="470"/>
      <c r="S3323" s="470"/>
      <c r="T3323" s="470"/>
      <c r="U3323" s="470"/>
      <c r="V3323" s="470"/>
      <c r="W3323" s="470"/>
      <c r="X3323" s="470"/>
      <c r="Y3323" s="470"/>
      <c r="Z3323" s="470"/>
      <c r="AA3323" s="470"/>
      <c r="AB3323" s="470"/>
      <c r="AC3323" s="466"/>
      <c r="AD3323" s="467"/>
    </row>
    <row r="3324" spans="2:30" ht="3.65" customHeight="1">
      <c r="B3324" s="212"/>
      <c r="K3324" s="343"/>
      <c r="O3324" s="466"/>
      <c r="P3324" s="467"/>
      <c r="Q3324" s="468"/>
      <c r="R3324" s="470"/>
      <c r="S3324" s="470"/>
      <c r="T3324" s="470"/>
      <c r="U3324" s="470"/>
      <c r="V3324" s="470"/>
      <c r="W3324" s="470"/>
      <c r="X3324" s="470"/>
      <c r="Y3324" s="470"/>
      <c r="Z3324" s="470"/>
      <c r="AA3324" s="470"/>
      <c r="AB3324" s="470"/>
      <c r="AC3324" s="466"/>
      <c r="AD3324" s="467"/>
    </row>
    <row r="3325" spans="2:30" ht="3.65" customHeight="1">
      <c r="B3325" s="212"/>
      <c r="K3325" s="343"/>
      <c r="O3325" s="466"/>
      <c r="P3325" s="467"/>
      <c r="Q3325" s="468"/>
      <c r="R3325" s="470"/>
      <c r="S3325" s="470"/>
      <c r="T3325" s="470"/>
      <c r="U3325" s="470"/>
      <c r="V3325" s="470"/>
      <c r="W3325" s="470"/>
      <c r="X3325" s="470"/>
      <c r="Y3325" s="470"/>
      <c r="Z3325" s="470"/>
      <c r="AA3325" s="470"/>
      <c r="AB3325" s="470"/>
      <c r="AC3325" s="466"/>
      <c r="AD3325" s="467"/>
    </row>
    <row r="3326" spans="2:30" ht="3.65" customHeight="1">
      <c r="B3326" s="212"/>
      <c r="K3326" s="343"/>
      <c r="O3326" s="492"/>
      <c r="P3326" s="493"/>
      <c r="Q3326" s="468"/>
      <c r="R3326" s="470"/>
      <c r="S3326" s="470"/>
      <c r="T3326" s="470"/>
      <c r="U3326" s="470"/>
      <c r="V3326" s="470"/>
      <c r="W3326" s="470"/>
      <c r="X3326" s="470"/>
      <c r="Y3326" s="470"/>
      <c r="Z3326" s="470"/>
      <c r="AA3326" s="470"/>
      <c r="AB3326" s="483"/>
      <c r="AC3326" s="492"/>
      <c r="AD3326" s="493"/>
    </row>
    <row r="3327" spans="2:30" ht="3.65" customHeight="1">
      <c r="B3327" s="212"/>
      <c r="K3327" s="343"/>
      <c r="O3327" s="492"/>
      <c r="P3327" s="493"/>
      <c r="Q3327" s="496"/>
      <c r="R3327" s="470"/>
      <c r="S3327" s="470"/>
      <c r="T3327" s="470"/>
      <c r="U3327" s="470"/>
      <c r="V3327" s="470"/>
      <c r="W3327" s="470"/>
      <c r="X3327" s="470"/>
      <c r="Y3327" s="994" t="s">
        <v>220</v>
      </c>
      <c r="Z3327" s="994"/>
      <c r="AA3327" s="994"/>
      <c r="AB3327" s="995"/>
      <c r="AC3327" s="492"/>
      <c r="AD3327" s="493"/>
    </row>
    <row r="3328" spans="2:30" ht="3.65" customHeight="1">
      <c r="B3328" s="212"/>
      <c r="K3328" s="343"/>
      <c r="O3328" s="492"/>
      <c r="P3328" s="493"/>
      <c r="Q3328" s="497"/>
      <c r="R3328" s="498"/>
      <c r="S3328" s="498"/>
      <c r="T3328" s="498"/>
      <c r="U3328" s="498"/>
      <c r="V3328" s="498"/>
      <c r="W3328" s="498"/>
      <c r="X3328" s="498"/>
      <c r="Y3328" s="1542"/>
      <c r="Z3328" s="1542"/>
      <c r="AA3328" s="1542"/>
      <c r="AB3328" s="1545"/>
      <c r="AC3328" s="492"/>
      <c r="AD3328" s="493"/>
    </row>
    <row r="3329" spans="2:109" ht="3.65" customHeight="1">
      <c r="B3329" s="212"/>
      <c r="K3329" s="343"/>
      <c r="O3329" s="486"/>
      <c r="P3329" s="487"/>
      <c r="Q3329" s="487"/>
      <c r="R3329" s="487"/>
      <c r="S3329" s="487"/>
      <c r="T3329" s="487"/>
      <c r="U3329" s="487"/>
      <c r="V3329" s="487"/>
      <c r="W3329" s="487"/>
      <c r="X3329" s="487"/>
      <c r="Y3329" s="487"/>
      <c r="Z3329" s="487"/>
      <c r="AA3329" s="487"/>
      <c r="AB3329" s="487"/>
      <c r="AC3329" s="487"/>
      <c r="AD3329" s="488"/>
    </row>
    <row r="3330" spans="2:109" ht="3.65" customHeight="1">
      <c r="B3330" s="212"/>
      <c r="K3330" s="343"/>
      <c r="O3330" s="489"/>
      <c r="P3330" s="490"/>
      <c r="Q3330" s="490"/>
      <c r="R3330" s="490"/>
      <c r="S3330" s="490"/>
      <c r="T3330" s="490"/>
      <c r="U3330" s="490"/>
      <c r="V3330" s="490"/>
      <c r="W3330" s="490"/>
      <c r="X3330" s="490"/>
      <c r="Y3330" s="490"/>
      <c r="Z3330" s="490"/>
      <c r="AA3330" s="490"/>
      <c r="AB3330" s="490"/>
      <c r="AC3330" s="490"/>
      <c r="AD3330" s="491"/>
    </row>
    <row r="3331" spans="2:109" ht="3.65" customHeight="1">
      <c r="B3331" s="212"/>
      <c r="K3331" s="343"/>
      <c r="O3331" s="476"/>
      <c r="P3331" s="477"/>
      <c r="Q3331" s="477"/>
      <c r="R3331" s="477"/>
      <c r="S3331" s="477"/>
      <c r="T3331" s="477"/>
      <c r="U3331" s="477"/>
      <c r="V3331" s="477"/>
      <c r="W3331" s="477"/>
      <c r="X3331" s="477"/>
      <c r="Y3331" s="477"/>
      <c r="Z3331" s="477"/>
      <c r="AA3331" s="477"/>
      <c r="AB3331" s="477"/>
      <c r="AC3331" s="477"/>
      <c r="AD3331" s="478"/>
    </row>
    <row r="3332" spans="2:109" ht="3.65" customHeight="1">
      <c r="B3332" s="212"/>
      <c r="K3332" s="343"/>
      <c r="O3332" s="476"/>
      <c r="P3332" s="477"/>
      <c r="Q3332" s="477"/>
      <c r="R3332" s="477"/>
      <c r="S3332" s="477"/>
      <c r="T3332" s="477"/>
      <c r="U3332" s="477"/>
      <c r="V3332" s="477"/>
      <c r="W3332" s="477"/>
      <c r="X3332" s="477"/>
      <c r="Y3332" s="477"/>
      <c r="Z3332" s="477"/>
      <c r="AA3332" s="477"/>
      <c r="AB3332" s="477"/>
      <c r="AC3332" s="477"/>
      <c r="AD3332" s="478"/>
    </row>
    <row r="3333" spans="2:109" ht="3.65" customHeight="1">
      <c r="B3333" s="212"/>
      <c r="K3333" s="343"/>
      <c r="O3333" s="476"/>
      <c r="P3333" s="477"/>
      <c r="Q3333" s="477"/>
      <c r="R3333" s="477"/>
      <c r="S3333" s="477"/>
      <c r="T3333" s="477"/>
      <c r="U3333" s="477"/>
      <c r="V3333" s="477"/>
      <c r="W3333" s="477"/>
      <c r="X3333" s="477"/>
      <c r="Y3333" s="477"/>
      <c r="Z3333" s="477"/>
      <c r="AA3333" s="477"/>
      <c r="AB3333" s="477"/>
      <c r="AC3333" s="477"/>
      <c r="AD3333" s="478"/>
    </row>
    <row r="3334" spans="2:109" ht="3.65" customHeight="1">
      <c r="B3334" s="212"/>
      <c r="K3334" s="343"/>
      <c r="O3334" s="479"/>
      <c r="P3334" s="480"/>
      <c r="Q3334" s="480"/>
      <c r="R3334" s="480"/>
      <c r="S3334" s="480"/>
      <c r="T3334" s="480"/>
      <c r="U3334" s="480"/>
      <c r="V3334" s="480"/>
      <c r="W3334" s="480"/>
      <c r="X3334" s="480"/>
      <c r="Y3334" s="480"/>
      <c r="Z3334" s="480"/>
      <c r="AA3334" s="480"/>
      <c r="AB3334" s="480"/>
      <c r="AC3334" s="480"/>
      <c r="AD3334" s="481"/>
    </row>
    <row r="3335" spans="2:109" ht="3.65" customHeight="1">
      <c r="B3335" s="212"/>
      <c r="K3335" s="343"/>
    </row>
    <row r="3336" spans="2:109" ht="3.65" customHeight="1">
      <c r="B3336" s="205"/>
      <c r="C3336" s="259"/>
      <c r="D3336" s="259"/>
      <c r="E3336" s="259"/>
      <c r="F3336" s="259"/>
      <c r="G3336" s="259"/>
      <c r="H3336" s="259"/>
      <c r="I3336" s="259"/>
      <c r="J3336" s="259"/>
      <c r="K3336" s="323"/>
      <c r="L3336" s="259"/>
      <c r="M3336" s="259"/>
      <c r="N3336" s="259"/>
      <c r="O3336" s="259"/>
      <c r="P3336" s="259"/>
      <c r="Q3336" s="259"/>
      <c r="R3336" s="259"/>
      <c r="S3336" s="259"/>
      <c r="T3336" s="259"/>
      <c r="U3336" s="259"/>
      <c r="V3336" s="259"/>
      <c r="W3336" s="259"/>
      <c r="X3336" s="259"/>
      <c r="Y3336" s="259"/>
      <c r="Z3336" s="259"/>
      <c r="AA3336" s="259"/>
      <c r="AB3336" s="259"/>
      <c r="AC3336" s="259"/>
      <c r="AD3336" s="259"/>
      <c r="AE3336" s="259"/>
      <c r="AF3336" s="259"/>
      <c r="AG3336" s="259"/>
      <c r="AH3336" s="259"/>
      <c r="AI3336" s="259"/>
      <c r="AJ3336" s="259"/>
      <c r="AK3336" s="259"/>
      <c r="AL3336" s="259"/>
      <c r="AM3336" s="259"/>
      <c r="AN3336" s="259"/>
      <c r="AO3336" s="259"/>
      <c r="AP3336" s="259"/>
      <c r="AQ3336" s="259"/>
      <c r="AR3336" s="259"/>
      <c r="AS3336" s="259"/>
      <c r="AT3336" s="259"/>
      <c r="AU3336" s="259"/>
      <c r="AV3336" s="259"/>
      <c r="AW3336" s="259"/>
      <c r="AX3336" s="259"/>
      <c r="AY3336" s="259"/>
      <c r="AZ3336" s="259"/>
      <c r="BA3336" s="259"/>
      <c r="BB3336" s="259"/>
      <c r="BC3336" s="259"/>
      <c r="BD3336" s="259"/>
      <c r="BE3336" s="259"/>
      <c r="BF3336" s="259"/>
      <c r="BG3336" s="259"/>
      <c r="BH3336" s="259"/>
      <c r="BI3336" s="259"/>
      <c r="BJ3336" s="259"/>
      <c r="BK3336" s="259"/>
      <c r="BL3336" s="259"/>
      <c r="BM3336" s="259"/>
      <c r="BN3336" s="259"/>
      <c r="BO3336" s="259"/>
      <c r="BP3336" s="259"/>
      <c r="BQ3336" s="259"/>
      <c r="BR3336" s="259"/>
      <c r="BS3336" s="259"/>
      <c r="BT3336" s="259"/>
      <c r="BU3336" s="259"/>
      <c r="BV3336" s="259"/>
      <c r="BW3336" s="259"/>
      <c r="BX3336" s="259"/>
      <c r="BY3336" s="259"/>
      <c r="BZ3336" s="259"/>
      <c r="CA3336" s="259"/>
      <c r="CB3336" s="259"/>
      <c r="CC3336" s="259"/>
      <c r="CD3336" s="259"/>
      <c r="CE3336" s="259"/>
      <c r="CF3336" s="259"/>
      <c r="CG3336" s="259"/>
      <c r="CH3336" s="259"/>
      <c r="CI3336" s="259"/>
      <c r="CJ3336" s="259"/>
      <c r="CK3336" s="259"/>
      <c r="CL3336" s="259"/>
      <c r="CM3336" s="259"/>
      <c r="CN3336" s="259"/>
      <c r="CO3336" s="259"/>
      <c r="CP3336" s="259"/>
      <c r="CQ3336" s="259"/>
      <c r="CR3336" s="259"/>
      <c r="CS3336" s="259"/>
      <c r="CT3336" s="259"/>
      <c r="CU3336" s="259"/>
      <c r="CV3336" s="259"/>
      <c r="CW3336" s="259"/>
      <c r="CX3336" s="259"/>
      <c r="CY3336" s="259"/>
      <c r="CZ3336" s="259"/>
      <c r="DA3336" s="259"/>
      <c r="DB3336" s="259"/>
      <c r="DC3336" s="259"/>
      <c r="DD3336" s="259"/>
      <c r="DE3336" s="259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24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40" t="str">
        <f>"T_VBB"&amp;"X"&amp;G3338&amp;"X"&amp;I3338&amp;"X"&amp;J3338</f>
        <v>T_VBBX630X3of4X2000</v>
      </c>
      <c r="C3338" s="208"/>
      <c r="D3338" s="209" t="s">
        <v>75</v>
      </c>
      <c r="E3338" s="341" t="s">
        <v>220</v>
      </c>
      <c r="F3338" s="208" t="s">
        <v>125</v>
      </c>
      <c r="G3338" s="456">
        <v>630</v>
      </c>
      <c r="H3338" s="325" t="s">
        <v>234</v>
      </c>
      <c r="I3338" s="457" t="s">
        <v>193</v>
      </c>
      <c r="J3338" s="210">
        <v>2000</v>
      </c>
      <c r="K3338" s="342"/>
      <c r="L3338" s="260"/>
      <c r="M3338" s="260"/>
      <c r="N3338" s="260"/>
      <c r="O3338" s="260"/>
      <c r="P3338" s="260"/>
      <c r="Q3338" s="260"/>
      <c r="R3338" s="260"/>
      <c r="S3338" s="260"/>
      <c r="T3338" s="260"/>
      <c r="U3338" s="260"/>
      <c r="V3338" s="260"/>
      <c r="W3338" s="260"/>
      <c r="X3338" s="260"/>
      <c r="Y3338" s="260"/>
      <c r="Z3338" s="260"/>
      <c r="AA3338" s="260"/>
      <c r="AB3338" s="260"/>
      <c r="AC3338" s="260"/>
      <c r="AD3338" s="260"/>
      <c r="AE3338" s="260"/>
      <c r="AF3338" s="260"/>
      <c r="AG3338" s="260"/>
      <c r="AH3338" s="260"/>
      <c r="AI3338" s="260"/>
      <c r="AJ3338" s="260"/>
      <c r="AK3338" s="260"/>
      <c r="AL3338" s="260"/>
      <c r="AM3338" s="260"/>
      <c r="AN3338" s="260"/>
      <c r="AO3338" s="260"/>
      <c r="AP3338" s="260"/>
      <c r="AQ3338" s="260"/>
      <c r="AR3338" s="260"/>
      <c r="AS3338" s="260"/>
      <c r="AT3338" s="260"/>
      <c r="AU3338" s="260"/>
      <c r="AV3338" s="260"/>
      <c r="AW3338" s="260"/>
      <c r="AX3338" s="260"/>
      <c r="AY3338" s="260"/>
      <c r="AZ3338" s="260"/>
      <c r="BA3338" s="260"/>
      <c r="BB3338" s="260"/>
      <c r="BC3338" s="260"/>
      <c r="BD3338" s="260"/>
      <c r="BE3338" s="260"/>
      <c r="BF3338" s="260"/>
      <c r="BG3338" s="260"/>
      <c r="BH3338" s="260"/>
      <c r="BI3338" s="260"/>
      <c r="BJ3338" s="260"/>
      <c r="BK3338" s="260"/>
      <c r="BL3338" s="260"/>
      <c r="BM3338" s="260"/>
      <c r="BN3338" s="260"/>
      <c r="BO3338" s="260"/>
      <c r="BP3338" s="260"/>
      <c r="BQ3338" s="260"/>
      <c r="BR3338" s="260"/>
      <c r="BS3338" s="260"/>
      <c r="BT3338" s="260"/>
      <c r="BU3338" s="260"/>
      <c r="BV3338" s="260"/>
      <c r="BW3338" s="260"/>
      <c r="BX3338" s="260"/>
      <c r="BY3338" s="260"/>
      <c r="BZ3338" s="260"/>
      <c r="CA3338" s="260"/>
      <c r="CB3338" s="260"/>
      <c r="CC3338" s="260"/>
      <c r="CD3338" s="260"/>
      <c r="CE3338" s="260"/>
      <c r="CF3338" s="260"/>
      <c r="CG3338" s="260"/>
      <c r="CH3338" s="260"/>
      <c r="CI3338" s="260"/>
      <c r="CJ3338" s="260"/>
      <c r="CK3338" s="260"/>
      <c r="CL3338" s="260"/>
      <c r="CM3338" s="260"/>
      <c r="CN3338" s="260"/>
      <c r="CO3338" s="260"/>
      <c r="CP3338" s="260"/>
      <c r="CQ3338" s="260"/>
      <c r="CR3338" s="260"/>
      <c r="CS3338" s="260"/>
      <c r="CT3338" s="260"/>
      <c r="CU3338" s="260"/>
      <c r="CV3338" s="260"/>
      <c r="CW3338" s="260"/>
      <c r="CX3338" s="260"/>
      <c r="CY3338" s="260"/>
      <c r="CZ3338" s="260"/>
      <c r="DA3338" s="260"/>
      <c r="DB3338" s="260"/>
      <c r="DC3338" s="260"/>
      <c r="DD3338" s="260"/>
      <c r="DE3338" s="260"/>
    </row>
    <row r="3339" spans="2:109" ht="3.65" customHeight="1">
      <c r="B3339" s="326" t="str">
        <f>MID(D3338,1,1)&amp;"_"&amp;E3338&amp;"X"&amp;MID(H3338,3,4)&amp;"X"&amp;MID(J3338,3,4)&amp;G3338&amp;I3338</f>
        <v>T_VBBX200X006303of4</v>
      </c>
      <c r="K3339" s="343"/>
    </row>
    <row r="3340" spans="2:109" ht="3.65" customHeight="1">
      <c r="B3340" s="212"/>
      <c r="K3340" s="343"/>
      <c r="O3340" s="459"/>
      <c r="P3340" s="460"/>
      <c r="Q3340" s="460"/>
      <c r="R3340" s="460"/>
      <c r="S3340" s="460"/>
      <c r="T3340" s="460"/>
      <c r="U3340" s="460"/>
      <c r="V3340" s="461"/>
    </row>
    <row r="3341" spans="2:109" ht="3.65" customHeight="1">
      <c r="B3341" s="212"/>
      <c r="K3341" s="343"/>
      <c r="O3341" s="462"/>
      <c r="P3341" s="463"/>
      <c r="Q3341" s="463"/>
      <c r="R3341" s="463"/>
      <c r="S3341" s="463"/>
      <c r="T3341" s="463"/>
      <c r="U3341" s="463"/>
      <c r="V3341" s="465"/>
    </row>
    <row r="3342" spans="2:109" ht="3.65" customHeight="1">
      <c r="B3342" s="212"/>
      <c r="K3342" s="343"/>
      <c r="O3342" s="459"/>
      <c r="P3342" s="461"/>
      <c r="Q3342" s="991" t="s">
        <v>111</v>
      </c>
      <c r="R3342" s="970"/>
      <c r="S3342" s="970"/>
      <c r="T3342" s="971"/>
      <c r="U3342" s="459"/>
      <c r="V3342" s="461"/>
    </row>
    <row r="3343" spans="2:109" ht="3.65" customHeight="1">
      <c r="B3343" s="212"/>
      <c r="K3343" s="343"/>
      <c r="O3343" s="466"/>
      <c r="P3343" s="467"/>
      <c r="Q3343" s="992"/>
      <c r="R3343" s="958"/>
      <c r="S3343" s="958"/>
      <c r="T3343" s="965"/>
      <c r="U3343" s="466"/>
      <c r="V3343" s="467"/>
    </row>
    <row r="3344" spans="2:109" ht="3.65" customHeight="1">
      <c r="B3344" s="212"/>
      <c r="K3344" s="343"/>
      <c r="O3344" s="466"/>
      <c r="P3344" s="467"/>
      <c r="Q3344" s="482"/>
      <c r="R3344" s="896"/>
      <c r="S3344" s="928"/>
      <c r="T3344" s="483"/>
      <c r="U3344" s="466"/>
      <c r="V3344" s="467"/>
    </row>
    <row r="3345" spans="2:22" ht="3.65" customHeight="1">
      <c r="B3345" s="212"/>
      <c r="K3345" s="343"/>
      <c r="O3345" s="466"/>
      <c r="P3345" s="467"/>
      <c r="Q3345" s="482"/>
      <c r="R3345" s="899"/>
      <c r="S3345" s="900"/>
      <c r="T3345" s="483"/>
      <c r="U3345" s="466"/>
      <c r="V3345" s="467"/>
    </row>
    <row r="3346" spans="2:22" ht="3.65" customHeight="1">
      <c r="B3346" s="212"/>
      <c r="K3346" s="343"/>
      <c r="O3346" s="466"/>
      <c r="P3346" s="467"/>
      <c r="Q3346" s="482"/>
      <c r="R3346" s="875"/>
      <c r="S3346" s="875"/>
      <c r="T3346" s="483"/>
      <c r="U3346" s="466"/>
      <c r="V3346" s="467"/>
    </row>
    <row r="3347" spans="2:22" ht="3.65" customHeight="1">
      <c r="B3347" s="212"/>
      <c r="K3347" s="343"/>
      <c r="O3347" s="466"/>
      <c r="P3347" s="467"/>
      <c r="Q3347" s="482"/>
      <c r="R3347" s="875"/>
      <c r="S3347" s="875"/>
      <c r="T3347" s="483"/>
      <c r="U3347" s="466"/>
      <c r="V3347" s="467"/>
    </row>
    <row r="3348" spans="2:22" ht="3.65" customHeight="1">
      <c r="B3348" s="212"/>
      <c r="K3348" s="343"/>
      <c r="O3348" s="466"/>
      <c r="P3348" s="467"/>
      <c r="Q3348" s="482"/>
      <c r="R3348" s="875"/>
      <c r="S3348" s="875"/>
      <c r="T3348" s="483"/>
      <c r="U3348" s="466"/>
      <c r="V3348" s="467"/>
    </row>
    <row r="3349" spans="2:22" ht="3.65" customHeight="1">
      <c r="B3349" s="212"/>
      <c r="K3349" s="343"/>
      <c r="O3349" s="466"/>
      <c r="P3349" s="467"/>
      <c r="Q3349" s="482"/>
      <c r="R3349" s="875"/>
      <c r="S3349" s="875"/>
      <c r="T3349" s="483"/>
      <c r="U3349" s="466"/>
      <c r="V3349" s="467"/>
    </row>
    <row r="3350" spans="2:22" ht="3.65" customHeight="1">
      <c r="B3350" s="212"/>
      <c r="K3350" s="343"/>
      <c r="O3350" s="466"/>
      <c r="P3350" s="467"/>
      <c r="Q3350" s="482"/>
      <c r="R3350" s="875"/>
      <c r="S3350" s="875"/>
      <c r="T3350" s="483"/>
      <c r="U3350" s="466"/>
      <c r="V3350" s="467"/>
    </row>
    <row r="3351" spans="2:22" ht="3.65" customHeight="1">
      <c r="B3351" s="212"/>
      <c r="K3351" s="343"/>
      <c r="O3351" s="466"/>
      <c r="P3351" s="467"/>
      <c r="Q3351" s="482"/>
      <c r="R3351" s="875"/>
      <c r="S3351" s="875"/>
      <c r="T3351" s="483"/>
      <c r="U3351" s="466"/>
      <c r="V3351" s="467"/>
    </row>
    <row r="3352" spans="2:22" ht="3.65" customHeight="1">
      <c r="B3352" s="212"/>
      <c r="K3352" s="343"/>
      <c r="O3352" s="466"/>
      <c r="P3352" s="467"/>
      <c r="Q3352" s="482"/>
      <c r="R3352" s="875"/>
      <c r="S3352" s="875"/>
      <c r="T3352" s="483"/>
      <c r="U3352" s="466"/>
      <c r="V3352" s="467"/>
    </row>
    <row r="3353" spans="2:22" ht="3.65" customHeight="1">
      <c r="B3353" s="212"/>
      <c r="K3353" s="343"/>
      <c r="O3353" s="466"/>
      <c r="P3353" s="467"/>
      <c r="Q3353" s="482"/>
      <c r="R3353" s="875"/>
      <c r="S3353" s="875"/>
      <c r="T3353" s="483"/>
      <c r="U3353" s="466"/>
      <c r="V3353" s="467"/>
    </row>
    <row r="3354" spans="2:22" ht="3.65" customHeight="1">
      <c r="B3354" s="212"/>
      <c r="K3354" s="343"/>
      <c r="O3354" s="466"/>
      <c r="P3354" s="467"/>
      <c r="Q3354" s="482"/>
      <c r="R3354" s="875"/>
      <c r="S3354" s="875"/>
      <c r="T3354" s="483"/>
      <c r="U3354" s="466"/>
      <c r="V3354" s="467"/>
    </row>
    <row r="3355" spans="2:22" ht="3.65" customHeight="1">
      <c r="B3355" s="212"/>
      <c r="K3355" s="343"/>
      <c r="O3355" s="466"/>
      <c r="P3355" s="467"/>
      <c r="Q3355" s="482"/>
      <c r="R3355" s="875"/>
      <c r="S3355" s="875"/>
      <c r="T3355" s="483"/>
      <c r="U3355" s="466"/>
      <c r="V3355" s="467"/>
    </row>
    <row r="3356" spans="2:22" ht="3.65" customHeight="1">
      <c r="B3356" s="212"/>
      <c r="K3356" s="343"/>
      <c r="O3356" s="466"/>
      <c r="P3356" s="467"/>
      <c r="Q3356" s="482"/>
      <c r="R3356" s="875"/>
      <c r="S3356" s="875"/>
      <c r="T3356" s="483"/>
      <c r="U3356" s="466"/>
      <c r="V3356" s="467"/>
    </row>
    <row r="3357" spans="2:22" ht="3.65" customHeight="1">
      <c r="B3357" s="212"/>
      <c r="K3357" s="343"/>
      <c r="O3357" s="466"/>
      <c r="P3357" s="467"/>
      <c r="Q3357" s="482"/>
      <c r="R3357" s="875"/>
      <c r="S3357" s="875"/>
      <c r="T3357" s="483"/>
      <c r="U3357" s="466"/>
      <c r="V3357" s="467"/>
    </row>
    <row r="3358" spans="2:22" ht="3.65" customHeight="1">
      <c r="B3358" s="212"/>
      <c r="K3358" s="343"/>
      <c r="O3358" s="466"/>
      <c r="P3358" s="467"/>
      <c r="Q3358" s="482"/>
      <c r="R3358" s="875"/>
      <c r="S3358" s="875"/>
      <c r="T3358" s="483"/>
      <c r="U3358" s="466"/>
      <c r="V3358" s="467"/>
    </row>
    <row r="3359" spans="2:22" ht="3.65" customHeight="1">
      <c r="B3359" s="212"/>
      <c r="K3359" s="343"/>
      <c r="O3359" s="466"/>
      <c r="P3359" s="467"/>
      <c r="Q3359" s="482"/>
      <c r="R3359" s="875"/>
      <c r="S3359" s="875"/>
      <c r="T3359" s="483"/>
      <c r="U3359" s="466"/>
      <c r="V3359" s="467"/>
    </row>
    <row r="3360" spans="2:22" ht="3.65" customHeight="1">
      <c r="B3360" s="212"/>
      <c r="K3360" s="343"/>
      <c r="O3360" s="466"/>
      <c r="P3360" s="467"/>
      <c r="Q3360" s="482"/>
      <c r="R3360" s="875"/>
      <c r="S3360" s="875"/>
      <c r="T3360" s="483"/>
      <c r="U3360" s="466"/>
      <c r="V3360" s="467"/>
    </row>
    <row r="3361" spans="2:22" ht="3.65" customHeight="1">
      <c r="B3361" s="212"/>
      <c r="K3361" s="343"/>
      <c r="O3361" s="466"/>
      <c r="P3361" s="467"/>
      <c r="Q3361" s="482"/>
      <c r="R3361" s="875"/>
      <c r="S3361" s="875"/>
      <c r="T3361" s="483"/>
      <c r="U3361" s="466"/>
      <c r="V3361" s="467"/>
    </row>
    <row r="3362" spans="2:22" ht="3.65" customHeight="1">
      <c r="B3362" s="212"/>
      <c r="K3362" s="343"/>
      <c r="O3362" s="466"/>
      <c r="P3362" s="467"/>
      <c r="Q3362" s="482"/>
      <c r="R3362" s="875"/>
      <c r="S3362" s="875"/>
      <c r="T3362" s="483"/>
      <c r="U3362" s="466"/>
      <c r="V3362" s="467"/>
    </row>
    <row r="3363" spans="2:22" ht="3.65" customHeight="1">
      <c r="B3363" s="212"/>
      <c r="K3363" s="343"/>
      <c r="O3363" s="466"/>
      <c r="P3363" s="467"/>
      <c r="Q3363" s="482"/>
      <c r="R3363" s="875"/>
      <c r="S3363" s="875"/>
      <c r="T3363" s="483"/>
      <c r="U3363" s="466"/>
      <c r="V3363" s="467"/>
    </row>
    <row r="3364" spans="2:22" ht="3.65" customHeight="1">
      <c r="B3364" s="212"/>
      <c r="K3364" s="343"/>
      <c r="O3364" s="466"/>
      <c r="P3364" s="467"/>
      <c r="Q3364" s="482"/>
      <c r="R3364" s="875"/>
      <c r="S3364" s="875"/>
      <c r="T3364" s="483"/>
      <c r="U3364" s="466"/>
      <c r="V3364" s="467"/>
    </row>
    <row r="3365" spans="2:22" ht="3.65" customHeight="1">
      <c r="B3365" s="212"/>
      <c r="K3365" s="343"/>
      <c r="O3365" s="466"/>
      <c r="P3365" s="467"/>
      <c r="Q3365" s="482"/>
      <c r="R3365" s="875"/>
      <c r="S3365" s="875"/>
      <c r="T3365" s="483"/>
      <c r="U3365" s="466"/>
      <c r="V3365" s="467"/>
    </row>
    <row r="3366" spans="2:22" ht="3.65" customHeight="1">
      <c r="B3366" s="212"/>
      <c r="K3366" s="343"/>
      <c r="O3366" s="466"/>
      <c r="P3366" s="467"/>
      <c r="Q3366" s="482"/>
      <c r="R3366" s="875"/>
      <c r="S3366" s="875"/>
      <c r="T3366" s="483"/>
      <c r="U3366" s="466"/>
      <c r="V3366" s="467"/>
    </row>
    <row r="3367" spans="2:22" ht="3.65" customHeight="1">
      <c r="B3367" s="212"/>
      <c r="K3367" s="343"/>
      <c r="O3367" s="466"/>
      <c r="P3367" s="467"/>
      <c r="Q3367" s="482"/>
      <c r="R3367" s="875"/>
      <c r="S3367" s="875"/>
      <c r="T3367" s="483"/>
      <c r="U3367" s="466"/>
      <c r="V3367" s="467"/>
    </row>
    <row r="3368" spans="2:22" ht="3.65" customHeight="1">
      <c r="B3368" s="212"/>
      <c r="K3368" s="343"/>
      <c r="O3368" s="466"/>
      <c r="P3368" s="467"/>
      <c r="Q3368" s="482"/>
      <c r="R3368" s="875"/>
      <c r="S3368" s="875"/>
      <c r="T3368" s="483"/>
      <c r="U3368" s="466"/>
      <c r="V3368" s="467"/>
    </row>
    <row r="3369" spans="2:22" ht="3.65" customHeight="1">
      <c r="B3369" s="212"/>
      <c r="K3369" s="343"/>
      <c r="O3369" s="466"/>
      <c r="P3369" s="467"/>
      <c r="Q3369" s="482"/>
      <c r="R3369" s="875"/>
      <c r="S3369" s="875"/>
      <c r="T3369" s="483"/>
      <c r="U3369" s="466"/>
      <c r="V3369" s="467"/>
    </row>
    <row r="3370" spans="2:22" ht="3.65" customHeight="1">
      <c r="B3370" s="212"/>
      <c r="K3370" s="343"/>
      <c r="O3370" s="466"/>
      <c r="P3370" s="467"/>
      <c r="Q3370" s="482"/>
      <c r="R3370" s="875"/>
      <c r="S3370" s="875"/>
      <c r="T3370" s="483"/>
      <c r="U3370" s="466"/>
      <c r="V3370" s="467"/>
    </row>
    <row r="3371" spans="2:22" ht="3.65" customHeight="1">
      <c r="B3371" s="212"/>
      <c r="K3371" s="343"/>
      <c r="O3371" s="466"/>
      <c r="P3371" s="467"/>
      <c r="Q3371" s="482"/>
      <c r="R3371" s="875"/>
      <c r="S3371" s="875"/>
      <c r="T3371" s="483"/>
      <c r="U3371" s="466"/>
      <c r="V3371" s="467"/>
    </row>
    <row r="3372" spans="2:22" ht="3.65" customHeight="1">
      <c r="B3372" s="212"/>
      <c r="K3372" s="343"/>
      <c r="O3372" s="466"/>
      <c r="P3372" s="467"/>
      <c r="Q3372" s="482"/>
      <c r="R3372" s="875"/>
      <c r="S3372" s="875"/>
      <c r="T3372" s="483"/>
      <c r="U3372" s="466"/>
      <c r="V3372" s="467"/>
    </row>
    <row r="3373" spans="2:22" ht="3.65" customHeight="1">
      <c r="B3373" s="212"/>
      <c r="K3373" s="343"/>
      <c r="O3373" s="466"/>
      <c r="P3373" s="467"/>
      <c r="Q3373" s="482"/>
      <c r="R3373" s="875"/>
      <c r="S3373" s="875"/>
      <c r="T3373" s="483"/>
      <c r="U3373" s="466"/>
      <c r="V3373" s="467"/>
    </row>
    <row r="3374" spans="2:22" ht="3.65" customHeight="1">
      <c r="B3374" s="212"/>
      <c r="K3374" s="343"/>
      <c r="O3374" s="466"/>
      <c r="P3374" s="467"/>
      <c r="Q3374" s="482"/>
      <c r="R3374" s="875"/>
      <c r="S3374" s="875"/>
      <c r="T3374" s="483"/>
      <c r="U3374" s="466"/>
      <c r="V3374" s="467"/>
    </row>
    <row r="3375" spans="2:22" ht="3.65" customHeight="1">
      <c r="B3375" s="212"/>
      <c r="K3375" s="343"/>
      <c r="O3375" s="466"/>
      <c r="P3375" s="467"/>
      <c r="Q3375" s="482"/>
      <c r="R3375" s="875"/>
      <c r="S3375" s="875"/>
      <c r="T3375" s="483"/>
      <c r="U3375" s="466"/>
      <c r="V3375" s="467"/>
    </row>
    <row r="3376" spans="2:22" ht="3.65" customHeight="1">
      <c r="B3376" s="212"/>
      <c r="K3376" s="343"/>
      <c r="O3376" s="466"/>
      <c r="P3376" s="467"/>
      <c r="Q3376" s="482"/>
      <c r="R3376" s="875"/>
      <c r="S3376" s="875"/>
      <c r="T3376" s="483"/>
      <c r="U3376" s="466"/>
      <c r="V3376" s="467"/>
    </row>
    <row r="3377" spans="2:22" ht="3.65" customHeight="1">
      <c r="B3377" s="212"/>
      <c r="K3377" s="343"/>
      <c r="O3377" s="466"/>
      <c r="P3377" s="467"/>
      <c r="Q3377" s="482"/>
      <c r="R3377" s="875"/>
      <c r="S3377" s="875"/>
      <c r="T3377" s="483"/>
      <c r="U3377" s="466"/>
      <c r="V3377" s="467"/>
    </row>
    <row r="3378" spans="2:22" ht="3.65" customHeight="1">
      <c r="B3378" s="212"/>
      <c r="K3378" s="343"/>
      <c r="O3378" s="466"/>
      <c r="P3378" s="467"/>
      <c r="Q3378" s="482"/>
      <c r="R3378" s="875"/>
      <c r="S3378" s="875"/>
      <c r="T3378" s="483"/>
      <c r="U3378" s="466"/>
      <c r="V3378" s="467"/>
    </row>
    <row r="3379" spans="2:22" ht="3.65" customHeight="1">
      <c r="B3379" s="212"/>
      <c r="K3379" s="343"/>
      <c r="O3379" s="466"/>
      <c r="P3379" s="467"/>
      <c r="Q3379" s="482"/>
      <c r="R3379" s="875"/>
      <c r="S3379" s="875"/>
      <c r="T3379" s="483"/>
      <c r="U3379" s="466"/>
      <c r="V3379" s="467"/>
    </row>
    <row r="3380" spans="2:22" ht="3.65" customHeight="1">
      <c r="B3380" s="212"/>
      <c r="K3380" s="343"/>
      <c r="O3380" s="466"/>
      <c r="P3380" s="467"/>
      <c r="Q3380" s="482"/>
      <c r="R3380" s="875"/>
      <c r="S3380" s="875"/>
      <c r="T3380" s="483"/>
      <c r="U3380" s="466"/>
      <c r="V3380" s="467"/>
    </row>
    <row r="3381" spans="2:22" ht="3.65" customHeight="1">
      <c r="B3381" s="212"/>
      <c r="K3381" s="343"/>
      <c r="O3381" s="466"/>
      <c r="P3381" s="467"/>
      <c r="Q3381" s="482"/>
      <c r="R3381" s="875"/>
      <c r="S3381" s="875"/>
      <c r="T3381" s="483"/>
      <c r="U3381" s="466"/>
      <c r="V3381" s="467"/>
    </row>
    <row r="3382" spans="2:22" ht="3.65" customHeight="1">
      <c r="B3382" s="212"/>
      <c r="K3382" s="343"/>
      <c r="O3382" s="466"/>
      <c r="P3382" s="467"/>
      <c r="Q3382" s="482"/>
      <c r="R3382" s="875"/>
      <c r="S3382" s="875"/>
      <c r="T3382" s="483"/>
      <c r="U3382" s="466"/>
      <c r="V3382" s="467"/>
    </row>
    <row r="3383" spans="2:22" ht="3.65" customHeight="1">
      <c r="B3383" s="212"/>
      <c r="K3383" s="343"/>
      <c r="O3383" s="466"/>
      <c r="P3383" s="467"/>
      <c r="Q3383" s="482"/>
      <c r="R3383" s="875"/>
      <c r="S3383" s="875"/>
      <c r="T3383" s="483"/>
      <c r="U3383" s="466"/>
      <c r="V3383" s="467"/>
    </row>
    <row r="3384" spans="2:22" ht="3.65" customHeight="1">
      <c r="B3384" s="212"/>
      <c r="K3384" s="343"/>
      <c r="O3384" s="466"/>
      <c r="P3384" s="467"/>
      <c r="Q3384" s="482"/>
      <c r="R3384" s="875"/>
      <c r="S3384" s="875"/>
      <c r="T3384" s="483"/>
      <c r="U3384" s="466"/>
      <c r="V3384" s="467"/>
    </row>
    <row r="3385" spans="2:22" ht="3.65" customHeight="1">
      <c r="B3385" s="212"/>
      <c r="K3385" s="343"/>
      <c r="O3385" s="466"/>
      <c r="P3385" s="467"/>
      <c r="Q3385" s="482"/>
      <c r="R3385" s="875"/>
      <c r="S3385" s="875"/>
      <c r="T3385" s="483"/>
      <c r="U3385" s="466"/>
      <c r="V3385" s="467"/>
    </row>
    <row r="3386" spans="2:22" ht="3.65" customHeight="1">
      <c r="B3386" s="212"/>
      <c r="K3386" s="343"/>
      <c r="O3386" s="466"/>
      <c r="P3386" s="467"/>
      <c r="Q3386" s="482"/>
      <c r="R3386" s="875"/>
      <c r="S3386" s="875"/>
      <c r="T3386" s="483"/>
      <c r="U3386" s="466"/>
      <c r="V3386" s="467"/>
    </row>
    <row r="3387" spans="2:22" ht="3.65" customHeight="1">
      <c r="B3387" s="212"/>
      <c r="K3387" s="343"/>
      <c r="O3387" s="466"/>
      <c r="P3387" s="467"/>
      <c r="Q3387" s="482"/>
      <c r="R3387" s="875"/>
      <c r="S3387" s="875"/>
      <c r="T3387" s="483"/>
      <c r="U3387" s="466"/>
      <c r="V3387" s="467"/>
    </row>
    <row r="3388" spans="2:22" ht="3.65" customHeight="1">
      <c r="B3388" s="212"/>
      <c r="K3388" s="343"/>
      <c r="O3388" s="466"/>
      <c r="P3388" s="467"/>
      <c r="Q3388" s="482"/>
      <c r="R3388" s="875"/>
      <c r="S3388" s="875"/>
      <c r="T3388" s="483"/>
      <c r="U3388" s="466"/>
      <c r="V3388" s="467"/>
    </row>
    <row r="3389" spans="2:22" ht="3.65" customHeight="1">
      <c r="B3389" s="212"/>
      <c r="K3389" s="343"/>
      <c r="O3389" s="466"/>
      <c r="P3389" s="467"/>
      <c r="Q3389" s="482"/>
      <c r="R3389" s="875"/>
      <c r="S3389" s="875"/>
      <c r="T3389" s="483"/>
      <c r="U3389" s="466"/>
      <c r="V3389" s="467"/>
    </row>
    <row r="3390" spans="2:22" ht="3.65" customHeight="1">
      <c r="B3390" s="212"/>
      <c r="K3390" s="343"/>
      <c r="O3390" s="466"/>
      <c r="P3390" s="467"/>
      <c r="Q3390" s="482"/>
      <c r="R3390" s="875"/>
      <c r="S3390" s="875"/>
      <c r="T3390" s="483"/>
      <c r="U3390" s="466"/>
      <c r="V3390" s="467"/>
    </row>
    <row r="3391" spans="2:22" ht="3.65" customHeight="1">
      <c r="B3391" s="212"/>
      <c r="K3391" s="343"/>
      <c r="O3391" s="466"/>
      <c r="P3391" s="467"/>
      <c r="Q3391" s="482"/>
      <c r="R3391" s="875"/>
      <c r="S3391" s="875"/>
      <c r="T3391" s="483"/>
      <c r="U3391" s="466"/>
      <c r="V3391" s="467"/>
    </row>
    <row r="3392" spans="2:22" ht="3.65" customHeight="1">
      <c r="B3392" s="212"/>
      <c r="K3392" s="343"/>
      <c r="O3392" s="466"/>
      <c r="P3392" s="467"/>
      <c r="Q3392" s="482"/>
      <c r="R3392" s="875"/>
      <c r="S3392" s="875"/>
      <c r="T3392" s="483"/>
      <c r="U3392" s="466"/>
      <c r="V3392" s="467"/>
    </row>
    <row r="3393" spans="2:22" ht="3.65" customHeight="1">
      <c r="B3393" s="212"/>
      <c r="K3393" s="343"/>
      <c r="O3393" s="466"/>
      <c r="P3393" s="467"/>
      <c r="Q3393" s="482"/>
      <c r="R3393" s="899"/>
      <c r="S3393" s="900"/>
      <c r="T3393" s="483"/>
      <c r="U3393" s="466"/>
      <c r="V3393" s="467"/>
    </row>
    <row r="3394" spans="2:22" ht="3.65" customHeight="1">
      <c r="B3394" s="212"/>
      <c r="K3394" s="343"/>
      <c r="O3394" s="466"/>
      <c r="P3394" s="467"/>
      <c r="Q3394" s="482"/>
      <c r="R3394" s="902"/>
      <c r="S3394" s="904"/>
      <c r="T3394" s="483"/>
      <c r="U3394" s="466"/>
      <c r="V3394" s="467"/>
    </row>
    <row r="3395" spans="2:22" ht="3.65" customHeight="1">
      <c r="B3395" s="212"/>
      <c r="K3395" s="343"/>
      <c r="O3395" s="466"/>
      <c r="P3395" s="467"/>
      <c r="Q3395" s="482"/>
      <c r="R3395" s="470"/>
      <c r="S3395" s="470"/>
      <c r="T3395" s="483"/>
      <c r="U3395" s="466"/>
      <c r="V3395" s="467"/>
    </row>
    <row r="3396" spans="2:22" ht="3.65" customHeight="1">
      <c r="B3396" s="212"/>
      <c r="K3396" s="343"/>
      <c r="O3396" s="466"/>
      <c r="P3396" s="467"/>
      <c r="Q3396" s="482"/>
      <c r="R3396" s="470"/>
      <c r="S3396" s="470"/>
      <c r="T3396" s="483"/>
      <c r="U3396" s="466"/>
      <c r="V3396" s="467"/>
    </row>
    <row r="3397" spans="2:22" ht="3.65" customHeight="1">
      <c r="B3397" s="212"/>
      <c r="K3397" s="343"/>
      <c r="O3397" s="466"/>
      <c r="P3397" s="467"/>
      <c r="Q3397" s="482"/>
      <c r="R3397" s="470"/>
      <c r="S3397" s="470"/>
      <c r="T3397" s="483"/>
      <c r="U3397" s="466"/>
      <c r="V3397" s="467"/>
    </row>
    <row r="3398" spans="2:22" ht="3.65" customHeight="1">
      <c r="B3398" s="212"/>
      <c r="K3398" s="343"/>
      <c r="O3398" s="466"/>
      <c r="P3398" s="467"/>
      <c r="Q3398" s="482"/>
      <c r="R3398" s="470"/>
      <c r="S3398" s="470"/>
      <c r="T3398" s="483"/>
      <c r="U3398" s="466"/>
      <c r="V3398" s="467"/>
    </row>
    <row r="3399" spans="2:22" ht="3.65" customHeight="1">
      <c r="B3399" s="212"/>
      <c r="K3399" s="343"/>
      <c r="O3399" s="466"/>
      <c r="P3399" s="467"/>
      <c r="Q3399" s="482"/>
      <c r="R3399" s="470"/>
      <c r="S3399" s="470"/>
      <c r="T3399" s="483"/>
      <c r="U3399" s="466"/>
      <c r="V3399" s="467"/>
    </row>
    <row r="3400" spans="2:22" ht="3.65" customHeight="1">
      <c r="B3400" s="212"/>
      <c r="K3400" s="343"/>
      <c r="O3400" s="466"/>
      <c r="P3400" s="467"/>
      <c r="Q3400" s="482"/>
      <c r="R3400" s="470"/>
      <c r="S3400" s="470"/>
      <c r="T3400" s="483"/>
      <c r="U3400" s="466"/>
      <c r="V3400" s="467"/>
    </row>
    <row r="3401" spans="2:22" ht="3.65" customHeight="1">
      <c r="B3401" s="212"/>
      <c r="K3401" s="343"/>
      <c r="O3401" s="466"/>
      <c r="P3401" s="467"/>
      <c r="Q3401" s="482"/>
      <c r="R3401" s="470"/>
      <c r="S3401" s="470"/>
      <c r="T3401" s="483"/>
      <c r="U3401" s="466"/>
      <c r="V3401" s="467"/>
    </row>
    <row r="3402" spans="2:22" ht="3.65" customHeight="1">
      <c r="B3402" s="212"/>
      <c r="K3402" s="343"/>
      <c r="O3402" s="466"/>
      <c r="P3402" s="467"/>
      <c r="Q3402" s="482"/>
      <c r="R3402" s="470"/>
      <c r="S3402" s="470"/>
      <c r="T3402" s="483"/>
      <c r="U3402" s="466"/>
      <c r="V3402" s="467"/>
    </row>
    <row r="3403" spans="2:22" ht="3.65" customHeight="1">
      <c r="B3403" s="212"/>
      <c r="K3403" s="343"/>
      <c r="O3403" s="466"/>
      <c r="P3403" s="467"/>
      <c r="Q3403" s="482"/>
      <c r="R3403" s="470"/>
      <c r="S3403" s="470"/>
      <c r="T3403" s="483"/>
      <c r="U3403" s="466"/>
      <c r="V3403" s="467"/>
    </row>
    <row r="3404" spans="2:22" ht="3.65" customHeight="1">
      <c r="B3404" s="212"/>
      <c r="K3404" s="343"/>
      <c r="O3404" s="466"/>
      <c r="P3404" s="467"/>
      <c r="Q3404" s="482"/>
      <c r="R3404" s="470"/>
      <c r="S3404" s="470"/>
      <c r="T3404" s="483"/>
      <c r="U3404" s="466"/>
      <c r="V3404" s="467"/>
    </row>
    <row r="3405" spans="2:22" ht="3.65" customHeight="1">
      <c r="B3405" s="212"/>
      <c r="K3405" s="343"/>
      <c r="O3405" s="466"/>
      <c r="P3405" s="467"/>
      <c r="Q3405" s="482"/>
      <c r="R3405" s="470"/>
      <c r="S3405" s="470"/>
      <c r="T3405" s="483"/>
      <c r="U3405" s="466"/>
      <c r="V3405" s="467"/>
    </row>
    <row r="3406" spans="2:22" ht="3.65" customHeight="1">
      <c r="B3406" s="212"/>
      <c r="K3406" s="343"/>
      <c r="O3406" s="466"/>
      <c r="P3406" s="467"/>
      <c r="Q3406" s="482"/>
      <c r="R3406" s="470"/>
      <c r="S3406" s="470"/>
      <c r="T3406" s="483"/>
      <c r="U3406" s="466"/>
      <c r="V3406" s="467"/>
    </row>
    <row r="3407" spans="2:22" ht="3.65" customHeight="1">
      <c r="B3407" s="212"/>
      <c r="K3407" s="343"/>
      <c r="O3407" s="466"/>
      <c r="P3407" s="467"/>
      <c r="Q3407" s="482"/>
      <c r="R3407" s="470"/>
      <c r="S3407" s="470"/>
      <c r="T3407" s="483"/>
      <c r="U3407" s="466"/>
      <c r="V3407" s="467"/>
    </row>
    <row r="3408" spans="2:22" ht="3.65" customHeight="1">
      <c r="B3408" s="212"/>
      <c r="K3408" s="343"/>
      <c r="O3408" s="466"/>
      <c r="P3408" s="467"/>
      <c r="Q3408" s="482"/>
      <c r="R3408" s="470"/>
      <c r="S3408" s="470"/>
      <c r="T3408" s="483"/>
      <c r="U3408" s="466"/>
      <c r="V3408" s="467"/>
    </row>
    <row r="3409" spans="2:22" ht="3.65" customHeight="1">
      <c r="B3409" s="212"/>
      <c r="K3409" s="343"/>
      <c r="O3409" s="466"/>
      <c r="P3409" s="467"/>
      <c r="Q3409" s="482"/>
      <c r="R3409" s="470"/>
      <c r="S3409" s="470"/>
      <c r="T3409" s="483"/>
      <c r="U3409" s="466"/>
      <c r="V3409" s="467"/>
    </row>
    <row r="3410" spans="2:22" ht="3.65" customHeight="1">
      <c r="B3410" s="212"/>
      <c r="K3410" s="343"/>
      <c r="O3410" s="466"/>
      <c r="P3410" s="467"/>
      <c r="Q3410" s="482"/>
      <c r="R3410" s="470"/>
      <c r="S3410" s="470"/>
      <c r="T3410" s="483"/>
      <c r="U3410" s="466"/>
      <c r="V3410" s="467"/>
    </row>
    <row r="3411" spans="2:22" ht="3.65" customHeight="1">
      <c r="B3411" s="212"/>
      <c r="K3411" s="343"/>
      <c r="O3411" s="466"/>
      <c r="P3411" s="467"/>
      <c r="Q3411" s="482"/>
      <c r="R3411" s="470"/>
      <c r="S3411" s="470"/>
      <c r="T3411" s="483"/>
      <c r="U3411" s="466"/>
      <c r="V3411" s="467"/>
    </row>
    <row r="3412" spans="2:22" ht="3.65" customHeight="1">
      <c r="B3412" s="212"/>
      <c r="K3412" s="343"/>
      <c r="O3412" s="466"/>
      <c r="P3412" s="467"/>
      <c r="Q3412" s="22"/>
      <c r="R3412" s="22"/>
      <c r="S3412" s="22"/>
      <c r="T3412" s="22"/>
      <c r="U3412" s="466"/>
      <c r="V3412" s="467"/>
    </row>
    <row r="3413" spans="2:22" ht="3.65" customHeight="1">
      <c r="B3413" s="212"/>
      <c r="K3413" s="343"/>
      <c r="O3413" s="466"/>
      <c r="P3413" s="467"/>
      <c r="Q3413" s="22"/>
      <c r="R3413" s="22"/>
      <c r="S3413" s="22"/>
      <c r="T3413" s="22"/>
      <c r="U3413" s="466"/>
      <c r="V3413" s="467"/>
    </row>
    <row r="3414" spans="2:22" ht="3.65" customHeight="1">
      <c r="B3414" s="212"/>
      <c r="K3414" s="343"/>
      <c r="O3414" s="466"/>
      <c r="P3414" s="467"/>
      <c r="Q3414" s="22"/>
      <c r="R3414" s="22"/>
      <c r="S3414" s="22"/>
      <c r="T3414" s="22"/>
      <c r="U3414" s="466"/>
      <c r="V3414" s="467"/>
    </row>
    <row r="3415" spans="2:22" ht="3.65" customHeight="1">
      <c r="B3415" s="212"/>
      <c r="K3415" s="343"/>
      <c r="O3415" s="466"/>
      <c r="P3415" s="467"/>
      <c r="Q3415" s="22"/>
      <c r="R3415" s="22"/>
      <c r="S3415" s="22"/>
      <c r="T3415" s="22"/>
      <c r="U3415" s="466"/>
      <c r="V3415" s="467"/>
    </row>
    <row r="3416" spans="2:22" ht="3.65" customHeight="1">
      <c r="B3416" s="212"/>
      <c r="K3416" s="343"/>
      <c r="O3416" s="466"/>
      <c r="P3416" s="467"/>
      <c r="Q3416" s="993" t="s">
        <v>220</v>
      </c>
      <c r="R3416" s="994"/>
      <c r="S3416" s="994"/>
      <c r="T3416" s="995"/>
      <c r="U3416" s="466"/>
      <c r="V3416" s="467"/>
    </row>
    <row r="3417" spans="2:22" ht="3.65" customHeight="1">
      <c r="B3417" s="212"/>
      <c r="K3417" s="343"/>
      <c r="O3417" s="462"/>
      <c r="P3417" s="465"/>
      <c r="Q3417" s="996"/>
      <c r="R3417" s="997"/>
      <c r="S3417" s="997"/>
      <c r="T3417" s="998"/>
      <c r="U3417" s="462"/>
      <c r="V3417" s="465"/>
    </row>
    <row r="3418" spans="2:22" ht="3.65" customHeight="1">
      <c r="B3418" s="212"/>
      <c r="K3418" s="343"/>
      <c r="O3418" s="459"/>
      <c r="P3418" s="460"/>
      <c r="Q3418" s="460"/>
      <c r="R3418" s="460"/>
      <c r="S3418" s="460"/>
      <c r="T3418" s="460"/>
      <c r="U3418" s="460"/>
      <c r="V3418" s="461"/>
    </row>
    <row r="3419" spans="2:22" ht="3.65" customHeight="1">
      <c r="B3419" s="212"/>
      <c r="K3419" s="343"/>
      <c r="O3419" s="462"/>
      <c r="P3419" s="463"/>
      <c r="Q3419" s="463"/>
      <c r="R3419" s="463"/>
      <c r="S3419" s="463"/>
      <c r="T3419" s="463"/>
      <c r="U3419" s="463"/>
      <c r="V3419" s="465"/>
    </row>
    <row r="3420" spans="2:22" ht="3.65" customHeight="1">
      <c r="B3420" s="212"/>
      <c r="K3420" s="343"/>
      <c r="O3420" s="473"/>
      <c r="P3420" s="474"/>
      <c r="Q3420" s="474"/>
      <c r="R3420" s="474"/>
      <c r="S3420" s="474"/>
      <c r="T3420" s="474"/>
      <c r="U3420" s="474"/>
      <c r="V3420" s="475"/>
    </row>
    <row r="3421" spans="2:22" ht="3.65" customHeight="1">
      <c r="B3421" s="212"/>
      <c r="K3421" s="343"/>
      <c r="O3421" s="476"/>
      <c r="P3421" s="477"/>
      <c r="Q3421" s="477"/>
      <c r="R3421" s="477"/>
      <c r="S3421" s="477"/>
      <c r="T3421" s="477"/>
      <c r="U3421" s="477"/>
      <c r="V3421" s="478"/>
    </row>
    <row r="3422" spans="2:22" ht="3.65" customHeight="1">
      <c r="B3422" s="212"/>
      <c r="K3422" s="343"/>
      <c r="O3422" s="476"/>
      <c r="P3422" s="477"/>
      <c r="Q3422" s="477"/>
      <c r="R3422" s="477"/>
      <c r="S3422" s="477"/>
      <c r="T3422" s="477"/>
      <c r="U3422" s="477"/>
      <c r="V3422" s="478"/>
    </row>
    <row r="3423" spans="2:22" ht="3.65" customHeight="1">
      <c r="B3423" s="212"/>
      <c r="K3423" s="343"/>
      <c r="O3423" s="479"/>
      <c r="P3423" s="480"/>
      <c r="Q3423" s="480"/>
      <c r="R3423" s="480"/>
      <c r="S3423" s="480"/>
      <c r="T3423" s="480"/>
      <c r="U3423" s="480"/>
      <c r="V3423" s="481"/>
    </row>
    <row r="3424" spans="2:22" ht="3.65" customHeight="1">
      <c r="B3424" s="212"/>
      <c r="K3424" s="343"/>
    </row>
    <row r="3425" spans="2:109" ht="3.65" customHeight="1">
      <c r="B3425" s="205"/>
      <c r="C3425" s="259"/>
      <c r="D3425" s="259"/>
      <c r="E3425" s="259"/>
      <c r="F3425" s="259"/>
      <c r="G3425" s="259"/>
      <c r="H3425" s="259"/>
      <c r="I3425" s="259"/>
      <c r="J3425" s="259"/>
      <c r="K3425" s="323"/>
      <c r="L3425" s="259"/>
      <c r="M3425" s="259"/>
      <c r="N3425" s="259"/>
      <c r="O3425" s="259"/>
      <c r="P3425" s="259"/>
      <c r="Q3425" s="259"/>
      <c r="R3425" s="259"/>
      <c r="S3425" s="259"/>
      <c r="T3425" s="259"/>
      <c r="U3425" s="259"/>
      <c r="V3425" s="259"/>
      <c r="W3425" s="259"/>
      <c r="X3425" s="259"/>
      <c r="Y3425" s="259"/>
      <c r="Z3425" s="259"/>
      <c r="AA3425" s="259"/>
      <c r="AB3425" s="259"/>
      <c r="AC3425" s="259"/>
      <c r="AD3425" s="259"/>
      <c r="AE3425" s="259"/>
      <c r="AF3425" s="259"/>
      <c r="AG3425" s="259"/>
      <c r="AH3425" s="259"/>
      <c r="AI3425" s="259"/>
      <c r="AJ3425" s="259"/>
      <c r="AK3425" s="259"/>
      <c r="AL3425" s="259"/>
      <c r="AM3425" s="259"/>
      <c r="AN3425" s="259"/>
      <c r="AO3425" s="259"/>
      <c r="AP3425" s="259"/>
      <c r="AQ3425" s="259"/>
      <c r="AR3425" s="259"/>
      <c r="AS3425" s="259"/>
      <c r="AT3425" s="259"/>
      <c r="AU3425" s="259"/>
      <c r="AV3425" s="259"/>
      <c r="AW3425" s="259"/>
      <c r="AX3425" s="259"/>
      <c r="AY3425" s="259"/>
      <c r="AZ3425" s="259"/>
      <c r="BA3425" s="259"/>
      <c r="BB3425" s="259"/>
      <c r="BC3425" s="259"/>
      <c r="BD3425" s="259"/>
      <c r="BE3425" s="259"/>
      <c r="BF3425" s="259"/>
      <c r="BG3425" s="259"/>
      <c r="BH3425" s="259"/>
      <c r="BI3425" s="259"/>
      <c r="BJ3425" s="259"/>
      <c r="BK3425" s="259"/>
      <c r="BL3425" s="259"/>
      <c r="BM3425" s="259"/>
      <c r="BN3425" s="259"/>
      <c r="BO3425" s="259"/>
      <c r="BP3425" s="259"/>
      <c r="BQ3425" s="259"/>
      <c r="BR3425" s="259"/>
      <c r="BS3425" s="259"/>
      <c r="BT3425" s="259"/>
      <c r="BU3425" s="259"/>
      <c r="BV3425" s="259"/>
      <c r="BW3425" s="259"/>
      <c r="BX3425" s="259"/>
      <c r="BY3425" s="259"/>
      <c r="BZ3425" s="259"/>
      <c r="CA3425" s="259"/>
      <c r="CB3425" s="259"/>
      <c r="CC3425" s="259"/>
      <c r="CD3425" s="259"/>
      <c r="CE3425" s="259"/>
      <c r="CF3425" s="259"/>
      <c r="CG3425" s="259"/>
      <c r="CH3425" s="259"/>
      <c r="CI3425" s="259"/>
      <c r="CJ3425" s="259"/>
      <c r="CK3425" s="259"/>
      <c r="CL3425" s="259"/>
      <c r="CM3425" s="259"/>
      <c r="CN3425" s="259"/>
      <c r="CO3425" s="259"/>
      <c r="CP3425" s="259"/>
      <c r="CQ3425" s="259"/>
      <c r="CR3425" s="259"/>
      <c r="CS3425" s="259"/>
      <c r="CT3425" s="259"/>
      <c r="CU3425" s="259"/>
      <c r="CV3425" s="259"/>
      <c r="CW3425" s="259"/>
      <c r="CX3425" s="259"/>
      <c r="CY3425" s="259"/>
      <c r="CZ3425" s="259"/>
      <c r="DA3425" s="259"/>
      <c r="DB3425" s="259"/>
      <c r="DC3425" s="259"/>
      <c r="DD3425" s="259"/>
      <c r="DE3425" s="259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24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40" t="str">
        <f>"T_VBB"&amp;"X"&amp;G3427&amp;"X"&amp;I3427&amp;"X"&amp;J3427</f>
        <v>T_VBBX1250X3of4X2000</v>
      </c>
      <c r="C3427" s="208"/>
      <c r="D3427" s="209" t="s">
        <v>75</v>
      </c>
      <c r="E3427" s="341" t="s">
        <v>220</v>
      </c>
      <c r="F3427" s="208" t="s">
        <v>125</v>
      </c>
      <c r="G3427" s="456">
        <v>1250</v>
      </c>
      <c r="H3427" s="325" t="s">
        <v>234</v>
      </c>
      <c r="I3427" s="457" t="s">
        <v>193</v>
      </c>
      <c r="J3427" s="210">
        <v>2000</v>
      </c>
      <c r="K3427" s="342"/>
      <c r="L3427" s="260"/>
      <c r="M3427" s="260"/>
      <c r="N3427" s="260"/>
      <c r="O3427" s="260"/>
      <c r="P3427" s="260"/>
      <c r="Q3427" s="260"/>
      <c r="R3427" s="260"/>
      <c r="S3427" s="260"/>
      <c r="T3427" s="260"/>
      <c r="U3427" s="260"/>
      <c r="V3427" s="260"/>
      <c r="W3427" s="260"/>
      <c r="X3427" s="260"/>
      <c r="Y3427" s="260"/>
      <c r="Z3427" s="260"/>
      <c r="AA3427" s="260"/>
      <c r="AB3427" s="260"/>
      <c r="AC3427" s="260"/>
      <c r="AD3427" s="260"/>
      <c r="AE3427" s="260"/>
      <c r="AF3427" s="260"/>
      <c r="AG3427" s="260"/>
      <c r="AH3427" s="260"/>
      <c r="AI3427" s="260"/>
      <c r="AJ3427" s="260"/>
      <c r="AK3427" s="260"/>
      <c r="AL3427" s="260"/>
      <c r="AM3427" s="260"/>
      <c r="AN3427" s="260"/>
      <c r="AO3427" s="260"/>
      <c r="AP3427" s="260"/>
      <c r="AQ3427" s="260"/>
      <c r="AR3427" s="260"/>
      <c r="AS3427" s="260"/>
      <c r="AT3427" s="260"/>
      <c r="AU3427" s="260"/>
      <c r="AV3427" s="260"/>
      <c r="AW3427" s="260"/>
      <c r="AX3427" s="260"/>
      <c r="AY3427" s="260"/>
      <c r="AZ3427" s="260"/>
      <c r="BA3427" s="260"/>
      <c r="BB3427" s="260"/>
      <c r="BC3427" s="260"/>
      <c r="BD3427" s="260"/>
      <c r="BE3427" s="260"/>
      <c r="BF3427" s="260"/>
      <c r="BG3427" s="260"/>
      <c r="BH3427" s="260"/>
      <c r="BI3427" s="260"/>
      <c r="BJ3427" s="260"/>
      <c r="BK3427" s="260"/>
      <c r="BL3427" s="260"/>
      <c r="BM3427" s="260"/>
      <c r="BN3427" s="260"/>
      <c r="BO3427" s="260"/>
      <c r="BP3427" s="260"/>
      <c r="BQ3427" s="260"/>
      <c r="BR3427" s="260"/>
      <c r="BS3427" s="260"/>
      <c r="BT3427" s="260"/>
      <c r="BU3427" s="260"/>
      <c r="BV3427" s="260"/>
      <c r="BW3427" s="260"/>
      <c r="BX3427" s="260"/>
      <c r="BY3427" s="260"/>
      <c r="BZ3427" s="260"/>
      <c r="CA3427" s="260"/>
      <c r="CB3427" s="260"/>
      <c r="CC3427" s="260"/>
      <c r="CD3427" s="260"/>
      <c r="CE3427" s="260"/>
      <c r="CF3427" s="260"/>
      <c r="CG3427" s="260"/>
      <c r="CH3427" s="260"/>
      <c r="CI3427" s="260"/>
      <c r="CJ3427" s="260"/>
      <c r="CK3427" s="260"/>
      <c r="CL3427" s="260"/>
      <c r="CM3427" s="260"/>
      <c r="CN3427" s="260"/>
      <c r="CO3427" s="260"/>
      <c r="CP3427" s="260"/>
      <c r="CQ3427" s="260"/>
      <c r="CR3427" s="260"/>
      <c r="CS3427" s="260"/>
      <c r="CT3427" s="260"/>
      <c r="CU3427" s="260"/>
      <c r="CV3427" s="260"/>
      <c r="CW3427" s="260"/>
      <c r="CX3427" s="260"/>
      <c r="CY3427" s="260"/>
      <c r="CZ3427" s="260"/>
      <c r="DA3427" s="260"/>
      <c r="DB3427" s="260"/>
      <c r="DC3427" s="260"/>
      <c r="DD3427" s="260"/>
      <c r="DE3427" s="260"/>
    </row>
    <row r="3428" spans="2:109" ht="3.65" customHeight="1">
      <c r="B3428" s="326" t="str">
        <f>MID(D3427,1,1)&amp;"_"&amp;E3427&amp;"X"&amp;MID(H3427,3,4)&amp;"X"&amp;MID(J3427,3,4)&amp;G3427&amp;I3427</f>
        <v>T_VBBX200X0012503of4</v>
      </c>
      <c r="K3428" s="343"/>
    </row>
    <row r="3429" spans="2:109" ht="3.65" customHeight="1">
      <c r="B3429" s="212"/>
      <c r="K3429" s="343"/>
      <c r="O3429" s="459"/>
      <c r="P3429" s="460"/>
      <c r="Q3429" s="460"/>
      <c r="R3429" s="460"/>
      <c r="S3429" s="460"/>
      <c r="T3429" s="460"/>
      <c r="U3429" s="460"/>
      <c r="V3429" s="461"/>
    </row>
    <row r="3430" spans="2:109" ht="3.65" customHeight="1">
      <c r="B3430" s="212"/>
      <c r="K3430" s="343"/>
      <c r="O3430" s="462"/>
      <c r="P3430" s="463"/>
      <c r="Q3430" s="463"/>
      <c r="R3430" s="463"/>
      <c r="S3430" s="463"/>
      <c r="T3430" s="463"/>
      <c r="U3430" s="463"/>
      <c r="V3430" s="465"/>
    </row>
    <row r="3431" spans="2:109" ht="3.65" customHeight="1">
      <c r="B3431" s="212"/>
      <c r="K3431" s="343"/>
      <c r="O3431" s="459"/>
      <c r="P3431" s="461"/>
      <c r="Q3431" s="991" t="s">
        <v>111</v>
      </c>
      <c r="R3431" s="970"/>
      <c r="S3431" s="970"/>
      <c r="T3431" s="971"/>
      <c r="U3431" s="459"/>
      <c r="V3431" s="461"/>
    </row>
    <row r="3432" spans="2:109" ht="3.65" customHeight="1">
      <c r="B3432" s="212"/>
      <c r="K3432" s="343"/>
      <c r="O3432" s="466"/>
      <c r="P3432" s="467"/>
      <c r="Q3432" s="992"/>
      <c r="R3432" s="958"/>
      <c r="S3432" s="958"/>
      <c r="T3432" s="965"/>
      <c r="U3432" s="466"/>
      <c r="V3432" s="467"/>
    </row>
    <row r="3433" spans="2:109" ht="3.65" customHeight="1">
      <c r="B3433" s="212"/>
      <c r="K3433" s="343"/>
      <c r="O3433" s="466"/>
      <c r="P3433" s="467"/>
      <c r="Q3433" s="482"/>
      <c r="R3433" s="896"/>
      <c r="S3433" s="928"/>
      <c r="T3433" s="483"/>
      <c r="U3433" s="466"/>
      <c r="V3433" s="467"/>
    </row>
    <row r="3434" spans="2:109" ht="3.65" customHeight="1">
      <c r="B3434" s="212"/>
      <c r="K3434" s="343"/>
      <c r="O3434" s="466"/>
      <c r="P3434" s="467"/>
      <c r="Q3434" s="482"/>
      <c r="R3434" s="899"/>
      <c r="S3434" s="900"/>
      <c r="T3434" s="483"/>
      <c r="U3434" s="466"/>
      <c r="V3434" s="467"/>
    </row>
    <row r="3435" spans="2:109" ht="3.65" customHeight="1">
      <c r="B3435" s="212"/>
      <c r="K3435" s="343"/>
      <c r="O3435" s="466"/>
      <c r="P3435" s="467"/>
      <c r="Q3435" s="482"/>
      <c r="R3435" s="875"/>
      <c r="S3435" s="875"/>
      <c r="T3435" s="483"/>
      <c r="U3435" s="466"/>
      <c r="V3435" s="467"/>
    </row>
    <row r="3436" spans="2:109" ht="3.65" customHeight="1">
      <c r="B3436" s="212"/>
      <c r="K3436" s="343"/>
      <c r="O3436" s="466"/>
      <c r="P3436" s="467"/>
      <c r="Q3436" s="482"/>
      <c r="R3436" s="875"/>
      <c r="S3436" s="875"/>
      <c r="T3436" s="483"/>
      <c r="U3436" s="466"/>
      <c r="V3436" s="467"/>
    </row>
    <row r="3437" spans="2:109" ht="3.65" customHeight="1">
      <c r="B3437" s="212"/>
      <c r="K3437" s="343"/>
      <c r="O3437" s="466"/>
      <c r="P3437" s="467"/>
      <c r="Q3437" s="482"/>
      <c r="R3437" s="875"/>
      <c r="S3437" s="875"/>
      <c r="T3437" s="483"/>
      <c r="U3437" s="466"/>
      <c r="V3437" s="467"/>
    </row>
    <row r="3438" spans="2:109" ht="3.65" customHeight="1">
      <c r="B3438" s="212"/>
      <c r="K3438" s="343"/>
      <c r="O3438" s="466"/>
      <c r="P3438" s="467"/>
      <c r="Q3438" s="482"/>
      <c r="R3438" s="875"/>
      <c r="S3438" s="875"/>
      <c r="T3438" s="483"/>
      <c r="U3438" s="466"/>
      <c r="V3438" s="467"/>
    </row>
    <row r="3439" spans="2:109" ht="3.65" customHeight="1">
      <c r="B3439" s="212"/>
      <c r="K3439" s="343"/>
      <c r="O3439" s="466"/>
      <c r="P3439" s="467"/>
      <c r="Q3439" s="482"/>
      <c r="R3439" s="875"/>
      <c r="S3439" s="875"/>
      <c r="T3439" s="483"/>
      <c r="U3439" s="466"/>
      <c r="V3439" s="467"/>
    </row>
    <row r="3440" spans="2:109" ht="3.65" customHeight="1">
      <c r="B3440" s="212"/>
      <c r="K3440" s="343"/>
      <c r="O3440" s="466"/>
      <c r="P3440" s="467"/>
      <c r="Q3440" s="482"/>
      <c r="R3440" s="875"/>
      <c r="S3440" s="875"/>
      <c r="T3440" s="483"/>
      <c r="U3440" s="466"/>
      <c r="V3440" s="467"/>
    </row>
    <row r="3441" spans="2:22" ht="3.65" customHeight="1">
      <c r="B3441" s="212"/>
      <c r="K3441" s="343"/>
      <c r="O3441" s="466"/>
      <c r="P3441" s="467"/>
      <c r="Q3441" s="482"/>
      <c r="R3441" s="875"/>
      <c r="S3441" s="875"/>
      <c r="T3441" s="483"/>
      <c r="U3441" s="466"/>
      <c r="V3441" s="467"/>
    </row>
    <row r="3442" spans="2:22" ht="3.65" customHeight="1">
      <c r="B3442" s="212"/>
      <c r="K3442" s="343"/>
      <c r="O3442" s="466"/>
      <c r="P3442" s="467"/>
      <c r="Q3442" s="482"/>
      <c r="R3442" s="875"/>
      <c r="S3442" s="875"/>
      <c r="T3442" s="483"/>
      <c r="U3442" s="466"/>
      <c r="V3442" s="467"/>
    </row>
    <row r="3443" spans="2:22" ht="3.65" customHeight="1">
      <c r="B3443" s="212"/>
      <c r="K3443" s="343"/>
      <c r="O3443" s="466"/>
      <c r="P3443" s="467"/>
      <c r="Q3443" s="482"/>
      <c r="R3443" s="875"/>
      <c r="S3443" s="875"/>
      <c r="T3443" s="483"/>
      <c r="U3443" s="466"/>
      <c r="V3443" s="467"/>
    </row>
    <row r="3444" spans="2:22" ht="3.65" customHeight="1">
      <c r="B3444" s="212"/>
      <c r="K3444" s="343"/>
      <c r="O3444" s="466"/>
      <c r="P3444" s="467"/>
      <c r="Q3444" s="482"/>
      <c r="R3444" s="875"/>
      <c r="S3444" s="875"/>
      <c r="T3444" s="483"/>
      <c r="U3444" s="466"/>
      <c r="V3444" s="467"/>
    </row>
    <row r="3445" spans="2:22" ht="3.65" customHeight="1">
      <c r="B3445" s="212"/>
      <c r="K3445" s="343"/>
      <c r="O3445" s="466"/>
      <c r="P3445" s="467"/>
      <c r="Q3445" s="482"/>
      <c r="R3445" s="875"/>
      <c r="S3445" s="875"/>
      <c r="T3445" s="483"/>
      <c r="U3445" s="466"/>
      <c r="V3445" s="467"/>
    </row>
    <row r="3446" spans="2:22" ht="3.65" customHeight="1">
      <c r="B3446" s="212"/>
      <c r="K3446" s="343"/>
      <c r="O3446" s="466"/>
      <c r="P3446" s="467"/>
      <c r="Q3446" s="482"/>
      <c r="R3446" s="875"/>
      <c r="S3446" s="875"/>
      <c r="T3446" s="483"/>
      <c r="U3446" s="466"/>
      <c r="V3446" s="467"/>
    </row>
    <row r="3447" spans="2:22" ht="3.65" customHeight="1">
      <c r="B3447" s="212"/>
      <c r="K3447" s="343"/>
      <c r="O3447" s="466"/>
      <c r="P3447" s="467"/>
      <c r="Q3447" s="482"/>
      <c r="R3447" s="875"/>
      <c r="S3447" s="875"/>
      <c r="T3447" s="483"/>
      <c r="U3447" s="466"/>
      <c r="V3447" s="467"/>
    </row>
    <row r="3448" spans="2:22" ht="3.65" customHeight="1">
      <c r="B3448" s="212"/>
      <c r="K3448" s="343"/>
      <c r="O3448" s="466"/>
      <c r="P3448" s="467"/>
      <c r="Q3448" s="482"/>
      <c r="R3448" s="875"/>
      <c r="S3448" s="875"/>
      <c r="T3448" s="483"/>
      <c r="U3448" s="466"/>
      <c r="V3448" s="467"/>
    </row>
    <row r="3449" spans="2:22" ht="3.65" customHeight="1">
      <c r="B3449" s="212"/>
      <c r="K3449" s="343"/>
      <c r="O3449" s="466"/>
      <c r="P3449" s="467"/>
      <c r="Q3449" s="482"/>
      <c r="R3449" s="875"/>
      <c r="S3449" s="875"/>
      <c r="T3449" s="483"/>
      <c r="U3449" s="466"/>
      <c r="V3449" s="467"/>
    </row>
    <row r="3450" spans="2:22" ht="3.65" customHeight="1">
      <c r="B3450" s="212"/>
      <c r="K3450" s="343"/>
      <c r="O3450" s="466"/>
      <c r="P3450" s="467"/>
      <c r="Q3450" s="482"/>
      <c r="R3450" s="875"/>
      <c r="S3450" s="875"/>
      <c r="T3450" s="483"/>
      <c r="U3450" s="466"/>
      <c r="V3450" s="467"/>
    </row>
    <row r="3451" spans="2:22" ht="3.65" customHeight="1">
      <c r="B3451" s="212"/>
      <c r="K3451" s="343"/>
      <c r="O3451" s="466"/>
      <c r="P3451" s="467"/>
      <c r="Q3451" s="482"/>
      <c r="R3451" s="875"/>
      <c r="S3451" s="875"/>
      <c r="T3451" s="483"/>
      <c r="U3451" s="466"/>
      <c r="V3451" s="467"/>
    </row>
    <row r="3452" spans="2:22" ht="3.65" customHeight="1">
      <c r="B3452" s="212"/>
      <c r="K3452" s="343"/>
      <c r="O3452" s="466"/>
      <c r="P3452" s="467"/>
      <c r="Q3452" s="482"/>
      <c r="R3452" s="875"/>
      <c r="S3452" s="875"/>
      <c r="T3452" s="483"/>
      <c r="U3452" s="466"/>
      <c r="V3452" s="467"/>
    </row>
    <row r="3453" spans="2:22" ht="3.65" customHeight="1">
      <c r="B3453" s="212"/>
      <c r="K3453" s="343"/>
      <c r="O3453" s="466"/>
      <c r="P3453" s="467"/>
      <c r="Q3453" s="482"/>
      <c r="R3453" s="875"/>
      <c r="S3453" s="875"/>
      <c r="T3453" s="483"/>
      <c r="U3453" s="466"/>
      <c r="V3453" s="467"/>
    </row>
    <row r="3454" spans="2:22" ht="3.65" customHeight="1">
      <c r="B3454" s="212"/>
      <c r="K3454" s="343"/>
      <c r="O3454" s="466"/>
      <c r="P3454" s="467"/>
      <c r="Q3454" s="482"/>
      <c r="R3454" s="875"/>
      <c r="S3454" s="875"/>
      <c r="T3454" s="483"/>
      <c r="U3454" s="466"/>
      <c r="V3454" s="467"/>
    </row>
    <row r="3455" spans="2:22" ht="3.65" customHeight="1">
      <c r="B3455" s="212"/>
      <c r="K3455" s="343"/>
      <c r="O3455" s="466"/>
      <c r="P3455" s="467"/>
      <c r="Q3455" s="482"/>
      <c r="R3455" s="875"/>
      <c r="S3455" s="875"/>
      <c r="T3455" s="483"/>
      <c r="U3455" s="466"/>
      <c r="V3455" s="467"/>
    </row>
    <row r="3456" spans="2:22" ht="3.65" customHeight="1">
      <c r="B3456" s="212"/>
      <c r="K3456" s="343"/>
      <c r="O3456" s="466"/>
      <c r="P3456" s="467"/>
      <c r="Q3456" s="482"/>
      <c r="R3456" s="875"/>
      <c r="S3456" s="875"/>
      <c r="T3456" s="483"/>
      <c r="U3456" s="466"/>
      <c r="V3456" s="467"/>
    </row>
    <row r="3457" spans="2:22" ht="3.65" customHeight="1">
      <c r="B3457" s="212"/>
      <c r="K3457" s="343"/>
      <c r="O3457" s="466"/>
      <c r="P3457" s="467"/>
      <c r="Q3457" s="482"/>
      <c r="R3457" s="875"/>
      <c r="S3457" s="875"/>
      <c r="T3457" s="483"/>
      <c r="U3457" s="466"/>
      <c r="V3457" s="467"/>
    </row>
    <row r="3458" spans="2:22" ht="3.65" customHeight="1">
      <c r="B3458" s="212"/>
      <c r="K3458" s="343"/>
      <c r="O3458" s="466"/>
      <c r="P3458" s="467"/>
      <c r="Q3458" s="482"/>
      <c r="R3458" s="875"/>
      <c r="S3458" s="875"/>
      <c r="T3458" s="483"/>
      <c r="U3458" s="466"/>
      <c r="V3458" s="467"/>
    </row>
    <row r="3459" spans="2:22" ht="3.65" customHeight="1">
      <c r="B3459" s="212"/>
      <c r="K3459" s="343"/>
      <c r="O3459" s="466"/>
      <c r="P3459" s="467"/>
      <c r="Q3459" s="482"/>
      <c r="R3459" s="875"/>
      <c r="S3459" s="875"/>
      <c r="T3459" s="483"/>
      <c r="U3459" s="466"/>
      <c r="V3459" s="467"/>
    </row>
    <row r="3460" spans="2:22" ht="3.65" customHeight="1">
      <c r="B3460" s="212"/>
      <c r="K3460" s="343"/>
      <c r="O3460" s="466"/>
      <c r="P3460" s="467"/>
      <c r="Q3460" s="482"/>
      <c r="R3460" s="875"/>
      <c r="S3460" s="875"/>
      <c r="T3460" s="483"/>
      <c r="U3460" s="466"/>
      <c r="V3460" s="467"/>
    </row>
    <row r="3461" spans="2:22" ht="3.65" customHeight="1">
      <c r="B3461" s="212"/>
      <c r="K3461" s="343"/>
      <c r="O3461" s="466"/>
      <c r="P3461" s="467"/>
      <c r="Q3461" s="482"/>
      <c r="R3461" s="875"/>
      <c r="S3461" s="875"/>
      <c r="T3461" s="483"/>
      <c r="U3461" s="466"/>
      <c r="V3461" s="467"/>
    </row>
    <row r="3462" spans="2:22" ht="3.65" customHeight="1">
      <c r="B3462" s="212"/>
      <c r="K3462" s="343"/>
      <c r="O3462" s="466"/>
      <c r="P3462" s="467"/>
      <c r="Q3462" s="482"/>
      <c r="R3462" s="875"/>
      <c r="S3462" s="875"/>
      <c r="T3462" s="483"/>
      <c r="U3462" s="466"/>
      <c r="V3462" s="467"/>
    </row>
    <row r="3463" spans="2:22" ht="3.65" customHeight="1">
      <c r="B3463" s="212"/>
      <c r="K3463" s="343"/>
      <c r="O3463" s="466"/>
      <c r="P3463" s="467"/>
      <c r="Q3463" s="482"/>
      <c r="R3463" s="875"/>
      <c r="S3463" s="875"/>
      <c r="T3463" s="483"/>
      <c r="U3463" s="466"/>
      <c r="V3463" s="467"/>
    </row>
    <row r="3464" spans="2:22" ht="3.65" customHeight="1">
      <c r="B3464" s="212"/>
      <c r="K3464" s="343"/>
      <c r="O3464" s="466"/>
      <c r="P3464" s="467"/>
      <c r="Q3464" s="482"/>
      <c r="R3464" s="875"/>
      <c r="S3464" s="875"/>
      <c r="T3464" s="483"/>
      <c r="U3464" s="466"/>
      <c r="V3464" s="467"/>
    </row>
    <row r="3465" spans="2:22" ht="3.65" customHeight="1">
      <c r="B3465" s="212"/>
      <c r="K3465" s="343"/>
      <c r="O3465" s="466"/>
      <c r="P3465" s="467"/>
      <c r="Q3465" s="482"/>
      <c r="R3465" s="875"/>
      <c r="S3465" s="875"/>
      <c r="T3465" s="483"/>
      <c r="U3465" s="466"/>
      <c r="V3465" s="467"/>
    </row>
    <row r="3466" spans="2:22" ht="3.65" customHeight="1">
      <c r="B3466" s="212"/>
      <c r="K3466" s="343"/>
      <c r="O3466" s="466"/>
      <c r="P3466" s="467"/>
      <c r="Q3466" s="482"/>
      <c r="R3466" s="875"/>
      <c r="S3466" s="875"/>
      <c r="T3466" s="483"/>
      <c r="U3466" s="466"/>
      <c r="V3466" s="467"/>
    </row>
    <row r="3467" spans="2:22" ht="3.65" customHeight="1">
      <c r="B3467" s="212"/>
      <c r="K3467" s="343"/>
      <c r="O3467" s="466"/>
      <c r="P3467" s="467"/>
      <c r="Q3467" s="482"/>
      <c r="R3467" s="875"/>
      <c r="S3467" s="875"/>
      <c r="T3467" s="483"/>
      <c r="U3467" s="466"/>
      <c r="V3467" s="467"/>
    </row>
    <row r="3468" spans="2:22" ht="3.65" customHeight="1">
      <c r="B3468" s="212"/>
      <c r="K3468" s="343"/>
      <c r="O3468" s="466"/>
      <c r="P3468" s="467"/>
      <c r="Q3468" s="482"/>
      <c r="R3468" s="875"/>
      <c r="S3468" s="875"/>
      <c r="T3468" s="483"/>
      <c r="U3468" s="466"/>
      <c r="V3468" s="467"/>
    </row>
    <row r="3469" spans="2:22" ht="3.65" customHeight="1">
      <c r="B3469" s="212"/>
      <c r="K3469" s="343"/>
      <c r="O3469" s="466"/>
      <c r="P3469" s="467"/>
      <c r="Q3469" s="482"/>
      <c r="R3469" s="875"/>
      <c r="S3469" s="875"/>
      <c r="T3469" s="483"/>
      <c r="U3469" s="466"/>
      <c r="V3469" s="467"/>
    </row>
    <row r="3470" spans="2:22" ht="3.65" customHeight="1">
      <c r="B3470" s="212"/>
      <c r="K3470" s="343"/>
      <c r="O3470" s="466"/>
      <c r="P3470" s="467"/>
      <c r="Q3470" s="482"/>
      <c r="R3470" s="875"/>
      <c r="S3470" s="875"/>
      <c r="T3470" s="483"/>
      <c r="U3470" s="466"/>
      <c r="V3470" s="467"/>
    </row>
    <row r="3471" spans="2:22" ht="3.65" customHeight="1">
      <c r="B3471" s="212"/>
      <c r="K3471" s="343"/>
      <c r="O3471" s="466"/>
      <c r="P3471" s="467"/>
      <c r="Q3471" s="482"/>
      <c r="R3471" s="875"/>
      <c r="S3471" s="875"/>
      <c r="T3471" s="483"/>
      <c r="U3471" s="466"/>
      <c r="V3471" s="467"/>
    </row>
    <row r="3472" spans="2:22" ht="3.65" customHeight="1">
      <c r="B3472" s="212"/>
      <c r="K3472" s="343"/>
      <c r="O3472" s="466"/>
      <c r="P3472" s="467"/>
      <c r="Q3472" s="482"/>
      <c r="R3472" s="875"/>
      <c r="S3472" s="875"/>
      <c r="T3472" s="483"/>
      <c r="U3472" s="466"/>
      <c r="V3472" s="467"/>
    </row>
    <row r="3473" spans="2:22" ht="3.65" customHeight="1">
      <c r="B3473" s="212"/>
      <c r="K3473" s="343"/>
      <c r="O3473" s="466"/>
      <c r="P3473" s="467"/>
      <c r="Q3473" s="482"/>
      <c r="R3473" s="875"/>
      <c r="S3473" s="875"/>
      <c r="T3473" s="483"/>
      <c r="U3473" s="466"/>
      <c r="V3473" s="467"/>
    </row>
    <row r="3474" spans="2:22" ht="3.65" customHeight="1">
      <c r="B3474" s="212"/>
      <c r="K3474" s="343"/>
      <c r="O3474" s="466"/>
      <c r="P3474" s="467"/>
      <c r="Q3474" s="482"/>
      <c r="R3474" s="875"/>
      <c r="S3474" s="875"/>
      <c r="T3474" s="483"/>
      <c r="U3474" s="466"/>
      <c r="V3474" s="467"/>
    </row>
    <row r="3475" spans="2:22" ht="3.65" customHeight="1">
      <c r="B3475" s="212"/>
      <c r="K3475" s="343"/>
      <c r="O3475" s="466"/>
      <c r="P3475" s="467"/>
      <c r="Q3475" s="482"/>
      <c r="R3475" s="875"/>
      <c r="S3475" s="875"/>
      <c r="T3475" s="483"/>
      <c r="U3475" s="466"/>
      <c r="V3475" s="467"/>
    </row>
    <row r="3476" spans="2:22" ht="3.65" customHeight="1">
      <c r="B3476" s="212"/>
      <c r="K3476" s="343"/>
      <c r="O3476" s="466"/>
      <c r="P3476" s="467"/>
      <c r="Q3476" s="482"/>
      <c r="R3476" s="875"/>
      <c r="S3476" s="875"/>
      <c r="T3476" s="483"/>
      <c r="U3476" s="466"/>
      <c r="V3476" s="467"/>
    </row>
    <row r="3477" spans="2:22" ht="3.65" customHeight="1">
      <c r="B3477" s="212"/>
      <c r="K3477" s="343"/>
      <c r="O3477" s="466"/>
      <c r="P3477" s="467"/>
      <c r="Q3477" s="482"/>
      <c r="R3477" s="875"/>
      <c r="S3477" s="875"/>
      <c r="T3477" s="483"/>
      <c r="U3477" s="466"/>
      <c r="V3477" s="467"/>
    </row>
    <row r="3478" spans="2:22" ht="3.65" customHeight="1">
      <c r="B3478" s="212"/>
      <c r="K3478" s="343"/>
      <c r="O3478" s="466"/>
      <c r="P3478" s="467"/>
      <c r="Q3478" s="482"/>
      <c r="R3478" s="875"/>
      <c r="S3478" s="875"/>
      <c r="T3478" s="483"/>
      <c r="U3478" s="466"/>
      <c r="V3478" s="467"/>
    </row>
    <row r="3479" spans="2:22" ht="3.65" customHeight="1">
      <c r="B3479" s="212"/>
      <c r="K3479" s="343"/>
      <c r="O3479" s="466"/>
      <c r="P3479" s="467"/>
      <c r="Q3479" s="482"/>
      <c r="R3479" s="875"/>
      <c r="S3479" s="875"/>
      <c r="T3479" s="483"/>
      <c r="U3479" s="466"/>
      <c r="V3479" s="467"/>
    </row>
    <row r="3480" spans="2:22" ht="3.65" customHeight="1">
      <c r="B3480" s="212"/>
      <c r="K3480" s="343"/>
      <c r="O3480" s="466"/>
      <c r="P3480" s="467"/>
      <c r="Q3480" s="482"/>
      <c r="R3480" s="875"/>
      <c r="S3480" s="875"/>
      <c r="T3480" s="483"/>
      <c r="U3480" s="466"/>
      <c r="V3480" s="467"/>
    </row>
    <row r="3481" spans="2:22" ht="3.65" customHeight="1">
      <c r="B3481" s="212"/>
      <c r="K3481" s="343"/>
      <c r="O3481" s="466"/>
      <c r="P3481" s="467"/>
      <c r="Q3481" s="482"/>
      <c r="R3481" s="875"/>
      <c r="S3481" s="875"/>
      <c r="T3481" s="483"/>
      <c r="U3481" s="466"/>
      <c r="V3481" s="467"/>
    </row>
    <row r="3482" spans="2:22" ht="3.65" customHeight="1">
      <c r="B3482" s="212"/>
      <c r="K3482" s="343"/>
      <c r="O3482" s="466"/>
      <c r="P3482" s="467"/>
      <c r="Q3482" s="482"/>
      <c r="R3482" s="899"/>
      <c r="S3482" s="900"/>
      <c r="T3482" s="483"/>
      <c r="U3482" s="466"/>
      <c r="V3482" s="467"/>
    </row>
    <row r="3483" spans="2:22" ht="3.65" customHeight="1">
      <c r="B3483" s="212"/>
      <c r="K3483" s="343"/>
      <c r="O3483" s="466"/>
      <c r="P3483" s="467"/>
      <c r="Q3483" s="482"/>
      <c r="R3483" s="902"/>
      <c r="S3483" s="904"/>
      <c r="T3483" s="483"/>
      <c r="U3483" s="466"/>
      <c r="V3483" s="467"/>
    </row>
    <row r="3484" spans="2:22" ht="3.65" customHeight="1">
      <c r="B3484" s="212"/>
      <c r="K3484" s="343"/>
      <c r="O3484" s="466"/>
      <c r="P3484" s="467"/>
      <c r="Q3484" s="482"/>
      <c r="R3484" s="470"/>
      <c r="S3484" s="470"/>
      <c r="T3484" s="483"/>
      <c r="U3484" s="466"/>
      <c r="V3484" s="467"/>
    </row>
    <row r="3485" spans="2:22" ht="3.65" customHeight="1">
      <c r="B3485" s="212"/>
      <c r="K3485" s="343"/>
      <c r="O3485" s="466"/>
      <c r="P3485" s="467"/>
      <c r="Q3485" s="482"/>
      <c r="R3485" s="470"/>
      <c r="S3485" s="470"/>
      <c r="T3485" s="483"/>
      <c r="U3485" s="466"/>
      <c r="V3485" s="467"/>
    </row>
    <row r="3486" spans="2:22" ht="3.65" customHeight="1">
      <c r="B3486" s="212"/>
      <c r="K3486" s="343"/>
      <c r="O3486" s="466"/>
      <c r="P3486" s="467"/>
      <c r="Q3486" s="482"/>
      <c r="R3486" s="470"/>
      <c r="S3486" s="470"/>
      <c r="T3486" s="483"/>
      <c r="U3486" s="466"/>
      <c r="V3486" s="467"/>
    </row>
    <row r="3487" spans="2:22" ht="3.65" customHeight="1">
      <c r="B3487" s="212"/>
      <c r="K3487" s="343"/>
      <c r="O3487" s="466"/>
      <c r="P3487" s="467"/>
      <c r="Q3487" s="482"/>
      <c r="R3487" s="470"/>
      <c r="S3487" s="470"/>
      <c r="T3487" s="483"/>
      <c r="U3487" s="466"/>
      <c r="V3487" s="467"/>
    </row>
    <row r="3488" spans="2:22" ht="3.65" customHeight="1">
      <c r="B3488" s="212"/>
      <c r="K3488" s="343"/>
      <c r="O3488" s="466"/>
      <c r="P3488" s="467"/>
      <c r="Q3488" s="482"/>
      <c r="R3488" s="470"/>
      <c r="S3488" s="470"/>
      <c r="T3488" s="483"/>
      <c r="U3488" s="466"/>
      <c r="V3488" s="467"/>
    </row>
    <row r="3489" spans="2:22" ht="3.65" customHeight="1">
      <c r="B3489" s="212"/>
      <c r="K3489" s="343"/>
      <c r="O3489" s="466"/>
      <c r="P3489" s="467"/>
      <c r="Q3489" s="482"/>
      <c r="R3489" s="470"/>
      <c r="S3489" s="470"/>
      <c r="T3489" s="483"/>
      <c r="U3489" s="466"/>
      <c r="V3489" s="467"/>
    </row>
    <row r="3490" spans="2:22" ht="3.65" customHeight="1">
      <c r="B3490" s="212"/>
      <c r="K3490" s="343"/>
      <c r="O3490" s="466"/>
      <c r="P3490" s="467"/>
      <c r="Q3490" s="482"/>
      <c r="R3490" s="470"/>
      <c r="S3490" s="470"/>
      <c r="T3490" s="483"/>
      <c r="U3490" s="466"/>
      <c r="V3490" s="467"/>
    </row>
    <row r="3491" spans="2:22" ht="3.65" customHeight="1">
      <c r="B3491" s="212"/>
      <c r="K3491" s="343"/>
      <c r="O3491" s="466"/>
      <c r="P3491" s="467"/>
      <c r="Q3491" s="482"/>
      <c r="R3491" s="470"/>
      <c r="S3491" s="470"/>
      <c r="T3491" s="483"/>
      <c r="U3491" s="466"/>
      <c r="V3491" s="467"/>
    </row>
    <row r="3492" spans="2:22" ht="3.65" customHeight="1">
      <c r="B3492" s="212"/>
      <c r="K3492" s="343"/>
      <c r="O3492" s="466"/>
      <c r="P3492" s="467"/>
      <c r="Q3492" s="482"/>
      <c r="R3492" s="470"/>
      <c r="S3492" s="470"/>
      <c r="T3492" s="483"/>
      <c r="U3492" s="466"/>
      <c r="V3492" s="467"/>
    </row>
    <row r="3493" spans="2:22" ht="3.65" customHeight="1">
      <c r="B3493" s="212"/>
      <c r="K3493" s="343"/>
      <c r="O3493" s="466"/>
      <c r="P3493" s="467"/>
      <c r="Q3493" s="482"/>
      <c r="R3493" s="470"/>
      <c r="S3493" s="470"/>
      <c r="T3493" s="483"/>
      <c r="U3493" s="466"/>
      <c r="V3493" s="467"/>
    </row>
    <row r="3494" spans="2:22" ht="3.65" customHeight="1">
      <c r="B3494" s="212"/>
      <c r="K3494" s="343"/>
      <c r="O3494" s="466"/>
      <c r="P3494" s="467"/>
      <c r="Q3494" s="482"/>
      <c r="R3494" s="470"/>
      <c r="S3494" s="470"/>
      <c r="T3494" s="483"/>
      <c r="U3494" s="466"/>
      <c r="V3494" s="467"/>
    </row>
    <row r="3495" spans="2:22" ht="3.65" customHeight="1">
      <c r="B3495" s="212"/>
      <c r="K3495" s="343"/>
      <c r="O3495" s="466"/>
      <c r="P3495" s="467"/>
      <c r="Q3495" s="482"/>
      <c r="R3495" s="470"/>
      <c r="S3495" s="470"/>
      <c r="T3495" s="483"/>
      <c r="U3495" s="466"/>
      <c r="V3495" s="467"/>
    </row>
    <row r="3496" spans="2:22" ht="3.65" customHeight="1">
      <c r="B3496" s="212"/>
      <c r="K3496" s="343"/>
      <c r="O3496" s="466"/>
      <c r="P3496" s="467"/>
      <c r="Q3496" s="482"/>
      <c r="R3496" s="470"/>
      <c r="S3496" s="470"/>
      <c r="T3496" s="483"/>
      <c r="U3496" s="466"/>
      <c r="V3496" s="467"/>
    </row>
    <row r="3497" spans="2:22" ht="3.65" customHeight="1">
      <c r="B3497" s="212"/>
      <c r="K3497" s="343"/>
      <c r="O3497" s="466"/>
      <c r="P3497" s="467"/>
      <c r="Q3497" s="482"/>
      <c r="R3497" s="470"/>
      <c r="S3497" s="470"/>
      <c r="T3497" s="483"/>
      <c r="U3497" s="466"/>
      <c r="V3497" s="467"/>
    </row>
    <row r="3498" spans="2:22" ht="3.65" customHeight="1">
      <c r="B3498" s="212"/>
      <c r="K3498" s="343"/>
      <c r="O3498" s="466"/>
      <c r="P3498" s="467"/>
      <c r="Q3498" s="482"/>
      <c r="R3498" s="470"/>
      <c r="S3498" s="470"/>
      <c r="T3498" s="483"/>
      <c r="U3498" s="466"/>
      <c r="V3498" s="467"/>
    </row>
    <row r="3499" spans="2:22" ht="3.65" customHeight="1">
      <c r="B3499" s="212"/>
      <c r="K3499" s="343"/>
      <c r="O3499" s="466"/>
      <c r="P3499" s="467"/>
      <c r="Q3499" s="482"/>
      <c r="R3499" s="470"/>
      <c r="S3499" s="470"/>
      <c r="T3499" s="483"/>
      <c r="U3499" s="466"/>
      <c r="V3499" s="467"/>
    </row>
    <row r="3500" spans="2:22" ht="3.65" customHeight="1">
      <c r="B3500" s="212"/>
      <c r="K3500" s="343"/>
      <c r="O3500" s="466"/>
      <c r="P3500" s="467"/>
      <c r="Q3500" s="482"/>
      <c r="R3500" s="470"/>
      <c r="S3500" s="470"/>
      <c r="T3500" s="483"/>
      <c r="U3500" s="466"/>
      <c r="V3500" s="467"/>
    </row>
    <row r="3501" spans="2:22" ht="3.65" customHeight="1">
      <c r="B3501" s="212"/>
      <c r="K3501" s="343"/>
      <c r="O3501" s="466"/>
      <c r="P3501" s="467"/>
      <c r="Q3501" s="22"/>
      <c r="R3501" s="22"/>
      <c r="S3501" s="22"/>
      <c r="T3501" s="22"/>
      <c r="U3501" s="466"/>
      <c r="V3501" s="467"/>
    </row>
    <row r="3502" spans="2:22" ht="3.65" customHeight="1">
      <c r="B3502" s="212"/>
      <c r="K3502" s="343"/>
      <c r="O3502" s="466"/>
      <c r="P3502" s="467"/>
      <c r="Q3502" s="22"/>
      <c r="R3502" s="22"/>
      <c r="S3502" s="22"/>
      <c r="T3502" s="22"/>
      <c r="U3502" s="466"/>
      <c r="V3502" s="467"/>
    </row>
    <row r="3503" spans="2:22" ht="3.65" customHeight="1">
      <c r="B3503" s="212"/>
      <c r="K3503" s="343"/>
      <c r="O3503" s="466"/>
      <c r="P3503" s="467"/>
      <c r="Q3503" s="22"/>
      <c r="R3503" s="22"/>
      <c r="S3503" s="22"/>
      <c r="T3503" s="22"/>
      <c r="U3503" s="466"/>
      <c r="V3503" s="467"/>
    </row>
    <row r="3504" spans="2:22" ht="3.65" customHeight="1">
      <c r="B3504" s="212"/>
      <c r="K3504" s="343"/>
      <c r="O3504" s="466"/>
      <c r="P3504" s="467"/>
      <c r="Q3504" s="22"/>
      <c r="R3504" s="22"/>
      <c r="S3504" s="22"/>
      <c r="T3504" s="22"/>
      <c r="U3504" s="466"/>
      <c r="V3504" s="467"/>
    </row>
    <row r="3505" spans="2:109" ht="3.65" customHeight="1">
      <c r="B3505" s="212"/>
      <c r="K3505" s="343"/>
      <c r="O3505" s="466"/>
      <c r="P3505" s="467"/>
      <c r="Q3505" s="993" t="s">
        <v>220</v>
      </c>
      <c r="R3505" s="994"/>
      <c r="S3505" s="994"/>
      <c r="T3505" s="995"/>
      <c r="U3505" s="466"/>
      <c r="V3505" s="467"/>
    </row>
    <row r="3506" spans="2:109" ht="3.65" customHeight="1">
      <c r="B3506" s="212"/>
      <c r="K3506" s="343"/>
      <c r="O3506" s="462"/>
      <c r="P3506" s="465"/>
      <c r="Q3506" s="996"/>
      <c r="R3506" s="997"/>
      <c r="S3506" s="997"/>
      <c r="T3506" s="998"/>
      <c r="U3506" s="462"/>
      <c r="V3506" s="465"/>
    </row>
    <row r="3507" spans="2:109" ht="3.65" customHeight="1">
      <c r="B3507" s="212"/>
      <c r="K3507" s="343"/>
      <c r="O3507" s="459"/>
      <c r="P3507" s="460"/>
      <c r="Q3507" s="460"/>
      <c r="R3507" s="460"/>
      <c r="S3507" s="460"/>
      <c r="T3507" s="460"/>
      <c r="U3507" s="460"/>
      <c r="V3507" s="461"/>
    </row>
    <row r="3508" spans="2:109" ht="3.65" customHeight="1">
      <c r="B3508" s="212"/>
      <c r="K3508" s="343"/>
      <c r="O3508" s="462"/>
      <c r="P3508" s="463"/>
      <c r="Q3508" s="463"/>
      <c r="R3508" s="463"/>
      <c r="S3508" s="463"/>
      <c r="T3508" s="463"/>
      <c r="U3508" s="463"/>
      <c r="V3508" s="465"/>
    </row>
    <row r="3509" spans="2:109" ht="3.65" customHeight="1">
      <c r="B3509" s="212"/>
      <c r="K3509" s="343"/>
      <c r="O3509" s="473"/>
      <c r="P3509" s="474"/>
      <c r="Q3509" s="474"/>
      <c r="R3509" s="474"/>
      <c r="S3509" s="474"/>
      <c r="T3509" s="474"/>
      <c r="U3509" s="474"/>
      <c r="V3509" s="475"/>
    </row>
    <row r="3510" spans="2:109" ht="3.65" customHeight="1">
      <c r="B3510" s="212"/>
      <c r="K3510" s="343"/>
      <c r="O3510" s="476"/>
      <c r="P3510" s="477"/>
      <c r="Q3510" s="477"/>
      <c r="R3510" s="477"/>
      <c r="S3510" s="477"/>
      <c r="T3510" s="477"/>
      <c r="U3510" s="477"/>
      <c r="V3510" s="478"/>
    </row>
    <row r="3511" spans="2:109" ht="3.65" customHeight="1">
      <c r="B3511" s="212"/>
      <c r="K3511" s="343"/>
      <c r="O3511" s="476"/>
      <c r="P3511" s="477"/>
      <c r="Q3511" s="477"/>
      <c r="R3511" s="477"/>
      <c r="S3511" s="477"/>
      <c r="T3511" s="477"/>
      <c r="U3511" s="477"/>
      <c r="V3511" s="478"/>
    </row>
    <row r="3512" spans="2:109" ht="3.65" customHeight="1">
      <c r="B3512" s="212"/>
      <c r="K3512" s="343"/>
      <c r="O3512" s="479"/>
      <c r="P3512" s="480"/>
      <c r="Q3512" s="480"/>
      <c r="R3512" s="480"/>
      <c r="S3512" s="480"/>
      <c r="T3512" s="480"/>
      <c r="U3512" s="480"/>
      <c r="V3512" s="481"/>
    </row>
    <row r="3513" spans="2:109" ht="3.65" customHeight="1">
      <c r="B3513" s="212"/>
      <c r="K3513" s="343"/>
    </row>
    <row r="3514" spans="2:109" ht="3.65" customHeight="1">
      <c r="B3514" s="205"/>
      <c r="C3514" s="259"/>
      <c r="D3514" s="259"/>
      <c r="E3514" s="259"/>
      <c r="F3514" s="259"/>
      <c r="G3514" s="259"/>
      <c r="H3514" s="259"/>
      <c r="I3514" s="259"/>
      <c r="J3514" s="259"/>
      <c r="K3514" s="323"/>
      <c r="L3514" s="259"/>
      <c r="M3514" s="259"/>
      <c r="N3514" s="259"/>
      <c r="O3514" s="259"/>
      <c r="P3514" s="259"/>
      <c r="Q3514" s="259"/>
      <c r="R3514" s="259"/>
      <c r="S3514" s="259"/>
      <c r="T3514" s="259"/>
      <c r="U3514" s="259"/>
      <c r="V3514" s="259"/>
      <c r="W3514" s="259"/>
      <c r="X3514" s="259"/>
      <c r="Y3514" s="259"/>
      <c r="Z3514" s="259"/>
      <c r="AA3514" s="259"/>
      <c r="AB3514" s="259"/>
      <c r="AC3514" s="259"/>
      <c r="AD3514" s="259"/>
      <c r="AE3514" s="259"/>
      <c r="AF3514" s="259"/>
      <c r="AG3514" s="259"/>
      <c r="AH3514" s="259"/>
      <c r="AI3514" s="259"/>
      <c r="AJ3514" s="259"/>
      <c r="AK3514" s="259"/>
      <c r="AL3514" s="259"/>
      <c r="AM3514" s="259"/>
      <c r="AN3514" s="259"/>
      <c r="AO3514" s="259"/>
      <c r="AP3514" s="259"/>
      <c r="AQ3514" s="259"/>
      <c r="AR3514" s="259"/>
      <c r="AS3514" s="259"/>
      <c r="AT3514" s="259"/>
      <c r="AU3514" s="259"/>
      <c r="AV3514" s="259"/>
      <c r="AW3514" s="259"/>
      <c r="AX3514" s="259"/>
      <c r="AY3514" s="259"/>
      <c r="AZ3514" s="259"/>
      <c r="BA3514" s="259"/>
      <c r="BB3514" s="259"/>
      <c r="BC3514" s="259"/>
      <c r="BD3514" s="259"/>
      <c r="BE3514" s="259"/>
      <c r="BF3514" s="259"/>
      <c r="BG3514" s="259"/>
      <c r="BH3514" s="259"/>
      <c r="BI3514" s="259"/>
      <c r="BJ3514" s="259"/>
      <c r="BK3514" s="259"/>
      <c r="BL3514" s="259"/>
      <c r="BM3514" s="259"/>
      <c r="BN3514" s="259"/>
      <c r="BO3514" s="259"/>
      <c r="BP3514" s="259"/>
      <c r="BQ3514" s="259"/>
      <c r="BR3514" s="259"/>
      <c r="BS3514" s="259"/>
      <c r="BT3514" s="259"/>
      <c r="BU3514" s="259"/>
      <c r="BV3514" s="259"/>
      <c r="BW3514" s="259"/>
      <c r="BX3514" s="259"/>
      <c r="BY3514" s="259"/>
      <c r="BZ3514" s="259"/>
      <c r="CA3514" s="259"/>
      <c r="CB3514" s="259"/>
      <c r="CC3514" s="259"/>
      <c r="CD3514" s="259"/>
      <c r="CE3514" s="259"/>
      <c r="CF3514" s="259"/>
      <c r="CG3514" s="259"/>
      <c r="CH3514" s="259"/>
      <c r="CI3514" s="259"/>
      <c r="CJ3514" s="259"/>
      <c r="CK3514" s="259"/>
      <c r="CL3514" s="259"/>
      <c r="CM3514" s="259"/>
      <c r="CN3514" s="259"/>
      <c r="CO3514" s="259"/>
      <c r="CP3514" s="259"/>
      <c r="CQ3514" s="259"/>
      <c r="CR3514" s="259"/>
      <c r="CS3514" s="259"/>
      <c r="CT3514" s="259"/>
      <c r="CU3514" s="259"/>
      <c r="CV3514" s="259"/>
      <c r="CW3514" s="259"/>
      <c r="CX3514" s="259"/>
      <c r="CY3514" s="259"/>
      <c r="CZ3514" s="259"/>
      <c r="DA3514" s="259"/>
      <c r="DB3514" s="259"/>
      <c r="DC3514" s="259"/>
      <c r="DD3514" s="259"/>
      <c r="DE3514" s="259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24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40" t="str">
        <f>"T_VBB"&amp;"X"&amp;G3516&amp;"X"&amp;I3516&amp;"X"&amp;J3516</f>
        <v>T_VBBX1600X3of4X2000</v>
      </c>
      <c r="C3516" s="208"/>
      <c r="D3516" s="209" t="s">
        <v>75</v>
      </c>
      <c r="E3516" s="341" t="s">
        <v>220</v>
      </c>
      <c r="F3516" s="208" t="s">
        <v>125</v>
      </c>
      <c r="G3516" s="456">
        <v>1600</v>
      </c>
      <c r="H3516" s="325" t="s">
        <v>117</v>
      </c>
      <c r="I3516" s="457" t="s">
        <v>193</v>
      </c>
      <c r="J3516" s="210">
        <v>2000</v>
      </c>
      <c r="K3516" s="342"/>
      <c r="L3516" s="260"/>
      <c r="M3516" s="260"/>
      <c r="N3516" s="260"/>
      <c r="O3516" s="260"/>
      <c r="P3516" s="260"/>
      <c r="Q3516" s="260"/>
      <c r="R3516" s="260"/>
      <c r="S3516" s="260"/>
      <c r="T3516" s="260"/>
      <c r="U3516" s="260"/>
      <c r="V3516" s="260"/>
      <c r="W3516" s="260"/>
      <c r="X3516" s="260"/>
      <c r="Y3516" s="260"/>
      <c r="Z3516" s="260"/>
      <c r="AA3516" s="260"/>
      <c r="AB3516" s="260"/>
      <c r="AC3516" s="260"/>
      <c r="AD3516" s="260"/>
      <c r="AE3516" s="260"/>
      <c r="AF3516" s="260"/>
      <c r="AG3516" s="260"/>
      <c r="AH3516" s="260"/>
      <c r="AI3516" s="260"/>
      <c r="AJ3516" s="260"/>
      <c r="AK3516" s="260"/>
      <c r="AL3516" s="260"/>
      <c r="AM3516" s="260"/>
      <c r="AN3516" s="260"/>
      <c r="AO3516" s="260"/>
      <c r="AP3516" s="260"/>
      <c r="AQ3516" s="260"/>
      <c r="AR3516" s="260"/>
      <c r="AS3516" s="260"/>
      <c r="AT3516" s="260"/>
      <c r="AU3516" s="260"/>
      <c r="AV3516" s="260"/>
      <c r="AW3516" s="260"/>
      <c r="AX3516" s="260"/>
      <c r="AY3516" s="260"/>
      <c r="AZ3516" s="260"/>
      <c r="BA3516" s="260"/>
      <c r="BB3516" s="260"/>
      <c r="BC3516" s="260"/>
      <c r="BD3516" s="260"/>
      <c r="BE3516" s="260"/>
      <c r="BF3516" s="260"/>
      <c r="BG3516" s="260"/>
      <c r="BH3516" s="260"/>
      <c r="BI3516" s="260"/>
      <c r="BJ3516" s="260"/>
      <c r="BK3516" s="260"/>
      <c r="BL3516" s="260"/>
      <c r="BM3516" s="260"/>
      <c r="BN3516" s="260"/>
      <c r="BO3516" s="260"/>
      <c r="BP3516" s="260"/>
      <c r="BQ3516" s="260"/>
      <c r="BR3516" s="260"/>
      <c r="BS3516" s="260"/>
      <c r="BT3516" s="260"/>
      <c r="BU3516" s="260"/>
      <c r="BV3516" s="260"/>
      <c r="BW3516" s="260"/>
      <c r="BX3516" s="260"/>
      <c r="BY3516" s="260"/>
      <c r="BZ3516" s="260"/>
      <c r="CA3516" s="260"/>
      <c r="CB3516" s="260"/>
      <c r="CC3516" s="260"/>
      <c r="CD3516" s="260"/>
      <c r="CE3516" s="260"/>
      <c r="CF3516" s="260"/>
      <c r="CG3516" s="260"/>
      <c r="CH3516" s="260"/>
      <c r="CI3516" s="260"/>
      <c r="CJ3516" s="260"/>
      <c r="CK3516" s="260"/>
      <c r="CL3516" s="260"/>
      <c r="CM3516" s="260"/>
      <c r="CN3516" s="260"/>
      <c r="CO3516" s="260"/>
      <c r="CP3516" s="260"/>
      <c r="CQ3516" s="260"/>
      <c r="CR3516" s="260"/>
      <c r="CS3516" s="260"/>
      <c r="CT3516" s="260"/>
      <c r="CU3516" s="260"/>
      <c r="CV3516" s="260"/>
      <c r="CW3516" s="260"/>
      <c r="CX3516" s="260"/>
      <c r="CY3516" s="260"/>
      <c r="CZ3516" s="260"/>
      <c r="DA3516" s="260"/>
      <c r="DB3516" s="260"/>
      <c r="DC3516" s="260"/>
      <c r="DD3516" s="260"/>
      <c r="DE3516" s="260"/>
    </row>
    <row r="3517" spans="2:109" ht="3.65" customHeight="1">
      <c r="B3517" s="326" t="str">
        <f>MID(D3516,1,1)&amp;"_"&amp;E3516&amp;"X"&amp;MID(H3516,3,4)&amp;"X"&amp;MID(J3516,3,4)&amp;G3516&amp;I3516</f>
        <v>T_VBBX400X0016003of4</v>
      </c>
      <c r="K3517" s="343"/>
    </row>
    <row r="3518" spans="2:109" ht="3.65" customHeight="1">
      <c r="B3518" s="212"/>
      <c r="K3518" s="343"/>
      <c r="O3518" s="486"/>
      <c r="P3518" s="487"/>
      <c r="Q3518" s="487"/>
      <c r="R3518" s="487"/>
      <c r="S3518" s="487"/>
      <c r="T3518" s="487"/>
      <c r="U3518" s="487"/>
      <c r="V3518" s="487"/>
      <c r="W3518" s="487"/>
      <c r="X3518" s="487"/>
      <c r="Y3518" s="487"/>
      <c r="Z3518" s="487"/>
      <c r="AA3518" s="487"/>
      <c r="AB3518" s="487"/>
      <c r="AC3518" s="487"/>
      <c r="AD3518" s="488"/>
    </row>
    <row r="3519" spans="2:109" ht="3.65" customHeight="1">
      <c r="B3519" s="212"/>
      <c r="K3519" s="343"/>
      <c r="O3519" s="489"/>
      <c r="P3519" s="490"/>
      <c r="Q3519" s="490"/>
      <c r="R3519" s="490"/>
      <c r="S3519" s="490"/>
      <c r="T3519" s="490"/>
      <c r="U3519" s="490"/>
      <c r="V3519" s="490"/>
      <c r="W3519" s="490"/>
      <c r="X3519" s="490"/>
      <c r="Y3519" s="490"/>
      <c r="Z3519" s="490"/>
      <c r="AA3519" s="490"/>
      <c r="AB3519" s="490"/>
      <c r="AC3519" s="490"/>
      <c r="AD3519" s="491"/>
    </row>
    <row r="3520" spans="2:109" ht="3.65" customHeight="1">
      <c r="B3520" s="212"/>
      <c r="K3520" s="343"/>
      <c r="O3520" s="466"/>
      <c r="P3520" s="467"/>
      <c r="Q3520" s="956" t="s">
        <v>111</v>
      </c>
      <c r="R3520" s="956"/>
      <c r="S3520" s="956"/>
      <c r="T3520" s="956"/>
      <c r="U3520" s="500"/>
      <c r="V3520" s="470"/>
      <c r="W3520" s="470"/>
      <c r="X3520" s="470"/>
      <c r="AC3520" s="466"/>
      <c r="AD3520" s="467"/>
    </row>
    <row r="3521" spans="2:30" ht="3.65" customHeight="1">
      <c r="B3521" s="212"/>
      <c r="K3521" s="343"/>
      <c r="O3521" s="466"/>
      <c r="P3521" s="467"/>
      <c r="Q3521" s="958"/>
      <c r="R3521" s="958"/>
      <c r="S3521" s="958"/>
      <c r="T3521" s="958"/>
      <c r="U3521" s="470"/>
      <c r="V3521" s="470"/>
      <c r="W3521" s="470"/>
      <c r="X3521" s="470"/>
      <c r="AC3521" s="466"/>
      <c r="AD3521" s="467"/>
    </row>
    <row r="3522" spans="2:30" ht="3.65" customHeight="1">
      <c r="B3522" s="212"/>
      <c r="K3522" s="343"/>
      <c r="O3522" s="466"/>
      <c r="P3522" s="467"/>
      <c r="Q3522" s="958"/>
      <c r="R3522" s="958"/>
      <c r="S3522" s="958"/>
      <c r="T3522" s="958"/>
      <c r="U3522" s="350"/>
      <c r="V3522" s="350"/>
      <c r="W3522" s="350"/>
      <c r="X3522" s="470"/>
      <c r="AC3522" s="466"/>
      <c r="AD3522" s="467"/>
    </row>
    <row r="3523" spans="2:30" ht="3.65" customHeight="1">
      <c r="B3523" s="212"/>
      <c r="K3523" s="343"/>
      <c r="O3523" s="466"/>
      <c r="P3523" s="467"/>
      <c r="Q3523" s="495"/>
      <c r="R3523" s="349"/>
      <c r="S3523" s="896"/>
      <c r="T3523" s="897"/>
      <c r="U3523" s="898"/>
      <c r="V3523" s="350"/>
      <c r="W3523" s="350"/>
      <c r="X3523" s="896"/>
      <c r="Y3523" s="897"/>
      <c r="Z3523" s="898"/>
      <c r="AA3523" s="470"/>
      <c r="AB3523" s="483"/>
      <c r="AC3523" s="466"/>
      <c r="AD3523" s="467"/>
    </row>
    <row r="3524" spans="2:30" ht="3.65" customHeight="1">
      <c r="B3524" s="212"/>
      <c r="K3524" s="343"/>
      <c r="O3524" s="466"/>
      <c r="P3524" s="467"/>
      <c r="Q3524" s="468"/>
      <c r="R3524" s="470"/>
      <c r="S3524" s="899"/>
      <c r="T3524" s="335"/>
      <c r="U3524" s="900"/>
      <c r="V3524" s="350"/>
      <c r="W3524" s="350"/>
      <c r="X3524" s="899"/>
      <c r="Y3524" s="335"/>
      <c r="Z3524" s="900"/>
      <c r="AA3524" s="470"/>
      <c r="AB3524" s="483"/>
      <c r="AC3524" s="466"/>
      <c r="AD3524" s="467"/>
    </row>
    <row r="3525" spans="2:30" ht="3.65" customHeight="1">
      <c r="B3525" s="212"/>
      <c r="K3525" s="343"/>
      <c r="O3525" s="466"/>
      <c r="P3525" s="467"/>
      <c r="Q3525" s="468"/>
      <c r="R3525" s="470"/>
      <c r="S3525" s="875"/>
      <c r="T3525" s="335"/>
      <c r="U3525" s="875"/>
      <c r="V3525" s="350"/>
      <c r="W3525" s="350"/>
      <c r="X3525" s="875"/>
      <c r="Y3525" s="335"/>
      <c r="Z3525" s="875"/>
      <c r="AA3525" s="470"/>
      <c r="AB3525" s="483"/>
      <c r="AC3525" s="466"/>
      <c r="AD3525" s="467"/>
    </row>
    <row r="3526" spans="2:30" ht="3.65" customHeight="1">
      <c r="B3526" s="212"/>
      <c r="K3526" s="343"/>
      <c r="O3526" s="466"/>
      <c r="P3526" s="467"/>
      <c r="Q3526" s="468"/>
      <c r="R3526" s="470"/>
      <c r="S3526" s="875"/>
      <c r="T3526" s="335"/>
      <c r="U3526" s="875"/>
      <c r="V3526" s="350"/>
      <c r="W3526" s="350"/>
      <c r="X3526" s="875"/>
      <c r="Y3526" s="335"/>
      <c r="Z3526" s="875"/>
      <c r="AA3526" s="470"/>
      <c r="AB3526" s="483"/>
      <c r="AC3526" s="466"/>
      <c r="AD3526" s="467"/>
    </row>
    <row r="3527" spans="2:30" ht="3.65" customHeight="1">
      <c r="B3527" s="212"/>
      <c r="K3527" s="343"/>
      <c r="O3527" s="466"/>
      <c r="P3527" s="467"/>
      <c r="Q3527" s="468"/>
      <c r="R3527" s="470"/>
      <c r="S3527" s="875"/>
      <c r="T3527" s="335"/>
      <c r="U3527" s="875"/>
      <c r="V3527" s="350"/>
      <c r="W3527" s="350"/>
      <c r="X3527" s="875"/>
      <c r="Y3527" s="335"/>
      <c r="Z3527" s="875"/>
      <c r="AA3527" s="470"/>
      <c r="AB3527" s="483"/>
      <c r="AC3527" s="466"/>
      <c r="AD3527" s="467"/>
    </row>
    <row r="3528" spans="2:30" ht="3.65" customHeight="1">
      <c r="B3528" s="212"/>
      <c r="K3528" s="343"/>
      <c r="O3528" s="466"/>
      <c r="P3528" s="467"/>
      <c r="Q3528" s="468"/>
      <c r="R3528" s="470"/>
      <c r="S3528" s="875"/>
      <c r="T3528" s="335"/>
      <c r="U3528" s="875"/>
      <c r="V3528" s="350"/>
      <c r="W3528" s="350"/>
      <c r="X3528" s="875"/>
      <c r="Y3528" s="335"/>
      <c r="Z3528" s="875"/>
      <c r="AA3528" s="470"/>
      <c r="AB3528" s="483"/>
      <c r="AC3528" s="466"/>
      <c r="AD3528" s="467"/>
    </row>
    <row r="3529" spans="2:30" ht="3.65" customHeight="1">
      <c r="B3529" s="212"/>
      <c r="K3529" s="343"/>
      <c r="O3529" s="466"/>
      <c r="P3529" s="467"/>
      <c r="Q3529" s="468"/>
      <c r="R3529" s="470"/>
      <c r="S3529" s="875"/>
      <c r="T3529" s="335"/>
      <c r="U3529" s="875"/>
      <c r="V3529" s="350"/>
      <c r="W3529" s="350"/>
      <c r="X3529" s="875"/>
      <c r="Y3529" s="335"/>
      <c r="Z3529" s="875"/>
      <c r="AA3529" s="470"/>
      <c r="AB3529" s="483"/>
      <c r="AC3529" s="466"/>
      <c r="AD3529" s="467"/>
    </row>
    <row r="3530" spans="2:30" ht="3.65" customHeight="1">
      <c r="B3530" s="212"/>
      <c r="K3530" s="343"/>
      <c r="O3530" s="466"/>
      <c r="P3530" s="467"/>
      <c r="Q3530" s="468"/>
      <c r="R3530" s="470"/>
      <c r="S3530" s="875"/>
      <c r="T3530" s="335"/>
      <c r="U3530" s="875"/>
      <c r="V3530" s="350"/>
      <c r="W3530" s="350"/>
      <c r="X3530" s="875"/>
      <c r="Y3530" s="335"/>
      <c r="Z3530" s="875"/>
      <c r="AA3530" s="470"/>
      <c r="AB3530" s="483"/>
      <c r="AC3530" s="466"/>
      <c r="AD3530" s="467"/>
    </row>
    <row r="3531" spans="2:30" ht="3.65" customHeight="1">
      <c r="B3531" s="212"/>
      <c r="K3531" s="343"/>
      <c r="O3531" s="466"/>
      <c r="P3531" s="467"/>
      <c r="Q3531" s="468"/>
      <c r="R3531" s="470"/>
      <c r="S3531" s="875"/>
      <c r="T3531" s="335"/>
      <c r="U3531" s="875"/>
      <c r="V3531" s="350"/>
      <c r="W3531" s="350"/>
      <c r="X3531" s="875"/>
      <c r="Y3531" s="335"/>
      <c r="Z3531" s="875"/>
      <c r="AA3531" s="470"/>
      <c r="AB3531" s="483"/>
      <c r="AC3531" s="466"/>
      <c r="AD3531" s="467"/>
    </row>
    <row r="3532" spans="2:30" ht="3.65" customHeight="1">
      <c r="B3532" s="212"/>
      <c r="K3532" s="343"/>
      <c r="O3532" s="466"/>
      <c r="P3532" s="467"/>
      <c r="Q3532" s="468"/>
      <c r="R3532" s="470"/>
      <c r="S3532" s="875"/>
      <c r="T3532" s="335"/>
      <c r="U3532" s="875"/>
      <c r="V3532" s="350"/>
      <c r="W3532" s="350"/>
      <c r="X3532" s="875"/>
      <c r="Y3532" s="335"/>
      <c r="Z3532" s="875"/>
      <c r="AA3532" s="470"/>
      <c r="AB3532" s="483"/>
      <c r="AC3532" s="466"/>
      <c r="AD3532" s="467"/>
    </row>
    <row r="3533" spans="2:30" ht="3.65" customHeight="1">
      <c r="B3533" s="212"/>
      <c r="K3533" s="343"/>
      <c r="O3533" s="466"/>
      <c r="P3533" s="467"/>
      <c r="Q3533" s="468"/>
      <c r="R3533" s="470"/>
      <c r="S3533" s="875"/>
      <c r="T3533" s="335"/>
      <c r="U3533" s="875"/>
      <c r="V3533" s="350"/>
      <c r="W3533" s="350"/>
      <c r="X3533" s="875"/>
      <c r="Y3533" s="335"/>
      <c r="Z3533" s="875"/>
      <c r="AA3533" s="470"/>
      <c r="AB3533" s="483"/>
      <c r="AC3533" s="466"/>
      <c r="AD3533" s="467"/>
    </row>
    <row r="3534" spans="2:30" ht="3.65" customHeight="1">
      <c r="B3534" s="212"/>
      <c r="K3534" s="343"/>
      <c r="O3534" s="466"/>
      <c r="P3534" s="467"/>
      <c r="Q3534" s="468"/>
      <c r="R3534" s="470"/>
      <c r="S3534" s="875"/>
      <c r="T3534" s="335"/>
      <c r="U3534" s="875"/>
      <c r="V3534" s="350"/>
      <c r="W3534" s="350"/>
      <c r="X3534" s="875"/>
      <c r="Y3534" s="335"/>
      <c r="Z3534" s="875"/>
      <c r="AA3534" s="470"/>
      <c r="AB3534" s="483"/>
      <c r="AC3534" s="466"/>
      <c r="AD3534" s="467"/>
    </row>
    <row r="3535" spans="2:30" ht="3.65" customHeight="1">
      <c r="B3535" s="212"/>
      <c r="K3535" s="343"/>
      <c r="O3535" s="466"/>
      <c r="P3535" s="467"/>
      <c r="Q3535" s="468"/>
      <c r="R3535" s="470"/>
      <c r="S3535" s="875"/>
      <c r="T3535" s="335"/>
      <c r="U3535" s="875"/>
      <c r="V3535" s="350"/>
      <c r="W3535" s="350"/>
      <c r="X3535" s="875"/>
      <c r="Y3535" s="335"/>
      <c r="Z3535" s="875"/>
      <c r="AA3535" s="470"/>
      <c r="AB3535" s="483"/>
      <c r="AC3535" s="466"/>
      <c r="AD3535" s="467"/>
    </row>
    <row r="3536" spans="2:30" ht="3.65" customHeight="1">
      <c r="B3536" s="212"/>
      <c r="K3536" s="343"/>
      <c r="O3536" s="466"/>
      <c r="P3536" s="467"/>
      <c r="Q3536" s="468"/>
      <c r="R3536" s="470"/>
      <c r="S3536" s="875"/>
      <c r="T3536" s="335"/>
      <c r="U3536" s="875"/>
      <c r="V3536" s="350"/>
      <c r="W3536" s="350"/>
      <c r="X3536" s="875"/>
      <c r="Y3536" s="335"/>
      <c r="Z3536" s="875"/>
      <c r="AA3536" s="470"/>
      <c r="AB3536" s="483"/>
      <c r="AC3536" s="466"/>
      <c r="AD3536" s="467"/>
    </row>
    <row r="3537" spans="2:30" ht="3.65" customHeight="1">
      <c r="B3537" s="212"/>
      <c r="K3537" s="343"/>
      <c r="O3537" s="466"/>
      <c r="P3537" s="467"/>
      <c r="Q3537" s="468"/>
      <c r="R3537" s="470"/>
      <c r="S3537" s="875"/>
      <c r="T3537" s="335"/>
      <c r="U3537" s="875"/>
      <c r="V3537" s="350"/>
      <c r="W3537" s="350"/>
      <c r="X3537" s="875"/>
      <c r="Y3537" s="335"/>
      <c r="Z3537" s="875"/>
      <c r="AA3537" s="470"/>
      <c r="AB3537" s="483"/>
      <c r="AC3537" s="466"/>
      <c r="AD3537" s="467"/>
    </row>
    <row r="3538" spans="2:30" ht="3.65" customHeight="1">
      <c r="B3538" s="212"/>
      <c r="K3538" s="343"/>
      <c r="O3538" s="466"/>
      <c r="P3538" s="467"/>
      <c r="Q3538" s="468"/>
      <c r="R3538" s="470"/>
      <c r="S3538" s="875"/>
      <c r="T3538" s="335"/>
      <c r="U3538" s="875"/>
      <c r="V3538" s="350"/>
      <c r="W3538" s="350"/>
      <c r="X3538" s="875"/>
      <c r="Y3538" s="335"/>
      <c r="Z3538" s="875"/>
      <c r="AA3538" s="470"/>
      <c r="AB3538" s="483"/>
      <c r="AC3538" s="466"/>
      <c r="AD3538" s="467"/>
    </row>
    <row r="3539" spans="2:30" ht="3.65" customHeight="1">
      <c r="B3539" s="212"/>
      <c r="K3539" s="343"/>
      <c r="O3539" s="466"/>
      <c r="P3539" s="467"/>
      <c r="Q3539" s="468"/>
      <c r="R3539" s="470"/>
      <c r="S3539" s="875"/>
      <c r="T3539" s="335"/>
      <c r="U3539" s="875"/>
      <c r="V3539" s="350"/>
      <c r="W3539" s="350"/>
      <c r="X3539" s="875"/>
      <c r="Y3539" s="335"/>
      <c r="Z3539" s="875"/>
      <c r="AA3539" s="470"/>
      <c r="AB3539" s="483"/>
      <c r="AC3539" s="466"/>
      <c r="AD3539" s="467"/>
    </row>
    <row r="3540" spans="2:30" ht="3.65" customHeight="1">
      <c r="B3540" s="212"/>
      <c r="K3540" s="343"/>
      <c r="O3540" s="466"/>
      <c r="P3540" s="467"/>
      <c r="Q3540" s="468"/>
      <c r="R3540" s="470"/>
      <c r="S3540" s="875"/>
      <c r="T3540" s="335"/>
      <c r="U3540" s="875"/>
      <c r="V3540" s="350"/>
      <c r="W3540" s="350"/>
      <c r="X3540" s="875"/>
      <c r="Y3540" s="335"/>
      <c r="Z3540" s="875"/>
      <c r="AA3540" s="470"/>
      <c r="AB3540" s="483"/>
      <c r="AC3540" s="466"/>
      <c r="AD3540" s="467"/>
    </row>
    <row r="3541" spans="2:30" ht="3.65" customHeight="1">
      <c r="B3541" s="212"/>
      <c r="K3541" s="343"/>
      <c r="O3541" s="466"/>
      <c r="P3541" s="467"/>
      <c r="Q3541" s="468"/>
      <c r="R3541" s="470"/>
      <c r="S3541" s="875"/>
      <c r="T3541" s="335"/>
      <c r="U3541" s="875"/>
      <c r="V3541" s="350"/>
      <c r="W3541" s="350"/>
      <c r="X3541" s="875"/>
      <c r="Y3541" s="335"/>
      <c r="Z3541" s="875"/>
      <c r="AA3541" s="470"/>
      <c r="AB3541" s="483"/>
      <c r="AC3541" s="466"/>
      <c r="AD3541" s="467"/>
    </row>
    <row r="3542" spans="2:30" ht="3.65" customHeight="1">
      <c r="B3542" s="212"/>
      <c r="K3542" s="343"/>
      <c r="O3542" s="466"/>
      <c r="P3542" s="467"/>
      <c r="Q3542" s="468"/>
      <c r="R3542" s="470"/>
      <c r="S3542" s="875"/>
      <c r="T3542" s="335"/>
      <c r="U3542" s="875"/>
      <c r="V3542" s="350"/>
      <c r="W3542" s="350"/>
      <c r="X3542" s="875"/>
      <c r="Y3542" s="335"/>
      <c r="Z3542" s="875"/>
      <c r="AA3542" s="470"/>
      <c r="AB3542" s="483"/>
      <c r="AC3542" s="466"/>
      <c r="AD3542" s="467"/>
    </row>
    <row r="3543" spans="2:30" ht="3.65" customHeight="1">
      <c r="B3543" s="212"/>
      <c r="K3543" s="343"/>
      <c r="O3543" s="466"/>
      <c r="P3543" s="467"/>
      <c r="Q3543" s="468"/>
      <c r="R3543" s="470"/>
      <c r="S3543" s="875"/>
      <c r="T3543" s="335"/>
      <c r="U3543" s="875"/>
      <c r="V3543" s="350"/>
      <c r="W3543" s="350"/>
      <c r="X3543" s="875"/>
      <c r="Y3543" s="335"/>
      <c r="Z3543" s="875"/>
      <c r="AA3543" s="470"/>
      <c r="AB3543" s="483"/>
      <c r="AC3543" s="466"/>
      <c r="AD3543" s="467"/>
    </row>
    <row r="3544" spans="2:30" ht="3.65" customHeight="1">
      <c r="B3544" s="212"/>
      <c r="K3544" s="343"/>
      <c r="O3544" s="466"/>
      <c r="P3544" s="467"/>
      <c r="Q3544" s="468"/>
      <c r="R3544" s="470"/>
      <c r="S3544" s="875"/>
      <c r="T3544" s="335"/>
      <c r="U3544" s="875"/>
      <c r="V3544" s="350"/>
      <c r="W3544" s="350"/>
      <c r="X3544" s="875"/>
      <c r="Y3544" s="335"/>
      <c r="Z3544" s="875"/>
      <c r="AA3544" s="470"/>
      <c r="AB3544" s="483"/>
      <c r="AC3544" s="466"/>
      <c r="AD3544" s="467"/>
    </row>
    <row r="3545" spans="2:30" ht="3.65" customHeight="1">
      <c r="B3545" s="212"/>
      <c r="K3545" s="343"/>
      <c r="O3545" s="466"/>
      <c r="P3545" s="467"/>
      <c r="Q3545" s="468"/>
      <c r="R3545" s="470"/>
      <c r="S3545" s="875"/>
      <c r="T3545" s="335"/>
      <c r="U3545" s="875"/>
      <c r="V3545" s="350"/>
      <c r="W3545" s="350"/>
      <c r="X3545" s="875"/>
      <c r="Y3545" s="335"/>
      <c r="Z3545" s="875"/>
      <c r="AA3545" s="470"/>
      <c r="AB3545" s="483"/>
      <c r="AC3545" s="466"/>
      <c r="AD3545" s="467"/>
    </row>
    <row r="3546" spans="2:30" ht="3.65" customHeight="1">
      <c r="B3546" s="212"/>
      <c r="K3546" s="343"/>
      <c r="O3546" s="466"/>
      <c r="P3546" s="467"/>
      <c r="Q3546" s="468"/>
      <c r="R3546" s="470"/>
      <c r="S3546" s="875"/>
      <c r="T3546" s="335"/>
      <c r="U3546" s="875"/>
      <c r="V3546" s="350"/>
      <c r="W3546" s="350"/>
      <c r="X3546" s="875"/>
      <c r="Y3546" s="335"/>
      <c r="Z3546" s="875"/>
      <c r="AA3546" s="470"/>
      <c r="AB3546" s="483"/>
      <c r="AC3546" s="466"/>
      <c r="AD3546" s="467"/>
    </row>
    <row r="3547" spans="2:30" ht="3.65" customHeight="1">
      <c r="B3547" s="212"/>
      <c r="K3547" s="343"/>
      <c r="O3547" s="466"/>
      <c r="P3547" s="467"/>
      <c r="Q3547" s="468"/>
      <c r="R3547" s="470"/>
      <c r="S3547" s="875"/>
      <c r="T3547" s="335"/>
      <c r="U3547" s="875"/>
      <c r="V3547" s="350"/>
      <c r="W3547" s="350"/>
      <c r="X3547" s="875"/>
      <c r="Y3547" s="335"/>
      <c r="Z3547" s="875"/>
      <c r="AA3547" s="470"/>
      <c r="AB3547" s="483"/>
      <c r="AC3547" s="466"/>
      <c r="AD3547" s="467"/>
    </row>
    <row r="3548" spans="2:30" ht="3.65" customHeight="1">
      <c r="B3548" s="212"/>
      <c r="K3548" s="343"/>
      <c r="O3548" s="466"/>
      <c r="P3548" s="467"/>
      <c r="Q3548" s="468"/>
      <c r="R3548" s="470"/>
      <c r="S3548" s="875"/>
      <c r="T3548" s="335"/>
      <c r="U3548" s="875"/>
      <c r="V3548" s="350"/>
      <c r="W3548" s="350"/>
      <c r="X3548" s="875"/>
      <c r="Y3548" s="335"/>
      <c r="Z3548" s="875"/>
      <c r="AA3548" s="470"/>
      <c r="AB3548" s="483"/>
      <c r="AC3548" s="466"/>
      <c r="AD3548" s="467"/>
    </row>
    <row r="3549" spans="2:30" ht="3.65" customHeight="1">
      <c r="B3549" s="212"/>
      <c r="K3549" s="343"/>
      <c r="O3549" s="466"/>
      <c r="P3549" s="467"/>
      <c r="Q3549" s="468"/>
      <c r="R3549" s="470"/>
      <c r="S3549" s="875"/>
      <c r="T3549" s="335"/>
      <c r="U3549" s="875"/>
      <c r="V3549" s="350"/>
      <c r="W3549" s="350"/>
      <c r="X3549" s="875"/>
      <c r="Y3549" s="335"/>
      <c r="Z3549" s="875"/>
      <c r="AA3549" s="470"/>
      <c r="AB3549" s="483"/>
      <c r="AC3549" s="466"/>
      <c r="AD3549" s="467"/>
    </row>
    <row r="3550" spans="2:30" ht="3.65" customHeight="1">
      <c r="B3550" s="212"/>
      <c r="K3550" s="343"/>
      <c r="O3550" s="466"/>
      <c r="P3550" s="467"/>
      <c r="Q3550" s="468"/>
      <c r="R3550" s="470"/>
      <c r="S3550" s="875"/>
      <c r="T3550" s="335"/>
      <c r="U3550" s="875"/>
      <c r="V3550" s="350"/>
      <c r="W3550" s="350"/>
      <c r="X3550" s="875"/>
      <c r="Y3550" s="335"/>
      <c r="Z3550" s="875"/>
      <c r="AA3550" s="470"/>
      <c r="AB3550" s="483"/>
      <c r="AC3550" s="466"/>
      <c r="AD3550" s="467"/>
    </row>
    <row r="3551" spans="2:30" ht="3.65" customHeight="1">
      <c r="B3551" s="212"/>
      <c r="K3551" s="343"/>
      <c r="O3551" s="466"/>
      <c r="P3551" s="467"/>
      <c r="Q3551" s="468"/>
      <c r="R3551" s="470"/>
      <c r="S3551" s="875"/>
      <c r="T3551" s="335"/>
      <c r="U3551" s="875"/>
      <c r="V3551" s="350"/>
      <c r="W3551" s="350"/>
      <c r="X3551" s="875"/>
      <c r="Y3551" s="335"/>
      <c r="Z3551" s="875"/>
      <c r="AA3551" s="470"/>
      <c r="AB3551" s="483"/>
      <c r="AC3551" s="466"/>
      <c r="AD3551" s="467"/>
    </row>
    <row r="3552" spans="2:30" ht="3.65" customHeight="1">
      <c r="B3552" s="212"/>
      <c r="K3552" s="343"/>
      <c r="O3552" s="466"/>
      <c r="P3552" s="467"/>
      <c r="Q3552" s="468"/>
      <c r="R3552" s="470"/>
      <c r="S3552" s="875"/>
      <c r="T3552" s="335"/>
      <c r="U3552" s="875"/>
      <c r="V3552" s="350"/>
      <c r="W3552" s="350"/>
      <c r="X3552" s="875"/>
      <c r="Y3552" s="335"/>
      <c r="Z3552" s="875"/>
      <c r="AA3552" s="470"/>
      <c r="AB3552" s="483"/>
      <c r="AC3552" s="466"/>
      <c r="AD3552" s="467"/>
    </row>
    <row r="3553" spans="2:30" ht="3.65" customHeight="1">
      <c r="B3553" s="212"/>
      <c r="K3553" s="343"/>
      <c r="O3553" s="466"/>
      <c r="P3553" s="467"/>
      <c r="Q3553" s="468"/>
      <c r="R3553" s="470"/>
      <c r="S3553" s="875"/>
      <c r="T3553" s="335"/>
      <c r="U3553" s="875"/>
      <c r="V3553" s="350"/>
      <c r="W3553" s="350"/>
      <c r="X3553" s="875"/>
      <c r="Y3553" s="335"/>
      <c r="Z3553" s="875"/>
      <c r="AA3553" s="470"/>
      <c r="AB3553" s="483"/>
      <c r="AC3553" s="466"/>
      <c r="AD3553" s="467"/>
    </row>
    <row r="3554" spans="2:30" ht="3.65" customHeight="1">
      <c r="B3554" s="212"/>
      <c r="K3554" s="343"/>
      <c r="O3554" s="466"/>
      <c r="P3554" s="467"/>
      <c r="Q3554" s="468"/>
      <c r="R3554" s="470"/>
      <c r="S3554" s="875"/>
      <c r="T3554" s="335"/>
      <c r="U3554" s="875"/>
      <c r="V3554" s="350"/>
      <c r="W3554" s="350"/>
      <c r="X3554" s="875"/>
      <c r="Y3554" s="335"/>
      <c r="Z3554" s="875"/>
      <c r="AA3554" s="470"/>
      <c r="AB3554" s="483"/>
      <c r="AC3554" s="466"/>
      <c r="AD3554" s="467"/>
    </row>
    <row r="3555" spans="2:30" ht="3.65" customHeight="1">
      <c r="B3555" s="212"/>
      <c r="K3555" s="343"/>
      <c r="O3555" s="466"/>
      <c r="P3555" s="467"/>
      <c r="Q3555" s="468"/>
      <c r="R3555" s="470"/>
      <c r="S3555" s="875"/>
      <c r="T3555" s="335"/>
      <c r="U3555" s="875"/>
      <c r="V3555" s="350"/>
      <c r="W3555" s="350"/>
      <c r="X3555" s="875"/>
      <c r="Y3555" s="335"/>
      <c r="Z3555" s="875"/>
      <c r="AA3555" s="470"/>
      <c r="AB3555" s="483"/>
      <c r="AC3555" s="466"/>
      <c r="AD3555" s="467"/>
    </row>
    <row r="3556" spans="2:30" ht="3.65" customHeight="1">
      <c r="B3556" s="212"/>
      <c r="K3556" s="343"/>
      <c r="O3556" s="466"/>
      <c r="P3556" s="467"/>
      <c r="Q3556" s="468"/>
      <c r="R3556" s="470"/>
      <c r="S3556" s="875"/>
      <c r="T3556" s="335"/>
      <c r="U3556" s="875"/>
      <c r="V3556" s="350"/>
      <c r="W3556" s="350"/>
      <c r="X3556" s="875"/>
      <c r="Y3556" s="335"/>
      <c r="Z3556" s="875"/>
      <c r="AA3556" s="470"/>
      <c r="AB3556" s="483"/>
      <c r="AC3556" s="466"/>
      <c r="AD3556" s="467"/>
    </row>
    <row r="3557" spans="2:30" ht="3.65" customHeight="1">
      <c r="B3557" s="212"/>
      <c r="K3557" s="343"/>
      <c r="O3557" s="466"/>
      <c r="P3557" s="467"/>
      <c r="Q3557" s="468"/>
      <c r="R3557" s="470"/>
      <c r="S3557" s="875"/>
      <c r="T3557" s="335"/>
      <c r="U3557" s="875"/>
      <c r="V3557" s="350"/>
      <c r="W3557" s="350"/>
      <c r="X3557" s="875"/>
      <c r="Y3557" s="335"/>
      <c r="Z3557" s="875"/>
      <c r="AA3557" s="470"/>
      <c r="AB3557" s="483"/>
      <c r="AC3557" s="466"/>
      <c r="AD3557" s="467"/>
    </row>
    <row r="3558" spans="2:30" ht="3.65" customHeight="1">
      <c r="B3558" s="212"/>
      <c r="K3558" s="343"/>
      <c r="O3558" s="466"/>
      <c r="P3558" s="467"/>
      <c r="Q3558" s="468"/>
      <c r="R3558" s="470"/>
      <c r="S3558" s="875"/>
      <c r="T3558" s="335"/>
      <c r="U3558" s="875"/>
      <c r="V3558" s="350"/>
      <c r="W3558" s="350"/>
      <c r="X3558" s="875"/>
      <c r="Y3558" s="335"/>
      <c r="Z3558" s="875"/>
      <c r="AA3558" s="470"/>
      <c r="AB3558" s="483"/>
      <c r="AC3558" s="466"/>
      <c r="AD3558" s="467"/>
    </row>
    <row r="3559" spans="2:30" ht="3.65" customHeight="1">
      <c r="B3559" s="212"/>
      <c r="K3559" s="343"/>
      <c r="O3559" s="466"/>
      <c r="P3559" s="467"/>
      <c r="Q3559" s="468"/>
      <c r="R3559" s="470"/>
      <c r="S3559" s="875"/>
      <c r="T3559" s="335"/>
      <c r="U3559" s="875"/>
      <c r="V3559" s="350"/>
      <c r="W3559" s="350"/>
      <c r="X3559" s="875"/>
      <c r="Y3559" s="335"/>
      <c r="Z3559" s="875"/>
      <c r="AA3559" s="470"/>
      <c r="AB3559" s="483"/>
      <c r="AC3559" s="466"/>
      <c r="AD3559" s="467"/>
    </row>
    <row r="3560" spans="2:30" ht="3.65" customHeight="1">
      <c r="B3560" s="212"/>
      <c r="K3560" s="343"/>
      <c r="O3560" s="466"/>
      <c r="P3560" s="467"/>
      <c r="Q3560" s="468"/>
      <c r="R3560" s="470"/>
      <c r="S3560" s="875"/>
      <c r="T3560" s="335"/>
      <c r="U3560" s="875"/>
      <c r="V3560" s="350"/>
      <c r="W3560" s="350"/>
      <c r="X3560" s="875"/>
      <c r="Y3560" s="335"/>
      <c r="Z3560" s="875"/>
      <c r="AA3560" s="470"/>
      <c r="AB3560" s="483"/>
      <c r="AC3560" s="466"/>
      <c r="AD3560" s="467"/>
    </row>
    <row r="3561" spans="2:30" ht="3.65" customHeight="1">
      <c r="B3561" s="212"/>
      <c r="K3561" s="343"/>
      <c r="O3561" s="466"/>
      <c r="P3561" s="467"/>
      <c r="Q3561" s="468"/>
      <c r="R3561" s="470"/>
      <c r="S3561" s="875"/>
      <c r="T3561" s="335"/>
      <c r="U3561" s="875"/>
      <c r="V3561" s="350"/>
      <c r="W3561" s="350"/>
      <c r="X3561" s="875"/>
      <c r="Y3561" s="335"/>
      <c r="Z3561" s="875"/>
      <c r="AA3561" s="470"/>
      <c r="AB3561" s="483"/>
      <c r="AC3561" s="466"/>
      <c r="AD3561" s="467"/>
    </row>
    <row r="3562" spans="2:30" ht="3.65" customHeight="1">
      <c r="B3562" s="212"/>
      <c r="K3562" s="343"/>
      <c r="O3562" s="466"/>
      <c r="P3562" s="467"/>
      <c r="Q3562" s="468"/>
      <c r="R3562" s="470"/>
      <c r="S3562" s="875"/>
      <c r="T3562" s="335"/>
      <c r="U3562" s="875"/>
      <c r="V3562" s="350"/>
      <c r="W3562" s="350"/>
      <c r="X3562" s="875"/>
      <c r="Y3562" s="335"/>
      <c r="Z3562" s="875"/>
      <c r="AA3562" s="470"/>
      <c r="AB3562" s="483"/>
      <c r="AC3562" s="466"/>
      <c r="AD3562" s="467"/>
    </row>
    <row r="3563" spans="2:30" ht="3.65" customHeight="1">
      <c r="B3563" s="212"/>
      <c r="K3563" s="343"/>
      <c r="O3563" s="466"/>
      <c r="P3563" s="467"/>
      <c r="Q3563" s="468"/>
      <c r="R3563" s="470"/>
      <c r="S3563" s="875"/>
      <c r="T3563" s="335"/>
      <c r="U3563" s="875"/>
      <c r="V3563" s="350"/>
      <c r="W3563" s="350"/>
      <c r="X3563" s="875"/>
      <c r="Y3563" s="335"/>
      <c r="Z3563" s="875"/>
      <c r="AA3563" s="470"/>
      <c r="AB3563" s="483"/>
      <c r="AC3563" s="466"/>
      <c r="AD3563" s="467"/>
    </row>
    <row r="3564" spans="2:30" ht="3.65" customHeight="1">
      <c r="B3564" s="212"/>
      <c r="K3564" s="343"/>
      <c r="O3564" s="466"/>
      <c r="P3564" s="467"/>
      <c r="Q3564" s="468"/>
      <c r="R3564" s="470"/>
      <c r="S3564" s="875"/>
      <c r="T3564" s="335"/>
      <c r="U3564" s="875"/>
      <c r="V3564" s="350"/>
      <c r="W3564" s="350"/>
      <c r="X3564" s="875"/>
      <c r="Y3564" s="335"/>
      <c r="Z3564" s="875"/>
      <c r="AA3564" s="470"/>
      <c r="AB3564" s="483"/>
      <c r="AC3564" s="466"/>
      <c r="AD3564" s="467"/>
    </row>
    <row r="3565" spans="2:30" ht="3.65" customHeight="1">
      <c r="B3565" s="212"/>
      <c r="K3565" s="343"/>
      <c r="O3565" s="466"/>
      <c r="P3565" s="467"/>
      <c r="Q3565" s="468"/>
      <c r="R3565" s="470"/>
      <c r="S3565" s="875"/>
      <c r="T3565" s="335"/>
      <c r="U3565" s="875"/>
      <c r="V3565" s="350"/>
      <c r="W3565" s="350"/>
      <c r="X3565" s="875"/>
      <c r="Y3565" s="335"/>
      <c r="Z3565" s="875"/>
      <c r="AA3565" s="470"/>
      <c r="AB3565" s="483"/>
      <c r="AC3565" s="466"/>
      <c r="AD3565" s="467"/>
    </row>
    <row r="3566" spans="2:30" ht="3.65" customHeight="1">
      <c r="B3566" s="212"/>
      <c r="K3566" s="343"/>
      <c r="O3566" s="466"/>
      <c r="P3566" s="467"/>
      <c r="Q3566" s="468"/>
      <c r="R3566" s="470"/>
      <c r="S3566" s="875"/>
      <c r="T3566" s="335"/>
      <c r="U3566" s="875"/>
      <c r="V3566" s="350"/>
      <c r="W3566" s="350"/>
      <c r="X3566" s="875"/>
      <c r="Y3566" s="335"/>
      <c r="Z3566" s="875"/>
      <c r="AA3566" s="470"/>
      <c r="AB3566" s="483"/>
      <c r="AC3566" s="466"/>
      <c r="AD3566" s="467"/>
    </row>
    <row r="3567" spans="2:30" ht="3.65" customHeight="1">
      <c r="B3567" s="212"/>
      <c r="K3567" s="343"/>
      <c r="O3567" s="466"/>
      <c r="P3567" s="467"/>
      <c r="Q3567" s="468"/>
      <c r="R3567" s="470"/>
      <c r="S3567" s="875"/>
      <c r="T3567" s="335"/>
      <c r="U3567" s="875"/>
      <c r="V3567" s="350"/>
      <c r="W3567" s="350"/>
      <c r="X3567" s="875"/>
      <c r="Y3567" s="335"/>
      <c r="Z3567" s="875"/>
      <c r="AA3567" s="470"/>
      <c r="AB3567" s="483"/>
      <c r="AC3567" s="466"/>
      <c r="AD3567" s="467"/>
    </row>
    <row r="3568" spans="2:30" ht="3.65" customHeight="1">
      <c r="B3568" s="212"/>
      <c r="K3568" s="343"/>
      <c r="O3568" s="466"/>
      <c r="P3568" s="467"/>
      <c r="Q3568" s="468"/>
      <c r="R3568" s="470"/>
      <c r="S3568" s="875"/>
      <c r="T3568" s="335"/>
      <c r="U3568" s="875"/>
      <c r="V3568" s="350"/>
      <c r="W3568" s="350"/>
      <c r="X3568" s="875"/>
      <c r="Y3568" s="335"/>
      <c r="Z3568" s="875"/>
      <c r="AA3568" s="470"/>
      <c r="AB3568" s="483"/>
      <c r="AC3568" s="466"/>
      <c r="AD3568" s="467"/>
    </row>
    <row r="3569" spans="2:30" ht="3.65" customHeight="1">
      <c r="B3569" s="212"/>
      <c r="K3569" s="343"/>
      <c r="O3569" s="466"/>
      <c r="P3569" s="467"/>
      <c r="Q3569" s="468"/>
      <c r="R3569" s="470"/>
      <c r="S3569" s="875"/>
      <c r="T3569" s="335"/>
      <c r="U3569" s="875"/>
      <c r="V3569" s="350"/>
      <c r="W3569" s="350"/>
      <c r="X3569" s="875"/>
      <c r="Y3569" s="335"/>
      <c r="Z3569" s="875"/>
      <c r="AA3569" s="470"/>
      <c r="AB3569" s="483"/>
      <c r="AC3569" s="466"/>
      <c r="AD3569" s="467"/>
    </row>
    <row r="3570" spans="2:30" ht="3.65" customHeight="1">
      <c r="B3570" s="212"/>
      <c r="K3570" s="343"/>
      <c r="O3570" s="466"/>
      <c r="P3570" s="467"/>
      <c r="Q3570" s="468"/>
      <c r="R3570" s="470"/>
      <c r="S3570" s="875"/>
      <c r="T3570" s="335"/>
      <c r="U3570" s="875"/>
      <c r="V3570" s="350"/>
      <c r="W3570" s="350"/>
      <c r="X3570" s="875"/>
      <c r="Y3570" s="335"/>
      <c r="Z3570" s="875"/>
      <c r="AA3570" s="470"/>
      <c r="AB3570" s="483"/>
      <c r="AC3570" s="466"/>
      <c r="AD3570" s="467"/>
    </row>
    <row r="3571" spans="2:30" ht="3.65" customHeight="1">
      <c r="B3571" s="212"/>
      <c r="K3571" s="343"/>
      <c r="O3571" s="466"/>
      <c r="P3571" s="467"/>
      <c r="Q3571" s="468"/>
      <c r="R3571" s="470"/>
      <c r="S3571" s="875"/>
      <c r="T3571" s="335"/>
      <c r="U3571" s="875"/>
      <c r="V3571" s="350"/>
      <c r="W3571" s="350"/>
      <c r="X3571" s="875"/>
      <c r="Y3571" s="335"/>
      <c r="Z3571" s="875"/>
      <c r="AA3571" s="470"/>
      <c r="AB3571" s="483"/>
      <c r="AC3571" s="466"/>
      <c r="AD3571" s="467"/>
    </row>
    <row r="3572" spans="2:30" ht="3.65" customHeight="1">
      <c r="B3572" s="212"/>
      <c r="K3572" s="343"/>
      <c r="O3572" s="466"/>
      <c r="P3572" s="467"/>
      <c r="Q3572" s="468"/>
      <c r="R3572" s="470"/>
      <c r="S3572" s="899"/>
      <c r="T3572" s="335"/>
      <c r="U3572" s="900"/>
      <c r="V3572" s="350"/>
      <c r="W3572" s="350"/>
      <c r="X3572" s="899"/>
      <c r="Y3572" s="335"/>
      <c r="Z3572" s="900"/>
      <c r="AA3572" s="470"/>
      <c r="AB3572" s="483"/>
      <c r="AC3572" s="466"/>
      <c r="AD3572" s="467"/>
    </row>
    <row r="3573" spans="2:30" ht="3.65" customHeight="1">
      <c r="B3573" s="212"/>
      <c r="K3573" s="343"/>
      <c r="O3573" s="466"/>
      <c r="P3573" s="467"/>
      <c r="Q3573" s="468"/>
      <c r="R3573" s="470"/>
      <c r="S3573" s="902"/>
      <c r="T3573" s="903"/>
      <c r="U3573" s="904"/>
      <c r="V3573" s="350"/>
      <c r="W3573" s="350"/>
      <c r="X3573" s="902"/>
      <c r="Y3573" s="903"/>
      <c r="Z3573" s="904"/>
      <c r="AA3573" s="470"/>
      <c r="AB3573" s="483"/>
      <c r="AC3573" s="466"/>
      <c r="AD3573" s="467"/>
    </row>
    <row r="3574" spans="2:30" ht="3.65" customHeight="1">
      <c r="B3574" s="212"/>
      <c r="K3574" s="343"/>
      <c r="O3574" s="466"/>
      <c r="P3574" s="467"/>
      <c r="Q3574" s="468"/>
      <c r="R3574" s="470"/>
      <c r="S3574" s="470"/>
      <c r="T3574" s="470"/>
      <c r="U3574" s="470"/>
      <c r="V3574" s="350"/>
      <c r="W3574" s="350"/>
      <c r="X3574" s="470"/>
      <c r="Y3574" s="470"/>
      <c r="Z3574" s="470"/>
      <c r="AA3574" s="470"/>
      <c r="AB3574" s="483"/>
      <c r="AC3574" s="466"/>
      <c r="AD3574" s="467"/>
    </row>
    <row r="3575" spans="2:30" ht="3.65" customHeight="1">
      <c r="B3575" s="212"/>
      <c r="K3575" s="343"/>
      <c r="O3575" s="466"/>
      <c r="P3575" s="467"/>
      <c r="Q3575" s="468"/>
      <c r="R3575" s="470"/>
      <c r="S3575" s="470"/>
      <c r="T3575" s="470"/>
      <c r="U3575" s="470"/>
      <c r="V3575" s="350"/>
      <c r="W3575" s="350"/>
      <c r="X3575" s="470"/>
      <c r="Y3575" s="470"/>
      <c r="Z3575" s="470"/>
      <c r="AA3575" s="470"/>
      <c r="AB3575" s="483"/>
      <c r="AC3575" s="466"/>
      <c r="AD3575" s="467"/>
    </row>
    <row r="3576" spans="2:30" ht="3.65" customHeight="1">
      <c r="B3576" s="212"/>
      <c r="K3576" s="343"/>
      <c r="O3576" s="466"/>
      <c r="P3576" s="467"/>
      <c r="Q3576" s="482"/>
      <c r="R3576" s="470"/>
      <c r="S3576" s="470"/>
      <c r="T3576" s="470"/>
      <c r="U3576" s="470"/>
      <c r="V3576" s="350"/>
      <c r="W3576" s="350"/>
      <c r="X3576" s="470"/>
      <c r="Y3576" s="470"/>
      <c r="Z3576" s="470"/>
      <c r="AA3576" s="470"/>
      <c r="AB3576" s="483"/>
      <c r="AC3576" s="466"/>
      <c r="AD3576" s="467"/>
    </row>
    <row r="3577" spans="2:30" ht="3.65" customHeight="1">
      <c r="B3577" s="212"/>
      <c r="K3577" s="343"/>
      <c r="O3577" s="466"/>
      <c r="P3577" s="467"/>
      <c r="Q3577" s="468"/>
      <c r="R3577" s="470"/>
      <c r="S3577" s="470"/>
      <c r="T3577" s="470"/>
      <c r="U3577" s="470"/>
      <c r="V3577" s="470"/>
      <c r="W3577" s="470"/>
      <c r="X3577" s="470"/>
      <c r="Y3577" s="470"/>
      <c r="Z3577" s="470"/>
      <c r="AA3577" s="470"/>
      <c r="AB3577" s="483"/>
      <c r="AC3577" s="466"/>
      <c r="AD3577" s="467"/>
    </row>
    <row r="3578" spans="2:30" ht="3.65" customHeight="1">
      <c r="B3578" s="212"/>
      <c r="K3578" s="343"/>
      <c r="O3578" s="466"/>
      <c r="P3578" s="467"/>
      <c r="Q3578" s="468"/>
      <c r="R3578" s="470"/>
      <c r="S3578" s="470"/>
      <c r="T3578" s="470"/>
      <c r="U3578" s="470"/>
      <c r="V3578" s="470"/>
      <c r="W3578" s="470"/>
      <c r="X3578" s="470"/>
      <c r="Y3578" s="470"/>
      <c r="Z3578" s="470"/>
      <c r="AA3578" s="470"/>
      <c r="AB3578" s="470"/>
      <c r="AC3578" s="466"/>
      <c r="AD3578" s="467"/>
    </row>
    <row r="3579" spans="2:30" ht="3.65" customHeight="1">
      <c r="B3579" s="212"/>
      <c r="K3579" s="343"/>
      <c r="O3579" s="466"/>
      <c r="P3579" s="467"/>
      <c r="Q3579" s="468"/>
      <c r="R3579" s="470"/>
      <c r="S3579" s="470"/>
      <c r="T3579" s="470"/>
      <c r="U3579" s="470"/>
      <c r="V3579" s="470"/>
      <c r="W3579" s="470"/>
      <c r="X3579" s="470"/>
      <c r="Y3579" s="470"/>
      <c r="Z3579" s="470"/>
      <c r="AA3579" s="470"/>
      <c r="AB3579" s="470"/>
      <c r="AC3579" s="466"/>
      <c r="AD3579" s="467"/>
    </row>
    <row r="3580" spans="2:30" ht="3.65" customHeight="1">
      <c r="B3580" s="212"/>
      <c r="K3580" s="343"/>
      <c r="O3580" s="466"/>
      <c r="P3580" s="467"/>
      <c r="Q3580" s="468"/>
      <c r="R3580" s="470"/>
      <c r="S3580" s="470"/>
      <c r="T3580" s="470"/>
      <c r="U3580" s="470"/>
      <c r="V3580" s="470"/>
      <c r="W3580" s="470"/>
      <c r="X3580" s="470"/>
      <c r="Y3580" s="470"/>
      <c r="Z3580" s="470"/>
      <c r="AA3580" s="470"/>
      <c r="AB3580" s="470"/>
      <c r="AC3580" s="466"/>
      <c r="AD3580" s="467"/>
    </row>
    <row r="3581" spans="2:30" ht="3.65" customHeight="1">
      <c r="B3581" s="212"/>
      <c r="K3581" s="343"/>
      <c r="O3581" s="466"/>
      <c r="P3581" s="467"/>
      <c r="Q3581" s="468"/>
      <c r="R3581" s="470"/>
      <c r="S3581" s="470"/>
      <c r="T3581" s="470"/>
      <c r="U3581" s="470"/>
      <c r="V3581" s="470"/>
      <c r="W3581" s="470"/>
      <c r="X3581" s="470"/>
      <c r="Y3581" s="470"/>
      <c r="Z3581" s="470"/>
      <c r="AA3581" s="470"/>
      <c r="AB3581" s="470"/>
      <c r="AC3581" s="466"/>
      <c r="AD3581" s="467"/>
    </row>
    <row r="3582" spans="2:30" ht="3.65" customHeight="1">
      <c r="B3582" s="212"/>
      <c r="K3582" s="343"/>
      <c r="O3582" s="466"/>
      <c r="P3582" s="467"/>
      <c r="Q3582" s="468"/>
      <c r="R3582" s="470"/>
      <c r="S3582" s="470"/>
      <c r="T3582" s="470"/>
      <c r="U3582" s="470"/>
      <c r="V3582" s="470"/>
      <c r="W3582" s="470"/>
      <c r="X3582" s="470"/>
      <c r="Y3582" s="470"/>
      <c r="Z3582" s="470"/>
      <c r="AA3582" s="470"/>
      <c r="AB3582" s="470"/>
      <c r="AC3582" s="466"/>
      <c r="AD3582" s="467"/>
    </row>
    <row r="3583" spans="2:30" ht="3.65" customHeight="1">
      <c r="B3583" s="212"/>
      <c r="K3583" s="343"/>
      <c r="O3583" s="466"/>
      <c r="P3583" s="467"/>
      <c r="Q3583" s="468"/>
      <c r="R3583" s="470"/>
      <c r="S3583" s="470"/>
      <c r="T3583" s="470"/>
      <c r="U3583" s="470"/>
      <c r="V3583" s="470"/>
      <c r="W3583" s="470"/>
      <c r="X3583" s="470"/>
      <c r="Y3583" s="470"/>
      <c r="Z3583" s="470"/>
      <c r="AA3583" s="470"/>
      <c r="AB3583" s="470"/>
      <c r="AC3583" s="466"/>
      <c r="AD3583" s="467"/>
    </row>
    <row r="3584" spans="2:30" ht="3.65" customHeight="1">
      <c r="B3584" s="212"/>
      <c r="K3584" s="343"/>
      <c r="O3584" s="466"/>
      <c r="P3584" s="467"/>
      <c r="Q3584" s="468"/>
      <c r="R3584" s="470"/>
      <c r="S3584" s="470"/>
      <c r="T3584" s="470"/>
      <c r="U3584" s="470"/>
      <c r="V3584" s="470"/>
      <c r="W3584" s="470"/>
      <c r="X3584" s="470"/>
      <c r="Y3584" s="470"/>
      <c r="Z3584" s="470"/>
      <c r="AA3584" s="470"/>
      <c r="AB3584" s="470"/>
      <c r="AC3584" s="466"/>
      <c r="AD3584" s="467"/>
    </row>
    <row r="3585" spans="2:30" ht="3.65" customHeight="1">
      <c r="B3585" s="212"/>
      <c r="K3585" s="343"/>
      <c r="O3585" s="466"/>
      <c r="P3585" s="467"/>
      <c r="Q3585" s="468"/>
      <c r="R3585" s="470"/>
      <c r="S3585" s="470"/>
      <c r="T3585" s="470"/>
      <c r="U3585" s="470"/>
      <c r="V3585" s="470"/>
      <c r="W3585" s="470"/>
      <c r="X3585" s="470"/>
      <c r="Y3585" s="470"/>
      <c r="Z3585" s="470"/>
      <c r="AA3585" s="470"/>
      <c r="AB3585" s="470"/>
      <c r="AC3585" s="466"/>
      <c r="AD3585" s="467"/>
    </row>
    <row r="3586" spans="2:30" ht="3.65" customHeight="1">
      <c r="B3586" s="212"/>
      <c r="K3586" s="343"/>
      <c r="O3586" s="466"/>
      <c r="P3586" s="467"/>
      <c r="Q3586" s="468"/>
      <c r="R3586" s="470"/>
      <c r="S3586" s="470"/>
      <c r="T3586" s="470"/>
      <c r="U3586" s="470"/>
      <c r="V3586" s="470"/>
      <c r="W3586" s="470"/>
      <c r="X3586" s="470"/>
      <c r="Y3586" s="470"/>
      <c r="Z3586" s="470"/>
      <c r="AA3586" s="470"/>
      <c r="AB3586" s="470"/>
      <c r="AC3586" s="466"/>
      <c r="AD3586" s="467"/>
    </row>
    <row r="3587" spans="2:30" ht="3.65" customHeight="1">
      <c r="B3587" s="212"/>
      <c r="K3587" s="343"/>
      <c r="O3587" s="466"/>
      <c r="P3587" s="467"/>
      <c r="Q3587" s="468"/>
      <c r="R3587" s="470"/>
      <c r="S3587" s="470"/>
      <c r="T3587" s="470"/>
      <c r="U3587" s="470"/>
      <c r="V3587" s="470"/>
      <c r="W3587" s="470"/>
      <c r="X3587" s="470"/>
      <c r="Y3587" s="470"/>
      <c r="Z3587" s="470"/>
      <c r="AA3587" s="470"/>
      <c r="AB3587" s="470"/>
      <c r="AC3587" s="466"/>
      <c r="AD3587" s="467"/>
    </row>
    <row r="3588" spans="2:30" ht="3.65" customHeight="1">
      <c r="B3588" s="212"/>
      <c r="K3588" s="343"/>
      <c r="O3588" s="466"/>
      <c r="P3588" s="467"/>
      <c r="Q3588" s="468"/>
      <c r="R3588" s="470"/>
      <c r="S3588" s="470"/>
      <c r="T3588" s="470"/>
      <c r="U3588" s="470"/>
      <c r="V3588" s="470"/>
      <c r="W3588" s="470"/>
      <c r="X3588" s="470"/>
      <c r="Y3588" s="470"/>
      <c r="Z3588" s="470"/>
      <c r="AA3588" s="470"/>
      <c r="AB3588" s="470"/>
      <c r="AC3588" s="466"/>
      <c r="AD3588" s="467"/>
    </row>
    <row r="3589" spans="2:30" ht="3.65" customHeight="1">
      <c r="B3589" s="212"/>
      <c r="K3589" s="343"/>
      <c r="O3589" s="466"/>
      <c r="P3589" s="467"/>
      <c r="Q3589" s="468"/>
      <c r="R3589" s="470"/>
      <c r="S3589" s="470"/>
      <c r="T3589" s="470"/>
      <c r="U3589" s="470"/>
      <c r="V3589" s="470"/>
      <c r="W3589" s="470"/>
      <c r="X3589" s="470"/>
      <c r="Y3589" s="470"/>
      <c r="Z3589" s="470"/>
      <c r="AA3589" s="470"/>
      <c r="AB3589" s="470"/>
      <c r="AC3589" s="466"/>
      <c r="AD3589" s="467"/>
    </row>
    <row r="3590" spans="2:30" ht="3.65" customHeight="1">
      <c r="B3590" s="212"/>
      <c r="K3590" s="343"/>
      <c r="O3590" s="466"/>
      <c r="P3590" s="467"/>
      <c r="Q3590" s="468"/>
      <c r="R3590" s="470"/>
      <c r="S3590" s="470"/>
      <c r="T3590" s="470"/>
      <c r="U3590" s="470"/>
      <c r="V3590" s="470"/>
      <c r="W3590" s="470"/>
      <c r="X3590" s="470"/>
      <c r="Y3590" s="470"/>
      <c r="Z3590" s="470"/>
      <c r="AA3590" s="470"/>
      <c r="AB3590" s="470"/>
      <c r="AC3590" s="466"/>
      <c r="AD3590" s="467"/>
    </row>
    <row r="3591" spans="2:30" ht="3.65" customHeight="1">
      <c r="B3591" s="212"/>
      <c r="K3591" s="343"/>
      <c r="O3591" s="466"/>
      <c r="P3591" s="467"/>
      <c r="Q3591" s="468"/>
      <c r="R3591" s="470"/>
      <c r="S3591" s="470"/>
      <c r="T3591" s="470"/>
      <c r="U3591" s="470"/>
      <c r="V3591" s="470"/>
      <c r="W3591" s="470"/>
      <c r="X3591" s="470"/>
      <c r="Y3591" s="470"/>
      <c r="Z3591" s="470"/>
      <c r="AA3591" s="470"/>
      <c r="AB3591" s="470"/>
      <c r="AC3591" s="466"/>
      <c r="AD3591" s="467"/>
    </row>
    <row r="3592" spans="2:30" ht="3.65" customHeight="1">
      <c r="B3592" s="212"/>
      <c r="K3592" s="343"/>
      <c r="O3592" s="466"/>
      <c r="P3592" s="467"/>
      <c r="Q3592" s="468"/>
      <c r="R3592" s="470"/>
      <c r="S3592" s="470"/>
      <c r="T3592" s="470"/>
      <c r="U3592" s="470"/>
      <c r="V3592" s="470"/>
      <c r="W3592" s="470"/>
      <c r="X3592" s="470"/>
      <c r="Y3592" s="470"/>
      <c r="Z3592" s="470"/>
      <c r="AA3592" s="470"/>
      <c r="AB3592" s="470"/>
      <c r="AC3592" s="466"/>
      <c r="AD3592" s="467"/>
    </row>
    <row r="3593" spans="2:30" ht="3.65" customHeight="1">
      <c r="B3593" s="212"/>
      <c r="K3593" s="343"/>
      <c r="O3593" s="492"/>
      <c r="P3593" s="493"/>
      <c r="Q3593" s="468"/>
      <c r="R3593" s="470"/>
      <c r="S3593" s="470"/>
      <c r="T3593" s="470"/>
      <c r="U3593" s="470"/>
      <c r="V3593" s="470"/>
      <c r="W3593" s="470"/>
      <c r="X3593" s="470"/>
      <c r="Y3593" s="470"/>
      <c r="Z3593" s="470"/>
      <c r="AA3593" s="470"/>
      <c r="AB3593" s="483"/>
      <c r="AC3593" s="492"/>
      <c r="AD3593" s="493"/>
    </row>
    <row r="3594" spans="2:30" ht="3.65" customHeight="1">
      <c r="B3594" s="212"/>
      <c r="K3594" s="343"/>
      <c r="O3594" s="492"/>
      <c r="P3594" s="493"/>
      <c r="Q3594" s="496"/>
      <c r="R3594" s="470"/>
      <c r="S3594" s="470"/>
      <c r="T3594" s="470"/>
      <c r="U3594" s="470"/>
      <c r="V3594" s="470"/>
      <c r="W3594" s="470"/>
      <c r="X3594" s="470"/>
      <c r="Y3594" s="994" t="s">
        <v>220</v>
      </c>
      <c r="Z3594" s="994"/>
      <c r="AA3594" s="994"/>
      <c r="AB3594" s="995"/>
      <c r="AC3594" s="492"/>
      <c r="AD3594" s="493"/>
    </row>
    <row r="3595" spans="2:30" ht="3.65" customHeight="1">
      <c r="B3595" s="212"/>
      <c r="K3595" s="343"/>
      <c r="O3595" s="492"/>
      <c r="P3595" s="493"/>
      <c r="Q3595" s="497"/>
      <c r="R3595" s="498"/>
      <c r="S3595" s="498"/>
      <c r="T3595" s="498"/>
      <c r="U3595" s="498"/>
      <c r="V3595" s="498"/>
      <c r="W3595" s="498"/>
      <c r="X3595" s="498"/>
      <c r="Y3595" s="1542"/>
      <c r="Z3595" s="1542"/>
      <c r="AA3595" s="1542"/>
      <c r="AB3595" s="1545"/>
      <c r="AC3595" s="492"/>
      <c r="AD3595" s="493"/>
    </row>
    <row r="3596" spans="2:30" ht="3.65" customHeight="1">
      <c r="B3596" s="212"/>
      <c r="K3596" s="343"/>
      <c r="O3596" s="486"/>
      <c r="P3596" s="487"/>
      <c r="Q3596" s="487"/>
      <c r="R3596" s="487"/>
      <c r="S3596" s="487"/>
      <c r="T3596" s="487"/>
      <c r="U3596" s="487"/>
      <c r="V3596" s="487"/>
      <c r="W3596" s="487"/>
      <c r="X3596" s="487"/>
      <c r="Y3596" s="487"/>
      <c r="Z3596" s="487"/>
      <c r="AA3596" s="487"/>
      <c r="AB3596" s="487"/>
      <c r="AC3596" s="487"/>
      <c r="AD3596" s="488"/>
    </row>
    <row r="3597" spans="2:30" ht="3.65" customHeight="1">
      <c r="B3597" s="212"/>
      <c r="K3597" s="343"/>
      <c r="O3597" s="489"/>
      <c r="P3597" s="490"/>
      <c r="Q3597" s="490"/>
      <c r="R3597" s="490"/>
      <c r="S3597" s="490"/>
      <c r="T3597" s="490"/>
      <c r="U3597" s="490"/>
      <c r="V3597" s="490"/>
      <c r="W3597" s="490"/>
      <c r="X3597" s="490"/>
      <c r="Y3597" s="490"/>
      <c r="Z3597" s="490"/>
      <c r="AA3597" s="490"/>
      <c r="AB3597" s="490"/>
      <c r="AC3597" s="490"/>
      <c r="AD3597" s="491"/>
    </row>
    <row r="3598" spans="2:30" ht="3.65" customHeight="1">
      <c r="B3598" s="212"/>
      <c r="K3598" s="343"/>
      <c r="O3598" s="476"/>
      <c r="P3598" s="477"/>
      <c r="Q3598" s="477"/>
      <c r="R3598" s="477"/>
      <c r="S3598" s="477"/>
      <c r="T3598" s="477"/>
      <c r="U3598" s="477"/>
      <c r="V3598" s="477"/>
      <c r="W3598" s="477"/>
      <c r="X3598" s="477"/>
      <c r="Y3598" s="477"/>
      <c r="Z3598" s="477"/>
      <c r="AA3598" s="477"/>
      <c r="AB3598" s="477"/>
      <c r="AC3598" s="477"/>
      <c r="AD3598" s="478"/>
    </row>
    <row r="3599" spans="2:30" ht="3.65" customHeight="1">
      <c r="B3599" s="212"/>
      <c r="K3599" s="343"/>
      <c r="O3599" s="476"/>
      <c r="P3599" s="477"/>
      <c r="Q3599" s="477"/>
      <c r="R3599" s="477"/>
      <c r="S3599" s="477"/>
      <c r="T3599" s="477"/>
      <c r="U3599" s="477"/>
      <c r="V3599" s="477"/>
      <c r="W3599" s="477"/>
      <c r="X3599" s="477"/>
      <c r="Y3599" s="477"/>
      <c r="Z3599" s="477"/>
      <c r="AA3599" s="477"/>
      <c r="AB3599" s="477"/>
      <c r="AC3599" s="477"/>
      <c r="AD3599" s="478"/>
    </row>
    <row r="3600" spans="2:30" ht="3.65" customHeight="1">
      <c r="B3600" s="212"/>
      <c r="K3600" s="343"/>
      <c r="O3600" s="476"/>
      <c r="P3600" s="477"/>
      <c r="Q3600" s="477"/>
      <c r="R3600" s="477"/>
      <c r="S3600" s="477"/>
      <c r="T3600" s="477"/>
      <c r="U3600" s="477"/>
      <c r="V3600" s="477"/>
      <c r="W3600" s="477"/>
      <c r="X3600" s="477"/>
      <c r="Y3600" s="477"/>
      <c r="Z3600" s="477"/>
      <c r="AA3600" s="477"/>
      <c r="AB3600" s="477"/>
      <c r="AC3600" s="477"/>
      <c r="AD3600" s="478"/>
    </row>
    <row r="3601" spans="2:109" ht="3.65" customHeight="1">
      <c r="B3601" s="212"/>
      <c r="K3601" s="343"/>
      <c r="O3601" s="479"/>
      <c r="P3601" s="480"/>
      <c r="Q3601" s="480"/>
      <c r="R3601" s="480"/>
      <c r="S3601" s="480"/>
      <c r="T3601" s="480"/>
      <c r="U3601" s="480"/>
      <c r="V3601" s="480"/>
      <c r="W3601" s="480"/>
      <c r="X3601" s="480"/>
      <c r="Y3601" s="480"/>
      <c r="Z3601" s="480"/>
      <c r="AA3601" s="480"/>
      <c r="AB3601" s="480"/>
      <c r="AC3601" s="480"/>
      <c r="AD3601" s="481"/>
    </row>
    <row r="3602" spans="2:109" ht="3.65" customHeight="1">
      <c r="B3602" s="212"/>
      <c r="K3602" s="343"/>
    </row>
    <row r="3603" spans="2:109" ht="3.65" customHeight="1">
      <c r="B3603" s="205"/>
      <c r="C3603" s="259"/>
      <c r="D3603" s="259"/>
      <c r="E3603" s="259"/>
      <c r="F3603" s="259"/>
      <c r="G3603" s="259"/>
      <c r="H3603" s="259"/>
      <c r="I3603" s="259"/>
      <c r="J3603" s="259"/>
      <c r="K3603" s="323"/>
      <c r="L3603" s="259"/>
      <c r="M3603" s="259"/>
      <c r="N3603" s="259"/>
      <c r="O3603" s="259"/>
      <c r="P3603" s="259"/>
      <c r="Q3603" s="259"/>
      <c r="R3603" s="259"/>
      <c r="S3603" s="259"/>
      <c r="T3603" s="259"/>
      <c r="U3603" s="259"/>
      <c r="V3603" s="259"/>
      <c r="W3603" s="259"/>
      <c r="X3603" s="259"/>
      <c r="Y3603" s="259"/>
      <c r="Z3603" s="259"/>
      <c r="AA3603" s="259"/>
      <c r="AB3603" s="259"/>
      <c r="AC3603" s="259"/>
      <c r="AD3603" s="259"/>
      <c r="AE3603" s="259"/>
      <c r="AF3603" s="259"/>
      <c r="AG3603" s="259"/>
      <c r="AH3603" s="259"/>
      <c r="AI3603" s="259"/>
      <c r="AJ3603" s="259"/>
      <c r="AK3603" s="259"/>
      <c r="AL3603" s="259"/>
      <c r="AM3603" s="259"/>
      <c r="AN3603" s="259"/>
      <c r="AO3603" s="259"/>
      <c r="AP3603" s="259"/>
      <c r="AQ3603" s="259"/>
      <c r="AR3603" s="259"/>
      <c r="AS3603" s="259"/>
      <c r="AT3603" s="259"/>
      <c r="AU3603" s="259"/>
      <c r="AV3603" s="259"/>
      <c r="AW3603" s="259"/>
      <c r="AX3603" s="259"/>
      <c r="AY3603" s="259"/>
      <c r="AZ3603" s="259"/>
      <c r="BA3603" s="259"/>
      <c r="BB3603" s="259"/>
      <c r="BC3603" s="259"/>
      <c r="BD3603" s="259"/>
      <c r="BE3603" s="259"/>
      <c r="BF3603" s="259"/>
      <c r="BG3603" s="259"/>
      <c r="BH3603" s="259"/>
      <c r="BI3603" s="259"/>
      <c r="BJ3603" s="259"/>
      <c r="BK3603" s="259"/>
      <c r="BL3603" s="259"/>
      <c r="BM3603" s="259"/>
      <c r="BN3603" s="259"/>
      <c r="BO3603" s="259"/>
      <c r="BP3603" s="259"/>
      <c r="BQ3603" s="259"/>
      <c r="BR3603" s="259"/>
      <c r="BS3603" s="259"/>
      <c r="BT3603" s="259"/>
      <c r="BU3603" s="259"/>
      <c r="BV3603" s="259"/>
      <c r="BW3603" s="259"/>
      <c r="BX3603" s="259"/>
      <c r="BY3603" s="259"/>
      <c r="BZ3603" s="259"/>
      <c r="CA3603" s="259"/>
      <c r="CB3603" s="259"/>
      <c r="CC3603" s="259"/>
      <c r="CD3603" s="259"/>
      <c r="CE3603" s="259"/>
      <c r="CF3603" s="259"/>
      <c r="CG3603" s="259"/>
      <c r="CH3603" s="259"/>
      <c r="CI3603" s="259"/>
      <c r="CJ3603" s="259"/>
      <c r="CK3603" s="259"/>
      <c r="CL3603" s="259"/>
      <c r="CM3603" s="259"/>
      <c r="CN3603" s="259"/>
      <c r="CO3603" s="259"/>
      <c r="CP3603" s="259"/>
      <c r="CQ3603" s="259"/>
      <c r="CR3603" s="259"/>
      <c r="CS3603" s="259"/>
      <c r="CT3603" s="259"/>
      <c r="CU3603" s="259"/>
      <c r="CV3603" s="259"/>
      <c r="CW3603" s="259"/>
      <c r="CX3603" s="259"/>
      <c r="CY3603" s="259"/>
      <c r="CZ3603" s="259"/>
      <c r="DA3603" s="259"/>
      <c r="DB3603" s="259"/>
      <c r="DC3603" s="259"/>
      <c r="DD3603" s="259"/>
      <c r="DE3603" s="259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24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40" t="str">
        <f>"T_VBB"&amp;"X"&amp;G3605&amp;"X"&amp;I3605&amp;"X"&amp;J3605</f>
        <v>T_VBBX2000X3of4X2000</v>
      </c>
      <c r="C3605" s="208"/>
      <c r="D3605" s="209" t="s">
        <v>75</v>
      </c>
      <c r="E3605" s="341" t="s">
        <v>220</v>
      </c>
      <c r="F3605" s="208" t="s">
        <v>125</v>
      </c>
      <c r="G3605" s="456">
        <v>2000</v>
      </c>
      <c r="H3605" s="325" t="s">
        <v>117</v>
      </c>
      <c r="I3605" s="457" t="s">
        <v>193</v>
      </c>
      <c r="J3605" s="210">
        <v>2000</v>
      </c>
      <c r="K3605" s="342"/>
      <c r="L3605" s="260"/>
      <c r="M3605" s="260"/>
      <c r="N3605" s="260"/>
      <c r="O3605" s="260"/>
      <c r="P3605" s="260"/>
      <c r="Q3605" s="260"/>
      <c r="R3605" s="260"/>
      <c r="S3605" s="260"/>
      <c r="T3605" s="260"/>
      <c r="U3605" s="260"/>
      <c r="V3605" s="260"/>
      <c r="W3605" s="260"/>
      <c r="X3605" s="260"/>
      <c r="Y3605" s="260"/>
      <c r="Z3605" s="260"/>
      <c r="AA3605" s="260"/>
      <c r="AB3605" s="260"/>
      <c r="AC3605" s="260"/>
      <c r="AD3605" s="260"/>
      <c r="AE3605" s="260"/>
      <c r="AF3605" s="260"/>
      <c r="AG3605" s="260"/>
      <c r="AH3605" s="260"/>
      <c r="AI3605" s="260"/>
      <c r="AJ3605" s="260"/>
      <c r="AK3605" s="260"/>
      <c r="AL3605" s="260"/>
      <c r="AM3605" s="260"/>
      <c r="AN3605" s="260"/>
      <c r="AO3605" s="260"/>
      <c r="AP3605" s="260"/>
      <c r="AQ3605" s="260"/>
      <c r="AR3605" s="260"/>
      <c r="AS3605" s="260"/>
      <c r="AT3605" s="260"/>
      <c r="AU3605" s="260"/>
      <c r="AV3605" s="260"/>
      <c r="AW3605" s="260"/>
      <c r="AX3605" s="260"/>
      <c r="AY3605" s="260"/>
      <c r="AZ3605" s="260"/>
      <c r="BA3605" s="260"/>
      <c r="BB3605" s="260"/>
      <c r="BC3605" s="260"/>
      <c r="BD3605" s="260"/>
      <c r="BE3605" s="260"/>
      <c r="BF3605" s="260"/>
      <c r="BG3605" s="260"/>
      <c r="BH3605" s="260"/>
      <c r="BI3605" s="260"/>
      <c r="BJ3605" s="260"/>
      <c r="BK3605" s="260"/>
      <c r="BL3605" s="260"/>
      <c r="BM3605" s="260"/>
      <c r="BN3605" s="260"/>
      <c r="BO3605" s="260"/>
      <c r="BP3605" s="260"/>
      <c r="BQ3605" s="260"/>
      <c r="BR3605" s="260"/>
      <c r="BS3605" s="260"/>
      <c r="BT3605" s="260"/>
      <c r="BU3605" s="260"/>
      <c r="BV3605" s="260"/>
      <c r="BW3605" s="260"/>
      <c r="BX3605" s="260"/>
      <c r="BY3605" s="260"/>
      <c r="BZ3605" s="260"/>
      <c r="CA3605" s="260"/>
      <c r="CB3605" s="260"/>
      <c r="CC3605" s="260"/>
      <c r="CD3605" s="260"/>
      <c r="CE3605" s="260"/>
      <c r="CF3605" s="260"/>
      <c r="CG3605" s="260"/>
      <c r="CH3605" s="260"/>
      <c r="CI3605" s="260"/>
      <c r="CJ3605" s="260"/>
      <c r="CK3605" s="260"/>
      <c r="CL3605" s="260"/>
      <c r="CM3605" s="260"/>
      <c r="CN3605" s="260"/>
      <c r="CO3605" s="260"/>
      <c r="CP3605" s="260"/>
      <c r="CQ3605" s="260"/>
      <c r="CR3605" s="260"/>
      <c r="CS3605" s="260"/>
      <c r="CT3605" s="260"/>
      <c r="CU3605" s="260"/>
      <c r="CV3605" s="260"/>
      <c r="CW3605" s="260"/>
      <c r="CX3605" s="260"/>
      <c r="CY3605" s="260"/>
      <c r="CZ3605" s="260"/>
      <c r="DA3605" s="260"/>
      <c r="DB3605" s="260"/>
      <c r="DC3605" s="260"/>
      <c r="DD3605" s="260"/>
      <c r="DE3605" s="260"/>
    </row>
    <row r="3606" spans="2:109" ht="3.65" customHeight="1">
      <c r="B3606" s="326" t="str">
        <f>MID(D3605,1,1)&amp;"_"&amp;E3605&amp;"X"&amp;MID(H3605,3,4)&amp;"X"&amp;MID(J3605,3,4)&amp;G3605&amp;I3605</f>
        <v>T_VBBX400X0020003of4</v>
      </c>
      <c r="K3606" s="343"/>
    </row>
    <row r="3607" spans="2:109" ht="3.65" customHeight="1">
      <c r="B3607" s="212"/>
      <c r="K3607" s="343"/>
      <c r="O3607" s="486"/>
      <c r="P3607" s="487"/>
      <c r="Q3607" s="487"/>
      <c r="R3607" s="487"/>
      <c r="S3607" s="487"/>
      <c r="T3607" s="487"/>
      <c r="U3607" s="487"/>
      <c r="V3607" s="487"/>
      <c r="W3607" s="487"/>
      <c r="X3607" s="487"/>
      <c r="Y3607" s="487"/>
      <c r="Z3607" s="487"/>
      <c r="AA3607" s="487"/>
      <c r="AB3607" s="487"/>
      <c r="AC3607" s="487"/>
      <c r="AD3607" s="488"/>
    </row>
    <row r="3608" spans="2:109" ht="3.65" customHeight="1">
      <c r="B3608" s="212"/>
      <c r="K3608" s="343"/>
      <c r="O3608" s="489"/>
      <c r="P3608" s="490"/>
      <c r="Q3608" s="490"/>
      <c r="R3608" s="490"/>
      <c r="S3608" s="490"/>
      <c r="T3608" s="490"/>
      <c r="U3608" s="490"/>
      <c r="V3608" s="490"/>
      <c r="W3608" s="490"/>
      <c r="X3608" s="490"/>
      <c r="Y3608" s="490"/>
      <c r="Z3608" s="490"/>
      <c r="AA3608" s="490"/>
      <c r="AB3608" s="490"/>
      <c r="AC3608" s="490"/>
      <c r="AD3608" s="491"/>
    </row>
    <row r="3609" spans="2:109" ht="3.65" customHeight="1">
      <c r="B3609" s="212"/>
      <c r="K3609" s="343"/>
      <c r="O3609" s="466"/>
      <c r="P3609" s="467"/>
      <c r="Q3609" s="1544" t="s">
        <v>111</v>
      </c>
      <c r="R3609" s="956"/>
      <c r="S3609" s="956"/>
      <c r="T3609" s="956"/>
      <c r="U3609" s="470"/>
      <c r="V3609" s="470"/>
      <c r="W3609" s="470"/>
      <c r="X3609" s="470"/>
      <c r="AC3609" s="466"/>
      <c r="AD3609" s="467"/>
    </row>
    <row r="3610" spans="2:109" ht="3.65" customHeight="1">
      <c r="B3610" s="212"/>
      <c r="K3610" s="343"/>
      <c r="O3610" s="466"/>
      <c r="P3610" s="467"/>
      <c r="Q3610" s="992"/>
      <c r="R3610" s="958"/>
      <c r="S3610" s="958"/>
      <c r="T3610" s="958"/>
      <c r="U3610" s="470"/>
      <c r="V3610" s="470"/>
      <c r="W3610" s="470"/>
      <c r="X3610" s="470"/>
      <c r="AC3610" s="466"/>
      <c r="AD3610" s="467"/>
    </row>
    <row r="3611" spans="2:109" ht="3.65" customHeight="1">
      <c r="B3611" s="212"/>
      <c r="K3611" s="343"/>
      <c r="O3611" s="466"/>
      <c r="P3611" s="467"/>
      <c r="Q3611" s="992"/>
      <c r="R3611" s="958"/>
      <c r="S3611" s="958"/>
      <c r="T3611" s="958"/>
      <c r="U3611" s="350"/>
      <c r="V3611" s="350"/>
      <c r="W3611" s="350"/>
      <c r="X3611" s="470"/>
      <c r="AC3611" s="466"/>
      <c r="AD3611" s="467"/>
    </row>
    <row r="3612" spans="2:109" ht="3.65" customHeight="1">
      <c r="B3612" s="212"/>
      <c r="K3612" s="343"/>
      <c r="O3612" s="466"/>
      <c r="P3612" s="467"/>
      <c r="Q3612" s="495"/>
      <c r="R3612" s="349"/>
      <c r="S3612" s="350"/>
      <c r="T3612" s="350"/>
      <c r="U3612" s="350"/>
      <c r="V3612" s="350"/>
      <c r="W3612" s="350"/>
      <c r="X3612" s="470"/>
      <c r="Y3612" s="470"/>
      <c r="Z3612" s="470"/>
      <c r="AA3612" s="470"/>
      <c r="AB3612" s="483"/>
      <c r="AC3612" s="466"/>
      <c r="AD3612" s="467"/>
    </row>
    <row r="3613" spans="2:109" ht="3.65" customHeight="1">
      <c r="B3613" s="212"/>
      <c r="K3613" s="343"/>
      <c r="O3613" s="466"/>
      <c r="P3613" s="467"/>
      <c r="Q3613" s="468"/>
      <c r="R3613" s="470"/>
      <c r="S3613" s="896"/>
      <c r="T3613" s="897"/>
      <c r="U3613" s="898"/>
      <c r="V3613" s="350"/>
      <c r="W3613" s="350"/>
      <c r="X3613" s="896"/>
      <c r="Y3613" s="897"/>
      <c r="Z3613" s="898"/>
      <c r="AA3613" s="470"/>
      <c r="AB3613" s="483"/>
      <c r="AC3613" s="466"/>
      <c r="AD3613" s="467"/>
    </row>
    <row r="3614" spans="2:109" ht="3.65" customHeight="1">
      <c r="B3614" s="212"/>
      <c r="K3614" s="343"/>
      <c r="O3614" s="466"/>
      <c r="P3614" s="467"/>
      <c r="Q3614" s="468"/>
      <c r="R3614" s="470"/>
      <c r="S3614" s="899"/>
      <c r="T3614" s="335"/>
      <c r="U3614" s="900"/>
      <c r="V3614" s="350"/>
      <c r="W3614" s="350"/>
      <c r="X3614" s="899"/>
      <c r="Y3614" s="335"/>
      <c r="Z3614" s="900"/>
      <c r="AA3614" s="470"/>
      <c r="AB3614" s="483"/>
      <c r="AC3614" s="466"/>
      <c r="AD3614" s="467"/>
    </row>
    <row r="3615" spans="2:109" ht="3.65" customHeight="1">
      <c r="B3615" s="212"/>
      <c r="K3615" s="343"/>
      <c r="O3615" s="466"/>
      <c r="P3615" s="467"/>
      <c r="Q3615" s="468"/>
      <c r="R3615" s="470"/>
      <c r="S3615" s="875"/>
      <c r="T3615" s="335"/>
      <c r="U3615" s="875"/>
      <c r="V3615" s="350"/>
      <c r="W3615" s="350"/>
      <c r="X3615" s="875"/>
      <c r="Y3615" s="335"/>
      <c r="Z3615" s="875"/>
      <c r="AA3615" s="470"/>
      <c r="AB3615" s="483"/>
      <c r="AC3615" s="466"/>
      <c r="AD3615" s="467"/>
    </row>
    <row r="3616" spans="2:109" ht="3.65" customHeight="1">
      <c r="B3616" s="212"/>
      <c r="K3616" s="343"/>
      <c r="O3616" s="466"/>
      <c r="P3616" s="467"/>
      <c r="Q3616" s="468"/>
      <c r="R3616" s="470"/>
      <c r="S3616" s="875"/>
      <c r="T3616" s="335"/>
      <c r="U3616" s="875"/>
      <c r="V3616" s="350"/>
      <c r="W3616" s="350"/>
      <c r="X3616" s="875"/>
      <c r="Y3616" s="335"/>
      <c r="Z3616" s="875"/>
      <c r="AA3616" s="470"/>
      <c r="AB3616" s="483"/>
      <c r="AC3616" s="466"/>
      <c r="AD3616" s="467"/>
    </row>
    <row r="3617" spans="2:30" ht="3.65" customHeight="1">
      <c r="B3617" s="212"/>
      <c r="K3617" s="343"/>
      <c r="O3617" s="466"/>
      <c r="P3617" s="467"/>
      <c r="Q3617" s="468"/>
      <c r="R3617" s="470"/>
      <c r="S3617" s="875"/>
      <c r="T3617" s="335"/>
      <c r="U3617" s="875"/>
      <c r="V3617" s="350"/>
      <c r="W3617" s="350"/>
      <c r="X3617" s="875"/>
      <c r="Y3617" s="335"/>
      <c r="Z3617" s="875"/>
      <c r="AA3617" s="470"/>
      <c r="AB3617" s="483"/>
      <c r="AC3617" s="466"/>
      <c r="AD3617" s="467"/>
    </row>
    <row r="3618" spans="2:30" ht="3.65" customHeight="1">
      <c r="B3618" s="212"/>
      <c r="K3618" s="343"/>
      <c r="O3618" s="466"/>
      <c r="P3618" s="467"/>
      <c r="Q3618" s="468"/>
      <c r="R3618" s="470"/>
      <c r="S3618" s="875"/>
      <c r="T3618" s="335"/>
      <c r="U3618" s="875"/>
      <c r="V3618" s="350"/>
      <c r="W3618" s="350"/>
      <c r="X3618" s="875"/>
      <c r="Y3618" s="335"/>
      <c r="Z3618" s="875"/>
      <c r="AA3618" s="470"/>
      <c r="AB3618" s="483"/>
      <c r="AC3618" s="466"/>
      <c r="AD3618" s="467"/>
    </row>
    <row r="3619" spans="2:30" ht="3.65" customHeight="1">
      <c r="B3619" s="212"/>
      <c r="K3619" s="343"/>
      <c r="O3619" s="466"/>
      <c r="P3619" s="467"/>
      <c r="Q3619" s="468"/>
      <c r="R3619" s="470"/>
      <c r="S3619" s="875"/>
      <c r="T3619" s="335"/>
      <c r="U3619" s="875"/>
      <c r="V3619" s="350"/>
      <c r="W3619" s="350"/>
      <c r="X3619" s="875"/>
      <c r="Y3619" s="335"/>
      <c r="Z3619" s="875"/>
      <c r="AA3619" s="470"/>
      <c r="AB3619" s="483"/>
      <c r="AC3619" s="466"/>
      <c r="AD3619" s="467"/>
    </row>
    <row r="3620" spans="2:30" ht="3.65" customHeight="1">
      <c r="B3620" s="212"/>
      <c r="K3620" s="343"/>
      <c r="O3620" s="466"/>
      <c r="P3620" s="467"/>
      <c r="Q3620" s="468"/>
      <c r="R3620" s="470"/>
      <c r="S3620" s="875"/>
      <c r="T3620" s="335"/>
      <c r="U3620" s="875"/>
      <c r="V3620" s="350"/>
      <c r="W3620" s="350"/>
      <c r="X3620" s="875"/>
      <c r="Y3620" s="335"/>
      <c r="Z3620" s="875"/>
      <c r="AA3620" s="470"/>
      <c r="AB3620" s="483"/>
      <c r="AC3620" s="466"/>
      <c r="AD3620" s="467"/>
    </row>
    <row r="3621" spans="2:30" ht="3.65" customHeight="1">
      <c r="B3621" s="212"/>
      <c r="K3621" s="343"/>
      <c r="O3621" s="466"/>
      <c r="P3621" s="467"/>
      <c r="Q3621" s="468"/>
      <c r="R3621" s="470"/>
      <c r="S3621" s="875"/>
      <c r="T3621" s="335"/>
      <c r="U3621" s="875"/>
      <c r="V3621" s="350"/>
      <c r="W3621" s="350"/>
      <c r="X3621" s="875"/>
      <c r="Y3621" s="335"/>
      <c r="Z3621" s="875"/>
      <c r="AA3621" s="470"/>
      <c r="AB3621" s="483"/>
      <c r="AC3621" s="466"/>
      <c r="AD3621" s="467"/>
    </row>
    <row r="3622" spans="2:30" ht="3.65" customHeight="1">
      <c r="B3622" s="212"/>
      <c r="K3622" s="343"/>
      <c r="O3622" s="466"/>
      <c r="P3622" s="467"/>
      <c r="Q3622" s="468"/>
      <c r="R3622" s="470"/>
      <c r="S3622" s="875"/>
      <c r="T3622" s="335"/>
      <c r="U3622" s="875"/>
      <c r="V3622" s="350"/>
      <c r="W3622" s="350"/>
      <c r="X3622" s="875"/>
      <c r="Y3622" s="335"/>
      <c r="Z3622" s="875"/>
      <c r="AA3622" s="470"/>
      <c r="AB3622" s="483"/>
      <c r="AC3622" s="466"/>
      <c r="AD3622" s="467"/>
    </row>
    <row r="3623" spans="2:30" ht="3.65" customHeight="1">
      <c r="B3623" s="212"/>
      <c r="K3623" s="343"/>
      <c r="O3623" s="466"/>
      <c r="P3623" s="467"/>
      <c r="Q3623" s="468"/>
      <c r="R3623" s="470"/>
      <c r="S3623" s="875"/>
      <c r="T3623" s="335"/>
      <c r="U3623" s="875"/>
      <c r="V3623" s="350"/>
      <c r="W3623" s="350"/>
      <c r="X3623" s="875"/>
      <c r="Y3623" s="335"/>
      <c r="Z3623" s="875"/>
      <c r="AA3623" s="470"/>
      <c r="AB3623" s="483"/>
      <c r="AC3623" s="466"/>
      <c r="AD3623" s="467"/>
    </row>
    <row r="3624" spans="2:30" ht="3.65" customHeight="1">
      <c r="B3624" s="212"/>
      <c r="K3624" s="343"/>
      <c r="O3624" s="466"/>
      <c r="P3624" s="467"/>
      <c r="Q3624" s="468"/>
      <c r="R3624" s="470"/>
      <c r="S3624" s="875"/>
      <c r="T3624" s="335"/>
      <c r="U3624" s="875"/>
      <c r="V3624" s="350"/>
      <c r="W3624" s="350"/>
      <c r="X3624" s="875"/>
      <c r="Y3624" s="335"/>
      <c r="Z3624" s="875"/>
      <c r="AA3624" s="470"/>
      <c r="AB3624" s="483"/>
      <c r="AC3624" s="466"/>
      <c r="AD3624" s="467"/>
    </row>
    <row r="3625" spans="2:30" ht="3.65" customHeight="1">
      <c r="B3625" s="212"/>
      <c r="K3625" s="343"/>
      <c r="O3625" s="466"/>
      <c r="P3625" s="467"/>
      <c r="Q3625" s="468"/>
      <c r="R3625" s="470"/>
      <c r="S3625" s="875"/>
      <c r="T3625" s="335"/>
      <c r="U3625" s="875"/>
      <c r="V3625" s="350"/>
      <c r="W3625" s="350"/>
      <c r="X3625" s="875"/>
      <c r="Y3625" s="335"/>
      <c r="Z3625" s="875"/>
      <c r="AA3625" s="470"/>
      <c r="AB3625" s="483"/>
      <c r="AC3625" s="466"/>
      <c r="AD3625" s="467"/>
    </row>
    <row r="3626" spans="2:30" ht="3.65" customHeight="1">
      <c r="B3626" s="212"/>
      <c r="K3626" s="343"/>
      <c r="O3626" s="466"/>
      <c r="P3626" s="467"/>
      <c r="Q3626" s="468"/>
      <c r="R3626" s="470"/>
      <c r="S3626" s="875"/>
      <c r="T3626" s="335"/>
      <c r="U3626" s="875"/>
      <c r="V3626" s="350"/>
      <c r="W3626" s="350"/>
      <c r="X3626" s="875"/>
      <c r="Y3626" s="335"/>
      <c r="Z3626" s="875"/>
      <c r="AA3626" s="470"/>
      <c r="AB3626" s="483"/>
      <c r="AC3626" s="466"/>
      <c r="AD3626" s="467"/>
    </row>
    <row r="3627" spans="2:30" ht="3.65" customHeight="1">
      <c r="B3627" s="212"/>
      <c r="K3627" s="343"/>
      <c r="O3627" s="466"/>
      <c r="P3627" s="467"/>
      <c r="Q3627" s="468"/>
      <c r="R3627" s="470"/>
      <c r="S3627" s="875"/>
      <c r="T3627" s="335"/>
      <c r="U3627" s="875"/>
      <c r="V3627" s="350"/>
      <c r="W3627" s="350"/>
      <c r="X3627" s="875"/>
      <c r="Y3627" s="335"/>
      <c r="Z3627" s="875"/>
      <c r="AA3627" s="470"/>
      <c r="AB3627" s="483"/>
      <c r="AC3627" s="466"/>
      <c r="AD3627" s="467"/>
    </row>
    <row r="3628" spans="2:30" ht="3.65" customHeight="1">
      <c r="B3628" s="212"/>
      <c r="K3628" s="343"/>
      <c r="O3628" s="466"/>
      <c r="P3628" s="467"/>
      <c r="Q3628" s="468"/>
      <c r="R3628" s="470"/>
      <c r="S3628" s="875"/>
      <c r="T3628" s="335"/>
      <c r="U3628" s="875"/>
      <c r="V3628" s="350"/>
      <c r="W3628" s="350"/>
      <c r="X3628" s="875"/>
      <c r="Y3628" s="335"/>
      <c r="Z3628" s="875"/>
      <c r="AA3628" s="470"/>
      <c r="AB3628" s="483"/>
      <c r="AC3628" s="466"/>
      <c r="AD3628" s="467"/>
    </row>
    <row r="3629" spans="2:30" ht="3.65" customHeight="1">
      <c r="B3629" s="212"/>
      <c r="K3629" s="343"/>
      <c r="O3629" s="466"/>
      <c r="P3629" s="467"/>
      <c r="Q3629" s="468"/>
      <c r="R3629" s="470"/>
      <c r="S3629" s="875"/>
      <c r="T3629" s="335"/>
      <c r="U3629" s="875"/>
      <c r="V3629" s="350"/>
      <c r="W3629" s="350"/>
      <c r="X3629" s="875"/>
      <c r="Y3629" s="335"/>
      <c r="Z3629" s="875"/>
      <c r="AA3629" s="470"/>
      <c r="AB3629" s="483"/>
      <c r="AC3629" s="466"/>
      <c r="AD3629" s="467"/>
    </row>
    <row r="3630" spans="2:30" ht="3.65" customHeight="1">
      <c r="B3630" s="212"/>
      <c r="K3630" s="343"/>
      <c r="O3630" s="466"/>
      <c r="P3630" s="467"/>
      <c r="Q3630" s="468"/>
      <c r="R3630" s="470"/>
      <c r="S3630" s="875"/>
      <c r="T3630" s="335"/>
      <c r="U3630" s="875"/>
      <c r="V3630" s="350"/>
      <c r="W3630" s="350"/>
      <c r="X3630" s="875"/>
      <c r="Y3630" s="335"/>
      <c r="Z3630" s="875"/>
      <c r="AA3630" s="470"/>
      <c r="AB3630" s="483"/>
      <c r="AC3630" s="466"/>
      <c r="AD3630" s="467"/>
    </row>
    <row r="3631" spans="2:30" ht="3.65" customHeight="1">
      <c r="B3631" s="212"/>
      <c r="K3631" s="343"/>
      <c r="O3631" s="466"/>
      <c r="P3631" s="467"/>
      <c r="Q3631" s="468"/>
      <c r="R3631" s="470"/>
      <c r="S3631" s="875"/>
      <c r="T3631" s="335"/>
      <c r="U3631" s="875"/>
      <c r="V3631" s="350"/>
      <c r="W3631" s="350"/>
      <c r="X3631" s="875"/>
      <c r="Y3631" s="335"/>
      <c r="Z3631" s="875"/>
      <c r="AA3631" s="470"/>
      <c r="AB3631" s="483"/>
      <c r="AC3631" s="466"/>
      <c r="AD3631" s="467"/>
    </row>
    <row r="3632" spans="2:30" ht="3.65" customHeight="1">
      <c r="B3632" s="212"/>
      <c r="K3632" s="343"/>
      <c r="O3632" s="466"/>
      <c r="P3632" s="467"/>
      <c r="Q3632" s="468"/>
      <c r="R3632" s="470"/>
      <c r="S3632" s="875"/>
      <c r="T3632" s="335"/>
      <c r="U3632" s="875"/>
      <c r="V3632" s="350"/>
      <c r="W3632" s="350"/>
      <c r="X3632" s="875"/>
      <c r="Y3632" s="335"/>
      <c r="Z3632" s="875"/>
      <c r="AA3632" s="470"/>
      <c r="AB3632" s="483"/>
      <c r="AC3632" s="466"/>
      <c r="AD3632" s="467"/>
    </row>
    <row r="3633" spans="2:30" ht="3.65" customHeight="1">
      <c r="B3633" s="212"/>
      <c r="K3633" s="343"/>
      <c r="O3633" s="466"/>
      <c r="P3633" s="467"/>
      <c r="Q3633" s="468"/>
      <c r="R3633" s="470"/>
      <c r="S3633" s="875"/>
      <c r="T3633" s="335"/>
      <c r="U3633" s="875"/>
      <c r="V3633" s="350"/>
      <c r="W3633" s="350"/>
      <c r="X3633" s="875"/>
      <c r="Y3633" s="335"/>
      <c r="Z3633" s="875"/>
      <c r="AA3633" s="470"/>
      <c r="AB3633" s="483"/>
      <c r="AC3633" s="466"/>
      <c r="AD3633" s="467"/>
    </row>
    <row r="3634" spans="2:30" ht="3.65" customHeight="1">
      <c r="B3634" s="212"/>
      <c r="K3634" s="343"/>
      <c r="O3634" s="466"/>
      <c r="P3634" s="467"/>
      <c r="Q3634" s="468"/>
      <c r="R3634" s="470"/>
      <c r="S3634" s="875"/>
      <c r="T3634" s="335"/>
      <c r="U3634" s="875"/>
      <c r="V3634" s="350"/>
      <c r="W3634" s="350"/>
      <c r="X3634" s="875"/>
      <c r="Y3634" s="335"/>
      <c r="Z3634" s="875"/>
      <c r="AA3634" s="470"/>
      <c r="AB3634" s="483"/>
      <c r="AC3634" s="466"/>
      <c r="AD3634" s="467"/>
    </row>
    <row r="3635" spans="2:30" ht="3.65" customHeight="1">
      <c r="B3635" s="212"/>
      <c r="K3635" s="343"/>
      <c r="O3635" s="466"/>
      <c r="P3635" s="467"/>
      <c r="Q3635" s="468"/>
      <c r="R3635" s="470"/>
      <c r="S3635" s="875"/>
      <c r="T3635" s="335"/>
      <c r="U3635" s="875"/>
      <c r="V3635" s="350"/>
      <c r="W3635" s="350"/>
      <c r="X3635" s="875"/>
      <c r="Y3635" s="335"/>
      <c r="Z3635" s="875"/>
      <c r="AA3635" s="470"/>
      <c r="AB3635" s="483"/>
      <c r="AC3635" s="466"/>
      <c r="AD3635" s="467"/>
    </row>
    <row r="3636" spans="2:30" ht="3.65" customHeight="1">
      <c r="B3636" s="212"/>
      <c r="K3636" s="343"/>
      <c r="O3636" s="466"/>
      <c r="P3636" s="467"/>
      <c r="Q3636" s="468"/>
      <c r="R3636" s="470"/>
      <c r="S3636" s="875"/>
      <c r="T3636" s="335"/>
      <c r="U3636" s="875"/>
      <c r="V3636" s="350"/>
      <c r="W3636" s="350"/>
      <c r="X3636" s="875"/>
      <c r="Y3636" s="335"/>
      <c r="Z3636" s="875"/>
      <c r="AA3636" s="470"/>
      <c r="AB3636" s="483"/>
      <c r="AC3636" s="466"/>
      <c r="AD3636" s="467"/>
    </row>
    <row r="3637" spans="2:30" ht="3.65" customHeight="1">
      <c r="B3637" s="212"/>
      <c r="K3637" s="343"/>
      <c r="O3637" s="466"/>
      <c r="P3637" s="467"/>
      <c r="Q3637" s="468"/>
      <c r="R3637" s="470"/>
      <c r="S3637" s="875"/>
      <c r="T3637" s="335"/>
      <c r="U3637" s="875"/>
      <c r="V3637" s="350"/>
      <c r="W3637" s="350"/>
      <c r="X3637" s="875"/>
      <c r="Y3637" s="335"/>
      <c r="Z3637" s="875"/>
      <c r="AA3637" s="470"/>
      <c r="AB3637" s="483"/>
      <c r="AC3637" s="466"/>
      <c r="AD3637" s="467"/>
    </row>
    <row r="3638" spans="2:30" ht="3.65" customHeight="1">
      <c r="B3638" s="212"/>
      <c r="K3638" s="343"/>
      <c r="O3638" s="466"/>
      <c r="P3638" s="467"/>
      <c r="Q3638" s="468"/>
      <c r="R3638" s="470"/>
      <c r="S3638" s="875"/>
      <c r="T3638" s="335"/>
      <c r="U3638" s="875"/>
      <c r="V3638" s="350"/>
      <c r="W3638" s="350"/>
      <c r="X3638" s="875"/>
      <c r="Y3638" s="335"/>
      <c r="Z3638" s="875"/>
      <c r="AA3638" s="470"/>
      <c r="AB3638" s="483"/>
      <c r="AC3638" s="466"/>
      <c r="AD3638" s="467"/>
    </row>
    <row r="3639" spans="2:30" ht="3.65" customHeight="1">
      <c r="B3639" s="212"/>
      <c r="K3639" s="343"/>
      <c r="O3639" s="466"/>
      <c r="P3639" s="467"/>
      <c r="Q3639" s="468"/>
      <c r="R3639" s="470"/>
      <c r="S3639" s="875"/>
      <c r="T3639" s="335"/>
      <c r="U3639" s="875"/>
      <c r="V3639" s="350"/>
      <c r="W3639" s="350"/>
      <c r="X3639" s="875"/>
      <c r="Y3639" s="335"/>
      <c r="Z3639" s="875"/>
      <c r="AA3639" s="470"/>
      <c r="AB3639" s="483"/>
      <c r="AC3639" s="466"/>
      <c r="AD3639" s="467"/>
    </row>
    <row r="3640" spans="2:30" ht="3.65" customHeight="1">
      <c r="B3640" s="212"/>
      <c r="K3640" s="343"/>
      <c r="O3640" s="466"/>
      <c r="P3640" s="467"/>
      <c r="Q3640" s="468"/>
      <c r="R3640" s="470"/>
      <c r="S3640" s="875"/>
      <c r="T3640" s="335"/>
      <c r="U3640" s="875"/>
      <c r="V3640" s="350"/>
      <c r="W3640" s="350"/>
      <c r="X3640" s="875"/>
      <c r="Y3640" s="335"/>
      <c r="Z3640" s="875"/>
      <c r="AA3640" s="470"/>
      <c r="AB3640" s="483"/>
      <c r="AC3640" s="466"/>
      <c r="AD3640" s="467"/>
    </row>
    <row r="3641" spans="2:30" ht="3.65" customHeight="1">
      <c r="B3641" s="212"/>
      <c r="K3641" s="343"/>
      <c r="O3641" s="466"/>
      <c r="P3641" s="467"/>
      <c r="Q3641" s="468"/>
      <c r="R3641" s="470"/>
      <c r="S3641" s="875"/>
      <c r="T3641" s="335"/>
      <c r="U3641" s="875"/>
      <c r="V3641" s="350"/>
      <c r="W3641" s="350"/>
      <c r="X3641" s="875"/>
      <c r="Y3641" s="335"/>
      <c r="Z3641" s="875"/>
      <c r="AA3641" s="470"/>
      <c r="AB3641" s="483"/>
      <c r="AC3641" s="466"/>
      <c r="AD3641" s="467"/>
    </row>
    <row r="3642" spans="2:30" ht="3.65" customHeight="1">
      <c r="B3642" s="212"/>
      <c r="K3642" s="343"/>
      <c r="O3642" s="466"/>
      <c r="P3642" s="467"/>
      <c r="Q3642" s="468"/>
      <c r="R3642" s="470"/>
      <c r="S3642" s="875"/>
      <c r="T3642" s="335"/>
      <c r="U3642" s="875"/>
      <c r="V3642" s="350"/>
      <c r="W3642" s="350"/>
      <c r="X3642" s="875"/>
      <c r="Y3642" s="335"/>
      <c r="Z3642" s="875"/>
      <c r="AA3642" s="470"/>
      <c r="AB3642" s="483"/>
      <c r="AC3642" s="466"/>
      <c r="AD3642" s="467"/>
    </row>
    <row r="3643" spans="2:30" ht="3.65" customHeight="1">
      <c r="B3643" s="212"/>
      <c r="K3643" s="343"/>
      <c r="O3643" s="466"/>
      <c r="P3643" s="467"/>
      <c r="Q3643" s="468"/>
      <c r="R3643" s="470"/>
      <c r="S3643" s="875"/>
      <c r="T3643" s="335"/>
      <c r="U3643" s="875"/>
      <c r="V3643" s="350"/>
      <c r="W3643" s="350"/>
      <c r="X3643" s="875"/>
      <c r="Y3643" s="335"/>
      <c r="Z3643" s="875"/>
      <c r="AA3643" s="470"/>
      <c r="AB3643" s="483"/>
      <c r="AC3643" s="466"/>
      <c r="AD3643" s="467"/>
    </row>
    <row r="3644" spans="2:30" ht="3.65" customHeight="1">
      <c r="B3644" s="212"/>
      <c r="K3644" s="343"/>
      <c r="O3644" s="466"/>
      <c r="P3644" s="467"/>
      <c r="Q3644" s="468"/>
      <c r="R3644" s="470"/>
      <c r="S3644" s="875"/>
      <c r="T3644" s="335"/>
      <c r="U3644" s="875"/>
      <c r="V3644" s="350"/>
      <c r="W3644" s="350"/>
      <c r="X3644" s="875"/>
      <c r="Y3644" s="335"/>
      <c r="Z3644" s="875"/>
      <c r="AA3644" s="470"/>
      <c r="AB3644" s="483"/>
      <c r="AC3644" s="466"/>
      <c r="AD3644" s="467"/>
    </row>
    <row r="3645" spans="2:30" ht="3.65" customHeight="1">
      <c r="B3645" s="212"/>
      <c r="K3645" s="343"/>
      <c r="O3645" s="466"/>
      <c r="P3645" s="467"/>
      <c r="Q3645" s="468"/>
      <c r="R3645" s="470"/>
      <c r="S3645" s="875"/>
      <c r="T3645" s="335"/>
      <c r="U3645" s="875"/>
      <c r="V3645" s="350"/>
      <c r="W3645" s="350"/>
      <c r="X3645" s="875"/>
      <c r="Y3645" s="335"/>
      <c r="Z3645" s="875"/>
      <c r="AA3645" s="470"/>
      <c r="AB3645" s="483"/>
      <c r="AC3645" s="466"/>
      <c r="AD3645" s="467"/>
    </row>
    <row r="3646" spans="2:30" ht="3.65" customHeight="1">
      <c r="B3646" s="212"/>
      <c r="K3646" s="343"/>
      <c r="O3646" s="466"/>
      <c r="P3646" s="467"/>
      <c r="Q3646" s="468"/>
      <c r="R3646" s="470"/>
      <c r="S3646" s="875"/>
      <c r="T3646" s="335"/>
      <c r="U3646" s="875"/>
      <c r="V3646" s="350"/>
      <c r="W3646" s="350"/>
      <c r="X3646" s="875"/>
      <c r="Y3646" s="335"/>
      <c r="Z3646" s="875"/>
      <c r="AA3646" s="470"/>
      <c r="AB3646" s="483"/>
      <c r="AC3646" s="466"/>
      <c r="AD3646" s="467"/>
    </row>
    <row r="3647" spans="2:30" ht="3.65" customHeight="1">
      <c r="B3647" s="212"/>
      <c r="K3647" s="343"/>
      <c r="O3647" s="466"/>
      <c r="P3647" s="467"/>
      <c r="Q3647" s="468"/>
      <c r="R3647" s="470"/>
      <c r="S3647" s="875"/>
      <c r="T3647" s="335"/>
      <c r="U3647" s="875"/>
      <c r="V3647" s="350"/>
      <c r="W3647" s="350"/>
      <c r="X3647" s="875"/>
      <c r="Y3647" s="335"/>
      <c r="Z3647" s="875"/>
      <c r="AA3647" s="470"/>
      <c r="AB3647" s="483"/>
      <c r="AC3647" s="466"/>
      <c r="AD3647" s="467"/>
    </row>
    <row r="3648" spans="2:30" ht="3.65" customHeight="1">
      <c r="B3648" s="212"/>
      <c r="K3648" s="343"/>
      <c r="O3648" s="466"/>
      <c r="P3648" s="467"/>
      <c r="Q3648" s="468"/>
      <c r="R3648" s="470"/>
      <c r="S3648" s="875"/>
      <c r="T3648" s="335"/>
      <c r="U3648" s="875"/>
      <c r="V3648" s="350"/>
      <c r="W3648" s="350"/>
      <c r="X3648" s="875"/>
      <c r="Y3648" s="335"/>
      <c r="Z3648" s="875"/>
      <c r="AA3648" s="470"/>
      <c r="AB3648" s="483"/>
      <c r="AC3648" s="466"/>
      <c r="AD3648" s="467"/>
    </row>
    <row r="3649" spans="2:30" ht="3.65" customHeight="1">
      <c r="B3649" s="212"/>
      <c r="K3649" s="343"/>
      <c r="O3649" s="466"/>
      <c r="P3649" s="467"/>
      <c r="Q3649" s="468"/>
      <c r="R3649" s="470"/>
      <c r="S3649" s="875"/>
      <c r="T3649" s="335"/>
      <c r="U3649" s="875"/>
      <c r="V3649" s="350"/>
      <c r="W3649" s="350"/>
      <c r="X3649" s="875"/>
      <c r="Y3649" s="335"/>
      <c r="Z3649" s="875"/>
      <c r="AA3649" s="470"/>
      <c r="AB3649" s="483"/>
      <c r="AC3649" s="466"/>
      <c r="AD3649" s="467"/>
    </row>
    <row r="3650" spans="2:30" ht="3.65" customHeight="1">
      <c r="B3650" s="212"/>
      <c r="K3650" s="343"/>
      <c r="O3650" s="466"/>
      <c r="P3650" s="467"/>
      <c r="Q3650" s="468"/>
      <c r="R3650" s="470"/>
      <c r="S3650" s="875"/>
      <c r="T3650" s="335"/>
      <c r="U3650" s="875"/>
      <c r="V3650" s="350"/>
      <c r="W3650" s="350"/>
      <c r="X3650" s="875"/>
      <c r="Y3650" s="335"/>
      <c r="Z3650" s="875"/>
      <c r="AA3650" s="470"/>
      <c r="AB3650" s="483"/>
      <c r="AC3650" s="466"/>
      <c r="AD3650" s="467"/>
    </row>
    <row r="3651" spans="2:30" ht="3.65" customHeight="1">
      <c r="B3651" s="212"/>
      <c r="K3651" s="343"/>
      <c r="O3651" s="466"/>
      <c r="P3651" s="467"/>
      <c r="Q3651" s="468"/>
      <c r="R3651" s="470"/>
      <c r="S3651" s="875"/>
      <c r="T3651" s="335"/>
      <c r="U3651" s="875"/>
      <c r="V3651" s="350"/>
      <c r="W3651" s="350"/>
      <c r="X3651" s="875"/>
      <c r="Y3651" s="335"/>
      <c r="Z3651" s="875"/>
      <c r="AA3651" s="470"/>
      <c r="AB3651" s="483"/>
      <c r="AC3651" s="466"/>
      <c r="AD3651" s="467"/>
    </row>
    <row r="3652" spans="2:30" ht="3.65" customHeight="1">
      <c r="B3652" s="212"/>
      <c r="K3652" s="343"/>
      <c r="O3652" s="466"/>
      <c r="P3652" s="467"/>
      <c r="Q3652" s="468"/>
      <c r="R3652" s="470"/>
      <c r="S3652" s="875"/>
      <c r="T3652" s="335"/>
      <c r="U3652" s="875"/>
      <c r="V3652" s="350"/>
      <c r="W3652" s="350"/>
      <c r="X3652" s="875"/>
      <c r="Y3652" s="335"/>
      <c r="Z3652" s="875"/>
      <c r="AA3652" s="470"/>
      <c r="AB3652" s="483"/>
      <c r="AC3652" s="466"/>
      <c r="AD3652" s="467"/>
    </row>
    <row r="3653" spans="2:30" ht="3.65" customHeight="1">
      <c r="B3653" s="212"/>
      <c r="K3653" s="343"/>
      <c r="O3653" s="466"/>
      <c r="P3653" s="467"/>
      <c r="Q3653" s="468"/>
      <c r="R3653" s="470"/>
      <c r="S3653" s="875"/>
      <c r="T3653" s="335"/>
      <c r="U3653" s="875"/>
      <c r="V3653" s="350"/>
      <c r="W3653" s="350"/>
      <c r="X3653" s="875"/>
      <c r="Y3653" s="335"/>
      <c r="Z3653" s="875"/>
      <c r="AA3653" s="470"/>
      <c r="AB3653" s="483"/>
      <c r="AC3653" s="466"/>
      <c r="AD3653" s="467"/>
    </row>
    <row r="3654" spans="2:30" ht="3.65" customHeight="1">
      <c r="B3654" s="212"/>
      <c r="K3654" s="343"/>
      <c r="O3654" s="466"/>
      <c r="P3654" s="467"/>
      <c r="Q3654" s="468"/>
      <c r="R3654" s="470"/>
      <c r="S3654" s="875"/>
      <c r="T3654" s="335"/>
      <c r="U3654" s="875"/>
      <c r="V3654" s="350"/>
      <c r="W3654" s="350"/>
      <c r="X3654" s="875"/>
      <c r="Y3654" s="335"/>
      <c r="Z3654" s="875"/>
      <c r="AA3654" s="470"/>
      <c r="AB3654" s="483"/>
      <c r="AC3654" s="466"/>
      <c r="AD3654" s="467"/>
    </row>
    <row r="3655" spans="2:30" ht="3.65" customHeight="1">
      <c r="B3655" s="212"/>
      <c r="K3655" s="343"/>
      <c r="O3655" s="466"/>
      <c r="P3655" s="467"/>
      <c r="Q3655" s="468"/>
      <c r="R3655" s="470"/>
      <c r="S3655" s="875"/>
      <c r="T3655" s="335"/>
      <c r="U3655" s="875"/>
      <c r="V3655" s="350"/>
      <c r="W3655" s="350"/>
      <c r="X3655" s="875"/>
      <c r="Y3655" s="335"/>
      <c r="Z3655" s="875"/>
      <c r="AA3655" s="470"/>
      <c r="AB3655" s="483"/>
      <c r="AC3655" s="466"/>
      <c r="AD3655" s="467"/>
    </row>
    <row r="3656" spans="2:30" ht="3.65" customHeight="1">
      <c r="B3656" s="212"/>
      <c r="K3656" s="343"/>
      <c r="O3656" s="466"/>
      <c r="P3656" s="467"/>
      <c r="Q3656" s="468"/>
      <c r="R3656" s="470"/>
      <c r="S3656" s="875"/>
      <c r="T3656" s="335"/>
      <c r="U3656" s="875"/>
      <c r="V3656" s="350"/>
      <c r="W3656" s="350"/>
      <c r="X3656" s="875"/>
      <c r="Y3656" s="335"/>
      <c r="Z3656" s="875"/>
      <c r="AA3656" s="470"/>
      <c r="AB3656" s="483"/>
      <c r="AC3656" s="466"/>
      <c r="AD3656" s="467"/>
    </row>
    <row r="3657" spans="2:30" ht="3.65" customHeight="1">
      <c r="B3657" s="212"/>
      <c r="K3657" s="343"/>
      <c r="O3657" s="466"/>
      <c r="P3657" s="467"/>
      <c r="Q3657" s="468"/>
      <c r="R3657" s="470"/>
      <c r="S3657" s="875"/>
      <c r="T3657" s="335"/>
      <c r="U3657" s="875"/>
      <c r="V3657" s="350"/>
      <c r="W3657" s="350"/>
      <c r="X3657" s="875"/>
      <c r="Y3657" s="335"/>
      <c r="Z3657" s="875"/>
      <c r="AA3657" s="470"/>
      <c r="AB3657" s="483"/>
      <c r="AC3657" s="466"/>
      <c r="AD3657" s="467"/>
    </row>
    <row r="3658" spans="2:30" ht="3.65" customHeight="1">
      <c r="B3658" s="212"/>
      <c r="K3658" s="343"/>
      <c r="O3658" s="466"/>
      <c r="P3658" s="467"/>
      <c r="Q3658" s="468"/>
      <c r="R3658" s="470"/>
      <c r="S3658" s="875"/>
      <c r="T3658" s="335"/>
      <c r="U3658" s="875"/>
      <c r="V3658" s="350"/>
      <c r="W3658" s="350"/>
      <c r="X3658" s="875"/>
      <c r="Y3658" s="335"/>
      <c r="Z3658" s="875"/>
      <c r="AA3658" s="470"/>
      <c r="AB3658" s="483"/>
      <c r="AC3658" s="466"/>
      <c r="AD3658" s="467"/>
    </row>
    <row r="3659" spans="2:30" ht="3.65" customHeight="1">
      <c r="B3659" s="212"/>
      <c r="K3659" s="343"/>
      <c r="O3659" s="466"/>
      <c r="P3659" s="467"/>
      <c r="Q3659" s="468"/>
      <c r="R3659" s="470"/>
      <c r="S3659" s="875"/>
      <c r="T3659" s="335"/>
      <c r="U3659" s="875"/>
      <c r="V3659" s="350"/>
      <c r="W3659" s="350"/>
      <c r="X3659" s="875"/>
      <c r="Y3659" s="335"/>
      <c r="Z3659" s="875"/>
      <c r="AA3659" s="470"/>
      <c r="AB3659" s="483"/>
      <c r="AC3659" s="466"/>
      <c r="AD3659" s="467"/>
    </row>
    <row r="3660" spans="2:30" ht="3.65" customHeight="1">
      <c r="B3660" s="212"/>
      <c r="K3660" s="343"/>
      <c r="O3660" s="466"/>
      <c r="P3660" s="467"/>
      <c r="Q3660" s="468"/>
      <c r="R3660" s="470"/>
      <c r="S3660" s="875"/>
      <c r="T3660" s="335"/>
      <c r="U3660" s="875"/>
      <c r="V3660" s="350"/>
      <c r="W3660" s="350"/>
      <c r="X3660" s="875"/>
      <c r="Y3660" s="335"/>
      <c r="Z3660" s="875"/>
      <c r="AA3660" s="470"/>
      <c r="AB3660" s="483"/>
      <c r="AC3660" s="466"/>
      <c r="AD3660" s="467"/>
    </row>
    <row r="3661" spans="2:30" ht="3.65" customHeight="1">
      <c r="B3661" s="212"/>
      <c r="K3661" s="343"/>
      <c r="O3661" s="466"/>
      <c r="P3661" s="467"/>
      <c r="Q3661" s="468"/>
      <c r="R3661" s="470"/>
      <c r="S3661" s="875"/>
      <c r="T3661" s="335"/>
      <c r="U3661" s="875"/>
      <c r="V3661" s="350"/>
      <c r="W3661" s="350"/>
      <c r="X3661" s="875"/>
      <c r="Y3661" s="335"/>
      <c r="Z3661" s="875"/>
      <c r="AA3661" s="470"/>
      <c r="AB3661" s="483"/>
      <c r="AC3661" s="466"/>
      <c r="AD3661" s="467"/>
    </row>
    <row r="3662" spans="2:30" ht="3.65" customHeight="1">
      <c r="B3662" s="212"/>
      <c r="K3662" s="343"/>
      <c r="O3662" s="466"/>
      <c r="P3662" s="467"/>
      <c r="Q3662" s="468"/>
      <c r="R3662" s="470"/>
      <c r="S3662" s="899"/>
      <c r="T3662" s="335"/>
      <c r="U3662" s="900"/>
      <c r="V3662" s="350"/>
      <c r="W3662" s="350"/>
      <c r="X3662" s="899"/>
      <c r="Y3662" s="335"/>
      <c r="Z3662" s="900"/>
      <c r="AA3662" s="470"/>
      <c r="AB3662" s="483"/>
      <c r="AC3662" s="466"/>
      <c r="AD3662" s="467"/>
    </row>
    <row r="3663" spans="2:30" ht="3.65" customHeight="1">
      <c r="B3663" s="212"/>
      <c r="K3663" s="343"/>
      <c r="O3663" s="466"/>
      <c r="P3663" s="467"/>
      <c r="Q3663" s="468"/>
      <c r="R3663" s="470"/>
      <c r="S3663" s="902"/>
      <c r="T3663" s="903"/>
      <c r="U3663" s="904"/>
      <c r="V3663" s="350"/>
      <c r="W3663" s="350"/>
      <c r="X3663" s="902"/>
      <c r="Y3663" s="903"/>
      <c r="Z3663" s="904"/>
      <c r="AA3663" s="470"/>
      <c r="AB3663" s="483"/>
      <c r="AC3663" s="466"/>
      <c r="AD3663" s="467"/>
    </row>
    <row r="3664" spans="2:30" ht="3.65" customHeight="1">
      <c r="B3664" s="212"/>
      <c r="K3664" s="343"/>
      <c r="O3664" s="466"/>
      <c r="P3664" s="467"/>
      <c r="Q3664" s="468"/>
      <c r="R3664" s="470"/>
      <c r="S3664" s="470"/>
      <c r="T3664" s="470"/>
      <c r="U3664" s="470"/>
      <c r="V3664" s="350"/>
      <c r="W3664" s="350"/>
      <c r="X3664" s="470"/>
      <c r="Y3664" s="470"/>
      <c r="Z3664" s="470"/>
      <c r="AA3664" s="470"/>
      <c r="AB3664" s="483"/>
      <c r="AC3664" s="466"/>
      <c r="AD3664" s="467"/>
    </row>
    <row r="3665" spans="2:30" ht="3.65" customHeight="1">
      <c r="B3665" s="212"/>
      <c r="K3665" s="343"/>
      <c r="O3665" s="466"/>
      <c r="P3665" s="467"/>
      <c r="Q3665" s="482"/>
      <c r="R3665" s="470"/>
      <c r="S3665" s="470"/>
      <c r="T3665" s="470"/>
      <c r="U3665" s="470"/>
      <c r="V3665" s="350"/>
      <c r="W3665" s="350"/>
      <c r="X3665" s="470"/>
      <c r="Y3665" s="470"/>
      <c r="Z3665" s="470"/>
      <c r="AA3665" s="470"/>
      <c r="AB3665" s="483"/>
      <c r="AC3665" s="466"/>
      <c r="AD3665" s="467"/>
    </row>
    <row r="3666" spans="2:30" ht="3.65" customHeight="1">
      <c r="B3666" s="212"/>
      <c r="K3666" s="343"/>
      <c r="O3666" s="466"/>
      <c r="P3666" s="467"/>
      <c r="Q3666" s="468"/>
      <c r="R3666" s="470"/>
      <c r="S3666" s="470"/>
      <c r="T3666" s="470"/>
      <c r="U3666" s="470"/>
      <c r="V3666" s="470"/>
      <c r="W3666" s="470"/>
      <c r="X3666" s="470"/>
      <c r="Y3666" s="470"/>
      <c r="Z3666" s="470"/>
      <c r="AA3666" s="470"/>
      <c r="AB3666" s="483"/>
      <c r="AC3666" s="466"/>
      <c r="AD3666" s="467"/>
    </row>
    <row r="3667" spans="2:30" ht="3.65" customHeight="1">
      <c r="B3667" s="212"/>
      <c r="K3667" s="343"/>
      <c r="O3667" s="466"/>
      <c r="P3667" s="467"/>
      <c r="Q3667" s="468"/>
      <c r="R3667" s="470"/>
      <c r="S3667" s="470"/>
      <c r="T3667" s="470"/>
      <c r="U3667" s="470"/>
      <c r="V3667" s="470"/>
      <c r="W3667" s="470"/>
      <c r="X3667" s="470"/>
      <c r="Y3667" s="470"/>
      <c r="Z3667" s="470"/>
      <c r="AA3667" s="470"/>
      <c r="AB3667" s="470"/>
      <c r="AC3667" s="466"/>
      <c r="AD3667" s="467"/>
    </row>
    <row r="3668" spans="2:30" ht="3.65" customHeight="1">
      <c r="B3668" s="212"/>
      <c r="K3668" s="343"/>
      <c r="O3668" s="466"/>
      <c r="P3668" s="467"/>
      <c r="Q3668" s="468"/>
      <c r="R3668" s="470"/>
      <c r="S3668" s="470"/>
      <c r="T3668" s="470"/>
      <c r="U3668" s="470"/>
      <c r="V3668" s="470"/>
      <c r="W3668" s="470"/>
      <c r="X3668" s="470"/>
      <c r="Y3668" s="470"/>
      <c r="Z3668" s="470"/>
      <c r="AA3668" s="470"/>
      <c r="AB3668" s="470"/>
      <c r="AC3668" s="466"/>
      <c r="AD3668" s="467"/>
    </row>
    <row r="3669" spans="2:30" ht="3.65" customHeight="1">
      <c r="B3669" s="212"/>
      <c r="K3669" s="343"/>
      <c r="O3669" s="466"/>
      <c r="P3669" s="467"/>
      <c r="Q3669" s="468"/>
      <c r="R3669" s="470"/>
      <c r="S3669" s="470"/>
      <c r="T3669" s="470"/>
      <c r="U3669" s="470"/>
      <c r="V3669" s="470"/>
      <c r="W3669" s="470"/>
      <c r="X3669" s="470"/>
      <c r="Y3669" s="470"/>
      <c r="Z3669" s="470"/>
      <c r="AA3669" s="470"/>
      <c r="AB3669" s="470"/>
      <c r="AC3669" s="466"/>
      <c r="AD3669" s="467"/>
    </row>
    <row r="3670" spans="2:30" ht="3.65" customHeight="1">
      <c r="B3670" s="212"/>
      <c r="K3670" s="343"/>
      <c r="O3670" s="466"/>
      <c r="P3670" s="467"/>
      <c r="Q3670" s="468"/>
      <c r="R3670" s="470"/>
      <c r="S3670" s="470"/>
      <c r="T3670" s="470"/>
      <c r="U3670" s="470"/>
      <c r="V3670" s="470"/>
      <c r="W3670" s="470"/>
      <c r="X3670" s="470"/>
      <c r="Y3670" s="470"/>
      <c r="Z3670" s="470"/>
      <c r="AA3670" s="470"/>
      <c r="AB3670" s="470"/>
      <c r="AC3670" s="466"/>
      <c r="AD3670" s="467"/>
    </row>
    <row r="3671" spans="2:30" ht="3.65" customHeight="1">
      <c r="B3671" s="212"/>
      <c r="K3671" s="343"/>
      <c r="O3671" s="466"/>
      <c r="P3671" s="467"/>
      <c r="Q3671" s="468"/>
      <c r="R3671" s="470"/>
      <c r="S3671" s="470"/>
      <c r="T3671" s="470"/>
      <c r="U3671" s="470"/>
      <c r="V3671" s="470"/>
      <c r="W3671" s="470"/>
      <c r="X3671" s="470"/>
      <c r="Y3671" s="470"/>
      <c r="Z3671" s="470"/>
      <c r="AA3671" s="470"/>
      <c r="AB3671" s="470"/>
      <c r="AC3671" s="466"/>
      <c r="AD3671" s="467"/>
    </row>
    <row r="3672" spans="2:30" ht="3.65" customHeight="1">
      <c r="B3672" s="212"/>
      <c r="K3672" s="343"/>
      <c r="O3672" s="466"/>
      <c r="P3672" s="467"/>
      <c r="Q3672" s="468"/>
      <c r="R3672" s="470"/>
      <c r="S3672" s="470"/>
      <c r="T3672" s="470"/>
      <c r="U3672" s="470"/>
      <c r="V3672" s="470"/>
      <c r="W3672" s="470"/>
      <c r="X3672" s="470"/>
      <c r="Y3672" s="470"/>
      <c r="Z3672" s="470"/>
      <c r="AA3672" s="470"/>
      <c r="AB3672" s="470"/>
      <c r="AC3672" s="466"/>
      <c r="AD3672" s="467"/>
    </row>
    <row r="3673" spans="2:30" ht="3.65" customHeight="1">
      <c r="B3673" s="212"/>
      <c r="K3673" s="343"/>
      <c r="O3673" s="466"/>
      <c r="P3673" s="467"/>
      <c r="Q3673" s="468"/>
      <c r="R3673" s="470"/>
      <c r="S3673" s="470"/>
      <c r="T3673" s="470"/>
      <c r="U3673" s="470"/>
      <c r="V3673" s="470"/>
      <c r="W3673" s="470"/>
      <c r="X3673" s="470"/>
      <c r="Y3673" s="470"/>
      <c r="Z3673" s="470"/>
      <c r="AA3673" s="470"/>
      <c r="AB3673" s="470"/>
      <c r="AC3673" s="466"/>
      <c r="AD3673" s="467"/>
    </row>
    <row r="3674" spans="2:30" ht="3.65" customHeight="1">
      <c r="B3674" s="212"/>
      <c r="K3674" s="343"/>
      <c r="O3674" s="466"/>
      <c r="P3674" s="467"/>
      <c r="Q3674" s="468"/>
      <c r="R3674" s="470"/>
      <c r="S3674" s="470"/>
      <c r="T3674" s="470"/>
      <c r="U3674" s="470"/>
      <c r="V3674" s="470"/>
      <c r="W3674" s="470"/>
      <c r="X3674" s="470"/>
      <c r="Y3674" s="470"/>
      <c r="Z3674" s="470"/>
      <c r="AA3674" s="470"/>
      <c r="AB3674" s="470"/>
      <c r="AC3674" s="466"/>
      <c r="AD3674" s="467"/>
    </row>
    <row r="3675" spans="2:30" ht="3.65" customHeight="1">
      <c r="B3675" s="212"/>
      <c r="K3675" s="343"/>
      <c r="O3675" s="466"/>
      <c r="P3675" s="467"/>
      <c r="Q3675" s="468"/>
      <c r="R3675" s="470"/>
      <c r="S3675" s="470"/>
      <c r="T3675" s="470"/>
      <c r="U3675" s="470"/>
      <c r="V3675" s="470"/>
      <c r="W3675" s="470"/>
      <c r="X3675" s="470"/>
      <c r="Y3675" s="470"/>
      <c r="Z3675" s="470"/>
      <c r="AA3675" s="470"/>
      <c r="AB3675" s="470"/>
      <c r="AC3675" s="466"/>
      <c r="AD3675" s="467"/>
    </row>
    <row r="3676" spans="2:30" ht="3.65" customHeight="1">
      <c r="B3676" s="212"/>
      <c r="K3676" s="343"/>
      <c r="O3676" s="466"/>
      <c r="P3676" s="467"/>
      <c r="Q3676" s="468"/>
      <c r="R3676" s="470"/>
      <c r="S3676" s="470"/>
      <c r="T3676" s="470"/>
      <c r="U3676" s="470"/>
      <c r="V3676" s="470"/>
      <c r="W3676" s="470"/>
      <c r="X3676" s="470"/>
      <c r="Y3676" s="470"/>
      <c r="Z3676" s="470"/>
      <c r="AA3676" s="470"/>
      <c r="AB3676" s="470"/>
      <c r="AC3676" s="466"/>
      <c r="AD3676" s="467"/>
    </row>
    <row r="3677" spans="2:30" ht="3.65" customHeight="1">
      <c r="B3677" s="212"/>
      <c r="K3677" s="343"/>
      <c r="O3677" s="466"/>
      <c r="P3677" s="467"/>
      <c r="Q3677" s="468"/>
      <c r="R3677" s="470"/>
      <c r="S3677" s="470"/>
      <c r="T3677" s="470"/>
      <c r="U3677" s="470"/>
      <c r="V3677" s="470"/>
      <c r="W3677" s="470"/>
      <c r="X3677" s="470"/>
      <c r="Y3677" s="470"/>
      <c r="Z3677" s="470"/>
      <c r="AA3677" s="470"/>
      <c r="AB3677" s="470"/>
      <c r="AC3677" s="466"/>
      <c r="AD3677" s="467"/>
    </row>
    <row r="3678" spans="2:30" ht="3.65" customHeight="1">
      <c r="B3678" s="212"/>
      <c r="K3678" s="343"/>
      <c r="O3678" s="466"/>
      <c r="P3678" s="467"/>
      <c r="Q3678" s="468"/>
      <c r="R3678" s="470"/>
      <c r="S3678" s="470"/>
      <c r="T3678" s="470"/>
      <c r="U3678" s="470"/>
      <c r="V3678" s="470"/>
      <c r="W3678" s="470"/>
      <c r="X3678" s="470"/>
      <c r="Y3678" s="470"/>
      <c r="Z3678" s="470"/>
      <c r="AA3678" s="470"/>
      <c r="AB3678" s="470"/>
      <c r="AC3678" s="466"/>
      <c r="AD3678" s="467"/>
    </row>
    <row r="3679" spans="2:30" ht="3.65" customHeight="1">
      <c r="B3679" s="212"/>
      <c r="K3679" s="343"/>
      <c r="O3679" s="466"/>
      <c r="P3679" s="467"/>
      <c r="Q3679" s="468"/>
      <c r="R3679" s="470"/>
      <c r="S3679" s="470"/>
      <c r="T3679" s="470"/>
      <c r="U3679" s="470"/>
      <c r="V3679" s="470"/>
      <c r="W3679" s="470"/>
      <c r="X3679" s="470"/>
      <c r="Y3679" s="470"/>
      <c r="Z3679" s="470"/>
      <c r="AA3679" s="470"/>
      <c r="AB3679" s="470"/>
      <c r="AC3679" s="466"/>
      <c r="AD3679" s="467"/>
    </row>
    <row r="3680" spans="2:30" ht="3.65" customHeight="1">
      <c r="B3680" s="212"/>
      <c r="K3680" s="343"/>
      <c r="O3680" s="466"/>
      <c r="P3680" s="467"/>
      <c r="Q3680" s="468"/>
      <c r="R3680" s="470"/>
      <c r="S3680" s="470"/>
      <c r="T3680" s="470"/>
      <c r="U3680" s="470"/>
      <c r="V3680" s="470"/>
      <c r="W3680" s="470"/>
      <c r="X3680" s="470"/>
      <c r="Y3680" s="470"/>
      <c r="Z3680" s="470"/>
      <c r="AA3680" s="470"/>
      <c r="AB3680" s="470"/>
      <c r="AC3680" s="466"/>
      <c r="AD3680" s="467"/>
    </row>
    <row r="3681" spans="2:109" ht="3.65" customHeight="1">
      <c r="B3681" s="212"/>
      <c r="K3681" s="343"/>
      <c r="O3681" s="466"/>
      <c r="P3681" s="467"/>
      <c r="Q3681" s="468"/>
      <c r="R3681" s="470"/>
      <c r="S3681" s="470"/>
      <c r="T3681" s="470"/>
      <c r="U3681" s="470"/>
      <c r="V3681" s="470"/>
      <c r="W3681" s="470"/>
      <c r="X3681" s="470"/>
      <c r="Y3681" s="470"/>
      <c r="Z3681" s="470"/>
      <c r="AA3681" s="470"/>
      <c r="AB3681" s="470"/>
      <c r="AC3681" s="466"/>
      <c r="AD3681" s="467"/>
    </row>
    <row r="3682" spans="2:109" ht="3.65" customHeight="1">
      <c r="B3682" s="212"/>
      <c r="K3682" s="343"/>
      <c r="O3682" s="492"/>
      <c r="P3682" s="493"/>
      <c r="Q3682" s="468"/>
      <c r="R3682" s="470"/>
      <c r="S3682" s="470"/>
      <c r="T3682" s="470"/>
      <c r="U3682" s="470"/>
      <c r="V3682" s="470"/>
      <c r="W3682" s="470"/>
      <c r="X3682" s="470"/>
      <c r="Y3682" s="470"/>
      <c r="Z3682" s="470"/>
      <c r="AA3682" s="470"/>
      <c r="AB3682" s="483"/>
      <c r="AC3682" s="492"/>
      <c r="AD3682" s="493"/>
    </row>
    <row r="3683" spans="2:109" ht="3.65" customHeight="1">
      <c r="B3683" s="212"/>
      <c r="K3683" s="343"/>
      <c r="O3683" s="492"/>
      <c r="P3683" s="493"/>
      <c r="Q3683" s="496"/>
      <c r="R3683" s="470"/>
      <c r="S3683" s="470"/>
      <c r="T3683" s="470"/>
      <c r="U3683" s="470"/>
      <c r="V3683" s="470"/>
      <c r="W3683" s="470"/>
      <c r="X3683" s="470"/>
      <c r="Y3683" s="994" t="s">
        <v>220</v>
      </c>
      <c r="Z3683" s="994"/>
      <c r="AA3683" s="994"/>
      <c r="AB3683" s="995"/>
      <c r="AC3683" s="492"/>
      <c r="AD3683" s="493"/>
    </row>
    <row r="3684" spans="2:109" ht="3.65" customHeight="1">
      <c r="B3684" s="212"/>
      <c r="K3684" s="343"/>
      <c r="O3684" s="492"/>
      <c r="P3684" s="493"/>
      <c r="Q3684" s="497"/>
      <c r="R3684" s="498"/>
      <c r="S3684" s="498"/>
      <c r="T3684" s="498"/>
      <c r="U3684" s="498"/>
      <c r="V3684" s="498"/>
      <c r="W3684" s="498"/>
      <c r="X3684" s="498"/>
      <c r="Y3684" s="1542"/>
      <c r="Z3684" s="1542"/>
      <c r="AA3684" s="1542"/>
      <c r="AB3684" s="1545"/>
      <c r="AC3684" s="492"/>
      <c r="AD3684" s="493"/>
    </row>
    <row r="3685" spans="2:109" ht="3.65" customHeight="1">
      <c r="B3685" s="212"/>
      <c r="K3685" s="343"/>
      <c r="O3685" s="486"/>
      <c r="P3685" s="487"/>
      <c r="Q3685" s="487"/>
      <c r="R3685" s="487"/>
      <c r="S3685" s="487"/>
      <c r="T3685" s="487"/>
      <c r="U3685" s="487"/>
      <c r="V3685" s="487"/>
      <c r="W3685" s="487"/>
      <c r="X3685" s="487"/>
      <c r="Y3685" s="487"/>
      <c r="Z3685" s="487"/>
      <c r="AA3685" s="487"/>
      <c r="AB3685" s="487"/>
      <c r="AC3685" s="487"/>
      <c r="AD3685" s="488"/>
    </row>
    <row r="3686" spans="2:109" ht="3.65" customHeight="1">
      <c r="B3686" s="212"/>
      <c r="K3686" s="343"/>
      <c r="O3686" s="489"/>
      <c r="P3686" s="490"/>
      <c r="Q3686" s="490"/>
      <c r="R3686" s="490"/>
      <c r="S3686" s="490"/>
      <c r="T3686" s="490"/>
      <c r="U3686" s="490"/>
      <c r="V3686" s="490"/>
      <c r="W3686" s="490"/>
      <c r="X3686" s="490"/>
      <c r="Y3686" s="490"/>
      <c r="Z3686" s="490"/>
      <c r="AA3686" s="490"/>
      <c r="AB3686" s="490"/>
      <c r="AC3686" s="490"/>
      <c r="AD3686" s="491"/>
    </row>
    <row r="3687" spans="2:109" ht="3.65" customHeight="1">
      <c r="B3687" s="212"/>
      <c r="K3687" s="343"/>
      <c r="O3687" s="476"/>
      <c r="P3687" s="477"/>
      <c r="Q3687" s="477"/>
      <c r="R3687" s="477"/>
      <c r="S3687" s="477"/>
      <c r="T3687" s="477"/>
      <c r="U3687" s="477"/>
      <c r="V3687" s="477"/>
      <c r="W3687" s="477"/>
      <c r="X3687" s="477"/>
      <c r="Y3687" s="477"/>
      <c r="Z3687" s="477"/>
      <c r="AA3687" s="477"/>
      <c r="AB3687" s="477"/>
      <c r="AC3687" s="477"/>
      <c r="AD3687" s="478"/>
    </row>
    <row r="3688" spans="2:109" ht="3.65" customHeight="1">
      <c r="B3688" s="212"/>
      <c r="K3688" s="343"/>
      <c r="O3688" s="476"/>
      <c r="P3688" s="477"/>
      <c r="Q3688" s="477"/>
      <c r="R3688" s="477"/>
      <c r="S3688" s="477"/>
      <c r="T3688" s="477"/>
      <c r="U3688" s="477"/>
      <c r="V3688" s="477"/>
      <c r="W3688" s="477"/>
      <c r="X3688" s="477"/>
      <c r="Y3688" s="477"/>
      <c r="Z3688" s="477"/>
      <c r="AA3688" s="477"/>
      <c r="AB3688" s="477"/>
      <c r="AC3688" s="477"/>
      <c r="AD3688" s="478"/>
    </row>
    <row r="3689" spans="2:109" ht="3.65" customHeight="1">
      <c r="B3689" s="212"/>
      <c r="K3689" s="343"/>
      <c r="O3689" s="476"/>
      <c r="P3689" s="477"/>
      <c r="Q3689" s="477"/>
      <c r="R3689" s="477"/>
      <c r="S3689" s="477"/>
      <c r="T3689" s="477"/>
      <c r="U3689" s="477"/>
      <c r="V3689" s="477"/>
      <c r="W3689" s="477"/>
      <c r="X3689" s="477"/>
      <c r="Y3689" s="477"/>
      <c r="Z3689" s="477"/>
      <c r="AA3689" s="477"/>
      <c r="AB3689" s="477"/>
      <c r="AC3689" s="477"/>
      <c r="AD3689" s="478"/>
    </row>
    <row r="3690" spans="2:109" ht="3.65" customHeight="1">
      <c r="B3690" s="212"/>
      <c r="K3690" s="343"/>
      <c r="O3690" s="479"/>
      <c r="P3690" s="480"/>
      <c r="Q3690" s="480"/>
      <c r="R3690" s="480"/>
      <c r="S3690" s="480"/>
      <c r="T3690" s="480"/>
      <c r="U3690" s="480"/>
      <c r="V3690" s="480"/>
      <c r="W3690" s="480"/>
      <c r="X3690" s="480"/>
      <c r="Y3690" s="480"/>
      <c r="Z3690" s="480"/>
      <c r="AA3690" s="480"/>
      <c r="AB3690" s="480"/>
      <c r="AC3690" s="480"/>
      <c r="AD3690" s="481"/>
    </row>
    <row r="3691" spans="2:109" ht="3.65" customHeight="1">
      <c r="B3691" s="212"/>
      <c r="K3691" s="343"/>
    </row>
    <row r="3692" spans="2:109" ht="3.65" customHeight="1">
      <c r="B3692" s="205"/>
      <c r="C3692" s="259"/>
      <c r="D3692" s="259"/>
      <c r="E3692" s="259"/>
      <c r="F3692" s="259"/>
      <c r="G3692" s="259"/>
      <c r="H3692" s="259"/>
      <c r="I3692" s="259"/>
      <c r="J3692" s="259"/>
      <c r="K3692" s="323"/>
      <c r="L3692" s="259"/>
      <c r="M3692" s="259"/>
      <c r="N3692" s="259"/>
      <c r="O3692" s="259"/>
      <c r="P3692" s="259"/>
      <c r="Q3692" s="259"/>
      <c r="R3692" s="259"/>
      <c r="S3692" s="259"/>
      <c r="T3692" s="259"/>
      <c r="U3692" s="259"/>
      <c r="V3692" s="259"/>
      <c r="W3692" s="259"/>
      <c r="X3692" s="259"/>
      <c r="Y3692" s="259"/>
      <c r="Z3692" s="259"/>
      <c r="AA3692" s="259"/>
      <c r="AB3692" s="259"/>
      <c r="AC3692" s="259"/>
      <c r="AD3692" s="259"/>
      <c r="AE3692" s="259"/>
      <c r="AF3692" s="259"/>
      <c r="AG3692" s="259"/>
      <c r="AH3692" s="259"/>
      <c r="AI3692" s="259"/>
      <c r="AJ3692" s="259"/>
      <c r="AK3692" s="259"/>
      <c r="AL3692" s="259"/>
      <c r="AM3692" s="259"/>
      <c r="AN3692" s="259"/>
      <c r="AO3692" s="259"/>
      <c r="AP3692" s="259"/>
      <c r="AQ3692" s="259"/>
      <c r="AR3692" s="259"/>
      <c r="AS3692" s="259"/>
      <c r="AT3692" s="259"/>
      <c r="AU3692" s="259"/>
      <c r="AV3692" s="259"/>
      <c r="AW3692" s="259"/>
      <c r="AX3692" s="259"/>
      <c r="AY3692" s="259"/>
      <c r="AZ3692" s="259"/>
      <c r="BA3692" s="259"/>
      <c r="BB3692" s="259"/>
      <c r="BC3692" s="259"/>
      <c r="BD3692" s="259"/>
      <c r="BE3692" s="259"/>
      <c r="BF3692" s="259"/>
      <c r="BG3692" s="259"/>
      <c r="BH3692" s="259"/>
      <c r="BI3692" s="259"/>
      <c r="BJ3692" s="259"/>
      <c r="BK3692" s="259"/>
      <c r="BL3692" s="259"/>
      <c r="BM3692" s="259"/>
      <c r="BN3692" s="259"/>
      <c r="BO3692" s="259"/>
      <c r="BP3692" s="259"/>
      <c r="BQ3692" s="259"/>
      <c r="BR3692" s="259"/>
      <c r="BS3692" s="259"/>
      <c r="BT3692" s="259"/>
      <c r="BU3692" s="259"/>
      <c r="BV3692" s="259"/>
      <c r="BW3692" s="259"/>
      <c r="BX3692" s="259"/>
      <c r="BY3692" s="259"/>
      <c r="BZ3692" s="259"/>
      <c r="CA3692" s="259"/>
      <c r="CB3692" s="259"/>
      <c r="CC3692" s="259"/>
      <c r="CD3692" s="259"/>
      <c r="CE3692" s="259"/>
      <c r="CF3692" s="259"/>
      <c r="CG3692" s="259"/>
      <c r="CH3692" s="259"/>
      <c r="CI3692" s="259"/>
      <c r="CJ3692" s="259"/>
      <c r="CK3692" s="259"/>
      <c r="CL3692" s="259"/>
      <c r="CM3692" s="259"/>
      <c r="CN3692" s="259"/>
      <c r="CO3692" s="259"/>
      <c r="CP3692" s="259"/>
      <c r="CQ3692" s="259"/>
      <c r="CR3692" s="259"/>
      <c r="CS3692" s="259"/>
      <c r="CT3692" s="259"/>
      <c r="CU3692" s="259"/>
      <c r="CV3692" s="259"/>
      <c r="CW3692" s="259"/>
      <c r="CX3692" s="259"/>
      <c r="CY3692" s="259"/>
      <c r="CZ3692" s="259"/>
      <c r="DA3692" s="259"/>
      <c r="DB3692" s="259"/>
      <c r="DC3692" s="259"/>
      <c r="DD3692" s="259"/>
      <c r="DE3692" s="259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24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40" t="str">
        <f>"T_VBB"&amp;"X"&amp;G3694&amp;"X"&amp;I3694&amp;"X"&amp;J3694</f>
        <v>T_VBBX2500X3of4X2000</v>
      </c>
      <c r="C3694" s="208"/>
      <c r="D3694" s="209" t="s">
        <v>75</v>
      </c>
      <c r="E3694" s="341" t="s">
        <v>220</v>
      </c>
      <c r="F3694" s="208" t="s">
        <v>125</v>
      </c>
      <c r="G3694" s="456">
        <v>2500</v>
      </c>
      <c r="H3694" s="325" t="s">
        <v>117</v>
      </c>
      <c r="I3694" s="457" t="s">
        <v>193</v>
      </c>
      <c r="J3694" s="210">
        <v>2000</v>
      </c>
      <c r="K3694" s="342"/>
      <c r="L3694" s="260"/>
      <c r="M3694" s="260"/>
      <c r="N3694" s="260"/>
      <c r="O3694" s="260"/>
      <c r="P3694" s="260"/>
      <c r="Q3694" s="260"/>
      <c r="R3694" s="260"/>
      <c r="S3694" s="260"/>
      <c r="T3694" s="260"/>
      <c r="U3694" s="260"/>
      <c r="V3694" s="260"/>
      <c r="W3694" s="260"/>
      <c r="X3694" s="260"/>
      <c r="Y3694" s="260"/>
      <c r="Z3694" s="260"/>
      <c r="AA3694" s="260"/>
      <c r="AB3694" s="260"/>
      <c r="AC3694" s="260"/>
      <c r="AD3694" s="260"/>
      <c r="AE3694" s="260"/>
      <c r="AF3694" s="260"/>
      <c r="AG3694" s="260"/>
      <c r="AH3694" s="260"/>
      <c r="AI3694" s="260"/>
      <c r="AJ3694" s="260"/>
      <c r="AK3694" s="260"/>
      <c r="AL3694" s="260"/>
      <c r="AM3694" s="260"/>
      <c r="AN3694" s="260"/>
      <c r="AO3694" s="260"/>
      <c r="AP3694" s="260"/>
      <c r="AQ3694" s="260"/>
      <c r="AR3694" s="260"/>
      <c r="AS3694" s="260"/>
      <c r="AT3694" s="260"/>
      <c r="AU3694" s="260"/>
      <c r="AV3694" s="260"/>
      <c r="AW3694" s="260"/>
      <c r="AX3694" s="260"/>
      <c r="AY3694" s="260"/>
      <c r="AZ3694" s="260"/>
      <c r="BA3694" s="260"/>
      <c r="BB3694" s="260"/>
      <c r="BC3694" s="260"/>
      <c r="BD3694" s="260"/>
      <c r="BE3694" s="260"/>
      <c r="BF3694" s="260"/>
      <c r="BG3694" s="260"/>
      <c r="BH3694" s="260"/>
      <c r="BI3694" s="260"/>
      <c r="BJ3694" s="260"/>
      <c r="BK3694" s="260"/>
      <c r="BL3694" s="260"/>
      <c r="BM3694" s="260"/>
      <c r="BN3694" s="260"/>
      <c r="BO3694" s="260"/>
      <c r="BP3694" s="260"/>
      <c r="BQ3694" s="260"/>
      <c r="BR3694" s="260"/>
      <c r="BS3694" s="260"/>
      <c r="BT3694" s="260"/>
      <c r="BU3694" s="260"/>
      <c r="BV3694" s="260"/>
      <c r="BW3694" s="260"/>
      <c r="BX3694" s="260"/>
      <c r="BY3694" s="260"/>
      <c r="BZ3694" s="260"/>
      <c r="CA3694" s="260"/>
      <c r="CB3694" s="260"/>
      <c r="CC3694" s="260"/>
      <c r="CD3694" s="260"/>
      <c r="CE3694" s="260"/>
      <c r="CF3694" s="260"/>
      <c r="CG3694" s="260"/>
      <c r="CH3694" s="260"/>
      <c r="CI3694" s="260"/>
      <c r="CJ3694" s="260"/>
      <c r="CK3694" s="260"/>
      <c r="CL3694" s="260"/>
      <c r="CM3694" s="260"/>
      <c r="CN3694" s="260"/>
      <c r="CO3694" s="260"/>
      <c r="CP3694" s="260"/>
      <c r="CQ3694" s="260"/>
      <c r="CR3694" s="260"/>
      <c r="CS3694" s="260"/>
      <c r="CT3694" s="260"/>
      <c r="CU3694" s="260"/>
      <c r="CV3694" s="260"/>
      <c r="CW3694" s="260"/>
      <c r="CX3694" s="260"/>
      <c r="CY3694" s="260"/>
      <c r="CZ3694" s="260"/>
      <c r="DA3694" s="260"/>
      <c r="DB3694" s="260"/>
      <c r="DC3694" s="260"/>
      <c r="DD3694" s="260"/>
      <c r="DE3694" s="260"/>
    </row>
    <row r="3695" spans="2:109" ht="3.65" customHeight="1">
      <c r="B3695" s="326" t="str">
        <f>MID(D3694,1,1)&amp;"_"&amp;E3694&amp;"X"&amp;MID(H3694,3,4)&amp;"X"&amp;MID(J3694,3,4)&amp;G3694&amp;I3694</f>
        <v>T_VBBX400X0025003of4</v>
      </c>
      <c r="K3695" s="343"/>
    </row>
    <row r="3696" spans="2:109" ht="3.65" customHeight="1">
      <c r="B3696" s="212"/>
      <c r="K3696" s="343"/>
      <c r="O3696" s="486"/>
      <c r="P3696" s="487"/>
      <c r="Q3696" s="487"/>
      <c r="R3696" s="487"/>
      <c r="S3696" s="487"/>
      <c r="T3696" s="487"/>
      <c r="U3696" s="487"/>
      <c r="V3696" s="487"/>
      <c r="W3696" s="487"/>
      <c r="X3696" s="487"/>
      <c r="Y3696" s="487"/>
      <c r="Z3696" s="487"/>
      <c r="AA3696" s="487"/>
      <c r="AB3696" s="487"/>
      <c r="AC3696" s="487"/>
      <c r="AD3696" s="488"/>
    </row>
    <row r="3697" spans="2:30" ht="3.65" customHeight="1">
      <c r="B3697" s="212"/>
      <c r="K3697" s="343"/>
      <c r="O3697" s="489"/>
      <c r="P3697" s="490"/>
      <c r="Q3697" s="490"/>
      <c r="R3697" s="490"/>
      <c r="S3697" s="490"/>
      <c r="T3697" s="490"/>
      <c r="U3697" s="490"/>
      <c r="V3697" s="490"/>
      <c r="W3697" s="490"/>
      <c r="X3697" s="490"/>
      <c r="Y3697" s="490"/>
      <c r="Z3697" s="490"/>
      <c r="AA3697" s="490"/>
      <c r="AB3697" s="490"/>
      <c r="AC3697" s="490"/>
      <c r="AD3697" s="491"/>
    </row>
    <row r="3698" spans="2:30" ht="3.65" customHeight="1">
      <c r="B3698" s="212"/>
      <c r="K3698" s="343"/>
      <c r="O3698" s="466"/>
      <c r="P3698" s="467"/>
      <c r="Q3698" s="1544" t="s">
        <v>111</v>
      </c>
      <c r="R3698" s="956"/>
      <c r="S3698" s="956"/>
      <c r="T3698" s="956"/>
      <c r="U3698" s="470"/>
      <c r="V3698" s="470"/>
      <c r="W3698" s="470"/>
      <c r="X3698" s="470"/>
      <c r="AC3698" s="466"/>
      <c r="AD3698" s="467"/>
    </row>
    <row r="3699" spans="2:30" ht="3.65" customHeight="1">
      <c r="B3699" s="212"/>
      <c r="K3699" s="343"/>
      <c r="O3699" s="466"/>
      <c r="P3699" s="467"/>
      <c r="Q3699" s="992"/>
      <c r="R3699" s="958"/>
      <c r="S3699" s="958"/>
      <c r="T3699" s="958"/>
      <c r="U3699" s="470"/>
      <c r="V3699" s="470"/>
      <c r="W3699" s="470"/>
      <c r="X3699" s="470"/>
      <c r="AC3699" s="466"/>
      <c r="AD3699" s="467"/>
    </row>
    <row r="3700" spans="2:30" ht="3.65" customHeight="1">
      <c r="B3700" s="212"/>
      <c r="K3700" s="343"/>
      <c r="O3700" s="466"/>
      <c r="P3700" s="467"/>
      <c r="Q3700" s="992"/>
      <c r="R3700" s="958"/>
      <c r="S3700" s="958"/>
      <c r="T3700" s="958"/>
      <c r="U3700" s="350"/>
      <c r="V3700" s="350"/>
      <c r="W3700" s="350"/>
      <c r="X3700" s="470"/>
      <c r="AC3700" s="466"/>
      <c r="AD3700" s="467"/>
    </row>
    <row r="3701" spans="2:30" ht="3.65" customHeight="1">
      <c r="B3701" s="212"/>
      <c r="K3701" s="343"/>
      <c r="O3701" s="466"/>
      <c r="P3701" s="467"/>
      <c r="Q3701" s="495"/>
      <c r="R3701" s="349"/>
      <c r="S3701" s="896"/>
      <c r="T3701" s="897"/>
      <c r="U3701" s="898"/>
      <c r="V3701" s="350"/>
      <c r="W3701" s="350"/>
      <c r="X3701" s="896"/>
      <c r="Y3701" s="897"/>
      <c r="Z3701" s="898"/>
      <c r="AA3701" s="470"/>
      <c r="AB3701" s="483"/>
      <c r="AC3701" s="466"/>
      <c r="AD3701" s="467"/>
    </row>
    <row r="3702" spans="2:30" ht="3.65" customHeight="1">
      <c r="B3702" s="212"/>
      <c r="K3702" s="343"/>
      <c r="O3702" s="466"/>
      <c r="P3702" s="467"/>
      <c r="Q3702" s="468"/>
      <c r="R3702" s="470"/>
      <c r="S3702" s="899"/>
      <c r="T3702" s="335"/>
      <c r="U3702" s="900"/>
      <c r="V3702" s="350"/>
      <c r="W3702" s="350"/>
      <c r="X3702" s="899"/>
      <c r="Y3702" s="335"/>
      <c r="Z3702" s="900"/>
      <c r="AA3702" s="470"/>
      <c r="AB3702" s="483"/>
      <c r="AC3702" s="466"/>
      <c r="AD3702" s="467"/>
    </row>
    <row r="3703" spans="2:30" ht="3.65" customHeight="1">
      <c r="B3703" s="212"/>
      <c r="K3703" s="343"/>
      <c r="O3703" s="466"/>
      <c r="P3703" s="467"/>
      <c r="Q3703" s="468"/>
      <c r="R3703" s="470"/>
      <c r="S3703" s="875"/>
      <c r="T3703" s="335"/>
      <c r="U3703" s="875"/>
      <c r="V3703" s="350"/>
      <c r="W3703" s="350"/>
      <c r="X3703" s="875"/>
      <c r="Y3703" s="335"/>
      <c r="Z3703" s="875"/>
      <c r="AA3703" s="470"/>
      <c r="AB3703" s="483"/>
      <c r="AC3703" s="466"/>
      <c r="AD3703" s="467"/>
    </row>
    <row r="3704" spans="2:30" ht="3.65" customHeight="1">
      <c r="B3704" s="212"/>
      <c r="K3704" s="343"/>
      <c r="O3704" s="466"/>
      <c r="P3704" s="467"/>
      <c r="Q3704" s="468"/>
      <c r="R3704" s="470"/>
      <c r="S3704" s="875"/>
      <c r="T3704" s="335"/>
      <c r="U3704" s="875"/>
      <c r="V3704" s="350"/>
      <c r="W3704" s="350"/>
      <c r="X3704" s="875"/>
      <c r="Y3704" s="335"/>
      <c r="Z3704" s="875"/>
      <c r="AA3704" s="470"/>
      <c r="AB3704" s="483"/>
      <c r="AC3704" s="466"/>
      <c r="AD3704" s="467"/>
    </row>
    <row r="3705" spans="2:30" ht="3.65" customHeight="1">
      <c r="B3705" s="212"/>
      <c r="K3705" s="343"/>
      <c r="O3705" s="466"/>
      <c r="P3705" s="467"/>
      <c r="Q3705" s="468"/>
      <c r="R3705" s="470"/>
      <c r="S3705" s="875"/>
      <c r="T3705" s="335"/>
      <c r="U3705" s="875"/>
      <c r="V3705" s="350"/>
      <c r="W3705" s="350"/>
      <c r="X3705" s="875"/>
      <c r="Y3705" s="335"/>
      <c r="Z3705" s="875"/>
      <c r="AA3705" s="470"/>
      <c r="AB3705" s="483"/>
      <c r="AC3705" s="466"/>
      <c r="AD3705" s="467"/>
    </row>
    <row r="3706" spans="2:30" ht="3.65" customHeight="1">
      <c r="B3706" s="212"/>
      <c r="K3706" s="343"/>
      <c r="O3706" s="466"/>
      <c r="P3706" s="467"/>
      <c r="Q3706" s="468"/>
      <c r="R3706" s="470"/>
      <c r="S3706" s="875"/>
      <c r="T3706" s="335"/>
      <c r="U3706" s="875"/>
      <c r="V3706" s="350"/>
      <c r="W3706" s="350"/>
      <c r="X3706" s="875"/>
      <c r="Y3706" s="335"/>
      <c r="Z3706" s="875"/>
      <c r="AA3706" s="470"/>
      <c r="AB3706" s="483"/>
      <c r="AC3706" s="466"/>
      <c r="AD3706" s="467"/>
    </row>
    <row r="3707" spans="2:30" ht="3.65" customHeight="1">
      <c r="B3707" s="212"/>
      <c r="K3707" s="343"/>
      <c r="O3707" s="466"/>
      <c r="P3707" s="467"/>
      <c r="Q3707" s="468"/>
      <c r="R3707" s="470"/>
      <c r="S3707" s="875"/>
      <c r="T3707" s="335"/>
      <c r="U3707" s="875"/>
      <c r="V3707" s="350"/>
      <c r="W3707" s="350"/>
      <c r="X3707" s="875"/>
      <c r="Y3707" s="335"/>
      <c r="Z3707" s="875"/>
      <c r="AA3707" s="470"/>
      <c r="AB3707" s="483"/>
      <c r="AC3707" s="466"/>
      <c r="AD3707" s="467"/>
    </row>
    <row r="3708" spans="2:30" ht="3.65" customHeight="1">
      <c r="B3708" s="212"/>
      <c r="K3708" s="343"/>
      <c r="O3708" s="466"/>
      <c r="P3708" s="467"/>
      <c r="Q3708" s="468"/>
      <c r="R3708" s="470"/>
      <c r="S3708" s="875"/>
      <c r="T3708" s="335"/>
      <c r="U3708" s="875"/>
      <c r="V3708" s="350"/>
      <c r="W3708" s="350"/>
      <c r="X3708" s="875"/>
      <c r="Y3708" s="335"/>
      <c r="Z3708" s="875"/>
      <c r="AA3708" s="470"/>
      <c r="AB3708" s="483"/>
      <c r="AC3708" s="466"/>
      <c r="AD3708" s="467"/>
    </row>
    <row r="3709" spans="2:30" ht="3.65" customHeight="1">
      <c r="B3709" s="212"/>
      <c r="K3709" s="343"/>
      <c r="O3709" s="466"/>
      <c r="P3709" s="467"/>
      <c r="Q3709" s="468"/>
      <c r="R3709" s="470"/>
      <c r="S3709" s="875"/>
      <c r="T3709" s="335"/>
      <c r="U3709" s="875"/>
      <c r="V3709" s="350"/>
      <c r="W3709" s="350"/>
      <c r="X3709" s="875"/>
      <c r="Y3709" s="335"/>
      <c r="Z3709" s="875"/>
      <c r="AA3709" s="470"/>
      <c r="AB3709" s="483"/>
      <c r="AC3709" s="466"/>
      <c r="AD3709" s="467"/>
    </row>
    <row r="3710" spans="2:30" ht="3.65" customHeight="1">
      <c r="B3710" s="212"/>
      <c r="K3710" s="343"/>
      <c r="O3710" s="466"/>
      <c r="P3710" s="467"/>
      <c r="Q3710" s="468"/>
      <c r="R3710" s="470"/>
      <c r="S3710" s="875"/>
      <c r="T3710" s="335"/>
      <c r="U3710" s="875"/>
      <c r="V3710" s="350"/>
      <c r="W3710" s="350"/>
      <c r="X3710" s="875"/>
      <c r="Y3710" s="335"/>
      <c r="Z3710" s="875"/>
      <c r="AA3710" s="470"/>
      <c r="AB3710" s="483"/>
      <c r="AC3710" s="466"/>
      <c r="AD3710" s="467"/>
    </row>
    <row r="3711" spans="2:30" ht="3.65" customHeight="1">
      <c r="B3711" s="212"/>
      <c r="K3711" s="343"/>
      <c r="O3711" s="466"/>
      <c r="P3711" s="467"/>
      <c r="Q3711" s="468"/>
      <c r="R3711" s="470"/>
      <c r="S3711" s="875"/>
      <c r="T3711" s="335"/>
      <c r="U3711" s="875"/>
      <c r="V3711" s="350"/>
      <c r="W3711" s="350"/>
      <c r="X3711" s="875"/>
      <c r="Y3711" s="335"/>
      <c r="Z3711" s="875"/>
      <c r="AA3711" s="470"/>
      <c r="AB3711" s="483"/>
      <c r="AC3711" s="466"/>
      <c r="AD3711" s="467"/>
    </row>
    <row r="3712" spans="2:30" ht="3.65" customHeight="1">
      <c r="B3712" s="212"/>
      <c r="K3712" s="343"/>
      <c r="O3712" s="466"/>
      <c r="P3712" s="467"/>
      <c r="Q3712" s="468"/>
      <c r="R3712" s="470"/>
      <c r="S3712" s="875"/>
      <c r="T3712" s="335"/>
      <c r="U3712" s="875"/>
      <c r="V3712" s="350"/>
      <c r="W3712" s="350"/>
      <c r="X3712" s="875"/>
      <c r="Y3712" s="335"/>
      <c r="Z3712" s="875"/>
      <c r="AA3712" s="470"/>
      <c r="AB3712" s="483"/>
      <c r="AC3712" s="466"/>
      <c r="AD3712" s="467"/>
    </row>
    <row r="3713" spans="2:30" ht="3.65" customHeight="1">
      <c r="B3713" s="212"/>
      <c r="K3713" s="343"/>
      <c r="O3713" s="466"/>
      <c r="P3713" s="467"/>
      <c r="Q3713" s="468"/>
      <c r="R3713" s="470"/>
      <c r="S3713" s="875"/>
      <c r="T3713" s="335"/>
      <c r="U3713" s="875"/>
      <c r="V3713" s="350"/>
      <c r="W3713" s="350"/>
      <c r="X3713" s="875"/>
      <c r="Y3713" s="335"/>
      <c r="Z3713" s="875"/>
      <c r="AA3713" s="470"/>
      <c r="AB3713" s="483"/>
      <c r="AC3713" s="466"/>
      <c r="AD3713" s="467"/>
    </row>
    <row r="3714" spans="2:30" ht="3.65" customHeight="1">
      <c r="B3714" s="212"/>
      <c r="K3714" s="343"/>
      <c r="O3714" s="466"/>
      <c r="P3714" s="467"/>
      <c r="Q3714" s="468"/>
      <c r="R3714" s="470"/>
      <c r="S3714" s="875"/>
      <c r="T3714" s="335"/>
      <c r="U3714" s="875"/>
      <c r="V3714" s="350"/>
      <c r="W3714" s="350"/>
      <c r="X3714" s="875"/>
      <c r="Y3714" s="335"/>
      <c r="Z3714" s="875"/>
      <c r="AA3714" s="470"/>
      <c r="AB3714" s="483"/>
      <c r="AC3714" s="466"/>
      <c r="AD3714" s="467"/>
    </row>
    <row r="3715" spans="2:30" ht="3.65" customHeight="1">
      <c r="B3715" s="212"/>
      <c r="K3715" s="343"/>
      <c r="O3715" s="466"/>
      <c r="P3715" s="467"/>
      <c r="Q3715" s="468"/>
      <c r="R3715" s="470"/>
      <c r="S3715" s="875"/>
      <c r="T3715" s="335"/>
      <c r="U3715" s="875"/>
      <c r="V3715" s="350"/>
      <c r="W3715" s="350"/>
      <c r="X3715" s="875"/>
      <c r="Y3715" s="335"/>
      <c r="Z3715" s="875"/>
      <c r="AA3715" s="470"/>
      <c r="AB3715" s="483"/>
      <c r="AC3715" s="466"/>
      <c r="AD3715" s="467"/>
    </row>
    <row r="3716" spans="2:30" ht="3.65" customHeight="1">
      <c r="B3716" s="212"/>
      <c r="K3716" s="343"/>
      <c r="O3716" s="466"/>
      <c r="P3716" s="467"/>
      <c r="Q3716" s="468"/>
      <c r="R3716" s="470"/>
      <c r="S3716" s="875"/>
      <c r="T3716" s="335"/>
      <c r="U3716" s="875"/>
      <c r="V3716" s="350"/>
      <c r="W3716" s="350"/>
      <c r="X3716" s="875"/>
      <c r="Y3716" s="335"/>
      <c r="Z3716" s="875"/>
      <c r="AA3716" s="470"/>
      <c r="AB3716" s="483"/>
      <c r="AC3716" s="466"/>
      <c r="AD3716" s="467"/>
    </row>
    <row r="3717" spans="2:30" ht="3.65" customHeight="1">
      <c r="B3717" s="212"/>
      <c r="K3717" s="343"/>
      <c r="O3717" s="466"/>
      <c r="P3717" s="467"/>
      <c r="Q3717" s="468"/>
      <c r="R3717" s="470"/>
      <c r="S3717" s="875"/>
      <c r="T3717" s="335"/>
      <c r="U3717" s="875"/>
      <c r="V3717" s="350"/>
      <c r="W3717" s="350"/>
      <c r="X3717" s="875"/>
      <c r="Y3717" s="335"/>
      <c r="Z3717" s="875"/>
      <c r="AA3717" s="470"/>
      <c r="AB3717" s="483"/>
      <c r="AC3717" s="466"/>
      <c r="AD3717" s="467"/>
    </row>
    <row r="3718" spans="2:30" ht="3.65" customHeight="1">
      <c r="B3718" s="212"/>
      <c r="K3718" s="343"/>
      <c r="O3718" s="466"/>
      <c r="P3718" s="467"/>
      <c r="Q3718" s="468"/>
      <c r="R3718" s="470"/>
      <c r="S3718" s="875"/>
      <c r="T3718" s="335"/>
      <c r="U3718" s="875"/>
      <c r="V3718" s="350"/>
      <c r="W3718" s="350"/>
      <c r="X3718" s="875"/>
      <c r="Y3718" s="335"/>
      <c r="Z3718" s="875"/>
      <c r="AA3718" s="470"/>
      <c r="AB3718" s="483"/>
      <c r="AC3718" s="466"/>
      <c r="AD3718" s="467"/>
    </row>
    <row r="3719" spans="2:30" ht="3.65" customHeight="1">
      <c r="B3719" s="212"/>
      <c r="K3719" s="343"/>
      <c r="O3719" s="466"/>
      <c r="P3719" s="467"/>
      <c r="Q3719" s="468"/>
      <c r="R3719" s="470"/>
      <c r="S3719" s="875"/>
      <c r="T3719" s="335"/>
      <c r="U3719" s="875"/>
      <c r="V3719" s="350"/>
      <c r="W3719" s="350"/>
      <c r="X3719" s="875"/>
      <c r="Y3719" s="335"/>
      <c r="Z3719" s="875"/>
      <c r="AA3719" s="470"/>
      <c r="AB3719" s="483"/>
      <c r="AC3719" s="466"/>
      <c r="AD3719" s="467"/>
    </row>
    <row r="3720" spans="2:30" ht="3.65" customHeight="1">
      <c r="B3720" s="212"/>
      <c r="K3720" s="343"/>
      <c r="O3720" s="466"/>
      <c r="P3720" s="467"/>
      <c r="Q3720" s="468"/>
      <c r="R3720" s="470"/>
      <c r="S3720" s="875"/>
      <c r="T3720" s="335"/>
      <c r="U3720" s="875"/>
      <c r="V3720" s="350"/>
      <c r="W3720" s="350"/>
      <c r="X3720" s="875"/>
      <c r="Y3720" s="335"/>
      <c r="Z3720" s="875"/>
      <c r="AA3720" s="470"/>
      <c r="AB3720" s="483"/>
      <c r="AC3720" s="466"/>
      <c r="AD3720" s="467"/>
    </row>
    <row r="3721" spans="2:30" ht="3.65" customHeight="1">
      <c r="B3721" s="212"/>
      <c r="K3721" s="343"/>
      <c r="O3721" s="466"/>
      <c r="P3721" s="467"/>
      <c r="Q3721" s="468"/>
      <c r="R3721" s="470"/>
      <c r="S3721" s="875"/>
      <c r="T3721" s="335"/>
      <c r="U3721" s="875"/>
      <c r="V3721" s="350"/>
      <c r="W3721" s="350"/>
      <c r="X3721" s="875"/>
      <c r="Y3721" s="335"/>
      <c r="Z3721" s="875"/>
      <c r="AA3721" s="470"/>
      <c r="AB3721" s="483"/>
      <c r="AC3721" s="466"/>
      <c r="AD3721" s="467"/>
    </row>
    <row r="3722" spans="2:30" ht="3.65" customHeight="1">
      <c r="B3722" s="212"/>
      <c r="K3722" s="343"/>
      <c r="O3722" s="466"/>
      <c r="P3722" s="467"/>
      <c r="Q3722" s="468"/>
      <c r="R3722" s="470"/>
      <c r="S3722" s="875"/>
      <c r="T3722" s="335"/>
      <c r="U3722" s="875"/>
      <c r="V3722" s="350"/>
      <c r="W3722" s="350"/>
      <c r="X3722" s="875"/>
      <c r="Y3722" s="335"/>
      <c r="Z3722" s="875"/>
      <c r="AA3722" s="470"/>
      <c r="AB3722" s="483"/>
      <c r="AC3722" s="466"/>
      <c r="AD3722" s="467"/>
    </row>
    <row r="3723" spans="2:30" ht="3.65" customHeight="1">
      <c r="B3723" s="212"/>
      <c r="K3723" s="343"/>
      <c r="O3723" s="466"/>
      <c r="P3723" s="467"/>
      <c r="Q3723" s="468"/>
      <c r="R3723" s="470"/>
      <c r="S3723" s="875"/>
      <c r="T3723" s="335"/>
      <c r="U3723" s="875"/>
      <c r="V3723" s="350"/>
      <c r="W3723" s="350"/>
      <c r="X3723" s="875"/>
      <c r="Y3723" s="335"/>
      <c r="Z3723" s="875"/>
      <c r="AA3723" s="470"/>
      <c r="AB3723" s="483"/>
      <c r="AC3723" s="466"/>
      <c r="AD3723" s="467"/>
    </row>
    <row r="3724" spans="2:30" ht="3.65" customHeight="1">
      <c r="B3724" s="212"/>
      <c r="K3724" s="343"/>
      <c r="O3724" s="466"/>
      <c r="P3724" s="467"/>
      <c r="Q3724" s="468"/>
      <c r="R3724" s="470"/>
      <c r="S3724" s="875"/>
      <c r="T3724" s="335"/>
      <c r="U3724" s="875"/>
      <c r="V3724" s="350"/>
      <c r="W3724" s="350"/>
      <c r="X3724" s="875"/>
      <c r="Y3724" s="335"/>
      <c r="Z3724" s="875"/>
      <c r="AA3724" s="470"/>
      <c r="AB3724" s="483"/>
      <c r="AC3724" s="466"/>
      <c r="AD3724" s="467"/>
    </row>
    <row r="3725" spans="2:30" ht="3.65" customHeight="1">
      <c r="B3725" s="212"/>
      <c r="K3725" s="343"/>
      <c r="O3725" s="466"/>
      <c r="P3725" s="467"/>
      <c r="Q3725" s="468"/>
      <c r="R3725" s="470"/>
      <c r="S3725" s="875"/>
      <c r="T3725" s="335"/>
      <c r="U3725" s="875"/>
      <c r="V3725" s="350"/>
      <c r="W3725" s="350"/>
      <c r="X3725" s="875"/>
      <c r="Y3725" s="335"/>
      <c r="Z3725" s="875"/>
      <c r="AA3725" s="470"/>
      <c r="AB3725" s="483"/>
      <c r="AC3725" s="466"/>
      <c r="AD3725" s="467"/>
    </row>
    <row r="3726" spans="2:30" ht="3.65" customHeight="1">
      <c r="B3726" s="212"/>
      <c r="K3726" s="343"/>
      <c r="O3726" s="466"/>
      <c r="P3726" s="467"/>
      <c r="Q3726" s="468"/>
      <c r="R3726" s="470"/>
      <c r="S3726" s="875"/>
      <c r="T3726" s="335"/>
      <c r="U3726" s="875"/>
      <c r="V3726" s="350"/>
      <c r="W3726" s="350"/>
      <c r="X3726" s="875"/>
      <c r="Y3726" s="335"/>
      <c r="Z3726" s="875"/>
      <c r="AA3726" s="470"/>
      <c r="AB3726" s="483"/>
      <c r="AC3726" s="466"/>
      <c r="AD3726" s="467"/>
    </row>
    <row r="3727" spans="2:30" ht="3.65" customHeight="1">
      <c r="B3727" s="212"/>
      <c r="K3727" s="343"/>
      <c r="O3727" s="466"/>
      <c r="P3727" s="467"/>
      <c r="Q3727" s="468"/>
      <c r="R3727" s="470"/>
      <c r="S3727" s="875"/>
      <c r="T3727" s="335"/>
      <c r="U3727" s="875"/>
      <c r="V3727" s="350"/>
      <c r="W3727" s="350"/>
      <c r="X3727" s="875"/>
      <c r="Y3727" s="335"/>
      <c r="Z3727" s="875"/>
      <c r="AA3727" s="470"/>
      <c r="AB3727" s="483"/>
      <c r="AC3727" s="466"/>
      <c r="AD3727" s="467"/>
    </row>
    <row r="3728" spans="2:30" ht="3.65" customHeight="1">
      <c r="B3728" s="212"/>
      <c r="K3728" s="343"/>
      <c r="O3728" s="466"/>
      <c r="P3728" s="467"/>
      <c r="Q3728" s="468"/>
      <c r="R3728" s="470"/>
      <c r="S3728" s="875"/>
      <c r="T3728" s="335"/>
      <c r="U3728" s="875"/>
      <c r="V3728" s="350"/>
      <c r="W3728" s="350"/>
      <c r="X3728" s="875"/>
      <c r="Y3728" s="335"/>
      <c r="Z3728" s="875"/>
      <c r="AA3728" s="470"/>
      <c r="AB3728" s="483"/>
      <c r="AC3728" s="466"/>
      <c r="AD3728" s="467"/>
    </row>
    <row r="3729" spans="2:30" ht="3.65" customHeight="1">
      <c r="B3729" s="212"/>
      <c r="K3729" s="343"/>
      <c r="O3729" s="466"/>
      <c r="P3729" s="467"/>
      <c r="Q3729" s="468"/>
      <c r="R3729" s="470"/>
      <c r="S3729" s="875"/>
      <c r="T3729" s="335"/>
      <c r="U3729" s="875"/>
      <c r="V3729" s="350"/>
      <c r="W3729" s="350"/>
      <c r="X3729" s="875"/>
      <c r="Y3729" s="335"/>
      <c r="Z3729" s="875"/>
      <c r="AA3729" s="470"/>
      <c r="AB3729" s="483"/>
      <c r="AC3729" s="466"/>
      <c r="AD3729" s="467"/>
    </row>
    <row r="3730" spans="2:30" ht="3.65" customHeight="1">
      <c r="B3730" s="212"/>
      <c r="K3730" s="343"/>
      <c r="O3730" s="466"/>
      <c r="P3730" s="467"/>
      <c r="Q3730" s="468"/>
      <c r="R3730" s="470"/>
      <c r="S3730" s="875"/>
      <c r="T3730" s="335"/>
      <c r="U3730" s="875"/>
      <c r="V3730" s="350"/>
      <c r="W3730" s="350"/>
      <c r="X3730" s="875"/>
      <c r="Y3730" s="335"/>
      <c r="Z3730" s="875"/>
      <c r="AA3730" s="470"/>
      <c r="AB3730" s="483"/>
      <c r="AC3730" s="466"/>
      <c r="AD3730" s="467"/>
    </row>
    <row r="3731" spans="2:30" ht="3.65" customHeight="1">
      <c r="B3731" s="212"/>
      <c r="K3731" s="343"/>
      <c r="O3731" s="466"/>
      <c r="P3731" s="467"/>
      <c r="Q3731" s="468"/>
      <c r="R3731" s="470"/>
      <c r="S3731" s="875"/>
      <c r="T3731" s="335"/>
      <c r="U3731" s="875"/>
      <c r="V3731" s="350"/>
      <c r="W3731" s="350"/>
      <c r="X3731" s="875"/>
      <c r="Y3731" s="335"/>
      <c r="Z3731" s="875"/>
      <c r="AA3731" s="470"/>
      <c r="AB3731" s="483"/>
      <c r="AC3731" s="466"/>
      <c r="AD3731" s="467"/>
    </row>
    <row r="3732" spans="2:30" ht="3.65" customHeight="1">
      <c r="B3732" s="212"/>
      <c r="K3732" s="343"/>
      <c r="O3732" s="466"/>
      <c r="P3732" s="467"/>
      <c r="Q3732" s="468"/>
      <c r="R3732" s="470"/>
      <c r="S3732" s="875"/>
      <c r="T3732" s="335"/>
      <c r="U3732" s="875"/>
      <c r="V3732" s="350"/>
      <c r="W3732" s="350"/>
      <c r="X3732" s="875"/>
      <c r="Y3732" s="335"/>
      <c r="Z3732" s="875"/>
      <c r="AA3732" s="470"/>
      <c r="AB3732" s="483"/>
      <c r="AC3732" s="466"/>
      <c r="AD3732" s="467"/>
    </row>
    <row r="3733" spans="2:30" ht="3.65" customHeight="1">
      <c r="B3733" s="212"/>
      <c r="K3733" s="343"/>
      <c r="O3733" s="466"/>
      <c r="P3733" s="467"/>
      <c r="Q3733" s="468"/>
      <c r="R3733" s="470"/>
      <c r="S3733" s="875"/>
      <c r="T3733" s="335"/>
      <c r="U3733" s="875"/>
      <c r="V3733" s="350"/>
      <c r="W3733" s="350"/>
      <c r="X3733" s="875"/>
      <c r="Y3733" s="335"/>
      <c r="Z3733" s="875"/>
      <c r="AA3733" s="470"/>
      <c r="AB3733" s="483"/>
      <c r="AC3733" s="466"/>
      <c r="AD3733" s="467"/>
    </row>
    <row r="3734" spans="2:30" ht="3.65" customHeight="1">
      <c r="B3734" s="212"/>
      <c r="K3734" s="343"/>
      <c r="O3734" s="466"/>
      <c r="P3734" s="467"/>
      <c r="Q3734" s="468"/>
      <c r="R3734" s="470"/>
      <c r="S3734" s="875"/>
      <c r="T3734" s="335"/>
      <c r="U3734" s="875"/>
      <c r="V3734" s="350"/>
      <c r="W3734" s="350"/>
      <c r="X3734" s="875"/>
      <c r="Y3734" s="335"/>
      <c r="Z3734" s="875"/>
      <c r="AA3734" s="470"/>
      <c r="AB3734" s="483"/>
      <c r="AC3734" s="466"/>
      <c r="AD3734" s="467"/>
    </row>
    <row r="3735" spans="2:30" ht="3.65" customHeight="1">
      <c r="B3735" s="212"/>
      <c r="K3735" s="343"/>
      <c r="O3735" s="466"/>
      <c r="P3735" s="467"/>
      <c r="Q3735" s="468"/>
      <c r="R3735" s="470"/>
      <c r="S3735" s="875"/>
      <c r="T3735" s="335"/>
      <c r="U3735" s="875"/>
      <c r="V3735" s="350"/>
      <c r="W3735" s="350"/>
      <c r="X3735" s="875"/>
      <c r="Y3735" s="335"/>
      <c r="Z3735" s="875"/>
      <c r="AA3735" s="470"/>
      <c r="AB3735" s="483"/>
      <c r="AC3735" s="466"/>
      <c r="AD3735" s="467"/>
    </row>
    <row r="3736" spans="2:30" ht="3.65" customHeight="1">
      <c r="B3736" s="212"/>
      <c r="K3736" s="343"/>
      <c r="O3736" s="466"/>
      <c r="P3736" s="467"/>
      <c r="Q3736" s="468"/>
      <c r="R3736" s="470"/>
      <c r="S3736" s="875"/>
      <c r="T3736" s="335"/>
      <c r="U3736" s="875"/>
      <c r="V3736" s="350"/>
      <c r="W3736" s="350"/>
      <c r="X3736" s="875"/>
      <c r="Y3736" s="335"/>
      <c r="Z3736" s="875"/>
      <c r="AA3736" s="470"/>
      <c r="AB3736" s="483"/>
      <c r="AC3736" s="466"/>
      <c r="AD3736" s="467"/>
    </row>
    <row r="3737" spans="2:30" ht="3.65" customHeight="1">
      <c r="B3737" s="212"/>
      <c r="K3737" s="343"/>
      <c r="O3737" s="466"/>
      <c r="P3737" s="467"/>
      <c r="Q3737" s="468"/>
      <c r="R3737" s="470"/>
      <c r="S3737" s="875"/>
      <c r="T3737" s="335"/>
      <c r="U3737" s="875"/>
      <c r="V3737" s="350"/>
      <c r="W3737" s="350"/>
      <c r="X3737" s="875"/>
      <c r="Y3737" s="335"/>
      <c r="Z3737" s="875"/>
      <c r="AA3737" s="470"/>
      <c r="AB3737" s="483"/>
      <c r="AC3737" s="466"/>
      <c r="AD3737" s="467"/>
    </row>
    <row r="3738" spans="2:30" ht="3.65" customHeight="1">
      <c r="B3738" s="212"/>
      <c r="K3738" s="343"/>
      <c r="O3738" s="466"/>
      <c r="P3738" s="467"/>
      <c r="Q3738" s="468"/>
      <c r="R3738" s="470"/>
      <c r="S3738" s="875"/>
      <c r="T3738" s="335"/>
      <c r="U3738" s="875"/>
      <c r="V3738" s="350"/>
      <c r="W3738" s="350"/>
      <c r="X3738" s="875"/>
      <c r="Y3738" s="335"/>
      <c r="Z3738" s="875"/>
      <c r="AA3738" s="470"/>
      <c r="AB3738" s="483"/>
      <c r="AC3738" s="466"/>
      <c r="AD3738" s="467"/>
    </row>
    <row r="3739" spans="2:30" ht="3.65" customHeight="1">
      <c r="B3739" s="212"/>
      <c r="K3739" s="343"/>
      <c r="O3739" s="466"/>
      <c r="P3739" s="467"/>
      <c r="Q3739" s="468"/>
      <c r="R3739" s="470"/>
      <c r="S3739" s="875"/>
      <c r="T3739" s="335"/>
      <c r="U3739" s="875"/>
      <c r="V3739" s="350"/>
      <c r="W3739" s="350"/>
      <c r="X3739" s="875"/>
      <c r="Y3739" s="335"/>
      <c r="Z3739" s="875"/>
      <c r="AA3739" s="470"/>
      <c r="AB3739" s="483"/>
      <c r="AC3739" s="466"/>
      <c r="AD3739" s="467"/>
    </row>
    <row r="3740" spans="2:30" ht="3.65" customHeight="1">
      <c r="B3740" s="212"/>
      <c r="K3740" s="343"/>
      <c r="O3740" s="466"/>
      <c r="P3740" s="467"/>
      <c r="Q3740" s="468"/>
      <c r="R3740" s="470"/>
      <c r="S3740" s="875"/>
      <c r="T3740" s="335"/>
      <c r="U3740" s="875"/>
      <c r="V3740" s="350"/>
      <c r="W3740" s="350"/>
      <c r="X3740" s="875"/>
      <c r="Y3740" s="335"/>
      <c r="Z3740" s="875"/>
      <c r="AA3740" s="470"/>
      <c r="AB3740" s="483"/>
      <c r="AC3740" s="466"/>
      <c r="AD3740" s="467"/>
    </row>
    <row r="3741" spans="2:30" ht="3.65" customHeight="1">
      <c r="B3741" s="212"/>
      <c r="K3741" s="343"/>
      <c r="O3741" s="466"/>
      <c r="P3741" s="467"/>
      <c r="Q3741" s="468"/>
      <c r="R3741" s="470"/>
      <c r="S3741" s="875"/>
      <c r="T3741" s="335"/>
      <c r="U3741" s="875"/>
      <c r="V3741" s="350"/>
      <c r="W3741" s="350"/>
      <c r="X3741" s="875"/>
      <c r="Y3741" s="335"/>
      <c r="Z3741" s="875"/>
      <c r="AA3741" s="470"/>
      <c r="AB3741" s="483"/>
      <c r="AC3741" s="466"/>
      <c r="AD3741" s="467"/>
    </row>
    <row r="3742" spans="2:30" ht="3.65" customHeight="1">
      <c r="B3742" s="212"/>
      <c r="K3742" s="343"/>
      <c r="O3742" s="466"/>
      <c r="P3742" s="467"/>
      <c r="Q3742" s="468"/>
      <c r="R3742" s="470"/>
      <c r="S3742" s="875"/>
      <c r="T3742" s="335"/>
      <c r="U3742" s="875"/>
      <c r="V3742" s="350"/>
      <c r="W3742" s="350"/>
      <c r="X3742" s="875"/>
      <c r="Y3742" s="335"/>
      <c r="Z3742" s="875"/>
      <c r="AA3742" s="470"/>
      <c r="AB3742" s="483"/>
      <c r="AC3742" s="466"/>
      <c r="AD3742" s="467"/>
    </row>
    <row r="3743" spans="2:30" ht="3.65" customHeight="1">
      <c r="B3743" s="212"/>
      <c r="K3743" s="343"/>
      <c r="O3743" s="466"/>
      <c r="P3743" s="467"/>
      <c r="Q3743" s="468"/>
      <c r="R3743" s="470"/>
      <c r="S3743" s="875"/>
      <c r="T3743" s="335"/>
      <c r="U3743" s="875"/>
      <c r="V3743" s="350"/>
      <c r="W3743" s="350"/>
      <c r="X3743" s="875"/>
      <c r="Y3743" s="335"/>
      <c r="Z3743" s="875"/>
      <c r="AA3743" s="470"/>
      <c r="AB3743" s="483"/>
      <c r="AC3743" s="466"/>
      <c r="AD3743" s="467"/>
    </row>
    <row r="3744" spans="2:30" ht="3.65" customHeight="1">
      <c r="B3744" s="212"/>
      <c r="K3744" s="343"/>
      <c r="O3744" s="466"/>
      <c r="P3744" s="467"/>
      <c r="Q3744" s="468"/>
      <c r="R3744" s="470"/>
      <c r="S3744" s="875"/>
      <c r="T3744" s="335"/>
      <c r="U3744" s="875"/>
      <c r="V3744" s="350"/>
      <c r="W3744" s="350"/>
      <c r="X3744" s="875"/>
      <c r="Y3744" s="335"/>
      <c r="Z3744" s="875"/>
      <c r="AA3744" s="470"/>
      <c r="AB3744" s="483"/>
      <c r="AC3744" s="466"/>
      <c r="AD3744" s="467"/>
    </row>
    <row r="3745" spans="2:30" ht="3.65" customHeight="1">
      <c r="B3745" s="212"/>
      <c r="K3745" s="343"/>
      <c r="O3745" s="466"/>
      <c r="P3745" s="467"/>
      <c r="Q3745" s="468"/>
      <c r="R3745" s="470"/>
      <c r="S3745" s="875"/>
      <c r="T3745" s="335"/>
      <c r="U3745" s="875"/>
      <c r="V3745" s="350"/>
      <c r="W3745" s="350"/>
      <c r="X3745" s="875"/>
      <c r="Y3745" s="335"/>
      <c r="Z3745" s="875"/>
      <c r="AA3745" s="470"/>
      <c r="AB3745" s="483"/>
      <c r="AC3745" s="466"/>
      <c r="AD3745" s="467"/>
    </row>
    <row r="3746" spans="2:30" ht="3.65" customHeight="1">
      <c r="B3746" s="212"/>
      <c r="K3746" s="343"/>
      <c r="O3746" s="466"/>
      <c r="P3746" s="467"/>
      <c r="Q3746" s="468"/>
      <c r="R3746" s="470"/>
      <c r="S3746" s="875"/>
      <c r="T3746" s="335"/>
      <c r="U3746" s="875"/>
      <c r="V3746" s="350"/>
      <c r="W3746" s="350"/>
      <c r="X3746" s="875"/>
      <c r="Y3746" s="335"/>
      <c r="Z3746" s="875"/>
      <c r="AA3746" s="470"/>
      <c r="AB3746" s="483"/>
      <c r="AC3746" s="466"/>
      <c r="AD3746" s="467"/>
    </row>
    <row r="3747" spans="2:30" ht="3.65" customHeight="1">
      <c r="B3747" s="212"/>
      <c r="K3747" s="343"/>
      <c r="O3747" s="466"/>
      <c r="P3747" s="467"/>
      <c r="Q3747" s="468"/>
      <c r="R3747" s="470"/>
      <c r="S3747" s="875"/>
      <c r="T3747" s="335"/>
      <c r="U3747" s="875"/>
      <c r="V3747" s="350"/>
      <c r="W3747" s="350"/>
      <c r="X3747" s="875"/>
      <c r="Y3747" s="335"/>
      <c r="Z3747" s="875"/>
      <c r="AA3747" s="470"/>
      <c r="AB3747" s="483"/>
      <c r="AC3747" s="466"/>
      <c r="AD3747" s="467"/>
    </row>
    <row r="3748" spans="2:30" ht="3.65" customHeight="1">
      <c r="B3748" s="212"/>
      <c r="K3748" s="343"/>
      <c r="O3748" s="466"/>
      <c r="P3748" s="467"/>
      <c r="Q3748" s="468"/>
      <c r="R3748" s="470"/>
      <c r="S3748" s="875"/>
      <c r="T3748" s="335"/>
      <c r="U3748" s="875"/>
      <c r="V3748" s="350"/>
      <c r="W3748" s="350"/>
      <c r="X3748" s="875"/>
      <c r="Y3748" s="335"/>
      <c r="Z3748" s="875"/>
      <c r="AA3748" s="470"/>
      <c r="AB3748" s="483"/>
      <c r="AC3748" s="466"/>
      <c r="AD3748" s="467"/>
    </row>
    <row r="3749" spans="2:30" ht="3.65" customHeight="1">
      <c r="B3749" s="212"/>
      <c r="K3749" s="343"/>
      <c r="O3749" s="466"/>
      <c r="P3749" s="467"/>
      <c r="Q3749" s="468"/>
      <c r="R3749" s="470"/>
      <c r="S3749" s="875"/>
      <c r="T3749" s="335"/>
      <c r="U3749" s="875"/>
      <c r="V3749" s="350"/>
      <c r="W3749" s="350"/>
      <c r="X3749" s="875"/>
      <c r="Y3749" s="335"/>
      <c r="Z3749" s="875"/>
      <c r="AA3749" s="470"/>
      <c r="AB3749" s="483"/>
      <c r="AC3749" s="466"/>
      <c r="AD3749" s="467"/>
    </row>
    <row r="3750" spans="2:30" ht="3.65" customHeight="1">
      <c r="B3750" s="212"/>
      <c r="K3750" s="343"/>
      <c r="O3750" s="466"/>
      <c r="P3750" s="467"/>
      <c r="Q3750" s="468"/>
      <c r="R3750" s="470"/>
      <c r="S3750" s="899"/>
      <c r="T3750" s="335"/>
      <c r="U3750" s="900"/>
      <c r="V3750" s="350"/>
      <c r="W3750" s="350"/>
      <c r="X3750" s="899"/>
      <c r="Y3750" s="335"/>
      <c r="Z3750" s="900"/>
      <c r="AA3750" s="470"/>
      <c r="AB3750" s="483"/>
      <c r="AC3750" s="466"/>
      <c r="AD3750" s="467"/>
    </row>
    <row r="3751" spans="2:30" ht="3.65" customHeight="1">
      <c r="B3751" s="212"/>
      <c r="K3751" s="343"/>
      <c r="O3751" s="466"/>
      <c r="P3751" s="467"/>
      <c r="Q3751" s="468"/>
      <c r="R3751" s="470"/>
      <c r="S3751" s="902"/>
      <c r="T3751" s="903"/>
      <c r="U3751" s="904"/>
      <c r="V3751" s="350"/>
      <c r="W3751" s="350"/>
      <c r="X3751" s="902"/>
      <c r="Y3751" s="903"/>
      <c r="Z3751" s="904"/>
      <c r="AA3751" s="470"/>
      <c r="AB3751" s="483"/>
      <c r="AC3751" s="466"/>
      <c r="AD3751" s="467"/>
    </row>
    <row r="3752" spans="2:30" ht="3.65" customHeight="1">
      <c r="B3752" s="212"/>
      <c r="K3752" s="343"/>
      <c r="O3752" s="466"/>
      <c r="P3752" s="467"/>
      <c r="Q3752" s="468"/>
      <c r="R3752" s="470"/>
      <c r="S3752" s="470"/>
      <c r="T3752" s="470"/>
      <c r="U3752" s="470"/>
      <c r="V3752" s="350"/>
      <c r="W3752" s="350"/>
      <c r="X3752" s="470"/>
      <c r="Y3752" s="470"/>
      <c r="Z3752" s="470"/>
      <c r="AA3752" s="470"/>
      <c r="AB3752" s="483"/>
      <c r="AC3752" s="466"/>
      <c r="AD3752" s="467"/>
    </row>
    <row r="3753" spans="2:30" ht="3.65" customHeight="1">
      <c r="B3753" s="212"/>
      <c r="K3753" s="343"/>
      <c r="O3753" s="466"/>
      <c r="P3753" s="467"/>
      <c r="Q3753" s="468"/>
      <c r="R3753" s="470"/>
      <c r="S3753" s="470"/>
      <c r="T3753" s="470"/>
      <c r="U3753" s="470"/>
      <c r="V3753" s="350"/>
      <c r="W3753" s="350"/>
      <c r="X3753" s="470"/>
      <c r="Y3753" s="470"/>
      <c r="Z3753" s="470"/>
      <c r="AA3753" s="470"/>
      <c r="AB3753" s="483"/>
      <c r="AC3753" s="466"/>
      <c r="AD3753" s="467"/>
    </row>
    <row r="3754" spans="2:30" ht="3.65" customHeight="1">
      <c r="B3754" s="212"/>
      <c r="K3754" s="343"/>
      <c r="O3754" s="466"/>
      <c r="P3754" s="467"/>
      <c r="Q3754" s="482"/>
      <c r="R3754" s="470"/>
      <c r="S3754" s="470"/>
      <c r="T3754" s="470"/>
      <c r="U3754" s="470"/>
      <c r="V3754" s="350"/>
      <c r="W3754" s="350"/>
      <c r="X3754" s="470"/>
      <c r="Y3754" s="470"/>
      <c r="Z3754" s="470"/>
      <c r="AA3754" s="470"/>
      <c r="AB3754" s="483"/>
      <c r="AC3754" s="466"/>
      <c r="AD3754" s="467"/>
    </row>
    <row r="3755" spans="2:30" ht="3.65" customHeight="1">
      <c r="B3755" s="212"/>
      <c r="K3755" s="343"/>
      <c r="O3755" s="466"/>
      <c r="P3755" s="467"/>
      <c r="Q3755" s="468"/>
      <c r="R3755" s="470"/>
      <c r="S3755" s="470"/>
      <c r="T3755" s="470"/>
      <c r="U3755" s="470"/>
      <c r="V3755" s="470"/>
      <c r="W3755" s="470"/>
      <c r="X3755" s="470"/>
      <c r="Y3755" s="470"/>
      <c r="Z3755" s="470"/>
      <c r="AA3755" s="470"/>
      <c r="AB3755" s="483"/>
      <c r="AC3755" s="466"/>
      <c r="AD3755" s="467"/>
    </row>
    <row r="3756" spans="2:30" ht="3.65" customHeight="1">
      <c r="B3756" s="212"/>
      <c r="K3756" s="343"/>
      <c r="O3756" s="466"/>
      <c r="P3756" s="467"/>
      <c r="Q3756" s="468"/>
      <c r="R3756" s="470"/>
      <c r="S3756" s="470"/>
      <c r="T3756" s="470"/>
      <c r="U3756" s="470"/>
      <c r="V3756" s="470"/>
      <c r="W3756" s="470"/>
      <c r="X3756" s="470"/>
      <c r="Y3756" s="470"/>
      <c r="Z3756" s="470"/>
      <c r="AA3756" s="470"/>
      <c r="AB3756" s="470"/>
      <c r="AC3756" s="466"/>
      <c r="AD3756" s="467"/>
    </row>
    <row r="3757" spans="2:30" ht="3.65" customHeight="1">
      <c r="B3757" s="212"/>
      <c r="K3757" s="343"/>
      <c r="O3757" s="466"/>
      <c r="P3757" s="467"/>
      <c r="Q3757" s="468"/>
      <c r="R3757" s="470"/>
      <c r="S3757" s="470"/>
      <c r="T3757" s="470"/>
      <c r="U3757" s="470"/>
      <c r="V3757" s="470"/>
      <c r="W3757" s="470"/>
      <c r="X3757" s="470"/>
      <c r="Y3757" s="470"/>
      <c r="Z3757" s="470"/>
      <c r="AA3757" s="470"/>
      <c r="AB3757" s="470"/>
      <c r="AC3757" s="466"/>
      <c r="AD3757" s="467"/>
    </row>
    <row r="3758" spans="2:30" ht="3.65" customHeight="1">
      <c r="B3758" s="212"/>
      <c r="K3758" s="343"/>
      <c r="O3758" s="466"/>
      <c r="P3758" s="467"/>
      <c r="Q3758" s="468"/>
      <c r="R3758" s="470"/>
      <c r="S3758" s="470"/>
      <c r="T3758" s="470"/>
      <c r="U3758" s="470"/>
      <c r="V3758" s="470"/>
      <c r="W3758" s="470"/>
      <c r="X3758" s="470"/>
      <c r="Y3758" s="470"/>
      <c r="Z3758" s="470"/>
      <c r="AA3758" s="470"/>
      <c r="AB3758" s="470"/>
      <c r="AC3758" s="466"/>
      <c r="AD3758" s="467"/>
    </row>
    <row r="3759" spans="2:30" ht="3.65" customHeight="1">
      <c r="B3759" s="212"/>
      <c r="K3759" s="343"/>
      <c r="O3759" s="466"/>
      <c r="P3759" s="467"/>
      <c r="Q3759" s="468"/>
      <c r="R3759" s="470"/>
      <c r="S3759" s="470"/>
      <c r="T3759" s="470"/>
      <c r="U3759" s="470"/>
      <c r="V3759" s="470"/>
      <c r="W3759" s="470"/>
      <c r="X3759" s="470"/>
      <c r="Y3759" s="470"/>
      <c r="Z3759" s="470"/>
      <c r="AA3759" s="470"/>
      <c r="AB3759" s="470"/>
      <c r="AC3759" s="466"/>
      <c r="AD3759" s="467"/>
    </row>
    <row r="3760" spans="2:30" ht="3.65" customHeight="1">
      <c r="B3760" s="212"/>
      <c r="K3760" s="343"/>
      <c r="O3760" s="466"/>
      <c r="P3760" s="467"/>
      <c r="Q3760" s="468"/>
      <c r="R3760" s="470"/>
      <c r="S3760" s="470"/>
      <c r="T3760" s="470"/>
      <c r="U3760" s="470"/>
      <c r="V3760" s="470"/>
      <c r="W3760" s="470"/>
      <c r="X3760" s="470"/>
      <c r="Y3760" s="470"/>
      <c r="Z3760" s="470"/>
      <c r="AA3760" s="470"/>
      <c r="AB3760" s="470"/>
      <c r="AC3760" s="466"/>
      <c r="AD3760" s="467"/>
    </row>
    <row r="3761" spans="2:30" ht="3.65" customHeight="1">
      <c r="B3761" s="212"/>
      <c r="K3761" s="343"/>
      <c r="O3761" s="466"/>
      <c r="P3761" s="467"/>
      <c r="Q3761" s="468"/>
      <c r="R3761" s="470"/>
      <c r="S3761" s="470"/>
      <c r="T3761" s="470"/>
      <c r="U3761" s="470"/>
      <c r="V3761" s="470"/>
      <c r="W3761" s="470"/>
      <c r="X3761" s="470"/>
      <c r="Y3761" s="470"/>
      <c r="Z3761" s="470"/>
      <c r="AA3761" s="470"/>
      <c r="AB3761" s="470"/>
      <c r="AC3761" s="466"/>
      <c r="AD3761" s="467"/>
    </row>
    <row r="3762" spans="2:30" ht="3.65" customHeight="1">
      <c r="B3762" s="212"/>
      <c r="K3762" s="343"/>
      <c r="O3762" s="466"/>
      <c r="P3762" s="467"/>
      <c r="Q3762" s="468"/>
      <c r="R3762" s="470"/>
      <c r="S3762" s="470"/>
      <c r="T3762" s="470"/>
      <c r="U3762" s="470"/>
      <c r="V3762" s="470"/>
      <c r="W3762" s="470"/>
      <c r="X3762" s="470"/>
      <c r="Y3762" s="470"/>
      <c r="Z3762" s="470"/>
      <c r="AA3762" s="470"/>
      <c r="AB3762" s="470"/>
      <c r="AC3762" s="466"/>
      <c r="AD3762" s="467"/>
    </row>
    <row r="3763" spans="2:30" ht="3.65" customHeight="1">
      <c r="B3763" s="212"/>
      <c r="K3763" s="343"/>
      <c r="O3763" s="466"/>
      <c r="P3763" s="467"/>
      <c r="Q3763" s="468"/>
      <c r="R3763" s="470"/>
      <c r="S3763" s="470"/>
      <c r="T3763" s="470"/>
      <c r="U3763" s="470"/>
      <c r="V3763" s="470"/>
      <c r="W3763" s="470"/>
      <c r="X3763" s="470"/>
      <c r="Y3763" s="470"/>
      <c r="Z3763" s="470"/>
      <c r="AA3763" s="470"/>
      <c r="AB3763" s="470"/>
      <c r="AC3763" s="466"/>
      <c r="AD3763" s="467"/>
    </row>
    <row r="3764" spans="2:30" ht="3.65" customHeight="1">
      <c r="B3764" s="212"/>
      <c r="K3764" s="343"/>
      <c r="O3764" s="466"/>
      <c r="P3764" s="467"/>
      <c r="Q3764" s="468"/>
      <c r="R3764" s="470"/>
      <c r="S3764" s="470"/>
      <c r="T3764" s="470"/>
      <c r="U3764" s="470"/>
      <c r="V3764" s="470"/>
      <c r="W3764" s="470"/>
      <c r="X3764" s="470"/>
      <c r="Y3764" s="470"/>
      <c r="Z3764" s="470"/>
      <c r="AA3764" s="470"/>
      <c r="AB3764" s="470"/>
      <c r="AC3764" s="466"/>
      <c r="AD3764" s="467"/>
    </row>
    <row r="3765" spans="2:30" ht="3.65" customHeight="1">
      <c r="B3765" s="212"/>
      <c r="K3765" s="343"/>
      <c r="O3765" s="466"/>
      <c r="P3765" s="467"/>
      <c r="Q3765" s="468"/>
      <c r="R3765" s="470"/>
      <c r="S3765" s="470"/>
      <c r="T3765" s="470"/>
      <c r="U3765" s="470"/>
      <c r="V3765" s="470"/>
      <c r="W3765" s="470"/>
      <c r="X3765" s="470"/>
      <c r="Y3765" s="470"/>
      <c r="Z3765" s="470"/>
      <c r="AA3765" s="470"/>
      <c r="AB3765" s="470"/>
      <c r="AC3765" s="466"/>
      <c r="AD3765" s="467"/>
    </row>
    <row r="3766" spans="2:30" ht="3.65" customHeight="1">
      <c r="B3766" s="212"/>
      <c r="K3766" s="343"/>
      <c r="O3766" s="466"/>
      <c r="P3766" s="467"/>
      <c r="Q3766" s="468"/>
      <c r="R3766" s="470"/>
      <c r="S3766" s="470"/>
      <c r="T3766" s="470"/>
      <c r="U3766" s="470"/>
      <c r="V3766" s="470"/>
      <c r="W3766" s="470"/>
      <c r="X3766" s="470"/>
      <c r="Y3766" s="470"/>
      <c r="Z3766" s="470"/>
      <c r="AA3766" s="470"/>
      <c r="AB3766" s="470"/>
      <c r="AC3766" s="466"/>
      <c r="AD3766" s="467"/>
    </row>
    <row r="3767" spans="2:30" ht="3.65" customHeight="1">
      <c r="B3767" s="212"/>
      <c r="K3767" s="343"/>
      <c r="O3767" s="466"/>
      <c r="P3767" s="467"/>
      <c r="Q3767" s="468"/>
      <c r="R3767" s="470"/>
      <c r="S3767" s="470"/>
      <c r="T3767" s="470"/>
      <c r="U3767" s="470"/>
      <c r="V3767" s="470"/>
      <c r="W3767" s="470"/>
      <c r="X3767" s="470"/>
      <c r="Y3767" s="470"/>
      <c r="Z3767" s="470"/>
      <c r="AA3767" s="470"/>
      <c r="AB3767" s="470"/>
      <c r="AC3767" s="466"/>
      <c r="AD3767" s="467"/>
    </row>
    <row r="3768" spans="2:30" ht="3.65" customHeight="1">
      <c r="B3768" s="212"/>
      <c r="K3768" s="343"/>
      <c r="O3768" s="466"/>
      <c r="P3768" s="467"/>
      <c r="Q3768" s="468"/>
      <c r="R3768" s="470"/>
      <c r="S3768" s="470"/>
      <c r="T3768" s="470"/>
      <c r="U3768" s="470"/>
      <c r="V3768" s="470"/>
      <c r="W3768" s="470"/>
      <c r="X3768" s="470"/>
      <c r="Y3768" s="470"/>
      <c r="Z3768" s="470"/>
      <c r="AA3768" s="470"/>
      <c r="AB3768" s="470"/>
      <c r="AC3768" s="466"/>
      <c r="AD3768" s="467"/>
    </row>
    <row r="3769" spans="2:30" ht="3.65" customHeight="1">
      <c r="B3769" s="212"/>
      <c r="K3769" s="343"/>
      <c r="O3769" s="466"/>
      <c r="P3769" s="467"/>
      <c r="Q3769" s="468"/>
      <c r="R3769" s="470"/>
      <c r="S3769" s="470"/>
      <c r="T3769" s="470"/>
      <c r="U3769" s="470"/>
      <c r="V3769" s="470"/>
      <c r="W3769" s="470"/>
      <c r="X3769" s="470"/>
      <c r="Y3769" s="470"/>
      <c r="Z3769" s="470"/>
      <c r="AA3769" s="470"/>
      <c r="AB3769" s="470"/>
      <c r="AC3769" s="466"/>
      <c r="AD3769" s="467"/>
    </row>
    <row r="3770" spans="2:30" ht="3.65" customHeight="1">
      <c r="B3770" s="212"/>
      <c r="K3770" s="343"/>
      <c r="O3770" s="466"/>
      <c r="P3770" s="467"/>
      <c r="Q3770" s="468"/>
      <c r="R3770" s="470"/>
      <c r="S3770" s="470"/>
      <c r="T3770" s="470"/>
      <c r="U3770" s="470"/>
      <c r="V3770" s="470"/>
      <c r="W3770" s="470"/>
      <c r="X3770" s="470"/>
      <c r="Y3770" s="470"/>
      <c r="Z3770" s="470"/>
      <c r="AA3770" s="470"/>
      <c r="AB3770" s="470"/>
      <c r="AC3770" s="466"/>
      <c r="AD3770" s="467"/>
    </row>
    <row r="3771" spans="2:30" ht="3.65" customHeight="1">
      <c r="B3771" s="212"/>
      <c r="K3771" s="343"/>
      <c r="O3771" s="492"/>
      <c r="P3771" s="493"/>
      <c r="Q3771" s="468"/>
      <c r="R3771" s="470"/>
      <c r="S3771" s="470"/>
      <c r="T3771" s="470"/>
      <c r="U3771" s="470"/>
      <c r="V3771" s="470"/>
      <c r="W3771" s="470"/>
      <c r="X3771" s="470"/>
      <c r="Y3771" s="470"/>
      <c r="Z3771" s="470"/>
      <c r="AA3771" s="470"/>
      <c r="AB3771" s="483"/>
      <c r="AC3771" s="492"/>
      <c r="AD3771" s="493"/>
    </row>
    <row r="3772" spans="2:30" ht="3.65" customHeight="1">
      <c r="B3772" s="212"/>
      <c r="K3772" s="343"/>
      <c r="O3772" s="492"/>
      <c r="P3772" s="493"/>
      <c r="Q3772" s="496"/>
      <c r="R3772" s="470"/>
      <c r="S3772" s="470"/>
      <c r="T3772" s="470"/>
      <c r="U3772" s="470"/>
      <c r="V3772" s="470"/>
      <c r="W3772" s="470"/>
      <c r="X3772" s="470"/>
      <c r="Y3772" s="994" t="s">
        <v>220</v>
      </c>
      <c r="Z3772" s="994"/>
      <c r="AA3772" s="994"/>
      <c r="AB3772" s="995"/>
      <c r="AC3772" s="492"/>
      <c r="AD3772" s="493"/>
    </row>
    <row r="3773" spans="2:30" ht="3.65" customHeight="1">
      <c r="B3773" s="212"/>
      <c r="K3773" s="343"/>
      <c r="O3773" s="492"/>
      <c r="P3773" s="493"/>
      <c r="Q3773" s="497"/>
      <c r="R3773" s="498"/>
      <c r="S3773" s="498"/>
      <c r="T3773" s="498"/>
      <c r="U3773" s="498"/>
      <c r="V3773" s="498"/>
      <c r="W3773" s="498"/>
      <c r="X3773" s="498"/>
      <c r="Y3773" s="1542"/>
      <c r="Z3773" s="1542"/>
      <c r="AA3773" s="1542"/>
      <c r="AB3773" s="1545"/>
      <c r="AC3773" s="492"/>
      <c r="AD3773" s="493"/>
    </row>
    <row r="3774" spans="2:30" ht="3.65" customHeight="1">
      <c r="B3774" s="212"/>
      <c r="K3774" s="343"/>
      <c r="O3774" s="486"/>
      <c r="P3774" s="487"/>
      <c r="Q3774" s="487"/>
      <c r="R3774" s="487"/>
      <c r="S3774" s="487"/>
      <c r="T3774" s="487"/>
      <c r="U3774" s="487"/>
      <c r="V3774" s="487"/>
      <c r="W3774" s="487"/>
      <c r="X3774" s="487"/>
      <c r="Y3774" s="487"/>
      <c r="Z3774" s="487"/>
      <c r="AA3774" s="487"/>
      <c r="AB3774" s="487"/>
      <c r="AC3774" s="487"/>
      <c r="AD3774" s="488"/>
    </row>
    <row r="3775" spans="2:30" ht="3.65" customHeight="1">
      <c r="B3775" s="212"/>
      <c r="K3775" s="343"/>
      <c r="O3775" s="489"/>
      <c r="P3775" s="490"/>
      <c r="Q3775" s="490"/>
      <c r="R3775" s="490"/>
      <c r="S3775" s="490"/>
      <c r="T3775" s="490"/>
      <c r="U3775" s="490"/>
      <c r="V3775" s="490"/>
      <c r="W3775" s="490"/>
      <c r="X3775" s="490"/>
      <c r="Y3775" s="490"/>
      <c r="Z3775" s="490"/>
      <c r="AA3775" s="490"/>
      <c r="AB3775" s="490"/>
      <c r="AC3775" s="490"/>
      <c r="AD3775" s="491"/>
    </row>
    <row r="3776" spans="2:30" ht="3.65" customHeight="1">
      <c r="B3776" s="212"/>
      <c r="K3776" s="343"/>
      <c r="O3776" s="476"/>
      <c r="P3776" s="477"/>
      <c r="Q3776" s="477"/>
      <c r="R3776" s="477"/>
      <c r="S3776" s="477"/>
      <c r="T3776" s="477"/>
      <c r="U3776" s="477"/>
      <c r="V3776" s="477"/>
      <c r="W3776" s="477"/>
      <c r="X3776" s="477"/>
      <c r="Y3776" s="477"/>
      <c r="Z3776" s="477"/>
      <c r="AA3776" s="477"/>
      <c r="AB3776" s="477"/>
      <c r="AC3776" s="477"/>
      <c r="AD3776" s="478"/>
    </row>
    <row r="3777" spans="2:109" ht="3.65" customHeight="1">
      <c r="B3777" s="212"/>
      <c r="K3777" s="343"/>
      <c r="O3777" s="476"/>
      <c r="P3777" s="477"/>
      <c r="Q3777" s="477"/>
      <c r="R3777" s="477"/>
      <c r="S3777" s="477"/>
      <c r="T3777" s="477"/>
      <c r="U3777" s="477"/>
      <c r="V3777" s="477"/>
      <c r="W3777" s="477"/>
      <c r="X3777" s="477"/>
      <c r="Y3777" s="477"/>
      <c r="Z3777" s="477"/>
      <c r="AA3777" s="477"/>
      <c r="AB3777" s="477"/>
      <c r="AC3777" s="477"/>
      <c r="AD3777" s="478"/>
    </row>
    <row r="3778" spans="2:109" ht="3.65" customHeight="1">
      <c r="B3778" s="212"/>
      <c r="K3778" s="343"/>
      <c r="O3778" s="476"/>
      <c r="P3778" s="477"/>
      <c r="Q3778" s="477"/>
      <c r="R3778" s="477"/>
      <c r="S3778" s="477"/>
      <c r="T3778" s="477"/>
      <c r="U3778" s="477"/>
      <c r="V3778" s="477"/>
      <c r="W3778" s="477"/>
      <c r="X3778" s="477"/>
      <c r="Y3778" s="477"/>
      <c r="Z3778" s="477"/>
      <c r="AA3778" s="477"/>
      <c r="AB3778" s="477"/>
      <c r="AC3778" s="477"/>
      <c r="AD3778" s="478"/>
    </row>
    <row r="3779" spans="2:109" ht="3.65" customHeight="1">
      <c r="B3779" s="212"/>
      <c r="K3779" s="343"/>
      <c r="O3779" s="479"/>
      <c r="P3779" s="480"/>
      <c r="Q3779" s="480"/>
      <c r="R3779" s="480"/>
      <c r="S3779" s="480"/>
      <c r="T3779" s="480"/>
      <c r="U3779" s="480"/>
      <c r="V3779" s="480"/>
      <c r="W3779" s="480"/>
      <c r="X3779" s="480"/>
      <c r="Y3779" s="480"/>
      <c r="Z3779" s="480"/>
      <c r="AA3779" s="480"/>
      <c r="AB3779" s="480"/>
      <c r="AC3779" s="480"/>
      <c r="AD3779" s="481"/>
    </row>
    <row r="3780" spans="2:109" ht="3.65" customHeight="1">
      <c r="B3780" s="212"/>
      <c r="K3780" s="343"/>
    </row>
    <row r="3781" spans="2:109" ht="3.65" customHeight="1">
      <c r="B3781" s="205"/>
      <c r="C3781" s="259"/>
      <c r="D3781" s="259"/>
      <c r="E3781" s="259"/>
      <c r="F3781" s="259"/>
      <c r="G3781" s="259"/>
      <c r="H3781" s="259"/>
      <c r="I3781" s="259"/>
      <c r="J3781" s="259"/>
      <c r="K3781" s="323"/>
      <c r="L3781" s="259"/>
      <c r="M3781" s="259"/>
      <c r="N3781" s="259"/>
      <c r="O3781" s="259"/>
      <c r="P3781" s="259"/>
      <c r="Q3781" s="259"/>
      <c r="R3781" s="259"/>
      <c r="S3781" s="259"/>
      <c r="T3781" s="259"/>
      <c r="U3781" s="259"/>
      <c r="V3781" s="259"/>
      <c r="W3781" s="259"/>
      <c r="X3781" s="259"/>
      <c r="Y3781" s="259"/>
      <c r="Z3781" s="259"/>
      <c r="AA3781" s="259"/>
      <c r="AB3781" s="259"/>
      <c r="AC3781" s="259"/>
      <c r="AD3781" s="259"/>
      <c r="AE3781" s="259"/>
      <c r="AF3781" s="259"/>
      <c r="AG3781" s="259"/>
      <c r="AH3781" s="259"/>
      <c r="AI3781" s="259"/>
      <c r="AJ3781" s="259"/>
      <c r="AK3781" s="259"/>
      <c r="AL3781" s="259"/>
      <c r="AM3781" s="259"/>
      <c r="AN3781" s="259"/>
      <c r="AO3781" s="259"/>
      <c r="AP3781" s="259"/>
      <c r="AQ3781" s="259"/>
      <c r="AR3781" s="259"/>
      <c r="AS3781" s="259"/>
      <c r="AT3781" s="259"/>
      <c r="AU3781" s="259"/>
      <c r="AV3781" s="259"/>
      <c r="AW3781" s="259"/>
      <c r="AX3781" s="259"/>
      <c r="AY3781" s="259"/>
      <c r="AZ3781" s="259"/>
      <c r="BA3781" s="259"/>
      <c r="BB3781" s="259"/>
      <c r="BC3781" s="259"/>
      <c r="BD3781" s="259"/>
      <c r="BE3781" s="259"/>
      <c r="BF3781" s="259"/>
      <c r="BG3781" s="259"/>
      <c r="BH3781" s="259"/>
      <c r="BI3781" s="259"/>
      <c r="BJ3781" s="259"/>
      <c r="BK3781" s="259"/>
      <c r="BL3781" s="259"/>
      <c r="BM3781" s="259"/>
      <c r="BN3781" s="259"/>
      <c r="BO3781" s="259"/>
      <c r="BP3781" s="259"/>
      <c r="BQ3781" s="259"/>
      <c r="BR3781" s="259"/>
      <c r="BS3781" s="259"/>
      <c r="BT3781" s="259"/>
      <c r="BU3781" s="259"/>
      <c r="BV3781" s="259"/>
      <c r="BW3781" s="259"/>
      <c r="BX3781" s="259"/>
      <c r="BY3781" s="259"/>
      <c r="BZ3781" s="259"/>
      <c r="CA3781" s="259"/>
      <c r="CB3781" s="259"/>
      <c r="CC3781" s="259"/>
      <c r="CD3781" s="259"/>
      <c r="CE3781" s="259"/>
      <c r="CF3781" s="259"/>
      <c r="CG3781" s="259"/>
      <c r="CH3781" s="259"/>
      <c r="CI3781" s="259"/>
      <c r="CJ3781" s="259"/>
      <c r="CK3781" s="259"/>
      <c r="CL3781" s="259"/>
      <c r="CM3781" s="259"/>
      <c r="CN3781" s="259"/>
      <c r="CO3781" s="259"/>
      <c r="CP3781" s="259"/>
      <c r="CQ3781" s="259"/>
      <c r="CR3781" s="259"/>
      <c r="CS3781" s="259"/>
      <c r="CT3781" s="259"/>
      <c r="CU3781" s="259"/>
      <c r="CV3781" s="259"/>
      <c r="CW3781" s="259"/>
      <c r="CX3781" s="259"/>
      <c r="CY3781" s="259"/>
      <c r="CZ3781" s="259"/>
      <c r="DA3781" s="259"/>
      <c r="DB3781" s="259"/>
      <c r="DC3781" s="259"/>
      <c r="DD3781" s="259"/>
      <c r="DE3781" s="259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24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40" t="str">
        <f>"T_VBB"&amp;"X"&amp;G3783&amp;"X"&amp;I3783&amp;"X"&amp;J3783</f>
        <v>T_VBBX630X1X2000</v>
      </c>
      <c r="C3783" s="208"/>
      <c r="D3783" s="209" t="s">
        <v>75</v>
      </c>
      <c r="E3783" s="341" t="s">
        <v>220</v>
      </c>
      <c r="F3783" s="208" t="s">
        <v>125</v>
      </c>
      <c r="G3783" s="456">
        <v>630</v>
      </c>
      <c r="H3783" s="325" t="s">
        <v>234</v>
      </c>
      <c r="I3783" s="457" t="s">
        <v>238</v>
      </c>
      <c r="J3783" s="210">
        <v>2000</v>
      </c>
      <c r="K3783" s="342"/>
      <c r="L3783" s="260"/>
      <c r="M3783" s="260"/>
      <c r="N3783" s="260"/>
      <c r="O3783" s="260"/>
      <c r="P3783" s="260"/>
      <c r="Q3783" s="260"/>
      <c r="R3783" s="260"/>
      <c r="S3783" s="260"/>
      <c r="T3783" s="260"/>
      <c r="U3783" s="260"/>
      <c r="V3783" s="260"/>
      <c r="W3783" s="260"/>
      <c r="X3783" s="260"/>
      <c r="Y3783" s="260"/>
      <c r="Z3783" s="260"/>
      <c r="AA3783" s="260"/>
      <c r="AB3783" s="260"/>
      <c r="AC3783" s="260"/>
      <c r="AD3783" s="260"/>
      <c r="AE3783" s="260"/>
      <c r="AF3783" s="260"/>
      <c r="AG3783" s="260"/>
      <c r="AH3783" s="260"/>
      <c r="AI3783" s="260"/>
      <c r="AJ3783" s="260"/>
      <c r="AK3783" s="260"/>
      <c r="AL3783" s="260"/>
      <c r="AM3783" s="260"/>
      <c r="AN3783" s="260"/>
      <c r="AO3783" s="260"/>
      <c r="AP3783" s="260"/>
      <c r="AQ3783" s="260"/>
      <c r="AR3783" s="260"/>
      <c r="AS3783" s="260"/>
      <c r="AT3783" s="260"/>
      <c r="AU3783" s="260"/>
      <c r="AV3783" s="260"/>
      <c r="AW3783" s="260"/>
      <c r="AX3783" s="260"/>
      <c r="AY3783" s="260"/>
      <c r="AZ3783" s="260"/>
      <c r="BA3783" s="260"/>
      <c r="BB3783" s="260"/>
      <c r="BC3783" s="260"/>
      <c r="BD3783" s="260"/>
      <c r="BE3783" s="260"/>
      <c r="BF3783" s="260"/>
      <c r="BG3783" s="260"/>
      <c r="BH3783" s="260"/>
      <c r="BI3783" s="260"/>
      <c r="BJ3783" s="260"/>
      <c r="BK3783" s="260"/>
      <c r="BL3783" s="260"/>
      <c r="BM3783" s="260"/>
      <c r="BN3783" s="260"/>
      <c r="BO3783" s="260"/>
      <c r="BP3783" s="260"/>
      <c r="BQ3783" s="260"/>
      <c r="BR3783" s="260"/>
      <c r="BS3783" s="260"/>
      <c r="BT3783" s="260"/>
      <c r="BU3783" s="260"/>
      <c r="BV3783" s="260"/>
      <c r="BW3783" s="260"/>
      <c r="BX3783" s="260"/>
      <c r="BY3783" s="260"/>
      <c r="BZ3783" s="260"/>
      <c r="CA3783" s="260"/>
      <c r="CB3783" s="260"/>
      <c r="CC3783" s="260"/>
      <c r="CD3783" s="260"/>
      <c r="CE3783" s="260"/>
      <c r="CF3783" s="260"/>
      <c r="CG3783" s="260"/>
      <c r="CH3783" s="260"/>
      <c r="CI3783" s="260"/>
      <c r="CJ3783" s="260"/>
      <c r="CK3783" s="260"/>
      <c r="CL3783" s="260"/>
      <c r="CM3783" s="260"/>
      <c r="CN3783" s="260"/>
      <c r="CO3783" s="260"/>
      <c r="CP3783" s="260"/>
      <c r="CQ3783" s="260"/>
      <c r="CR3783" s="260"/>
      <c r="CS3783" s="260"/>
      <c r="CT3783" s="260"/>
      <c r="CU3783" s="260"/>
      <c r="CV3783" s="260"/>
      <c r="CW3783" s="260"/>
      <c r="CX3783" s="260"/>
      <c r="CY3783" s="260"/>
      <c r="CZ3783" s="260"/>
      <c r="DA3783" s="260"/>
      <c r="DB3783" s="260"/>
      <c r="DC3783" s="260"/>
      <c r="DD3783" s="260"/>
      <c r="DE3783" s="260"/>
    </row>
    <row r="3784" spans="2:109" ht="3.65" customHeight="1">
      <c r="B3784" s="326" t="str">
        <f>MID(D3783,1,1)&amp;"_"&amp;E3783&amp;"X"&amp;MID(H3783,3,4)&amp;"X"&amp;MID(J3783,3,4)&amp;G3783&amp;I3783</f>
        <v>T_VBBX200X006301</v>
      </c>
      <c r="K3784" s="343"/>
    </row>
    <row r="3785" spans="2:109" ht="3.65" customHeight="1">
      <c r="B3785" s="212"/>
      <c r="K3785" s="343"/>
      <c r="O3785" s="459"/>
      <c r="P3785" s="460"/>
      <c r="Q3785" s="460"/>
      <c r="R3785" s="460"/>
      <c r="S3785" s="460"/>
      <c r="T3785" s="460"/>
      <c r="U3785" s="460"/>
      <c r="V3785" s="461"/>
    </row>
    <row r="3786" spans="2:109" ht="3.65" customHeight="1">
      <c r="B3786" s="212"/>
      <c r="K3786" s="343"/>
      <c r="O3786" s="462"/>
      <c r="P3786" s="463"/>
      <c r="Q3786" s="463"/>
      <c r="R3786" s="463"/>
      <c r="S3786" s="463"/>
      <c r="T3786" s="463"/>
      <c r="U3786" s="463"/>
      <c r="V3786" s="465"/>
    </row>
    <row r="3787" spans="2:109" ht="3.65" customHeight="1">
      <c r="B3787" s="212"/>
      <c r="K3787" s="343"/>
      <c r="O3787" s="459"/>
      <c r="P3787" s="461"/>
      <c r="Q3787" s="991" t="s">
        <v>111</v>
      </c>
      <c r="R3787" s="970"/>
      <c r="S3787" s="970"/>
      <c r="T3787" s="971"/>
      <c r="U3787" s="459"/>
      <c r="V3787" s="461"/>
    </row>
    <row r="3788" spans="2:109" ht="3.65" customHeight="1">
      <c r="B3788" s="212"/>
      <c r="K3788" s="343"/>
      <c r="O3788" s="466"/>
      <c r="P3788" s="467"/>
      <c r="Q3788" s="992"/>
      <c r="R3788" s="958"/>
      <c r="S3788" s="958"/>
      <c r="T3788" s="965"/>
      <c r="U3788" s="466"/>
      <c r="V3788" s="467"/>
    </row>
    <row r="3789" spans="2:109" ht="3.65" customHeight="1">
      <c r="B3789" s="212"/>
      <c r="K3789" s="343"/>
      <c r="O3789" s="466"/>
      <c r="P3789" s="467"/>
      <c r="Q3789" s="482"/>
      <c r="R3789" s="896"/>
      <c r="S3789" s="928"/>
      <c r="T3789" s="483"/>
      <c r="U3789" s="466"/>
      <c r="V3789" s="467"/>
    </row>
    <row r="3790" spans="2:109" ht="3.65" customHeight="1">
      <c r="B3790" s="212"/>
      <c r="K3790" s="343"/>
      <c r="O3790" s="466"/>
      <c r="P3790" s="467"/>
      <c r="Q3790" s="482"/>
      <c r="R3790" s="899"/>
      <c r="S3790" s="900"/>
      <c r="T3790" s="483"/>
      <c r="U3790" s="466"/>
      <c r="V3790" s="467"/>
    </row>
    <row r="3791" spans="2:109" ht="3.65" customHeight="1">
      <c r="B3791" s="212"/>
      <c r="K3791" s="343"/>
      <c r="O3791" s="466"/>
      <c r="P3791" s="467"/>
      <c r="Q3791" s="482"/>
      <c r="R3791" s="875"/>
      <c r="S3791" s="875"/>
      <c r="T3791" s="483"/>
      <c r="U3791" s="466"/>
      <c r="V3791" s="467"/>
    </row>
    <row r="3792" spans="2:109" ht="3.65" customHeight="1">
      <c r="B3792" s="212"/>
      <c r="K3792" s="343"/>
      <c r="O3792" s="466"/>
      <c r="P3792" s="467"/>
      <c r="Q3792" s="482"/>
      <c r="R3792" s="875"/>
      <c r="S3792" s="875"/>
      <c r="T3792" s="483"/>
      <c r="U3792" s="466"/>
      <c r="V3792" s="467"/>
    </row>
    <row r="3793" spans="2:22" ht="3.65" customHeight="1">
      <c r="B3793" s="212"/>
      <c r="K3793" s="343"/>
      <c r="O3793" s="466"/>
      <c r="P3793" s="467"/>
      <c r="Q3793" s="482"/>
      <c r="R3793" s="875"/>
      <c r="S3793" s="875"/>
      <c r="T3793" s="483"/>
      <c r="U3793" s="466"/>
      <c r="V3793" s="467"/>
    </row>
    <row r="3794" spans="2:22" ht="3.65" customHeight="1">
      <c r="B3794" s="212"/>
      <c r="K3794" s="343"/>
      <c r="O3794" s="466"/>
      <c r="P3794" s="467"/>
      <c r="Q3794" s="482"/>
      <c r="R3794" s="875"/>
      <c r="S3794" s="875"/>
      <c r="T3794" s="483"/>
      <c r="U3794" s="466"/>
      <c r="V3794" s="467"/>
    </row>
    <row r="3795" spans="2:22" ht="3.65" customHeight="1">
      <c r="B3795" s="212"/>
      <c r="K3795" s="343"/>
      <c r="O3795" s="466"/>
      <c r="P3795" s="467"/>
      <c r="Q3795" s="482"/>
      <c r="R3795" s="875"/>
      <c r="S3795" s="875"/>
      <c r="T3795" s="483"/>
      <c r="U3795" s="466"/>
      <c r="V3795" s="467"/>
    </row>
    <row r="3796" spans="2:22" ht="3.65" customHeight="1">
      <c r="B3796" s="212"/>
      <c r="K3796" s="343"/>
      <c r="O3796" s="466"/>
      <c r="P3796" s="467"/>
      <c r="Q3796" s="482"/>
      <c r="R3796" s="875"/>
      <c r="S3796" s="875"/>
      <c r="T3796" s="483"/>
      <c r="U3796" s="466"/>
      <c r="V3796" s="467"/>
    </row>
    <row r="3797" spans="2:22" ht="3.65" customHeight="1">
      <c r="B3797" s="212"/>
      <c r="K3797" s="343"/>
      <c r="O3797" s="466"/>
      <c r="P3797" s="467"/>
      <c r="Q3797" s="482"/>
      <c r="R3797" s="875"/>
      <c r="S3797" s="875"/>
      <c r="T3797" s="483"/>
      <c r="U3797" s="466"/>
      <c r="V3797" s="467"/>
    </row>
    <row r="3798" spans="2:22" ht="3.65" customHeight="1">
      <c r="B3798" s="212"/>
      <c r="K3798" s="343"/>
      <c r="O3798" s="466"/>
      <c r="P3798" s="467"/>
      <c r="Q3798" s="482"/>
      <c r="R3798" s="875"/>
      <c r="S3798" s="875"/>
      <c r="T3798" s="483"/>
      <c r="U3798" s="466"/>
      <c r="V3798" s="467"/>
    </row>
    <row r="3799" spans="2:22" ht="3.65" customHeight="1">
      <c r="B3799" s="212"/>
      <c r="K3799" s="343"/>
      <c r="O3799" s="466"/>
      <c r="P3799" s="467"/>
      <c r="Q3799" s="482"/>
      <c r="R3799" s="875"/>
      <c r="S3799" s="875"/>
      <c r="T3799" s="483"/>
      <c r="U3799" s="466"/>
      <c r="V3799" s="467"/>
    </row>
    <row r="3800" spans="2:22" ht="3.65" customHeight="1">
      <c r="B3800" s="212"/>
      <c r="K3800" s="343"/>
      <c r="O3800" s="466"/>
      <c r="P3800" s="467"/>
      <c r="Q3800" s="482"/>
      <c r="R3800" s="875"/>
      <c r="S3800" s="875"/>
      <c r="T3800" s="483"/>
      <c r="U3800" s="466"/>
      <c r="V3800" s="467"/>
    </row>
    <row r="3801" spans="2:22" ht="3.65" customHeight="1">
      <c r="B3801" s="212"/>
      <c r="K3801" s="343"/>
      <c r="O3801" s="466"/>
      <c r="P3801" s="467"/>
      <c r="Q3801" s="482"/>
      <c r="R3801" s="875"/>
      <c r="S3801" s="875"/>
      <c r="T3801" s="483"/>
      <c r="U3801" s="466"/>
      <c r="V3801" s="467"/>
    </row>
    <row r="3802" spans="2:22" ht="3.65" customHeight="1">
      <c r="B3802" s="212"/>
      <c r="K3802" s="343"/>
      <c r="O3802" s="466"/>
      <c r="P3802" s="467"/>
      <c r="Q3802" s="482"/>
      <c r="R3802" s="875"/>
      <c r="S3802" s="875"/>
      <c r="T3802" s="483"/>
      <c r="U3802" s="466"/>
      <c r="V3802" s="467"/>
    </row>
    <row r="3803" spans="2:22" ht="3.65" customHeight="1">
      <c r="B3803" s="212"/>
      <c r="K3803" s="343"/>
      <c r="O3803" s="466"/>
      <c r="P3803" s="467"/>
      <c r="Q3803" s="482"/>
      <c r="R3803" s="875"/>
      <c r="S3803" s="875"/>
      <c r="T3803" s="483"/>
      <c r="U3803" s="466"/>
      <c r="V3803" s="467"/>
    </row>
    <row r="3804" spans="2:22" ht="3.65" customHeight="1">
      <c r="B3804" s="212"/>
      <c r="K3804" s="343"/>
      <c r="O3804" s="466"/>
      <c r="P3804" s="467"/>
      <c r="Q3804" s="482"/>
      <c r="R3804" s="875"/>
      <c r="S3804" s="875"/>
      <c r="T3804" s="483"/>
      <c r="U3804" s="466"/>
      <c r="V3804" s="467"/>
    </row>
    <row r="3805" spans="2:22" ht="3.65" customHeight="1">
      <c r="B3805" s="212"/>
      <c r="K3805" s="343"/>
      <c r="O3805" s="466"/>
      <c r="P3805" s="467"/>
      <c r="Q3805" s="482"/>
      <c r="R3805" s="875"/>
      <c r="S3805" s="875"/>
      <c r="T3805" s="483"/>
      <c r="U3805" s="466"/>
      <c r="V3805" s="467"/>
    </row>
    <row r="3806" spans="2:22" ht="3.65" customHeight="1">
      <c r="B3806" s="212"/>
      <c r="K3806" s="343"/>
      <c r="O3806" s="466"/>
      <c r="P3806" s="467"/>
      <c r="Q3806" s="482"/>
      <c r="R3806" s="875"/>
      <c r="S3806" s="875"/>
      <c r="T3806" s="483"/>
      <c r="U3806" s="466"/>
      <c r="V3806" s="467"/>
    </row>
    <row r="3807" spans="2:22" ht="3.65" customHeight="1">
      <c r="B3807" s="212"/>
      <c r="K3807" s="343"/>
      <c r="O3807" s="466"/>
      <c r="P3807" s="467"/>
      <c r="Q3807" s="482"/>
      <c r="R3807" s="875"/>
      <c r="S3807" s="875"/>
      <c r="T3807" s="483"/>
      <c r="U3807" s="466"/>
      <c r="V3807" s="467"/>
    </row>
    <row r="3808" spans="2:22" ht="3.65" customHeight="1">
      <c r="B3808" s="212"/>
      <c r="K3808" s="343"/>
      <c r="O3808" s="466"/>
      <c r="P3808" s="467"/>
      <c r="Q3808" s="482"/>
      <c r="R3808" s="875"/>
      <c r="S3808" s="875"/>
      <c r="T3808" s="483"/>
      <c r="U3808" s="466"/>
      <c r="V3808" s="467"/>
    </row>
    <row r="3809" spans="2:22" ht="3.65" customHeight="1">
      <c r="B3809" s="212"/>
      <c r="K3809" s="343"/>
      <c r="O3809" s="466"/>
      <c r="P3809" s="467"/>
      <c r="Q3809" s="482"/>
      <c r="R3809" s="875"/>
      <c r="S3809" s="875"/>
      <c r="T3809" s="483"/>
      <c r="U3809" s="466"/>
      <c r="V3809" s="467"/>
    </row>
    <row r="3810" spans="2:22" ht="3.65" customHeight="1">
      <c r="B3810" s="212"/>
      <c r="K3810" s="343"/>
      <c r="O3810" s="466"/>
      <c r="P3810" s="467"/>
      <c r="Q3810" s="482"/>
      <c r="R3810" s="875"/>
      <c r="S3810" s="875"/>
      <c r="T3810" s="483"/>
      <c r="U3810" s="466"/>
      <c r="V3810" s="467"/>
    </row>
    <row r="3811" spans="2:22" ht="3.65" customHeight="1">
      <c r="B3811" s="212"/>
      <c r="K3811" s="343"/>
      <c r="O3811" s="466"/>
      <c r="P3811" s="467"/>
      <c r="Q3811" s="482"/>
      <c r="R3811" s="875"/>
      <c r="S3811" s="875"/>
      <c r="T3811" s="483"/>
      <c r="U3811" s="466"/>
      <c r="V3811" s="467"/>
    </row>
    <row r="3812" spans="2:22" ht="3.65" customHeight="1">
      <c r="B3812" s="212"/>
      <c r="K3812" s="343"/>
      <c r="O3812" s="466"/>
      <c r="P3812" s="467"/>
      <c r="Q3812" s="482"/>
      <c r="R3812" s="875"/>
      <c r="S3812" s="875"/>
      <c r="T3812" s="483"/>
      <c r="U3812" s="466"/>
      <c r="V3812" s="467"/>
    </row>
    <row r="3813" spans="2:22" ht="3.65" customHeight="1">
      <c r="B3813" s="212"/>
      <c r="K3813" s="343"/>
      <c r="O3813" s="466"/>
      <c r="P3813" s="467"/>
      <c r="Q3813" s="482"/>
      <c r="R3813" s="875"/>
      <c r="S3813" s="875"/>
      <c r="T3813" s="483"/>
      <c r="U3813" s="466"/>
      <c r="V3813" s="467"/>
    </row>
    <row r="3814" spans="2:22" ht="3.65" customHeight="1">
      <c r="B3814" s="212"/>
      <c r="K3814" s="343"/>
      <c r="O3814" s="466"/>
      <c r="P3814" s="467"/>
      <c r="Q3814" s="482"/>
      <c r="R3814" s="875"/>
      <c r="S3814" s="875"/>
      <c r="T3814" s="483"/>
      <c r="U3814" s="466"/>
      <c r="V3814" s="467"/>
    </row>
    <row r="3815" spans="2:22" ht="3.65" customHeight="1">
      <c r="B3815" s="212"/>
      <c r="K3815" s="343"/>
      <c r="O3815" s="466"/>
      <c r="P3815" s="467"/>
      <c r="Q3815" s="482"/>
      <c r="R3815" s="875"/>
      <c r="S3815" s="875"/>
      <c r="T3815" s="483"/>
      <c r="U3815" s="466"/>
      <c r="V3815" s="467"/>
    </row>
    <row r="3816" spans="2:22" ht="3.65" customHeight="1">
      <c r="B3816" s="212"/>
      <c r="K3816" s="343"/>
      <c r="O3816" s="466"/>
      <c r="P3816" s="467"/>
      <c r="Q3816" s="482"/>
      <c r="R3816" s="875"/>
      <c r="S3816" s="875"/>
      <c r="T3816" s="483"/>
      <c r="U3816" s="466"/>
      <c r="V3816" s="467"/>
    </row>
    <row r="3817" spans="2:22" ht="3.65" customHeight="1">
      <c r="B3817" s="212"/>
      <c r="K3817" s="343"/>
      <c r="O3817" s="466"/>
      <c r="P3817" s="467"/>
      <c r="Q3817" s="482"/>
      <c r="R3817" s="875"/>
      <c r="S3817" s="875"/>
      <c r="T3817" s="483"/>
      <c r="U3817" s="466"/>
      <c r="V3817" s="467"/>
    </row>
    <row r="3818" spans="2:22" ht="3.65" customHeight="1">
      <c r="B3818" s="212"/>
      <c r="K3818" s="343"/>
      <c r="O3818" s="466"/>
      <c r="P3818" s="467"/>
      <c r="Q3818" s="482"/>
      <c r="R3818" s="875"/>
      <c r="S3818" s="875"/>
      <c r="T3818" s="483"/>
      <c r="U3818" s="466"/>
      <c r="V3818" s="467"/>
    </row>
    <row r="3819" spans="2:22" ht="3.65" customHeight="1">
      <c r="B3819" s="212"/>
      <c r="K3819" s="343"/>
      <c r="O3819" s="466"/>
      <c r="P3819" s="467"/>
      <c r="Q3819" s="482"/>
      <c r="R3819" s="875"/>
      <c r="S3819" s="875"/>
      <c r="T3819" s="483"/>
      <c r="U3819" s="466"/>
      <c r="V3819" s="467"/>
    </row>
    <row r="3820" spans="2:22" ht="3.65" customHeight="1">
      <c r="B3820" s="212"/>
      <c r="K3820" s="343"/>
      <c r="O3820" s="466"/>
      <c r="P3820" s="467"/>
      <c r="Q3820" s="482"/>
      <c r="R3820" s="875"/>
      <c r="S3820" s="875"/>
      <c r="T3820" s="483"/>
      <c r="U3820" s="466"/>
      <c r="V3820" s="467"/>
    </row>
    <row r="3821" spans="2:22" ht="3.65" customHeight="1">
      <c r="B3821" s="212"/>
      <c r="K3821" s="343"/>
      <c r="O3821" s="466"/>
      <c r="P3821" s="467"/>
      <c r="Q3821" s="482"/>
      <c r="R3821" s="875"/>
      <c r="S3821" s="875"/>
      <c r="T3821" s="483"/>
      <c r="U3821" s="466"/>
      <c r="V3821" s="467"/>
    </row>
    <row r="3822" spans="2:22" ht="3.65" customHeight="1">
      <c r="B3822" s="212"/>
      <c r="K3822" s="343"/>
      <c r="O3822" s="466"/>
      <c r="P3822" s="467"/>
      <c r="Q3822" s="482"/>
      <c r="R3822" s="875"/>
      <c r="S3822" s="875"/>
      <c r="T3822" s="483"/>
      <c r="U3822" s="466"/>
      <c r="V3822" s="467"/>
    </row>
    <row r="3823" spans="2:22" ht="3.65" customHeight="1">
      <c r="B3823" s="212"/>
      <c r="K3823" s="343"/>
      <c r="O3823" s="466"/>
      <c r="P3823" s="467"/>
      <c r="Q3823" s="482"/>
      <c r="R3823" s="875"/>
      <c r="S3823" s="875"/>
      <c r="T3823" s="483"/>
      <c r="U3823" s="466"/>
      <c r="V3823" s="467"/>
    </row>
    <row r="3824" spans="2:22" ht="3.65" customHeight="1">
      <c r="B3824" s="212"/>
      <c r="K3824" s="343"/>
      <c r="O3824" s="466"/>
      <c r="P3824" s="467"/>
      <c r="Q3824" s="482"/>
      <c r="R3824" s="875"/>
      <c r="S3824" s="875"/>
      <c r="T3824" s="483"/>
      <c r="U3824" s="466"/>
      <c r="V3824" s="467"/>
    </row>
    <row r="3825" spans="2:22" ht="3.65" customHeight="1">
      <c r="B3825" s="212"/>
      <c r="K3825" s="343"/>
      <c r="O3825" s="466"/>
      <c r="P3825" s="467"/>
      <c r="Q3825" s="482"/>
      <c r="R3825" s="875"/>
      <c r="S3825" s="875"/>
      <c r="T3825" s="483"/>
      <c r="U3825" s="466"/>
      <c r="V3825" s="467"/>
    </row>
    <row r="3826" spans="2:22" ht="3.65" customHeight="1">
      <c r="B3826" s="212"/>
      <c r="K3826" s="343"/>
      <c r="O3826" s="466"/>
      <c r="P3826" s="467"/>
      <c r="Q3826" s="482"/>
      <c r="R3826" s="875"/>
      <c r="S3826" s="875"/>
      <c r="T3826" s="483"/>
      <c r="U3826" s="466"/>
      <c r="V3826" s="467"/>
    </row>
    <row r="3827" spans="2:22" ht="3.65" customHeight="1">
      <c r="B3827" s="212"/>
      <c r="K3827" s="343"/>
      <c r="O3827" s="466"/>
      <c r="P3827" s="467"/>
      <c r="Q3827" s="482"/>
      <c r="R3827" s="875"/>
      <c r="S3827" s="875"/>
      <c r="T3827" s="483"/>
      <c r="U3827" s="466"/>
      <c r="V3827" s="467"/>
    </row>
    <row r="3828" spans="2:22" ht="3.65" customHeight="1">
      <c r="B3828" s="212"/>
      <c r="K3828" s="343"/>
      <c r="O3828" s="466"/>
      <c r="P3828" s="467"/>
      <c r="Q3828" s="482"/>
      <c r="R3828" s="875"/>
      <c r="S3828" s="875"/>
      <c r="T3828" s="483"/>
      <c r="U3828" s="466"/>
      <c r="V3828" s="467"/>
    </row>
    <row r="3829" spans="2:22" ht="3.65" customHeight="1">
      <c r="B3829" s="212"/>
      <c r="K3829" s="343"/>
      <c r="O3829" s="466"/>
      <c r="P3829" s="467"/>
      <c r="Q3829" s="482"/>
      <c r="R3829" s="875"/>
      <c r="S3829" s="875"/>
      <c r="T3829" s="483"/>
      <c r="U3829" s="466"/>
      <c r="V3829" s="467"/>
    </row>
    <row r="3830" spans="2:22" ht="3.65" customHeight="1">
      <c r="B3830" s="212"/>
      <c r="K3830" s="343"/>
      <c r="O3830" s="466"/>
      <c r="P3830" s="467"/>
      <c r="Q3830" s="482"/>
      <c r="R3830" s="875"/>
      <c r="S3830" s="875"/>
      <c r="T3830" s="483"/>
      <c r="U3830" s="466"/>
      <c r="V3830" s="467"/>
    </row>
    <row r="3831" spans="2:22" ht="3.65" customHeight="1">
      <c r="B3831" s="212"/>
      <c r="K3831" s="343"/>
      <c r="O3831" s="466"/>
      <c r="P3831" s="467"/>
      <c r="Q3831" s="482"/>
      <c r="R3831" s="875"/>
      <c r="S3831" s="875"/>
      <c r="T3831" s="483"/>
      <c r="U3831" s="466"/>
      <c r="V3831" s="467"/>
    </row>
    <row r="3832" spans="2:22" ht="3.65" customHeight="1">
      <c r="B3832" s="212"/>
      <c r="K3832" s="343"/>
      <c r="O3832" s="466"/>
      <c r="P3832" s="467"/>
      <c r="Q3832" s="482"/>
      <c r="R3832" s="875"/>
      <c r="S3832" s="875"/>
      <c r="T3832" s="483"/>
      <c r="U3832" s="466"/>
      <c r="V3832" s="467"/>
    </row>
    <row r="3833" spans="2:22" ht="3.65" customHeight="1">
      <c r="B3833" s="212"/>
      <c r="K3833" s="343"/>
      <c r="O3833" s="466"/>
      <c r="P3833" s="467"/>
      <c r="Q3833" s="482"/>
      <c r="R3833" s="875"/>
      <c r="S3833" s="875"/>
      <c r="T3833" s="483"/>
      <c r="U3833" s="466"/>
      <c r="V3833" s="467"/>
    </row>
    <row r="3834" spans="2:22" ht="3.65" customHeight="1">
      <c r="B3834" s="212"/>
      <c r="K3834" s="343"/>
      <c r="O3834" s="466"/>
      <c r="P3834" s="467"/>
      <c r="Q3834" s="482"/>
      <c r="R3834" s="875"/>
      <c r="S3834" s="875"/>
      <c r="T3834" s="483"/>
      <c r="U3834" s="466"/>
      <c r="V3834" s="467"/>
    </row>
    <row r="3835" spans="2:22" ht="3.65" customHeight="1">
      <c r="B3835" s="212"/>
      <c r="K3835" s="343"/>
      <c r="O3835" s="466"/>
      <c r="P3835" s="467"/>
      <c r="Q3835" s="482"/>
      <c r="R3835" s="875"/>
      <c r="S3835" s="875"/>
      <c r="T3835" s="483"/>
      <c r="U3835" s="466"/>
      <c r="V3835" s="467"/>
    </row>
    <row r="3836" spans="2:22" ht="3.65" customHeight="1">
      <c r="B3836" s="212"/>
      <c r="K3836" s="343"/>
      <c r="O3836" s="466"/>
      <c r="P3836" s="467"/>
      <c r="Q3836" s="482"/>
      <c r="R3836" s="875"/>
      <c r="S3836" s="875"/>
      <c r="T3836" s="483"/>
      <c r="U3836" s="466"/>
      <c r="V3836" s="467"/>
    </row>
    <row r="3837" spans="2:22" ht="3.65" customHeight="1">
      <c r="B3837" s="212"/>
      <c r="K3837" s="343"/>
      <c r="O3837" s="466"/>
      <c r="P3837" s="467"/>
      <c r="Q3837" s="482"/>
      <c r="R3837" s="875"/>
      <c r="S3837" s="875"/>
      <c r="T3837" s="483"/>
      <c r="U3837" s="466"/>
      <c r="V3837" s="467"/>
    </row>
    <row r="3838" spans="2:22" ht="3.65" customHeight="1">
      <c r="B3838" s="212"/>
      <c r="K3838" s="343"/>
      <c r="O3838" s="466"/>
      <c r="P3838" s="467"/>
      <c r="Q3838" s="482"/>
      <c r="R3838" s="875"/>
      <c r="S3838" s="875"/>
      <c r="T3838" s="483"/>
      <c r="U3838" s="466"/>
      <c r="V3838" s="467"/>
    </row>
    <row r="3839" spans="2:22" ht="3.65" customHeight="1">
      <c r="B3839" s="212"/>
      <c r="K3839" s="343"/>
      <c r="O3839" s="466"/>
      <c r="P3839" s="467"/>
      <c r="Q3839" s="482"/>
      <c r="R3839" s="875"/>
      <c r="S3839" s="875"/>
      <c r="T3839" s="483"/>
      <c r="U3839" s="466"/>
      <c r="V3839" s="467"/>
    </row>
    <row r="3840" spans="2:22" ht="3.65" customHeight="1">
      <c r="B3840" s="212"/>
      <c r="K3840" s="343"/>
      <c r="O3840" s="466"/>
      <c r="P3840" s="467"/>
      <c r="Q3840" s="482"/>
      <c r="R3840" s="875"/>
      <c r="S3840" s="875"/>
      <c r="T3840" s="483"/>
      <c r="U3840" s="466"/>
      <c r="V3840" s="467"/>
    </row>
    <row r="3841" spans="2:22" ht="3.65" customHeight="1">
      <c r="B3841" s="212"/>
      <c r="K3841" s="343"/>
      <c r="O3841" s="466"/>
      <c r="P3841" s="467"/>
      <c r="Q3841" s="482"/>
      <c r="R3841" s="875"/>
      <c r="S3841" s="875"/>
      <c r="T3841" s="483"/>
      <c r="U3841" s="466"/>
      <c r="V3841" s="467"/>
    </row>
    <row r="3842" spans="2:22" ht="3.65" customHeight="1">
      <c r="B3842" s="212"/>
      <c r="K3842" s="343"/>
      <c r="O3842" s="466"/>
      <c r="P3842" s="467"/>
      <c r="Q3842" s="482"/>
      <c r="R3842" s="875"/>
      <c r="S3842" s="875"/>
      <c r="T3842" s="483"/>
      <c r="U3842" s="466"/>
      <c r="V3842" s="467"/>
    </row>
    <row r="3843" spans="2:22" ht="3.65" customHeight="1">
      <c r="B3843" s="212"/>
      <c r="K3843" s="343"/>
      <c r="O3843" s="466"/>
      <c r="P3843" s="467"/>
      <c r="Q3843" s="482"/>
      <c r="R3843" s="875"/>
      <c r="S3843" s="875"/>
      <c r="T3843" s="483"/>
      <c r="U3843" s="466"/>
      <c r="V3843" s="467"/>
    </row>
    <row r="3844" spans="2:22" ht="3.65" customHeight="1">
      <c r="B3844" s="212"/>
      <c r="K3844" s="343"/>
      <c r="O3844" s="466"/>
      <c r="P3844" s="467"/>
      <c r="Q3844" s="482"/>
      <c r="R3844" s="875"/>
      <c r="S3844" s="875"/>
      <c r="T3844" s="483"/>
      <c r="U3844" s="466"/>
      <c r="V3844" s="467"/>
    </row>
    <row r="3845" spans="2:22" ht="3.65" customHeight="1">
      <c r="B3845" s="212"/>
      <c r="K3845" s="343"/>
      <c r="O3845" s="466"/>
      <c r="P3845" s="467"/>
      <c r="Q3845" s="482"/>
      <c r="R3845" s="875"/>
      <c r="S3845" s="875"/>
      <c r="T3845" s="483"/>
      <c r="U3845" s="466"/>
      <c r="V3845" s="467"/>
    </row>
    <row r="3846" spans="2:22" ht="3.65" customHeight="1">
      <c r="B3846" s="212"/>
      <c r="K3846" s="343"/>
      <c r="O3846" s="466"/>
      <c r="P3846" s="467"/>
      <c r="Q3846" s="482"/>
      <c r="R3846" s="875"/>
      <c r="S3846" s="875"/>
      <c r="T3846" s="483"/>
      <c r="U3846" s="466"/>
      <c r="V3846" s="467"/>
    </row>
    <row r="3847" spans="2:22" ht="3.65" customHeight="1">
      <c r="B3847" s="212"/>
      <c r="K3847" s="343"/>
      <c r="O3847" s="466"/>
      <c r="P3847" s="467"/>
      <c r="Q3847" s="482"/>
      <c r="R3847" s="875"/>
      <c r="S3847" s="875"/>
      <c r="T3847" s="483"/>
      <c r="U3847" s="466"/>
      <c r="V3847" s="467"/>
    </row>
    <row r="3848" spans="2:22" ht="3.65" customHeight="1">
      <c r="B3848" s="212"/>
      <c r="K3848" s="343"/>
      <c r="O3848" s="466"/>
      <c r="P3848" s="467"/>
      <c r="Q3848" s="482"/>
      <c r="R3848" s="875"/>
      <c r="S3848" s="875"/>
      <c r="T3848" s="483"/>
      <c r="U3848" s="466"/>
      <c r="V3848" s="467"/>
    </row>
    <row r="3849" spans="2:22" ht="3.65" customHeight="1">
      <c r="B3849" s="212"/>
      <c r="K3849" s="343"/>
      <c r="O3849" s="466"/>
      <c r="P3849" s="467"/>
      <c r="Q3849" s="482"/>
      <c r="R3849" s="875"/>
      <c r="S3849" s="875"/>
      <c r="T3849" s="483"/>
      <c r="U3849" s="466"/>
      <c r="V3849" s="467"/>
    </row>
    <row r="3850" spans="2:22" ht="3.65" customHeight="1">
      <c r="B3850" s="212"/>
      <c r="K3850" s="343"/>
      <c r="O3850" s="466"/>
      <c r="P3850" s="467"/>
      <c r="Q3850" s="482"/>
      <c r="R3850" s="875"/>
      <c r="S3850" s="875"/>
      <c r="T3850" s="483"/>
      <c r="U3850" s="466"/>
      <c r="V3850" s="467"/>
    </row>
    <row r="3851" spans="2:22" ht="3.65" customHeight="1">
      <c r="B3851" s="212"/>
      <c r="K3851" s="343"/>
      <c r="O3851" s="466"/>
      <c r="P3851" s="467"/>
      <c r="Q3851" s="482"/>
      <c r="R3851" s="875"/>
      <c r="S3851" s="875"/>
      <c r="T3851" s="483"/>
      <c r="U3851" s="466"/>
      <c r="V3851" s="467"/>
    </row>
    <row r="3852" spans="2:22" ht="3.65" customHeight="1">
      <c r="B3852" s="212"/>
      <c r="K3852" s="343"/>
      <c r="O3852" s="466"/>
      <c r="P3852" s="467"/>
      <c r="Q3852" s="482"/>
      <c r="R3852" s="875"/>
      <c r="S3852" s="875"/>
      <c r="T3852" s="483"/>
      <c r="U3852" s="466"/>
      <c r="V3852" s="467"/>
    </row>
    <row r="3853" spans="2:22" ht="3.65" customHeight="1">
      <c r="B3853" s="212"/>
      <c r="K3853" s="343"/>
      <c r="O3853" s="466"/>
      <c r="P3853" s="467"/>
      <c r="Q3853" s="482"/>
      <c r="R3853" s="875"/>
      <c r="S3853" s="875"/>
      <c r="T3853" s="483"/>
      <c r="U3853" s="466"/>
      <c r="V3853" s="467"/>
    </row>
    <row r="3854" spans="2:22" ht="3.65" customHeight="1">
      <c r="B3854" s="212"/>
      <c r="K3854" s="343"/>
      <c r="O3854" s="466"/>
      <c r="P3854" s="467"/>
      <c r="Q3854" s="482"/>
      <c r="R3854" s="875"/>
      <c r="S3854" s="875"/>
      <c r="T3854" s="483"/>
      <c r="U3854" s="466"/>
      <c r="V3854" s="467"/>
    </row>
    <row r="3855" spans="2:22" ht="3.65" customHeight="1">
      <c r="B3855" s="212"/>
      <c r="K3855" s="343"/>
      <c r="O3855" s="466"/>
      <c r="P3855" s="467"/>
      <c r="Q3855" s="482"/>
      <c r="R3855" s="899"/>
      <c r="S3855" s="900"/>
      <c r="T3855" s="483"/>
      <c r="U3855" s="466"/>
      <c r="V3855" s="467"/>
    </row>
    <row r="3856" spans="2:22" ht="3.65" customHeight="1">
      <c r="B3856" s="212"/>
      <c r="K3856" s="343"/>
      <c r="O3856" s="466"/>
      <c r="P3856" s="467"/>
      <c r="Q3856" s="482"/>
      <c r="R3856" s="902"/>
      <c r="S3856" s="904"/>
      <c r="T3856" s="483"/>
      <c r="U3856" s="466"/>
      <c r="V3856" s="467"/>
    </row>
    <row r="3857" spans="2:109" ht="3.65" customHeight="1">
      <c r="B3857" s="212"/>
      <c r="K3857" s="343"/>
      <c r="O3857" s="466"/>
      <c r="P3857" s="467"/>
      <c r="Q3857" s="22"/>
      <c r="R3857" s="22"/>
      <c r="S3857" s="22"/>
      <c r="T3857" s="22"/>
      <c r="U3857" s="466"/>
      <c r="V3857" s="467"/>
    </row>
    <row r="3858" spans="2:109" ht="3.65" customHeight="1">
      <c r="B3858" s="212"/>
      <c r="K3858" s="343"/>
      <c r="O3858" s="466"/>
      <c r="P3858" s="467"/>
      <c r="Q3858" s="22"/>
      <c r="R3858" s="22"/>
      <c r="S3858" s="22"/>
      <c r="T3858" s="22"/>
      <c r="U3858" s="466"/>
      <c r="V3858" s="467"/>
    </row>
    <row r="3859" spans="2:109" ht="3.65" customHeight="1">
      <c r="B3859" s="212"/>
      <c r="K3859" s="343"/>
      <c r="O3859" s="466"/>
      <c r="P3859" s="467"/>
      <c r="Q3859" s="22"/>
      <c r="R3859" s="22"/>
      <c r="S3859" s="22"/>
      <c r="T3859" s="22"/>
      <c r="U3859" s="466"/>
      <c r="V3859" s="467"/>
    </row>
    <row r="3860" spans="2:109" ht="3.65" customHeight="1">
      <c r="B3860" s="212"/>
      <c r="K3860" s="343"/>
      <c r="O3860" s="466"/>
      <c r="P3860" s="467"/>
      <c r="Q3860" s="22"/>
      <c r="R3860" s="22"/>
      <c r="S3860" s="22"/>
      <c r="T3860" s="22"/>
      <c r="U3860" s="466"/>
      <c r="V3860" s="467"/>
    </row>
    <row r="3861" spans="2:109" ht="3.65" customHeight="1">
      <c r="B3861" s="212"/>
      <c r="K3861" s="343"/>
      <c r="O3861" s="466"/>
      <c r="P3861" s="467"/>
      <c r="Q3861" s="993" t="s">
        <v>220</v>
      </c>
      <c r="R3861" s="994"/>
      <c r="S3861" s="994"/>
      <c r="T3861" s="995"/>
      <c r="U3861" s="466"/>
      <c r="V3861" s="467"/>
    </row>
    <row r="3862" spans="2:109" ht="3.65" customHeight="1">
      <c r="B3862" s="212"/>
      <c r="K3862" s="343"/>
      <c r="O3862" s="462"/>
      <c r="P3862" s="465"/>
      <c r="Q3862" s="996"/>
      <c r="R3862" s="997"/>
      <c r="S3862" s="997"/>
      <c r="T3862" s="998"/>
      <c r="U3862" s="462"/>
      <c r="V3862" s="465"/>
    </row>
    <row r="3863" spans="2:109" ht="3.65" customHeight="1">
      <c r="B3863" s="212"/>
      <c r="K3863" s="343"/>
      <c r="O3863" s="459"/>
      <c r="P3863" s="460"/>
      <c r="Q3863" s="460"/>
      <c r="R3863" s="460"/>
      <c r="S3863" s="460"/>
      <c r="T3863" s="460"/>
      <c r="U3863" s="460"/>
      <c r="V3863" s="461"/>
    </row>
    <row r="3864" spans="2:109" ht="3.65" customHeight="1">
      <c r="B3864" s="212"/>
      <c r="K3864" s="343"/>
      <c r="O3864" s="462"/>
      <c r="P3864" s="463"/>
      <c r="Q3864" s="463"/>
      <c r="R3864" s="463"/>
      <c r="S3864" s="463"/>
      <c r="T3864" s="463"/>
      <c r="U3864" s="463"/>
      <c r="V3864" s="465"/>
    </row>
    <row r="3865" spans="2:109" ht="3.65" customHeight="1">
      <c r="B3865" s="212"/>
      <c r="K3865" s="343"/>
      <c r="O3865" s="473"/>
      <c r="P3865" s="474"/>
      <c r="Q3865" s="474"/>
      <c r="R3865" s="474"/>
      <c r="S3865" s="474"/>
      <c r="T3865" s="474"/>
      <c r="U3865" s="474"/>
      <c r="V3865" s="475"/>
    </row>
    <row r="3866" spans="2:109" ht="3.65" customHeight="1">
      <c r="B3866" s="212"/>
      <c r="K3866" s="343"/>
      <c r="O3866" s="476"/>
      <c r="P3866" s="477"/>
      <c r="Q3866" s="477"/>
      <c r="R3866" s="477"/>
      <c r="S3866" s="477"/>
      <c r="T3866" s="477"/>
      <c r="U3866" s="477"/>
      <c r="V3866" s="478"/>
    </row>
    <row r="3867" spans="2:109" ht="3.65" customHeight="1">
      <c r="B3867" s="212"/>
      <c r="K3867" s="343"/>
      <c r="O3867" s="476"/>
      <c r="P3867" s="477"/>
      <c r="Q3867" s="477"/>
      <c r="R3867" s="477"/>
      <c r="S3867" s="477"/>
      <c r="T3867" s="477"/>
      <c r="U3867" s="477"/>
      <c r="V3867" s="478"/>
    </row>
    <row r="3868" spans="2:109" ht="3.65" customHeight="1">
      <c r="B3868" s="212"/>
      <c r="K3868" s="343"/>
      <c r="O3868" s="479"/>
      <c r="P3868" s="480"/>
      <c r="Q3868" s="480"/>
      <c r="R3868" s="480"/>
      <c r="S3868" s="480"/>
      <c r="T3868" s="480"/>
      <c r="U3868" s="480"/>
      <c r="V3868" s="481"/>
    </row>
    <row r="3869" spans="2:109" ht="3.65" customHeight="1">
      <c r="B3869" s="212"/>
      <c r="K3869" s="343"/>
    </row>
    <row r="3870" spans="2:109" ht="3.65" customHeight="1">
      <c r="B3870" s="205"/>
      <c r="C3870" s="259"/>
      <c r="D3870" s="259"/>
      <c r="E3870" s="259"/>
      <c r="F3870" s="259"/>
      <c r="G3870" s="259"/>
      <c r="H3870" s="259"/>
      <c r="I3870" s="259"/>
      <c r="J3870" s="259"/>
      <c r="K3870" s="323"/>
      <c r="L3870" s="259"/>
      <c r="M3870" s="259"/>
      <c r="N3870" s="259"/>
      <c r="O3870" s="259"/>
      <c r="P3870" s="259"/>
      <c r="Q3870" s="259"/>
      <c r="R3870" s="259"/>
      <c r="S3870" s="259"/>
      <c r="T3870" s="259"/>
      <c r="U3870" s="259"/>
      <c r="V3870" s="259"/>
      <c r="W3870" s="259"/>
      <c r="X3870" s="259"/>
      <c r="Y3870" s="259"/>
      <c r="Z3870" s="259"/>
      <c r="AA3870" s="259"/>
      <c r="AB3870" s="259"/>
      <c r="AC3870" s="259"/>
      <c r="AD3870" s="259"/>
      <c r="AE3870" s="259"/>
      <c r="AF3870" s="259"/>
      <c r="AG3870" s="259"/>
      <c r="AH3870" s="259"/>
      <c r="AI3870" s="259"/>
      <c r="AJ3870" s="259"/>
      <c r="AK3870" s="259"/>
      <c r="AL3870" s="259"/>
      <c r="AM3870" s="259"/>
      <c r="AN3870" s="259"/>
      <c r="AO3870" s="259"/>
      <c r="AP3870" s="259"/>
      <c r="AQ3870" s="259"/>
      <c r="AR3870" s="259"/>
      <c r="AS3870" s="259"/>
      <c r="AT3870" s="259"/>
      <c r="AU3870" s="259"/>
      <c r="AV3870" s="259"/>
      <c r="AW3870" s="259"/>
      <c r="AX3870" s="259"/>
      <c r="AY3870" s="259"/>
      <c r="AZ3870" s="259"/>
      <c r="BA3870" s="259"/>
      <c r="BB3870" s="259"/>
      <c r="BC3870" s="259"/>
      <c r="BD3870" s="259"/>
      <c r="BE3870" s="259"/>
      <c r="BF3870" s="259"/>
      <c r="BG3870" s="259"/>
      <c r="BH3870" s="259"/>
      <c r="BI3870" s="259"/>
      <c r="BJ3870" s="259"/>
      <c r="BK3870" s="259"/>
      <c r="BL3870" s="259"/>
      <c r="BM3870" s="259"/>
      <c r="BN3870" s="259"/>
      <c r="BO3870" s="259"/>
      <c r="BP3870" s="259"/>
      <c r="BQ3870" s="259"/>
      <c r="BR3870" s="259"/>
      <c r="BS3870" s="259"/>
      <c r="BT3870" s="259"/>
      <c r="BU3870" s="259"/>
      <c r="BV3870" s="259"/>
      <c r="BW3870" s="259"/>
      <c r="BX3870" s="259"/>
      <c r="BY3870" s="259"/>
      <c r="BZ3870" s="259"/>
      <c r="CA3870" s="259"/>
      <c r="CB3870" s="259"/>
      <c r="CC3870" s="259"/>
      <c r="CD3870" s="259"/>
      <c r="CE3870" s="259"/>
      <c r="CF3870" s="259"/>
      <c r="CG3870" s="259"/>
      <c r="CH3870" s="259"/>
      <c r="CI3870" s="259"/>
      <c r="CJ3870" s="259"/>
      <c r="CK3870" s="259"/>
      <c r="CL3870" s="259"/>
      <c r="CM3870" s="259"/>
      <c r="CN3870" s="259"/>
      <c r="CO3870" s="259"/>
      <c r="CP3870" s="259"/>
      <c r="CQ3870" s="259"/>
      <c r="CR3870" s="259"/>
      <c r="CS3870" s="259"/>
      <c r="CT3870" s="259"/>
      <c r="CU3870" s="259"/>
      <c r="CV3870" s="259"/>
      <c r="CW3870" s="259"/>
      <c r="CX3870" s="259"/>
      <c r="CY3870" s="259"/>
      <c r="CZ3870" s="259"/>
      <c r="DA3870" s="259"/>
      <c r="DB3870" s="259"/>
      <c r="DC3870" s="259"/>
      <c r="DD3870" s="259"/>
      <c r="DE3870" s="259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24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40" t="str">
        <f>"T_VBB"&amp;"X"&amp;G3872&amp;"X"&amp;I3872&amp;"X"&amp;J3872</f>
        <v>T_VBBX1250X1X2000</v>
      </c>
      <c r="C3872" s="208"/>
      <c r="D3872" s="209" t="s">
        <v>75</v>
      </c>
      <c r="E3872" s="341" t="s">
        <v>220</v>
      </c>
      <c r="F3872" s="208" t="s">
        <v>125</v>
      </c>
      <c r="G3872" s="456">
        <v>1250</v>
      </c>
      <c r="H3872" s="325" t="s">
        <v>234</v>
      </c>
      <c r="I3872" s="457" t="s">
        <v>238</v>
      </c>
      <c r="J3872" s="210">
        <v>2000</v>
      </c>
      <c r="K3872" s="342"/>
      <c r="L3872" s="260"/>
      <c r="M3872" s="260"/>
      <c r="N3872" s="260"/>
      <c r="O3872" s="260"/>
      <c r="P3872" s="260"/>
      <c r="Q3872" s="260"/>
      <c r="R3872" s="260"/>
      <c r="S3872" s="260"/>
      <c r="T3872" s="260"/>
      <c r="U3872" s="260"/>
      <c r="V3872" s="260"/>
      <c r="W3872" s="260"/>
      <c r="X3872" s="260"/>
      <c r="Y3872" s="260"/>
      <c r="Z3872" s="260"/>
      <c r="AA3872" s="260"/>
      <c r="AB3872" s="260"/>
      <c r="AC3872" s="260"/>
      <c r="AD3872" s="260"/>
      <c r="AE3872" s="260"/>
      <c r="AF3872" s="260"/>
      <c r="AG3872" s="260"/>
      <c r="AH3872" s="260"/>
      <c r="AI3872" s="260"/>
      <c r="AJ3872" s="260"/>
      <c r="AK3872" s="260"/>
      <c r="AL3872" s="260"/>
      <c r="AM3872" s="260"/>
      <c r="AN3872" s="260"/>
      <c r="AO3872" s="260"/>
      <c r="AP3872" s="260"/>
      <c r="AQ3872" s="260"/>
      <c r="AR3872" s="260"/>
      <c r="AS3872" s="260"/>
      <c r="AT3872" s="260"/>
      <c r="AU3872" s="260"/>
      <c r="AV3872" s="260"/>
      <c r="AW3872" s="260"/>
      <c r="AX3872" s="260"/>
      <c r="AY3872" s="260"/>
      <c r="AZ3872" s="260"/>
      <c r="BA3872" s="260"/>
      <c r="BB3872" s="260"/>
      <c r="BC3872" s="260"/>
      <c r="BD3872" s="260"/>
      <c r="BE3872" s="260"/>
      <c r="BF3872" s="260"/>
      <c r="BG3872" s="260"/>
      <c r="BH3872" s="260"/>
      <c r="BI3872" s="260"/>
      <c r="BJ3872" s="260"/>
      <c r="BK3872" s="260"/>
      <c r="BL3872" s="260"/>
      <c r="BM3872" s="260"/>
      <c r="BN3872" s="260"/>
      <c r="BO3872" s="260"/>
      <c r="BP3872" s="260"/>
      <c r="BQ3872" s="260"/>
      <c r="BR3872" s="260"/>
      <c r="BS3872" s="260"/>
      <c r="BT3872" s="260"/>
      <c r="BU3872" s="260"/>
      <c r="BV3872" s="260"/>
      <c r="BW3872" s="260"/>
      <c r="BX3872" s="260"/>
      <c r="BY3872" s="260"/>
      <c r="BZ3872" s="260"/>
      <c r="CA3872" s="260"/>
      <c r="CB3872" s="260"/>
      <c r="CC3872" s="260"/>
      <c r="CD3872" s="260"/>
      <c r="CE3872" s="260"/>
      <c r="CF3872" s="260"/>
      <c r="CG3872" s="260"/>
      <c r="CH3872" s="260"/>
      <c r="CI3872" s="260"/>
      <c r="CJ3872" s="260"/>
      <c r="CK3872" s="260"/>
      <c r="CL3872" s="260"/>
      <c r="CM3872" s="260"/>
      <c r="CN3872" s="260"/>
      <c r="CO3872" s="260"/>
      <c r="CP3872" s="260"/>
      <c r="CQ3872" s="260"/>
      <c r="CR3872" s="260"/>
      <c r="CS3872" s="260"/>
      <c r="CT3872" s="260"/>
      <c r="CU3872" s="260"/>
      <c r="CV3872" s="260"/>
      <c r="CW3872" s="260"/>
      <c r="CX3872" s="260"/>
      <c r="CY3872" s="260"/>
      <c r="CZ3872" s="260"/>
      <c r="DA3872" s="260"/>
      <c r="DB3872" s="260"/>
      <c r="DC3872" s="260"/>
      <c r="DD3872" s="260"/>
      <c r="DE3872" s="260"/>
    </row>
    <row r="3873" spans="2:22" ht="3.65" customHeight="1">
      <c r="B3873" s="326" t="str">
        <f>MID(D3872,1,1)&amp;"_"&amp;E3872&amp;"X"&amp;MID(H3872,3,4)&amp;"X"&amp;MID(J3872,3,4)&amp;G3872&amp;I3872</f>
        <v>T_VBBX200X0012501</v>
      </c>
      <c r="K3873" s="343"/>
    </row>
    <row r="3874" spans="2:22" ht="3.65" customHeight="1">
      <c r="B3874" s="212"/>
      <c r="K3874" s="343"/>
      <c r="O3874" s="459"/>
      <c r="P3874" s="460"/>
      <c r="Q3874" s="460"/>
      <c r="R3874" s="460"/>
      <c r="S3874" s="460"/>
      <c r="T3874" s="460"/>
      <c r="U3874" s="460"/>
      <c r="V3874" s="461"/>
    </row>
    <row r="3875" spans="2:22" ht="3.65" customHeight="1">
      <c r="B3875" s="212"/>
      <c r="K3875" s="343"/>
      <c r="O3875" s="462"/>
      <c r="P3875" s="463"/>
      <c r="Q3875" s="463"/>
      <c r="R3875" s="463"/>
      <c r="S3875" s="463"/>
      <c r="T3875" s="463"/>
      <c r="U3875" s="463"/>
      <c r="V3875" s="465"/>
    </row>
    <row r="3876" spans="2:22" ht="3.65" customHeight="1">
      <c r="B3876" s="212"/>
      <c r="K3876" s="343"/>
      <c r="O3876" s="459"/>
      <c r="P3876" s="461"/>
      <c r="Q3876" s="991" t="s">
        <v>111</v>
      </c>
      <c r="R3876" s="970"/>
      <c r="S3876" s="970"/>
      <c r="T3876" s="971"/>
      <c r="U3876" s="459"/>
      <c r="V3876" s="461"/>
    </row>
    <row r="3877" spans="2:22" ht="3.65" customHeight="1">
      <c r="B3877" s="212"/>
      <c r="K3877" s="343"/>
      <c r="O3877" s="466"/>
      <c r="P3877" s="467"/>
      <c r="Q3877" s="992"/>
      <c r="R3877" s="958"/>
      <c r="S3877" s="958"/>
      <c r="T3877" s="965"/>
      <c r="U3877" s="466"/>
      <c r="V3877" s="467"/>
    </row>
    <row r="3878" spans="2:22" ht="3.65" customHeight="1">
      <c r="B3878" s="212"/>
      <c r="K3878" s="343"/>
      <c r="O3878" s="466"/>
      <c r="P3878" s="467"/>
      <c r="Q3878" s="482"/>
      <c r="R3878" s="896"/>
      <c r="S3878" s="928"/>
      <c r="T3878" s="483"/>
      <c r="U3878" s="466"/>
      <c r="V3878" s="467"/>
    </row>
    <row r="3879" spans="2:22" ht="3.65" customHeight="1">
      <c r="B3879" s="212"/>
      <c r="K3879" s="343"/>
      <c r="O3879" s="466"/>
      <c r="P3879" s="467"/>
      <c r="Q3879" s="482"/>
      <c r="R3879" s="899"/>
      <c r="S3879" s="900"/>
      <c r="T3879" s="483"/>
      <c r="U3879" s="466"/>
      <c r="V3879" s="467"/>
    </row>
    <row r="3880" spans="2:22" ht="3.65" customHeight="1">
      <c r="B3880" s="212"/>
      <c r="K3880" s="343"/>
      <c r="O3880" s="466"/>
      <c r="P3880" s="467"/>
      <c r="Q3880" s="482"/>
      <c r="R3880" s="875"/>
      <c r="S3880" s="875"/>
      <c r="T3880" s="483"/>
      <c r="U3880" s="466"/>
      <c r="V3880" s="467"/>
    </row>
    <row r="3881" spans="2:22" ht="3.65" customHeight="1">
      <c r="B3881" s="212"/>
      <c r="K3881" s="343"/>
      <c r="O3881" s="466"/>
      <c r="P3881" s="467"/>
      <c r="Q3881" s="482"/>
      <c r="R3881" s="875"/>
      <c r="S3881" s="875"/>
      <c r="T3881" s="483"/>
      <c r="U3881" s="466"/>
      <c r="V3881" s="467"/>
    </row>
    <row r="3882" spans="2:22" ht="3.65" customHeight="1">
      <c r="B3882" s="212"/>
      <c r="K3882" s="343"/>
      <c r="O3882" s="466"/>
      <c r="P3882" s="467"/>
      <c r="Q3882" s="482"/>
      <c r="R3882" s="875"/>
      <c r="S3882" s="875"/>
      <c r="T3882" s="483"/>
      <c r="U3882" s="466"/>
      <c r="V3882" s="467"/>
    </row>
    <row r="3883" spans="2:22" ht="3.65" customHeight="1">
      <c r="B3883" s="212"/>
      <c r="K3883" s="343"/>
      <c r="O3883" s="466"/>
      <c r="P3883" s="467"/>
      <c r="Q3883" s="482"/>
      <c r="R3883" s="875"/>
      <c r="S3883" s="875"/>
      <c r="T3883" s="483"/>
      <c r="U3883" s="466"/>
      <c r="V3883" s="467"/>
    </row>
    <row r="3884" spans="2:22" ht="3.65" customHeight="1">
      <c r="B3884" s="212"/>
      <c r="K3884" s="343"/>
      <c r="O3884" s="466"/>
      <c r="P3884" s="467"/>
      <c r="Q3884" s="482"/>
      <c r="R3884" s="875"/>
      <c r="S3884" s="875"/>
      <c r="T3884" s="483"/>
      <c r="U3884" s="466"/>
      <c r="V3884" s="467"/>
    </row>
    <row r="3885" spans="2:22" ht="3.65" customHeight="1">
      <c r="B3885" s="212"/>
      <c r="K3885" s="343"/>
      <c r="O3885" s="466"/>
      <c r="P3885" s="467"/>
      <c r="Q3885" s="482"/>
      <c r="R3885" s="875"/>
      <c r="S3885" s="875"/>
      <c r="T3885" s="483"/>
      <c r="U3885" s="466"/>
      <c r="V3885" s="467"/>
    </row>
    <row r="3886" spans="2:22" ht="3.65" customHeight="1">
      <c r="B3886" s="212"/>
      <c r="K3886" s="343"/>
      <c r="O3886" s="466"/>
      <c r="P3886" s="467"/>
      <c r="Q3886" s="482"/>
      <c r="R3886" s="875"/>
      <c r="S3886" s="875"/>
      <c r="T3886" s="483"/>
      <c r="U3886" s="466"/>
      <c r="V3886" s="467"/>
    </row>
    <row r="3887" spans="2:22" ht="3.65" customHeight="1">
      <c r="B3887" s="212"/>
      <c r="K3887" s="343"/>
      <c r="O3887" s="466"/>
      <c r="P3887" s="467"/>
      <c r="Q3887" s="482"/>
      <c r="R3887" s="875"/>
      <c r="S3887" s="875"/>
      <c r="T3887" s="483"/>
      <c r="U3887" s="466"/>
      <c r="V3887" s="467"/>
    </row>
    <row r="3888" spans="2:22" ht="3.65" customHeight="1">
      <c r="B3888" s="212"/>
      <c r="K3888" s="343"/>
      <c r="O3888" s="466"/>
      <c r="P3888" s="467"/>
      <c r="Q3888" s="482"/>
      <c r="R3888" s="875"/>
      <c r="S3888" s="875"/>
      <c r="T3888" s="483"/>
      <c r="U3888" s="466"/>
      <c r="V3888" s="467"/>
    </row>
    <row r="3889" spans="2:22" ht="3.65" customHeight="1">
      <c r="B3889" s="212"/>
      <c r="K3889" s="343"/>
      <c r="O3889" s="466"/>
      <c r="P3889" s="467"/>
      <c r="Q3889" s="482"/>
      <c r="R3889" s="875"/>
      <c r="S3889" s="875"/>
      <c r="T3889" s="483"/>
      <c r="U3889" s="466"/>
      <c r="V3889" s="467"/>
    </row>
    <row r="3890" spans="2:22" ht="3.65" customHeight="1">
      <c r="B3890" s="212"/>
      <c r="K3890" s="343"/>
      <c r="O3890" s="466"/>
      <c r="P3890" s="467"/>
      <c r="Q3890" s="482"/>
      <c r="R3890" s="875"/>
      <c r="S3890" s="875"/>
      <c r="T3890" s="483"/>
      <c r="U3890" s="466"/>
      <c r="V3890" s="467"/>
    </row>
    <row r="3891" spans="2:22" ht="3.65" customHeight="1">
      <c r="B3891" s="212"/>
      <c r="K3891" s="343"/>
      <c r="O3891" s="466"/>
      <c r="P3891" s="467"/>
      <c r="Q3891" s="482"/>
      <c r="R3891" s="875"/>
      <c r="S3891" s="875"/>
      <c r="T3891" s="483"/>
      <c r="U3891" s="466"/>
      <c r="V3891" s="467"/>
    </row>
    <row r="3892" spans="2:22" ht="3.65" customHeight="1">
      <c r="B3892" s="212"/>
      <c r="K3892" s="343"/>
      <c r="O3892" s="466"/>
      <c r="P3892" s="467"/>
      <c r="Q3892" s="482"/>
      <c r="R3892" s="875"/>
      <c r="S3892" s="875"/>
      <c r="T3892" s="483"/>
      <c r="U3892" s="466"/>
      <c r="V3892" s="467"/>
    </row>
    <row r="3893" spans="2:22" ht="3.65" customHeight="1">
      <c r="B3893" s="212"/>
      <c r="K3893" s="343"/>
      <c r="O3893" s="466"/>
      <c r="P3893" s="467"/>
      <c r="Q3893" s="482"/>
      <c r="R3893" s="875"/>
      <c r="S3893" s="875"/>
      <c r="T3893" s="483"/>
      <c r="U3893" s="466"/>
      <c r="V3893" s="467"/>
    </row>
    <row r="3894" spans="2:22" ht="3.65" customHeight="1">
      <c r="B3894" s="212"/>
      <c r="K3894" s="343"/>
      <c r="O3894" s="466"/>
      <c r="P3894" s="467"/>
      <c r="Q3894" s="482"/>
      <c r="R3894" s="875"/>
      <c r="S3894" s="875"/>
      <c r="T3894" s="483"/>
      <c r="U3894" s="466"/>
      <c r="V3894" s="467"/>
    </row>
    <row r="3895" spans="2:22" ht="3.65" customHeight="1">
      <c r="B3895" s="212"/>
      <c r="K3895" s="343"/>
      <c r="O3895" s="466"/>
      <c r="P3895" s="467"/>
      <c r="Q3895" s="482"/>
      <c r="R3895" s="875"/>
      <c r="S3895" s="875"/>
      <c r="T3895" s="483"/>
      <c r="U3895" s="466"/>
      <c r="V3895" s="467"/>
    </row>
    <row r="3896" spans="2:22" ht="3.65" customHeight="1">
      <c r="B3896" s="212"/>
      <c r="K3896" s="343"/>
      <c r="O3896" s="466"/>
      <c r="P3896" s="467"/>
      <c r="Q3896" s="482"/>
      <c r="R3896" s="875"/>
      <c r="S3896" s="875"/>
      <c r="T3896" s="483"/>
      <c r="U3896" s="466"/>
      <c r="V3896" s="467"/>
    </row>
    <row r="3897" spans="2:22" ht="3.65" customHeight="1">
      <c r="B3897" s="212"/>
      <c r="K3897" s="343"/>
      <c r="O3897" s="466"/>
      <c r="P3897" s="467"/>
      <c r="Q3897" s="482"/>
      <c r="R3897" s="875"/>
      <c r="S3897" s="875"/>
      <c r="T3897" s="483"/>
      <c r="U3897" s="466"/>
      <c r="V3897" s="467"/>
    </row>
    <row r="3898" spans="2:22" ht="3.65" customHeight="1">
      <c r="B3898" s="212"/>
      <c r="K3898" s="343"/>
      <c r="O3898" s="466"/>
      <c r="P3898" s="467"/>
      <c r="Q3898" s="482"/>
      <c r="R3898" s="875"/>
      <c r="S3898" s="875"/>
      <c r="T3898" s="483"/>
      <c r="U3898" s="466"/>
      <c r="V3898" s="467"/>
    </row>
    <row r="3899" spans="2:22" ht="3.65" customHeight="1">
      <c r="B3899" s="212"/>
      <c r="K3899" s="343"/>
      <c r="O3899" s="466"/>
      <c r="P3899" s="467"/>
      <c r="Q3899" s="482"/>
      <c r="R3899" s="875"/>
      <c r="S3899" s="875"/>
      <c r="T3899" s="483"/>
      <c r="U3899" s="466"/>
      <c r="V3899" s="467"/>
    </row>
    <row r="3900" spans="2:22" ht="3.65" customHeight="1">
      <c r="B3900" s="212"/>
      <c r="K3900" s="343"/>
      <c r="O3900" s="466"/>
      <c r="P3900" s="467"/>
      <c r="Q3900" s="482"/>
      <c r="R3900" s="875"/>
      <c r="S3900" s="875"/>
      <c r="T3900" s="483"/>
      <c r="U3900" s="466"/>
      <c r="V3900" s="467"/>
    </row>
    <row r="3901" spans="2:22" ht="3.65" customHeight="1">
      <c r="B3901" s="212"/>
      <c r="K3901" s="343"/>
      <c r="O3901" s="466"/>
      <c r="P3901" s="467"/>
      <c r="Q3901" s="482"/>
      <c r="R3901" s="875"/>
      <c r="S3901" s="875"/>
      <c r="T3901" s="483"/>
      <c r="U3901" s="466"/>
      <c r="V3901" s="467"/>
    </row>
    <row r="3902" spans="2:22" ht="3.65" customHeight="1">
      <c r="B3902" s="212"/>
      <c r="K3902" s="343"/>
      <c r="O3902" s="466"/>
      <c r="P3902" s="467"/>
      <c r="Q3902" s="482"/>
      <c r="R3902" s="875"/>
      <c r="S3902" s="875"/>
      <c r="T3902" s="483"/>
      <c r="U3902" s="466"/>
      <c r="V3902" s="467"/>
    </row>
    <row r="3903" spans="2:22" ht="3.65" customHeight="1">
      <c r="B3903" s="212"/>
      <c r="K3903" s="343"/>
      <c r="O3903" s="466"/>
      <c r="P3903" s="467"/>
      <c r="Q3903" s="482"/>
      <c r="R3903" s="875"/>
      <c r="S3903" s="875"/>
      <c r="T3903" s="483"/>
      <c r="U3903" s="466"/>
      <c r="V3903" s="467"/>
    </row>
    <row r="3904" spans="2:22" ht="3.65" customHeight="1">
      <c r="B3904" s="212"/>
      <c r="K3904" s="343"/>
      <c r="O3904" s="466"/>
      <c r="P3904" s="467"/>
      <c r="Q3904" s="482"/>
      <c r="R3904" s="875"/>
      <c r="S3904" s="875"/>
      <c r="T3904" s="483"/>
      <c r="U3904" s="466"/>
      <c r="V3904" s="467"/>
    </row>
    <row r="3905" spans="2:22" ht="3.65" customHeight="1">
      <c r="B3905" s="212"/>
      <c r="K3905" s="343"/>
      <c r="O3905" s="466"/>
      <c r="P3905" s="467"/>
      <c r="Q3905" s="482"/>
      <c r="R3905" s="875"/>
      <c r="S3905" s="875"/>
      <c r="T3905" s="483"/>
      <c r="U3905" s="466"/>
      <c r="V3905" s="467"/>
    </row>
    <row r="3906" spans="2:22" ht="3.65" customHeight="1">
      <c r="B3906" s="212"/>
      <c r="K3906" s="343"/>
      <c r="O3906" s="466"/>
      <c r="P3906" s="467"/>
      <c r="Q3906" s="482"/>
      <c r="R3906" s="875"/>
      <c r="S3906" s="875"/>
      <c r="T3906" s="483"/>
      <c r="U3906" s="466"/>
      <c r="V3906" s="467"/>
    </row>
    <row r="3907" spans="2:22" ht="3.65" customHeight="1">
      <c r="B3907" s="212"/>
      <c r="K3907" s="343"/>
      <c r="O3907" s="466"/>
      <c r="P3907" s="467"/>
      <c r="Q3907" s="482"/>
      <c r="R3907" s="875"/>
      <c r="S3907" s="875"/>
      <c r="T3907" s="483"/>
      <c r="U3907" s="466"/>
      <c r="V3907" s="467"/>
    </row>
    <row r="3908" spans="2:22" ht="3.65" customHeight="1">
      <c r="B3908" s="212"/>
      <c r="K3908" s="343"/>
      <c r="O3908" s="466"/>
      <c r="P3908" s="467"/>
      <c r="Q3908" s="482"/>
      <c r="R3908" s="875"/>
      <c r="S3908" s="875"/>
      <c r="T3908" s="483"/>
      <c r="U3908" s="466"/>
      <c r="V3908" s="467"/>
    </row>
    <row r="3909" spans="2:22" ht="3.65" customHeight="1">
      <c r="B3909" s="212"/>
      <c r="K3909" s="343"/>
      <c r="O3909" s="466"/>
      <c r="P3909" s="467"/>
      <c r="Q3909" s="482"/>
      <c r="R3909" s="875"/>
      <c r="S3909" s="875"/>
      <c r="T3909" s="483"/>
      <c r="U3909" s="466"/>
      <c r="V3909" s="467"/>
    </row>
    <row r="3910" spans="2:22" ht="3.65" customHeight="1">
      <c r="B3910" s="212"/>
      <c r="K3910" s="343"/>
      <c r="O3910" s="466"/>
      <c r="P3910" s="467"/>
      <c r="Q3910" s="482"/>
      <c r="R3910" s="875"/>
      <c r="S3910" s="875"/>
      <c r="T3910" s="483"/>
      <c r="U3910" s="466"/>
      <c r="V3910" s="467"/>
    </row>
    <row r="3911" spans="2:22" ht="3.65" customHeight="1">
      <c r="B3911" s="212"/>
      <c r="K3911" s="343"/>
      <c r="O3911" s="466"/>
      <c r="P3911" s="467"/>
      <c r="Q3911" s="482"/>
      <c r="R3911" s="875"/>
      <c r="S3911" s="875"/>
      <c r="T3911" s="483"/>
      <c r="U3911" s="466"/>
      <c r="V3911" s="467"/>
    </row>
    <row r="3912" spans="2:22" ht="3.65" customHeight="1">
      <c r="B3912" s="212"/>
      <c r="K3912" s="343"/>
      <c r="O3912" s="466"/>
      <c r="P3912" s="467"/>
      <c r="Q3912" s="482"/>
      <c r="R3912" s="875"/>
      <c r="S3912" s="875"/>
      <c r="T3912" s="483"/>
      <c r="U3912" s="466"/>
      <c r="V3912" s="467"/>
    </row>
    <row r="3913" spans="2:22" ht="3.65" customHeight="1">
      <c r="B3913" s="212"/>
      <c r="K3913" s="343"/>
      <c r="O3913" s="466"/>
      <c r="P3913" s="467"/>
      <c r="Q3913" s="482"/>
      <c r="R3913" s="875"/>
      <c r="S3913" s="875"/>
      <c r="T3913" s="483"/>
      <c r="U3913" s="466"/>
      <c r="V3913" s="467"/>
    </row>
    <row r="3914" spans="2:22" ht="3.65" customHeight="1">
      <c r="B3914" s="212"/>
      <c r="K3914" s="343"/>
      <c r="O3914" s="466"/>
      <c r="P3914" s="467"/>
      <c r="Q3914" s="482"/>
      <c r="R3914" s="875"/>
      <c r="S3914" s="875"/>
      <c r="T3914" s="483"/>
      <c r="U3914" s="466"/>
      <c r="V3914" s="467"/>
    </row>
    <row r="3915" spans="2:22" ht="3.65" customHeight="1">
      <c r="B3915" s="212"/>
      <c r="K3915" s="343"/>
      <c r="O3915" s="466"/>
      <c r="P3915" s="467"/>
      <c r="Q3915" s="482"/>
      <c r="R3915" s="875"/>
      <c r="S3915" s="875"/>
      <c r="T3915" s="483"/>
      <c r="U3915" s="466"/>
      <c r="V3915" s="467"/>
    </row>
    <row r="3916" spans="2:22" ht="3.65" customHeight="1">
      <c r="B3916" s="212"/>
      <c r="K3916" s="343"/>
      <c r="O3916" s="466"/>
      <c r="P3916" s="467"/>
      <c r="Q3916" s="482"/>
      <c r="R3916" s="875"/>
      <c r="S3916" s="875"/>
      <c r="T3916" s="483"/>
      <c r="U3916" s="466"/>
      <c r="V3916" s="467"/>
    </row>
    <row r="3917" spans="2:22" ht="3.65" customHeight="1">
      <c r="B3917" s="212"/>
      <c r="K3917" s="343"/>
      <c r="O3917" s="466"/>
      <c r="P3917" s="467"/>
      <c r="Q3917" s="482"/>
      <c r="R3917" s="875"/>
      <c r="S3917" s="875"/>
      <c r="T3917" s="483"/>
      <c r="U3917" s="466"/>
      <c r="V3917" s="467"/>
    </row>
    <row r="3918" spans="2:22" ht="3.65" customHeight="1">
      <c r="B3918" s="212"/>
      <c r="K3918" s="343"/>
      <c r="O3918" s="466"/>
      <c r="P3918" s="467"/>
      <c r="Q3918" s="482"/>
      <c r="R3918" s="875"/>
      <c r="S3918" s="875"/>
      <c r="T3918" s="483"/>
      <c r="U3918" s="466"/>
      <c r="V3918" s="467"/>
    </row>
    <row r="3919" spans="2:22" ht="3.65" customHeight="1">
      <c r="B3919" s="212"/>
      <c r="K3919" s="343"/>
      <c r="O3919" s="466"/>
      <c r="P3919" s="467"/>
      <c r="Q3919" s="482"/>
      <c r="R3919" s="875"/>
      <c r="S3919" s="875"/>
      <c r="T3919" s="483"/>
      <c r="U3919" s="466"/>
      <c r="V3919" s="467"/>
    </row>
    <row r="3920" spans="2:22" ht="3.65" customHeight="1">
      <c r="B3920" s="212"/>
      <c r="K3920" s="343"/>
      <c r="O3920" s="466"/>
      <c r="P3920" s="467"/>
      <c r="Q3920" s="482"/>
      <c r="R3920" s="875"/>
      <c r="S3920" s="875"/>
      <c r="T3920" s="483"/>
      <c r="U3920" s="466"/>
      <c r="V3920" s="467"/>
    </row>
    <row r="3921" spans="2:22" ht="3.65" customHeight="1">
      <c r="B3921" s="212"/>
      <c r="K3921" s="343"/>
      <c r="O3921" s="466"/>
      <c r="P3921" s="467"/>
      <c r="Q3921" s="482"/>
      <c r="R3921" s="875"/>
      <c r="S3921" s="875"/>
      <c r="T3921" s="483"/>
      <c r="U3921" s="466"/>
      <c r="V3921" s="467"/>
    </row>
    <row r="3922" spans="2:22" ht="3.65" customHeight="1">
      <c r="B3922" s="212"/>
      <c r="K3922" s="343"/>
      <c r="O3922" s="466"/>
      <c r="P3922" s="467"/>
      <c r="Q3922" s="482"/>
      <c r="R3922" s="875"/>
      <c r="S3922" s="875"/>
      <c r="T3922" s="483"/>
      <c r="U3922" s="466"/>
      <c r="V3922" s="467"/>
    </row>
    <row r="3923" spans="2:22" ht="3.65" customHeight="1">
      <c r="B3923" s="212"/>
      <c r="K3923" s="343"/>
      <c r="O3923" s="466"/>
      <c r="P3923" s="467"/>
      <c r="Q3923" s="482"/>
      <c r="R3923" s="875"/>
      <c r="S3923" s="875"/>
      <c r="T3923" s="483"/>
      <c r="U3923" s="466"/>
      <c r="V3923" s="467"/>
    </row>
    <row r="3924" spans="2:22" ht="3.65" customHeight="1">
      <c r="B3924" s="212"/>
      <c r="K3924" s="343"/>
      <c r="O3924" s="466"/>
      <c r="P3924" s="467"/>
      <c r="Q3924" s="482"/>
      <c r="R3924" s="875"/>
      <c r="S3924" s="875"/>
      <c r="T3924" s="483"/>
      <c r="U3924" s="466"/>
      <c r="V3924" s="467"/>
    </row>
    <row r="3925" spans="2:22" ht="3.65" customHeight="1">
      <c r="B3925" s="212"/>
      <c r="K3925" s="343"/>
      <c r="O3925" s="466"/>
      <c r="P3925" s="467"/>
      <c r="Q3925" s="482"/>
      <c r="R3925" s="875"/>
      <c r="S3925" s="875"/>
      <c r="T3925" s="483"/>
      <c r="U3925" s="466"/>
      <c r="V3925" s="467"/>
    </row>
    <row r="3926" spans="2:22" ht="3.65" customHeight="1">
      <c r="B3926" s="212"/>
      <c r="K3926" s="343"/>
      <c r="O3926" s="466"/>
      <c r="P3926" s="467"/>
      <c r="Q3926" s="482"/>
      <c r="R3926" s="875"/>
      <c r="S3926" s="875"/>
      <c r="T3926" s="483"/>
      <c r="U3926" s="466"/>
      <c r="V3926" s="467"/>
    </row>
    <row r="3927" spans="2:22" ht="3.65" customHeight="1">
      <c r="B3927" s="212"/>
      <c r="K3927" s="343"/>
      <c r="O3927" s="466"/>
      <c r="P3927" s="467"/>
      <c r="Q3927" s="482"/>
      <c r="R3927" s="875"/>
      <c r="S3927" s="875"/>
      <c r="T3927" s="483"/>
      <c r="U3927" s="466"/>
      <c r="V3927" s="467"/>
    </row>
    <row r="3928" spans="2:22" ht="3.65" customHeight="1">
      <c r="B3928" s="212"/>
      <c r="K3928" s="343"/>
      <c r="O3928" s="466"/>
      <c r="P3928" s="467"/>
      <c r="Q3928" s="482"/>
      <c r="R3928" s="875"/>
      <c r="S3928" s="875"/>
      <c r="T3928" s="483"/>
      <c r="U3928" s="466"/>
      <c r="V3928" s="467"/>
    </row>
    <row r="3929" spans="2:22" ht="3.65" customHeight="1">
      <c r="B3929" s="212"/>
      <c r="K3929" s="343"/>
      <c r="O3929" s="466"/>
      <c r="P3929" s="467"/>
      <c r="Q3929" s="482"/>
      <c r="R3929" s="875"/>
      <c r="S3929" s="875"/>
      <c r="T3929" s="483"/>
      <c r="U3929" s="466"/>
      <c r="V3929" s="467"/>
    </row>
    <row r="3930" spans="2:22" ht="3.65" customHeight="1">
      <c r="B3930" s="212"/>
      <c r="K3930" s="343"/>
      <c r="O3930" s="466"/>
      <c r="P3930" s="467"/>
      <c r="Q3930" s="482"/>
      <c r="R3930" s="875"/>
      <c r="S3930" s="875"/>
      <c r="T3930" s="483"/>
      <c r="U3930" s="466"/>
      <c r="V3930" s="467"/>
    </row>
    <row r="3931" spans="2:22" ht="3.65" customHeight="1">
      <c r="B3931" s="212"/>
      <c r="K3931" s="343"/>
      <c r="O3931" s="466"/>
      <c r="P3931" s="467"/>
      <c r="Q3931" s="482"/>
      <c r="R3931" s="875"/>
      <c r="S3931" s="875"/>
      <c r="T3931" s="483"/>
      <c r="U3931" s="466"/>
      <c r="V3931" s="467"/>
    </row>
    <row r="3932" spans="2:22" ht="3.65" customHeight="1">
      <c r="B3932" s="212"/>
      <c r="K3932" s="343"/>
      <c r="O3932" s="466"/>
      <c r="P3932" s="467"/>
      <c r="Q3932" s="482"/>
      <c r="R3932" s="875"/>
      <c r="S3932" s="875"/>
      <c r="T3932" s="483"/>
      <c r="U3932" s="466"/>
      <c r="V3932" s="467"/>
    </row>
    <row r="3933" spans="2:22" ht="3.65" customHeight="1">
      <c r="B3933" s="212"/>
      <c r="K3933" s="343"/>
      <c r="O3933" s="466"/>
      <c r="P3933" s="467"/>
      <c r="Q3933" s="482"/>
      <c r="R3933" s="875"/>
      <c r="S3933" s="875"/>
      <c r="T3933" s="483"/>
      <c r="U3933" s="466"/>
      <c r="V3933" s="467"/>
    </row>
    <row r="3934" spans="2:22" ht="3.65" customHeight="1">
      <c r="B3934" s="212"/>
      <c r="K3934" s="343"/>
      <c r="O3934" s="466"/>
      <c r="P3934" s="467"/>
      <c r="Q3934" s="482"/>
      <c r="R3934" s="875"/>
      <c r="S3934" s="875"/>
      <c r="T3934" s="483"/>
      <c r="U3934" s="466"/>
      <c r="V3934" s="467"/>
    </row>
    <row r="3935" spans="2:22" ht="3.65" customHeight="1">
      <c r="B3935" s="212"/>
      <c r="K3935" s="343"/>
      <c r="O3935" s="466"/>
      <c r="P3935" s="467"/>
      <c r="Q3935" s="482"/>
      <c r="R3935" s="875"/>
      <c r="S3935" s="875"/>
      <c r="T3935" s="483"/>
      <c r="U3935" s="466"/>
      <c r="V3935" s="467"/>
    </row>
    <row r="3936" spans="2:22" ht="3.65" customHeight="1">
      <c r="B3936" s="212"/>
      <c r="K3936" s="343"/>
      <c r="O3936" s="466"/>
      <c r="P3936" s="467"/>
      <c r="Q3936" s="482"/>
      <c r="R3936" s="875"/>
      <c r="S3936" s="875"/>
      <c r="T3936" s="483"/>
      <c r="U3936" s="466"/>
      <c r="V3936" s="467"/>
    </row>
    <row r="3937" spans="2:22" ht="3.65" customHeight="1">
      <c r="B3937" s="212"/>
      <c r="K3937" s="343"/>
      <c r="O3937" s="466"/>
      <c r="P3937" s="467"/>
      <c r="Q3937" s="482"/>
      <c r="R3937" s="875"/>
      <c r="S3937" s="875"/>
      <c r="T3937" s="483"/>
      <c r="U3937" s="466"/>
      <c r="V3937" s="467"/>
    </row>
    <row r="3938" spans="2:22" ht="3.65" customHeight="1">
      <c r="B3938" s="212"/>
      <c r="K3938" s="343"/>
      <c r="O3938" s="466"/>
      <c r="P3938" s="467"/>
      <c r="Q3938" s="482"/>
      <c r="R3938" s="875"/>
      <c r="S3938" s="875"/>
      <c r="T3938" s="483"/>
      <c r="U3938" s="466"/>
      <c r="V3938" s="467"/>
    </row>
    <row r="3939" spans="2:22" ht="3.65" customHeight="1">
      <c r="B3939" s="212"/>
      <c r="K3939" s="343"/>
      <c r="O3939" s="466"/>
      <c r="P3939" s="467"/>
      <c r="Q3939" s="482"/>
      <c r="R3939" s="875"/>
      <c r="S3939" s="875"/>
      <c r="T3939" s="483"/>
      <c r="U3939" s="466"/>
      <c r="V3939" s="467"/>
    </row>
    <row r="3940" spans="2:22" ht="3.65" customHeight="1">
      <c r="B3940" s="212"/>
      <c r="K3940" s="343"/>
      <c r="O3940" s="466"/>
      <c r="P3940" s="467"/>
      <c r="Q3940" s="482"/>
      <c r="R3940" s="875"/>
      <c r="S3940" s="875"/>
      <c r="T3940" s="483"/>
      <c r="U3940" s="466"/>
      <c r="V3940" s="467"/>
    </row>
    <row r="3941" spans="2:22" ht="3.65" customHeight="1">
      <c r="B3941" s="212"/>
      <c r="K3941" s="343"/>
      <c r="O3941" s="466"/>
      <c r="P3941" s="467"/>
      <c r="Q3941" s="482"/>
      <c r="R3941" s="875"/>
      <c r="S3941" s="875"/>
      <c r="T3941" s="483"/>
      <c r="U3941" s="466"/>
      <c r="V3941" s="467"/>
    </row>
    <row r="3942" spans="2:22" ht="3.65" customHeight="1">
      <c r="B3942" s="212"/>
      <c r="K3942" s="343"/>
      <c r="O3942" s="466"/>
      <c r="P3942" s="467"/>
      <c r="Q3942" s="482"/>
      <c r="R3942" s="875"/>
      <c r="S3942" s="875"/>
      <c r="T3942" s="483"/>
      <c r="U3942" s="466"/>
      <c r="V3942" s="467"/>
    </row>
    <row r="3943" spans="2:22" ht="3.65" customHeight="1">
      <c r="B3943" s="212"/>
      <c r="K3943" s="343"/>
      <c r="O3943" s="466"/>
      <c r="P3943" s="467"/>
      <c r="Q3943" s="482"/>
      <c r="R3943" s="875"/>
      <c r="S3943" s="875"/>
      <c r="T3943" s="483"/>
      <c r="U3943" s="466"/>
      <c r="V3943" s="467"/>
    </row>
    <row r="3944" spans="2:22" ht="3.65" customHeight="1">
      <c r="B3944" s="212"/>
      <c r="K3944" s="343"/>
      <c r="O3944" s="466"/>
      <c r="P3944" s="467"/>
      <c r="Q3944" s="482"/>
      <c r="R3944" s="899"/>
      <c r="S3944" s="900"/>
      <c r="T3944" s="483"/>
      <c r="U3944" s="466"/>
      <c r="V3944" s="467"/>
    </row>
    <row r="3945" spans="2:22" ht="3.65" customHeight="1">
      <c r="B3945" s="212"/>
      <c r="K3945" s="343"/>
      <c r="O3945" s="466"/>
      <c r="P3945" s="467"/>
      <c r="Q3945" s="482"/>
      <c r="R3945" s="902"/>
      <c r="S3945" s="904"/>
      <c r="T3945" s="483"/>
      <c r="U3945" s="466"/>
      <c r="V3945" s="467"/>
    </row>
    <row r="3946" spans="2:22" ht="3.65" customHeight="1">
      <c r="B3946" s="212"/>
      <c r="K3946" s="343"/>
      <c r="O3946" s="466"/>
      <c r="P3946" s="467"/>
      <c r="Q3946" s="22"/>
      <c r="R3946" s="22"/>
      <c r="S3946" s="22"/>
      <c r="T3946" s="22"/>
      <c r="U3946" s="466"/>
      <c r="V3946" s="467"/>
    </row>
    <row r="3947" spans="2:22" ht="3.65" customHeight="1">
      <c r="B3947" s="212"/>
      <c r="K3947" s="343"/>
      <c r="O3947" s="466"/>
      <c r="P3947" s="467"/>
      <c r="Q3947" s="22"/>
      <c r="R3947" s="22"/>
      <c r="S3947" s="22"/>
      <c r="T3947" s="22"/>
      <c r="U3947" s="466"/>
      <c r="V3947" s="467"/>
    </row>
    <row r="3948" spans="2:22" ht="3.65" customHeight="1">
      <c r="B3948" s="212"/>
      <c r="K3948" s="343"/>
      <c r="O3948" s="466"/>
      <c r="P3948" s="467"/>
      <c r="Q3948" s="22"/>
      <c r="R3948" s="22"/>
      <c r="S3948" s="22"/>
      <c r="T3948" s="22"/>
      <c r="U3948" s="466"/>
      <c r="V3948" s="467"/>
    </row>
    <row r="3949" spans="2:22" ht="3.65" customHeight="1">
      <c r="B3949" s="212"/>
      <c r="K3949" s="343"/>
      <c r="O3949" s="466"/>
      <c r="P3949" s="467"/>
      <c r="Q3949" s="22"/>
      <c r="R3949" s="22"/>
      <c r="S3949" s="22"/>
      <c r="T3949" s="22"/>
      <c r="U3949" s="466"/>
      <c r="V3949" s="467"/>
    </row>
    <row r="3950" spans="2:22" ht="3.65" customHeight="1">
      <c r="B3950" s="212"/>
      <c r="K3950" s="343"/>
      <c r="O3950" s="466"/>
      <c r="P3950" s="467"/>
      <c r="Q3950" s="993" t="s">
        <v>220</v>
      </c>
      <c r="R3950" s="994"/>
      <c r="S3950" s="994"/>
      <c r="T3950" s="995"/>
      <c r="U3950" s="466"/>
      <c r="V3950" s="467"/>
    </row>
    <row r="3951" spans="2:22" ht="3.65" customHeight="1">
      <c r="B3951" s="212"/>
      <c r="K3951" s="343"/>
      <c r="O3951" s="462"/>
      <c r="P3951" s="465"/>
      <c r="Q3951" s="996"/>
      <c r="R3951" s="997"/>
      <c r="S3951" s="997"/>
      <c r="T3951" s="998"/>
      <c r="U3951" s="462"/>
      <c r="V3951" s="465"/>
    </row>
    <row r="3952" spans="2:22" ht="3.65" customHeight="1">
      <c r="B3952" s="212"/>
      <c r="K3952" s="343"/>
      <c r="O3952" s="459"/>
      <c r="P3952" s="460"/>
      <c r="Q3952" s="460"/>
      <c r="R3952" s="460"/>
      <c r="S3952" s="460"/>
      <c r="T3952" s="460"/>
      <c r="U3952" s="460"/>
      <c r="V3952" s="461"/>
    </row>
    <row r="3953" spans="2:109" ht="3.65" customHeight="1">
      <c r="B3953" s="212"/>
      <c r="K3953" s="343"/>
      <c r="O3953" s="462"/>
      <c r="P3953" s="463"/>
      <c r="Q3953" s="463"/>
      <c r="R3953" s="463"/>
      <c r="S3953" s="463"/>
      <c r="T3953" s="463"/>
      <c r="U3953" s="463"/>
      <c r="V3953" s="465"/>
    </row>
    <row r="3954" spans="2:109" ht="3.65" customHeight="1">
      <c r="B3954" s="212"/>
      <c r="K3954" s="343"/>
      <c r="O3954" s="473"/>
      <c r="P3954" s="474"/>
      <c r="Q3954" s="474"/>
      <c r="R3954" s="474"/>
      <c r="S3954" s="474"/>
      <c r="T3954" s="474"/>
      <c r="U3954" s="474"/>
      <c r="V3954" s="475"/>
    </row>
    <row r="3955" spans="2:109" ht="3.65" customHeight="1">
      <c r="B3955" s="212"/>
      <c r="K3955" s="343"/>
      <c r="O3955" s="476"/>
      <c r="P3955" s="477"/>
      <c r="Q3955" s="477"/>
      <c r="R3955" s="477"/>
      <c r="S3955" s="477"/>
      <c r="T3955" s="477"/>
      <c r="U3955" s="477"/>
      <c r="V3955" s="478"/>
    </row>
    <row r="3956" spans="2:109" ht="3.65" customHeight="1">
      <c r="B3956" s="212"/>
      <c r="K3956" s="343"/>
      <c r="O3956" s="476"/>
      <c r="P3956" s="477"/>
      <c r="Q3956" s="477"/>
      <c r="R3956" s="477"/>
      <c r="S3956" s="477"/>
      <c r="T3956" s="477"/>
      <c r="U3956" s="477"/>
      <c r="V3956" s="478"/>
    </row>
    <row r="3957" spans="2:109" ht="3.65" customHeight="1">
      <c r="B3957" s="212"/>
      <c r="K3957" s="343"/>
      <c r="O3957" s="479"/>
      <c r="P3957" s="480"/>
      <c r="Q3957" s="480"/>
      <c r="R3957" s="480"/>
      <c r="S3957" s="480"/>
      <c r="T3957" s="480"/>
      <c r="U3957" s="480"/>
      <c r="V3957" s="481"/>
    </row>
    <row r="3958" spans="2:109" ht="3.65" customHeight="1">
      <c r="B3958" s="212"/>
      <c r="K3958" s="343"/>
    </row>
    <row r="3959" spans="2:109" ht="3.65" customHeight="1">
      <c r="B3959" s="205"/>
      <c r="C3959" s="259"/>
      <c r="D3959" s="259"/>
      <c r="E3959" s="259"/>
      <c r="F3959" s="259"/>
      <c r="G3959" s="259"/>
      <c r="H3959" s="259"/>
      <c r="I3959" s="259"/>
      <c r="J3959" s="259"/>
      <c r="K3959" s="323"/>
      <c r="L3959" s="259"/>
      <c r="M3959" s="259"/>
      <c r="N3959" s="259"/>
      <c r="O3959" s="259"/>
      <c r="P3959" s="259"/>
      <c r="Q3959" s="259"/>
      <c r="R3959" s="259"/>
      <c r="S3959" s="259"/>
      <c r="T3959" s="259"/>
      <c r="U3959" s="259"/>
      <c r="V3959" s="259"/>
      <c r="W3959" s="259"/>
      <c r="X3959" s="259"/>
      <c r="Y3959" s="259"/>
      <c r="Z3959" s="259"/>
      <c r="AA3959" s="259"/>
      <c r="AB3959" s="259"/>
      <c r="AC3959" s="259"/>
      <c r="AD3959" s="259"/>
      <c r="AE3959" s="259"/>
      <c r="AF3959" s="259"/>
      <c r="AG3959" s="259"/>
      <c r="AH3959" s="259"/>
      <c r="AI3959" s="259"/>
      <c r="AJ3959" s="259"/>
      <c r="AK3959" s="259"/>
      <c r="AL3959" s="259"/>
      <c r="AM3959" s="259"/>
      <c r="AN3959" s="259"/>
      <c r="AO3959" s="259"/>
      <c r="AP3959" s="259"/>
      <c r="AQ3959" s="259"/>
      <c r="AR3959" s="259"/>
      <c r="AS3959" s="259"/>
      <c r="AT3959" s="259"/>
      <c r="AU3959" s="259"/>
      <c r="AV3959" s="259"/>
      <c r="AW3959" s="259"/>
      <c r="AX3959" s="259"/>
      <c r="AY3959" s="259"/>
      <c r="AZ3959" s="259"/>
      <c r="BA3959" s="259"/>
      <c r="BB3959" s="259"/>
      <c r="BC3959" s="259"/>
      <c r="BD3959" s="259"/>
      <c r="BE3959" s="259"/>
      <c r="BF3959" s="259"/>
      <c r="BG3959" s="259"/>
      <c r="BH3959" s="259"/>
      <c r="BI3959" s="259"/>
      <c r="BJ3959" s="259"/>
      <c r="BK3959" s="259"/>
      <c r="BL3959" s="259"/>
      <c r="BM3959" s="259"/>
      <c r="BN3959" s="259"/>
      <c r="BO3959" s="259"/>
      <c r="BP3959" s="259"/>
      <c r="BQ3959" s="259"/>
      <c r="BR3959" s="259"/>
      <c r="BS3959" s="259"/>
      <c r="BT3959" s="259"/>
      <c r="BU3959" s="259"/>
      <c r="BV3959" s="259"/>
      <c r="BW3959" s="259"/>
      <c r="BX3959" s="259"/>
      <c r="BY3959" s="259"/>
      <c r="BZ3959" s="259"/>
      <c r="CA3959" s="259"/>
      <c r="CB3959" s="259"/>
      <c r="CC3959" s="259"/>
      <c r="CD3959" s="259"/>
      <c r="CE3959" s="259"/>
      <c r="CF3959" s="259"/>
      <c r="CG3959" s="259"/>
      <c r="CH3959" s="259"/>
      <c r="CI3959" s="259"/>
      <c r="CJ3959" s="259"/>
      <c r="CK3959" s="259"/>
      <c r="CL3959" s="259"/>
      <c r="CM3959" s="259"/>
      <c r="CN3959" s="259"/>
      <c r="CO3959" s="259"/>
      <c r="CP3959" s="259"/>
      <c r="CQ3959" s="259"/>
      <c r="CR3959" s="259"/>
      <c r="CS3959" s="259"/>
      <c r="CT3959" s="259"/>
      <c r="CU3959" s="259"/>
      <c r="CV3959" s="259"/>
      <c r="CW3959" s="259"/>
      <c r="CX3959" s="259"/>
      <c r="CY3959" s="259"/>
      <c r="CZ3959" s="259"/>
      <c r="DA3959" s="259"/>
      <c r="DB3959" s="259"/>
      <c r="DC3959" s="259"/>
      <c r="DD3959" s="259"/>
      <c r="DE3959" s="259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24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40" t="str">
        <f>"T_VBB"&amp;"X"&amp;G3961&amp;"X"&amp;I3961&amp;"X"&amp;J3961</f>
        <v>T_VBBX1600X1X2000</v>
      </c>
      <c r="C3961" s="208"/>
      <c r="D3961" s="209" t="s">
        <v>75</v>
      </c>
      <c r="E3961" s="341" t="s">
        <v>220</v>
      </c>
      <c r="F3961" s="208" t="s">
        <v>125</v>
      </c>
      <c r="G3961" s="456">
        <v>1600</v>
      </c>
      <c r="H3961" s="325" t="s">
        <v>117</v>
      </c>
      <c r="I3961" s="457" t="s">
        <v>238</v>
      </c>
      <c r="J3961" s="210">
        <v>2000</v>
      </c>
      <c r="K3961" s="342"/>
      <c r="L3961" s="260"/>
      <c r="M3961" s="260"/>
      <c r="N3961" s="260"/>
      <c r="O3961" s="260"/>
      <c r="P3961" s="260"/>
      <c r="Q3961" s="260"/>
      <c r="R3961" s="260"/>
      <c r="S3961" s="260"/>
      <c r="T3961" s="260"/>
      <c r="U3961" s="260"/>
      <c r="V3961" s="260"/>
      <c r="W3961" s="260"/>
      <c r="X3961" s="260"/>
      <c r="Y3961" s="260"/>
      <c r="Z3961" s="260"/>
      <c r="AA3961" s="260"/>
      <c r="AB3961" s="260"/>
      <c r="AC3961" s="260"/>
      <c r="AD3961" s="260"/>
      <c r="AE3961" s="260"/>
      <c r="AF3961" s="260"/>
      <c r="AG3961" s="260"/>
      <c r="AH3961" s="260"/>
      <c r="AI3961" s="260"/>
      <c r="AJ3961" s="260"/>
      <c r="AK3961" s="260"/>
      <c r="AL3961" s="260"/>
      <c r="AM3961" s="260"/>
      <c r="AN3961" s="260"/>
      <c r="AO3961" s="260"/>
      <c r="AP3961" s="260"/>
      <c r="AQ3961" s="260"/>
      <c r="AR3961" s="260"/>
      <c r="AS3961" s="260"/>
      <c r="AT3961" s="260"/>
      <c r="AU3961" s="260"/>
      <c r="AV3961" s="260"/>
      <c r="AW3961" s="260"/>
      <c r="AX3961" s="260"/>
      <c r="AY3961" s="260"/>
      <c r="AZ3961" s="260"/>
      <c r="BA3961" s="260"/>
      <c r="BB3961" s="260"/>
      <c r="BC3961" s="260"/>
      <c r="BD3961" s="260"/>
      <c r="BE3961" s="260"/>
      <c r="BF3961" s="260"/>
      <c r="BG3961" s="260"/>
      <c r="BH3961" s="260"/>
      <c r="BI3961" s="260"/>
      <c r="BJ3961" s="260"/>
      <c r="BK3961" s="260"/>
      <c r="BL3961" s="260"/>
      <c r="BM3961" s="260"/>
      <c r="BN3961" s="260"/>
      <c r="BO3961" s="260"/>
      <c r="BP3961" s="260"/>
      <c r="BQ3961" s="260"/>
      <c r="BR3961" s="260"/>
      <c r="BS3961" s="260"/>
      <c r="BT3961" s="260"/>
      <c r="BU3961" s="260"/>
      <c r="BV3961" s="260"/>
      <c r="BW3961" s="260"/>
      <c r="BX3961" s="260"/>
      <c r="BY3961" s="260"/>
      <c r="BZ3961" s="260"/>
      <c r="CA3961" s="260"/>
      <c r="CB3961" s="260"/>
      <c r="CC3961" s="260"/>
      <c r="CD3961" s="260"/>
      <c r="CE3961" s="260"/>
      <c r="CF3961" s="260"/>
      <c r="CG3961" s="260"/>
      <c r="CH3961" s="260"/>
      <c r="CI3961" s="260"/>
      <c r="CJ3961" s="260"/>
      <c r="CK3961" s="260"/>
      <c r="CL3961" s="260"/>
      <c r="CM3961" s="260"/>
      <c r="CN3961" s="260"/>
      <c r="CO3961" s="260"/>
      <c r="CP3961" s="260"/>
      <c r="CQ3961" s="260"/>
      <c r="CR3961" s="260"/>
      <c r="CS3961" s="260"/>
      <c r="CT3961" s="260"/>
      <c r="CU3961" s="260"/>
      <c r="CV3961" s="260"/>
      <c r="CW3961" s="260"/>
      <c r="CX3961" s="260"/>
      <c r="CY3961" s="260"/>
      <c r="CZ3961" s="260"/>
      <c r="DA3961" s="260"/>
      <c r="DB3961" s="260"/>
      <c r="DC3961" s="260"/>
      <c r="DD3961" s="260"/>
      <c r="DE3961" s="260"/>
    </row>
    <row r="3962" spans="2:109" ht="3.65" customHeight="1">
      <c r="B3962" s="326" t="str">
        <f>MID(D3961,1,1)&amp;"_"&amp;E3961&amp;"X"&amp;MID(H3961,3,4)&amp;"X"&amp;MID(J3961,3,4)&amp;G3961&amp;I3961</f>
        <v>T_VBBX400X0016001</v>
      </c>
      <c r="K3962" s="343"/>
    </row>
    <row r="3963" spans="2:109" ht="3.65" customHeight="1">
      <c r="B3963" s="212"/>
      <c r="K3963" s="343"/>
      <c r="O3963" s="486"/>
      <c r="P3963" s="487"/>
      <c r="Q3963" s="487"/>
      <c r="R3963" s="487"/>
      <c r="S3963" s="487"/>
      <c r="T3963" s="487"/>
      <c r="U3963" s="487"/>
      <c r="V3963" s="487"/>
      <c r="W3963" s="487"/>
      <c r="X3963" s="487"/>
      <c r="Y3963" s="487"/>
      <c r="Z3963" s="487"/>
      <c r="AA3963" s="487"/>
      <c r="AB3963" s="487"/>
      <c r="AC3963" s="487"/>
      <c r="AD3963" s="488"/>
    </row>
    <row r="3964" spans="2:109" ht="3.65" customHeight="1">
      <c r="B3964" s="212"/>
      <c r="K3964" s="343"/>
      <c r="O3964" s="489"/>
      <c r="P3964" s="490"/>
      <c r="Q3964" s="490"/>
      <c r="R3964" s="490"/>
      <c r="S3964" s="490"/>
      <c r="T3964" s="490"/>
      <c r="U3964" s="490"/>
      <c r="V3964" s="490"/>
      <c r="W3964" s="490"/>
      <c r="X3964" s="490"/>
      <c r="Y3964" s="490"/>
      <c r="Z3964" s="490"/>
      <c r="AA3964" s="490"/>
      <c r="AB3964" s="490"/>
      <c r="AC3964" s="490"/>
      <c r="AD3964" s="491"/>
    </row>
    <row r="3965" spans="2:109" ht="3.65" customHeight="1">
      <c r="B3965" s="212"/>
      <c r="K3965" s="343"/>
      <c r="O3965" s="466"/>
      <c r="P3965" s="467"/>
      <c r="Q3965" s="956" t="s">
        <v>111</v>
      </c>
      <c r="R3965" s="956"/>
      <c r="S3965" s="956"/>
      <c r="T3965" s="956"/>
      <c r="U3965" s="470"/>
      <c r="V3965" s="470"/>
      <c r="W3965" s="470"/>
      <c r="X3965" s="470"/>
      <c r="AC3965" s="466"/>
      <c r="AD3965" s="467"/>
    </row>
    <row r="3966" spans="2:109" ht="3.65" customHeight="1">
      <c r="B3966" s="212"/>
      <c r="K3966" s="343"/>
      <c r="O3966" s="466"/>
      <c r="P3966" s="467"/>
      <c r="Q3966" s="958"/>
      <c r="R3966" s="958"/>
      <c r="S3966" s="958"/>
      <c r="T3966" s="958"/>
      <c r="U3966" s="470"/>
      <c r="V3966" s="470"/>
      <c r="W3966" s="470"/>
      <c r="X3966" s="470"/>
      <c r="AC3966" s="466"/>
      <c r="AD3966" s="467"/>
    </row>
    <row r="3967" spans="2:109" ht="3.65" customHeight="1">
      <c r="B3967" s="212"/>
      <c r="K3967" s="343"/>
      <c r="O3967" s="466"/>
      <c r="P3967" s="467"/>
      <c r="Q3967" s="958"/>
      <c r="R3967" s="958"/>
      <c r="S3967" s="958"/>
      <c r="T3967" s="958"/>
      <c r="U3967" s="350"/>
      <c r="V3967" s="350"/>
      <c r="W3967" s="350"/>
      <c r="X3967" s="470"/>
      <c r="AC3967" s="466"/>
      <c r="AD3967" s="467"/>
    </row>
    <row r="3968" spans="2:109" ht="3.65" customHeight="1">
      <c r="B3968" s="212"/>
      <c r="K3968" s="343"/>
      <c r="O3968" s="466"/>
      <c r="P3968" s="467"/>
      <c r="Q3968" s="495"/>
      <c r="R3968" s="349"/>
      <c r="S3968" s="350"/>
      <c r="T3968" s="350"/>
      <c r="U3968" s="350"/>
      <c r="V3968" s="350"/>
      <c r="W3968" s="350"/>
      <c r="X3968" s="470"/>
      <c r="Y3968" s="470"/>
      <c r="Z3968" s="470"/>
      <c r="AA3968" s="470"/>
      <c r="AB3968" s="483"/>
      <c r="AC3968" s="466"/>
      <c r="AD3968" s="467"/>
    </row>
    <row r="3969" spans="2:30" ht="3.65" customHeight="1">
      <c r="B3969" s="212"/>
      <c r="K3969" s="343"/>
      <c r="O3969" s="466"/>
      <c r="P3969" s="467"/>
      <c r="Q3969" s="468"/>
      <c r="R3969" s="470"/>
      <c r="S3969" s="896"/>
      <c r="T3969" s="897"/>
      <c r="U3969" s="898"/>
      <c r="V3969" s="350"/>
      <c r="W3969" s="350"/>
      <c r="X3969" s="896"/>
      <c r="Y3969" s="897"/>
      <c r="Z3969" s="898"/>
      <c r="AA3969" s="470"/>
      <c r="AB3969" s="483"/>
      <c r="AC3969" s="466"/>
      <c r="AD3969" s="467"/>
    </row>
    <row r="3970" spans="2:30" ht="3.65" customHeight="1">
      <c r="B3970" s="212"/>
      <c r="K3970" s="343"/>
      <c r="O3970" s="466"/>
      <c r="P3970" s="467"/>
      <c r="Q3970" s="468"/>
      <c r="R3970" s="470"/>
      <c r="S3970" s="899"/>
      <c r="T3970" s="335"/>
      <c r="U3970" s="900"/>
      <c r="V3970" s="350"/>
      <c r="W3970" s="350"/>
      <c r="X3970" s="899"/>
      <c r="Y3970" s="335"/>
      <c r="Z3970" s="900"/>
      <c r="AA3970" s="470"/>
      <c r="AB3970" s="483"/>
      <c r="AC3970" s="466"/>
      <c r="AD3970" s="467"/>
    </row>
    <row r="3971" spans="2:30" ht="3.65" customHeight="1">
      <c r="B3971" s="212"/>
      <c r="K3971" s="343"/>
      <c r="O3971" s="466"/>
      <c r="P3971" s="467"/>
      <c r="Q3971" s="468"/>
      <c r="R3971" s="470"/>
      <c r="S3971" s="875"/>
      <c r="T3971" s="335"/>
      <c r="U3971" s="875"/>
      <c r="V3971" s="350"/>
      <c r="W3971" s="350"/>
      <c r="X3971" s="875"/>
      <c r="Y3971" s="335"/>
      <c r="Z3971" s="875"/>
      <c r="AA3971" s="470"/>
      <c r="AB3971" s="483"/>
      <c r="AC3971" s="466"/>
      <c r="AD3971" s="467"/>
    </row>
    <row r="3972" spans="2:30" ht="3.65" customHeight="1">
      <c r="B3972" s="212"/>
      <c r="K3972" s="343"/>
      <c r="O3972" s="466"/>
      <c r="P3972" s="467"/>
      <c r="Q3972" s="468"/>
      <c r="R3972" s="470"/>
      <c r="S3972" s="875"/>
      <c r="T3972" s="335"/>
      <c r="U3972" s="875"/>
      <c r="V3972" s="350"/>
      <c r="W3972" s="350"/>
      <c r="X3972" s="875"/>
      <c r="Y3972" s="335"/>
      <c r="Z3972" s="875"/>
      <c r="AA3972" s="470"/>
      <c r="AB3972" s="483"/>
      <c r="AC3972" s="466"/>
      <c r="AD3972" s="467"/>
    </row>
    <row r="3973" spans="2:30" ht="3.65" customHeight="1">
      <c r="B3973" s="212"/>
      <c r="K3973" s="343"/>
      <c r="O3973" s="466"/>
      <c r="P3973" s="467"/>
      <c r="Q3973" s="468"/>
      <c r="R3973" s="470"/>
      <c r="S3973" s="875"/>
      <c r="T3973" s="335"/>
      <c r="U3973" s="875"/>
      <c r="V3973" s="350"/>
      <c r="W3973" s="350"/>
      <c r="X3973" s="875"/>
      <c r="Y3973" s="335"/>
      <c r="Z3973" s="875"/>
      <c r="AA3973" s="470"/>
      <c r="AB3973" s="483"/>
      <c r="AC3973" s="466"/>
      <c r="AD3973" s="467"/>
    </row>
    <row r="3974" spans="2:30" ht="3.65" customHeight="1">
      <c r="B3974" s="212"/>
      <c r="K3974" s="343"/>
      <c r="O3974" s="466"/>
      <c r="P3974" s="467"/>
      <c r="Q3974" s="468"/>
      <c r="R3974" s="470"/>
      <c r="S3974" s="875"/>
      <c r="T3974" s="335"/>
      <c r="U3974" s="875"/>
      <c r="V3974" s="350"/>
      <c r="W3974" s="350"/>
      <c r="X3974" s="875"/>
      <c r="Y3974" s="335"/>
      <c r="Z3974" s="875"/>
      <c r="AA3974" s="470"/>
      <c r="AB3974" s="483"/>
      <c r="AC3974" s="466"/>
      <c r="AD3974" s="467"/>
    </row>
    <row r="3975" spans="2:30" ht="3.65" customHeight="1">
      <c r="B3975" s="212"/>
      <c r="K3975" s="343"/>
      <c r="O3975" s="466"/>
      <c r="P3975" s="467"/>
      <c r="Q3975" s="468"/>
      <c r="R3975" s="470"/>
      <c r="S3975" s="875"/>
      <c r="T3975" s="335"/>
      <c r="U3975" s="875"/>
      <c r="V3975" s="350"/>
      <c r="W3975" s="350"/>
      <c r="X3975" s="875"/>
      <c r="Y3975" s="335"/>
      <c r="Z3975" s="875"/>
      <c r="AA3975" s="470"/>
      <c r="AB3975" s="483"/>
      <c r="AC3975" s="466"/>
      <c r="AD3975" s="467"/>
    </row>
    <row r="3976" spans="2:30" ht="3.65" customHeight="1">
      <c r="B3976" s="212"/>
      <c r="K3976" s="343"/>
      <c r="O3976" s="466"/>
      <c r="P3976" s="467"/>
      <c r="Q3976" s="468"/>
      <c r="R3976" s="470"/>
      <c r="S3976" s="875"/>
      <c r="T3976" s="335"/>
      <c r="U3976" s="875"/>
      <c r="V3976" s="350"/>
      <c r="W3976" s="350"/>
      <c r="X3976" s="875"/>
      <c r="Y3976" s="335"/>
      <c r="Z3976" s="875"/>
      <c r="AA3976" s="470"/>
      <c r="AB3976" s="483"/>
      <c r="AC3976" s="466"/>
      <c r="AD3976" s="467"/>
    </row>
    <row r="3977" spans="2:30" ht="3.65" customHeight="1">
      <c r="B3977" s="212"/>
      <c r="K3977" s="343"/>
      <c r="O3977" s="466"/>
      <c r="P3977" s="467"/>
      <c r="Q3977" s="468"/>
      <c r="R3977" s="470"/>
      <c r="S3977" s="875"/>
      <c r="T3977" s="335"/>
      <c r="U3977" s="875"/>
      <c r="V3977" s="350"/>
      <c r="W3977" s="350"/>
      <c r="X3977" s="875"/>
      <c r="Y3977" s="335"/>
      <c r="Z3977" s="875"/>
      <c r="AA3977" s="470"/>
      <c r="AB3977" s="483"/>
      <c r="AC3977" s="466"/>
      <c r="AD3977" s="467"/>
    </row>
    <row r="3978" spans="2:30" ht="3.65" customHeight="1">
      <c r="B3978" s="212"/>
      <c r="K3978" s="343"/>
      <c r="O3978" s="466"/>
      <c r="P3978" s="467"/>
      <c r="Q3978" s="468"/>
      <c r="R3978" s="470"/>
      <c r="S3978" s="875"/>
      <c r="T3978" s="335"/>
      <c r="U3978" s="875"/>
      <c r="V3978" s="350"/>
      <c r="W3978" s="350"/>
      <c r="X3978" s="875"/>
      <c r="Y3978" s="335"/>
      <c r="Z3978" s="875"/>
      <c r="AA3978" s="470"/>
      <c r="AB3978" s="483"/>
      <c r="AC3978" s="466"/>
      <c r="AD3978" s="467"/>
    </row>
    <row r="3979" spans="2:30" ht="3.65" customHeight="1">
      <c r="B3979" s="212"/>
      <c r="K3979" s="343"/>
      <c r="O3979" s="466"/>
      <c r="P3979" s="467"/>
      <c r="Q3979" s="468"/>
      <c r="R3979" s="470"/>
      <c r="S3979" s="875"/>
      <c r="T3979" s="335"/>
      <c r="U3979" s="875"/>
      <c r="V3979" s="350"/>
      <c r="W3979" s="350"/>
      <c r="X3979" s="875"/>
      <c r="Y3979" s="335"/>
      <c r="Z3979" s="875"/>
      <c r="AA3979" s="470"/>
      <c r="AB3979" s="483"/>
      <c r="AC3979" s="466"/>
      <c r="AD3979" s="467"/>
    </row>
    <row r="3980" spans="2:30" ht="3.65" customHeight="1">
      <c r="B3980" s="212"/>
      <c r="K3980" s="343"/>
      <c r="O3980" s="466"/>
      <c r="P3980" s="467"/>
      <c r="Q3980" s="468"/>
      <c r="R3980" s="470"/>
      <c r="S3980" s="875"/>
      <c r="T3980" s="335"/>
      <c r="U3980" s="875"/>
      <c r="V3980" s="350"/>
      <c r="W3980" s="350"/>
      <c r="X3980" s="875"/>
      <c r="Y3980" s="335"/>
      <c r="Z3980" s="875"/>
      <c r="AA3980" s="470"/>
      <c r="AB3980" s="483"/>
      <c r="AC3980" s="466"/>
      <c r="AD3980" s="467"/>
    </row>
    <row r="3981" spans="2:30" ht="3.65" customHeight="1">
      <c r="B3981" s="212"/>
      <c r="K3981" s="343"/>
      <c r="O3981" s="466"/>
      <c r="P3981" s="467"/>
      <c r="Q3981" s="468"/>
      <c r="R3981" s="470"/>
      <c r="S3981" s="875"/>
      <c r="T3981" s="335"/>
      <c r="U3981" s="875"/>
      <c r="V3981" s="350"/>
      <c r="W3981" s="350"/>
      <c r="X3981" s="875"/>
      <c r="Y3981" s="335"/>
      <c r="Z3981" s="875"/>
      <c r="AA3981" s="470"/>
      <c r="AB3981" s="483"/>
      <c r="AC3981" s="466"/>
      <c r="AD3981" s="467"/>
    </row>
    <row r="3982" spans="2:30" ht="3.65" customHeight="1">
      <c r="B3982" s="212"/>
      <c r="K3982" s="343"/>
      <c r="O3982" s="466"/>
      <c r="P3982" s="467"/>
      <c r="Q3982" s="468"/>
      <c r="R3982" s="470"/>
      <c r="S3982" s="875"/>
      <c r="T3982" s="335"/>
      <c r="U3982" s="875"/>
      <c r="V3982" s="350"/>
      <c r="W3982" s="350"/>
      <c r="X3982" s="875"/>
      <c r="Y3982" s="335"/>
      <c r="Z3982" s="875"/>
      <c r="AA3982" s="470"/>
      <c r="AB3982" s="483"/>
      <c r="AC3982" s="466"/>
      <c r="AD3982" s="467"/>
    </row>
    <row r="3983" spans="2:30" ht="3.65" customHeight="1">
      <c r="B3983" s="212"/>
      <c r="K3983" s="343"/>
      <c r="O3983" s="466"/>
      <c r="P3983" s="467"/>
      <c r="Q3983" s="468"/>
      <c r="R3983" s="470"/>
      <c r="S3983" s="875"/>
      <c r="T3983" s="335"/>
      <c r="U3983" s="875"/>
      <c r="V3983" s="350"/>
      <c r="W3983" s="350"/>
      <c r="X3983" s="875"/>
      <c r="Y3983" s="335"/>
      <c r="Z3983" s="875"/>
      <c r="AA3983" s="470"/>
      <c r="AB3983" s="483"/>
      <c r="AC3983" s="466"/>
      <c r="AD3983" s="467"/>
    </row>
    <row r="3984" spans="2:30" ht="3.65" customHeight="1">
      <c r="B3984" s="212"/>
      <c r="K3984" s="343"/>
      <c r="O3984" s="466"/>
      <c r="P3984" s="467"/>
      <c r="Q3984" s="468"/>
      <c r="R3984" s="470"/>
      <c r="S3984" s="875"/>
      <c r="T3984" s="335"/>
      <c r="U3984" s="875"/>
      <c r="V3984" s="350"/>
      <c r="W3984" s="350"/>
      <c r="X3984" s="875"/>
      <c r="Y3984" s="335"/>
      <c r="Z3984" s="875"/>
      <c r="AA3984" s="470"/>
      <c r="AB3984" s="483"/>
      <c r="AC3984" s="466"/>
      <c r="AD3984" s="467"/>
    </row>
    <row r="3985" spans="2:30" ht="3.65" customHeight="1">
      <c r="B3985" s="212"/>
      <c r="K3985" s="343"/>
      <c r="O3985" s="466"/>
      <c r="P3985" s="467"/>
      <c r="Q3985" s="468"/>
      <c r="R3985" s="470"/>
      <c r="S3985" s="875"/>
      <c r="T3985" s="335"/>
      <c r="U3985" s="875"/>
      <c r="V3985" s="350"/>
      <c r="W3985" s="350"/>
      <c r="X3985" s="875"/>
      <c r="Y3985" s="335"/>
      <c r="Z3985" s="875"/>
      <c r="AA3985" s="470"/>
      <c r="AB3985" s="483"/>
      <c r="AC3985" s="466"/>
      <c r="AD3985" s="467"/>
    </row>
    <row r="3986" spans="2:30" ht="3.65" customHeight="1">
      <c r="B3986" s="212"/>
      <c r="K3986" s="343"/>
      <c r="O3986" s="466"/>
      <c r="P3986" s="467"/>
      <c r="Q3986" s="468"/>
      <c r="R3986" s="470"/>
      <c r="S3986" s="875"/>
      <c r="T3986" s="335"/>
      <c r="U3986" s="875"/>
      <c r="V3986" s="350"/>
      <c r="W3986" s="350"/>
      <c r="X3986" s="875"/>
      <c r="Y3986" s="335"/>
      <c r="Z3986" s="875"/>
      <c r="AA3986" s="470"/>
      <c r="AB3986" s="483"/>
      <c r="AC3986" s="466"/>
      <c r="AD3986" s="467"/>
    </row>
    <row r="3987" spans="2:30" ht="3.65" customHeight="1">
      <c r="B3987" s="212"/>
      <c r="K3987" s="343"/>
      <c r="O3987" s="466"/>
      <c r="P3987" s="467"/>
      <c r="Q3987" s="468"/>
      <c r="R3987" s="470"/>
      <c r="S3987" s="875"/>
      <c r="T3987" s="335"/>
      <c r="U3987" s="875"/>
      <c r="V3987" s="350"/>
      <c r="W3987" s="350"/>
      <c r="X3987" s="875"/>
      <c r="Y3987" s="335"/>
      <c r="Z3987" s="875"/>
      <c r="AA3987" s="470"/>
      <c r="AB3987" s="483"/>
      <c r="AC3987" s="466"/>
      <c r="AD3987" s="467"/>
    </row>
    <row r="3988" spans="2:30" ht="3.65" customHeight="1">
      <c r="B3988" s="212"/>
      <c r="K3988" s="343"/>
      <c r="O3988" s="466"/>
      <c r="P3988" s="467"/>
      <c r="Q3988" s="468"/>
      <c r="R3988" s="470"/>
      <c r="S3988" s="875"/>
      <c r="T3988" s="335"/>
      <c r="U3988" s="875"/>
      <c r="V3988" s="350"/>
      <c r="W3988" s="350"/>
      <c r="X3988" s="875"/>
      <c r="Y3988" s="335"/>
      <c r="Z3988" s="875"/>
      <c r="AA3988" s="470"/>
      <c r="AB3988" s="483"/>
      <c r="AC3988" s="466"/>
      <c r="AD3988" s="467"/>
    </row>
    <row r="3989" spans="2:30" ht="3.65" customHeight="1">
      <c r="B3989" s="212"/>
      <c r="K3989" s="343"/>
      <c r="O3989" s="466"/>
      <c r="P3989" s="467"/>
      <c r="Q3989" s="468"/>
      <c r="R3989" s="470"/>
      <c r="S3989" s="875"/>
      <c r="T3989" s="335"/>
      <c r="U3989" s="875"/>
      <c r="V3989" s="350"/>
      <c r="W3989" s="350"/>
      <c r="X3989" s="875"/>
      <c r="Y3989" s="335"/>
      <c r="Z3989" s="875"/>
      <c r="AA3989" s="470"/>
      <c r="AB3989" s="483"/>
      <c r="AC3989" s="466"/>
      <c r="AD3989" s="467"/>
    </row>
    <row r="3990" spans="2:30" ht="3.65" customHeight="1">
      <c r="B3990" s="212"/>
      <c r="K3990" s="343"/>
      <c r="O3990" s="466"/>
      <c r="P3990" s="467"/>
      <c r="Q3990" s="468"/>
      <c r="R3990" s="470"/>
      <c r="S3990" s="875"/>
      <c r="T3990" s="335"/>
      <c r="U3990" s="875"/>
      <c r="V3990" s="350"/>
      <c r="W3990" s="350"/>
      <c r="X3990" s="875"/>
      <c r="Y3990" s="335"/>
      <c r="Z3990" s="875"/>
      <c r="AA3990" s="470"/>
      <c r="AB3990" s="483"/>
      <c r="AC3990" s="466"/>
      <c r="AD3990" s="467"/>
    </row>
    <row r="3991" spans="2:30" ht="3.65" customHeight="1">
      <c r="B3991" s="212"/>
      <c r="K3991" s="343"/>
      <c r="O3991" s="466"/>
      <c r="P3991" s="467"/>
      <c r="Q3991" s="468"/>
      <c r="R3991" s="470"/>
      <c r="S3991" s="875"/>
      <c r="T3991" s="335"/>
      <c r="U3991" s="875"/>
      <c r="V3991" s="350"/>
      <c r="W3991" s="350"/>
      <c r="X3991" s="875"/>
      <c r="Y3991" s="335"/>
      <c r="Z3991" s="875"/>
      <c r="AA3991" s="470"/>
      <c r="AB3991" s="483"/>
      <c r="AC3991" s="466"/>
      <c r="AD3991" s="467"/>
    </row>
    <row r="3992" spans="2:30" ht="3.65" customHeight="1">
      <c r="B3992" s="212"/>
      <c r="K3992" s="343"/>
      <c r="O3992" s="466"/>
      <c r="P3992" s="467"/>
      <c r="Q3992" s="468"/>
      <c r="R3992" s="470"/>
      <c r="S3992" s="875"/>
      <c r="T3992" s="335"/>
      <c r="U3992" s="875"/>
      <c r="V3992" s="350"/>
      <c r="W3992" s="350"/>
      <c r="X3992" s="875"/>
      <c r="Y3992" s="335"/>
      <c r="Z3992" s="875"/>
      <c r="AA3992" s="470"/>
      <c r="AB3992" s="483"/>
      <c r="AC3992" s="466"/>
      <c r="AD3992" s="467"/>
    </row>
    <row r="3993" spans="2:30" ht="3.65" customHeight="1">
      <c r="B3993" s="212"/>
      <c r="K3993" s="343"/>
      <c r="O3993" s="466"/>
      <c r="P3993" s="467"/>
      <c r="Q3993" s="468"/>
      <c r="R3993" s="470"/>
      <c r="S3993" s="875"/>
      <c r="T3993" s="335"/>
      <c r="U3993" s="875"/>
      <c r="V3993" s="350"/>
      <c r="W3993" s="350"/>
      <c r="X3993" s="875"/>
      <c r="Y3993" s="335"/>
      <c r="Z3993" s="875"/>
      <c r="AA3993" s="470"/>
      <c r="AB3993" s="483"/>
      <c r="AC3993" s="466"/>
      <c r="AD3993" s="467"/>
    </row>
    <row r="3994" spans="2:30" ht="3.65" customHeight="1">
      <c r="B3994" s="212"/>
      <c r="K3994" s="343"/>
      <c r="O3994" s="466"/>
      <c r="P3994" s="467"/>
      <c r="Q3994" s="468"/>
      <c r="R3994" s="470"/>
      <c r="S3994" s="875"/>
      <c r="T3994" s="335"/>
      <c r="U3994" s="875"/>
      <c r="V3994" s="350"/>
      <c r="W3994" s="350"/>
      <c r="X3994" s="875"/>
      <c r="Y3994" s="335"/>
      <c r="Z3994" s="875"/>
      <c r="AA3994" s="470"/>
      <c r="AB3994" s="483"/>
      <c r="AC3994" s="466"/>
      <c r="AD3994" s="467"/>
    </row>
    <row r="3995" spans="2:30" ht="3.65" customHeight="1">
      <c r="B3995" s="212"/>
      <c r="K3995" s="343"/>
      <c r="O3995" s="466"/>
      <c r="P3995" s="467"/>
      <c r="Q3995" s="468"/>
      <c r="R3995" s="470"/>
      <c r="S3995" s="875"/>
      <c r="T3995" s="335"/>
      <c r="U3995" s="875"/>
      <c r="V3995" s="350"/>
      <c r="W3995" s="350"/>
      <c r="X3995" s="875"/>
      <c r="Y3995" s="335"/>
      <c r="Z3995" s="875"/>
      <c r="AA3995" s="470"/>
      <c r="AB3995" s="483"/>
      <c r="AC3995" s="466"/>
      <c r="AD3995" s="467"/>
    </row>
    <row r="3996" spans="2:30" ht="3.65" customHeight="1">
      <c r="B3996" s="212"/>
      <c r="K3996" s="343"/>
      <c r="O3996" s="466"/>
      <c r="P3996" s="467"/>
      <c r="Q3996" s="468"/>
      <c r="R3996" s="470"/>
      <c r="S3996" s="875"/>
      <c r="T3996" s="335"/>
      <c r="U3996" s="875"/>
      <c r="V3996" s="350"/>
      <c r="W3996" s="350"/>
      <c r="X3996" s="875"/>
      <c r="Y3996" s="335"/>
      <c r="Z3996" s="875"/>
      <c r="AA3996" s="470"/>
      <c r="AB3996" s="483"/>
      <c r="AC3996" s="466"/>
      <c r="AD3996" s="467"/>
    </row>
    <row r="3997" spans="2:30" ht="3.65" customHeight="1">
      <c r="B3997" s="212"/>
      <c r="K3997" s="343"/>
      <c r="O3997" s="466"/>
      <c r="P3997" s="467"/>
      <c r="Q3997" s="468"/>
      <c r="R3997" s="470"/>
      <c r="S3997" s="875"/>
      <c r="T3997" s="335"/>
      <c r="U3997" s="875"/>
      <c r="V3997" s="350"/>
      <c r="W3997" s="350"/>
      <c r="X3997" s="875"/>
      <c r="Y3997" s="335"/>
      <c r="Z3997" s="875"/>
      <c r="AA3997" s="470"/>
      <c r="AB3997" s="483"/>
      <c r="AC3997" s="466"/>
      <c r="AD3997" s="467"/>
    </row>
    <row r="3998" spans="2:30" ht="3.65" customHeight="1">
      <c r="B3998" s="212"/>
      <c r="K3998" s="343"/>
      <c r="O3998" s="466"/>
      <c r="P3998" s="467"/>
      <c r="Q3998" s="468"/>
      <c r="R3998" s="470"/>
      <c r="S3998" s="875"/>
      <c r="T3998" s="335"/>
      <c r="U3998" s="875"/>
      <c r="V3998" s="350"/>
      <c r="W3998" s="350"/>
      <c r="X3998" s="875"/>
      <c r="Y3998" s="335"/>
      <c r="Z3998" s="875"/>
      <c r="AA3998" s="470"/>
      <c r="AB3998" s="483"/>
      <c r="AC3998" s="466"/>
      <c r="AD3998" s="467"/>
    </row>
    <row r="3999" spans="2:30" ht="3.65" customHeight="1">
      <c r="B3999" s="212"/>
      <c r="K3999" s="343"/>
      <c r="O3999" s="466"/>
      <c r="P3999" s="467"/>
      <c r="Q3999" s="468"/>
      <c r="R3999" s="470"/>
      <c r="S3999" s="875"/>
      <c r="T3999" s="335"/>
      <c r="U3999" s="875"/>
      <c r="V3999" s="350"/>
      <c r="W3999" s="350"/>
      <c r="X3999" s="875"/>
      <c r="Y3999" s="335"/>
      <c r="Z3999" s="875"/>
      <c r="AA3999" s="470"/>
      <c r="AB3999" s="483"/>
      <c r="AC3999" s="466"/>
      <c r="AD3999" s="467"/>
    </row>
    <row r="4000" spans="2:30" ht="3.65" customHeight="1">
      <c r="B4000" s="212"/>
      <c r="K4000" s="343"/>
      <c r="O4000" s="466"/>
      <c r="P4000" s="467"/>
      <c r="Q4000" s="468"/>
      <c r="R4000" s="470"/>
      <c r="S4000" s="875"/>
      <c r="T4000" s="335"/>
      <c r="U4000" s="875"/>
      <c r="V4000" s="350"/>
      <c r="W4000" s="350"/>
      <c r="X4000" s="875"/>
      <c r="Y4000" s="335"/>
      <c r="Z4000" s="875"/>
      <c r="AA4000" s="470"/>
      <c r="AB4000" s="483"/>
      <c r="AC4000" s="466"/>
      <c r="AD4000" s="467"/>
    </row>
    <row r="4001" spans="2:30" ht="3.65" customHeight="1">
      <c r="B4001" s="212"/>
      <c r="K4001" s="343"/>
      <c r="O4001" s="466"/>
      <c r="P4001" s="467"/>
      <c r="Q4001" s="468"/>
      <c r="R4001" s="470"/>
      <c r="S4001" s="875"/>
      <c r="T4001" s="335"/>
      <c r="U4001" s="875"/>
      <c r="V4001" s="350"/>
      <c r="W4001" s="350"/>
      <c r="X4001" s="875"/>
      <c r="Y4001" s="335"/>
      <c r="Z4001" s="875"/>
      <c r="AA4001" s="470"/>
      <c r="AB4001" s="483"/>
      <c r="AC4001" s="466"/>
      <c r="AD4001" s="467"/>
    </row>
    <row r="4002" spans="2:30" ht="3.65" customHeight="1">
      <c r="B4002" s="212"/>
      <c r="K4002" s="343"/>
      <c r="O4002" s="466"/>
      <c r="P4002" s="467"/>
      <c r="Q4002" s="468"/>
      <c r="R4002" s="470"/>
      <c r="S4002" s="875"/>
      <c r="T4002" s="335"/>
      <c r="U4002" s="875"/>
      <c r="V4002" s="350"/>
      <c r="W4002" s="350"/>
      <c r="X4002" s="875"/>
      <c r="Y4002" s="335"/>
      <c r="Z4002" s="875"/>
      <c r="AA4002" s="470"/>
      <c r="AB4002" s="483"/>
      <c r="AC4002" s="466"/>
      <c r="AD4002" s="467"/>
    </row>
    <row r="4003" spans="2:30" ht="3.65" customHeight="1">
      <c r="B4003" s="212"/>
      <c r="K4003" s="343"/>
      <c r="O4003" s="466"/>
      <c r="P4003" s="467"/>
      <c r="Q4003" s="468"/>
      <c r="R4003" s="470"/>
      <c r="S4003" s="875"/>
      <c r="T4003" s="335"/>
      <c r="U4003" s="875"/>
      <c r="V4003" s="350"/>
      <c r="W4003" s="350"/>
      <c r="X4003" s="875"/>
      <c r="Y4003" s="335"/>
      <c r="Z4003" s="875"/>
      <c r="AA4003" s="470"/>
      <c r="AB4003" s="483"/>
      <c r="AC4003" s="466"/>
      <c r="AD4003" s="467"/>
    </row>
    <row r="4004" spans="2:30" ht="3.65" customHeight="1">
      <c r="B4004" s="212"/>
      <c r="K4004" s="343"/>
      <c r="O4004" s="466"/>
      <c r="P4004" s="467"/>
      <c r="Q4004" s="468"/>
      <c r="R4004" s="470"/>
      <c r="S4004" s="875"/>
      <c r="T4004" s="335"/>
      <c r="U4004" s="875"/>
      <c r="V4004" s="350"/>
      <c r="W4004" s="350"/>
      <c r="X4004" s="875"/>
      <c r="Y4004" s="335"/>
      <c r="Z4004" s="875"/>
      <c r="AA4004" s="470"/>
      <c r="AB4004" s="483"/>
      <c r="AC4004" s="466"/>
      <c r="AD4004" s="467"/>
    </row>
    <row r="4005" spans="2:30" ht="3.65" customHeight="1">
      <c r="B4005" s="212"/>
      <c r="K4005" s="343"/>
      <c r="O4005" s="466"/>
      <c r="P4005" s="467"/>
      <c r="Q4005" s="468"/>
      <c r="R4005" s="470"/>
      <c r="S4005" s="875"/>
      <c r="T4005" s="335"/>
      <c r="U4005" s="875"/>
      <c r="V4005" s="350"/>
      <c r="W4005" s="350"/>
      <c r="X4005" s="875"/>
      <c r="Y4005" s="335"/>
      <c r="Z4005" s="875"/>
      <c r="AA4005" s="470"/>
      <c r="AB4005" s="483"/>
      <c r="AC4005" s="466"/>
      <c r="AD4005" s="467"/>
    </row>
    <row r="4006" spans="2:30" ht="3.65" customHeight="1">
      <c r="B4006" s="212"/>
      <c r="K4006" s="343"/>
      <c r="O4006" s="466"/>
      <c r="P4006" s="467"/>
      <c r="Q4006" s="468"/>
      <c r="R4006" s="470"/>
      <c r="S4006" s="875"/>
      <c r="T4006" s="335"/>
      <c r="U4006" s="875"/>
      <c r="V4006" s="350"/>
      <c r="W4006" s="350"/>
      <c r="X4006" s="875"/>
      <c r="Y4006" s="335"/>
      <c r="Z4006" s="875"/>
      <c r="AA4006" s="470"/>
      <c r="AB4006" s="483"/>
      <c r="AC4006" s="466"/>
      <c r="AD4006" s="467"/>
    </row>
    <row r="4007" spans="2:30" ht="3.65" customHeight="1">
      <c r="B4007" s="212"/>
      <c r="K4007" s="343"/>
      <c r="O4007" s="466"/>
      <c r="P4007" s="467"/>
      <c r="Q4007" s="468"/>
      <c r="R4007" s="470"/>
      <c r="S4007" s="875"/>
      <c r="T4007" s="335"/>
      <c r="U4007" s="875"/>
      <c r="V4007" s="350"/>
      <c r="W4007" s="350"/>
      <c r="X4007" s="875"/>
      <c r="Y4007" s="335"/>
      <c r="Z4007" s="875"/>
      <c r="AA4007" s="470"/>
      <c r="AB4007" s="483"/>
      <c r="AC4007" s="466"/>
      <c r="AD4007" s="467"/>
    </row>
    <row r="4008" spans="2:30" ht="3.65" customHeight="1">
      <c r="B4008" s="212"/>
      <c r="K4008" s="343"/>
      <c r="O4008" s="466"/>
      <c r="P4008" s="467"/>
      <c r="Q4008" s="468"/>
      <c r="R4008" s="470"/>
      <c r="S4008" s="875"/>
      <c r="T4008" s="335"/>
      <c r="U4008" s="875"/>
      <c r="V4008" s="350"/>
      <c r="W4008" s="350"/>
      <c r="X4008" s="875"/>
      <c r="Y4008" s="335"/>
      <c r="Z4008" s="875"/>
      <c r="AA4008" s="470"/>
      <c r="AB4008" s="483"/>
      <c r="AC4008" s="466"/>
      <c r="AD4008" s="467"/>
    </row>
    <row r="4009" spans="2:30" ht="3.65" customHeight="1">
      <c r="B4009" s="212"/>
      <c r="K4009" s="343"/>
      <c r="O4009" s="466"/>
      <c r="P4009" s="467"/>
      <c r="Q4009" s="468"/>
      <c r="R4009" s="470"/>
      <c r="S4009" s="875"/>
      <c r="T4009" s="335"/>
      <c r="U4009" s="875"/>
      <c r="V4009" s="350"/>
      <c r="W4009" s="350"/>
      <c r="X4009" s="875"/>
      <c r="Y4009" s="335"/>
      <c r="Z4009" s="875"/>
      <c r="AA4009" s="470"/>
      <c r="AB4009" s="483"/>
      <c r="AC4009" s="466"/>
      <c r="AD4009" s="467"/>
    </row>
    <row r="4010" spans="2:30" ht="3.65" customHeight="1">
      <c r="B4010" s="212"/>
      <c r="K4010" s="343"/>
      <c r="O4010" s="466"/>
      <c r="P4010" s="467"/>
      <c r="Q4010" s="468"/>
      <c r="R4010" s="470"/>
      <c r="S4010" s="875"/>
      <c r="T4010" s="335"/>
      <c r="U4010" s="875"/>
      <c r="V4010" s="350"/>
      <c r="W4010" s="350"/>
      <c r="X4010" s="875"/>
      <c r="Y4010" s="335"/>
      <c r="Z4010" s="875"/>
      <c r="AA4010" s="470"/>
      <c r="AB4010" s="483"/>
      <c r="AC4010" s="466"/>
      <c r="AD4010" s="467"/>
    </row>
    <row r="4011" spans="2:30" ht="3.65" customHeight="1">
      <c r="B4011" s="212"/>
      <c r="K4011" s="343"/>
      <c r="O4011" s="466"/>
      <c r="P4011" s="467"/>
      <c r="Q4011" s="468"/>
      <c r="R4011" s="470"/>
      <c r="S4011" s="875"/>
      <c r="T4011" s="335"/>
      <c r="U4011" s="875"/>
      <c r="V4011" s="350"/>
      <c r="W4011" s="350"/>
      <c r="X4011" s="875"/>
      <c r="Y4011" s="335"/>
      <c r="Z4011" s="875"/>
      <c r="AA4011" s="470"/>
      <c r="AB4011" s="483"/>
      <c r="AC4011" s="466"/>
      <c r="AD4011" s="467"/>
    </row>
    <row r="4012" spans="2:30" ht="3.65" customHeight="1">
      <c r="B4012" s="212"/>
      <c r="K4012" s="343"/>
      <c r="O4012" s="466"/>
      <c r="P4012" s="467"/>
      <c r="Q4012" s="468"/>
      <c r="R4012" s="470"/>
      <c r="S4012" s="875"/>
      <c r="T4012" s="335"/>
      <c r="U4012" s="875"/>
      <c r="V4012" s="350"/>
      <c r="W4012" s="350"/>
      <c r="X4012" s="875"/>
      <c r="Y4012" s="335"/>
      <c r="Z4012" s="875"/>
      <c r="AA4012" s="470"/>
      <c r="AB4012" s="483"/>
      <c r="AC4012" s="466"/>
      <c r="AD4012" s="467"/>
    </row>
    <row r="4013" spans="2:30" ht="3.65" customHeight="1">
      <c r="B4013" s="212"/>
      <c r="K4013" s="343"/>
      <c r="O4013" s="466"/>
      <c r="P4013" s="467"/>
      <c r="Q4013" s="468"/>
      <c r="R4013" s="470"/>
      <c r="S4013" s="875"/>
      <c r="T4013" s="335"/>
      <c r="U4013" s="875"/>
      <c r="V4013" s="350"/>
      <c r="W4013" s="350"/>
      <c r="X4013" s="875"/>
      <c r="Y4013" s="335"/>
      <c r="Z4013" s="875"/>
      <c r="AA4013" s="470"/>
      <c r="AB4013" s="483"/>
      <c r="AC4013" s="466"/>
      <c r="AD4013" s="467"/>
    </row>
    <row r="4014" spans="2:30" ht="3.65" customHeight="1">
      <c r="B4014" s="212"/>
      <c r="K4014" s="343"/>
      <c r="O4014" s="466"/>
      <c r="P4014" s="467"/>
      <c r="Q4014" s="468"/>
      <c r="R4014" s="470"/>
      <c r="S4014" s="875"/>
      <c r="T4014" s="335"/>
      <c r="U4014" s="875"/>
      <c r="V4014" s="350"/>
      <c r="W4014" s="350"/>
      <c r="X4014" s="875"/>
      <c r="Y4014" s="335"/>
      <c r="Z4014" s="875"/>
      <c r="AA4014" s="470"/>
      <c r="AB4014" s="483"/>
      <c r="AC4014" s="466"/>
      <c r="AD4014" s="467"/>
    </row>
    <row r="4015" spans="2:30" ht="3.65" customHeight="1">
      <c r="B4015" s="212"/>
      <c r="K4015" s="343"/>
      <c r="O4015" s="466"/>
      <c r="P4015" s="467"/>
      <c r="Q4015" s="468"/>
      <c r="R4015" s="470"/>
      <c r="S4015" s="875"/>
      <c r="T4015" s="335"/>
      <c r="U4015" s="875"/>
      <c r="V4015" s="350"/>
      <c r="W4015" s="350"/>
      <c r="X4015" s="875"/>
      <c r="Y4015" s="335"/>
      <c r="Z4015" s="875"/>
      <c r="AA4015" s="470"/>
      <c r="AB4015" s="483"/>
      <c r="AC4015" s="466"/>
      <c r="AD4015" s="467"/>
    </row>
    <row r="4016" spans="2:30" ht="3.65" customHeight="1">
      <c r="B4016" s="212"/>
      <c r="K4016" s="343"/>
      <c r="O4016" s="466"/>
      <c r="P4016" s="467"/>
      <c r="Q4016" s="468"/>
      <c r="R4016" s="470"/>
      <c r="S4016" s="875"/>
      <c r="T4016" s="335"/>
      <c r="U4016" s="875"/>
      <c r="V4016" s="350"/>
      <c r="W4016" s="350"/>
      <c r="X4016" s="875"/>
      <c r="Y4016" s="335"/>
      <c r="Z4016" s="875"/>
      <c r="AA4016" s="470"/>
      <c r="AB4016" s="483"/>
      <c r="AC4016" s="466"/>
      <c r="AD4016" s="467"/>
    </row>
    <row r="4017" spans="2:30" ht="3.65" customHeight="1">
      <c r="B4017" s="212"/>
      <c r="K4017" s="343"/>
      <c r="O4017" s="466"/>
      <c r="P4017" s="467"/>
      <c r="Q4017" s="468"/>
      <c r="R4017" s="470"/>
      <c r="S4017" s="875"/>
      <c r="T4017" s="335"/>
      <c r="U4017" s="875"/>
      <c r="V4017" s="350"/>
      <c r="W4017" s="350"/>
      <c r="X4017" s="875"/>
      <c r="Y4017" s="335"/>
      <c r="Z4017" s="875"/>
      <c r="AA4017" s="470"/>
      <c r="AB4017" s="483"/>
      <c r="AC4017" s="466"/>
      <c r="AD4017" s="467"/>
    </row>
    <row r="4018" spans="2:30" ht="3.65" customHeight="1">
      <c r="B4018" s="212"/>
      <c r="K4018" s="343"/>
      <c r="O4018" s="466"/>
      <c r="P4018" s="467"/>
      <c r="Q4018" s="468"/>
      <c r="R4018" s="470"/>
      <c r="S4018" s="875"/>
      <c r="T4018" s="335"/>
      <c r="U4018" s="875"/>
      <c r="V4018" s="350"/>
      <c r="W4018" s="350"/>
      <c r="X4018" s="875"/>
      <c r="Y4018" s="335"/>
      <c r="Z4018" s="875"/>
      <c r="AA4018" s="470"/>
      <c r="AB4018" s="483"/>
      <c r="AC4018" s="466"/>
      <c r="AD4018" s="467"/>
    </row>
    <row r="4019" spans="2:30" ht="3.65" customHeight="1">
      <c r="B4019" s="212"/>
      <c r="K4019" s="343"/>
      <c r="O4019" s="466"/>
      <c r="P4019" s="467"/>
      <c r="Q4019" s="468"/>
      <c r="R4019" s="470"/>
      <c r="S4019" s="875"/>
      <c r="T4019" s="335"/>
      <c r="U4019" s="875"/>
      <c r="V4019" s="350"/>
      <c r="W4019" s="350"/>
      <c r="X4019" s="875"/>
      <c r="Y4019" s="335"/>
      <c r="Z4019" s="875"/>
      <c r="AA4019" s="470"/>
      <c r="AB4019" s="483"/>
      <c r="AC4019" s="466"/>
      <c r="AD4019" s="467"/>
    </row>
    <row r="4020" spans="2:30" ht="3.65" customHeight="1">
      <c r="B4020" s="212"/>
      <c r="K4020" s="343"/>
      <c r="O4020" s="466"/>
      <c r="P4020" s="467"/>
      <c r="Q4020" s="468"/>
      <c r="R4020" s="470"/>
      <c r="S4020" s="875"/>
      <c r="T4020" s="335"/>
      <c r="U4020" s="875"/>
      <c r="V4020" s="350"/>
      <c r="W4020" s="350"/>
      <c r="X4020" s="875"/>
      <c r="Y4020" s="335"/>
      <c r="Z4020" s="875"/>
      <c r="AA4020" s="470"/>
      <c r="AB4020" s="483"/>
      <c r="AC4020" s="466"/>
      <c r="AD4020" s="467"/>
    </row>
    <row r="4021" spans="2:30" ht="3.65" customHeight="1">
      <c r="B4021" s="212"/>
      <c r="K4021" s="343"/>
      <c r="O4021" s="466"/>
      <c r="P4021" s="467"/>
      <c r="Q4021" s="482"/>
      <c r="R4021" s="470"/>
      <c r="S4021" s="875"/>
      <c r="T4021" s="335"/>
      <c r="U4021" s="875"/>
      <c r="V4021" s="350"/>
      <c r="W4021" s="350"/>
      <c r="X4021" s="875"/>
      <c r="Y4021" s="335"/>
      <c r="Z4021" s="875"/>
      <c r="AA4021" s="470"/>
      <c r="AB4021" s="483"/>
      <c r="AC4021" s="466"/>
      <c r="AD4021" s="467"/>
    </row>
    <row r="4022" spans="2:30" ht="3.65" customHeight="1">
      <c r="B4022" s="212"/>
      <c r="K4022" s="343"/>
      <c r="O4022" s="466"/>
      <c r="P4022" s="467"/>
      <c r="Q4022" s="468"/>
      <c r="R4022" s="470"/>
      <c r="S4022" s="875"/>
      <c r="T4022" s="335"/>
      <c r="U4022" s="875"/>
      <c r="V4022" s="350"/>
      <c r="W4022" s="350"/>
      <c r="X4022" s="875"/>
      <c r="Y4022" s="335"/>
      <c r="Z4022" s="875"/>
      <c r="AA4022" s="470"/>
      <c r="AB4022" s="483"/>
      <c r="AC4022" s="466"/>
      <c r="AD4022" s="467"/>
    </row>
    <row r="4023" spans="2:30" ht="3.65" customHeight="1">
      <c r="B4023" s="212"/>
      <c r="K4023" s="343"/>
      <c r="O4023" s="466"/>
      <c r="P4023" s="467"/>
      <c r="Q4023" s="468"/>
      <c r="R4023" s="470"/>
      <c r="S4023" s="875"/>
      <c r="T4023" s="335"/>
      <c r="U4023" s="875"/>
      <c r="V4023" s="350"/>
      <c r="W4023" s="350"/>
      <c r="X4023" s="875"/>
      <c r="Y4023" s="335"/>
      <c r="Z4023" s="875"/>
      <c r="AA4023" s="470"/>
      <c r="AB4023" s="470"/>
      <c r="AC4023" s="466"/>
      <c r="AD4023" s="467"/>
    </row>
    <row r="4024" spans="2:30" ht="3.65" customHeight="1">
      <c r="B4024" s="212"/>
      <c r="K4024" s="343"/>
      <c r="O4024" s="466"/>
      <c r="P4024" s="467"/>
      <c r="Q4024" s="468"/>
      <c r="R4024" s="470"/>
      <c r="S4024" s="875"/>
      <c r="T4024" s="335"/>
      <c r="U4024" s="875"/>
      <c r="V4024" s="350"/>
      <c r="W4024" s="350"/>
      <c r="X4024" s="875"/>
      <c r="Y4024" s="335"/>
      <c r="Z4024" s="875"/>
      <c r="AA4024" s="470"/>
      <c r="AB4024" s="470"/>
      <c r="AC4024" s="466"/>
      <c r="AD4024" s="467"/>
    </row>
    <row r="4025" spans="2:30" ht="3.65" customHeight="1">
      <c r="B4025" s="212"/>
      <c r="K4025" s="343"/>
      <c r="O4025" s="466"/>
      <c r="P4025" s="467"/>
      <c r="Q4025" s="468"/>
      <c r="R4025" s="470"/>
      <c r="S4025" s="875"/>
      <c r="T4025" s="335"/>
      <c r="U4025" s="875"/>
      <c r="V4025" s="350"/>
      <c r="W4025" s="350"/>
      <c r="X4025" s="875"/>
      <c r="Y4025" s="335"/>
      <c r="Z4025" s="875"/>
      <c r="AA4025" s="470"/>
      <c r="AB4025" s="470"/>
      <c r="AC4025" s="466"/>
      <c r="AD4025" s="467"/>
    </row>
    <row r="4026" spans="2:30" ht="3.65" customHeight="1">
      <c r="B4026" s="212"/>
      <c r="K4026" s="343"/>
      <c r="O4026" s="466"/>
      <c r="P4026" s="467"/>
      <c r="Q4026" s="468"/>
      <c r="R4026" s="470"/>
      <c r="S4026" s="875"/>
      <c r="T4026" s="335"/>
      <c r="U4026" s="875"/>
      <c r="V4026" s="350"/>
      <c r="W4026" s="350"/>
      <c r="X4026" s="875"/>
      <c r="Y4026" s="335"/>
      <c r="Z4026" s="875"/>
      <c r="AA4026" s="470"/>
      <c r="AB4026" s="470"/>
      <c r="AC4026" s="466"/>
      <c r="AD4026" s="467"/>
    </row>
    <row r="4027" spans="2:30" ht="3.65" customHeight="1">
      <c r="B4027" s="212"/>
      <c r="K4027" s="343"/>
      <c r="O4027" s="466"/>
      <c r="P4027" s="467"/>
      <c r="Q4027" s="468"/>
      <c r="R4027" s="470"/>
      <c r="S4027" s="875"/>
      <c r="T4027" s="335"/>
      <c r="U4027" s="875"/>
      <c r="V4027" s="350"/>
      <c r="W4027" s="350"/>
      <c r="X4027" s="875"/>
      <c r="Y4027" s="335"/>
      <c r="Z4027" s="875"/>
      <c r="AA4027" s="470"/>
      <c r="AB4027" s="470"/>
      <c r="AC4027" s="466"/>
      <c r="AD4027" s="467"/>
    </row>
    <row r="4028" spans="2:30" ht="3.65" customHeight="1">
      <c r="B4028" s="212"/>
      <c r="K4028" s="343"/>
      <c r="O4028" s="466"/>
      <c r="P4028" s="467"/>
      <c r="Q4028" s="468"/>
      <c r="R4028" s="470"/>
      <c r="S4028" s="875"/>
      <c r="T4028" s="335"/>
      <c r="U4028" s="875"/>
      <c r="V4028" s="350"/>
      <c r="W4028" s="350"/>
      <c r="X4028" s="875"/>
      <c r="Y4028" s="335"/>
      <c r="Z4028" s="875"/>
      <c r="AA4028" s="470"/>
      <c r="AB4028" s="470"/>
      <c r="AC4028" s="466"/>
      <c r="AD4028" s="467"/>
    </row>
    <row r="4029" spans="2:30" ht="3.65" customHeight="1">
      <c r="B4029" s="212"/>
      <c r="K4029" s="343"/>
      <c r="O4029" s="466"/>
      <c r="P4029" s="467"/>
      <c r="Q4029" s="468"/>
      <c r="R4029" s="470"/>
      <c r="S4029" s="875"/>
      <c r="T4029" s="335"/>
      <c r="U4029" s="875"/>
      <c r="V4029" s="350"/>
      <c r="W4029" s="350"/>
      <c r="X4029" s="875"/>
      <c r="Y4029" s="335"/>
      <c r="Z4029" s="875"/>
      <c r="AA4029" s="470"/>
      <c r="AB4029" s="470"/>
      <c r="AC4029" s="466"/>
      <c r="AD4029" s="467"/>
    </row>
    <row r="4030" spans="2:30" ht="3.65" customHeight="1">
      <c r="B4030" s="212"/>
      <c r="K4030" s="343"/>
      <c r="O4030" s="466"/>
      <c r="P4030" s="467"/>
      <c r="Q4030" s="468"/>
      <c r="R4030" s="470"/>
      <c r="S4030" s="875"/>
      <c r="T4030" s="335"/>
      <c r="U4030" s="875"/>
      <c r="V4030" s="350"/>
      <c r="W4030" s="350"/>
      <c r="X4030" s="875"/>
      <c r="Y4030" s="335"/>
      <c r="Z4030" s="875"/>
      <c r="AA4030" s="470"/>
      <c r="AB4030" s="470"/>
      <c r="AC4030" s="466"/>
      <c r="AD4030" s="467"/>
    </row>
    <row r="4031" spans="2:30" ht="3.65" customHeight="1">
      <c r="B4031" s="212"/>
      <c r="K4031" s="343"/>
      <c r="O4031" s="466"/>
      <c r="P4031" s="467"/>
      <c r="Q4031" s="468"/>
      <c r="R4031" s="470"/>
      <c r="S4031" s="875"/>
      <c r="T4031" s="335"/>
      <c r="U4031" s="875"/>
      <c r="V4031" s="350"/>
      <c r="W4031" s="350"/>
      <c r="X4031" s="875"/>
      <c r="Y4031" s="335"/>
      <c r="Z4031" s="875"/>
      <c r="AA4031" s="470"/>
      <c r="AB4031" s="470"/>
      <c r="AC4031" s="466"/>
      <c r="AD4031" s="467"/>
    </row>
    <row r="4032" spans="2:30" ht="3.65" customHeight="1">
      <c r="B4032" s="212"/>
      <c r="K4032" s="343"/>
      <c r="O4032" s="466"/>
      <c r="P4032" s="467"/>
      <c r="Q4032" s="468"/>
      <c r="R4032" s="470"/>
      <c r="S4032" s="875"/>
      <c r="T4032" s="335"/>
      <c r="U4032" s="875"/>
      <c r="V4032" s="350"/>
      <c r="W4032" s="350"/>
      <c r="X4032" s="875"/>
      <c r="Y4032" s="335"/>
      <c r="Z4032" s="875"/>
      <c r="AA4032" s="470"/>
      <c r="AB4032" s="470"/>
      <c r="AC4032" s="466"/>
      <c r="AD4032" s="467"/>
    </row>
    <row r="4033" spans="2:109" ht="3.65" customHeight="1">
      <c r="B4033" s="212"/>
      <c r="K4033" s="343"/>
      <c r="O4033" s="466"/>
      <c r="P4033" s="467"/>
      <c r="Q4033" s="468"/>
      <c r="R4033" s="470"/>
      <c r="S4033" s="875"/>
      <c r="T4033" s="335"/>
      <c r="U4033" s="875"/>
      <c r="V4033" s="350"/>
      <c r="W4033" s="350"/>
      <c r="X4033" s="875"/>
      <c r="Y4033" s="335"/>
      <c r="Z4033" s="875"/>
      <c r="AA4033" s="470"/>
      <c r="AB4033" s="470"/>
      <c r="AC4033" s="466"/>
      <c r="AD4033" s="467"/>
    </row>
    <row r="4034" spans="2:109" ht="3.65" customHeight="1">
      <c r="B4034" s="212"/>
      <c r="K4034" s="343"/>
      <c r="O4034" s="466"/>
      <c r="P4034" s="467"/>
      <c r="Q4034" s="468"/>
      <c r="R4034" s="470"/>
      <c r="S4034" s="875"/>
      <c r="T4034" s="335"/>
      <c r="U4034" s="875"/>
      <c r="V4034" s="350"/>
      <c r="W4034" s="350"/>
      <c r="X4034" s="875"/>
      <c r="Y4034" s="335"/>
      <c r="Z4034" s="875"/>
      <c r="AA4034" s="470"/>
      <c r="AB4034" s="470"/>
      <c r="AC4034" s="466"/>
      <c r="AD4034" s="467"/>
    </row>
    <row r="4035" spans="2:109" ht="3.65" customHeight="1">
      <c r="B4035" s="212"/>
      <c r="K4035" s="343"/>
      <c r="O4035" s="466"/>
      <c r="P4035" s="467"/>
      <c r="Q4035" s="468"/>
      <c r="R4035" s="470"/>
      <c r="S4035" s="899"/>
      <c r="T4035" s="335"/>
      <c r="U4035" s="900"/>
      <c r="V4035" s="350"/>
      <c r="W4035" s="350"/>
      <c r="X4035" s="899"/>
      <c r="Y4035" s="335"/>
      <c r="Z4035" s="900"/>
      <c r="AA4035" s="470"/>
      <c r="AB4035" s="470"/>
      <c r="AC4035" s="466"/>
      <c r="AD4035" s="467"/>
    </row>
    <row r="4036" spans="2:109" ht="3.65" customHeight="1">
      <c r="B4036" s="212"/>
      <c r="K4036" s="343"/>
      <c r="O4036" s="466"/>
      <c r="P4036" s="467"/>
      <c r="Q4036" s="468"/>
      <c r="R4036" s="470"/>
      <c r="S4036" s="902"/>
      <c r="T4036" s="903"/>
      <c r="U4036" s="904"/>
      <c r="V4036" s="350"/>
      <c r="W4036" s="350"/>
      <c r="X4036" s="902"/>
      <c r="Y4036" s="903"/>
      <c r="Z4036" s="904"/>
      <c r="AA4036" s="470"/>
      <c r="AB4036" s="470"/>
      <c r="AC4036" s="466"/>
      <c r="AD4036" s="467"/>
    </row>
    <row r="4037" spans="2:109" ht="3.65" customHeight="1">
      <c r="B4037" s="212"/>
      <c r="K4037" s="343"/>
      <c r="O4037" s="466"/>
      <c r="P4037" s="467"/>
      <c r="Q4037" s="468"/>
      <c r="R4037" s="470"/>
      <c r="S4037" s="470"/>
      <c r="T4037" s="470"/>
      <c r="U4037" s="470"/>
      <c r="V4037" s="470"/>
      <c r="W4037" s="470"/>
      <c r="X4037" s="470"/>
      <c r="Y4037" s="470"/>
      <c r="Z4037" s="470"/>
      <c r="AA4037" s="470"/>
      <c r="AB4037" s="470"/>
      <c r="AC4037" s="466"/>
      <c r="AD4037" s="467"/>
    </row>
    <row r="4038" spans="2:109" ht="3.65" customHeight="1">
      <c r="B4038" s="212"/>
      <c r="K4038" s="343"/>
      <c r="O4038" s="492"/>
      <c r="P4038" s="493"/>
      <c r="Q4038" s="468"/>
      <c r="R4038" s="470"/>
      <c r="S4038" s="470"/>
      <c r="T4038" s="470"/>
      <c r="U4038" s="470"/>
      <c r="V4038" s="470"/>
      <c r="W4038" s="470"/>
      <c r="X4038" s="470"/>
      <c r="Y4038" s="470"/>
      <c r="Z4038" s="470"/>
      <c r="AA4038" s="470"/>
      <c r="AB4038" s="483"/>
      <c r="AC4038" s="492"/>
      <c r="AD4038" s="493"/>
    </row>
    <row r="4039" spans="2:109" ht="3.65" customHeight="1">
      <c r="B4039" s="212"/>
      <c r="K4039" s="343"/>
      <c r="O4039" s="492"/>
      <c r="P4039" s="493"/>
      <c r="Q4039" s="496"/>
      <c r="R4039" s="470"/>
      <c r="S4039" s="470"/>
      <c r="T4039" s="470"/>
      <c r="U4039" s="470"/>
      <c r="V4039" s="470"/>
      <c r="W4039" s="470"/>
      <c r="X4039" s="470"/>
      <c r="Y4039" s="994" t="s">
        <v>220</v>
      </c>
      <c r="Z4039" s="994"/>
      <c r="AA4039" s="994"/>
      <c r="AB4039" s="995"/>
      <c r="AC4039" s="492"/>
      <c r="AD4039" s="493"/>
    </row>
    <row r="4040" spans="2:109" ht="3.65" customHeight="1">
      <c r="B4040" s="212"/>
      <c r="K4040" s="343"/>
      <c r="O4040" s="492"/>
      <c r="P4040" s="493"/>
      <c r="Q4040" s="497"/>
      <c r="R4040" s="498"/>
      <c r="S4040" s="498"/>
      <c r="T4040" s="498"/>
      <c r="U4040" s="498"/>
      <c r="V4040" s="498"/>
      <c r="W4040" s="498"/>
      <c r="X4040" s="498"/>
      <c r="Y4040" s="1542"/>
      <c r="Z4040" s="1542"/>
      <c r="AA4040" s="1542"/>
      <c r="AB4040" s="1545"/>
      <c r="AC4040" s="492"/>
      <c r="AD4040" s="493"/>
    </row>
    <row r="4041" spans="2:109" ht="3.65" customHeight="1">
      <c r="B4041" s="212"/>
      <c r="K4041" s="343"/>
      <c r="O4041" s="486"/>
      <c r="P4041" s="487"/>
      <c r="Q4041" s="487"/>
      <c r="R4041" s="487"/>
      <c r="S4041" s="487"/>
      <c r="T4041" s="487"/>
      <c r="U4041" s="487"/>
      <c r="V4041" s="487"/>
      <c r="W4041" s="487"/>
      <c r="X4041" s="487"/>
      <c r="Y4041" s="487"/>
      <c r="Z4041" s="487"/>
      <c r="AA4041" s="487"/>
      <c r="AB4041" s="487"/>
      <c r="AC4041" s="487"/>
      <c r="AD4041" s="488"/>
    </row>
    <row r="4042" spans="2:109" ht="3.65" customHeight="1">
      <c r="B4042" s="212"/>
      <c r="K4042" s="343"/>
      <c r="O4042" s="489"/>
      <c r="P4042" s="490"/>
      <c r="Q4042" s="490"/>
      <c r="R4042" s="490"/>
      <c r="S4042" s="490"/>
      <c r="T4042" s="490"/>
      <c r="U4042" s="490"/>
      <c r="V4042" s="490"/>
      <c r="W4042" s="490"/>
      <c r="X4042" s="490"/>
      <c r="Y4042" s="490"/>
      <c r="Z4042" s="490"/>
      <c r="AA4042" s="490"/>
      <c r="AB4042" s="490"/>
      <c r="AC4042" s="490"/>
      <c r="AD4042" s="491"/>
    </row>
    <row r="4043" spans="2:109" ht="3.65" customHeight="1">
      <c r="B4043" s="212"/>
      <c r="K4043" s="343"/>
      <c r="O4043" s="476"/>
      <c r="P4043" s="477"/>
      <c r="Q4043" s="477"/>
      <c r="R4043" s="477"/>
      <c r="S4043" s="477"/>
      <c r="T4043" s="477"/>
      <c r="U4043" s="477"/>
      <c r="V4043" s="477"/>
      <c r="W4043" s="477"/>
      <c r="X4043" s="477"/>
      <c r="Y4043" s="477"/>
      <c r="Z4043" s="477"/>
      <c r="AA4043" s="477"/>
      <c r="AB4043" s="477"/>
      <c r="AC4043" s="477"/>
      <c r="AD4043" s="478"/>
    </row>
    <row r="4044" spans="2:109" ht="3.65" customHeight="1">
      <c r="B4044" s="212"/>
      <c r="K4044" s="343"/>
      <c r="O4044" s="476"/>
      <c r="P4044" s="477"/>
      <c r="Q4044" s="477"/>
      <c r="R4044" s="477"/>
      <c r="S4044" s="477"/>
      <c r="T4044" s="477"/>
      <c r="U4044" s="477"/>
      <c r="V4044" s="477"/>
      <c r="W4044" s="477"/>
      <c r="X4044" s="477"/>
      <c r="Y4044" s="477"/>
      <c r="Z4044" s="477"/>
      <c r="AA4044" s="477"/>
      <c r="AB4044" s="477"/>
      <c r="AC4044" s="477"/>
      <c r="AD4044" s="478"/>
    </row>
    <row r="4045" spans="2:109" ht="3.65" customHeight="1">
      <c r="B4045" s="212"/>
      <c r="K4045" s="343"/>
      <c r="O4045" s="476"/>
      <c r="P4045" s="477"/>
      <c r="Q4045" s="477"/>
      <c r="R4045" s="477"/>
      <c r="S4045" s="477"/>
      <c r="T4045" s="477"/>
      <c r="U4045" s="477"/>
      <c r="V4045" s="477"/>
      <c r="W4045" s="477"/>
      <c r="X4045" s="477"/>
      <c r="Y4045" s="477"/>
      <c r="Z4045" s="477"/>
      <c r="AA4045" s="477"/>
      <c r="AB4045" s="477"/>
      <c r="AC4045" s="477"/>
      <c r="AD4045" s="478"/>
    </row>
    <row r="4046" spans="2:109" ht="3.65" customHeight="1">
      <c r="B4046" s="212"/>
      <c r="K4046" s="343"/>
      <c r="O4046" s="479"/>
      <c r="P4046" s="480"/>
      <c r="Q4046" s="480"/>
      <c r="R4046" s="480"/>
      <c r="S4046" s="480"/>
      <c r="T4046" s="480"/>
      <c r="U4046" s="480"/>
      <c r="V4046" s="480"/>
      <c r="W4046" s="480"/>
      <c r="X4046" s="480"/>
      <c r="Y4046" s="480"/>
      <c r="Z4046" s="480"/>
      <c r="AA4046" s="480"/>
      <c r="AB4046" s="480"/>
      <c r="AC4046" s="480"/>
      <c r="AD4046" s="481"/>
    </row>
    <row r="4047" spans="2:109" ht="3.65" customHeight="1">
      <c r="B4047" s="212"/>
      <c r="K4047" s="343"/>
    </row>
    <row r="4048" spans="2:109" ht="3.65" customHeight="1">
      <c r="B4048" s="205"/>
      <c r="C4048" s="259"/>
      <c r="D4048" s="259"/>
      <c r="E4048" s="259"/>
      <c r="F4048" s="259"/>
      <c r="G4048" s="259"/>
      <c r="H4048" s="259"/>
      <c r="I4048" s="259"/>
      <c r="J4048" s="259"/>
      <c r="K4048" s="323"/>
      <c r="L4048" s="259"/>
      <c r="M4048" s="259"/>
      <c r="N4048" s="259"/>
      <c r="O4048" s="259"/>
      <c r="P4048" s="259"/>
      <c r="Q4048" s="259"/>
      <c r="R4048" s="259"/>
      <c r="S4048" s="259"/>
      <c r="T4048" s="259"/>
      <c r="U4048" s="259"/>
      <c r="V4048" s="259"/>
      <c r="W4048" s="259"/>
      <c r="X4048" s="259"/>
      <c r="Y4048" s="259"/>
      <c r="Z4048" s="259"/>
      <c r="AA4048" s="259"/>
      <c r="AB4048" s="259"/>
      <c r="AC4048" s="259"/>
      <c r="AD4048" s="259"/>
      <c r="AE4048" s="259"/>
      <c r="AF4048" s="259"/>
      <c r="AG4048" s="259"/>
      <c r="AH4048" s="259"/>
      <c r="AI4048" s="259"/>
      <c r="AJ4048" s="259"/>
      <c r="AK4048" s="259"/>
      <c r="AL4048" s="259"/>
      <c r="AM4048" s="259"/>
      <c r="AN4048" s="259"/>
      <c r="AO4048" s="259"/>
      <c r="AP4048" s="259"/>
      <c r="AQ4048" s="259"/>
      <c r="AR4048" s="259"/>
      <c r="AS4048" s="259"/>
      <c r="AT4048" s="259"/>
      <c r="AU4048" s="259"/>
      <c r="AV4048" s="259"/>
      <c r="AW4048" s="259"/>
      <c r="AX4048" s="259"/>
      <c r="AY4048" s="259"/>
      <c r="AZ4048" s="259"/>
      <c r="BA4048" s="259"/>
      <c r="BB4048" s="259"/>
      <c r="BC4048" s="259"/>
      <c r="BD4048" s="259"/>
      <c r="BE4048" s="259"/>
      <c r="BF4048" s="259"/>
      <c r="BG4048" s="259"/>
      <c r="BH4048" s="259"/>
      <c r="BI4048" s="259"/>
      <c r="BJ4048" s="259"/>
      <c r="BK4048" s="259"/>
      <c r="BL4048" s="259"/>
      <c r="BM4048" s="259"/>
      <c r="BN4048" s="259"/>
      <c r="BO4048" s="259"/>
      <c r="BP4048" s="259"/>
      <c r="BQ4048" s="259"/>
      <c r="BR4048" s="259"/>
      <c r="BS4048" s="259"/>
      <c r="BT4048" s="259"/>
      <c r="BU4048" s="259"/>
      <c r="BV4048" s="259"/>
      <c r="BW4048" s="259"/>
      <c r="BX4048" s="259"/>
      <c r="BY4048" s="259"/>
      <c r="BZ4048" s="259"/>
      <c r="CA4048" s="259"/>
      <c r="CB4048" s="259"/>
      <c r="CC4048" s="259"/>
      <c r="CD4048" s="259"/>
      <c r="CE4048" s="259"/>
      <c r="CF4048" s="259"/>
      <c r="CG4048" s="259"/>
      <c r="CH4048" s="259"/>
      <c r="CI4048" s="259"/>
      <c r="CJ4048" s="259"/>
      <c r="CK4048" s="259"/>
      <c r="CL4048" s="259"/>
      <c r="CM4048" s="259"/>
      <c r="CN4048" s="259"/>
      <c r="CO4048" s="259"/>
      <c r="CP4048" s="259"/>
      <c r="CQ4048" s="259"/>
      <c r="CR4048" s="259"/>
      <c r="CS4048" s="259"/>
      <c r="CT4048" s="259"/>
      <c r="CU4048" s="259"/>
      <c r="CV4048" s="259"/>
      <c r="CW4048" s="259"/>
      <c r="CX4048" s="259"/>
      <c r="CY4048" s="259"/>
      <c r="CZ4048" s="259"/>
      <c r="DA4048" s="259"/>
      <c r="DB4048" s="259"/>
      <c r="DC4048" s="259"/>
      <c r="DD4048" s="259"/>
      <c r="DE4048" s="259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24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40" t="str">
        <f>"T_VBB"&amp;"X"&amp;G4050&amp;"X"&amp;I4050&amp;"X"&amp;J4050</f>
        <v>T_VBBX2000X1X2000</v>
      </c>
      <c r="C4050" s="208"/>
      <c r="D4050" s="209" t="s">
        <v>75</v>
      </c>
      <c r="E4050" s="341" t="s">
        <v>220</v>
      </c>
      <c r="F4050" s="208" t="s">
        <v>125</v>
      </c>
      <c r="G4050" s="456">
        <v>2000</v>
      </c>
      <c r="H4050" s="325" t="s">
        <v>117</v>
      </c>
      <c r="I4050" s="457" t="s">
        <v>238</v>
      </c>
      <c r="J4050" s="210">
        <v>2000</v>
      </c>
      <c r="K4050" s="342"/>
      <c r="L4050" s="260"/>
      <c r="M4050" s="260"/>
      <c r="N4050" s="260"/>
      <c r="O4050" s="260"/>
      <c r="P4050" s="260"/>
      <c r="Q4050" s="260"/>
      <c r="R4050" s="260"/>
      <c r="S4050" s="260"/>
      <c r="T4050" s="260"/>
      <c r="U4050" s="260"/>
      <c r="V4050" s="260"/>
      <c r="W4050" s="260"/>
      <c r="X4050" s="260"/>
      <c r="Y4050" s="260"/>
      <c r="Z4050" s="260"/>
      <c r="AA4050" s="260"/>
      <c r="AB4050" s="260"/>
      <c r="AC4050" s="260"/>
      <c r="AD4050" s="260"/>
      <c r="AE4050" s="260"/>
      <c r="AF4050" s="260"/>
      <c r="AG4050" s="260"/>
      <c r="AH4050" s="260"/>
      <c r="AI4050" s="260"/>
      <c r="AJ4050" s="260"/>
      <c r="AK4050" s="260"/>
      <c r="AL4050" s="260"/>
      <c r="AM4050" s="260"/>
      <c r="AN4050" s="260"/>
      <c r="AO4050" s="260"/>
      <c r="AP4050" s="260"/>
      <c r="AQ4050" s="260"/>
      <c r="AR4050" s="260"/>
      <c r="AS4050" s="260"/>
      <c r="AT4050" s="260"/>
      <c r="AU4050" s="260"/>
      <c r="AV4050" s="260"/>
      <c r="AW4050" s="260"/>
      <c r="AX4050" s="260"/>
      <c r="AY4050" s="260"/>
      <c r="AZ4050" s="260"/>
      <c r="BA4050" s="260"/>
      <c r="BB4050" s="260"/>
      <c r="BC4050" s="260"/>
      <c r="BD4050" s="260"/>
      <c r="BE4050" s="260"/>
      <c r="BF4050" s="260"/>
      <c r="BG4050" s="260"/>
      <c r="BH4050" s="260"/>
      <c r="BI4050" s="260"/>
      <c r="BJ4050" s="260"/>
      <c r="BK4050" s="260"/>
      <c r="BL4050" s="260"/>
      <c r="BM4050" s="260"/>
      <c r="BN4050" s="260"/>
      <c r="BO4050" s="260"/>
      <c r="BP4050" s="260"/>
      <c r="BQ4050" s="260"/>
      <c r="BR4050" s="260"/>
      <c r="BS4050" s="260"/>
      <c r="BT4050" s="260"/>
      <c r="BU4050" s="260"/>
      <c r="BV4050" s="260"/>
      <c r="BW4050" s="260"/>
      <c r="BX4050" s="260"/>
      <c r="BY4050" s="260"/>
      <c r="BZ4050" s="260"/>
      <c r="CA4050" s="260"/>
      <c r="CB4050" s="260"/>
      <c r="CC4050" s="260"/>
      <c r="CD4050" s="260"/>
      <c r="CE4050" s="260"/>
      <c r="CF4050" s="260"/>
      <c r="CG4050" s="260"/>
      <c r="CH4050" s="260"/>
      <c r="CI4050" s="260"/>
      <c r="CJ4050" s="260"/>
      <c r="CK4050" s="260"/>
      <c r="CL4050" s="260"/>
      <c r="CM4050" s="260"/>
      <c r="CN4050" s="260"/>
      <c r="CO4050" s="260"/>
      <c r="CP4050" s="260"/>
      <c r="CQ4050" s="260"/>
      <c r="CR4050" s="260"/>
      <c r="CS4050" s="260"/>
      <c r="CT4050" s="260"/>
      <c r="CU4050" s="260"/>
      <c r="CV4050" s="260"/>
      <c r="CW4050" s="260"/>
      <c r="CX4050" s="260"/>
      <c r="CY4050" s="260"/>
      <c r="CZ4050" s="260"/>
      <c r="DA4050" s="260"/>
      <c r="DB4050" s="260"/>
      <c r="DC4050" s="260"/>
      <c r="DD4050" s="260"/>
      <c r="DE4050" s="260"/>
    </row>
    <row r="4051" spans="2:109" ht="3.65" customHeight="1">
      <c r="B4051" s="326" t="str">
        <f>MID(D4050,1,1)&amp;"_"&amp;E4050&amp;"X"&amp;MID(H4050,3,4)&amp;"X"&amp;MID(J4050,3,4)&amp;G4050&amp;I4050</f>
        <v>T_VBBX400X0020001</v>
      </c>
      <c r="K4051" s="343"/>
    </row>
    <row r="4052" spans="2:109" ht="3.65" customHeight="1">
      <c r="B4052" s="212"/>
      <c r="K4052" s="343"/>
      <c r="O4052" s="486"/>
      <c r="P4052" s="487"/>
      <c r="Q4052" s="487"/>
      <c r="R4052" s="487"/>
      <c r="S4052" s="487"/>
      <c r="T4052" s="487"/>
      <c r="U4052" s="487"/>
      <c r="V4052" s="487"/>
      <c r="W4052" s="487"/>
      <c r="X4052" s="487"/>
      <c r="Y4052" s="487"/>
      <c r="Z4052" s="487"/>
      <c r="AA4052" s="487"/>
      <c r="AB4052" s="487"/>
      <c r="AC4052" s="487"/>
      <c r="AD4052" s="488"/>
    </row>
    <row r="4053" spans="2:109" ht="3.65" customHeight="1">
      <c r="B4053" s="212"/>
      <c r="K4053" s="343"/>
      <c r="O4053" s="489"/>
      <c r="P4053" s="490"/>
      <c r="Q4053" s="490"/>
      <c r="R4053" s="490"/>
      <c r="S4053" s="490"/>
      <c r="T4053" s="490"/>
      <c r="U4053" s="490"/>
      <c r="V4053" s="490"/>
      <c r="W4053" s="490"/>
      <c r="X4053" s="490"/>
      <c r="Y4053" s="490"/>
      <c r="Z4053" s="490"/>
      <c r="AA4053" s="490"/>
      <c r="AB4053" s="490"/>
      <c r="AC4053" s="490"/>
      <c r="AD4053" s="491"/>
    </row>
    <row r="4054" spans="2:109" ht="3.65" customHeight="1">
      <c r="B4054" s="212"/>
      <c r="K4054" s="343"/>
      <c r="O4054" s="466"/>
      <c r="P4054" s="467"/>
      <c r="Q4054" s="1544" t="s">
        <v>111</v>
      </c>
      <c r="R4054" s="956"/>
      <c r="S4054" s="956"/>
      <c r="T4054" s="956"/>
      <c r="U4054" s="470"/>
      <c r="V4054" s="470"/>
      <c r="W4054" s="470"/>
      <c r="X4054" s="470"/>
      <c r="AC4054" s="466"/>
      <c r="AD4054" s="467"/>
    </row>
    <row r="4055" spans="2:109" ht="3.65" customHeight="1">
      <c r="B4055" s="212"/>
      <c r="K4055" s="343"/>
      <c r="O4055" s="466"/>
      <c r="P4055" s="467"/>
      <c r="Q4055" s="992"/>
      <c r="R4055" s="958"/>
      <c r="S4055" s="958"/>
      <c r="T4055" s="958"/>
      <c r="U4055" s="470"/>
      <c r="V4055" s="470"/>
      <c r="W4055" s="470"/>
      <c r="X4055" s="470"/>
      <c r="AC4055" s="466"/>
      <c r="AD4055" s="467"/>
    </row>
    <row r="4056" spans="2:109" ht="3.65" customHeight="1">
      <c r="B4056" s="212"/>
      <c r="K4056" s="343"/>
      <c r="O4056" s="466"/>
      <c r="P4056" s="467"/>
      <c r="Q4056" s="992"/>
      <c r="R4056" s="958"/>
      <c r="S4056" s="958"/>
      <c r="T4056" s="958"/>
      <c r="U4056" s="350"/>
      <c r="V4056" s="350"/>
      <c r="W4056" s="350"/>
      <c r="X4056" s="470"/>
      <c r="AC4056" s="466"/>
      <c r="AD4056" s="467"/>
    </row>
    <row r="4057" spans="2:109" ht="3.65" customHeight="1">
      <c r="B4057" s="212"/>
      <c r="K4057" s="343"/>
      <c r="O4057" s="466"/>
      <c r="P4057" s="467"/>
      <c r="Q4057" s="495"/>
      <c r="R4057" s="349"/>
      <c r="S4057" s="896"/>
      <c r="T4057" s="897"/>
      <c r="U4057" s="898"/>
      <c r="V4057" s="350"/>
      <c r="W4057" s="350"/>
      <c r="X4057" s="896"/>
      <c r="Y4057" s="897"/>
      <c r="Z4057" s="898"/>
      <c r="AA4057" s="470"/>
      <c r="AB4057" s="483"/>
      <c r="AC4057" s="466"/>
      <c r="AD4057" s="467"/>
    </row>
    <row r="4058" spans="2:109" ht="3.65" customHeight="1">
      <c r="B4058" s="212"/>
      <c r="K4058" s="343"/>
      <c r="O4058" s="466"/>
      <c r="P4058" s="467"/>
      <c r="Q4058" s="468"/>
      <c r="R4058" s="470"/>
      <c r="S4058" s="899"/>
      <c r="T4058" s="335"/>
      <c r="U4058" s="900"/>
      <c r="V4058" s="350"/>
      <c r="W4058" s="350"/>
      <c r="X4058" s="899"/>
      <c r="Y4058" s="335"/>
      <c r="Z4058" s="900"/>
      <c r="AA4058" s="470"/>
      <c r="AB4058" s="483"/>
      <c r="AC4058" s="466"/>
      <c r="AD4058" s="467"/>
    </row>
    <row r="4059" spans="2:109" ht="3.65" customHeight="1">
      <c r="B4059" s="212"/>
      <c r="K4059" s="343"/>
      <c r="O4059" s="466"/>
      <c r="P4059" s="467"/>
      <c r="Q4059" s="468"/>
      <c r="R4059" s="470"/>
      <c r="S4059" s="875"/>
      <c r="T4059" s="335"/>
      <c r="U4059" s="875"/>
      <c r="V4059" s="350"/>
      <c r="W4059" s="350"/>
      <c r="X4059" s="875"/>
      <c r="Y4059" s="335"/>
      <c r="Z4059" s="875"/>
      <c r="AA4059" s="470"/>
      <c r="AB4059" s="483"/>
      <c r="AC4059" s="466"/>
      <c r="AD4059" s="467"/>
    </row>
    <row r="4060" spans="2:109" ht="3.65" customHeight="1">
      <c r="B4060" s="212"/>
      <c r="K4060" s="343"/>
      <c r="O4060" s="466"/>
      <c r="P4060" s="467"/>
      <c r="Q4060" s="468"/>
      <c r="R4060" s="470"/>
      <c r="S4060" s="875"/>
      <c r="T4060" s="335"/>
      <c r="U4060" s="875"/>
      <c r="V4060" s="350"/>
      <c r="W4060" s="350"/>
      <c r="X4060" s="875"/>
      <c r="Y4060" s="335"/>
      <c r="Z4060" s="875"/>
      <c r="AA4060" s="470"/>
      <c r="AB4060" s="483"/>
      <c r="AC4060" s="466"/>
      <c r="AD4060" s="467"/>
    </row>
    <row r="4061" spans="2:109" ht="3.65" customHeight="1">
      <c r="B4061" s="212"/>
      <c r="K4061" s="343"/>
      <c r="O4061" s="466"/>
      <c r="P4061" s="467"/>
      <c r="Q4061" s="468"/>
      <c r="R4061" s="470"/>
      <c r="S4061" s="875"/>
      <c r="T4061" s="335"/>
      <c r="U4061" s="875"/>
      <c r="V4061" s="350"/>
      <c r="W4061" s="350"/>
      <c r="X4061" s="875"/>
      <c r="Y4061" s="335"/>
      <c r="Z4061" s="875"/>
      <c r="AA4061" s="470"/>
      <c r="AB4061" s="483"/>
      <c r="AC4061" s="466"/>
      <c r="AD4061" s="467"/>
    </row>
    <row r="4062" spans="2:109" ht="3.65" customHeight="1">
      <c r="B4062" s="212"/>
      <c r="K4062" s="343"/>
      <c r="O4062" s="466"/>
      <c r="P4062" s="467"/>
      <c r="Q4062" s="468"/>
      <c r="R4062" s="470"/>
      <c r="S4062" s="875"/>
      <c r="T4062" s="335"/>
      <c r="U4062" s="875"/>
      <c r="V4062" s="350"/>
      <c r="W4062" s="350"/>
      <c r="X4062" s="875"/>
      <c r="Y4062" s="335"/>
      <c r="Z4062" s="875"/>
      <c r="AA4062" s="470"/>
      <c r="AB4062" s="483"/>
      <c r="AC4062" s="466"/>
      <c r="AD4062" s="467"/>
    </row>
    <row r="4063" spans="2:109" ht="3.65" customHeight="1">
      <c r="B4063" s="212"/>
      <c r="K4063" s="343"/>
      <c r="O4063" s="466"/>
      <c r="P4063" s="467"/>
      <c r="Q4063" s="468"/>
      <c r="R4063" s="470"/>
      <c r="S4063" s="875"/>
      <c r="T4063" s="335"/>
      <c r="U4063" s="875"/>
      <c r="V4063" s="350"/>
      <c r="W4063" s="350"/>
      <c r="X4063" s="875"/>
      <c r="Y4063" s="335"/>
      <c r="Z4063" s="875"/>
      <c r="AA4063" s="470"/>
      <c r="AB4063" s="483"/>
      <c r="AC4063" s="466"/>
      <c r="AD4063" s="467"/>
    </row>
    <row r="4064" spans="2:109" ht="3.65" customHeight="1">
      <c r="B4064" s="212"/>
      <c r="K4064" s="343"/>
      <c r="O4064" s="466"/>
      <c r="P4064" s="467"/>
      <c r="Q4064" s="468"/>
      <c r="R4064" s="470"/>
      <c r="S4064" s="875"/>
      <c r="T4064" s="335"/>
      <c r="U4064" s="875"/>
      <c r="V4064" s="350"/>
      <c r="W4064" s="350"/>
      <c r="X4064" s="875"/>
      <c r="Y4064" s="335"/>
      <c r="Z4064" s="875"/>
      <c r="AA4064" s="470"/>
      <c r="AB4064" s="483"/>
      <c r="AC4064" s="466"/>
      <c r="AD4064" s="467"/>
    </row>
    <row r="4065" spans="2:30" ht="3.65" customHeight="1">
      <c r="B4065" s="212"/>
      <c r="K4065" s="343"/>
      <c r="O4065" s="466"/>
      <c r="P4065" s="467"/>
      <c r="Q4065" s="468"/>
      <c r="R4065" s="470"/>
      <c r="S4065" s="875"/>
      <c r="T4065" s="335"/>
      <c r="U4065" s="875"/>
      <c r="V4065" s="350"/>
      <c r="W4065" s="350"/>
      <c r="X4065" s="875"/>
      <c r="Y4065" s="335"/>
      <c r="Z4065" s="875"/>
      <c r="AA4065" s="470"/>
      <c r="AB4065" s="483"/>
      <c r="AC4065" s="466"/>
      <c r="AD4065" s="467"/>
    </row>
    <row r="4066" spans="2:30" ht="3.65" customHeight="1">
      <c r="B4066" s="212"/>
      <c r="K4066" s="343"/>
      <c r="O4066" s="466"/>
      <c r="P4066" s="467"/>
      <c r="Q4066" s="468"/>
      <c r="R4066" s="470"/>
      <c r="S4066" s="875"/>
      <c r="T4066" s="335"/>
      <c r="U4066" s="875"/>
      <c r="V4066" s="350"/>
      <c r="W4066" s="350"/>
      <c r="X4066" s="875"/>
      <c r="Y4066" s="335"/>
      <c r="Z4066" s="875"/>
      <c r="AA4066" s="470"/>
      <c r="AB4066" s="483"/>
      <c r="AC4066" s="466"/>
      <c r="AD4066" s="467"/>
    </row>
    <row r="4067" spans="2:30" ht="3.65" customHeight="1">
      <c r="B4067" s="212"/>
      <c r="K4067" s="343"/>
      <c r="O4067" s="466"/>
      <c r="P4067" s="467"/>
      <c r="Q4067" s="468"/>
      <c r="R4067" s="470"/>
      <c r="S4067" s="875"/>
      <c r="T4067" s="335"/>
      <c r="U4067" s="875"/>
      <c r="V4067" s="350"/>
      <c r="W4067" s="350"/>
      <c r="X4067" s="875"/>
      <c r="Y4067" s="335"/>
      <c r="Z4067" s="875"/>
      <c r="AA4067" s="470"/>
      <c r="AB4067" s="483"/>
      <c r="AC4067" s="466"/>
      <c r="AD4067" s="467"/>
    </row>
    <row r="4068" spans="2:30" ht="3.65" customHeight="1">
      <c r="B4068" s="212"/>
      <c r="K4068" s="343"/>
      <c r="O4068" s="466"/>
      <c r="P4068" s="467"/>
      <c r="Q4068" s="468"/>
      <c r="R4068" s="470"/>
      <c r="S4068" s="875"/>
      <c r="T4068" s="335"/>
      <c r="U4068" s="875"/>
      <c r="V4068" s="350"/>
      <c r="W4068" s="350"/>
      <c r="X4068" s="875"/>
      <c r="Y4068" s="335"/>
      <c r="Z4068" s="875"/>
      <c r="AA4068" s="470"/>
      <c r="AB4068" s="483"/>
      <c r="AC4068" s="466"/>
      <c r="AD4068" s="467"/>
    </row>
    <row r="4069" spans="2:30" ht="3.65" customHeight="1">
      <c r="B4069" s="212"/>
      <c r="K4069" s="343"/>
      <c r="O4069" s="466"/>
      <c r="P4069" s="467"/>
      <c r="Q4069" s="468"/>
      <c r="R4069" s="470"/>
      <c r="S4069" s="875"/>
      <c r="T4069" s="335"/>
      <c r="U4069" s="875"/>
      <c r="V4069" s="350"/>
      <c r="W4069" s="350"/>
      <c r="X4069" s="875"/>
      <c r="Y4069" s="335"/>
      <c r="Z4069" s="875"/>
      <c r="AA4069" s="470"/>
      <c r="AB4069" s="483"/>
      <c r="AC4069" s="466"/>
      <c r="AD4069" s="467"/>
    </row>
    <row r="4070" spans="2:30" ht="3.65" customHeight="1">
      <c r="B4070" s="212"/>
      <c r="K4070" s="343"/>
      <c r="O4070" s="466"/>
      <c r="P4070" s="467"/>
      <c r="Q4070" s="468"/>
      <c r="R4070" s="470"/>
      <c r="S4070" s="875"/>
      <c r="T4070" s="335"/>
      <c r="U4070" s="875"/>
      <c r="V4070" s="350"/>
      <c r="W4070" s="350"/>
      <c r="X4070" s="875"/>
      <c r="Y4070" s="335"/>
      <c r="Z4070" s="875"/>
      <c r="AA4070" s="470"/>
      <c r="AB4070" s="483"/>
      <c r="AC4070" s="466"/>
      <c r="AD4070" s="467"/>
    </row>
    <row r="4071" spans="2:30" ht="3.65" customHeight="1">
      <c r="B4071" s="212"/>
      <c r="K4071" s="343"/>
      <c r="O4071" s="466"/>
      <c r="P4071" s="467"/>
      <c r="Q4071" s="468"/>
      <c r="R4071" s="470"/>
      <c r="S4071" s="875"/>
      <c r="T4071" s="335"/>
      <c r="U4071" s="875"/>
      <c r="V4071" s="350"/>
      <c r="W4071" s="350"/>
      <c r="X4071" s="875"/>
      <c r="Y4071" s="335"/>
      <c r="Z4071" s="875"/>
      <c r="AA4071" s="470"/>
      <c r="AB4071" s="483"/>
      <c r="AC4071" s="466"/>
      <c r="AD4071" s="467"/>
    </row>
    <row r="4072" spans="2:30" ht="3.65" customHeight="1">
      <c r="B4072" s="212"/>
      <c r="K4072" s="343"/>
      <c r="O4072" s="466"/>
      <c r="P4072" s="467"/>
      <c r="Q4072" s="468"/>
      <c r="R4072" s="470"/>
      <c r="S4072" s="875"/>
      <c r="T4072" s="335"/>
      <c r="U4072" s="875"/>
      <c r="V4072" s="350"/>
      <c r="W4072" s="350"/>
      <c r="X4072" s="875"/>
      <c r="Y4072" s="335"/>
      <c r="Z4072" s="875"/>
      <c r="AA4072" s="470"/>
      <c r="AB4072" s="483"/>
      <c r="AC4072" s="466"/>
      <c r="AD4072" s="467"/>
    </row>
    <row r="4073" spans="2:30" ht="3.65" customHeight="1">
      <c r="B4073" s="212"/>
      <c r="K4073" s="343"/>
      <c r="O4073" s="466"/>
      <c r="P4073" s="467"/>
      <c r="Q4073" s="468"/>
      <c r="R4073" s="470"/>
      <c r="S4073" s="875"/>
      <c r="T4073" s="335"/>
      <c r="U4073" s="875"/>
      <c r="V4073" s="350"/>
      <c r="W4073" s="350"/>
      <c r="X4073" s="875"/>
      <c r="Y4073" s="335"/>
      <c r="Z4073" s="875"/>
      <c r="AA4073" s="470"/>
      <c r="AB4073" s="483"/>
      <c r="AC4073" s="466"/>
      <c r="AD4073" s="467"/>
    </row>
    <row r="4074" spans="2:30" ht="3.65" customHeight="1">
      <c r="B4074" s="212"/>
      <c r="K4074" s="343"/>
      <c r="O4074" s="466"/>
      <c r="P4074" s="467"/>
      <c r="Q4074" s="468"/>
      <c r="R4074" s="470"/>
      <c r="S4074" s="875"/>
      <c r="T4074" s="335"/>
      <c r="U4074" s="875"/>
      <c r="V4074" s="350"/>
      <c r="W4074" s="350"/>
      <c r="X4074" s="875"/>
      <c r="Y4074" s="335"/>
      <c r="Z4074" s="875"/>
      <c r="AA4074" s="470"/>
      <c r="AB4074" s="483"/>
      <c r="AC4074" s="466"/>
      <c r="AD4074" s="467"/>
    </row>
    <row r="4075" spans="2:30" ht="3.65" customHeight="1">
      <c r="B4075" s="212"/>
      <c r="K4075" s="343"/>
      <c r="O4075" s="466"/>
      <c r="P4075" s="467"/>
      <c r="Q4075" s="468"/>
      <c r="R4075" s="470"/>
      <c r="S4075" s="875"/>
      <c r="T4075" s="335"/>
      <c r="U4075" s="875"/>
      <c r="V4075" s="350"/>
      <c r="W4075" s="350"/>
      <c r="X4075" s="875"/>
      <c r="Y4075" s="335"/>
      <c r="Z4075" s="875"/>
      <c r="AA4075" s="470"/>
      <c r="AB4075" s="483"/>
      <c r="AC4075" s="466"/>
      <c r="AD4075" s="467"/>
    </row>
    <row r="4076" spans="2:30" ht="3.65" customHeight="1">
      <c r="B4076" s="212"/>
      <c r="K4076" s="343"/>
      <c r="O4076" s="466"/>
      <c r="P4076" s="467"/>
      <c r="Q4076" s="468"/>
      <c r="R4076" s="470"/>
      <c r="S4076" s="875"/>
      <c r="T4076" s="335"/>
      <c r="U4076" s="875"/>
      <c r="V4076" s="350"/>
      <c r="W4076" s="350"/>
      <c r="X4076" s="875"/>
      <c r="Y4076" s="335"/>
      <c r="Z4076" s="875"/>
      <c r="AA4076" s="470"/>
      <c r="AB4076" s="483"/>
      <c r="AC4076" s="466"/>
      <c r="AD4076" s="467"/>
    </row>
    <row r="4077" spans="2:30" ht="3.65" customHeight="1">
      <c r="B4077" s="212"/>
      <c r="K4077" s="343"/>
      <c r="O4077" s="466"/>
      <c r="P4077" s="467"/>
      <c r="Q4077" s="468"/>
      <c r="R4077" s="470"/>
      <c r="S4077" s="875"/>
      <c r="T4077" s="335"/>
      <c r="U4077" s="875"/>
      <c r="V4077" s="350"/>
      <c r="W4077" s="350"/>
      <c r="X4077" s="875"/>
      <c r="Y4077" s="335"/>
      <c r="Z4077" s="875"/>
      <c r="AA4077" s="470"/>
      <c r="AB4077" s="483"/>
      <c r="AC4077" s="466"/>
      <c r="AD4077" s="467"/>
    </row>
    <row r="4078" spans="2:30" ht="3.65" customHeight="1">
      <c r="B4078" s="212"/>
      <c r="K4078" s="343"/>
      <c r="O4078" s="466"/>
      <c r="P4078" s="467"/>
      <c r="Q4078" s="468"/>
      <c r="R4078" s="470"/>
      <c r="S4078" s="875"/>
      <c r="T4078" s="335"/>
      <c r="U4078" s="875"/>
      <c r="V4078" s="350"/>
      <c r="W4078" s="350"/>
      <c r="X4078" s="875"/>
      <c r="Y4078" s="335"/>
      <c r="Z4078" s="875"/>
      <c r="AA4078" s="470"/>
      <c r="AB4078" s="483"/>
      <c r="AC4078" s="466"/>
      <c r="AD4078" s="467"/>
    </row>
    <row r="4079" spans="2:30" ht="3.65" customHeight="1">
      <c r="B4079" s="212"/>
      <c r="K4079" s="343"/>
      <c r="O4079" s="466"/>
      <c r="P4079" s="467"/>
      <c r="Q4079" s="468"/>
      <c r="R4079" s="470"/>
      <c r="S4079" s="875"/>
      <c r="T4079" s="335"/>
      <c r="U4079" s="875"/>
      <c r="V4079" s="350"/>
      <c r="W4079" s="350"/>
      <c r="X4079" s="875"/>
      <c r="Y4079" s="335"/>
      <c r="Z4079" s="875"/>
      <c r="AA4079" s="470"/>
      <c r="AB4079" s="483"/>
      <c r="AC4079" s="466"/>
      <c r="AD4079" s="467"/>
    </row>
    <row r="4080" spans="2:30" ht="3.65" customHeight="1">
      <c r="B4080" s="212"/>
      <c r="K4080" s="343"/>
      <c r="O4080" s="466"/>
      <c r="P4080" s="467"/>
      <c r="Q4080" s="468"/>
      <c r="R4080" s="470"/>
      <c r="S4080" s="875"/>
      <c r="T4080" s="335"/>
      <c r="U4080" s="875"/>
      <c r="V4080" s="350"/>
      <c r="W4080" s="350"/>
      <c r="X4080" s="875"/>
      <c r="Y4080" s="335"/>
      <c r="Z4080" s="875"/>
      <c r="AA4080" s="470"/>
      <c r="AB4080" s="483"/>
      <c r="AC4080" s="466"/>
      <c r="AD4080" s="467"/>
    </row>
    <row r="4081" spans="2:30" ht="3.65" customHeight="1">
      <c r="B4081" s="212"/>
      <c r="K4081" s="343"/>
      <c r="O4081" s="466"/>
      <c r="P4081" s="467"/>
      <c r="Q4081" s="468"/>
      <c r="R4081" s="470"/>
      <c r="S4081" s="875"/>
      <c r="T4081" s="335"/>
      <c r="U4081" s="875"/>
      <c r="V4081" s="350"/>
      <c r="W4081" s="350"/>
      <c r="X4081" s="875"/>
      <c r="Y4081" s="335"/>
      <c r="Z4081" s="875"/>
      <c r="AA4081" s="470"/>
      <c r="AB4081" s="483"/>
      <c r="AC4081" s="466"/>
      <c r="AD4081" s="467"/>
    </row>
    <row r="4082" spans="2:30" ht="3.65" customHeight="1">
      <c r="B4082" s="212"/>
      <c r="K4082" s="343"/>
      <c r="O4082" s="466"/>
      <c r="P4082" s="467"/>
      <c r="Q4082" s="468"/>
      <c r="R4082" s="470"/>
      <c r="S4082" s="875"/>
      <c r="T4082" s="335"/>
      <c r="U4082" s="875"/>
      <c r="V4082" s="350"/>
      <c r="W4082" s="350"/>
      <c r="X4082" s="875"/>
      <c r="Y4082" s="335"/>
      <c r="Z4082" s="875"/>
      <c r="AA4082" s="470"/>
      <c r="AB4082" s="483"/>
      <c r="AC4082" s="466"/>
      <c r="AD4082" s="467"/>
    </row>
    <row r="4083" spans="2:30" ht="3.65" customHeight="1">
      <c r="B4083" s="212"/>
      <c r="K4083" s="343"/>
      <c r="O4083" s="466"/>
      <c r="P4083" s="467"/>
      <c r="Q4083" s="468"/>
      <c r="R4083" s="470"/>
      <c r="S4083" s="875"/>
      <c r="T4083" s="335"/>
      <c r="U4083" s="875"/>
      <c r="V4083" s="350"/>
      <c r="W4083" s="350"/>
      <c r="X4083" s="875"/>
      <c r="Y4083" s="335"/>
      <c r="Z4083" s="875"/>
      <c r="AA4083" s="470"/>
      <c r="AB4083" s="483"/>
      <c r="AC4083" s="466"/>
      <c r="AD4083" s="467"/>
    </row>
    <row r="4084" spans="2:30" ht="3.65" customHeight="1">
      <c r="B4084" s="212"/>
      <c r="K4084" s="343"/>
      <c r="O4084" s="466"/>
      <c r="P4084" s="467"/>
      <c r="Q4084" s="468"/>
      <c r="R4084" s="470"/>
      <c r="S4084" s="875"/>
      <c r="T4084" s="335"/>
      <c r="U4084" s="875"/>
      <c r="V4084" s="350"/>
      <c r="W4084" s="350"/>
      <c r="X4084" s="875"/>
      <c r="Y4084" s="335"/>
      <c r="Z4084" s="875"/>
      <c r="AA4084" s="470"/>
      <c r="AB4084" s="483"/>
      <c r="AC4084" s="466"/>
      <c r="AD4084" s="467"/>
    </row>
    <row r="4085" spans="2:30" ht="3.65" customHeight="1">
      <c r="B4085" s="212"/>
      <c r="K4085" s="343"/>
      <c r="O4085" s="466"/>
      <c r="P4085" s="467"/>
      <c r="Q4085" s="468"/>
      <c r="R4085" s="470"/>
      <c r="S4085" s="875"/>
      <c r="T4085" s="335"/>
      <c r="U4085" s="875"/>
      <c r="V4085" s="350"/>
      <c r="W4085" s="350"/>
      <c r="X4085" s="875"/>
      <c r="Y4085" s="335"/>
      <c r="Z4085" s="875"/>
      <c r="AA4085" s="470"/>
      <c r="AB4085" s="483"/>
      <c r="AC4085" s="466"/>
      <c r="AD4085" s="467"/>
    </row>
    <row r="4086" spans="2:30" ht="3.65" customHeight="1">
      <c r="B4086" s="212"/>
      <c r="K4086" s="343"/>
      <c r="O4086" s="466"/>
      <c r="P4086" s="467"/>
      <c r="Q4086" s="468"/>
      <c r="R4086" s="470"/>
      <c r="S4086" s="875"/>
      <c r="T4086" s="335"/>
      <c r="U4086" s="875"/>
      <c r="V4086" s="350"/>
      <c r="W4086" s="350"/>
      <c r="X4086" s="875"/>
      <c r="Y4086" s="335"/>
      <c r="Z4086" s="875"/>
      <c r="AA4086" s="470"/>
      <c r="AB4086" s="483"/>
      <c r="AC4086" s="466"/>
      <c r="AD4086" s="467"/>
    </row>
    <row r="4087" spans="2:30" ht="3.65" customHeight="1">
      <c r="B4087" s="212"/>
      <c r="K4087" s="343"/>
      <c r="O4087" s="466"/>
      <c r="P4087" s="467"/>
      <c r="Q4087" s="468"/>
      <c r="R4087" s="470"/>
      <c r="S4087" s="875"/>
      <c r="T4087" s="335"/>
      <c r="U4087" s="875"/>
      <c r="V4087" s="350"/>
      <c r="W4087" s="350"/>
      <c r="X4087" s="875"/>
      <c r="Y4087" s="335"/>
      <c r="Z4087" s="875"/>
      <c r="AA4087" s="470"/>
      <c r="AB4087" s="483"/>
      <c r="AC4087" s="466"/>
      <c r="AD4087" s="467"/>
    </row>
    <row r="4088" spans="2:30" ht="3.65" customHeight="1">
      <c r="B4088" s="212"/>
      <c r="K4088" s="343"/>
      <c r="O4088" s="466"/>
      <c r="P4088" s="467"/>
      <c r="Q4088" s="468"/>
      <c r="R4088" s="470"/>
      <c r="S4088" s="875"/>
      <c r="T4088" s="335"/>
      <c r="U4088" s="875"/>
      <c r="V4088" s="350"/>
      <c r="W4088" s="350"/>
      <c r="X4088" s="875"/>
      <c r="Y4088" s="335"/>
      <c r="Z4088" s="875"/>
      <c r="AA4088" s="470"/>
      <c r="AB4088" s="483"/>
      <c r="AC4088" s="466"/>
      <c r="AD4088" s="467"/>
    </row>
    <row r="4089" spans="2:30" ht="3.65" customHeight="1">
      <c r="B4089" s="212"/>
      <c r="K4089" s="343"/>
      <c r="O4089" s="466"/>
      <c r="P4089" s="467"/>
      <c r="Q4089" s="468"/>
      <c r="R4089" s="470"/>
      <c r="S4089" s="875"/>
      <c r="T4089" s="335"/>
      <c r="U4089" s="875"/>
      <c r="V4089" s="350"/>
      <c r="W4089" s="350"/>
      <c r="X4089" s="875"/>
      <c r="Y4089" s="335"/>
      <c r="Z4089" s="875"/>
      <c r="AA4089" s="470"/>
      <c r="AB4089" s="483"/>
      <c r="AC4089" s="466"/>
      <c r="AD4089" s="467"/>
    </row>
    <row r="4090" spans="2:30" ht="3.65" customHeight="1">
      <c r="B4090" s="212"/>
      <c r="K4090" s="343"/>
      <c r="O4090" s="466"/>
      <c r="P4090" s="467"/>
      <c r="Q4090" s="468"/>
      <c r="R4090" s="470"/>
      <c r="S4090" s="875"/>
      <c r="T4090" s="335"/>
      <c r="U4090" s="875"/>
      <c r="V4090" s="350"/>
      <c r="W4090" s="350"/>
      <c r="X4090" s="875"/>
      <c r="Y4090" s="335"/>
      <c r="Z4090" s="875"/>
      <c r="AA4090" s="470"/>
      <c r="AB4090" s="483"/>
      <c r="AC4090" s="466"/>
      <c r="AD4090" s="467"/>
    </row>
    <row r="4091" spans="2:30" ht="3.65" customHeight="1">
      <c r="B4091" s="212"/>
      <c r="K4091" s="343"/>
      <c r="O4091" s="466"/>
      <c r="P4091" s="467"/>
      <c r="Q4091" s="468"/>
      <c r="R4091" s="470"/>
      <c r="S4091" s="875"/>
      <c r="T4091" s="335"/>
      <c r="U4091" s="875"/>
      <c r="V4091" s="350"/>
      <c r="W4091" s="350"/>
      <c r="X4091" s="875"/>
      <c r="Y4091" s="335"/>
      <c r="Z4091" s="875"/>
      <c r="AA4091" s="470"/>
      <c r="AB4091" s="483"/>
      <c r="AC4091" s="466"/>
      <c r="AD4091" s="467"/>
    </row>
    <row r="4092" spans="2:30" ht="3.65" customHeight="1">
      <c r="B4092" s="212"/>
      <c r="K4092" s="343"/>
      <c r="O4092" s="466"/>
      <c r="P4092" s="467"/>
      <c r="Q4092" s="468"/>
      <c r="R4092" s="470"/>
      <c r="S4092" s="875"/>
      <c r="T4092" s="335"/>
      <c r="U4092" s="875"/>
      <c r="V4092" s="350"/>
      <c r="W4092" s="350"/>
      <c r="X4092" s="875"/>
      <c r="Y4092" s="335"/>
      <c r="Z4092" s="875"/>
      <c r="AA4092" s="470"/>
      <c r="AB4092" s="483"/>
      <c r="AC4092" s="466"/>
      <c r="AD4092" s="467"/>
    </row>
    <row r="4093" spans="2:30" ht="3.65" customHeight="1">
      <c r="B4093" s="212"/>
      <c r="K4093" s="343"/>
      <c r="O4093" s="466"/>
      <c r="P4093" s="467"/>
      <c r="Q4093" s="468"/>
      <c r="R4093" s="470"/>
      <c r="S4093" s="875"/>
      <c r="T4093" s="335"/>
      <c r="U4093" s="875"/>
      <c r="V4093" s="350"/>
      <c r="W4093" s="350"/>
      <c r="X4093" s="875"/>
      <c r="Y4093" s="335"/>
      <c r="Z4093" s="875"/>
      <c r="AA4093" s="470"/>
      <c r="AB4093" s="483"/>
      <c r="AC4093" s="466"/>
      <c r="AD4093" s="467"/>
    </row>
    <row r="4094" spans="2:30" ht="3.65" customHeight="1">
      <c r="B4094" s="212"/>
      <c r="K4094" s="343"/>
      <c r="O4094" s="466"/>
      <c r="P4094" s="467"/>
      <c r="Q4094" s="468"/>
      <c r="R4094" s="470"/>
      <c r="S4094" s="875"/>
      <c r="T4094" s="335"/>
      <c r="U4094" s="875"/>
      <c r="V4094" s="350"/>
      <c r="W4094" s="350"/>
      <c r="X4094" s="875"/>
      <c r="Y4094" s="335"/>
      <c r="Z4094" s="875"/>
      <c r="AA4094" s="470"/>
      <c r="AB4094" s="483"/>
      <c r="AC4094" s="466"/>
      <c r="AD4094" s="467"/>
    </row>
    <row r="4095" spans="2:30" ht="3.65" customHeight="1">
      <c r="B4095" s="212"/>
      <c r="K4095" s="343"/>
      <c r="O4095" s="466"/>
      <c r="P4095" s="467"/>
      <c r="Q4095" s="468"/>
      <c r="R4095" s="470"/>
      <c r="S4095" s="875"/>
      <c r="T4095" s="335"/>
      <c r="U4095" s="875"/>
      <c r="V4095" s="350"/>
      <c r="W4095" s="350"/>
      <c r="X4095" s="875"/>
      <c r="Y4095" s="335"/>
      <c r="Z4095" s="875"/>
      <c r="AA4095" s="470"/>
      <c r="AB4095" s="483"/>
      <c r="AC4095" s="466"/>
      <c r="AD4095" s="467"/>
    </row>
    <row r="4096" spans="2:30" ht="3.65" customHeight="1">
      <c r="B4096" s="212"/>
      <c r="K4096" s="343"/>
      <c r="O4096" s="466"/>
      <c r="P4096" s="467"/>
      <c r="Q4096" s="468"/>
      <c r="R4096" s="470"/>
      <c r="S4096" s="875"/>
      <c r="T4096" s="335"/>
      <c r="U4096" s="875"/>
      <c r="V4096" s="350"/>
      <c r="W4096" s="350"/>
      <c r="X4096" s="875"/>
      <c r="Y4096" s="335"/>
      <c r="Z4096" s="875"/>
      <c r="AA4096" s="470"/>
      <c r="AB4096" s="483"/>
      <c r="AC4096" s="466"/>
      <c r="AD4096" s="467"/>
    </row>
    <row r="4097" spans="2:30" ht="3.65" customHeight="1">
      <c r="B4097" s="212"/>
      <c r="K4097" s="343"/>
      <c r="O4097" s="466"/>
      <c r="P4097" s="467"/>
      <c r="Q4097" s="468"/>
      <c r="R4097" s="470"/>
      <c r="S4097" s="875"/>
      <c r="T4097" s="335"/>
      <c r="U4097" s="875"/>
      <c r="V4097" s="350"/>
      <c r="W4097" s="350"/>
      <c r="X4097" s="875"/>
      <c r="Y4097" s="335"/>
      <c r="Z4097" s="875"/>
      <c r="AA4097" s="470"/>
      <c r="AB4097" s="483"/>
      <c r="AC4097" s="466"/>
      <c r="AD4097" s="467"/>
    </row>
    <row r="4098" spans="2:30" ht="3.65" customHeight="1">
      <c r="B4098" s="212"/>
      <c r="K4098" s="343"/>
      <c r="O4098" s="466"/>
      <c r="P4098" s="467"/>
      <c r="Q4098" s="468"/>
      <c r="R4098" s="470"/>
      <c r="S4098" s="875"/>
      <c r="T4098" s="335"/>
      <c r="U4098" s="875"/>
      <c r="V4098" s="350"/>
      <c r="W4098" s="350"/>
      <c r="X4098" s="875"/>
      <c r="Y4098" s="335"/>
      <c r="Z4098" s="875"/>
      <c r="AA4098" s="470"/>
      <c r="AB4098" s="483"/>
      <c r="AC4098" s="466"/>
      <c r="AD4098" s="467"/>
    </row>
    <row r="4099" spans="2:30" ht="3.65" customHeight="1">
      <c r="B4099" s="212"/>
      <c r="K4099" s="343"/>
      <c r="O4099" s="466"/>
      <c r="P4099" s="467"/>
      <c r="Q4099" s="468"/>
      <c r="R4099" s="470"/>
      <c r="S4099" s="875"/>
      <c r="T4099" s="335"/>
      <c r="U4099" s="875"/>
      <c r="V4099" s="350"/>
      <c r="W4099" s="350"/>
      <c r="X4099" s="875"/>
      <c r="Y4099" s="335"/>
      <c r="Z4099" s="875"/>
      <c r="AA4099" s="470"/>
      <c r="AB4099" s="483"/>
      <c r="AC4099" s="466"/>
      <c r="AD4099" s="467"/>
    </row>
    <row r="4100" spans="2:30" ht="3.65" customHeight="1">
      <c r="B4100" s="212"/>
      <c r="K4100" s="343"/>
      <c r="O4100" s="466"/>
      <c r="P4100" s="467"/>
      <c r="Q4100" s="468"/>
      <c r="R4100" s="470"/>
      <c r="S4100" s="875"/>
      <c r="T4100" s="335"/>
      <c r="U4100" s="875"/>
      <c r="V4100" s="350"/>
      <c r="W4100" s="350"/>
      <c r="X4100" s="875"/>
      <c r="Y4100" s="335"/>
      <c r="Z4100" s="875"/>
      <c r="AA4100" s="470"/>
      <c r="AB4100" s="483"/>
      <c r="AC4100" s="466"/>
      <c r="AD4100" s="467"/>
    </row>
    <row r="4101" spans="2:30" ht="3.65" customHeight="1">
      <c r="B4101" s="212"/>
      <c r="K4101" s="343"/>
      <c r="O4101" s="466"/>
      <c r="P4101" s="467"/>
      <c r="Q4101" s="468"/>
      <c r="R4101" s="470"/>
      <c r="S4101" s="875"/>
      <c r="T4101" s="335"/>
      <c r="U4101" s="875"/>
      <c r="V4101" s="350"/>
      <c r="W4101" s="350"/>
      <c r="X4101" s="875"/>
      <c r="Y4101" s="335"/>
      <c r="Z4101" s="875"/>
      <c r="AA4101" s="470"/>
      <c r="AB4101" s="483"/>
      <c r="AC4101" s="466"/>
      <c r="AD4101" s="467"/>
    </row>
    <row r="4102" spans="2:30" ht="3.65" customHeight="1">
      <c r="B4102" s="212"/>
      <c r="K4102" s="343"/>
      <c r="O4102" s="466"/>
      <c r="P4102" s="467"/>
      <c r="Q4102" s="468"/>
      <c r="R4102" s="470"/>
      <c r="S4102" s="875"/>
      <c r="T4102" s="335"/>
      <c r="U4102" s="875"/>
      <c r="V4102" s="350"/>
      <c r="W4102" s="350"/>
      <c r="X4102" s="875"/>
      <c r="Y4102" s="335"/>
      <c r="Z4102" s="875"/>
      <c r="AA4102" s="470"/>
      <c r="AB4102" s="483"/>
      <c r="AC4102" s="466"/>
      <c r="AD4102" s="467"/>
    </row>
    <row r="4103" spans="2:30" ht="3.65" customHeight="1">
      <c r="B4103" s="212"/>
      <c r="K4103" s="343"/>
      <c r="O4103" s="466"/>
      <c r="P4103" s="467"/>
      <c r="Q4103" s="468"/>
      <c r="R4103" s="470"/>
      <c r="S4103" s="875"/>
      <c r="T4103" s="335"/>
      <c r="U4103" s="875"/>
      <c r="V4103" s="350"/>
      <c r="W4103" s="350"/>
      <c r="X4103" s="875"/>
      <c r="Y4103" s="335"/>
      <c r="Z4103" s="875"/>
      <c r="AA4103" s="470"/>
      <c r="AB4103" s="483"/>
      <c r="AC4103" s="466"/>
      <c r="AD4103" s="467"/>
    </row>
    <row r="4104" spans="2:30" ht="3.65" customHeight="1">
      <c r="B4104" s="212"/>
      <c r="K4104" s="343"/>
      <c r="O4104" s="466"/>
      <c r="P4104" s="467"/>
      <c r="Q4104" s="468"/>
      <c r="R4104" s="470"/>
      <c r="S4104" s="875"/>
      <c r="T4104" s="335"/>
      <c r="U4104" s="875"/>
      <c r="V4104" s="350"/>
      <c r="W4104" s="350"/>
      <c r="X4104" s="875"/>
      <c r="Y4104" s="335"/>
      <c r="Z4104" s="875"/>
      <c r="AA4104" s="470"/>
      <c r="AB4104" s="483"/>
      <c r="AC4104" s="466"/>
      <c r="AD4104" s="467"/>
    </row>
    <row r="4105" spans="2:30" ht="3.65" customHeight="1">
      <c r="B4105" s="212"/>
      <c r="K4105" s="343"/>
      <c r="O4105" s="466"/>
      <c r="P4105" s="467"/>
      <c r="Q4105" s="468"/>
      <c r="R4105" s="470"/>
      <c r="S4105" s="875"/>
      <c r="T4105" s="335"/>
      <c r="U4105" s="875"/>
      <c r="V4105" s="350"/>
      <c r="W4105" s="350"/>
      <c r="X4105" s="875"/>
      <c r="Y4105" s="335"/>
      <c r="Z4105" s="875"/>
      <c r="AA4105" s="470"/>
      <c r="AB4105" s="483"/>
      <c r="AC4105" s="466"/>
      <c r="AD4105" s="467"/>
    </row>
    <row r="4106" spans="2:30" ht="3.65" customHeight="1">
      <c r="B4106" s="212"/>
      <c r="K4106" s="343"/>
      <c r="O4106" s="466"/>
      <c r="P4106" s="467"/>
      <c r="Q4106" s="468"/>
      <c r="R4106" s="470"/>
      <c r="S4106" s="875"/>
      <c r="T4106" s="335"/>
      <c r="U4106" s="875"/>
      <c r="V4106" s="350"/>
      <c r="W4106" s="350"/>
      <c r="X4106" s="875"/>
      <c r="Y4106" s="335"/>
      <c r="Z4106" s="875"/>
      <c r="AA4106" s="470"/>
      <c r="AB4106" s="483"/>
      <c r="AC4106" s="466"/>
      <c r="AD4106" s="467"/>
    </row>
    <row r="4107" spans="2:30" ht="3.65" customHeight="1">
      <c r="B4107" s="212"/>
      <c r="K4107" s="343"/>
      <c r="O4107" s="466"/>
      <c r="P4107" s="467"/>
      <c r="Q4107" s="468"/>
      <c r="R4107" s="470"/>
      <c r="S4107" s="875"/>
      <c r="T4107" s="335"/>
      <c r="U4107" s="875"/>
      <c r="V4107" s="350"/>
      <c r="W4107" s="350"/>
      <c r="X4107" s="875"/>
      <c r="Y4107" s="335"/>
      <c r="Z4107" s="875"/>
      <c r="AA4107" s="470"/>
      <c r="AB4107" s="483"/>
      <c r="AC4107" s="466"/>
      <c r="AD4107" s="467"/>
    </row>
    <row r="4108" spans="2:30" ht="3.65" customHeight="1">
      <c r="B4108" s="212"/>
      <c r="K4108" s="343"/>
      <c r="O4108" s="466"/>
      <c r="P4108" s="467"/>
      <c r="Q4108" s="468"/>
      <c r="R4108" s="470"/>
      <c r="S4108" s="875"/>
      <c r="T4108" s="335"/>
      <c r="U4108" s="875"/>
      <c r="V4108" s="350"/>
      <c r="W4108" s="350"/>
      <c r="X4108" s="875"/>
      <c r="Y4108" s="335"/>
      <c r="Z4108" s="875"/>
      <c r="AA4108" s="470"/>
      <c r="AB4108" s="483"/>
      <c r="AC4108" s="466"/>
      <c r="AD4108" s="467"/>
    </row>
    <row r="4109" spans="2:30" ht="3.65" customHeight="1">
      <c r="B4109" s="212"/>
      <c r="K4109" s="343"/>
      <c r="O4109" s="466"/>
      <c r="P4109" s="467"/>
      <c r="Q4109" s="468"/>
      <c r="R4109" s="470"/>
      <c r="S4109" s="875"/>
      <c r="T4109" s="335"/>
      <c r="U4109" s="875"/>
      <c r="V4109" s="350"/>
      <c r="W4109" s="350"/>
      <c r="X4109" s="875"/>
      <c r="Y4109" s="335"/>
      <c r="Z4109" s="875"/>
      <c r="AA4109" s="470"/>
      <c r="AB4109" s="483"/>
      <c r="AC4109" s="466"/>
      <c r="AD4109" s="467"/>
    </row>
    <row r="4110" spans="2:30" ht="3.65" customHeight="1">
      <c r="B4110" s="212"/>
      <c r="K4110" s="343"/>
      <c r="O4110" s="466"/>
      <c r="P4110" s="467"/>
      <c r="Q4110" s="482"/>
      <c r="R4110" s="470"/>
      <c r="S4110" s="875"/>
      <c r="T4110" s="335"/>
      <c r="U4110" s="875"/>
      <c r="V4110" s="350"/>
      <c r="W4110" s="350"/>
      <c r="X4110" s="875"/>
      <c r="Y4110" s="335"/>
      <c r="Z4110" s="875"/>
      <c r="AA4110" s="470"/>
      <c r="AB4110" s="483"/>
      <c r="AC4110" s="466"/>
      <c r="AD4110" s="467"/>
    </row>
    <row r="4111" spans="2:30" ht="3.65" customHeight="1">
      <c r="B4111" s="212"/>
      <c r="K4111" s="343"/>
      <c r="O4111" s="466"/>
      <c r="P4111" s="467"/>
      <c r="Q4111" s="468"/>
      <c r="R4111" s="470"/>
      <c r="S4111" s="875"/>
      <c r="T4111" s="335"/>
      <c r="U4111" s="875"/>
      <c r="V4111" s="350"/>
      <c r="W4111" s="350"/>
      <c r="X4111" s="875"/>
      <c r="Y4111" s="335"/>
      <c r="Z4111" s="875"/>
      <c r="AA4111" s="470"/>
      <c r="AB4111" s="483"/>
      <c r="AC4111" s="466"/>
      <c r="AD4111" s="467"/>
    </row>
    <row r="4112" spans="2:30" ht="3.65" customHeight="1">
      <c r="B4112" s="212"/>
      <c r="K4112" s="343"/>
      <c r="O4112" s="466"/>
      <c r="P4112" s="467"/>
      <c r="Q4112" s="468"/>
      <c r="R4112" s="470"/>
      <c r="S4112" s="875"/>
      <c r="T4112" s="335"/>
      <c r="U4112" s="875"/>
      <c r="V4112" s="350"/>
      <c r="W4112" s="350"/>
      <c r="X4112" s="875"/>
      <c r="Y4112" s="335"/>
      <c r="Z4112" s="875"/>
      <c r="AA4112" s="470"/>
      <c r="AB4112" s="470"/>
      <c r="AC4112" s="466"/>
      <c r="AD4112" s="467"/>
    </row>
    <row r="4113" spans="2:30" ht="3.65" customHeight="1">
      <c r="B4113" s="212"/>
      <c r="K4113" s="343"/>
      <c r="O4113" s="466"/>
      <c r="P4113" s="467"/>
      <c r="Q4113" s="468"/>
      <c r="R4113" s="470"/>
      <c r="S4113" s="875"/>
      <c r="T4113" s="335"/>
      <c r="U4113" s="875"/>
      <c r="V4113" s="350"/>
      <c r="W4113" s="350"/>
      <c r="X4113" s="875"/>
      <c r="Y4113" s="335"/>
      <c r="Z4113" s="875"/>
      <c r="AA4113" s="470"/>
      <c r="AB4113" s="470"/>
      <c r="AC4113" s="466"/>
      <c r="AD4113" s="467"/>
    </row>
    <row r="4114" spans="2:30" ht="3.65" customHeight="1">
      <c r="B4114" s="212"/>
      <c r="K4114" s="343"/>
      <c r="O4114" s="466"/>
      <c r="P4114" s="467"/>
      <c r="Q4114" s="468"/>
      <c r="R4114" s="470"/>
      <c r="S4114" s="875"/>
      <c r="T4114" s="335"/>
      <c r="U4114" s="875"/>
      <c r="V4114" s="350"/>
      <c r="W4114" s="350"/>
      <c r="X4114" s="875"/>
      <c r="Y4114" s="335"/>
      <c r="Z4114" s="875"/>
      <c r="AA4114" s="470"/>
      <c r="AB4114" s="470"/>
      <c r="AC4114" s="466"/>
      <c r="AD4114" s="467"/>
    </row>
    <row r="4115" spans="2:30" ht="3.65" customHeight="1">
      <c r="B4115" s="212"/>
      <c r="K4115" s="343"/>
      <c r="O4115" s="466"/>
      <c r="P4115" s="467"/>
      <c r="Q4115" s="468"/>
      <c r="R4115" s="470"/>
      <c r="S4115" s="875"/>
      <c r="T4115" s="335"/>
      <c r="U4115" s="875"/>
      <c r="V4115" s="350"/>
      <c r="W4115" s="350"/>
      <c r="X4115" s="875"/>
      <c r="Y4115" s="335"/>
      <c r="Z4115" s="875"/>
      <c r="AA4115" s="470"/>
      <c r="AB4115" s="470"/>
      <c r="AC4115" s="466"/>
      <c r="AD4115" s="467"/>
    </row>
    <row r="4116" spans="2:30" ht="3.65" customHeight="1">
      <c r="B4116" s="212"/>
      <c r="K4116" s="343"/>
      <c r="O4116" s="466"/>
      <c r="P4116" s="467"/>
      <c r="Q4116" s="468"/>
      <c r="R4116" s="470"/>
      <c r="S4116" s="875"/>
      <c r="T4116" s="335"/>
      <c r="U4116" s="875"/>
      <c r="V4116" s="350"/>
      <c r="W4116" s="350"/>
      <c r="X4116" s="875"/>
      <c r="Y4116" s="335"/>
      <c r="Z4116" s="875"/>
      <c r="AA4116" s="470"/>
      <c r="AB4116" s="470"/>
      <c r="AC4116" s="466"/>
      <c r="AD4116" s="467"/>
    </row>
    <row r="4117" spans="2:30" ht="3.65" customHeight="1">
      <c r="B4117" s="212"/>
      <c r="K4117" s="343"/>
      <c r="O4117" s="466"/>
      <c r="P4117" s="467"/>
      <c r="Q4117" s="468"/>
      <c r="R4117" s="470"/>
      <c r="S4117" s="875"/>
      <c r="T4117" s="335"/>
      <c r="U4117" s="875"/>
      <c r="V4117" s="350"/>
      <c r="W4117" s="350"/>
      <c r="X4117" s="875"/>
      <c r="Y4117" s="335"/>
      <c r="Z4117" s="875"/>
      <c r="AA4117" s="470"/>
      <c r="AB4117" s="470"/>
      <c r="AC4117" s="466"/>
      <c r="AD4117" s="467"/>
    </row>
    <row r="4118" spans="2:30" ht="3.65" customHeight="1">
      <c r="B4118" s="212"/>
      <c r="K4118" s="343"/>
      <c r="O4118" s="466"/>
      <c r="P4118" s="467"/>
      <c r="Q4118" s="468"/>
      <c r="R4118" s="470"/>
      <c r="S4118" s="875"/>
      <c r="T4118" s="335"/>
      <c r="U4118" s="875"/>
      <c r="V4118" s="350"/>
      <c r="W4118" s="350"/>
      <c r="X4118" s="875"/>
      <c r="Y4118" s="335"/>
      <c r="Z4118" s="875"/>
      <c r="AA4118" s="470"/>
      <c r="AB4118" s="470"/>
      <c r="AC4118" s="466"/>
      <c r="AD4118" s="467"/>
    </row>
    <row r="4119" spans="2:30" ht="3.65" customHeight="1">
      <c r="B4119" s="212"/>
      <c r="K4119" s="343"/>
      <c r="O4119" s="466"/>
      <c r="P4119" s="467"/>
      <c r="Q4119" s="468"/>
      <c r="R4119" s="470"/>
      <c r="S4119" s="875"/>
      <c r="T4119" s="335"/>
      <c r="U4119" s="875"/>
      <c r="V4119" s="350"/>
      <c r="W4119" s="350"/>
      <c r="X4119" s="875"/>
      <c r="Y4119" s="335"/>
      <c r="Z4119" s="875"/>
      <c r="AA4119" s="470"/>
      <c r="AB4119" s="470"/>
      <c r="AC4119" s="466"/>
      <c r="AD4119" s="467"/>
    </row>
    <row r="4120" spans="2:30" ht="3.65" customHeight="1">
      <c r="B4120" s="212"/>
      <c r="K4120" s="343"/>
      <c r="O4120" s="466"/>
      <c r="P4120" s="467"/>
      <c r="Q4120" s="468"/>
      <c r="R4120" s="470"/>
      <c r="S4120" s="875"/>
      <c r="T4120" s="335"/>
      <c r="U4120" s="875"/>
      <c r="V4120" s="350"/>
      <c r="W4120" s="350"/>
      <c r="X4120" s="875"/>
      <c r="Y4120" s="335"/>
      <c r="Z4120" s="875"/>
      <c r="AA4120" s="470"/>
      <c r="AB4120" s="470"/>
      <c r="AC4120" s="466"/>
      <c r="AD4120" s="467"/>
    </row>
    <row r="4121" spans="2:30" ht="3.65" customHeight="1">
      <c r="B4121" s="212"/>
      <c r="K4121" s="343"/>
      <c r="O4121" s="466"/>
      <c r="P4121" s="467"/>
      <c r="Q4121" s="468"/>
      <c r="R4121" s="470"/>
      <c r="S4121" s="875"/>
      <c r="T4121" s="335"/>
      <c r="U4121" s="875"/>
      <c r="V4121" s="350"/>
      <c r="W4121" s="350"/>
      <c r="X4121" s="875"/>
      <c r="Y4121" s="335"/>
      <c r="Z4121" s="875"/>
      <c r="AA4121" s="470"/>
      <c r="AB4121" s="470"/>
      <c r="AC4121" s="466"/>
      <c r="AD4121" s="467"/>
    </row>
    <row r="4122" spans="2:30" ht="3.65" customHeight="1">
      <c r="B4122" s="212"/>
      <c r="K4122" s="343"/>
      <c r="O4122" s="466"/>
      <c r="P4122" s="467"/>
      <c r="Q4122" s="468"/>
      <c r="R4122" s="470"/>
      <c r="S4122" s="875"/>
      <c r="T4122" s="335"/>
      <c r="U4122" s="875"/>
      <c r="V4122" s="350"/>
      <c r="W4122" s="350"/>
      <c r="X4122" s="875"/>
      <c r="Y4122" s="335"/>
      <c r="Z4122" s="875"/>
      <c r="AA4122" s="470"/>
      <c r="AB4122" s="470"/>
      <c r="AC4122" s="466"/>
      <c r="AD4122" s="467"/>
    </row>
    <row r="4123" spans="2:30" ht="3.65" customHeight="1">
      <c r="B4123" s="212"/>
      <c r="K4123" s="343"/>
      <c r="O4123" s="466"/>
      <c r="P4123" s="467"/>
      <c r="Q4123" s="468"/>
      <c r="R4123" s="470"/>
      <c r="S4123" s="899"/>
      <c r="T4123" s="335"/>
      <c r="U4123" s="900"/>
      <c r="V4123" s="350"/>
      <c r="W4123" s="350"/>
      <c r="X4123" s="899"/>
      <c r="Y4123" s="335"/>
      <c r="Z4123" s="900"/>
      <c r="AA4123" s="470"/>
      <c r="AB4123" s="470"/>
      <c r="AC4123" s="466"/>
      <c r="AD4123" s="467"/>
    </row>
    <row r="4124" spans="2:30" ht="3.65" customHeight="1">
      <c r="B4124" s="212"/>
      <c r="K4124" s="343"/>
      <c r="O4124" s="466"/>
      <c r="P4124" s="467"/>
      <c r="Q4124" s="468"/>
      <c r="R4124" s="470"/>
      <c r="S4124" s="902"/>
      <c r="T4124" s="903"/>
      <c r="U4124" s="904"/>
      <c r="V4124" s="350"/>
      <c r="W4124" s="350"/>
      <c r="X4124" s="902"/>
      <c r="Y4124" s="903"/>
      <c r="Z4124" s="904"/>
      <c r="AA4124" s="470"/>
      <c r="AB4124" s="470"/>
      <c r="AC4124" s="466"/>
      <c r="AD4124" s="467"/>
    </row>
    <row r="4125" spans="2:30" ht="3.65" customHeight="1">
      <c r="B4125" s="212"/>
      <c r="K4125" s="343"/>
      <c r="O4125" s="466"/>
      <c r="P4125" s="467"/>
      <c r="Q4125" s="468"/>
      <c r="R4125" s="470"/>
      <c r="S4125" s="470"/>
      <c r="T4125" s="470"/>
      <c r="U4125" s="470"/>
      <c r="V4125" s="470"/>
      <c r="W4125" s="470"/>
      <c r="X4125" s="470"/>
      <c r="Y4125" s="470"/>
      <c r="Z4125" s="470"/>
      <c r="AA4125" s="470"/>
      <c r="AB4125" s="470"/>
      <c r="AC4125" s="466"/>
      <c r="AD4125" s="467"/>
    </row>
    <row r="4126" spans="2:30" ht="3.65" customHeight="1">
      <c r="B4126" s="212"/>
      <c r="K4126" s="343"/>
      <c r="O4126" s="466"/>
      <c r="P4126" s="467"/>
      <c r="Q4126" s="468"/>
      <c r="R4126" s="470"/>
      <c r="S4126" s="470"/>
      <c r="T4126" s="470"/>
      <c r="U4126" s="470"/>
      <c r="V4126" s="470"/>
      <c r="W4126" s="470"/>
      <c r="X4126" s="470"/>
      <c r="Y4126" s="470"/>
      <c r="Z4126" s="470"/>
      <c r="AA4126" s="470"/>
      <c r="AB4126" s="470"/>
      <c r="AC4126" s="466"/>
      <c r="AD4126" s="467"/>
    </row>
    <row r="4127" spans="2:30" ht="3.65" customHeight="1">
      <c r="B4127" s="212"/>
      <c r="K4127" s="343"/>
      <c r="O4127" s="492"/>
      <c r="P4127" s="493"/>
      <c r="Q4127" s="468"/>
      <c r="R4127" s="470"/>
      <c r="S4127" s="470"/>
      <c r="T4127" s="470"/>
      <c r="U4127" s="470"/>
      <c r="V4127" s="470"/>
      <c r="W4127" s="470"/>
      <c r="X4127" s="470"/>
      <c r="Y4127" s="470"/>
      <c r="Z4127" s="470"/>
      <c r="AA4127" s="470"/>
      <c r="AB4127" s="483"/>
      <c r="AC4127" s="492"/>
      <c r="AD4127" s="493"/>
    </row>
    <row r="4128" spans="2:30" ht="3.65" customHeight="1">
      <c r="B4128" s="212"/>
      <c r="K4128" s="343"/>
      <c r="O4128" s="492"/>
      <c r="P4128" s="493"/>
      <c r="Q4128" s="496"/>
      <c r="R4128" s="470"/>
      <c r="S4128" s="470"/>
      <c r="T4128" s="470"/>
      <c r="U4128" s="470"/>
      <c r="V4128" s="470"/>
      <c r="W4128" s="470"/>
      <c r="X4128" s="470"/>
      <c r="Y4128" s="994" t="s">
        <v>220</v>
      </c>
      <c r="Z4128" s="994"/>
      <c r="AA4128" s="994"/>
      <c r="AB4128" s="995"/>
      <c r="AC4128" s="492"/>
      <c r="AD4128" s="493"/>
    </row>
    <row r="4129" spans="2:109" ht="3.65" customHeight="1">
      <c r="B4129" s="212"/>
      <c r="K4129" s="343"/>
      <c r="O4129" s="492"/>
      <c r="P4129" s="493"/>
      <c r="Q4129" s="497"/>
      <c r="R4129" s="498"/>
      <c r="S4129" s="498"/>
      <c r="T4129" s="498"/>
      <c r="U4129" s="498"/>
      <c r="V4129" s="498"/>
      <c r="W4129" s="498"/>
      <c r="X4129" s="498"/>
      <c r="Y4129" s="1542"/>
      <c r="Z4129" s="1542"/>
      <c r="AA4129" s="1542"/>
      <c r="AB4129" s="1545"/>
      <c r="AC4129" s="492"/>
      <c r="AD4129" s="493"/>
    </row>
    <row r="4130" spans="2:109" ht="3.65" customHeight="1">
      <c r="B4130" s="212"/>
      <c r="K4130" s="343"/>
      <c r="O4130" s="486"/>
      <c r="P4130" s="487"/>
      <c r="Q4130" s="487"/>
      <c r="R4130" s="487"/>
      <c r="S4130" s="487"/>
      <c r="T4130" s="487"/>
      <c r="U4130" s="487"/>
      <c r="V4130" s="487"/>
      <c r="W4130" s="487"/>
      <c r="X4130" s="487"/>
      <c r="Y4130" s="487"/>
      <c r="Z4130" s="487"/>
      <c r="AA4130" s="487"/>
      <c r="AB4130" s="487"/>
      <c r="AC4130" s="487"/>
      <c r="AD4130" s="488"/>
    </row>
    <row r="4131" spans="2:109" ht="3.65" customHeight="1">
      <c r="B4131" s="212"/>
      <c r="K4131" s="343"/>
      <c r="O4131" s="489"/>
      <c r="P4131" s="490"/>
      <c r="Q4131" s="490"/>
      <c r="R4131" s="490"/>
      <c r="S4131" s="490"/>
      <c r="T4131" s="490"/>
      <c r="U4131" s="490"/>
      <c r="V4131" s="490"/>
      <c r="W4131" s="490"/>
      <c r="X4131" s="490"/>
      <c r="Y4131" s="490"/>
      <c r="Z4131" s="490"/>
      <c r="AA4131" s="490"/>
      <c r="AB4131" s="490"/>
      <c r="AC4131" s="490"/>
      <c r="AD4131" s="491"/>
    </row>
    <row r="4132" spans="2:109" ht="3.65" customHeight="1">
      <c r="B4132" s="212"/>
      <c r="K4132" s="343"/>
      <c r="O4132" s="476"/>
      <c r="P4132" s="477"/>
      <c r="Q4132" s="477"/>
      <c r="R4132" s="477"/>
      <c r="S4132" s="477"/>
      <c r="T4132" s="477"/>
      <c r="U4132" s="477"/>
      <c r="V4132" s="477"/>
      <c r="W4132" s="477"/>
      <c r="X4132" s="477"/>
      <c r="Y4132" s="477"/>
      <c r="Z4132" s="477"/>
      <c r="AA4132" s="477"/>
      <c r="AB4132" s="477"/>
      <c r="AC4132" s="477"/>
      <c r="AD4132" s="478"/>
    </row>
    <row r="4133" spans="2:109" ht="3.65" customHeight="1">
      <c r="B4133" s="212"/>
      <c r="K4133" s="343"/>
      <c r="O4133" s="476"/>
      <c r="P4133" s="477"/>
      <c r="Q4133" s="477"/>
      <c r="R4133" s="477"/>
      <c r="S4133" s="477"/>
      <c r="T4133" s="477"/>
      <c r="U4133" s="477"/>
      <c r="V4133" s="477"/>
      <c r="W4133" s="477"/>
      <c r="X4133" s="477"/>
      <c r="Y4133" s="477"/>
      <c r="Z4133" s="477"/>
      <c r="AA4133" s="477"/>
      <c r="AB4133" s="477"/>
      <c r="AC4133" s="477"/>
      <c r="AD4133" s="478"/>
    </row>
    <row r="4134" spans="2:109" ht="3.65" customHeight="1">
      <c r="B4134" s="212"/>
      <c r="K4134" s="343"/>
      <c r="O4134" s="476"/>
      <c r="P4134" s="477"/>
      <c r="Q4134" s="477"/>
      <c r="R4134" s="477"/>
      <c r="S4134" s="477"/>
      <c r="T4134" s="477"/>
      <c r="U4134" s="477"/>
      <c r="V4134" s="477"/>
      <c r="W4134" s="477"/>
      <c r="X4134" s="477"/>
      <c r="Y4134" s="477"/>
      <c r="Z4134" s="477"/>
      <c r="AA4134" s="477"/>
      <c r="AB4134" s="477"/>
      <c r="AC4134" s="477"/>
      <c r="AD4134" s="478"/>
    </row>
    <row r="4135" spans="2:109" ht="3.65" customHeight="1">
      <c r="B4135" s="212"/>
      <c r="K4135" s="343"/>
      <c r="O4135" s="479"/>
      <c r="P4135" s="480"/>
      <c r="Q4135" s="480"/>
      <c r="R4135" s="480"/>
      <c r="S4135" s="480"/>
      <c r="T4135" s="480"/>
      <c r="U4135" s="480"/>
      <c r="V4135" s="480"/>
      <c r="W4135" s="480"/>
      <c r="X4135" s="480"/>
      <c r="Y4135" s="480"/>
      <c r="Z4135" s="480"/>
      <c r="AA4135" s="480"/>
      <c r="AB4135" s="480"/>
      <c r="AC4135" s="480"/>
      <c r="AD4135" s="481"/>
    </row>
    <row r="4136" spans="2:109" ht="3.65" customHeight="1">
      <c r="B4136" s="212"/>
      <c r="K4136" s="343"/>
    </row>
    <row r="4137" spans="2:109" ht="3.65" customHeight="1">
      <c r="B4137" s="205"/>
      <c r="C4137" s="259"/>
      <c r="D4137" s="259"/>
      <c r="E4137" s="259"/>
      <c r="F4137" s="259"/>
      <c r="G4137" s="259"/>
      <c r="H4137" s="259"/>
      <c r="I4137" s="259"/>
      <c r="J4137" s="259"/>
      <c r="K4137" s="323"/>
      <c r="L4137" s="259"/>
      <c r="M4137" s="259"/>
      <c r="N4137" s="259"/>
      <c r="O4137" s="259"/>
      <c r="P4137" s="259"/>
      <c r="Q4137" s="259"/>
      <c r="R4137" s="259"/>
      <c r="S4137" s="259"/>
      <c r="T4137" s="259"/>
      <c r="U4137" s="259"/>
      <c r="V4137" s="259"/>
      <c r="W4137" s="259"/>
      <c r="X4137" s="259"/>
      <c r="Y4137" s="259"/>
      <c r="Z4137" s="259"/>
      <c r="AA4137" s="259"/>
      <c r="AB4137" s="259"/>
      <c r="AC4137" s="259"/>
      <c r="AD4137" s="259"/>
      <c r="AE4137" s="259"/>
      <c r="AF4137" s="259"/>
      <c r="AG4137" s="259"/>
      <c r="AH4137" s="259"/>
      <c r="AI4137" s="259"/>
      <c r="AJ4137" s="259"/>
      <c r="AK4137" s="259"/>
      <c r="AL4137" s="259"/>
      <c r="AM4137" s="259"/>
      <c r="AN4137" s="259"/>
      <c r="AO4137" s="259"/>
      <c r="AP4137" s="259"/>
      <c r="AQ4137" s="259"/>
      <c r="AR4137" s="259"/>
      <c r="AS4137" s="259"/>
      <c r="AT4137" s="259"/>
      <c r="AU4137" s="259"/>
      <c r="AV4137" s="259"/>
      <c r="AW4137" s="259"/>
      <c r="AX4137" s="259"/>
      <c r="AY4137" s="259"/>
      <c r="AZ4137" s="259"/>
      <c r="BA4137" s="259"/>
      <c r="BB4137" s="259"/>
      <c r="BC4137" s="259"/>
      <c r="BD4137" s="259"/>
      <c r="BE4137" s="259"/>
      <c r="BF4137" s="259"/>
      <c r="BG4137" s="259"/>
      <c r="BH4137" s="259"/>
      <c r="BI4137" s="259"/>
      <c r="BJ4137" s="259"/>
      <c r="BK4137" s="259"/>
      <c r="BL4137" s="259"/>
      <c r="BM4137" s="259"/>
      <c r="BN4137" s="259"/>
      <c r="BO4137" s="259"/>
      <c r="BP4137" s="259"/>
      <c r="BQ4137" s="259"/>
      <c r="BR4137" s="259"/>
      <c r="BS4137" s="259"/>
      <c r="BT4137" s="259"/>
      <c r="BU4137" s="259"/>
      <c r="BV4137" s="259"/>
      <c r="BW4137" s="259"/>
      <c r="BX4137" s="259"/>
      <c r="BY4137" s="259"/>
      <c r="BZ4137" s="259"/>
      <c r="CA4137" s="259"/>
      <c r="CB4137" s="259"/>
      <c r="CC4137" s="259"/>
      <c r="CD4137" s="259"/>
      <c r="CE4137" s="259"/>
      <c r="CF4137" s="259"/>
      <c r="CG4137" s="259"/>
      <c r="CH4137" s="259"/>
      <c r="CI4137" s="259"/>
      <c r="CJ4137" s="259"/>
      <c r="CK4137" s="259"/>
      <c r="CL4137" s="259"/>
      <c r="CM4137" s="259"/>
      <c r="CN4137" s="259"/>
      <c r="CO4137" s="259"/>
      <c r="CP4137" s="259"/>
      <c r="CQ4137" s="259"/>
      <c r="CR4137" s="259"/>
      <c r="CS4137" s="259"/>
      <c r="CT4137" s="259"/>
      <c r="CU4137" s="259"/>
      <c r="CV4137" s="259"/>
      <c r="CW4137" s="259"/>
      <c r="CX4137" s="259"/>
      <c r="CY4137" s="259"/>
      <c r="CZ4137" s="259"/>
      <c r="DA4137" s="259"/>
      <c r="DB4137" s="259"/>
      <c r="DC4137" s="259"/>
      <c r="DD4137" s="259"/>
      <c r="DE4137" s="259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24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40" t="str">
        <f>"T_VBB"&amp;"X"&amp;G4139&amp;"X"&amp;I4139&amp;"X"&amp;J4139</f>
        <v>T_VBBX2500X1X2000</v>
      </c>
      <c r="C4139" s="208"/>
      <c r="D4139" s="209" t="s">
        <v>75</v>
      </c>
      <c r="E4139" s="341" t="s">
        <v>220</v>
      </c>
      <c r="F4139" s="208" t="s">
        <v>125</v>
      </c>
      <c r="G4139" s="456">
        <v>2500</v>
      </c>
      <c r="H4139" s="325" t="s">
        <v>117</v>
      </c>
      <c r="I4139" s="457" t="s">
        <v>238</v>
      </c>
      <c r="J4139" s="210">
        <v>2000</v>
      </c>
      <c r="K4139" s="342"/>
      <c r="L4139" s="260"/>
      <c r="M4139" s="260"/>
      <c r="N4139" s="260"/>
      <c r="O4139" s="260"/>
      <c r="P4139" s="260"/>
      <c r="Q4139" s="260"/>
      <c r="R4139" s="260"/>
      <c r="S4139" s="260"/>
      <c r="T4139" s="260"/>
      <c r="U4139" s="260"/>
      <c r="V4139" s="260"/>
      <c r="W4139" s="260"/>
      <c r="X4139" s="260"/>
      <c r="Y4139" s="260"/>
      <c r="Z4139" s="260"/>
      <c r="AA4139" s="260"/>
      <c r="AB4139" s="260"/>
      <c r="AC4139" s="260"/>
      <c r="AD4139" s="260"/>
      <c r="AE4139" s="260"/>
      <c r="AF4139" s="260"/>
      <c r="AG4139" s="260"/>
      <c r="AH4139" s="260"/>
      <c r="AI4139" s="260"/>
      <c r="AJ4139" s="260"/>
      <c r="AK4139" s="260"/>
      <c r="AL4139" s="260"/>
      <c r="AM4139" s="260"/>
      <c r="AN4139" s="260"/>
      <c r="AO4139" s="260"/>
      <c r="AP4139" s="260"/>
      <c r="AQ4139" s="260"/>
      <c r="AR4139" s="260"/>
      <c r="AS4139" s="260"/>
      <c r="AT4139" s="260"/>
      <c r="AU4139" s="260"/>
      <c r="AV4139" s="260"/>
      <c r="AW4139" s="260"/>
      <c r="AX4139" s="260"/>
      <c r="AY4139" s="260"/>
      <c r="AZ4139" s="260"/>
      <c r="BA4139" s="260"/>
      <c r="BB4139" s="260"/>
      <c r="BC4139" s="260"/>
      <c r="BD4139" s="260"/>
      <c r="BE4139" s="260"/>
      <c r="BF4139" s="260"/>
      <c r="BG4139" s="260"/>
      <c r="BH4139" s="260"/>
      <c r="BI4139" s="260"/>
      <c r="BJ4139" s="260"/>
      <c r="BK4139" s="260"/>
      <c r="BL4139" s="260"/>
      <c r="BM4139" s="260"/>
      <c r="BN4139" s="260"/>
      <c r="BO4139" s="260"/>
      <c r="BP4139" s="260"/>
      <c r="BQ4139" s="260"/>
      <c r="BR4139" s="260"/>
      <c r="BS4139" s="260"/>
      <c r="BT4139" s="260"/>
      <c r="BU4139" s="260"/>
      <c r="BV4139" s="260"/>
      <c r="BW4139" s="260"/>
      <c r="BX4139" s="260"/>
      <c r="BY4139" s="260"/>
      <c r="BZ4139" s="260"/>
      <c r="CA4139" s="260"/>
      <c r="CB4139" s="260"/>
      <c r="CC4139" s="260"/>
      <c r="CD4139" s="260"/>
      <c r="CE4139" s="260"/>
      <c r="CF4139" s="260"/>
      <c r="CG4139" s="260"/>
      <c r="CH4139" s="260"/>
      <c r="CI4139" s="260"/>
      <c r="CJ4139" s="260"/>
      <c r="CK4139" s="260"/>
      <c r="CL4139" s="260"/>
      <c r="CM4139" s="260"/>
      <c r="CN4139" s="260"/>
      <c r="CO4139" s="260"/>
      <c r="CP4139" s="260"/>
      <c r="CQ4139" s="260"/>
      <c r="CR4139" s="260"/>
      <c r="CS4139" s="260"/>
      <c r="CT4139" s="260"/>
      <c r="CU4139" s="260"/>
      <c r="CV4139" s="260"/>
      <c r="CW4139" s="260"/>
      <c r="CX4139" s="260"/>
      <c r="CY4139" s="260"/>
      <c r="CZ4139" s="260"/>
      <c r="DA4139" s="260"/>
      <c r="DB4139" s="260"/>
      <c r="DC4139" s="260"/>
      <c r="DD4139" s="260"/>
      <c r="DE4139" s="260"/>
    </row>
    <row r="4140" spans="2:109" ht="3.65" customHeight="1">
      <c r="B4140" s="326" t="str">
        <f>MID(D4139,1,1)&amp;"_"&amp;E4139&amp;"X"&amp;MID(H4139,3,4)&amp;"X"&amp;MID(J4139,3,4)&amp;G4139&amp;I4139</f>
        <v>T_VBBX400X0025001</v>
      </c>
      <c r="K4140" s="343"/>
    </row>
    <row r="4141" spans="2:109" ht="3.65" customHeight="1">
      <c r="B4141" s="212"/>
      <c r="K4141" s="343"/>
      <c r="O4141" s="486"/>
      <c r="P4141" s="487"/>
      <c r="Q4141" s="487"/>
      <c r="R4141" s="487"/>
      <c r="S4141" s="487"/>
      <c r="T4141" s="487"/>
      <c r="U4141" s="487"/>
      <c r="V4141" s="487"/>
      <c r="W4141" s="487"/>
      <c r="X4141" s="487"/>
      <c r="Y4141" s="487"/>
      <c r="Z4141" s="487"/>
      <c r="AA4141" s="487"/>
      <c r="AB4141" s="487"/>
      <c r="AC4141" s="487"/>
      <c r="AD4141" s="488"/>
    </row>
    <row r="4142" spans="2:109" ht="3.65" customHeight="1">
      <c r="B4142" s="212"/>
      <c r="K4142" s="343"/>
      <c r="O4142" s="489"/>
      <c r="P4142" s="490"/>
      <c r="Q4142" s="490"/>
      <c r="R4142" s="490"/>
      <c r="S4142" s="490"/>
      <c r="T4142" s="490"/>
      <c r="U4142" s="490"/>
      <c r="V4142" s="490"/>
      <c r="W4142" s="490"/>
      <c r="X4142" s="490"/>
      <c r="Y4142" s="490"/>
      <c r="Z4142" s="490"/>
      <c r="AA4142" s="490"/>
      <c r="AB4142" s="490"/>
      <c r="AC4142" s="490"/>
      <c r="AD4142" s="491"/>
    </row>
    <row r="4143" spans="2:109" ht="3.65" customHeight="1">
      <c r="B4143" s="212"/>
      <c r="K4143" s="343"/>
      <c r="O4143" s="466"/>
      <c r="P4143" s="467"/>
      <c r="Q4143" s="956" t="s">
        <v>111</v>
      </c>
      <c r="R4143" s="956"/>
      <c r="S4143" s="956"/>
      <c r="T4143" s="956"/>
      <c r="U4143" s="500"/>
      <c r="V4143" s="470"/>
      <c r="W4143" s="470"/>
      <c r="X4143" s="470"/>
      <c r="AC4143" s="466"/>
      <c r="AD4143" s="467"/>
    </row>
    <row r="4144" spans="2:109" ht="3.65" customHeight="1">
      <c r="B4144" s="212"/>
      <c r="K4144" s="343"/>
      <c r="O4144" s="466"/>
      <c r="P4144" s="467"/>
      <c r="Q4144" s="958"/>
      <c r="R4144" s="958"/>
      <c r="S4144" s="958"/>
      <c r="T4144" s="958"/>
      <c r="U4144" s="470"/>
      <c r="V4144" s="470"/>
      <c r="W4144" s="470"/>
      <c r="X4144" s="470"/>
      <c r="AC4144" s="466"/>
      <c r="AD4144" s="467"/>
    </row>
    <row r="4145" spans="2:30" ht="3.65" customHeight="1">
      <c r="B4145" s="212"/>
      <c r="K4145" s="343"/>
      <c r="O4145" s="466"/>
      <c r="P4145" s="467"/>
      <c r="Q4145" s="958"/>
      <c r="R4145" s="958"/>
      <c r="S4145" s="958"/>
      <c r="T4145" s="958"/>
      <c r="U4145" s="350"/>
      <c r="V4145" s="350"/>
      <c r="W4145" s="350"/>
      <c r="X4145" s="470"/>
      <c r="AC4145" s="466"/>
      <c r="AD4145" s="467"/>
    </row>
    <row r="4146" spans="2:30" ht="3.65" customHeight="1">
      <c r="B4146" s="212"/>
      <c r="K4146" s="343"/>
      <c r="O4146" s="466"/>
      <c r="P4146" s="467"/>
      <c r="Q4146" s="495"/>
      <c r="R4146" s="349"/>
      <c r="S4146" s="896"/>
      <c r="T4146" s="897"/>
      <c r="U4146" s="898"/>
      <c r="V4146" s="350"/>
      <c r="W4146" s="350"/>
      <c r="X4146" s="896"/>
      <c r="Y4146" s="897"/>
      <c r="Z4146" s="898"/>
      <c r="AA4146" s="470"/>
      <c r="AB4146" s="483"/>
      <c r="AC4146" s="466"/>
      <c r="AD4146" s="467"/>
    </row>
    <row r="4147" spans="2:30" ht="3.65" customHeight="1">
      <c r="B4147" s="212"/>
      <c r="K4147" s="343"/>
      <c r="O4147" s="466"/>
      <c r="P4147" s="467"/>
      <c r="Q4147" s="468"/>
      <c r="R4147" s="470"/>
      <c r="S4147" s="899"/>
      <c r="T4147" s="335"/>
      <c r="U4147" s="900"/>
      <c r="V4147" s="350"/>
      <c r="W4147" s="350"/>
      <c r="X4147" s="899"/>
      <c r="Y4147" s="335"/>
      <c r="Z4147" s="900"/>
      <c r="AA4147" s="470"/>
      <c r="AB4147" s="483"/>
      <c r="AC4147" s="466"/>
      <c r="AD4147" s="467"/>
    </row>
    <row r="4148" spans="2:30" ht="3.65" customHeight="1">
      <c r="B4148" s="212"/>
      <c r="K4148" s="343"/>
      <c r="O4148" s="466"/>
      <c r="P4148" s="467"/>
      <c r="Q4148" s="468"/>
      <c r="R4148" s="470"/>
      <c r="S4148" s="875"/>
      <c r="T4148" s="335"/>
      <c r="U4148" s="875"/>
      <c r="V4148" s="350"/>
      <c r="W4148" s="350"/>
      <c r="X4148" s="875"/>
      <c r="Y4148" s="335"/>
      <c r="Z4148" s="875"/>
      <c r="AA4148" s="470"/>
      <c r="AB4148" s="483"/>
      <c r="AC4148" s="466"/>
      <c r="AD4148" s="467"/>
    </row>
    <row r="4149" spans="2:30" ht="3.65" customHeight="1">
      <c r="B4149" s="212"/>
      <c r="K4149" s="343"/>
      <c r="O4149" s="466"/>
      <c r="P4149" s="467"/>
      <c r="Q4149" s="468"/>
      <c r="R4149" s="470"/>
      <c r="S4149" s="875"/>
      <c r="T4149" s="335"/>
      <c r="U4149" s="875"/>
      <c r="V4149" s="350"/>
      <c r="W4149" s="350"/>
      <c r="X4149" s="875"/>
      <c r="Y4149" s="335"/>
      <c r="Z4149" s="875"/>
      <c r="AA4149" s="470"/>
      <c r="AB4149" s="483"/>
      <c r="AC4149" s="466"/>
      <c r="AD4149" s="467"/>
    </row>
    <row r="4150" spans="2:30" ht="3.65" customHeight="1">
      <c r="B4150" s="212"/>
      <c r="K4150" s="343"/>
      <c r="O4150" s="466"/>
      <c r="P4150" s="467"/>
      <c r="Q4150" s="468"/>
      <c r="R4150" s="470"/>
      <c r="S4150" s="875"/>
      <c r="T4150" s="335"/>
      <c r="U4150" s="875"/>
      <c r="V4150" s="350"/>
      <c r="W4150" s="350"/>
      <c r="X4150" s="875"/>
      <c r="Y4150" s="335"/>
      <c r="Z4150" s="875"/>
      <c r="AA4150" s="470"/>
      <c r="AB4150" s="483"/>
      <c r="AC4150" s="466"/>
      <c r="AD4150" s="467"/>
    </row>
    <row r="4151" spans="2:30" ht="3.65" customHeight="1">
      <c r="B4151" s="212"/>
      <c r="K4151" s="343"/>
      <c r="O4151" s="466"/>
      <c r="P4151" s="467"/>
      <c r="Q4151" s="468"/>
      <c r="R4151" s="470"/>
      <c r="S4151" s="875"/>
      <c r="T4151" s="335"/>
      <c r="U4151" s="875"/>
      <c r="V4151" s="350"/>
      <c r="W4151" s="350"/>
      <c r="X4151" s="875"/>
      <c r="Y4151" s="335"/>
      <c r="Z4151" s="875"/>
      <c r="AA4151" s="470"/>
      <c r="AB4151" s="483"/>
      <c r="AC4151" s="466"/>
      <c r="AD4151" s="467"/>
    </row>
    <row r="4152" spans="2:30" ht="3.65" customHeight="1">
      <c r="B4152" s="212"/>
      <c r="K4152" s="343"/>
      <c r="O4152" s="466"/>
      <c r="P4152" s="467"/>
      <c r="Q4152" s="468"/>
      <c r="R4152" s="470"/>
      <c r="S4152" s="875"/>
      <c r="T4152" s="335"/>
      <c r="U4152" s="875"/>
      <c r="V4152" s="350"/>
      <c r="W4152" s="350"/>
      <c r="X4152" s="875"/>
      <c r="Y4152" s="335"/>
      <c r="Z4152" s="875"/>
      <c r="AA4152" s="470"/>
      <c r="AB4152" s="483"/>
      <c r="AC4152" s="466"/>
      <c r="AD4152" s="467"/>
    </row>
    <row r="4153" spans="2:30" ht="3.65" customHeight="1">
      <c r="B4153" s="212"/>
      <c r="K4153" s="343"/>
      <c r="O4153" s="466"/>
      <c r="P4153" s="467"/>
      <c r="Q4153" s="468"/>
      <c r="R4153" s="470"/>
      <c r="S4153" s="875"/>
      <c r="T4153" s="335"/>
      <c r="U4153" s="875"/>
      <c r="V4153" s="350"/>
      <c r="W4153" s="350"/>
      <c r="X4153" s="875"/>
      <c r="Y4153" s="335"/>
      <c r="Z4153" s="875"/>
      <c r="AA4153" s="470"/>
      <c r="AB4153" s="483"/>
      <c r="AC4153" s="466"/>
      <c r="AD4153" s="467"/>
    </row>
    <row r="4154" spans="2:30" ht="3.65" customHeight="1">
      <c r="B4154" s="212"/>
      <c r="K4154" s="343"/>
      <c r="O4154" s="466"/>
      <c r="P4154" s="467"/>
      <c r="Q4154" s="468"/>
      <c r="R4154" s="470"/>
      <c r="S4154" s="875"/>
      <c r="T4154" s="335"/>
      <c r="U4154" s="875"/>
      <c r="V4154" s="350"/>
      <c r="W4154" s="350"/>
      <c r="X4154" s="875"/>
      <c r="Y4154" s="335"/>
      <c r="Z4154" s="875"/>
      <c r="AA4154" s="470"/>
      <c r="AB4154" s="483"/>
      <c r="AC4154" s="466"/>
      <c r="AD4154" s="467"/>
    </row>
    <row r="4155" spans="2:30" ht="3.65" customHeight="1">
      <c r="B4155" s="212"/>
      <c r="K4155" s="343"/>
      <c r="O4155" s="466"/>
      <c r="P4155" s="467"/>
      <c r="Q4155" s="468"/>
      <c r="R4155" s="470"/>
      <c r="S4155" s="875"/>
      <c r="T4155" s="335"/>
      <c r="U4155" s="875"/>
      <c r="V4155" s="350"/>
      <c r="W4155" s="350"/>
      <c r="X4155" s="875"/>
      <c r="Y4155" s="335"/>
      <c r="Z4155" s="875"/>
      <c r="AA4155" s="470"/>
      <c r="AB4155" s="483"/>
      <c r="AC4155" s="466"/>
      <c r="AD4155" s="467"/>
    </row>
    <row r="4156" spans="2:30" ht="3.65" customHeight="1">
      <c r="B4156" s="212"/>
      <c r="K4156" s="343"/>
      <c r="O4156" s="466"/>
      <c r="P4156" s="467"/>
      <c r="Q4156" s="468"/>
      <c r="R4156" s="470"/>
      <c r="S4156" s="875"/>
      <c r="T4156" s="335"/>
      <c r="U4156" s="875"/>
      <c r="V4156" s="350"/>
      <c r="W4156" s="350"/>
      <c r="X4156" s="875"/>
      <c r="Y4156" s="335"/>
      <c r="Z4156" s="875"/>
      <c r="AA4156" s="470"/>
      <c r="AB4156" s="483"/>
      <c r="AC4156" s="466"/>
      <c r="AD4156" s="467"/>
    </row>
    <row r="4157" spans="2:30" ht="3.65" customHeight="1">
      <c r="B4157" s="212"/>
      <c r="K4157" s="343"/>
      <c r="O4157" s="466"/>
      <c r="P4157" s="467"/>
      <c r="Q4157" s="468"/>
      <c r="R4157" s="470"/>
      <c r="S4157" s="875"/>
      <c r="T4157" s="335"/>
      <c r="U4157" s="875"/>
      <c r="V4157" s="350"/>
      <c r="W4157" s="350"/>
      <c r="X4157" s="875"/>
      <c r="Y4157" s="335"/>
      <c r="Z4157" s="875"/>
      <c r="AA4157" s="470"/>
      <c r="AB4157" s="483"/>
      <c r="AC4157" s="466"/>
      <c r="AD4157" s="467"/>
    </row>
    <row r="4158" spans="2:30" ht="3.65" customHeight="1">
      <c r="B4158" s="212"/>
      <c r="K4158" s="343"/>
      <c r="O4158" s="466"/>
      <c r="P4158" s="467"/>
      <c r="Q4158" s="468"/>
      <c r="R4158" s="470"/>
      <c r="S4158" s="875"/>
      <c r="T4158" s="335"/>
      <c r="U4158" s="875"/>
      <c r="V4158" s="350"/>
      <c r="W4158" s="350"/>
      <c r="X4158" s="875"/>
      <c r="Y4158" s="335"/>
      <c r="Z4158" s="875"/>
      <c r="AA4158" s="470"/>
      <c r="AB4158" s="483"/>
      <c r="AC4158" s="466"/>
      <c r="AD4158" s="467"/>
    </row>
    <row r="4159" spans="2:30" ht="3.65" customHeight="1">
      <c r="B4159" s="212"/>
      <c r="K4159" s="343"/>
      <c r="O4159" s="466"/>
      <c r="P4159" s="467"/>
      <c r="Q4159" s="468"/>
      <c r="R4159" s="470"/>
      <c r="S4159" s="875"/>
      <c r="T4159" s="335"/>
      <c r="U4159" s="875"/>
      <c r="V4159" s="350"/>
      <c r="W4159" s="350"/>
      <c r="X4159" s="875"/>
      <c r="Y4159" s="335"/>
      <c r="Z4159" s="875"/>
      <c r="AA4159" s="470"/>
      <c r="AB4159" s="483"/>
      <c r="AC4159" s="466"/>
      <c r="AD4159" s="467"/>
    </row>
    <row r="4160" spans="2:30" ht="3.65" customHeight="1">
      <c r="B4160" s="212"/>
      <c r="K4160" s="343"/>
      <c r="O4160" s="466"/>
      <c r="P4160" s="467"/>
      <c r="Q4160" s="468"/>
      <c r="R4160" s="470"/>
      <c r="S4160" s="875"/>
      <c r="T4160" s="335"/>
      <c r="U4160" s="875"/>
      <c r="V4160" s="350"/>
      <c r="W4160" s="350"/>
      <c r="X4160" s="875"/>
      <c r="Y4160" s="335"/>
      <c r="Z4160" s="875"/>
      <c r="AA4160" s="470"/>
      <c r="AB4160" s="483"/>
      <c r="AC4160" s="466"/>
      <c r="AD4160" s="467"/>
    </row>
    <row r="4161" spans="2:30" ht="3.65" customHeight="1">
      <c r="B4161" s="212"/>
      <c r="K4161" s="343"/>
      <c r="O4161" s="466"/>
      <c r="P4161" s="467"/>
      <c r="Q4161" s="468"/>
      <c r="R4161" s="470"/>
      <c r="S4161" s="875"/>
      <c r="T4161" s="335"/>
      <c r="U4161" s="875"/>
      <c r="V4161" s="350"/>
      <c r="W4161" s="350"/>
      <c r="X4161" s="875"/>
      <c r="Y4161" s="335"/>
      <c r="Z4161" s="875"/>
      <c r="AA4161" s="470"/>
      <c r="AB4161" s="483"/>
      <c r="AC4161" s="466"/>
      <c r="AD4161" s="467"/>
    </row>
    <row r="4162" spans="2:30" ht="3.65" customHeight="1">
      <c r="B4162" s="212"/>
      <c r="K4162" s="343"/>
      <c r="O4162" s="466"/>
      <c r="P4162" s="467"/>
      <c r="Q4162" s="468"/>
      <c r="R4162" s="470"/>
      <c r="S4162" s="875"/>
      <c r="T4162" s="335"/>
      <c r="U4162" s="875"/>
      <c r="V4162" s="350"/>
      <c r="W4162" s="350"/>
      <c r="X4162" s="875"/>
      <c r="Y4162" s="335"/>
      <c r="Z4162" s="875"/>
      <c r="AA4162" s="470"/>
      <c r="AB4162" s="483"/>
      <c r="AC4162" s="466"/>
      <c r="AD4162" s="467"/>
    </row>
    <row r="4163" spans="2:30" ht="3.65" customHeight="1">
      <c r="B4163" s="212"/>
      <c r="K4163" s="343"/>
      <c r="O4163" s="466"/>
      <c r="P4163" s="467"/>
      <c r="Q4163" s="468"/>
      <c r="R4163" s="470"/>
      <c r="S4163" s="875"/>
      <c r="T4163" s="335"/>
      <c r="U4163" s="875"/>
      <c r="V4163" s="350"/>
      <c r="W4163" s="350"/>
      <c r="X4163" s="875"/>
      <c r="Y4163" s="335"/>
      <c r="Z4163" s="875"/>
      <c r="AA4163" s="470"/>
      <c r="AB4163" s="483"/>
      <c r="AC4163" s="466"/>
      <c r="AD4163" s="467"/>
    </row>
    <row r="4164" spans="2:30" ht="3.65" customHeight="1">
      <c r="B4164" s="212"/>
      <c r="K4164" s="343"/>
      <c r="O4164" s="466"/>
      <c r="P4164" s="467"/>
      <c r="Q4164" s="468"/>
      <c r="R4164" s="470"/>
      <c r="S4164" s="875"/>
      <c r="T4164" s="335"/>
      <c r="U4164" s="875"/>
      <c r="V4164" s="350"/>
      <c r="W4164" s="350"/>
      <c r="X4164" s="875"/>
      <c r="Y4164" s="335"/>
      <c r="Z4164" s="875"/>
      <c r="AA4164" s="470"/>
      <c r="AB4164" s="483"/>
      <c r="AC4164" s="466"/>
      <c r="AD4164" s="467"/>
    </row>
    <row r="4165" spans="2:30" ht="3.65" customHeight="1">
      <c r="B4165" s="212"/>
      <c r="K4165" s="343"/>
      <c r="O4165" s="466"/>
      <c r="P4165" s="467"/>
      <c r="Q4165" s="468"/>
      <c r="R4165" s="470"/>
      <c r="S4165" s="875"/>
      <c r="T4165" s="335"/>
      <c r="U4165" s="875"/>
      <c r="V4165" s="350"/>
      <c r="W4165" s="350"/>
      <c r="X4165" s="875"/>
      <c r="Y4165" s="335"/>
      <c r="Z4165" s="875"/>
      <c r="AA4165" s="470"/>
      <c r="AB4165" s="483"/>
      <c r="AC4165" s="466"/>
      <c r="AD4165" s="467"/>
    </row>
    <row r="4166" spans="2:30" ht="3.65" customHeight="1">
      <c r="B4166" s="212"/>
      <c r="K4166" s="343"/>
      <c r="O4166" s="466"/>
      <c r="P4166" s="467"/>
      <c r="Q4166" s="468"/>
      <c r="R4166" s="470"/>
      <c r="S4166" s="875"/>
      <c r="T4166" s="335"/>
      <c r="U4166" s="875"/>
      <c r="V4166" s="350"/>
      <c r="W4166" s="350"/>
      <c r="X4166" s="875"/>
      <c r="Y4166" s="335"/>
      <c r="Z4166" s="875"/>
      <c r="AA4166" s="470"/>
      <c r="AB4166" s="483"/>
      <c r="AC4166" s="466"/>
      <c r="AD4166" s="467"/>
    </row>
    <row r="4167" spans="2:30" ht="3.65" customHeight="1">
      <c r="B4167" s="212"/>
      <c r="K4167" s="343"/>
      <c r="O4167" s="466"/>
      <c r="P4167" s="467"/>
      <c r="Q4167" s="468"/>
      <c r="R4167" s="470"/>
      <c r="S4167" s="875"/>
      <c r="T4167" s="335"/>
      <c r="U4167" s="875"/>
      <c r="V4167" s="350"/>
      <c r="W4167" s="350"/>
      <c r="X4167" s="875"/>
      <c r="Y4167" s="335"/>
      <c r="Z4167" s="875"/>
      <c r="AA4167" s="470"/>
      <c r="AB4167" s="483"/>
      <c r="AC4167" s="466"/>
      <c r="AD4167" s="467"/>
    </row>
    <row r="4168" spans="2:30" ht="3.65" customHeight="1">
      <c r="B4168" s="212"/>
      <c r="K4168" s="343"/>
      <c r="O4168" s="466"/>
      <c r="P4168" s="467"/>
      <c r="Q4168" s="468"/>
      <c r="R4168" s="470"/>
      <c r="S4168" s="875"/>
      <c r="T4168" s="335"/>
      <c r="U4168" s="875"/>
      <c r="V4168" s="350"/>
      <c r="W4168" s="350"/>
      <c r="X4168" s="875"/>
      <c r="Y4168" s="335"/>
      <c r="Z4168" s="875"/>
      <c r="AA4168" s="470"/>
      <c r="AB4168" s="483"/>
      <c r="AC4168" s="466"/>
      <c r="AD4168" s="467"/>
    </row>
    <row r="4169" spans="2:30" ht="3.65" customHeight="1">
      <c r="B4169" s="212"/>
      <c r="K4169" s="343"/>
      <c r="O4169" s="466"/>
      <c r="P4169" s="467"/>
      <c r="Q4169" s="468"/>
      <c r="R4169" s="470"/>
      <c r="S4169" s="875"/>
      <c r="T4169" s="335"/>
      <c r="U4169" s="875"/>
      <c r="V4169" s="350"/>
      <c r="W4169" s="350"/>
      <c r="X4169" s="875"/>
      <c r="Y4169" s="335"/>
      <c r="Z4169" s="875"/>
      <c r="AA4169" s="470"/>
      <c r="AB4169" s="483"/>
      <c r="AC4169" s="466"/>
      <c r="AD4169" s="467"/>
    </row>
    <row r="4170" spans="2:30" ht="3.65" customHeight="1">
      <c r="B4170" s="212"/>
      <c r="K4170" s="343"/>
      <c r="O4170" s="466"/>
      <c r="P4170" s="467"/>
      <c r="Q4170" s="468"/>
      <c r="R4170" s="470"/>
      <c r="S4170" s="875"/>
      <c r="T4170" s="335"/>
      <c r="U4170" s="875"/>
      <c r="V4170" s="350"/>
      <c r="W4170" s="350"/>
      <c r="X4170" s="875"/>
      <c r="Y4170" s="335"/>
      <c r="Z4170" s="875"/>
      <c r="AA4170" s="470"/>
      <c r="AB4170" s="483"/>
      <c r="AC4170" s="466"/>
      <c r="AD4170" s="467"/>
    </row>
    <row r="4171" spans="2:30" ht="3.65" customHeight="1">
      <c r="B4171" s="212"/>
      <c r="K4171" s="343"/>
      <c r="O4171" s="466"/>
      <c r="P4171" s="467"/>
      <c r="Q4171" s="468"/>
      <c r="R4171" s="470"/>
      <c r="S4171" s="875"/>
      <c r="T4171" s="335"/>
      <c r="U4171" s="875"/>
      <c r="V4171" s="350"/>
      <c r="W4171" s="350"/>
      <c r="X4171" s="875"/>
      <c r="Y4171" s="335"/>
      <c r="Z4171" s="875"/>
      <c r="AA4171" s="470"/>
      <c r="AB4171" s="483"/>
      <c r="AC4171" s="466"/>
      <c r="AD4171" s="467"/>
    </row>
    <row r="4172" spans="2:30" ht="3.65" customHeight="1">
      <c r="B4172" s="212"/>
      <c r="K4172" s="343"/>
      <c r="O4172" s="466"/>
      <c r="P4172" s="467"/>
      <c r="Q4172" s="468"/>
      <c r="R4172" s="470"/>
      <c r="S4172" s="875"/>
      <c r="T4172" s="335"/>
      <c r="U4172" s="875"/>
      <c r="V4172" s="350"/>
      <c r="W4172" s="350"/>
      <c r="X4172" s="875"/>
      <c r="Y4172" s="335"/>
      <c r="Z4172" s="875"/>
      <c r="AA4172" s="470"/>
      <c r="AB4172" s="483"/>
      <c r="AC4172" s="466"/>
      <c r="AD4172" s="467"/>
    </row>
    <row r="4173" spans="2:30" ht="3.65" customHeight="1">
      <c r="B4173" s="212"/>
      <c r="K4173" s="343"/>
      <c r="O4173" s="466"/>
      <c r="P4173" s="467"/>
      <c r="Q4173" s="468"/>
      <c r="R4173" s="470"/>
      <c r="S4173" s="875"/>
      <c r="T4173" s="335"/>
      <c r="U4173" s="875"/>
      <c r="V4173" s="350"/>
      <c r="W4173" s="350"/>
      <c r="X4173" s="875"/>
      <c r="Y4173" s="335"/>
      <c r="Z4173" s="875"/>
      <c r="AA4173" s="470"/>
      <c r="AB4173" s="483"/>
      <c r="AC4173" s="466"/>
      <c r="AD4173" s="467"/>
    </row>
    <row r="4174" spans="2:30" ht="3.65" customHeight="1">
      <c r="B4174" s="212"/>
      <c r="K4174" s="343"/>
      <c r="O4174" s="466"/>
      <c r="P4174" s="467"/>
      <c r="Q4174" s="468"/>
      <c r="R4174" s="470"/>
      <c r="S4174" s="875"/>
      <c r="T4174" s="335"/>
      <c r="U4174" s="875"/>
      <c r="V4174" s="350"/>
      <c r="W4174" s="350"/>
      <c r="X4174" s="875"/>
      <c r="Y4174" s="335"/>
      <c r="Z4174" s="875"/>
      <c r="AA4174" s="470"/>
      <c r="AB4174" s="483"/>
      <c r="AC4174" s="466"/>
      <c r="AD4174" s="467"/>
    </row>
    <row r="4175" spans="2:30" ht="3.65" customHeight="1">
      <c r="B4175" s="212"/>
      <c r="K4175" s="343"/>
      <c r="O4175" s="466"/>
      <c r="P4175" s="467"/>
      <c r="Q4175" s="468"/>
      <c r="R4175" s="470"/>
      <c r="S4175" s="875"/>
      <c r="T4175" s="335"/>
      <c r="U4175" s="875"/>
      <c r="V4175" s="350"/>
      <c r="W4175" s="350"/>
      <c r="X4175" s="875"/>
      <c r="Y4175" s="335"/>
      <c r="Z4175" s="875"/>
      <c r="AA4175" s="470"/>
      <c r="AB4175" s="483"/>
      <c r="AC4175" s="466"/>
      <c r="AD4175" s="467"/>
    </row>
    <row r="4176" spans="2:30" ht="3.65" customHeight="1">
      <c r="B4176" s="212"/>
      <c r="K4176" s="343"/>
      <c r="O4176" s="466"/>
      <c r="P4176" s="467"/>
      <c r="Q4176" s="468"/>
      <c r="R4176" s="470"/>
      <c r="S4176" s="875"/>
      <c r="T4176" s="335"/>
      <c r="U4176" s="875"/>
      <c r="V4176" s="350"/>
      <c r="W4176" s="350"/>
      <c r="X4176" s="875"/>
      <c r="Y4176" s="335"/>
      <c r="Z4176" s="875"/>
      <c r="AA4176" s="470"/>
      <c r="AB4176" s="483"/>
      <c r="AC4176" s="466"/>
      <c r="AD4176" s="467"/>
    </row>
    <row r="4177" spans="2:30" ht="3.65" customHeight="1">
      <c r="B4177" s="212"/>
      <c r="K4177" s="343"/>
      <c r="O4177" s="466"/>
      <c r="P4177" s="467"/>
      <c r="Q4177" s="468"/>
      <c r="R4177" s="470"/>
      <c r="S4177" s="875"/>
      <c r="T4177" s="335"/>
      <c r="U4177" s="875"/>
      <c r="V4177" s="350"/>
      <c r="W4177" s="350"/>
      <c r="X4177" s="875"/>
      <c r="Y4177" s="335"/>
      <c r="Z4177" s="875"/>
      <c r="AA4177" s="470"/>
      <c r="AB4177" s="483"/>
      <c r="AC4177" s="466"/>
      <c r="AD4177" s="467"/>
    </row>
    <row r="4178" spans="2:30" ht="3.65" customHeight="1">
      <c r="B4178" s="212"/>
      <c r="K4178" s="343"/>
      <c r="O4178" s="466"/>
      <c r="P4178" s="467"/>
      <c r="Q4178" s="468"/>
      <c r="R4178" s="470"/>
      <c r="S4178" s="875"/>
      <c r="T4178" s="335"/>
      <c r="U4178" s="875"/>
      <c r="V4178" s="350"/>
      <c r="W4178" s="350"/>
      <c r="X4178" s="875"/>
      <c r="Y4178" s="335"/>
      <c r="Z4178" s="875"/>
      <c r="AA4178" s="470"/>
      <c r="AB4178" s="483"/>
      <c r="AC4178" s="466"/>
      <c r="AD4178" s="467"/>
    </row>
    <row r="4179" spans="2:30" ht="3.65" customHeight="1">
      <c r="B4179" s="212"/>
      <c r="K4179" s="343"/>
      <c r="O4179" s="466"/>
      <c r="P4179" s="467"/>
      <c r="Q4179" s="468"/>
      <c r="R4179" s="470"/>
      <c r="S4179" s="875"/>
      <c r="T4179" s="335"/>
      <c r="U4179" s="875"/>
      <c r="V4179" s="350"/>
      <c r="W4179" s="350"/>
      <c r="X4179" s="875"/>
      <c r="Y4179" s="335"/>
      <c r="Z4179" s="875"/>
      <c r="AA4179" s="470"/>
      <c r="AB4179" s="483"/>
      <c r="AC4179" s="466"/>
      <c r="AD4179" s="467"/>
    </row>
    <row r="4180" spans="2:30" ht="3.65" customHeight="1">
      <c r="B4180" s="212"/>
      <c r="K4180" s="343"/>
      <c r="O4180" s="466"/>
      <c r="P4180" s="467"/>
      <c r="Q4180" s="468"/>
      <c r="R4180" s="470"/>
      <c r="S4180" s="875"/>
      <c r="T4180" s="335"/>
      <c r="U4180" s="875"/>
      <c r="V4180" s="350"/>
      <c r="W4180" s="350"/>
      <c r="X4180" s="875"/>
      <c r="Y4180" s="335"/>
      <c r="Z4180" s="875"/>
      <c r="AA4180" s="470"/>
      <c r="AB4180" s="483"/>
      <c r="AC4180" s="466"/>
      <c r="AD4180" s="467"/>
    </row>
    <row r="4181" spans="2:30" ht="3.65" customHeight="1">
      <c r="B4181" s="212"/>
      <c r="K4181" s="343"/>
      <c r="O4181" s="466"/>
      <c r="P4181" s="467"/>
      <c r="Q4181" s="468"/>
      <c r="R4181" s="470"/>
      <c r="S4181" s="875"/>
      <c r="T4181" s="335"/>
      <c r="U4181" s="875"/>
      <c r="V4181" s="350"/>
      <c r="W4181" s="350"/>
      <c r="X4181" s="875"/>
      <c r="Y4181" s="335"/>
      <c r="Z4181" s="875"/>
      <c r="AA4181" s="470"/>
      <c r="AB4181" s="483"/>
      <c r="AC4181" s="466"/>
      <c r="AD4181" s="467"/>
    </row>
    <row r="4182" spans="2:30" ht="3.65" customHeight="1">
      <c r="B4182" s="212"/>
      <c r="K4182" s="343"/>
      <c r="O4182" s="466"/>
      <c r="P4182" s="467"/>
      <c r="Q4182" s="468"/>
      <c r="R4182" s="470"/>
      <c r="S4182" s="875"/>
      <c r="T4182" s="335"/>
      <c r="U4182" s="875"/>
      <c r="V4182" s="350"/>
      <c r="W4182" s="350"/>
      <c r="X4182" s="875"/>
      <c r="Y4182" s="335"/>
      <c r="Z4182" s="875"/>
      <c r="AA4182" s="470"/>
      <c r="AB4182" s="483"/>
      <c r="AC4182" s="466"/>
      <c r="AD4182" s="467"/>
    </row>
    <row r="4183" spans="2:30" ht="3.65" customHeight="1">
      <c r="B4183" s="212"/>
      <c r="K4183" s="343"/>
      <c r="O4183" s="466"/>
      <c r="P4183" s="467"/>
      <c r="Q4183" s="468"/>
      <c r="R4183" s="470"/>
      <c r="S4183" s="875"/>
      <c r="T4183" s="335"/>
      <c r="U4183" s="875"/>
      <c r="V4183" s="350"/>
      <c r="W4183" s="350"/>
      <c r="X4183" s="875"/>
      <c r="Y4183" s="335"/>
      <c r="Z4183" s="875"/>
      <c r="AA4183" s="470"/>
      <c r="AB4183" s="483"/>
      <c r="AC4183" s="466"/>
      <c r="AD4183" s="467"/>
    </row>
    <row r="4184" spans="2:30" ht="3.65" customHeight="1">
      <c r="B4184" s="212"/>
      <c r="K4184" s="343"/>
      <c r="O4184" s="466"/>
      <c r="P4184" s="467"/>
      <c r="Q4184" s="468"/>
      <c r="R4184" s="470"/>
      <c r="S4184" s="875"/>
      <c r="T4184" s="335"/>
      <c r="U4184" s="875"/>
      <c r="V4184" s="350"/>
      <c r="W4184" s="350"/>
      <c r="X4184" s="875"/>
      <c r="Y4184" s="335"/>
      <c r="Z4184" s="875"/>
      <c r="AA4184" s="470"/>
      <c r="AB4184" s="483"/>
      <c r="AC4184" s="466"/>
      <c r="AD4184" s="467"/>
    </row>
    <row r="4185" spans="2:30" ht="3.65" customHeight="1">
      <c r="B4185" s="212"/>
      <c r="K4185" s="343"/>
      <c r="O4185" s="466"/>
      <c r="P4185" s="467"/>
      <c r="Q4185" s="468"/>
      <c r="R4185" s="470"/>
      <c r="S4185" s="875"/>
      <c r="T4185" s="335"/>
      <c r="U4185" s="875"/>
      <c r="V4185" s="350"/>
      <c r="W4185" s="350"/>
      <c r="X4185" s="875"/>
      <c r="Y4185" s="335"/>
      <c r="Z4185" s="875"/>
      <c r="AA4185" s="470"/>
      <c r="AB4185" s="483"/>
      <c r="AC4185" s="466"/>
      <c r="AD4185" s="467"/>
    </row>
    <row r="4186" spans="2:30" ht="3.65" customHeight="1">
      <c r="B4186" s="212"/>
      <c r="K4186" s="343"/>
      <c r="O4186" s="466"/>
      <c r="P4186" s="467"/>
      <c r="Q4186" s="468"/>
      <c r="R4186" s="470"/>
      <c r="S4186" s="875"/>
      <c r="T4186" s="335"/>
      <c r="U4186" s="875"/>
      <c r="V4186" s="350"/>
      <c r="W4186" s="350"/>
      <c r="X4186" s="875"/>
      <c r="Y4186" s="335"/>
      <c r="Z4186" s="875"/>
      <c r="AA4186" s="470"/>
      <c r="AB4186" s="483"/>
      <c r="AC4186" s="466"/>
      <c r="AD4186" s="467"/>
    </row>
    <row r="4187" spans="2:30" ht="3.65" customHeight="1">
      <c r="B4187" s="212"/>
      <c r="K4187" s="343"/>
      <c r="O4187" s="466"/>
      <c r="P4187" s="467"/>
      <c r="Q4187" s="468"/>
      <c r="R4187" s="470"/>
      <c r="S4187" s="875"/>
      <c r="T4187" s="335"/>
      <c r="U4187" s="875"/>
      <c r="V4187" s="350"/>
      <c r="W4187" s="350"/>
      <c r="X4187" s="875"/>
      <c r="Y4187" s="335"/>
      <c r="Z4187" s="875"/>
      <c r="AA4187" s="470"/>
      <c r="AB4187" s="483"/>
      <c r="AC4187" s="466"/>
      <c r="AD4187" s="467"/>
    </row>
    <row r="4188" spans="2:30" ht="3.65" customHeight="1">
      <c r="B4188" s="212"/>
      <c r="K4188" s="343"/>
      <c r="O4188" s="466"/>
      <c r="P4188" s="467"/>
      <c r="Q4188" s="468"/>
      <c r="R4188" s="470"/>
      <c r="S4188" s="875"/>
      <c r="T4188" s="335"/>
      <c r="U4188" s="875"/>
      <c r="V4188" s="350"/>
      <c r="W4188" s="350"/>
      <c r="X4188" s="875"/>
      <c r="Y4188" s="335"/>
      <c r="Z4188" s="875"/>
      <c r="AA4188" s="470"/>
      <c r="AB4188" s="483"/>
      <c r="AC4188" s="466"/>
      <c r="AD4188" s="467"/>
    </row>
    <row r="4189" spans="2:30" ht="3.65" customHeight="1">
      <c r="B4189" s="212"/>
      <c r="K4189" s="343"/>
      <c r="O4189" s="466"/>
      <c r="P4189" s="467"/>
      <c r="Q4189" s="468"/>
      <c r="R4189" s="470"/>
      <c r="S4189" s="875"/>
      <c r="T4189" s="335"/>
      <c r="U4189" s="875"/>
      <c r="V4189" s="350"/>
      <c r="W4189" s="350"/>
      <c r="X4189" s="875"/>
      <c r="Y4189" s="335"/>
      <c r="Z4189" s="875"/>
      <c r="AA4189" s="470"/>
      <c r="AB4189" s="483"/>
      <c r="AC4189" s="466"/>
      <c r="AD4189" s="467"/>
    </row>
    <row r="4190" spans="2:30" ht="3.65" customHeight="1">
      <c r="B4190" s="212"/>
      <c r="K4190" s="343"/>
      <c r="O4190" s="466"/>
      <c r="P4190" s="467"/>
      <c r="Q4190" s="468"/>
      <c r="R4190" s="470"/>
      <c r="S4190" s="875"/>
      <c r="T4190" s="335"/>
      <c r="U4190" s="875"/>
      <c r="V4190" s="350"/>
      <c r="W4190" s="350"/>
      <c r="X4190" s="875"/>
      <c r="Y4190" s="335"/>
      <c r="Z4190" s="875"/>
      <c r="AA4190" s="470"/>
      <c r="AB4190" s="483"/>
      <c r="AC4190" s="466"/>
      <c r="AD4190" s="467"/>
    </row>
    <row r="4191" spans="2:30" ht="3.65" customHeight="1">
      <c r="B4191" s="212"/>
      <c r="K4191" s="343"/>
      <c r="O4191" s="466"/>
      <c r="P4191" s="467"/>
      <c r="Q4191" s="468"/>
      <c r="R4191" s="470"/>
      <c r="S4191" s="875"/>
      <c r="T4191" s="335"/>
      <c r="U4191" s="875"/>
      <c r="V4191" s="350"/>
      <c r="W4191" s="350"/>
      <c r="X4191" s="875"/>
      <c r="Y4191" s="335"/>
      <c r="Z4191" s="875"/>
      <c r="AA4191" s="470"/>
      <c r="AB4191" s="483"/>
      <c r="AC4191" s="466"/>
      <c r="AD4191" s="467"/>
    </row>
    <row r="4192" spans="2:30" ht="3.65" customHeight="1">
      <c r="B4192" s="212"/>
      <c r="K4192" s="343"/>
      <c r="O4192" s="466"/>
      <c r="P4192" s="467"/>
      <c r="Q4192" s="468"/>
      <c r="R4192" s="470"/>
      <c r="S4192" s="875"/>
      <c r="T4192" s="335"/>
      <c r="U4192" s="875"/>
      <c r="V4192" s="350"/>
      <c r="W4192" s="350"/>
      <c r="X4192" s="875"/>
      <c r="Y4192" s="335"/>
      <c r="Z4192" s="875"/>
      <c r="AA4192" s="470"/>
      <c r="AB4192" s="483"/>
      <c r="AC4192" s="466"/>
      <c r="AD4192" s="467"/>
    </row>
    <row r="4193" spans="2:30" ht="3.65" customHeight="1">
      <c r="B4193" s="212"/>
      <c r="K4193" s="343"/>
      <c r="O4193" s="466"/>
      <c r="P4193" s="467"/>
      <c r="Q4193" s="468"/>
      <c r="R4193" s="470"/>
      <c r="S4193" s="875"/>
      <c r="T4193" s="335"/>
      <c r="U4193" s="875"/>
      <c r="V4193" s="350"/>
      <c r="W4193" s="350"/>
      <c r="X4193" s="875"/>
      <c r="Y4193" s="335"/>
      <c r="Z4193" s="875"/>
      <c r="AA4193" s="470"/>
      <c r="AB4193" s="483"/>
      <c r="AC4193" s="466"/>
      <c r="AD4193" s="467"/>
    </row>
    <row r="4194" spans="2:30" ht="3.65" customHeight="1">
      <c r="B4194" s="212"/>
      <c r="K4194" s="343"/>
      <c r="O4194" s="466"/>
      <c r="P4194" s="467"/>
      <c r="Q4194" s="468"/>
      <c r="R4194" s="470"/>
      <c r="S4194" s="875"/>
      <c r="T4194" s="335"/>
      <c r="U4194" s="875"/>
      <c r="V4194" s="350"/>
      <c r="W4194" s="350"/>
      <c r="X4194" s="875"/>
      <c r="Y4194" s="335"/>
      <c r="Z4194" s="875"/>
      <c r="AA4194" s="470"/>
      <c r="AB4194" s="483"/>
      <c r="AC4194" s="466"/>
      <c r="AD4194" s="467"/>
    </row>
    <row r="4195" spans="2:30" ht="3.65" customHeight="1">
      <c r="B4195" s="212"/>
      <c r="K4195" s="343"/>
      <c r="O4195" s="466"/>
      <c r="P4195" s="467"/>
      <c r="Q4195" s="468"/>
      <c r="R4195" s="470"/>
      <c r="S4195" s="875"/>
      <c r="T4195" s="335"/>
      <c r="U4195" s="875"/>
      <c r="V4195" s="350"/>
      <c r="W4195" s="350"/>
      <c r="X4195" s="875"/>
      <c r="Y4195" s="335"/>
      <c r="Z4195" s="875"/>
      <c r="AA4195" s="470"/>
      <c r="AB4195" s="483"/>
      <c r="AC4195" s="466"/>
      <c r="AD4195" s="467"/>
    </row>
    <row r="4196" spans="2:30" ht="3.65" customHeight="1">
      <c r="B4196" s="212"/>
      <c r="K4196" s="343"/>
      <c r="O4196" s="466"/>
      <c r="P4196" s="467"/>
      <c r="Q4196" s="468"/>
      <c r="R4196" s="470"/>
      <c r="S4196" s="875"/>
      <c r="T4196" s="335"/>
      <c r="U4196" s="875"/>
      <c r="V4196" s="350"/>
      <c r="W4196" s="350"/>
      <c r="X4196" s="875"/>
      <c r="Y4196" s="335"/>
      <c r="Z4196" s="875"/>
      <c r="AA4196" s="470"/>
      <c r="AB4196" s="483"/>
      <c r="AC4196" s="466"/>
      <c r="AD4196" s="467"/>
    </row>
    <row r="4197" spans="2:30" ht="3.65" customHeight="1">
      <c r="B4197" s="212"/>
      <c r="K4197" s="343"/>
      <c r="O4197" s="466"/>
      <c r="P4197" s="467"/>
      <c r="Q4197" s="468"/>
      <c r="R4197" s="470"/>
      <c r="S4197" s="875"/>
      <c r="T4197" s="335"/>
      <c r="U4197" s="875"/>
      <c r="V4197" s="350"/>
      <c r="W4197" s="350"/>
      <c r="X4197" s="875"/>
      <c r="Y4197" s="335"/>
      <c r="Z4197" s="875"/>
      <c r="AA4197" s="470"/>
      <c r="AB4197" s="483"/>
      <c r="AC4197" s="466"/>
      <c r="AD4197" s="467"/>
    </row>
    <row r="4198" spans="2:30" ht="3.65" customHeight="1">
      <c r="B4198" s="212"/>
      <c r="K4198" s="343"/>
      <c r="O4198" s="466"/>
      <c r="P4198" s="467"/>
      <c r="Q4198" s="468"/>
      <c r="R4198" s="470"/>
      <c r="S4198" s="875"/>
      <c r="T4198" s="335"/>
      <c r="U4198" s="875"/>
      <c r="V4198" s="350"/>
      <c r="W4198" s="350"/>
      <c r="X4198" s="875"/>
      <c r="Y4198" s="335"/>
      <c r="Z4198" s="875"/>
      <c r="AA4198" s="470"/>
      <c r="AB4198" s="483"/>
      <c r="AC4198" s="466"/>
      <c r="AD4198" s="467"/>
    </row>
    <row r="4199" spans="2:30" ht="3.65" customHeight="1">
      <c r="B4199" s="212"/>
      <c r="K4199" s="343"/>
      <c r="O4199" s="466"/>
      <c r="P4199" s="467"/>
      <c r="Q4199" s="482"/>
      <c r="R4199" s="470"/>
      <c r="S4199" s="875"/>
      <c r="T4199" s="335"/>
      <c r="U4199" s="875"/>
      <c r="V4199" s="350"/>
      <c r="W4199" s="350"/>
      <c r="X4199" s="875"/>
      <c r="Y4199" s="335"/>
      <c r="Z4199" s="875"/>
      <c r="AA4199" s="470"/>
      <c r="AB4199" s="483"/>
      <c r="AC4199" s="466"/>
      <c r="AD4199" s="467"/>
    </row>
    <row r="4200" spans="2:30" ht="3.65" customHeight="1">
      <c r="B4200" s="212"/>
      <c r="K4200" s="343"/>
      <c r="O4200" s="466"/>
      <c r="P4200" s="467"/>
      <c r="Q4200" s="468"/>
      <c r="R4200" s="470"/>
      <c r="S4200" s="875"/>
      <c r="T4200" s="335"/>
      <c r="U4200" s="875"/>
      <c r="V4200" s="350"/>
      <c r="W4200" s="350"/>
      <c r="X4200" s="875"/>
      <c r="Y4200" s="335"/>
      <c r="Z4200" s="875"/>
      <c r="AA4200" s="470"/>
      <c r="AB4200" s="483"/>
      <c r="AC4200" s="466"/>
      <c r="AD4200" s="467"/>
    </row>
    <row r="4201" spans="2:30" ht="3.65" customHeight="1">
      <c r="B4201" s="212"/>
      <c r="K4201" s="343"/>
      <c r="O4201" s="466"/>
      <c r="P4201" s="467"/>
      <c r="Q4201" s="468"/>
      <c r="R4201" s="470"/>
      <c r="S4201" s="875"/>
      <c r="T4201" s="335"/>
      <c r="U4201" s="875"/>
      <c r="V4201" s="350"/>
      <c r="W4201" s="350"/>
      <c r="X4201" s="875"/>
      <c r="Y4201" s="335"/>
      <c r="Z4201" s="875"/>
      <c r="AA4201" s="470"/>
      <c r="AB4201" s="470"/>
      <c r="AC4201" s="466"/>
      <c r="AD4201" s="467"/>
    </row>
    <row r="4202" spans="2:30" ht="3.65" customHeight="1">
      <c r="B4202" s="212"/>
      <c r="K4202" s="343"/>
      <c r="O4202" s="466"/>
      <c r="P4202" s="467"/>
      <c r="Q4202" s="468"/>
      <c r="R4202" s="470"/>
      <c r="S4202" s="875"/>
      <c r="T4202" s="335"/>
      <c r="U4202" s="875"/>
      <c r="V4202" s="350"/>
      <c r="W4202" s="350"/>
      <c r="X4202" s="875"/>
      <c r="Y4202" s="335"/>
      <c r="Z4202" s="875"/>
      <c r="AA4202" s="470"/>
      <c r="AB4202" s="470"/>
      <c r="AC4202" s="466"/>
      <c r="AD4202" s="467"/>
    </row>
    <row r="4203" spans="2:30" ht="3.65" customHeight="1">
      <c r="B4203" s="212"/>
      <c r="K4203" s="343"/>
      <c r="O4203" s="466"/>
      <c r="P4203" s="467"/>
      <c r="Q4203" s="468"/>
      <c r="R4203" s="470"/>
      <c r="S4203" s="875"/>
      <c r="T4203" s="335"/>
      <c r="U4203" s="875"/>
      <c r="V4203" s="350"/>
      <c r="W4203" s="350"/>
      <c r="X4203" s="875"/>
      <c r="Y4203" s="335"/>
      <c r="Z4203" s="875"/>
      <c r="AA4203" s="470"/>
      <c r="AB4203" s="470"/>
      <c r="AC4203" s="466"/>
      <c r="AD4203" s="467"/>
    </row>
    <row r="4204" spans="2:30" ht="3.65" customHeight="1">
      <c r="B4204" s="212"/>
      <c r="K4204" s="343"/>
      <c r="O4204" s="466"/>
      <c r="P4204" s="467"/>
      <c r="Q4204" s="468"/>
      <c r="R4204" s="470"/>
      <c r="S4204" s="875"/>
      <c r="T4204" s="335"/>
      <c r="U4204" s="875"/>
      <c r="V4204" s="350"/>
      <c r="W4204" s="350"/>
      <c r="X4204" s="875"/>
      <c r="Y4204" s="335"/>
      <c r="Z4204" s="875"/>
      <c r="AA4204" s="470"/>
      <c r="AB4204" s="470"/>
      <c r="AC4204" s="466"/>
      <c r="AD4204" s="467"/>
    </row>
    <row r="4205" spans="2:30" ht="3.65" customHeight="1">
      <c r="B4205" s="212"/>
      <c r="K4205" s="343"/>
      <c r="O4205" s="466"/>
      <c r="P4205" s="467"/>
      <c r="Q4205" s="468"/>
      <c r="R4205" s="470"/>
      <c r="S4205" s="875"/>
      <c r="T4205" s="335"/>
      <c r="U4205" s="875"/>
      <c r="V4205" s="350"/>
      <c r="W4205" s="350"/>
      <c r="X4205" s="875"/>
      <c r="Y4205" s="335"/>
      <c r="Z4205" s="875"/>
      <c r="AA4205" s="470"/>
      <c r="AB4205" s="470"/>
      <c r="AC4205" s="466"/>
      <c r="AD4205" s="467"/>
    </row>
    <row r="4206" spans="2:30" ht="3.65" customHeight="1">
      <c r="B4206" s="212"/>
      <c r="K4206" s="343"/>
      <c r="O4206" s="466"/>
      <c r="P4206" s="467"/>
      <c r="Q4206" s="468"/>
      <c r="R4206" s="470"/>
      <c r="S4206" s="875"/>
      <c r="T4206" s="335"/>
      <c r="U4206" s="875"/>
      <c r="V4206" s="350"/>
      <c r="W4206" s="350"/>
      <c r="X4206" s="875"/>
      <c r="Y4206" s="335"/>
      <c r="Z4206" s="875"/>
      <c r="AA4206" s="470"/>
      <c r="AB4206" s="470"/>
      <c r="AC4206" s="466"/>
      <c r="AD4206" s="467"/>
    </row>
    <row r="4207" spans="2:30" ht="3.65" customHeight="1">
      <c r="B4207" s="212"/>
      <c r="K4207" s="343"/>
      <c r="O4207" s="466"/>
      <c r="P4207" s="467"/>
      <c r="Q4207" s="468"/>
      <c r="R4207" s="470"/>
      <c r="S4207" s="875"/>
      <c r="T4207" s="335"/>
      <c r="U4207" s="875"/>
      <c r="V4207" s="350"/>
      <c r="W4207" s="350"/>
      <c r="X4207" s="875"/>
      <c r="Y4207" s="335"/>
      <c r="Z4207" s="875"/>
      <c r="AA4207" s="470"/>
      <c r="AB4207" s="470"/>
      <c r="AC4207" s="466"/>
      <c r="AD4207" s="467"/>
    </row>
    <row r="4208" spans="2:30" ht="3.65" customHeight="1">
      <c r="B4208" s="212"/>
      <c r="K4208" s="343"/>
      <c r="O4208" s="466"/>
      <c r="P4208" s="467"/>
      <c r="Q4208" s="468"/>
      <c r="R4208" s="470"/>
      <c r="S4208" s="875"/>
      <c r="T4208" s="335"/>
      <c r="U4208" s="875"/>
      <c r="V4208" s="350"/>
      <c r="W4208" s="350"/>
      <c r="X4208" s="875"/>
      <c r="Y4208" s="335"/>
      <c r="Z4208" s="875"/>
      <c r="AA4208" s="470"/>
      <c r="AB4208" s="470"/>
      <c r="AC4208" s="466"/>
      <c r="AD4208" s="467"/>
    </row>
    <row r="4209" spans="2:30" ht="3.65" customHeight="1">
      <c r="B4209" s="212"/>
      <c r="K4209" s="343"/>
      <c r="O4209" s="466"/>
      <c r="P4209" s="467"/>
      <c r="Q4209" s="468"/>
      <c r="R4209" s="470"/>
      <c r="S4209" s="875"/>
      <c r="T4209" s="335"/>
      <c r="U4209" s="875"/>
      <c r="V4209" s="350"/>
      <c r="W4209" s="350"/>
      <c r="X4209" s="875"/>
      <c r="Y4209" s="335"/>
      <c r="Z4209" s="875"/>
      <c r="AA4209" s="470"/>
      <c r="AB4209" s="470"/>
      <c r="AC4209" s="466"/>
      <c r="AD4209" s="467"/>
    </row>
    <row r="4210" spans="2:30" ht="3.65" customHeight="1">
      <c r="B4210" s="212"/>
      <c r="K4210" s="343"/>
      <c r="O4210" s="466"/>
      <c r="P4210" s="467"/>
      <c r="Q4210" s="468"/>
      <c r="R4210" s="470"/>
      <c r="S4210" s="875"/>
      <c r="T4210" s="335"/>
      <c r="U4210" s="875"/>
      <c r="V4210" s="350"/>
      <c r="W4210" s="350"/>
      <c r="X4210" s="875"/>
      <c r="Y4210" s="335"/>
      <c r="Z4210" s="875"/>
      <c r="AA4210" s="470"/>
      <c r="AB4210" s="470"/>
      <c r="AC4210" s="466"/>
      <c r="AD4210" s="467"/>
    </row>
    <row r="4211" spans="2:30" ht="3.65" customHeight="1">
      <c r="B4211" s="212"/>
      <c r="K4211" s="343"/>
      <c r="O4211" s="466"/>
      <c r="P4211" s="467"/>
      <c r="Q4211" s="468"/>
      <c r="R4211" s="470"/>
      <c r="S4211" s="875"/>
      <c r="T4211" s="335"/>
      <c r="U4211" s="875"/>
      <c r="V4211" s="350"/>
      <c r="W4211" s="350"/>
      <c r="X4211" s="875"/>
      <c r="Y4211" s="335"/>
      <c r="Z4211" s="875"/>
      <c r="AA4211" s="470"/>
      <c r="AB4211" s="470"/>
      <c r="AC4211" s="466"/>
      <c r="AD4211" s="467"/>
    </row>
    <row r="4212" spans="2:30" ht="3.65" customHeight="1">
      <c r="B4212" s="212"/>
      <c r="K4212" s="343"/>
      <c r="O4212" s="466"/>
      <c r="P4212" s="467"/>
      <c r="Q4212" s="468"/>
      <c r="R4212" s="470"/>
      <c r="S4212" s="899"/>
      <c r="T4212" s="335"/>
      <c r="U4212" s="900"/>
      <c r="V4212" s="350"/>
      <c r="W4212" s="350"/>
      <c r="X4212" s="899"/>
      <c r="Y4212" s="335"/>
      <c r="Z4212" s="900"/>
      <c r="AA4212" s="470"/>
      <c r="AB4212" s="470"/>
      <c r="AC4212" s="466"/>
      <c r="AD4212" s="467"/>
    </row>
    <row r="4213" spans="2:30" ht="3.65" customHeight="1">
      <c r="B4213" s="212"/>
      <c r="K4213" s="343"/>
      <c r="O4213" s="466"/>
      <c r="P4213" s="467"/>
      <c r="Q4213" s="468"/>
      <c r="R4213" s="470"/>
      <c r="S4213" s="902"/>
      <c r="T4213" s="903"/>
      <c r="U4213" s="904"/>
      <c r="V4213" s="350"/>
      <c r="W4213" s="350"/>
      <c r="X4213" s="902"/>
      <c r="Y4213" s="903"/>
      <c r="Z4213" s="904"/>
      <c r="AA4213" s="470"/>
      <c r="AB4213" s="470"/>
      <c r="AC4213" s="466"/>
      <c r="AD4213" s="467"/>
    </row>
    <row r="4214" spans="2:30" ht="3.65" customHeight="1">
      <c r="B4214" s="212"/>
      <c r="K4214" s="343"/>
      <c r="O4214" s="466"/>
      <c r="P4214" s="467"/>
      <c r="Q4214" s="468"/>
      <c r="R4214" s="470"/>
      <c r="S4214" s="470"/>
      <c r="T4214" s="470"/>
      <c r="U4214" s="470"/>
      <c r="V4214" s="470"/>
      <c r="W4214" s="470"/>
      <c r="X4214" s="470"/>
      <c r="Y4214" s="470"/>
      <c r="Z4214" s="470"/>
      <c r="AA4214" s="470"/>
      <c r="AB4214" s="470"/>
      <c r="AC4214" s="466"/>
      <c r="AD4214" s="467"/>
    </row>
    <row r="4215" spans="2:30" ht="3.65" customHeight="1">
      <c r="B4215" s="212"/>
      <c r="K4215" s="343"/>
      <c r="O4215" s="466"/>
      <c r="P4215" s="467"/>
      <c r="Q4215" s="468"/>
      <c r="R4215" s="470"/>
      <c r="S4215" s="470"/>
      <c r="T4215" s="470"/>
      <c r="U4215" s="470"/>
      <c r="V4215" s="470"/>
      <c r="W4215" s="470"/>
      <c r="X4215" s="470"/>
      <c r="Y4215" s="470"/>
      <c r="Z4215" s="470"/>
      <c r="AA4215" s="470"/>
      <c r="AB4215" s="470"/>
      <c r="AC4215" s="466"/>
      <c r="AD4215" s="467"/>
    </row>
    <row r="4216" spans="2:30" ht="3.65" customHeight="1">
      <c r="B4216" s="212"/>
      <c r="K4216" s="343"/>
      <c r="O4216" s="492"/>
      <c r="P4216" s="493"/>
      <c r="Q4216" s="468"/>
      <c r="R4216" s="470"/>
      <c r="S4216" s="470"/>
      <c r="T4216" s="470"/>
      <c r="U4216" s="470"/>
      <c r="V4216" s="470"/>
      <c r="W4216" s="470"/>
      <c r="X4216" s="470"/>
      <c r="Y4216" s="470"/>
      <c r="Z4216" s="470"/>
      <c r="AA4216" s="470"/>
      <c r="AB4216" s="483"/>
      <c r="AC4216" s="492"/>
      <c r="AD4216" s="493"/>
    </row>
    <row r="4217" spans="2:30" ht="3.65" customHeight="1">
      <c r="B4217" s="212"/>
      <c r="K4217" s="343"/>
      <c r="O4217" s="492"/>
      <c r="P4217" s="493"/>
      <c r="Q4217" s="496"/>
      <c r="R4217" s="470"/>
      <c r="S4217" s="470"/>
      <c r="T4217" s="470"/>
      <c r="U4217" s="470"/>
      <c r="V4217" s="470"/>
      <c r="W4217" s="470"/>
      <c r="X4217" s="470"/>
      <c r="Y4217" s="994" t="s">
        <v>220</v>
      </c>
      <c r="Z4217" s="994"/>
      <c r="AA4217" s="994"/>
      <c r="AB4217" s="995"/>
      <c r="AC4217" s="492"/>
      <c r="AD4217" s="493"/>
    </row>
    <row r="4218" spans="2:30" ht="3.65" customHeight="1">
      <c r="B4218" s="212"/>
      <c r="K4218" s="343"/>
      <c r="O4218" s="492"/>
      <c r="P4218" s="493"/>
      <c r="Q4218" s="497"/>
      <c r="R4218" s="498"/>
      <c r="S4218" s="498"/>
      <c r="T4218" s="498"/>
      <c r="U4218" s="498"/>
      <c r="V4218" s="498"/>
      <c r="W4218" s="498"/>
      <c r="X4218" s="498"/>
      <c r="Y4218" s="1542"/>
      <c r="Z4218" s="1542"/>
      <c r="AA4218" s="1542"/>
      <c r="AB4218" s="1545"/>
      <c r="AC4218" s="492"/>
      <c r="AD4218" s="493"/>
    </row>
    <row r="4219" spans="2:30" ht="3.65" customHeight="1">
      <c r="B4219" s="212"/>
      <c r="K4219" s="343"/>
      <c r="O4219" s="486"/>
      <c r="P4219" s="487"/>
      <c r="Q4219" s="487"/>
      <c r="R4219" s="487"/>
      <c r="S4219" s="487"/>
      <c r="T4219" s="487"/>
      <c r="U4219" s="487"/>
      <c r="V4219" s="487"/>
      <c r="W4219" s="487"/>
      <c r="X4219" s="487"/>
      <c r="Y4219" s="487"/>
      <c r="Z4219" s="487"/>
      <c r="AA4219" s="487"/>
      <c r="AB4219" s="487"/>
      <c r="AC4219" s="487"/>
      <c r="AD4219" s="488"/>
    </row>
    <row r="4220" spans="2:30" ht="3.65" customHeight="1">
      <c r="B4220" s="212"/>
      <c r="K4220" s="343"/>
      <c r="O4220" s="489"/>
      <c r="P4220" s="490"/>
      <c r="Q4220" s="490"/>
      <c r="R4220" s="490"/>
      <c r="S4220" s="490"/>
      <c r="T4220" s="490"/>
      <c r="U4220" s="490"/>
      <c r="V4220" s="490"/>
      <c r="W4220" s="490"/>
      <c r="X4220" s="490"/>
      <c r="Y4220" s="490"/>
      <c r="Z4220" s="490"/>
      <c r="AA4220" s="490"/>
      <c r="AB4220" s="490"/>
      <c r="AC4220" s="490"/>
      <c r="AD4220" s="491"/>
    </row>
    <row r="4221" spans="2:30" ht="3.65" customHeight="1">
      <c r="B4221" s="212"/>
      <c r="K4221" s="343"/>
      <c r="O4221" s="476"/>
      <c r="P4221" s="477"/>
      <c r="Q4221" s="477"/>
      <c r="R4221" s="477"/>
      <c r="S4221" s="477"/>
      <c r="T4221" s="477"/>
      <c r="U4221" s="477"/>
      <c r="V4221" s="477"/>
      <c r="W4221" s="477"/>
      <c r="X4221" s="477"/>
      <c r="Y4221" s="477"/>
      <c r="Z4221" s="477"/>
      <c r="AA4221" s="477"/>
      <c r="AB4221" s="477"/>
      <c r="AC4221" s="477"/>
      <c r="AD4221" s="478"/>
    </row>
    <row r="4222" spans="2:30" ht="3.65" customHeight="1">
      <c r="B4222" s="212"/>
      <c r="K4222" s="343"/>
      <c r="O4222" s="476"/>
      <c r="P4222" s="477"/>
      <c r="Q4222" s="477"/>
      <c r="R4222" s="477"/>
      <c r="S4222" s="477"/>
      <c r="T4222" s="477"/>
      <c r="U4222" s="477"/>
      <c r="V4222" s="477"/>
      <c r="W4222" s="477"/>
      <c r="X4222" s="477"/>
      <c r="Y4222" s="477"/>
      <c r="Z4222" s="477"/>
      <c r="AA4222" s="477"/>
      <c r="AB4222" s="477"/>
      <c r="AC4222" s="477"/>
      <c r="AD4222" s="478"/>
    </row>
    <row r="4223" spans="2:30" ht="3.65" customHeight="1">
      <c r="B4223" s="212"/>
      <c r="K4223" s="343"/>
      <c r="O4223" s="476"/>
      <c r="P4223" s="477"/>
      <c r="Q4223" s="477"/>
      <c r="R4223" s="477"/>
      <c r="S4223" s="477"/>
      <c r="T4223" s="477"/>
      <c r="U4223" s="477"/>
      <c r="V4223" s="477"/>
      <c r="W4223" s="477"/>
      <c r="X4223" s="477"/>
      <c r="Y4223" s="477"/>
      <c r="Z4223" s="477"/>
      <c r="AA4223" s="477"/>
      <c r="AB4223" s="477"/>
      <c r="AC4223" s="477"/>
      <c r="AD4223" s="478"/>
    </row>
    <row r="4224" spans="2:30" ht="3.65" customHeight="1">
      <c r="B4224" s="212"/>
      <c r="K4224" s="343"/>
      <c r="O4224" s="479"/>
      <c r="P4224" s="480"/>
      <c r="Q4224" s="480"/>
      <c r="R4224" s="480"/>
      <c r="S4224" s="480"/>
      <c r="T4224" s="480"/>
      <c r="U4224" s="480"/>
      <c r="V4224" s="480"/>
      <c r="W4224" s="480"/>
      <c r="X4224" s="480"/>
      <c r="Y4224" s="480"/>
      <c r="Z4224" s="480"/>
      <c r="AA4224" s="480"/>
      <c r="AB4224" s="480"/>
      <c r="AC4224" s="480"/>
      <c r="AD4224" s="481"/>
    </row>
    <row r="4225" spans="2:109" ht="3.65" customHeight="1">
      <c r="B4225" s="212"/>
      <c r="K4225" s="343"/>
    </row>
    <row r="4226" spans="2:109" ht="3.65" customHeight="1">
      <c r="B4226" s="205"/>
      <c r="C4226" s="259"/>
      <c r="D4226" s="259"/>
      <c r="E4226" s="259"/>
      <c r="F4226" s="259"/>
      <c r="G4226" s="259"/>
      <c r="H4226" s="259"/>
      <c r="I4226" s="259"/>
      <c r="J4226" s="259"/>
      <c r="K4226" s="323"/>
      <c r="L4226" s="259"/>
      <c r="M4226" s="259"/>
      <c r="N4226" s="259"/>
      <c r="O4226" s="259"/>
      <c r="P4226" s="259"/>
      <c r="Q4226" s="259"/>
      <c r="R4226" s="259"/>
      <c r="S4226" s="259"/>
      <c r="T4226" s="259"/>
      <c r="U4226" s="259"/>
      <c r="V4226" s="259"/>
      <c r="W4226" s="259"/>
      <c r="X4226" s="259"/>
      <c r="Y4226" s="259"/>
      <c r="Z4226" s="259"/>
      <c r="AA4226" s="259"/>
      <c r="AB4226" s="259"/>
      <c r="AC4226" s="259"/>
      <c r="AD4226" s="259"/>
      <c r="AE4226" s="259"/>
      <c r="AF4226" s="259"/>
      <c r="AG4226" s="259"/>
      <c r="AH4226" s="259"/>
      <c r="AI4226" s="259"/>
      <c r="AJ4226" s="259"/>
      <c r="AK4226" s="259"/>
      <c r="AL4226" s="259"/>
      <c r="AM4226" s="259"/>
      <c r="AN4226" s="259"/>
      <c r="AO4226" s="259"/>
      <c r="AP4226" s="259"/>
      <c r="AQ4226" s="259"/>
      <c r="AR4226" s="259"/>
      <c r="AS4226" s="259"/>
      <c r="AT4226" s="259"/>
      <c r="AU4226" s="259"/>
      <c r="AV4226" s="259"/>
      <c r="AW4226" s="259"/>
      <c r="AX4226" s="259"/>
      <c r="AY4226" s="259"/>
      <c r="AZ4226" s="259"/>
      <c r="BA4226" s="259"/>
      <c r="BB4226" s="259"/>
      <c r="BC4226" s="259"/>
      <c r="BD4226" s="259"/>
      <c r="BE4226" s="259"/>
      <c r="BF4226" s="259"/>
      <c r="BG4226" s="259"/>
      <c r="BH4226" s="259"/>
      <c r="BI4226" s="259"/>
      <c r="BJ4226" s="259"/>
      <c r="BK4226" s="259"/>
      <c r="BL4226" s="259"/>
      <c r="BM4226" s="259"/>
      <c r="BN4226" s="259"/>
      <c r="BO4226" s="259"/>
      <c r="BP4226" s="259"/>
      <c r="BQ4226" s="259"/>
      <c r="BR4226" s="259"/>
      <c r="BS4226" s="259"/>
      <c r="BT4226" s="259"/>
      <c r="BU4226" s="259"/>
      <c r="BV4226" s="259"/>
      <c r="BW4226" s="259"/>
      <c r="BX4226" s="259"/>
      <c r="BY4226" s="259"/>
      <c r="BZ4226" s="259"/>
      <c r="CA4226" s="259"/>
      <c r="CB4226" s="259"/>
      <c r="CC4226" s="259"/>
      <c r="CD4226" s="259"/>
      <c r="CE4226" s="259"/>
      <c r="CF4226" s="259"/>
      <c r="CG4226" s="259"/>
      <c r="CH4226" s="259"/>
      <c r="CI4226" s="259"/>
      <c r="CJ4226" s="259"/>
      <c r="CK4226" s="259"/>
      <c r="CL4226" s="259"/>
      <c r="CM4226" s="259"/>
      <c r="CN4226" s="259"/>
      <c r="CO4226" s="259"/>
      <c r="CP4226" s="259"/>
      <c r="CQ4226" s="259"/>
      <c r="CR4226" s="259"/>
      <c r="CS4226" s="259"/>
      <c r="CT4226" s="259"/>
      <c r="CU4226" s="259"/>
      <c r="CV4226" s="259"/>
      <c r="CW4226" s="259"/>
      <c r="CX4226" s="259"/>
      <c r="CY4226" s="259"/>
      <c r="CZ4226" s="259"/>
      <c r="DA4226" s="259"/>
      <c r="DB4226" s="259"/>
      <c r="DC4226" s="259"/>
      <c r="DD4226" s="259"/>
      <c r="DE4226" s="259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24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40" t="str">
        <f>"T_VBB"&amp;"X"&amp;G4228&amp;"X"&amp;I4228&amp;"X"&amp;J4228</f>
        <v>T_VBBX1600X1of4X2200</v>
      </c>
      <c r="C4228" s="208"/>
      <c r="D4228" s="209" t="s">
        <v>75</v>
      </c>
      <c r="E4228" s="341" t="s">
        <v>220</v>
      </c>
      <c r="F4228" s="208" t="s">
        <v>125</v>
      </c>
      <c r="G4228" s="456">
        <v>1600</v>
      </c>
      <c r="H4228" s="325" t="s">
        <v>117</v>
      </c>
      <c r="I4228" s="457" t="s">
        <v>191</v>
      </c>
      <c r="J4228" s="210">
        <v>2200</v>
      </c>
      <c r="K4228" s="342"/>
      <c r="L4228" s="260"/>
      <c r="M4228" s="260"/>
      <c r="N4228" s="260"/>
      <c r="O4228" s="260"/>
      <c r="P4228" s="260"/>
      <c r="Q4228" s="260"/>
      <c r="R4228" s="260"/>
      <c r="S4228" s="260"/>
      <c r="T4228" s="260"/>
      <c r="U4228" s="260"/>
      <c r="V4228" s="260"/>
      <c r="W4228" s="260"/>
      <c r="X4228" s="260"/>
      <c r="Y4228" s="260"/>
      <c r="Z4228" s="260"/>
      <c r="AA4228" s="260"/>
      <c r="AB4228" s="260"/>
      <c r="AC4228" s="260"/>
      <c r="AD4228" s="260"/>
      <c r="AE4228" s="260"/>
      <c r="AF4228" s="260"/>
      <c r="AG4228" s="260"/>
      <c r="AH4228" s="260"/>
      <c r="AI4228" s="260"/>
      <c r="AJ4228" s="260"/>
      <c r="AK4228" s="260"/>
      <c r="AL4228" s="260"/>
      <c r="AM4228" s="260"/>
      <c r="AN4228" s="260"/>
      <c r="AO4228" s="260"/>
      <c r="AP4228" s="260"/>
      <c r="AQ4228" s="260"/>
      <c r="AR4228" s="260"/>
      <c r="AS4228" s="260"/>
      <c r="AT4228" s="260"/>
      <c r="AU4228" s="260"/>
      <c r="AV4228" s="260"/>
      <c r="AW4228" s="260"/>
      <c r="AX4228" s="260"/>
      <c r="AY4228" s="260"/>
      <c r="AZ4228" s="260"/>
      <c r="BA4228" s="260"/>
      <c r="BB4228" s="260"/>
      <c r="BC4228" s="260"/>
      <c r="BD4228" s="260"/>
      <c r="BE4228" s="260"/>
      <c r="BF4228" s="260"/>
      <c r="BG4228" s="260"/>
      <c r="BH4228" s="260"/>
      <c r="BI4228" s="260"/>
      <c r="BJ4228" s="260"/>
      <c r="BK4228" s="260"/>
      <c r="BL4228" s="260"/>
      <c r="BM4228" s="260"/>
      <c r="BN4228" s="260"/>
      <c r="BO4228" s="260"/>
      <c r="BP4228" s="260"/>
      <c r="BQ4228" s="260"/>
      <c r="BR4228" s="260"/>
      <c r="BS4228" s="260"/>
      <c r="BT4228" s="260"/>
      <c r="BU4228" s="260"/>
      <c r="BV4228" s="260"/>
      <c r="BW4228" s="260"/>
      <c r="BX4228" s="260"/>
      <c r="BY4228" s="260"/>
      <c r="BZ4228" s="260"/>
      <c r="CA4228" s="260"/>
      <c r="CB4228" s="260"/>
      <c r="CC4228" s="260"/>
      <c r="CD4228" s="260"/>
      <c r="CE4228" s="260"/>
      <c r="CF4228" s="260"/>
      <c r="CG4228" s="260"/>
      <c r="CH4228" s="260"/>
      <c r="CI4228" s="260"/>
      <c r="CJ4228" s="260"/>
      <c r="CK4228" s="260"/>
      <c r="CL4228" s="260"/>
      <c r="CM4228" s="260"/>
      <c r="CN4228" s="260"/>
      <c r="CO4228" s="260"/>
      <c r="CP4228" s="260"/>
      <c r="CQ4228" s="260"/>
      <c r="CR4228" s="260"/>
      <c r="CS4228" s="260"/>
      <c r="CT4228" s="260"/>
      <c r="CU4228" s="260"/>
      <c r="CV4228" s="260"/>
      <c r="CW4228" s="260"/>
      <c r="CX4228" s="260"/>
      <c r="CY4228" s="260"/>
      <c r="CZ4228" s="260"/>
      <c r="DA4228" s="260"/>
      <c r="DB4228" s="260"/>
      <c r="DC4228" s="260"/>
      <c r="DD4228" s="260"/>
      <c r="DE4228" s="260"/>
    </row>
    <row r="4229" spans="2:109" ht="3.65" customHeight="1">
      <c r="B4229" s="326" t="str">
        <f>MID(D4228,1,1)&amp;"_"&amp;E4228&amp;"X"&amp;MID(H4228,3,4)&amp;"X"&amp;MID(J4228,3,4)&amp;G4228&amp;I4228</f>
        <v>T_VBBX400X0016001of4</v>
      </c>
      <c r="K4229" s="343"/>
    </row>
    <row r="4230" spans="2:109" ht="3.65" customHeight="1">
      <c r="B4230" s="212"/>
      <c r="K4230" s="343"/>
    </row>
    <row r="4231" spans="2:109" ht="3.65" customHeight="1">
      <c r="B4231" s="212"/>
      <c r="K4231" s="343"/>
    </row>
    <row r="4232" spans="2:109" ht="3.65" customHeight="1">
      <c r="B4232" s="212"/>
      <c r="K4232" s="343"/>
      <c r="P4232" s="486"/>
      <c r="Q4232" s="487"/>
      <c r="R4232" s="487"/>
      <c r="S4232" s="487"/>
      <c r="T4232" s="487"/>
      <c r="U4232" s="487"/>
      <c r="V4232" s="487"/>
      <c r="W4232" s="487"/>
      <c r="X4232" s="487"/>
      <c r="Y4232" s="487"/>
      <c r="Z4232" s="487"/>
      <c r="AA4232" s="487"/>
      <c r="AB4232" s="487"/>
      <c r="AC4232" s="487"/>
      <c r="AD4232" s="487"/>
      <c r="AE4232" s="488"/>
    </row>
    <row r="4233" spans="2:109" ht="3.65" customHeight="1">
      <c r="B4233" s="212"/>
      <c r="K4233" s="343"/>
      <c r="P4233" s="489"/>
      <c r="Q4233" s="490"/>
      <c r="R4233" s="490"/>
      <c r="S4233" s="490"/>
      <c r="T4233" s="490"/>
      <c r="U4233" s="490"/>
      <c r="V4233" s="490"/>
      <c r="W4233" s="490"/>
      <c r="X4233" s="490"/>
      <c r="Y4233" s="490"/>
      <c r="Z4233" s="490"/>
      <c r="AA4233" s="490"/>
      <c r="AB4233" s="490"/>
      <c r="AC4233" s="490"/>
      <c r="AD4233" s="490"/>
      <c r="AE4233" s="491"/>
    </row>
    <row r="4234" spans="2:109" ht="3.65" customHeight="1">
      <c r="B4234" s="212"/>
      <c r="K4234" s="343"/>
      <c r="P4234" s="466"/>
      <c r="Q4234" s="467"/>
      <c r="R4234" s="956" t="s">
        <v>111</v>
      </c>
      <c r="S4234" s="956"/>
      <c r="T4234" s="956"/>
      <c r="U4234" s="956"/>
      <c r="V4234" s="500"/>
      <c r="W4234" s="470"/>
      <c r="X4234" s="470"/>
      <c r="Y4234" s="470"/>
      <c r="AD4234" s="466"/>
      <c r="AE4234" s="467"/>
    </row>
    <row r="4235" spans="2:109" ht="3.65" customHeight="1">
      <c r="B4235" s="212"/>
      <c r="K4235" s="343"/>
      <c r="P4235" s="466"/>
      <c r="Q4235" s="467"/>
      <c r="R4235" s="958"/>
      <c r="S4235" s="958"/>
      <c r="T4235" s="958"/>
      <c r="U4235" s="958"/>
      <c r="V4235" s="470"/>
      <c r="W4235" s="470"/>
      <c r="X4235" s="470"/>
      <c r="Y4235" s="470"/>
      <c r="AD4235" s="466"/>
      <c r="AE4235" s="467"/>
    </row>
    <row r="4236" spans="2:109" ht="3.65" customHeight="1">
      <c r="B4236" s="212"/>
      <c r="K4236" s="343"/>
      <c r="P4236" s="466"/>
      <c r="Q4236" s="467"/>
      <c r="R4236" s="958"/>
      <c r="S4236" s="958"/>
      <c r="T4236" s="958"/>
      <c r="U4236" s="958"/>
      <c r="V4236" s="350"/>
      <c r="W4236" s="350"/>
      <c r="X4236" s="350"/>
      <c r="Y4236" s="470"/>
      <c r="AD4236" s="466"/>
      <c r="AE4236" s="467"/>
    </row>
    <row r="4237" spans="2:109" ht="3.65" customHeight="1">
      <c r="B4237" s="212"/>
      <c r="K4237" s="343"/>
      <c r="P4237" s="466"/>
      <c r="Q4237" s="467"/>
      <c r="R4237" s="495"/>
      <c r="S4237" s="349"/>
      <c r="T4237" s="896"/>
      <c r="U4237" s="897"/>
      <c r="V4237" s="898"/>
      <c r="W4237" s="350"/>
      <c r="X4237" s="350"/>
      <c r="Y4237" s="896"/>
      <c r="Z4237" s="897"/>
      <c r="AA4237" s="898"/>
      <c r="AB4237" s="470"/>
      <c r="AC4237" s="483"/>
      <c r="AD4237" s="466"/>
      <c r="AE4237" s="467"/>
    </row>
    <row r="4238" spans="2:109" ht="3.65" customHeight="1">
      <c r="B4238" s="212"/>
      <c r="K4238" s="343"/>
      <c r="P4238" s="466"/>
      <c r="Q4238" s="467"/>
      <c r="R4238" s="468"/>
      <c r="S4238" s="470"/>
      <c r="T4238" s="899"/>
      <c r="U4238" s="335"/>
      <c r="V4238" s="900"/>
      <c r="W4238" s="350"/>
      <c r="X4238" s="350"/>
      <c r="Y4238" s="899"/>
      <c r="Z4238" s="335"/>
      <c r="AA4238" s="900"/>
      <c r="AB4238" s="470"/>
      <c r="AC4238" s="483"/>
      <c r="AD4238" s="466"/>
      <c r="AE4238" s="467"/>
    </row>
    <row r="4239" spans="2:109" ht="3.65" customHeight="1">
      <c r="B4239" s="212"/>
      <c r="K4239" s="343"/>
      <c r="P4239" s="466"/>
      <c r="Q4239" s="467"/>
      <c r="R4239" s="468"/>
      <c r="S4239" s="470"/>
      <c r="T4239" s="875"/>
      <c r="U4239" s="335"/>
      <c r="V4239" s="875"/>
      <c r="W4239" s="350"/>
      <c r="X4239" s="350"/>
      <c r="Y4239" s="875"/>
      <c r="Z4239" s="335"/>
      <c r="AA4239" s="875"/>
      <c r="AB4239" s="470"/>
      <c r="AC4239" s="483"/>
      <c r="AD4239" s="466"/>
      <c r="AE4239" s="467"/>
    </row>
    <row r="4240" spans="2:109" ht="3.65" customHeight="1">
      <c r="B4240" s="212"/>
      <c r="K4240" s="343"/>
      <c r="P4240" s="466"/>
      <c r="Q4240" s="467"/>
      <c r="R4240" s="468"/>
      <c r="S4240" s="470"/>
      <c r="T4240" s="875"/>
      <c r="U4240" s="335"/>
      <c r="V4240" s="875"/>
      <c r="W4240" s="350"/>
      <c r="X4240" s="350"/>
      <c r="Y4240" s="875"/>
      <c r="Z4240" s="335"/>
      <c r="AA4240" s="875"/>
      <c r="AB4240" s="470"/>
      <c r="AC4240" s="483"/>
      <c r="AD4240" s="466"/>
      <c r="AE4240" s="467"/>
    </row>
    <row r="4241" spans="2:31" ht="3.65" customHeight="1">
      <c r="B4241" s="212"/>
      <c r="K4241" s="343"/>
      <c r="P4241" s="466"/>
      <c r="Q4241" s="467"/>
      <c r="R4241" s="468"/>
      <c r="S4241" s="470"/>
      <c r="T4241" s="875"/>
      <c r="U4241" s="335"/>
      <c r="V4241" s="875"/>
      <c r="W4241" s="350"/>
      <c r="X4241" s="350"/>
      <c r="Y4241" s="875"/>
      <c r="Z4241" s="335"/>
      <c r="AA4241" s="875"/>
      <c r="AB4241" s="470"/>
      <c r="AC4241" s="483"/>
      <c r="AD4241" s="466"/>
      <c r="AE4241" s="467"/>
    </row>
    <row r="4242" spans="2:31" ht="3.65" customHeight="1">
      <c r="B4242" s="212"/>
      <c r="K4242" s="343"/>
      <c r="P4242" s="466"/>
      <c r="Q4242" s="467"/>
      <c r="R4242" s="468"/>
      <c r="S4242" s="470"/>
      <c r="T4242" s="875"/>
      <c r="U4242" s="335"/>
      <c r="V4242" s="875"/>
      <c r="W4242" s="350"/>
      <c r="X4242" s="350"/>
      <c r="Y4242" s="875"/>
      <c r="Z4242" s="335"/>
      <c r="AA4242" s="875"/>
      <c r="AB4242" s="470"/>
      <c r="AC4242" s="483"/>
      <c r="AD4242" s="466"/>
      <c r="AE4242" s="467"/>
    </row>
    <row r="4243" spans="2:31" ht="3.65" customHeight="1">
      <c r="B4243" s="212"/>
      <c r="K4243" s="343"/>
      <c r="P4243" s="466"/>
      <c r="Q4243" s="467"/>
      <c r="R4243" s="468"/>
      <c r="S4243" s="470"/>
      <c r="T4243" s="875"/>
      <c r="U4243" s="335"/>
      <c r="V4243" s="875"/>
      <c r="W4243" s="350"/>
      <c r="X4243" s="350"/>
      <c r="Y4243" s="875"/>
      <c r="Z4243" s="335"/>
      <c r="AA4243" s="875"/>
      <c r="AB4243" s="470"/>
      <c r="AC4243" s="483"/>
      <c r="AD4243" s="466"/>
      <c r="AE4243" s="467"/>
    </row>
    <row r="4244" spans="2:31" ht="3.65" customHeight="1">
      <c r="B4244" s="212"/>
      <c r="K4244" s="343"/>
      <c r="P4244" s="466"/>
      <c r="Q4244" s="467"/>
      <c r="R4244" s="468"/>
      <c r="S4244" s="470"/>
      <c r="T4244" s="875"/>
      <c r="U4244" s="335"/>
      <c r="V4244" s="875"/>
      <c r="W4244" s="350"/>
      <c r="X4244" s="350"/>
      <c r="Y4244" s="875"/>
      <c r="Z4244" s="335"/>
      <c r="AA4244" s="875"/>
      <c r="AB4244" s="470"/>
      <c r="AC4244" s="483"/>
      <c r="AD4244" s="466"/>
      <c r="AE4244" s="467"/>
    </row>
    <row r="4245" spans="2:31" ht="3.65" customHeight="1">
      <c r="B4245" s="212"/>
      <c r="K4245" s="343"/>
      <c r="P4245" s="466"/>
      <c r="Q4245" s="467"/>
      <c r="R4245" s="468"/>
      <c r="S4245" s="470"/>
      <c r="T4245" s="875"/>
      <c r="U4245" s="335"/>
      <c r="V4245" s="875"/>
      <c r="W4245" s="350"/>
      <c r="X4245" s="350"/>
      <c r="Y4245" s="875"/>
      <c r="Z4245" s="335"/>
      <c r="AA4245" s="875"/>
      <c r="AB4245" s="470"/>
      <c r="AC4245" s="483"/>
      <c r="AD4245" s="466"/>
      <c r="AE4245" s="467"/>
    </row>
    <row r="4246" spans="2:31" ht="3.65" customHeight="1">
      <c r="B4246" s="212"/>
      <c r="K4246" s="343"/>
      <c r="P4246" s="466"/>
      <c r="Q4246" s="467"/>
      <c r="R4246" s="468"/>
      <c r="S4246" s="470"/>
      <c r="T4246" s="875"/>
      <c r="U4246" s="335"/>
      <c r="V4246" s="875"/>
      <c r="W4246" s="350"/>
      <c r="X4246" s="350"/>
      <c r="Y4246" s="875"/>
      <c r="Z4246" s="335"/>
      <c r="AA4246" s="875"/>
      <c r="AB4246" s="470"/>
      <c r="AC4246" s="483"/>
      <c r="AD4246" s="466"/>
      <c r="AE4246" s="467"/>
    </row>
    <row r="4247" spans="2:31" ht="3.65" customHeight="1">
      <c r="B4247" s="212"/>
      <c r="K4247" s="343"/>
      <c r="P4247" s="466"/>
      <c r="Q4247" s="467"/>
      <c r="R4247" s="468"/>
      <c r="S4247" s="470"/>
      <c r="T4247" s="875"/>
      <c r="U4247" s="335"/>
      <c r="V4247" s="875"/>
      <c r="W4247" s="350"/>
      <c r="X4247" s="350"/>
      <c r="Y4247" s="875"/>
      <c r="Z4247" s="335"/>
      <c r="AA4247" s="875"/>
      <c r="AB4247" s="470"/>
      <c r="AC4247" s="483"/>
      <c r="AD4247" s="466"/>
      <c r="AE4247" s="467"/>
    </row>
    <row r="4248" spans="2:31" ht="3.65" customHeight="1">
      <c r="B4248" s="212"/>
      <c r="K4248" s="343"/>
      <c r="P4248" s="466"/>
      <c r="Q4248" s="467"/>
      <c r="R4248" s="468"/>
      <c r="S4248" s="470"/>
      <c r="T4248" s="875"/>
      <c r="U4248" s="335"/>
      <c r="V4248" s="875"/>
      <c r="W4248" s="350"/>
      <c r="X4248" s="350"/>
      <c r="Y4248" s="875"/>
      <c r="Z4248" s="335"/>
      <c r="AA4248" s="875"/>
      <c r="AB4248" s="470"/>
      <c r="AC4248" s="483"/>
      <c r="AD4248" s="466"/>
      <c r="AE4248" s="467"/>
    </row>
    <row r="4249" spans="2:31" ht="3.65" customHeight="1">
      <c r="B4249" s="212"/>
      <c r="K4249" s="343"/>
      <c r="P4249" s="466"/>
      <c r="Q4249" s="467"/>
      <c r="R4249" s="468"/>
      <c r="S4249" s="470"/>
      <c r="T4249" s="875"/>
      <c r="U4249" s="335"/>
      <c r="V4249" s="875"/>
      <c r="W4249" s="350"/>
      <c r="X4249" s="350"/>
      <c r="Y4249" s="875"/>
      <c r="Z4249" s="335"/>
      <c r="AA4249" s="875"/>
      <c r="AB4249" s="470"/>
      <c r="AC4249" s="483"/>
      <c r="AD4249" s="466"/>
      <c r="AE4249" s="467"/>
    </row>
    <row r="4250" spans="2:31" ht="3.65" customHeight="1">
      <c r="B4250" s="212"/>
      <c r="K4250" s="343"/>
      <c r="P4250" s="466"/>
      <c r="Q4250" s="467"/>
      <c r="R4250" s="468"/>
      <c r="S4250" s="470"/>
      <c r="T4250" s="875"/>
      <c r="U4250" s="335"/>
      <c r="V4250" s="875"/>
      <c r="W4250" s="350"/>
      <c r="X4250" s="350"/>
      <c r="Y4250" s="875"/>
      <c r="Z4250" s="335"/>
      <c r="AA4250" s="875"/>
      <c r="AB4250" s="470"/>
      <c r="AC4250" s="483"/>
      <c r="AD4250" s="466"/>
      <c r="AE4250" s="467"/>
    </row>
    <row r="4251" spans="2:31" ht="3.65" customHeight="1">
      <c r="B4251" s="212"/>
      <c r="K4251" s="343"/>
      <c r="P4251" s="466"/>
      <c r="Q4251" s="467"/>
      <c r="R4251" s="468"/>
      <c r="S4251" s="470"/>
      <c r="T4251" s="875"/>
      <c r="U4251" s="335"/>
      <c r="V4251" s="875"/>
      <c r="W4251" s="350"/>
      <c r="X4251" s="350"/>
      <c r="Y4251" s="875"/>
      <c r="Z4251" s="335"/>
      <c r="AA4251" s="875"/>
      <c r="AB4251" s="470"/>
      <c r="AC4251" s="483"/>
      <c r="AD4251" s="466"/>
      <c r="AE4251" s="467"/>
    </row>
    <row r="4252" spans="2:31" ht="3.65" customHeight="1">
      <c r="B4252" s="212"/>
      <c r="K4252" s="343"/>
      <c r="P4252" s="466"/>
      <c r="Q4252" s="467"/>
      <c r="R4252" s="468"/>
      <c r="S4252" s="470"/>
      <c r="T4252" s="899"/>
      <c r="U4252" s="335"/>
      <c r="V4252" s="900"/>
      <c r="W4252" s="350"/>
      <c r="X4252" s="350"/>
      <c r="Y4252" s="899"/>
      <c r="Z4252" s="335"/>
      <c r="AA4252" s="900"/>
      <c r="AB4252" s="470"/>
      <c r="AC4252" s="483"/>
      <c r="AD4252" s="466"/>
      <c r="AE4252" s="467"/>
    </row>
    <row r="4253" spans="2:31" ht="3.65" customHeight="1">
      <c r="B4253" s="212"/>
      <c r="K4253" s="343"/>
      <c r="P4253" s="466"/>
      <c r="Q4253" s="467"/>
      <c r="R4253" s="468"/>
      <c r="S4253" s="470"/>
      <c r="T4253" s="902"/>
      <c r="U4253" s="903"/>
      <c r="V4253" s="904"/>
      <c r="W4253" s="350"/>
      <c r="X4253" s="350"/>
      <c r="Y4253" s="902"/>
      <c r="Z4253" s="903"/>
      <c r="AA4253" s="904"/>
      <c r="AB4253" s="470"/>
      <c r="AC4253" s="483"/>
      <c r="AD4253" s="466"/>
      <c r="AE4253" s="467"/>
    </row>
    <row r="4254" spans="2:31" ht="3.65" customHeight="1">
      <c r="B4254" s="212"/>
      <c r="K4254" s="343"/>
      <c r="P4254" s="466"/>
      <c r="Q4254" s="467"/>
      <c r="R4254" s="468"/>
      <c r="S4254" s="470"/>
      <c r="T4254" s="470"/>
      <c r="U4254" s="470"/>
      <c r="V4254" s="470"/>
      <c r="W4254" s="350"/>
      <c r="X4254" s="350"/>
      <c r="Y4254" s="470"/>
      <c r="Z4254" s="470"/>
      <c r="AA4254" s="470"/>
      <c r="AB4254" s="470"/>
      <c r="AC4254" s="483"/>
      <c r="AD4254" s="466"/>
      <c r="AE4254" s="467"/>
    </row>
    <row r="4255" spans="2:31" ht="3.65" customHeight="1">
      <c r="B4255" s="212"/>
      <c r="K4255" s="343"/>
      <c r="P4255" s="466"/>
      <c r="Q4255" s="467"/>
      <c r="R4255" s="468"/>
      <c r="S4255" s="470"/>
      <c r="T4255" s="470"/>
      <c r="U4255" s="470"/>
      <c r="V4255" s="470"/>
      <c r="W4255" s="350"/>
      <c r="X4255" s="350"/>
      <c r="Y4255" s="470"/>
      <c r="Z4255" s="470"/>
      <c r="AA4255" s="470"/>
      <c r="AB4255" s="470"/>
      <c r="AC4255" s="483"/>
      <c r="AD4255" s="466"/>
      <c r="AE4255" s="467"/>
    </row>
    <row r="4256" spans="2:31" ht="3.65" customHeight="1">
      <c r="B4256" s="212"/>
      <c r="K4256" s="343"/>
      <c r="P4256" s="466"/>
      <c r="Q4256" s="467"/>
      <c r="R4256" s="468"/>
      <c r="S4256" s="470"/>
      <c r="T4256" s="470"/>
      <c r="U4256" s="470"/>
      <c r="V4256" s="470"/>
      <c r="W4256" s="350"/>
      <c r="X4256" s="350"/>
      <c r="Y4256" s="470"/>
      <c r="Z4256" s="470"/>
      <c r="AA4256" s="470"/>
      <c r="AB4256" s="470"/>
      <c r="AC4256" s="483"/>
      <c r="AD4256" s="466"/>
      <c r="AE4256" s="467"/>
    </row>
    <row r="4257" spans="2:31" ht="3.65" customHeight="1">
      <c r="B4257" s="212"/>
      <c r="K4257" s="343"/>
      <c r="P4257" s="466"/>
      <c r="Q4257" s="467"/>
      <c r="R4257" s="468"/>
      <c r="S4257" s="470"/>
      <c r="T4257" s="470"/>
      <c r="U4257" s="470"/>
      <c r="V4257" s="470"/>
      <c r="W4257" s="350"/>
      <c r="X4257" s="350"/>
      <c r="Y4257" s="470"/>
      <c r="Z4257" s="470"/>
      <c r="AA4257" s="470"/>
      <c r="AB4257" s="470"/>
      <c r="AC4257" s="483"/>
      <c r="AD4257" s="466"/>
      <c r="AE4257" s="467"/>
    </row>
    <row r="4258" spans="2:31" ht="3.65" customHeight="1">
      <c r="B4258" s="212"/>
      <c r="K4258" s="343"/>
      <c r="P4258" s="466"/>
      <c r="Q4258" s="467"/>
      <c r="R4258" s="468"/>
      <c r="S4258" s="470"/>
      <c r="T4258" s="470"/>
      <c r="U4258" s="470"/>
      <c r="V4258" s="470"/>
      <c r="W4258" s="350"/>
      <c r="X4258" s="350"/>
      <c r="Y4258" s="470"/>
      <c r="Z4258" s="470"/>
      <c r="AA4258" s="470"/>
      <c r="AB4258" s="470"/>
      <c r="AC4258" s="483"/>
      <c r="AD4258" s="466"/>
      <c r="AE4258" s="467"/>
    </row>
    <row r="4259" spans="2:31" ht="3.65" customHeight="1">
      <c r="B4259" s="212"/>
      <c r="K4259" s="343"/>
      <c r="P4259" s="466"/>
      <c r="Q4259" s="467"/>
      <c r="R4259" s="468"/>
      <c r="S4259" s="470"/>
      <c r="T4259" s="470"/>
      <c r="U4259" s="470"/>
      <c r="V4259" s="470"/>
      <c r="W4259" s="350"/>
      <c r="X4259" s="350"/>
      <c r="Y4259" s="470"/>
      <c r="Z4259" s="470"/>
      <c r="AA4259" s="470"/>
      <c r="AB4259" s="470"/>
      <c r="AC4259" s="483"/>
      <c r="AD4259" s="466"/>
      <c r="AE4259" s="467"/>
    </row>
    <row r="4260" spans="2:31" ht="3.65" customHeight="1">
      <c r="B4260" s="212"/>
      <c r="K4260" s="343"/>
      <c r="P4260" s="466"/>
      <c r="Q4260" s="467"/>
      <c r="R4260" s="468"/>
      <c r="S4260" s="470"/>
      <c r="T4260" s="470"/>
      <c r="U4260" s="470"/>
      <c r="V4260" s="470"/>
      <c r="W4260" s="350"/>
      <c r="X4260" s="350"/>
      <c r="Y4260" s="470"/>
      <c r="Z4260" s="470"/>
      <c r="AA4260" s="470"/>
      <c r="AB4260" s="470"/>
      <c r="AC4260" s="483"/>
      <c r="AD4260" s="466"/>
      <c r="AE4260" s="467"/>
    </row>
    <row r="4261" spans="2:31" ht="3.65" customHeight="1">
      <c r="B4261" s="212"/>
      <c r="K4261" s="343"/>
      <c r="P4261" s="466"/>
      <c r="Q4261" s="467"/>
      <c r="R4261" s="468"/>
      <c r="S4261" s="470"/>
      <c r="T4261" s="470"/>
      <c r="U4261" s="470"/>
      <c r="V4261" s="470"/>
      <c r="W4261" s="350"/>
      <c r="X4261" s="350"/>
      <c r="Y4261" s="470"/>
      <c r="Z4261" s="470"/>
      <c r="AA4261" s="470"/>
      <c r="AB4261" s="470"/>
      <c r="AC4261" s="483"/>
      <c r="AD4261" s="466"/>
      <c r="AE4261" s="467"/>
    </row>
    <row r="4262" spans="2:31" ht="3.65" customHeight="1">
      <c r="B4262" s="212"/>
      <c r="K4262" s="343"/>
      <c r="P4262" s="466"/>
      <c r="Q4262" s="467"/>
      <c r="R4262" s="468"/>
      <c r="S4262" s="470"/>
      <c r="T4262" s="470"/>
      <c r="U4262" s="470"/>
      <c r="V4262" s="470"/>
      <c r="W4262" s="350"/>
      <c r="X4262" s="350"/>
      <c r="Y4262" s="470"/>
      <c r="Z4262" s="470"/>
      <c r="AA4262" s="470"/>
      <c r="AB4262" s="470"/>
      <c r="AC4262" s="483"/>
      <c r="AD4262" s="466"/>
      <c r="AE4262" s="467"/>
    </row>
    <row r="4263" spans="2:31" ht="3.65" customHeight="1">
      <c r="B4263" s="212"/>
      <c r="K4263" s="343"/>
      <c r="P4263" s="466"/>
      <c r="Q4263" s="467"/>
      <c r="R4263" s="468"/>
      <c r="S4263" s="470"/>
      <c r="T4263" s="470"/>
      <c r="U4263" s="470"/>
      <c r="V4263" s="470"/>
      <c r="W4263" s="350"/>
      <c r="X4263" s="350"/>
      <c r="Y4263" s="470"/>
      <c r="Z4263" s="470"/>
      <c r="AA4263" s="470"/>
      <c r="AB4263" s="470"/>
      <c r="AC4263" s="483"/>
      <c r="AD4263" s="466"/>
      <c r="AE4263" s="467"/>
    </row>
    <row r="4264" spans="2:31" ht="3.65" customHeight="1">
      <c r="B4264" s="212"/>
      <c r="K4264" s="343"/>
      <c r="P4264" s="466"/>
      <c r="Q4264" s="467"/>
      <c r="R4264" s="468"/>
      <c r="S4264" s="470"/>
      <c r="T4264" s="470"/>
      <c r="U4264" s="470"/>
      <c r="V4264" s="470"/>
      <c r="W4264" s="350"/>
      <c r="X4264" s="350"/>
      <c r="Y4264" s="470"/>
      <c r="Z4264" s="470"/>
      <c r="AA4264" s="470"/>
      <c r="AB4264" s="470"/>
      <c r="AC4264" s="483"/>
      <c r="AD4264" s="466"/>
      <c r="AE4264" s="467"/>
    </row>
    <row r="4265" spans="2:31" ht="3.65" customHeight="1">
      <c r="B4265" s="212"/>
      <c r="K4265" s="343"/>
      <c r="P4265" s="466"/>
      <c r="Q4265" s="467"/>
      <c r="R4265" s="468"/>
      <c r="S4265" s="470"/>
      <c r="T4265" s="470"/>
      <c r="U4265" s="470"/>
      <c r="V4265" s="470"/>
      <c r="W4265" s="350"/>
      <c r="X4265" s="350"/>
      <c r="Y4265" s="470"/>
      <c r="Z4265" s="470"/>
      <c r="AA4265" s="470"/>
      <c r="AB4265" s="470"/>
      <c r="AC4265" s="483"/>
      <c r="AD4265" s="466"/>
      <c r="AE4265" s="467"/>
    </row>
    <row r="4266" spans="2:31" ht="3.65" customHeight="1">
      <c r="B4266" s="212"/>
      <c r="K4266" s="343"/>
      <c r="P4266" s="466"/>
      <c r="Q4266" s="467"/>
      <c r="R4266" s="468"/>
      <c r="S4266" s="470"/>
      <c r="T4266" s="470"/>
      <c r="U4266" s="470"/>
      <c r="V4266" s="470"/>
      <c r="W4266" s="350"/>
      <c r="X4266" s="350"/>
      <c r="Y4266" s="470"/>
      <c r="Z4266" s="470"/>
      <c r="AA4266" s="470"/>
      <c r="AB4266" s="470"/>
      <c r="AC4266" s="483"/>
      <c r="AD4266" s="466"/>
      <c r="AE4266" s="467"/>
    </row>
    <row r="4267" spans="2:31" ht="3.65" customHeight="1">
      <c r="B4267" s="212"/>
      <c r="K4267" s="343"/>
      <c r="P4267" s="466"/>
      <c r="Q4267" s="467"/>
      <c r="R4267" s="468"/>
      <c r="S4267" s="470"/>
      <c r="T4267" s="470"/>
      <c r="U4267" s="470"/>
      <c r="V4267" s="470"/>
      <c r="W4267" s="350"/>
      <c r="X4267" s="350"/>
      <c r="Y4267" s="470"/>
      <c r="Z4267" s="470"/>
      <c r="AA4267" s="470"/>
      <c r="AB4267" s="470"/>
      <c r="AC4267" s="483"/>
      <c r="AD4267" s="466"/>
      <c r="AE4267" s="467"/>
    </row>
    <row r="4268" spans="2:31" ht="3.65" customHeight="1">
      <c r="B4268" s="212"/>
      <c r="K4268" s="343"/>
      <c r="P4268" s="466"/>
      <c r="Q4268" s="467"/>
      <c r="R4268" s="468"/>
      <c r="S4268" s="470"/>
      <c r="T4268" s="470"/>
      <c r="U4268" s="470"/>
      <c r="V4268" s="470"/>
      <c r="W4268" s="350"/>
      <c r="X4268" s="350"/>
      <c r="Y4268" s="470"/>
      <c r="Z4268" s="470"/>
      <c r="AA4268" s="470"/>
      <c r="AB4268" s="470"/>
      <c r="AC4268" s="483"/>
      <c r="AD4268" s="466"/>
      <c r="AE4268" s="467"/>
    </row>
    <row r="4269" spans="2:31" ht="3.65" customHeight="1">
      <c r="B4269" s="212"/>
      <c r="K4269" s="343"/>
      <c r="P4269" s="466"/>
      <c r="Q4269" s="467"/>
      <c r="R4269" s="468"/>
      <c r="S4269" s="470"/>
      <c r="T4269" s="470"/>
      <c r="U4269" s="470"/>
      <c r="V4269" s="470"/>
      <c r="W4269" s="350"/>
      <c r="X4269" s="350"/>
      <c r="Y4269" s="470"/>
      <c r="Z4269" s="470"/>
      <c r="AA4269" s="470"/>
      <c r="AB4269" s="470"/>
      <c r="AC4269" s="483"/>
      <c r="AD4269" s="466"/>
      <c r="AE4269" s="467"/>
    </row>
    <row r="4270" spans="2:31" ht="3.65" customHeight="1">
      <c r="B4270" s="212"/>
      <c r="K4270" s="343"/>
      <c r="P4270" s="466"/>
      <c r="Q4270" s="467"/>
      <c r="R4270" s="468"/>
      <c r="S4270" s="470"/>
      <c r="T4270" s="470"/>
      <c r="U4270" s="470"/>
      <c r="V4270" s="470"/>
      <c r="W4270" s="350"/>
      <c r="X4270" s="350"/>
      <c r="Y4270" s="470"/>
      <c r="Z4270" s="470"/>
      <c r="AA4270" s="470"/>
      <c r="AB4270" s="470"/>
      <c r="AC4270" s="483"/>
      <c r="AD4270" s="466"/>
      <c r="AE4270" s="467"/>
    </row>
    <row r="4271" spans="2:31" ht="3.65" customHeight="1">
      <c r="B4271" s="212"/>
      <c r="K4271" s="343"/>
      <c r="P4271" s="466"/>
      <c r="Q4271" s="467"/>
      <c r="R4271" s="468"/>
      <c r="S4271" s="470"/>
      <c r="T4271" s="470"/>
      <c r="U4271" s="470"/>
      <c r="V4271" s="470"/>
      <c r="W4271" s="350"/>
      <c r="X4271" s="350"/>
      <c r="Y4271" s="470"/>
      <c r="Z4271" s="470"/>
      <c r="AA4271" s="470"/>
      <c r="AB4271" s="470"/>
      <c r="AC4271" s="483"/>
      <c r="AD4271" s="466"/>
      <c r="AE4271" s="467"/>
    </row>
    <row r="4272" spans="2:31" ht="3.65" customHeight="1">
      <c r="B4272" s="212"/>
      <c r="K4272" s="343"/>
      <c r="P4272" s="466"/>
      <c r="Q4272" s="467"/>
      <c r="R4272" s="468"/>
      <c r="S4272" s="470"/>
      <c r="T4272" s="470"/>
      <c r="U4272" s="470"/>
      <c r="V4272" s="470"/>
      <c r="W4272" s="350"/>
      <c r="X4272" s="350"/>
      <c r="Y4272" s="470"/>
      <c r="Z4272" s="470"/>
      <c r="AA4272" s="470"/>
      <c r="AB4272" s="470"/>
      <c r="AC4272" s="483"/>
      <c r="AD4272" s="466"/>
      <c r="AE4272" s="467"/>
    </row>
    <row r="4273" spans="2:31" ht="3.65" customHeight="1">
      <c r="B4273" s="212"/>
      <c r="K4273" s="343"/>
      <c r="P4273" s="466"/>
      <c r="Q4273" s="467"/>
      <c r="R4273" s="468"/>
      <c r="S4273" s="470"/>
      <c r="T4273" s="470"/>
      <c r="U4273" s="470"/>
      <c r="V4273" s="470"/>
      <c r="W4273" s="350"/>
      <c r="X4273" s="350"/>
      <c r="Y4273" s="470"/>
      <c r="Z4273" s="470"/>
      <c r="AA4273" s="470"/>
      <c r="AB4273" s="470"/>
      <c r="AC4273" s="483"/>
      <c r="AD4273" s="466"/>
      <c r="AE4273" s="467"/>
    </row>
    <row r="4274" spans="2:31" ht="3.65" customHeight="1">
      <c r="B4274" s="212"/>
      <c r="K4274" s="343"/>
      <c r="P4274" s="466"/>
      <c r="Q4274" s="467"/>
      <c r="R4274" s="468"/>
      <c r="S4274" s="470"/>
      <c r="T4274" s="470"/>
      <c r="U4274" s="470"/>
      <c r="V4274" s="470"/>
      <c r="W4274" s="350"/>
      <c r="X4274" s="350"/>
      <c r="Y4274" s="470"/>
      <c r="Z4274" s="470"/>
      <c r="AA4274" s="470"/>
      <c r="AB4274" s="470"/>
      <c r="AC4274" s="483"/>
      <c r="AD4274" s="466"/>
      <c r="AE4274" s="467"/>
    </row>
    <row r="4275" spans="2:31" ht="3.65" customHeight="1">
      <c r="B4275" s="212"/>
      <c r="K4275" s="343"/>
      <c r="P4275" s="466"/>
      <c r="Q4275" s="467"/>
      <c r="R4275" s="468"/>
      <c r="S4275" s="470"/>
      <c r="T4275" s="470"/>
      <c r="U4275" s="470"/>
      <c r="V4275" s="470"/>
      <c r="W4275" s="350"/>
      <c r="X4275" s="350"/>
      <c r="Y4275" s="470"/>
      <c r="Z4275" s="470"/>
      <c r="AA4275" s="470"/>
      <c r="AB4275" s="470"/>
      <c r="AC4275" s="483"/>
      <c r="AD4275" s="466"/>
      <c r="AE4275" s="467"/>
    </row>
    <row r="4276" spans="2:31" ht="3.65" customHeight="1">
      <c r="B4276" s="212"/>
      <c r="K4276" s="343"/>
      <c r="P4276" s="466"/>
      <c r="Q4276" s="467"/>
      <c r="R4276" s="468"/>
      <c r="S4276" s="470"/>
      <c r="T4276" s="470"/>
      <c r="U4276" s="470"/>
      <c r="V4276" s="470"/>
      <c r="W4276" s="350"/>
      <c r="X4276" s="350"/>
      <c r="Y4276" s="470"/>
      <c r="Z4276" s="470"/>
      <c r="AA4276" s="470"/>
      <c r="AB4276" s="470"/>
      <c r="AC4276" s="483"/>
      <c r="AD4276" s="466"/>
      <c r="AE4276" s="467"/>
    </row>
    <row r="4277" spans="2:31" ht="3.65" customHeight="1">
      <c r="B4277" s="212"/>
      <c r="K4277" s="343"/>
      <c r="P4277" s="466"/>
      <c r="Q4277" s="467"/>
      <c r="R4277" s="468"/>
      <c r="S4277" s="470"/>
      <c r="T4277" s="470"/>
      <c r="U4277" s="470"/>
      <c r="V4277" s="470"/>
      <c r="W4277" s="350"/>
      <c r="X4277" s="350"/>
      <c r="Y4277" s="470"/>
      <c r="Z4277" s="470"/>
      <c r="AA4277" s="470"/>
      <c r="AB4277" s="470"/>
      <c r="AC4277" s="483"/>
      <c r="AD4277" s="466"/>
      <c r="AE4277" s="467"/>
    </row>
    <row r="4278" spans="2:31" ht="3.65" customHeight="1">
      <c r="B4278" s="212"/>
      <c r="K4278" s="343"/>
      <c r="P4278" s="466"/>
      <c r="Q4278" s="467"/>
      <c r="R4278" s="468"/>
      <c r="S4278" s="470"/>
      <c r="T4278" s="470"/>
      <c r="U4278" s="470"/>
      <c r="V4278" s="470"/>
      <c r="W4278" s="350"/>
      <c r="X4278" s="350"/>
      <c r="Y4278" s="470"/>
      <c r="Z4278" s="470"/>
      <c r="AA4278" s="470"/>
      <c r="AB4278" s="470"/>
      <c r="AC4278" s="483"/>
      <c r="AD4278" s="466"/>
      <c r="AE4278" s="467"/>
    </row>
    <row r="4279" spans="2:31" ht="3.65" customHeight="1">
      <c r="B4279" s="212"/>
      <c r="K4279" s="343"/>
      <c r="P4279" s="466"/>
      <c r="Q4279" s="467"/>
      <c r="R4279" s="468"/>
      <c r="S4279" s="470"/>
      <c r="T4279" s="470"/>
      <c r="U4279" s="470"/>
      <c r="V4279" s="470"/>
      <c r="W4279" s="350"/>
      <c r="X4279" s="350"/>
      <c r="Y4279" s="470"/>
      <c r="Z4279" s="470"/>
      <c r="AA4279" s="470"/>
      <c r="AB4279" s="470"/>
      <c r="AC4279" s="483"/>
      <c r="AD4279" s="466"/>
      <c r="AE4279" s="467"/>
    </row>
    <row r="4280" spans="2:31" ht="3.65" customHeight="1">
      <c r="B4280" s="212"/>
      <c r="K4280" s="343"/>
      <c r="P4280" s="466"/>
      <c r="Q4280" s="467"/>
      <c r="R4280" s="468"/>
      <c r="S4280" s="470"/>
      <c r="T4280" s="470"/>
      <c r="U4280" s="470"/>
      <c r="V4280" s="470"/>
      <c r="W4280" s="350"/>
      <c r="X4280" s="350"/>
      <c r="Y4280" s="470"/>
      <c r="Z4280" s="470"/>
      <c r="AA4280" s="470"/>
      <c r="AB4280" s="470"/>
      <c r="AC4280" s="483"/>
      <c r="AD4280" s="466"/>
      <c r="AE4280" s="467"/>
    </row>
    <row r="4281" spans="2:31" ht="3.65" customHeight="1">
      <c r="B4281" s="212"/>
      <c r="K4281" s="343"/>
      <c r="P4281" s="466"/>
      <c r="Q4281" s="467"/>
      <c r="R4281" s="468"/>
      <c r="S4281" s="470"/>
      <c r="T4281" s="470"/>
      <c r="U4281" s="470"/>
      <c r="V4281" s="470"/>
      <c r="W4281" s="350"/>
      <c r="X4281" s="350"/>
      <c r="Y4281" s="470"/>
      <c r="Z4281" s="470"/>
      <c r="AA4281" s="470"/>
      <c r="AB4281" s="470"/>
      <c r="AC4281" s="483"/>
      <c r="AD4281" s="466"/>
      <c r="AE4281" s="467"/>
    </row>
    <row r="4282" spans="2:31" ht="3.65" customHeight="1">
      <c r="B4282" s="212"/>
      <c r="K4282" s="343"/>
      <c r="P4282" s="466"/>
      <c r="Q4282" s="467"/>
      <c r="R4282" s="468"/>
      <c r="S4282" s="470"/>
      <c r="T4282" s="470"/>
      <c r="U4282" s="470"/>
      <c r="V4282" s="470"/>
      <c r="W4282" s="350"/>
      <c r="X4282" s="350"/>
      <c r="Y4282" s="470"/>
      <c r="Z4282" s="470"/>
      <c r="AA4282" s="470"/>
      <c r="AB4282" s="470"/>
      <c r="AC4282" s="483"/>
      <c r="AD4282" s="466"/>
      <c r="AE4282" s="467"/>
    </row>
    <row r="4283" spans="2:31" ht="3.65" customHeight="1">
      <c r="B4283" s="212"/>
      <c r="K4283" s="343"/>
      <c r="P4283" s="466"/>
      <c r="Q4283" s="467"/>
      <c r="R4283" s="468"/>
      <c r="S4283" s="470"/>
      <c r="T4283" s="470"/>
      <c r="U4283" s="470"/>
      <c r="V4283" s="470"/>
      <c r="W4283" s="350"/>
      <c r="X4283" s="350"/>
      <c r="Y4283" s="470"/>
      <c r="Z4283" s="470"/>
      <c r="AA4283" s="470"/>
      <c r="AB4283" s="470"/>
      <c r="AC4283" s="483"/>
      <c r="AD4283" s="466"/>
      <c r="AE4283" s="467"/>
    </row>
    <row r="4284" spans="2:31" ht="3.65" customHeight="1">
      <c r="B4284" s="212"/>
      <c r="K4284" s="343"/>
      <c r="P4284" s="466"/>
      <c r="Q4284" s="467"/>
      <c r="R4284" s="468"/>
      <c r="S4284" s="470"/>
      <c r="T4284" s="470"/>
      <c r="U4284" s="470"/>
      <c r="V4284" s="470"/>
      <c r="W4284" s="350"/>
      <c r="X4284" s="350"/>
      <c r="Y4284" s="470"/>
      <c r="Z4284" s="470"/>
      <c r="AA4284" s="470"/>
      <c r="AB4284" s="470"/>
      <c r="AC4284" s="483"/>
      <c r="AD4284" s="466"/>
      <c r="AE4284" s="467"/>
    </row>
    <row r="4285" spans="2:31" ht="3.65" customHeight="1">
      <c r="B4285" s="212"/>
      <c r="K4285" s="343"/>
      <c r="P4285" s="466"/>
      <c r="Q4285" s="467"/>
      <c r="R4285" s="468"/>
      <c r="S4285" s="470"/>
      <c r="T4285" s="470"/>
      <c r="U4285" s="470"/>
      <c r="V4285" s="470"/>
      <c r="W4285" s="350"/>
      <c r="X4285" s="350"/>
      <c r="Y4285" s="470"/>
      <c r="Z4285" s="470"/>
      <c r="AA4285" s="470"/>
      <c r="AB4285" s="470"/>
      <c r="AC4285" s="483"/>
      <c r="AD4285" s="466"/>
      <c r="AE4285" s="467"/>
    </row>
    <row r="4286" spans="2:31" ht="3.65" customHeight="1">
      <c r="B4286" s="212"/>
      <c r="K4286" s="343"/>
      <c r="P4286" s="466"/>
      <c r="Q4286" s="467"/>
      <c r="R4286" s="468"/>
      <c r="S4286" s="470"/>
      <c r="T4286" s="470"/>
      <c r="U4286" s="470"/>
      <c r="V4286" s="470"/>
      <c r="W4286" s="350"/>
      <c r="X4286" s="350"/>
      <c r="Y4286" s="470"/>
      <c r="Z4286" s="470"/>
      <c r="AA4286" s="470"/>
      <c r="AB4286" s="470"/>
      <c r="AC4286" s="483"/>
      <c r="AD4286" s="466"/>
      <c r="AE4286" s="467"/>
    </row>
    <row r="4287" spans="2:31" ht="3.65" customHeight="1">
      <c r="B4287" s="212"/>
      <c r="K4287" s="343"/>
      <c r="P4287" s="466"/>
      <c r="Q4287" s="467"/>
      <c r="R4287" s="468"/>
      <c r="S4287" s="470"/>
      <c r="T4287" s="470"/>
      <c r="U4287" s="470"/>
      <c r="V4287" s="470"/>
      <c r="W4287" s="350"/>
      <c r="X4287" s="350"/>
      <c r="Y4287" s="470"/>
      <c r="Z4287" s="470"/>
      <c r="AA4287" s="470"/>
      <c r="AB4287" s="470"/>
      <c r="AC4287" s="483"/>
      <c r="AD4287" s="466"/>
      <c r="AE4287" s="467"/>
    </row>
    <row r="4288" spans="2:31" ht="3.65" customHeight="1">
      <c r="B4288" s="212"/>
      <c r="K4288" s="343"/>
      <c r="P4288" s="466"/>
      <c r="Q4288" s="467"/>
      <c r="R4288" s="468"/>
      <c r="S4288" s="470"/>
      <c r="T4288" s="470"/>
      <c r="U4288" s="470"/>
      <c r="V4288" s="470"/>
      <c r="W4288" s="350"/>
      <c r="X4288" s="350"/>
      <c r="Y4288" s="470"/>
      <c r="Z4288" s="470"/>
      <c r="AA4288" s="470"/>
      <c r="AB4288" s="470"/>
      <c r="AC4288" s="483"/>
      <c r="AD4288" s="466"/>
      <c r="AE4288" s="467"/>
    </row>
    <row r="4289" spans="2:31" ht="3.65" customHeight="1">
      <c r="B4289" s="212"/>
      <c r="K4289" s="343"/>
      <c r="P4289" s="466"/>
      <c r="Q4289" s="467"/>
      <c r="R4289" s="468"/>
      <c r="S4289" s="470"/>
      <c r="T4289" s="470"/>
      <c r="U4289" s="470"/>
      <c r="V4289" s="470"/>
      <c r="W4289" s="350"/>
      <c r="X4289" s="350"/>
      <c r="Y4289" s="470"/>
      <c r="Z4289" s="470"/>
      <c r="AA4289" s="470"/>
      <c r="AB4289" s="470"/>
      <c r="AC4289" s="483"/>
      <c r="AD4289" s="466"/>
      <c r="AE4289" s="467"/>
    </row>
    <row r="4290" spans="2:31" ht="3.65" customHeight="1">
      <c r="B4290" s="212"/>
      <c r="K4290" s="343"/>
      <c r="P4290" s="466"/>
      <c r="Q4290" s="467"/>
      <c r="R4290" s="482"/>
      <c r="S4290" s="470"/>
      <c r="T4290" s="470"/>
      <c r="U4290" s="470"/>
      <c r="V4290" s="470"/>
      <c r="W4290" s="350"/>
      <c r="X4290" s="350"/>
      <c r="Y4290" s="470"/>
      <c r="Z4290" s="470"/>
      <c r="AA4290" s="470"/>
      <c r="AB4290" s="470"/>
      <c r="AC4290" s="483"/>
      <c r="AD4290" s="466"/>
      <c r="AE4290" s="467"/>
    </row>
    <row r="4291" spans="2:31" ht="3.65" customHeight="1">
      <c r="B4291" s="212"/>
      <c r="K4291" s="343"/>
      <c r="P4291" s="466"/>
      <c r="Q4291" s="467"/>
      <c r="R4291" s="468"/>
      <c r="S4291" s="470"/>
      <c r="T4291" s="470"/>
      <c r="U4291" s="470"/>
      <c r="V4291" s="470"/>
      <c r="W4291" s="470"/>
      <c r="X4291" s="470"/>
      <c r="Y4291" s="470"/>
      <c r="Z4291" s="470"/>
      <c r="AA4291" s="470"/>
      <c r="AB4291" s="470"/>
      <c r="AC4291" s="483"/>
      <c r="AD4291" s="466"/>
      <c r="AE4291" s="467"/>
    </row>
    <row r="4292" spans="2:31" ht="3.65" customHeight="1">
      <c r="B4292" s="212"/>
      <c r="K4292" s="343"/>
      <c r="P4292" s="466"/>
      <c r="Q4292" s="467"/>
      <c r="R4292" s="468"/>
      <c r="S4292" s="470"/>
      <c r="T4292" s="470"/>
      <c r="U4292" s="470"/>
      <c r="V4292" s="470"/>
      <c r="W4292" s="470"/>
      <c r="X4292" s="470"/>
      <c r="Y4292" s="470"/>
      <c r="Z4292" s="470"/>
      <c r="AA4292" s="470"/>
      <c r="AB4292" s="470"/>
      <c r="AC4292" s="470"/>
      <c r="AD4292" s="466"/>
      <c r="AE4292" s="467"/>
    </row>
    <row r="4293" spans="2:31" ht="3.65" customHeight="1">
      <c r="B4293" s="212"/>
      <c r="K4293" s="343"/>
      <c r="P4293" s="466"/>
      <c r="Q4293" s="467"/>
      <c r="R4293" s="468"/>
      <c r="S4293" s="470"/>
      <c r="T4293" s="470"/>
      <c r="U4293" s="470"/>
      <c r="V4293" s="470"/>
      <c r="W4293" s="470"/>
      <c r="X4293" s="470"/>
      <c r="Y4293" s="470"/>
      <c r="Z4293" s="470"/>
      <c r="AA4293" s="470"/>
      <c r="AB4293" s="470"/>
      <c r="AC4293" s="470"/>
      <c r="AD4293" s="466"/>
      <c r="AE4293" s="467"/>
    </row>
    <row r="4294" spans="2:31" ht="3.65" customHeight="1">
      <c r="B4294" s="212"/>
      <c r="K4294" s="343"/>
      <c r="P4294" s="466"/>
      <c r="Q4294" s="467"/>
      <c r="R4294" s="468"/>
      <c r="S4294" s="470"/>
      <c r="T4294" s="470"/>
      <c r="U4294" s="470"/>
      <c r="V4294" s="470"/>
      <c r="W4294" s="470"/>
      <c r="X4294" s="470"/>
      <c r="Y4294" s="470"/>
      <c r="Z4294" s="470"/>
      <c r="AA4294" s="470"/>
      <c r="AB4294" s="470"/>
      <c r="AC4294" s="470"/>
      <c r="AD4294" s="466"/>
      <c r="AE4294" s="467"/>
    </row>
    <row r="4295" spans="2:31" ht="3.65" customHeight="1">
      <c r="B4295" s="212"/>
      <c r="K4295" s="343"/>
      <c r="P4295" s="466"/>
      <c r="Q4295" s="467"/>
      <c r="R4295" s="468"/>
      <c r="S4295" s="470"/>
      <c r="T4295" s="470"/>
      <c r="U4295" s="470"/>
      <c r="V4295" s="470"/>
      <c r="W4295" s="470"/>
      <c r="X4295" s="470"/>
      <c r="Y4295" s="470"/>
      <c r="Z4295" s="470"/>
      <c r="AA4295" s="470"/>
      <c r="AB4295" s="470"/>
      <c r="AC4295" s="470"/>
      <c r="AD4295" s="466"/>
      <c r="AE4295" s="467"/>
    </row>
    <row r="4296" spans="2:31" ht="3.65" customHeight="1">
      <c r="B4296" s="212"/>
      <c r="K4296" s="343"/>
      <c r="P4296" s="466"/>
      <c r="Q4296" s="467"/>
      <c r="R4296" s="468"/>
      <c r="S4296" s="470"/>
      <c r="T4296" s="470"/>
      <c r="U4296" s="470"/>
      <c r="V4296" s="470"/>
      <c r="W4296" s="470"/>
      <c r="X4296" s="470"/>
      <c r="Y4296" s="470"/>
      <c r="Z4296" s="470"/>
      <c r="AA4296" s="470"/>
      <c r="AB4296" s="470"/>
      <c r="AC4296" s="470"/>
      <c r="AD4296" s="466"/>
      <c r="AE4296" s="467"/>
    </row>
    <row r="4297" spans="2:31" ht="3.65" customHeight="1">
      <c r="B4297" s="212"/>
      <c r="K4297" s="343"/>
      <c r="P4297" s="466"/>
      <c r="Q4297" s="467"/>
      <c r="R4297" s="468"/>
      <c r="S4297" s="470"/>
      <c r="T4297" s="470"/>
      <c r="U4297" s="470"/>
      <c r="V4297" s="470"/>
      <c r="W4297" s="470"/>
      <c r="X4297" s="470"/>
      <c r="Y4297" s="470"/>
      <c r="Z4297" s="470"/>
      <c r="AA4297" s="470"/>
      <c r="AB4297" s="470"/>
      <c r="AC4297" s="470"/>
      <c r="AD4297" s="466"/>
      <c r="AE4297" s="467"/>
    </row>
    <row r="4298" spans="2:31" ht="3.65" customHeight="1">
      <c r="B4298" s="212"/>
      <c r="K4298" s="343"/>
      <c r="P4298" s="466"/>
      <c r="Q4298" s="467"/>
      <c r="R4298" s="468"/>
      <c r="S4298" s="470"/>
      <c r="T4298" s="470"/>
      <c r="U4298" s="470"/>
      <c r="V4298" s="470"/>
      <c r="W4298" s="470"/>
      <c r="X4298" s="470"/>
      <c r="Y4298" s="470"/>
      <c r="Z4298" s="470"/>
      <c r="AA4298" s="470"/>
      <c r="AB4298" s="470"/>
      <c r="AC4298" s="470"/>
      <c r="AD4298" s="466"/>
      <c r="AE4298" s="467"/>
    </row>
    <row r="4299" spans="2:31" ht="3.65" customHeight="1">
      <c r="B4299" s="212"/>
      <c r="K4299" s="343"/>
      <c r="P4299" s="466"/>
      <c r="Q4299" s="467"/>
      <c r="R4299" s="468"/>
      <c r="S4299" s="470"/>
      <c r="T4299" s="470"/>
      <c r="U4299" s="470"/>
      <c r="V4299" s="470"/>
      <c r="W4299" s="470"/>
      <c r="X4299" s="470"/>
      <c r="Y4299" s="470"/>
      <c r="Z4299" s="470"/>
      <c r="AA4299" s="470"/>
      <c r="AB4299" s="470"/>
      <c r="AC4299" s="470"/>
      <c r="AD4299" s="466"/>
      <c r="AE4299" s="467"/>
    </row>
    <row r="4300" spans="2:31" ht="3.65" customHeight="1">
      <c r="B4300" s="212"/>
      <c r="K4300" s="343"/>
      <c r="P4300" s="466"/>
      <c r="Q4300" s="467"/>
      <c r="R4300" s="468"/>
      <c r="S4300" s="470"/>
      <c r="T4300" s="470"/>
      <c r="U4300" s="470"/>
      <c r="V4300" s="470"/>
      <c r="W4300" s="470"/>
      <c r="X4300" s="470"/>
      <c r="Y4300" s="470"/>
      <c r="Z4300" s="470"/>
      <c r="AA4300" s="470"/>
      <c r="AB4300" s="470"/>
      <c r="AC4300" s="470"/>
      <c r="AD4300" s="466"/>
      <c r="AE4300" s="467"/>
    </row>
    <row r="4301" spans="2:31" ht="3.65" customHeight="1">
      <c r="B4301" s="212"/>
      <c r="K4301" s="343"/>
      <c r="P4301" s="466"/>
      <c r="Q4301" s="467"/>
      <c r="R4301" s="468"/>
      <c r="S4301" s="470"/>
      <c r="T4301" s="470"/>
      <c r="U4301" s="470"/>
      <c r="V4301" s="470"/>
      <c r="W4301" s="470"/>
      <c r="X4301" s="470"/>
      <c r="Y4301" s="470"/>
      <c r="Z4301" s="470"/>
      <c r="AA4301" s="470"/>
      <c r="AB4301" s="470"/>
      <c r="AC4301" s="470"/>
      <c r="AD4301" s="466"/>
      <c r="AE4301" s="467"/>
    </row>
    <row r="4302" spans="2:31" ht="3.65" customHeight="1">
      <c r="B4302" s="212"/>
      <c r="K4302" s="343"/>
      <c r="P4302" s="466"/>
      <c r="Q4302" s="467"/>
      <c r="R4302" s="468"/>
      <c r="S4302" s="470"/>
      <c r="T4302" s="470"/>
      <c r="U4302" s="470"/>
      <c r="V4302" s="470"/>
      <c r="W4302" s="470"/>
      <c r="X4302" s="470"/>
      <c r="Y4302" s="470"/>
      <c r="Z4302" s="470"/>
      <c r="AA4302" s="470"/>
      <c r="AB4302" s="470"/>
      <c r="AC4302" s="470"/>
      <c r="AD4302" s="466"/>
      <c r="AE4302" s="467"/>
    </row>
    <row r="4303" spans="2:31" ht="3.65" customHeight="1">
      <c r="B4303" s="212"/>
      <c r="K4303" s="343"/>
      <c r="P4303" s="466"/>
      <c r="Q4303" s="467"/>
      <c r="R4303" s="468"/>
      <c r="S4303" s="470"/>
      <c r="T4303" s="470"/>
      <c r="U4303" s="470"/>
      <c r="V4303" s="470"/>
      <c r="W4303" s="470"/>
      <c r="X4303" s="470"/>
      <c r="Y4303" s="470"/>
      <c r="Z4303" s="470"/>
      <c r="AA4303" s="470"/>
      <c r="AB4303" s="470"/>
      <c r="AC4303" s="470"/>
      <c r="AD4303" s="466"/>
      <c r="AE4303" s="467"/>
    </row>
    <row r="4304" spans="2:31" ht="3.65" customHeight="1">
      <c r="B4304" s="212"/>
      <c r="K4304" s="343"/>
      <c r="P4304" s="466"/>
      <c r="Q4304" s="467"/>
      <c r="R4304" s="468"/>
      <c r="S4304" s="470"/>
      <c r="T4304" s="470"/>
      <c r="U4304" s="470"/>
      <c r="V4304" s="470"/>
      <c r="W4304" s="470"/>
      <c r="X4304" s="470"/>
      <c r="Y4304" s="470"/>
      <c r="Z4304" s="470"/>
      <c r="AA4304" s="470"/>
      <c r="AB4304" s="470"/>
      <c r="AC4304" s="470"/>
      <c r="AD4304" s="466"/>
      <c r="AE4304" s="467"/>
    </row>
    <row r="4305" spans="2:31" ht="3.65" customHeight="1">
      <c r="B4305" s="212"/>
      <c r="K4305" s="343"/>
      <c r="P4305" s="466"/>
      <c r="Q4305" s="467"/>
      <c r="R4305" s="468"/>
      <c r="S4305" s="470"/>
      <c r="T4305" s="470"/>
      <c r="U4305" s="470"/>
      <c r="V4305" s="470"/>
      <c r="W4305" s="470"/>
      <c r="X4305" s="470"/>
      <c r="Y4305" s="470"/>
      <c r="Z4305" s="470"/>
      <c r="AA4305" s="470"/>
      <c r="AB4305" s="470"/>
      <c r="AC4305" s="470"/>
      <c r="AD4305" s="466"/>
      <c r="AE4305" s="467"/>
    </row>
    <row r="4306" spans="2:31" ht="3.65" customHeight="1">
      <c r="B4306" s="212"/>
      <c r="K4306" s="343"/>
      <c r="P4306" s="466"/>
      <c r="Q4306" s="467"/>
      <c r="R4306" s="468"/>
      <c r="S4306" s="470"/>
      <c r="T4306" s="470"/>
      <c r="U4306" s="470"/>
      <c r="V4306" s="470"/>
      <c r="W4306" s="470"/>
      <c r="X4306" s="470"/>
      <c r="Y4306" s="470"/>
      <c r="Z4306" s="470"/>
      <c r="AA4306" s="470"/>
      <c r="AB4306" s="470"/>
      <c r="AC4306" s="470"/>
      <c r="AD4306" s="466"/>
      <c r="AE4306" s="467"/>
    </row>
    <row r="4307" spans="2:31" ht="3.65" customHeight="1">
      <c r="B4307" s="212"/>
      <c r="K4307" s="343"/>
      <c r="P4307" s="466"/>
      <c r="Q4307" s="467"/>
      <c r="R4307" s="468"/>
      <c r="S4307" s="470"/>
      <c r="T4307" s="470"/>
      <c r="U4307" s="470"/>
      <c r="V4307" s="470"/>
      <c r="W4307" s="470"/>
      <c r="X4307" s="470"/>
      <c r="Y4307" s="470"/>
      <c r="Z4307" s="470"/>
      <c r="AA4307" s="470"/>
      <c r="AB4307" s="470"/>
      <c r="AC4307" s="483"/>
      <c r="AD4307" s="466"/>
      <c r="AE4307" s="467"/>
    </row>
    <row r="4308" spans="2:31" ht="3.65" customHeight="1">
      <c r="B4308" s="212"/>
      <c r="K4308" s="343"/>
      <c r="P4308" s="466"/>
      <c r="Q4308" s="467"/>
      <c r="R4308" s="496"/>
      <c r="S4308" s="470"/>
      <c r="T4308" s="470"/>
      <c r="U4308" s="470"/>
      <c r="V4308" s="470"/>
      <c r="W4308" s="470"/>
      <c r="X4308" s="470"/>
      <c r="Y4308" s="470"/>
      <c r="Z4308" s="470"/>
      <c r="AA4308" s="470"/>
      <c r="AB4308" s="470"/>
      <c r="AC4308" s="409"/>
      <c r="AD4308" s="466"/>
      <c r="AE4308" s="467"/>
    </row>
    <row r="4309" spans="2:31" ht="3.65" customHeight="1">
      <c r="B4309" s="212"/>
      <c r="K4309" s="343"/>
      <c r="P4309" s="466"/>
      <c r="Q4309" s="467"/>
      <c r="R4309" s="351"/>
      <c r="S4309" s="352"/>
      <c r="T4309" s="352"/>
      <c r="U4309" s="352"/>
      <c r="V4309" s="352"/>
      <c r="W4309" s="352"/>
      <c r="X4309" s="352"/>
      <c r="Y4309" s="352"/>
      <c r="Z4309" s="352"/>
      <c r="AA4309" s="352"/>
      <c r="AB4309" s="352"/>
      <c r="AC4309" s="361"/>
      <c r="AD4309" s="466"/>
      <c r="AE4309" s="467"/>
    </row>
    <row r="4310" spans="2:31" ht="3.65" customHeight="1">
      <c r="B4310" s="212"/>
      <c r="K4310" s="343"/>
      <c r="P4310" s="466"/>
      <c r="Q4310" s="467"/>
      <c r="R4310" s="351"/>
      <c r="S4310" s="352"/>
      <c r="T4310" s="352"/>
      <c r="U4310" s="352"/>
      <c r="V4310" s="352"/>
      <c r="W4310" s="352"/>
      <c r="X4310" s="352"/>
      <c r="Y4310" s="352"/>
      <c r="Z4310" s="352"/>
      <c r="AA4310" s="352"/>
      <c r="AB4310" s="352"/>
      <c r="AC4310" s="361"/>
      <c r="AD4310" s="466"/>
      <c r="AE4310" s="467"/>
    </row>
    <row r="4311" spans="2:31" ht="3.65" customHeight="1">
      <c r="B4311" s="212"/>
      <c r="K4311" s="343"/>
      <c r="P4311" s="466"/>
      <c r="Q4311" s="467"/>
      <c r="R4311" s="351"/>
      <c r="S4311" s="352"/>
      <c r="T4311" s="352"/>
      <c r="U4311" s="352"/>
      <c r="V4311" s="352"/>
      <c r="W4311" s="352"/>
      <c r="X4311" s="352"/>
      <c r="Y4311" s="352"/>
      <c r="Z4311" s="352"/>
      <c r="AA4311" s="352"/>
      <c r="AB4311" s="352"/>
      <c r="AC4311" s="361"/>
      <c r="AD4311" s="466"/>
      <c r="AE4311" s="467"/>
    </row>
    <row r="4312" spans="2:31" ht="3.65" customHeight="1">
      <c r="B4312" s="212"/>
      <c r="K4312" s="343"/>
      <c r="P4312" s="466"/>
      <c r="Q4312" s="467"/>
      <c r="R4312" s="468"/>
      <c r="S4312" s="470"/>
      <c r="T4312" s="470"/>
      <c r="U4312" s="470"/>
      <c r="V4312" s="470"/>
      <c r="W4312" s="470"/>
      <c r="X4312" s="470"/>
      <c r="Y4312" s="470"/>
      <c r="Z4312" s="470"/>
      <c r="AA4312" s="470"/>
      <c r="AB4312" s="470"/>
      <c r="AC4312" s="470"/>
      <c r="AD4312" s="466"/>
      <c r="AE4312" s="467"/>
    </row>
    <row r="4313" spans="2:31" ht="3.65" customHeight="1">
      <c r="B4313" s="212"/>
      <c r="K4313" s="343"/>
      <c r="P4313" s="466"/>
      <c r="Q4313" s="467"/>
      <c r="R4313" s="468"/>
      <c r="S4313" s="470"/>
      <c r="T4313" s="470"/>
      <c r="U4313" s="470"/>
      <c r="V4313" s="470"/>
      <c r="W4313" s="470"/>
      <c r="X4313" s="470"/>
      <c r="Y4313" s="470"/>
      <c r="Z4313" s="470"/>
      <c r="AA4313" s="470"/>
      <c r="AB4313" s="470"/>
      <c r="AC4313" s="470"/>
      <c r="AD4313" s="466"/>
      <c r="AE4313" s="467"/>
    </row>
    <row r="4314" spans="2:31" ht="3.65" customHeight="1">
      <c r="B4314" s="212"/>
      <c r="K4314" s="343"/>
      <c r="P4314" s="466"/>
      <c r="Q4314" s="467"/>
      <c r="R4314" s="482"/>
      <c r="S4314" s="470"/>
      <c r="T4314" s="470"/>
      <c r="U4314" s="470"/>
      <c r="V4314" s="470"/>
      <c r="W4314" s="470"/>
      <c r="X4314" s="470"/>
      <c r="Y4314" s="470"/>
      <c r="Z4314" s="470"/>
      <c r="AA4314" s="470"/>
      <c r="AB4314" s="470"/>
      <c r="AC4314" s="470"/>
      <c r="AD4314" s="466"/>
      <c r="AE4314" s="467"/>
    </row>
    <row r="4315" spans="2:31" ht="3.65" customHeight="1">
      <c r="B4315" s="212"/>
      <c r="K4315" s="343"/>
      <c r="P4315" s="466"/>
      <c r="Q4315" s="467"/>
      <c r="R4315" s="468"/>
      <c r="S4315" s="470"/>
      <c r="T4315" s="470"/>
      <c r="U4315" s="470"/>
      <c r="V4315" s="470"/>
      <c r="W4315" s="470"/>
      <c r="X4315" s="470"/>
      <c r="Y4315" s="470"/>
      <c r="Z4315" s="994" t="s">
        <v>220</v>
      </c>
      <c r="AA4315" s="994"/>
      <c r="AB4315" s="994"/>
      <c r="AC4315" s="995"/>
      <c r="AD4315" s="466"/>
      <c r="AE4315" s="467"/>
    </row>
    <row r="4316" spans="2:31" ht="3.65" customHeight="1">
      <c r="B4316" s="212"/>
      <c r="K4316" s="343"/>
      <c r="P4316" s="466"/>
      <c r="Q4316" s="467"/>
      <c r="R4316" s="496"/>
      <c r="S4316" s="470"/>
      <c r="T4316" s="470"/>
      <c r="U4316" s="470"/>
      <c r="V4316" s="470"/>
      <c r="W4316" s="470"/>
      <c r="X4316" s="470"/>
      <c r="Y4316" s="470"/>
      <c r="Z4316" s="994"/>
      <c r="AA4316" s="994"/>
      <c r="AB4316" s="994"/>
      <c r="AC4316" s="995"/>
      <c r="AD4316" s="466"/>
      <c r="AE4316" s="467"/>
    </row>
    <row r="4317" spans="2:31" ht="3.65" customHeight="1">
      <c r="B4317" s="212"/>
      <c r="K4317" s="343"/>
      <c r="P4317" s="466"/>
      <c r="Q4317" s="467"/>
      <c r="R4317" s="497"/>
      <c r="S4317" s="498"/>
      <c r="T4317" s="498"/>
      <c r="U4317" s="498"/>
      <c r="V4317" s="498"/>
      <c r="W4317" s="498"/>
      <c r="X4317" s="498"/>
      <c r="Y4317" s="498"/>
      <c r="Z4317" s="1542"/>
      <c r="AA4317" s="1542"/>
      <c r="AB4317" s="1542"/>
      <c r="AC4317" s="1545"/>
      <c r="AD4317" s="466"/>
      <c r="AE4317" s="467"/>
    </row>
    <row r="4318" spans="2:31" ht="3.65" customHeight="1">
      <c r="B4318" s="212"/>
      <c r="K4318" s="343"/>
      <c r="P4318" s="486"/>
      <c r="Q4318" s="487"/>
      <c r="R4318" s="487"/>
      <c r="S4318" s="487"/>
      <c r="T4318" s="487"/>
      <c r="U4318" s="487"/>
      <c r="V4318" s="487"/>
      <c r="W4318" s="487"/>
      <c r="X4318" s="487"/>
      <c r="Y4318" s="487"/>
      <c r="Z4318" s="487"/>
      <c r="AA4318" s="487"/>
      <c r="AB4318" s="487"/>
      <c r="AC4318" s="487"/>
      <c r="AD4318" s="487"/>
      <c r="AE4318" s="488"/>
    </row>
    <row r="4319" spans="2:31" ht="3.65" customHeight="1">
      <c r="B4319" s="212"/>
      <c r="K4319" s="343"/>
      <c r="P4319" s="489"/>
      <c r="Q4319" s="490"/>
      <c r="R4319" s="490"/>
      <c r="S4319" s="490"/>
      <c r="T4319" s="490"/>
      <c r="U4319" s="490"/>
      <c r="V4319" s="490"/>
      <c r="W4319" s="490"/>
      <c r="X4319" s="490"/>
      <c r="Y4319" s="490"/>
      <c r="Z4319" s="490"/>
      <c r="AA4319" s="490"/>
      <c r="AB4319" s="490"/>
      <c r="AC4319" s="490"/>
      <c r="AD4319" s="490"/>
      <c r="AE4319" s="491"/>
    </row>
    <row r="4320" spans="2:31" ht="3.65" customHeight="1">
      <c r="B4320" s="212"/>
      <c r="K4320" s="343"/>
      <c r="P4320" s="476"/>
      <c r="Q4320" s="477"/>
      <c r="R4320" s="477"/>
      <c r="S4320" s="477"/>
      <c r="T4320" s="477"/>
      <c r="U4320" s="477"/>
      <c r="V4320" s="477"/>
      <c r="W4320" s="477"/>
      <c r="X4320" s="477"/>
      <c r="Y4320" s="477"/>
      <c r="Z4320" s="477"/>
      <c r="AA4320" s="477"/>
      <c r="AB4320" s="477"/>
      <c r="AC4320" s="477"/>
      <c r="AD4320" s="477"/>
      <c r="AE4320" s="478"/>
    </row>
    <row r="4321" spans="2:109" ht="3.65" customHeight="1">
      <c r="B4321" s="212"/>
      <c r="K4321" s="343"/>
      <c r="P4321" s="476"/>
      <c r="Q4321" s="477"/>
      <c r="R4321" s="477"/>
      <c r="S4321" s="477"/>
      <c r="T4321" s="477"/>
      <c r="U4321" s="477"/>
      <c r="V4321" s="477"/>
      <c r="W4321" s="477"/>
      <c r="X4321" s="477"/>
      <c r="Y4321" s="477"/>
      <c r="Z4321" s="477"/>
      <c r="AA4321" s="477"/>
      <c r="AB4321" s="477"/>
      <c r="AC4321" s="477"/>
      <c r="AD4321" s="477"/>
      <c r="AE4321" s="478"/>
    </row>
    <row r="4322" spans="2:109" ht="3.65" customHeight="1">
      <c r="B4322" s="212"/>
      <c r="K4322" s="343"/>
      <c r="P4322" s="476"/>
      <c r="Q4322" s="477"/>
      <c r="R4322" s="477"/>
      <c r="S4322" s="477"/>
      <c r="T4322" s="477"/>
      <c r="U4322" s="477"/>
      <c r="V4322" s="477"/>
      <c r="W4322" s="477"/>
      <c r="X4322" s="477"/>
      <c r="Y4322" s="477"/>
      <c r="Z4322" s="477"/>
      <c r="AA4322" s="477"/>
      <c r="AB4322" s="477"/>
      <c r="AC4322" s="477"/>
      <c r="AD4322" s="477"/>
      <c r="AE4322" s="478"/>
    </row>
    <row r="4323" spans="2:109" ht="3.65" customHeight="1">
      <c r="B4323" s="212"/>
      <c r="K4323" s="343"/>
      <c r="P4323" s="479"/>
      <c r="Q4323" s="480"/>
      <c r="R4323" s="480"/>
      <c r="S4323" s="480"/>
      <c r="T4323" s="480"/>
      <c r="U4323" s="480"/>
      <c r="V4323" s="480"/>
      <c r="W4323" s="480"/>
      <c r="X4323" s="480"/>
      <c r="Y4323" s="480"/>
      <c r="Z4323" s="480"/>
      <c r="AA4323" s="480"/>
      <c r="AB4323" s="480"/>
      <c r="AC4323" s="480"/>
      <c r="AD4323" s="480"/>
      <c r="AE4323" s="481"/>
    </row>
    <row r="4324" spans="2:109" ht="3.65" customHeight="1">
      <c r="B4324" s="212"/>
      <c r="K4324" s="343"/>
    </row>
    <row r="4325" spans="2:109" ht="3.65" customHeight="1">
      <c r="B4325" s="212"/>
      <c r="K4325" s="343"/>
    </row>
    <row r="4326" spans="2:109" ht="3.65" customHeight="1">
      <c r="B4326" s="212"/>
      <c r="K4326" s="343"/>
    </row>
    <row r="4327" spans="2:109" ht="3.65" customHeight="1">
      <c r="B4327" s="205"/>
      <c r="C4327" s="259"/>
      <c r="D4327" s="259"/>
      <c r="E4327" s="259"/>
      <c r="F4327" s="259"/>
      <c r="G4327" s="259"/>
      <c r="H4327" s="259"/>
      <c r="I4327" s="259"/>
      <c r="J4327" s="259"/>
      <c r="K4327" s="323"/>
      <c r="L4327" s="259"/>
      <c r="M4327" s="259"/>
      <c r="N4327" s="259"/>
      <c r="O4327" s="259"/>
      <c r="P4327" s="259"/>
      <c r="Q4327" s="259"/>
      <c r="R4327" s="259"/>
      <c r="S4327" s="259"/>
      <c r="T4327" s="259"/>
      <c r="U4327" s="259"/>
      <c r="V4327" s="259"/>
      <c r="W4327" s="259"/>
      <c r="X4327" s="259"/>
      <c r="Y4327" s="259"/>
      <c r="Z4327" s="259"/>
      <c r="AA4327" s="259"/>
      <c r="AB4327" s="259"/>
      <c r="AC4327" s="259"/>
      <c r="AD4327" s="259"/>
      <c r="AE4327" s="259"/>
      <c r="AF4327" s="259"/>
      <c r="AG4327" s="259"/>
      <c r="AH4327" s="259"/>
      <c r="AI4327" s="259"/>
      <c r="AJ4327" s="259"/>
      <c r="AK4327" s="259"/>
      <c r="AL4327" s="259"/>
      <c r="AM4327" s="259"/>
      <c r="AN4327" s="259"/>
      <c r="AO4327" s="259"/>
      <c r="AP4327" s="259"/>
      <c r="AQ4327" s="259"/>
      <c r="AR4327" s="259"/>
      <c r="AS4327" s="259"/>
      <c r="AT4327" s="259"/>
      <c r="AU4327" s="259"/>
      <c r="AV4327" s="259"/>
      <c r="AW4327" s="259"/>
      <c r="AX4327" s="259"/>
      <c r="AY4327" s="259"/>
      <c r="AZ4327" s="259"/>
      <c r="BA4327" s="259"/>
      <c r="BB4327" s="259"/>
      <c r="BC4327" s="259"/>
      <c r="BD4327" s="259"/>
      <c r="BE4327" s="259"/>
      <c r="BF4327" s="259"/>
      <c r="BG4327" s="259"/>
      <c r="BH4327" s="259"/>
      <c r="BI4327" s="259"/>
      <c r="BJ4327" s="259"/>
      <c r="BK4327" s="259"/>
      <c r="BL4327" s="259"/>
      <c r="BM4327" s="259"/>
      <c r="BN4327" s="259"/>
      <c r="BO4327" s="259"/>
      <c r="BP4327" s="259"/>
      <c r="BQ4327" s="259"/>
      <c r="BR4327" s="259"/>
      <c r="BS4327" s="259"/>
      <c r="BT4327" s="259"/>
      <c r="BU4327" s="259"/>
      <c r="BV4327" s="259"/>
      <c r="BW4327" s="259"/>
      <c r="BX4327" s="259"/>
      <c r="BY4327" s="259"/>
      <c r="BZ4327" s="259"/>
      <c r="CA4327" s="259"/>
      <c r="CB4327" s="259"/>
      <c r="CC4327" s="259"/>
      <c r="CD4327" s="259"/>
      <c r="CE4327" s="259"/>
      <c r="CF4327" s="259"/>
      <c r="CG4327" s="259"/>
      <c r="CH4327" s="259"/>
      <c r="CI4327" s="259"/>
      <c r="CJ4327" s="259"/>
      <c r="CK4327" s="259"/>
      <c r="CL4327" s="259"/>
      <c r="CM4327" s="259"/>
      <c r="CN4327" s="259"/>
      <c r="CO4327" s="259"/>
      <c r="CP4327" s="259"/>
      <c r="CQ4327" s="259"/>
      <c r="CR4327" s="259"/>
      <c r="CS4327" s="259"/>
      <c r="CT4327" s="259"/>
      <c r="CU4327" s="259"/>
      <c r="CV4327" s="259"/>
      <c r="CW4327" s="259"/>
      <c r="CX4327" s="259"/>
      <c r="CY4327" s="259"/>
      <c r="CZ4327" s="259"/>
      <c r="DA4327" s="259"/>
      <c r="DB4327" s="259"/>
      <c r="DC4327" s="259"/>
      <c r="DD4327" s="259"/>
      <c r="DE4327" s="259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24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40" t="str">
        <f>"T_VBB"&amp;"X"&amp;G4329&amp;"X"&amp;I4329&amp;"X"&amp;J4329</f>
        <v>T_VBBX2000X1of4X2200</v>
      </c>
      <c r="C4329" s="208"/>
      <c r="D4329" s="209" t="s">
        <v>75</v>
      </c>
      <c r="E4329" s="341" t="s">
        <v>220</v>
      </c>
      <c r="F4329" s="208" t="s">
        <v>125</v>
      </c>
      <c r="G4329" s="456">
        <v>2000</v>
      </c>
      <c r="H4329" s="325" t="s">
        <v>117</v>
      </c>
      <c r="I4329" s="457" t="s">
        <v>191</v>
      </c>
      <c r="J4329" s="210">
        <v>2200</v>
      </c>
      <c r="K4329" s="342"/>
      <c r="L4329" s="260"/>
      <c r="M4329" s="260"/>
      <c r="N4329" s="260"/>
      <c r="O4329" s="260"/>
      <c r="P4329" s="260"/>
      <c r="Q4329" s="260"/>
      <c r="R4329" s="260"/>
      <c r="S4329" s="260"/>
      <c r="T4329" s="260"/>
      <c r="U4329" s="260"/>
      <c r="V4329" s="260"/>
      <c r="W4329" s="260"/>
      <c r="X4329" s="260"/>
      <c r="Y4329" s="260"/>
      <c r="Z4329" s="260"/>
      <c r="AA4329" s="260"/>
      <c r="AB4329" s="260"/>
      <c r="AC4329" s="260"/>
      <c r="AD4329" s="260"/>
      <c r="AE4329" s="260"/>
      <c r="AF4329" s="260"/>
      <c r="AG4329" s="260"/>
      <c r="AH4329" s="260"/>
      <c r="AI4329" s="260"/>
      <c r="AJ4329" s="260"/>
      <c r="AK4329" s="260"/>
      <c r="AL4329" s="260"/>
      <c r="AM4329" s="260"/>
      <c r="AN4329" s="260"/>
      <c r="AO4329" s="260"/>
      <c r="AP4329" s="260"/>
      <c r="AQ4329" s="260"/>
      <c r="AR4329" s="260"/>
      <c r="AS4329" s="260"/>
      <c r="AT4329" s="260"/>
      <c r="AU4329" s="260"/>
      <c r="AV4329" s="260"/>
      <c r="AW4329" s="260"/>
      <c r="AX4329" s="260"/>
      <c r="AY4329" s="260"/>
      <c r="AZ4329" s="260"/>
      <c r="BA4329" s="260"/>
      <c r="BB4329" s="260"/>
      <c r="BC4329" s="260"/>
      <c r="BD4329" s="260"/>
      <c r="BE4329" s="260"/>
      <c r="BF4329" s="260"/>
      <c r="BG4329" s="260"/>
      <c r="BH4329" s="260"/>
      <c r="BI4329" s="260"/>
      <c r="BJ4329" s="260"/>
      <c r="BK4329" s="260"/>
      <c r="BL4329" s="260"/>
      <c r="BM4329" s="260"/>
      <c r="BN4329" s="260"/>
      <c r="BO4329" s="260"/>
      <c r="BP4329" s="260"/>
      <c r="BQ4329" s="260"/>
      <c r="BR4329" s="260"/>
      <c r="BS4329" s="260"/>
      <c r="BT4329" s="260"/>
      <c r="BU4329" s="260"/>
      <c r="BV4329" s="260"/>
      <c r="BW4329" s="260"/>
      <c r="BX4329" s="260"/>
      <c r="BY4329" s="260"/>
      <c r="BZ4329" s="260"/>
      <c r="CA4329" s="260"/>
      <c r="CB4329" s="260"/>
      <c r="CC4329" s="260"/>
      <c r="CD4329" s="260"/>
      <c r="CE4329" s="260"/>
      <c r="CF4329" s="260"/>
      <c r="CG4329" s="260"/>
      <c r="CH4329" s="260"/>
      <c r="CI4329" s="260"/>
      <c r="CJ4329" s="260"/>
      <c r="CK4329" s="260"/>
      <c r="CL4329" s="260"/>
      <c r="CM4329" s="260"/>
      <c r="CN4329" s="260"/>
      <c r="CO4329" s="260"/>
      <c r="CP4329" s="260"/>
      <c r="CQ4329" s="260"/>
      <c r="CR4329" s="260"/>
      <c r="CS4329" s="260"/>
      <c r="CT4329" s="260"/>
      <c r="CU4329" s="260"/>
      <c r="CV4329" s="260"/>
      <c r="CW4329" s="260"/>
      <c r="CX4329" s="260"/>
      <c r="CY4329" s="260"/>
      <c r="CZ4329" s="260"/>
      <c r="DA4329" s="260"/>
      <c r="DB4329" s="260"/>
      <c r="DC4329" s="260"/>
      <c r="DD4329" s="260"/>
      <c r="DE4329" s="260"/>
    </row>
    <row r="4330" spans="2:109" ht="3.65" customHeight="1">
      <c r="B4330" s="326" t="str">
        <f>MID(D4329,1,1)&amp;"_"&amp;E4329&amp;"X"&amp;MID(H4329,3,4)&amp;"X"&amp;MID(J4329,3,4)&amp;G4329&amp;I4329</f>
        <v>T_VBBX400X0020001of4</v>
      </c>
      <c r="K4330" s="343"/>
    </row>
    <row r="4331" spans="2:109" ht="3.65" customHeight="1">
      <c r="B4331" s="212"/>
      <c r="K4331" s="343"/>
    </row>
    <row r="4332" spans="2:109" ht="3.65" customHeight="1">
      <c r="B4332" s="212"/>
      <c r="K4332" s="343"/>
    </row>
    <row r="4333" spans="2:109" ht="3.65" customHeight="1">
      <c r="B4333" s="212"/>
      <c r="K4333" s="343"/>
      <c r="P4333" s="486"/>
      <c r="Q4333" s="487"/>
      <c r="R4333" s="487"/>
      <c r="S4333" s="487"/>
      <c r="T4333" s="487"/>
      <c r="U4333" s="487"/>
      <c r="V4333" s="487"/>
      <c r="W4333" s="487"/>
      <c r="X4333" s="487"/>
      <c r="Y4333" s="487"/>
      <c r="Z4333" s="487"/>
      <c r="AA4333" s="487"/>
      <c r="AB4333" s="487"/>
      <c r="AC4333" s="487"/>
      <c r="AD4333" s="487"/>
      <c r="AE4333" s="488"/>
    </row>
    <row r="4334" spans="2:109" ht="3.65" customHeight="1">
      <c r="B4334" s="212"/>
      <c r="K4334" s="343"/>
      <c r="P4334" s="489"/>
      <c r="Q4334" s="490"/>
      <c r="R4334" s="490"/>
      <c r="S4334" s="490"/>
      <c r="T4334" s="490"/>
      <c r="U4334" s="490"/>
      <c r="V4334" s="490"/>
      <c r="W4334" s="490"/>
      <c r="X4334" s="490"/>
      <c r="Y4334" s="490"/>
      <c r="Z4334" s="490"/>
      <c r="AA4334" s="490"/>
      <c r="AB4334" s="490"/>
      <c r="AC4334" s="490"/>
      <c r="AD4334" s="490"/>
      <c r="AE4334" s="491"/>
    </row>
    <row r="4335" spans="2:109" ht="3.65" customHeight="1">
      <c r="B4335" s="212"/>
      <c r="K4335" s="343"/>
      <c r="P4335" s="466"/>
      <c r="Q4335" s="467"/>
      <c r="R4335" s="1544" t="s">
        <v>111</v>
      </c>
      <c r="S4335" s="956"/>
      <c r="T4335" s="956"/>
      <c r="U4335" s="956"/>
      <c r="V4335" s="470"/>
      <c r="W4335" s="470"/>
      <c r="X4335" s="470"/>
      <c r="Y4335" s="470"/>
      <c r="AD4335" s="466"/>
      <c r="AE4335" s="467"/>
    </row>
    <row r="4336" spans="2:109" ht="3.65" customHeight="1">
      <c r="B4336" s="212"/>
      <c r="K4336" s="343"/>
      <c r="P4336" s="466"/>
      <c r="Q4336" s="467"/>
      <c r="R4336" s="992"/>
      <c r="S4336" s="958"/>
      <c r="T4336" s="958"/>
      <c r="U4336" s="958"/>
      <c r="V4336" s="470"/>
      <c r="W4336" s="470"/>
      <c r="X4336" s="470"/>
      <c r="Y4336" s="470"/>
      <c r="AD4336" s="466"/>
      <c r="AE4336" s="467"/>
    </row>
    <row r="4337" spans="2:31" ht="3.65" customHeight="1">
      <c r="B4337" s="212"/>
      <c r="K4337" s="343"/>
      <c r="P4337" s="466"/>
      <c r="Q4337" s="467"/>
      <c r="R4337" s="992"/>
      <c r="S4337" s="958"/>
      <c r="T4337" s="958"/>
      <c r="U4337" s="958"/>
      <c r="V4337" s="350"/>
      <c r="W4337" s="350"/>
      <c r="X4337" s="350"/>
      <c r="Y4337" s="470"/>
      <c r="AD4337" s="466"/>
      <c r="AE4337" s="467"/>
    </row>
    <row r="4338" spans="2:31" ht="3.65" customHeight="1">
      <c r="B4338" s="212"/>
      <c r="K4338" s="343"/>
      <c r="P4338" s="466"/>
      <c r="Q4338" s="467"/>
      <c r="R4338" s="495"/>
      <c r="S4338" s="349"/>
      <c r="T4338" s="896"/>
      <c r="U4338" s="897"/>
      <c r="V4338" s="898"/>
      <c r="W4338" s="350"/>
      <c r="X4338" s="350"/>
      <c r="Y4338" s="896"/>
      <c r="Z4338" s="897"/>
      <c r="AA4338" s="898"/>
      <c r="AB4338" s="470"/>
      <c r="AC4338" s="483"/>
      <c r="AD4338" s="466"/>
      <c r="AE4338" s="467"/>
    </row>
    <row r="4339" spans="2:31" ht="3.65" customHeight="1">
      <c r="B4339" s="212"/>
      <c r="K4339" s="343"/>
      <c r="P4339" s="466"/>
      <c r="Q4339" s="467"/>
      <c r="R4339" s="468"/>
      <c r="S4339" s="470"/>
      <c r="T4339" s="899"/>
      <c r="U4339" s="335"/>
      <c r="V4339" s="900"/>
      <c r="W4339" s="350"/>
      <c r="X4339" s="350"/>
      <c r="Y4339" s="899"/>
      <c r="Z4339" s="335"/>
      <c r="AA4339" s="900"/>
      <c r="AB4339" s="470"/>
      <c r="AC4339" s="483"/>
      <c r="AD4339" s="466"/>
      <c r="AE4339" s="467"/>
    </row>
    <row r="4340" spans="2:31" ht="3.65" customHeight="1">
      <c r="B4340" s="212"/>
      <c r="K4340" s="343"/>
      <c r="P4340" s="466"/>
      <c r="Q4340" s="467"/>
      <c r="R4340" s="468"/>
      <c r="S4340" s="470"/>
      <c r="T4340" s="875"/>
      <c r="U4340" s="335"/>
      <c r="V4340" s="875"/>
      <c r="W4340" s="350"/>
      <c r="X4340" s="350"/>
      <c r="Y4340" s="875"/>
      <c r="Z4340" s="335"/>
      <c r="AA4340" s="875"/>
      <c r="AB4340" s="470"/>
      <c r="AC4340" s="483"/>
      <c r="AD4340" s="466"/>
      <c r="AE4340" s="467"/>
    </row>
    <row r="4341" spans="2:31" ht="3.65" customHeight="1">
      <c r="B4341" s="212"/>
      <c r="K4341" s="343"/>
      <c r="P4341" s="466"/>
      <c r="Q4341" s="467"/>
      <c r="R4341" s="468"/>
      <c r="S4341" s="470"/>
      <c r="T4341" s="875"/>
      <c r="U4341" s="335"/>
      <c r="V4341" s="875"/>
      <c r="W4341" s="350"/>
      <c r="X4341" s="350"/>
      <c r="Y4341" s="875"/>
      <c r="Z4341" s="335"/>
      <c r="AA4341" s="875"/>
      <c r="AB4341" s="470"/>
      <c r="AC4341" s="483"/>
      <c r="AD4341" s="466"/>
      <c r="AE4341" s="467"/>
    </row>
    <row r="4342" spans="2:31" ht="3.65" customHeight="1">
      <c r="B4342" s="212"/>
      <c r="K4342" s="343"/>
      <c r="P4342" s="466"/>
      <c r="Q4342" s="467"/>
      <c r="R4342" s="468"/>
      <c r="S4342" s="470"/>
      <c r="T4342" s="875"/>
      <c r="U4342" s="335"/>
      <c r="V4342" s="875"/>
      <c r="W4342" s="350"/>
      <c r="X4342" s="350"/>
      <c r="Y4342" s="875"/>
      <c r="Z4342" s="335"/>
      <c r="AA4342" s="875"/>
      <c r="AB4342" s="470"/>
      <c r="AC4342" s="483"/>
      <c r="AD4342" s="466"/>
      <c r="AE4342" s="467"/>
    </row>
    <row r="4343" spans="2:31" ht="3.65" customHeight="1">
      <c r="B4343" s="212"/>
      <c r="K4343" s="343"/>
      <c r="P4343" s="466"/>
      <c r="Q4343" s="467"/>
      <c r="R4343" s="468"/>
      <c r="S4343" s="470"/>
      <c r="T4343" s="875"/>
      <c r="U4343" s="335"/>
      <c r="V4343" s="875"/>
      <c r="W4343" s="350"/>
      <c r="X4343" s="350"/>
      <c r="Y4343" s="875"/>
      <c r="Z4343" s="335"/>
      <c r="AA4343" s="875"/>
      <c r="AB4343" s="470"/>
      <c r="AC4343" s="483"/>
      <c r="AD4343" s="466"/>
      <c r="AE4343" s="467"/>
    </row>
    <row r="4344" spans="2:31" ht="3.65" customHeight="1">
      <c r="B4344" s="212"/>
      <c r="K4344" s="343"/>
      <c r="P4344" s="466"/>
      <c r="Q4344" s="467"/>
      <c r="R4344" s="468"/>
      <c r="S4344" s="470"/>
      <c r="T4344" s="875"/>
      <c r="U4344" s="335"/>
      <c r="V4344" s="875"/>
      <c r="W4344" s="350"/>
      <c r="X4344" s="350"/>
      <c r="Y4344" s="875"/>
      <c r="Z4344" s="335"/>
      <c r="AA4344" s="875"/>
      <c r="AB4344" s="470"/>
      <c r="AC4344" s="483"/>
      <c r="AD4344" s="466"/>
      <c r="AE4344" s="467"/>
    </row>
    <row r="4345" spans="2:31" ht="3.65" customHeight="1">
      <c r="B4345" s="212"/>
      <c r="K4345" s="343"/>
      <c r="P4345" s="466"/>
      <c r="Q4345" s="467"/>
      <c r="R4345" s="468"/>
      <c r="S4345" s="470"/>
      <c r="T4345" s="875"/>
      <c r="U4345" s="335"/>
      <c r="V4345" s="875"/>
      <c r="W4345" s="350"/>
      <c r="X4345" s="350"/>
      <c r="Y4345" s="875"/>
      <c r="Z4345" s="335"/>
      <c r="AA4345" s="875"/>
      <c r="AB4345" s="470"/>
      <c r="AC4345" s="483"/>
      <c r="AD4345" s="466"/>
      <c r="AE4345" s="467"/>
    </row>
    <row r="4346" spans="2:31" ht="3.65" customHeight="1">
      <c r="B4346" s="212"/>
      <c r="K4346" s="343"/>
      <c r="P4346" s="466"/>
      <c r="Q4346" s="467"/>
      <c r="R4346" s="468"/>
      <c r="S4346" s="470"/>
      <c r="T4346" s="875"/>
      <c r="U4346" s="335"/>
      <c r="V4346" s="875"/>
      <c r="W4346" s="350"/>
      <c r="X4346" s="350"/>
      <c r="Y4346" s="875"/>
      <c r="Z4346" s="335"/>
      <c r="AA4346" s="875"/>
      <c r="AB4346" s="470"/>
      <c r="AC4346" s="483"/>
      <c r="AD4346" s="466"/>
      <c r="AE4346" s="467"/>
    </row>
    <row r="4347" spans="2:31" ht="3.65" customHeight="1">
      <c r="B4347" s="212"/>
      <c r="K4347" s="343"/>
      <c r="P4347" s="466"/>
      <c r="Q4347" s="467"/>
      <c r="R4347" s="468"/>
      <c r="S4347" s="470"/>
      <c r="T4347" s="875"/>
      <c r="U4347" s="335"/>
      <c r="V4347" s="875"/>
      <c r="W4347" s="350"/>
      <c r="X4347" s="350"/>
      <c r="Y4347" s="875"/>
      <c r="Z4347" s="335"/>
      <c r="AA4347" s="875"/>
      <c r="AB4347" s="470"/>
      <c r="AC4347" s="483"/>
      <c r="AD4347" s="466"/>
      <c r="AE4347" s="467"/>
    </row>
    <row r="4348" spans="2:31" ht="3.65" customHeight="1">
      <c r="B4348" s="212"/>
      <c r="K4348" s="343"/>
      <c r="P4348" s="466"/>
      <c r="Q4348" s="467"/>
      <c r="R4348" s="468"/>
      <c r="S4348" s="470"/>
      <c r="T4348" s="875"/>
      <c r="U4348" s="335"/>
      <c r="V4348" s="875"/>
      <c r="W4348" s="350"/>
      <c r="X4348" s="350"/>
      <c r="Y4348" s="875"/>
      <c r="Z4348" s="335"/>
      <c r="AA4348" s="875"/>
      <c r="AB4348" s="470"/>
      <c r="AC4348" s="483"/>
      <c r="AD4348" s="466"/>
      <c r="AE4348" s="467"/>
    </row>
    <row r="4349" spans="2:31" ht="3.65" customHeight="1">
      <c r="B4349" s="212"/>
      <c r="K4349" s="343"/>
      <c r="P4349" s="466"/>
      <c r="Q4349" s="467"/>
      <c r="R4349" s="468"/>
      <c r="S4349" s="470"/>
      <c r="T4349" s="875"/>
      <c r="U4349" s="335"/>
      <c r="V4349" s="875"/>
      <c r="W4349" s="350"/>
      <c r="X4349" s="350"/>
      <c r="Y4349" s="875"/>
      <c r="Z4349" s="335"/>
      <c r="AA4349" s="875"/>
      <c r="AB4349" s="470"/>
      <c r="AC4349" s="483"/>
      <c r="AD4349" s="466"/>
      <c r="AE4349" s="467"/>
    </row>
    <row r="4350" spans="2:31" ht="3.65" customHeight="1">
      <c r="B4350" s="212"/>
      <c r="K4350" s="343"/>
      <c r="P4350" s="466"/>
      <c r="Q4350" s="467"/>
      <c r="R4350" s="468"/>
      <c r="S4350" s="470"/>
      <c r="T4350" s="875"/>
      <c r="U4350" s="335"/>
      <c r="V4350" s="875"/>
      <c r="W4350" s="350"/>
      <c r="X4350" s="350"/>
      <c r="Y4350" s="875"/>
      <c r="Z4350" s="335"/>
      <c r="AA4350" s="875"/>
      <c r="AB4350" s="470"/>
      <c r="AC4350" s="483"/>
      <c r="AD4350" s="466"/>
      <c r="AE4350" s="467"/>
    </row>
    <row r="4351" spans="2:31" ht="3.65" customHeight="1">
      <c r="B4351" s="212"/>
      <c r="K4351" s="343"/>
      <c r="P4351" s="466"/>
      <c r="Q4351" s="467"/>
      <c r="R4351" s="468"/>
      <c r="S4351" s="470"/>
      <c r="T4351" s="875"/>
      <c r="U4351" s="335"/>
      <c r="V4351" s="875"/>
      <c r="W4351" s="350"/>
      <c r="X4351" s="350"/>
      <c r="Y4351" s="875"/>
      <c r="Z4351" s="335"/>
      <c r="AA4351" s="875"/>
      <c r="AB4351" s="470"/>
      <c r="AC4351" s="483"/>
      <c r="AD4351" s="466"/>
      <c r="AE4351" s="467"/>
    </row>
    <row r="4352" spans="2:31" ht="3.65" customHeight="1">
      <c r="B4352" s="212"/>
      <c r="K4352" s="343"/>
      <c r="P4352" s="466"/>
      <c r="Q4352" s="467"/>
      <c r="R4352" s="468"/>
      <c r="S4352" s="470"/>
      <c r="T4352" s="875"/>
      <c r="U4352" s="335"/>
      <c r="V4352" s="875"/>
      <c r="W4352" s="350"/>
      <c r="X4352" s="350"/>
      <c r="Y4352" s="875"/>
      <c r="Z4352" s="335"/>
      <c r="AA4352" s="875"/>
      <c r="AB4352" s="470"/>
      <c r="AC4352" s="483"/>
      <c r="AD4352" s="466"/>
      <c r="AE4352" s="467"/>
    </row>
    <row r="4353" spans="2:31" ht="3.65" customHeight="1">
      <c r="B4353" s="212"/>
      <c r="K4353" s="343"/>
      <c r="P4353" s="466"/>
      <c r="Q4353" s="467"/>
      <c r="R4353" s="468"/>
      <c r="S4353" s="470"/>
      <c r="T4353" s="899"/>
      <c r="U4353" s="335"/>
      <c r="V4353" s="900"/>
      <c r="W4353" s="350"/>
      <c r="X4353" s="350"/>
      <c r="Y4353" s="899"/>
      <c r="Z4353" s="335"/>
      <c r="AA4353" s="900"/>
      <c r="AB4353" s="470"/>
      <c r="AC4353" s="483"/>
      <c r="AD4353" s="466"/>
      <c r="AE4353" s="467"/>
    </row>
    <row r="4354" spans="2:31" ht="3.65" customHeight="1">
      <c r="B4354" s="212"/>
      <c r="K4354" s="343"/>
      <c r="P4354" s="466"/>
      <c r="Q4354" s="467"/>
      <c r="R4354" s="468"/>
      <c r="S4354" s="470"/>
      <c r="T4354" s="902"/>
      <c r="U4354" s="903"/>
      <c r="V4354" s="904"/>
      <c r="W4354" s="350"/>
      <c r="X4354" s="350"/>
      <c r="Y4354" s="902"/>
      <c r="Z4354" s="903"/>
      <c r="AA4354" s="904"/>
      <c r="AB4354" s="470"/>
      <c r="AC4354" s="483"/>
      <c r="AD4354" s="466"/>
      <c r="AE4354" s="467"/>
    </row>
    <row r="4355" spans="2:31" ht="3.65" customHeight="1">
      <c r="B4355" s="212"/>
      <c r="K4355" s="343"/>
      <c r="P4355" s="466"/>
      <c r="Q4355" s="467"/>
      <c r="R4355" s="468"/>
      <c r="S4355" s="470"/>
      <c r="T4355" s="470"/>
      <c r="U4355" s="470"/>
      <c r="V4355" s="470"/>
      <c r="W4355" s="350"/>
      <c r="X4355" s="350"/>
      <c r="Y4355" s="470"/>
      <c r="Z4355" s="470"/>
      <c r="AA4355" s="470"/>
      <c r="AB4355" s="470"/>
      <c r="AC4355" s="483"/>
      <c r="AD4355" s="466"/>
      <c r="AE4355" s="467"/>
    </row>
    <row r="4356" spans="2:31" ht="3.65" customHeight="1">
      <c r="B4356" s="212"/>
      <c r="K4356" s="343"/>
      <c r="P4356" s="466"/>
      <c r="Q4356" s="467"/>
      <c r="R4356" s="468"/>
      <c r="S4356" s="470"/>
      <c r="T4356" s="470"/>
      <c r="U4356" s="470"/>
      <c r="V4356" s="470"/>
      <c r="W4356" s="350"/>
      <c r="X4356" s="350"/>
      <c r="Y4356" s="470"/>
      <c r="Z4356" s="470"/>
      <c r="AA4356" s="470"/>
      <c r="AB4356" s="470"/>
      <c r="AC4356" s="483"/>
      <c r="AD4356" s="466"/>
      <c r="AE4356" s="467"/>
    </row>
    <row r="4357" spans="2:31" ht="3.65" customHeight="1">
      <c r="B4357" s="212"/>
      <c r="K4357" s="343"/>
      <c r="P4357" s="466"/>
      <c r="Q4357" s="467"/>
      <c r="R4357" s="468"/>
      <c r="S4357" s="470"/>
      <c r="T4357" s="470"/>
      <c r="U4357" s="470"/>
      <c r="V4357" s="470"/>
      <c r="W4357" s="350"/>
      <c r="X4357" s="350"/>
      <c r="Y4357" s="470"/>
      <c r="Z4357" s="470"/>
      <c r="AA4357" s="470"/>
      <c r="AB4357" s="470"/>
      <c r="AC4357" s="483"/>
      <c r="AD4357" s="466"/>
      <c r="AE4357" s="467"/>
    </row>
    <row r="4358" spans="2:31" ht="3.65" customHeight="1">
      <c r="B4358" s="212"/>
      <c r="K4358" s="343"/>
      <c r="P4358" s="466"/>
      <c r="Q4358" s="467"/>
      <c r="R4358" s="468"/>
      <c r="S4358" s="470"/>
      <c r="T4358" s="470"/>
      <c r="U4358" s="470"/>
      <c r="V4358" s="470"/>
      <c r="W4358" s="350"/>
      <c r="X4358" s="350"/>
      <c r="Y4358" s="470"/>
      <c r="Z4358" s="470"/>
      <c r="AA4358" s="470"/>
      <c r="AB4358" s="470"/>
      <c r="AC4358" s="483"/>
      <c r="AD4358" s="466"/>
      <c r="AE4358" s="467"/>
    </row>
    <row r="4359" spans="2:31" ht="3.65" customHeight="1">
      <c r="B4359" s="212"/>
      <c r="K4359" s="343"/>
      <c r="P4359" s="466"/>
      <c r="Q4359" s="467"/>
      <c r="R4359" s="468"/>
      <c r="S4359" s="470"/>
      <c r="T4359" s="470"/>
      <c r="U4359" s="470"/>
      <c r="V4359" s="470"/>
      <c r="W4359" s="350"/>
      <c r="X4359" s="350"/>
      <c r="Y4359" s="470"/>
      <c r="Z4359" s="470"/>
      <c r="AA4359" s="470"/>
      <c r="AB4359" s="470"/>
      <c r="AC4359" s="483"/>
      <c r="AD4359" s="466"/>
      <c r="AE4359" s="467"/>
    </row>
    <row r="4360" spans="2:31" ht="3.65" customHeight="1">
      <c r="B4360" s="212"/>
      <c r="K4360" s="343"/>
      <c r="P4360" s="466"/>
      <c r="Q4360" s="467"/>
      <c r="R4360" s="468"/>
      <c r="S4360" s="470"/>
      <c r="T4360" s="470"/>
      <c r="U4360" s="470"/>
      <c r="V4360" s="470"/>
      <c r="W4360" s="350"/>
      <c r="X4360" s="350"/>
      <c r="Y4360" s="470"/>
      <c r="Z4360" s="470"/>
      <c r="AA4360" s="470"/>
      <c r="AB4360" s="470"/>
      <c r="AC4360" s="483"/>
      <c r="AD4360" s="466"/>
      <c r="AE4360" s="467"/>
    </row>
    <row r="4361" spans="2:31" ht="3.65" customHeight="1">
      <c r="B4361" s="212"/>
      <c r="K4361" s="343"/>
      <c r="P4361" s="466"/>
      <c r="Q4361" s="467"/>
      <c r="R4361" s="468"/>
      <c r="S4361" s="470"/>
      <c r="T4361" s="470"/>
      <c r="U4361" s="470"/>
      <c r="V4361" s="470"/>
      <c r="W4361" s="350"/>
      <c r="X4361" s="350"/>
      <c r="Y4361" s="470"/>
      <c r="Z4361" s="470"/>
      <c r="AA4361" s="470"/>
      <c r="AB4361" s="470"/>
      <c r="AC4361" s="483"/>
      <c r="AD4361" s="466"/>
      <c r="AE4361" s="467"/>
    </row>
    <row r="4362" spans="2:31" ht="3.65" customHeight="1">
      <c r="B4362" s="212"/>
      <c r="K4362" s="343"/>
      <c r="P4362" s="466"/>
      <c r="Q4362" s="467"/>
      <c r="R4362" s="468"/>
      <c r="S4362" s="470"/>
      <c r="T4362" s="470"/>
      <c r="U4362" s="470"/>
      <c r="V4362" s="470"/>
      <c r="W4362" s="350"/>
      <c r="X4362" s="350"/>
      <c r="Y4362" s="470"/>
      <c r="Z4362" s="470"/>
      <c r="AA4362" s="470"/>
      <c r="AB4362" s="470"/>
      <c r="AC4362" s="483"/>
      <c r="AD4362" s="466"/>
      <c r="AE4362" s="467"/>
    </row>
    <row r="4363" spans="2:31" ht="3.65" customHeight="1">
      <c r="B4363" s="212"/>
      <c r="K4363" s="343"/>
      <c r="P4363" s="466"/>
      <c r="Q4363" s="467"/>
      <c r="R4363" s="468"/>
      <c r="S4363" s="470"/>
      <c r="T4363" s="470"/>
      <c r="U4363" s="470"/>
      <c r="V4363" s="470"/>
      <c r="W4363" s="350"/>
      <c r="X4363" s="350"/>
      <c r="Y4363" s="470"/>
      <c r="Z4363" s="470"/>
      <c r="AA4363" s="470"/>
      <c r="AB4363" s="470"/>
      <c r="AC4363" s="483"/>
      <c r="AD4363" s="466"/>
      <c r="AE4363" s="467"/>
    </row>
    <row r="4364" spans="2:31" ht="3.65" customHeight="1">
      <c r="B4364" s="212"/>
      <c r="K4364" s="343"/>
      <c r="P4364" s="466"/>
      <c r="Q4364" s="467"/>
      <c r="R4364" s="468"/>
      <c r="S4364" s="470"/>
      <c r="T4364" s="470"/>
      <c r="U4364" s="470"/>
      <c r="V4364" s="470"/>
      <c r="W4364" s="350"/>
      <c r="X4364" s="350"/>
      <c r="Y4364" s="470"/>
      <c r="Z4364" s="470"/>
      <c r="AA4364" s="470"/>
      <c r="AB4364" s="470"/>
      <c r="AC4364" s="483"/>
      <c r="AD4364" s="466"/>
      <c r="AE4364" s="467"/>
    </row>
    <row r="4365" spans="2:31" ht="3.65" customHeight="1">
      <c r="B4365" s="212"/>
      <c r="K4365" s="343"/>
      <c r="P4365" s="466"/>
      <c r="Q4365" s="467"/>
      <c r="R4365" s="468"/>
      <c r="S4365" s="470"/>
      <c r="T4365" s="470"/>
      <c r="U4365" s="470"/>
      <c r="V4365" s="470"/>
      <c r="W4365" s="350"/>
      <c r="X4365" s="350"/>
      <c r="Y4365" s="470"/>
      <c r="Z4365" s="470"/>
      <c r="AA4365" s="470"/>
      <c r="AB4365" s="470"/>
      <c r="AC4365" s="483"/>
      <c r="AD4365" s="466"/>
      <c r="AE4365" s="467"/>
    </row>
    <row r="4366" spans="2:31" ht="3.65" customHeight="1">
      <c r="B4366" s="212"/>
      <c r="K4366" s="343"/>
      <c r="P4366" s="466"/>
      <c r="Q4366" s="467"/>
      <c r="R4366" s="468"/>
      <c r="S4366" s="470"/>
      <c r="T4366" s="470"/>
      <c r="U4366" s="470"/>
      <c r="V4366" s="470"/>
      <c r="W4366" s="350"/>
      <c r="X4366" s="350"/>
      <c r="Y4366" s="470"/>
      <c r="Z4366" s="470"/>
      <c r="AA4366" s="470"/>
      <c r="AB4366" s="470"/>
      <c r="AC4366" s="483"/>
      <c r="AD4366" s="466"/>
      <c r="AE4366" s="467"/>
    </row>
    <row r="4367" spans="2:31" ht="3.65" customHeight="1">
      <c r="B4367" s="212"/>
      <c r="K4367" s="343"/>
      <c r="P4367" s="466"/>
      <c r="Q4367" s="467"/>
      <c r="R4367" s="468"/>
      <c r="S4367" s="470"/>
      <c r="T4367" s="470"/>
      <c r="U4367" s="470"/>
      <c r="V4367" s="470"/>
      <c r="W4367" s="350"/>
      <c r="X4367" s="350"/>
      <c r="Y4367" s="470"/>
      <c r="Z4367" s="470"/>
      <c r="AA4367" s="470"/>
      <c r="AB4367" s="470"/>
      <c r="AC4367" s="483"/>
      <c r="AD4367" s="466"/>
      <c r="AE4367" s="467"/>
    </row>
    <row r="4368" spans="2:31" ht="3.65" customHeight="1">
      <c r="B4368" s="212"/>
      <c r="K4368" s="343"/>
      <c r="P4368" s="466"/>
      <c r="Q4368" s="467"/>
      <c r="R4368" s="468"/>
      <c r="S4368" s="470"/>
      <c r="T4368" s="470"/>
      <c r="U4368" s="470"/>
      <c r="V4368" s="470"/>
      <c r="W4368" s="350"/>
      <c r="X4368" s="350"/>
      <c r="Y4368" s="470"/>
      <c r="Z4368" s="470"/>
      <c r="AA4368" s="470"/>
      <c r="AB4368" s="470"/>
      <c r="AC4368" s="483"/>
      <c r="AD4368" s="466"/>
      <c r="AE4368" s="467"/>
    </row>
    <row r="4369" spans="2:31" ht="3.65" customHeight="1">
      <c r="B4369" s="212"/>
      <c r="K4369" s="343"/>
      <c r="P4369" s="466"/>
      <c r="Q4369" s="467"/>
      <c r="R4369" s="468"/>
      <c r="S4369" s="470"/>
      <c r="T4369" s="470"/>
      <c r="U4369" s="470"/>
      <c r="V4369" s="470"/>
      <c r="W4369" s="350"/>
      <c r="X4369" s="350"/>
      <c r="Y4369" s="470"/>
      <c r="Z4369" s="470"/>
      <c r="AA4369" s="470"/>
      <c r="AB4369" s="470"/>
      <c r="AC4369" s="483"/>
      <c r="AD4369" s="466"/>
      <c r="AE4369" s="467"/>
    </row>
    <row r="4370" spans="2:31" ht="3.65" customHeight="1">
      <c r="B4370" s="212"/>
      <c r="K4370" s="343"/>
      <c r="P4370" s="466"/>
      <c r="Q4370" s="467"/>
      <c r="R4370" s="468"/>
      <c r="S4370" s="470"/>
      <c r="T4370" s="470"/>
      <c r="U4370" s="470"/>
      <c r="V4370" s="470"/>
      <c r="W4370" s="350"/>
      <c r="X4370" s="350"/>
      <c r="Y4370" s="470"/>
      <c r="Z4370" s="470"/>
      <c r="AA4370" s="470"/>
      <c r="AB4370" s="470"/>
      <c r="AC4370" s="483"/>
      <c r="AD4370" s="466"/>
      <c r="AE4370" s="467"/>
    </row>
    <row r="4371" spans="2:31" ht="3.65" customHeight="1">
      <c r="B4371" s="212"/>
      <c r="K4371" s="343"/>
      <c r="P4371" s="466"/>
      <c r="Q4371" s="467"/>
      <c r="R4371" s="468"/>
      <c r="S4371" s="470"/>
      <c r="T4371" s="470"/>
      <c r="U4371" s="470"/>
      <c r="V4371" s="470"/>
      <c r="W4371" s="350"/>
      <c r="X4371" s="350"/>
      <c r="Y4371" s="470"/>
      <c r="Z4371" s="470"/>
      <c r="AA4371" s="470"/>
      <c r="AB4371" s="470"/>
      <c r="AC4371" s="483"/>
      <c r="AD4371" s="466"/>
      <c r="AE4371" s="467"/>
    </row>
    <row r="4372" spans="2:31" ht="3.65" customHeight="1">
      <c r="B4372" s="212"/>
      <c r="K4372" s="343"/>
      <c r="P4372" s="466"/>
      <c r="Q4372" s="467"/>
      <c r="R4372" s="468"/>
      <c r="S4372" s="470"/>
      <c r="T4372" s="470"/>
      <c r="U4372" s="470"/>
      <c r="V4372" s="470"/>
      <c r="W4372" s="350"/>
      <c r="X4372" s="350"/>
      <c r="Y4372" s="470"/>
      <c r="Z4372" s="470"/>
      <c r="AA4372" s="470"/>
      <c r="AB4372" s="470"/>
      <c r="AC4372" s="483"/>
      <c r="AD4372" s="466"/>
      <c r="AE4372" s="467"/>
    </row>
    <row r="4373" spans="2:31" ht="3.65" customHeight="1">
      <c r="B4373" s="212"/>
      <c r="K4373" s="343"/>
      <c r="P4373" s="466"/>
      <c r="Q4373" s="467"/>
      <c r="R4373" s="468"/>
      <c r="S4373" s="470"/>
      <c r="T4373" s="470"/>
      <c r="U4373" s="470"/>
      <c r="V4373" s="470"/>
      <c r="W4373" s="350"/>
      <c r="X4373" s="350"/>
      <c r="Y4373" s="470"/>
      <c r="Z4373" s="470"/>
      <c r="AA4373" s="470"/>
      <c r="AB4373" s="470"/>
      <c r="AC4373" s="483"/>
      <c r="AD4373" s="466"/>
      <c r="AE4373" s="467"/>
    </row>
    <row r="4374" spans="2:31" ht="3.65" customHeight="1">
      <c r="B4374" s="212"/>
      <c r="K4374" s="343"/>
      <c r="P4374" s="466"/>
      <c r="Q4374" s="467"/>
      <c r="R4374" s="468"/>
      <c r="S4374" s="470"/>
      <c r="T4374" s="470"/>
      <c r="U4374" s="470"/>
      <c r="V4374" s="470"/>
      <c r="W4374" s="350"/>
      <c r="X4374" s="350"/>
      <c r="Y4374" s="470"/>
      <c r="Z4374" s="470"/>
      <c r="AA4374" s="470"/>
      <c r="AB4374" s="470"/>
      <c r="AC4374" s="483"/>
      <c r="AD4374" s="466"/>
      <c r="AE4374" s="467"/>
    </row>
    <row r="4375" spans="2:31" ht="3.65" customHeight="1">
      <c r="B4375" s="212"/>
      <c r="K4375" s="343"/>
      <c r="P4375" s="466"/>
      <c r="Q4375" s="467"/>
      <c r="R4375" s="468"/>
      <c r="S4375" s="470"/>
      <c r="T4375" s="470"/>
      <c r="U4375" s="470"/>
      <c r="V4375" s="470"/>
      <c r="W4375" s="350"/>
      <c r="X4375" s="350"/>
      <c r="Y4375" s="470"/>
      <c r="Z4375" s="470"/>
      <c r="AA4375" s="470"/>
      <c r="AB4375" s="470"/>
      <c r="AC4375" s="483"/>
      <c r="AD4375" s="466"/>
      <c r="AE4375" s="467"/>
    </row>
    <row r="4376" spans="2:31" ht="3.65" customHeight="1">
      <c r="B4376" s="212"/>
      <c r="K4376" s="343"/>
      <c r="P4376" s="466"/>
      <c r="Q4376" s="467"/>
      <c r="R4376" s="468"/>
      <c r="S4376" s="470"/>
      <c r="T4376" s="470"/>
      <c r="U4376" s="470"/>
      <c r="V4376" s="470"/>
      <c r="W4376" s="350"/>
      <c r="X4376" s="350"/>
      <c r="Y4376" s="470"/>
      <c r="Z4376" s="470"/>
      <c r="AA4376" s="470"/>
      <c r="AB4376" s="470"/>
      <c r="AC4376" s="483"/>
      <c r="AD4376" s="466"/>
      <c r="AE4376" s="467"/>
    </row>
    <row r="4377" spans="2:31" ht="3.65" customHeight="1">
      <c r="B4377" s="212"/>
      <c r="K4377" s="343"/>
      <c r="P4377" s="466"/>
      <c r="Q4377" s="467"/>
      <c r="R4377" s="468"/>
      <c r="S4377" s="470"/>
      <c r="T4377" s="470"/>
      <c r="U4377" s="470"/>
      <c r="V4377" s="470"/>
      <c r="W4377" s="350"/>
      <c r="X4377" s="350"/>
      <c r="Y4377" s="470"/>
      <c r="Z4377" s="470"/>
      <c r="AA4377" s="470"/>
      <c r="AB4377" s="470"/>
      <c r="AC4377" s="483"/>
      <c r="AD4377" s="466"/>
      <c r="AE4377" s="467"/>
    </row>
    <row r="4378" spans="2:31" ht="3.65" customHeight="1">
      <c r="B4378" s="212"/>
      <c r="K4378" s="343"/>
      <c r="P4378" s="466"/>
      <c r="Q4378" s="467"/>
      <c r="R4378" s="468"/>
      <c r="S4378" s="470"/>
      <c r="T4378" s="470"/>
      <c r="U4378" s="470"/>
      <c r="V4378" s="470"/>
      <c r="W4378" s="350"/>
      <c r="X4378" s="350"/>
      <c r="Y4378" s="470"/>
      <c r="Z4378" s="470"/>
      <c r="AA4378" s="470"/>
      <c r="AB4378" s="470"/>
      <c r="AC4378" s="483"/>
      <c r="AD4378" s="466"/>
      <c r="AE4378" s="467"/>
    </row>
    <row r="4379" spans="2:31" ht="3.65" customHeight="1">
      <c r="B4379" s="212"/>
      <c r="K4379" s="343"/>
      <c r="P4379" s="466"/>
      <c r="Q4379" s="467"/>
      <c r="R4379" s="468"/>
      <c r="S4379" s="470"/>
      <c r="T4379" s="470"/>
      <c r="U4379" s="470"/>
      <c r="V4379" s="470"/>
      <c r="W4379" s="350"/>
      <c r="X4379" s="350"/>
      <c r="Y4379" s="470"/>
      <c r="Z4379" s="470"/>
      <c r="AA4379" s="470"/>
      <c r="AB4379" s="470"/>
      <c r="AC4379" s="483"/>
      <c r="AD4379" s="466"/>
      <c r="AE4379" s="467"/>
    </row>
    <row r="4380" spans="2:31" ht="3.65" customHeight="1">
      <c r="B4380" s="212"/>
      <c r="K4380" s="343"/>
      <c r="P4380" s="466"/>
      <c r="Q4380" s="467"/>
      <c r="R4380" s="468"/>
      <c r="S4380" s="470"/>
      <c r="T4380" s="470"/>
      <c r="U4380" s="470"/>
      <c r="V4380" s="470"/>
      <c r="W4380" s="350"/>
      <c r="X4380" s="350"/>
      <c r="Y4380" s="470"/>
      <c r="Z4380" s="470"/>
      <c r="AA4380" s="470"/>
      <c r="AB4380" s="470"/>
      <c r="AC4380" s="483"/>
      <c r="AD4380" s="466"/>
      <c r="AE4380" s="467"/>
    </row>
    <row r="4381" spans="2:31" ht="3.65" customHeight="1">
      <c r="B4381" s="212"/>
      <c r="K4381" s="343"/>
      <c r="P4381" s="466"/>
      <c r="Q4381" s="467"/>
      <c r="R4381" s="468"/>
      <c r="S4381" s="470"/>
      <c r="T4381" s="470"/>
      <c r="U4381" s="470"/>
      <c r="V4381" s="470"/>
      <c r="W4381" s="350"/>
      <c r="X4381" s="350"/>
      <c r="Y4381" s="470"/>
      <c r="Z4381" s="470"/>
      <c r="AA4381" s="470"/>
      <c r="AB4381" s="470"/>
      <c r="AC4381" s="483"/>
      <c r="AD4381" s="466"/>
      <c r="AE4381" s="467"/>
    </row>
    <row r="4382" spans="2:31" ht="3.65" customHeight="1">
      <c r="B4382" s="212"/>
      <c r="K4382" s="343"/>
      <c r="P4382" s="466"/>
      <c r="Q4382" s="467"/>
      <c r="R4382" s="468"/>
      <c r="S4382" s="470"/>
      <c r="T4382" s="470"/>
      <c r="U4382" s="470"/>
      <c r="V4382" s="470"/>
      <c r="W4382" s="350"/>
      <c r="X4382" s="350"/>
      <c r="Y4382" s="470"/>
      <c r="Z4382" s="470"/>
      <c r="AA4382" s="470"/>
      <c r="AB4382" s="470"/>
      <c r="AC4382" s="483"/>
      <c r="AD4382" s="466"/>
      <c r="AE4382" s="467"/>
    </row>
    <row r="4383" spans="2:31" ht="3.65" customHeight="1">
      <c r="B4383" s="212"/>
      <c r="K4383" s="343"/>
      <c r="P4383" s="466"/>
      <c r="Q4383" s="467"/>
      <c r="R4383" s="468"/>
      <c r="S4383" s="470"/>
      <c r="T4383" s="470"/>
      <c r="U4383" s="470"/>
      <c r="V4383" s="470"/>
      <c r="W4383" s="350"/>
      <c r="X4383" s="350"/>
      <c r="Y4383" s="470"/>
      <c r="Z4383" s="470"/>
      <c r="AA4383" s="470"/>
      <c r="AB4383" s="470"/>
      <c r="AC4383" s="483"/>
      <c r="AD4383" s="466"/>
      <c r="AE4383" s="467"/>
    </row>
    <row r="4384" spans="2:31" ht="3.65" customHeight="1">
      <c r="B4384" s="212"/>
      <c r="K4384" s="343"/>
      <c r="P4384" s="466"/>
      <c r="Q4384" s="467"/>
      <c r="R4384" s="468"/>
      <c r="S4384" s="470"/>
      <c r="T4384" s="470"/>
      <c r="U4384" s="470"/>
      <c r="V4384" s="470"/>
      <c r="W4384" s="350"/>
      <c r="X4384" s="350"/>
      <c r="Y4384" s="470"/>
      <c r="Z4384" s="470"/>
      <c r="AA4384" s="470"/>
      <c r="AB4384" s="470"/>
      <c r="AC4384" s="483"/>
      <c r="AD4384" s="466"/>
      <c r="AE4384" s="467"/>
    </row>
    <row r="4385" spans="2:31" ht="3.65" customHeight="1">
      <c r="B4385" s="212"/>
      <c r="K4385" s="343"/>
      <c r="P4385" s="466"/>
      <c r="Q4385" s="467"/>
      <c r="R4385" s="468"/>
      <c r="S4385" s="470"/>
      <c r="T4385" s="470"/>
      <c r="U4385" s="470"/>
      <c r="V4385" s="470"/>
      <c r="W4385" s="350"/>
      <c r="X4385" s="350"/>
      <c r="Y4385" s="470"/>
      <c r="Z4385" s="470"/>
      <c r="AA4385" s="470"/>
      <c r="AB4385" s="470"/>
      <c r="AC4385" s="483"/>
      <c r="AD4385" s="466"/>
      <c r="AE4385" s="467"/>
    </row>
    <row r="4386" spans="2:31" ht="3.65" customHeight="1">
      <c r="B4386" s="212"/>
      <c r="K4386" s="343"/>
      <c r="P4386" s="466"/>
      <c r="Q4386" s="467"/>
      <c r="R4386" s="468"/>
      <c r="S4386" s="470"/>
      <c r="T4386" s="470"/>
      <c r="U4386" s="470"/>
      <c r="V4386" s="470"/>
      <c r="W4386" s="350"/>
      <c r="X4386" s="350"/>
      <c r="Y4386" s="470"/>
      <c r="Z4386" s="470"/>
      <c r="AA4386" s="470"/>
      <c r="AB4386" s="470"/>
      <c r="AC4386" s="483"/>
      <c r="AD4386" s="466"/>
      <c r="AE4386" s="467"/>
    </row>
    <row r="4387" spans="2:31" ht="3.65" customHeight="1">
      <c r="B4387" s="212"/>
      <c r="K4387" s="343"/>
      <c r="P4387" s="466"/>
      <c r="Q4387" s="467"/>
      <c r="R4387" s="468"/>
      <c r="S4387" s="470"/>
      <c r="T4387" s="470"/>
      <c r="U4387" s="470"/>
      <c r="V4387" s="470"/>
      <c r="W4387" s="350"/>
      <c r="X4387" s="350"/>
      <c r="Y4387" s="470"/>
      <c r="Z4387" s="470"/>
      <c r="AA4387" s="470"/>
      <c r="AB4387" s="470"/>
      <c r="AC4387" s="483"/>
      <c r="AD4387" s="466"/>
      <c r="AE4387" s="467"/>
    </row>
    <row r="4388" spans="2:31" ht="3.65" customHeight="1">
      <c r="B4388" s="212"/>
      <c r="K4388" s="343"/>
      <c r="P4388" s="466"/>
      <c r="Q4388" s="467"/>
      <c r="R4388" s="468"/>
      <c r="S4388" s="470"/>
      <c r="T4388" s="470"/>
      <c r="U4388" s="470"/>
      <c r="V4388" s="470"/>
      <c r="W4388" s="350"/>
      <c r="X4388" s="350"/>
      <c r="Y4388" s="470"/>
      <c r="Z4388" s="470"/>
      <c r="AA4388" s="470"/>
      <c r="AB4388" s="470"/>
      <c r="AC4388" s="483"/>
      <c r="AD4388" s="466"/>
      <c r="AE4388" s="467"/>
    </row>
    <row r="4389" spans="2:31" ht="3.65" customHeight="1">
      <c r="B4389" s="212"/>
      <c r="K4389" s="343"/>
      <c r="P4389" s="466"/>
      <c r="Q4389" s="467"/>
      <c r="R4389" s="468"/>
      <c r="S4389" s="470"/>
      <c r="T4389" s="470"/>
      <c r="U4389" s="470"/>
      <c r="V4389" s="470"/>
      <c r="W4389" s="350"/>
      <c r="X4389" s="350"/>
      <c r="Y4389" s="470"/>
      <c r="Z4389" s="470"/>
      <c r="AA4389" s="470"/>
      <c r="AB4389" s="470"/>
      <c r="AC4389" s="483"/>
      <c r="AD4389" s="466"/>
      <c r="AE4389" s="467"/>
    </row>
    <row r="4390" spans="2:31" ht="3.65" customHeight="1">
      <c r="B4390" s="212"/>
      <c r="K4390" s="343"/>
      <c r="P4390" s="466"/>
      <c r="Q4390" s="467"/>
      <c r="R4390" s="468"/>
      <c r="S4390" s="470"/>
      <c r="T4390" s="470"/>
      <c r="U4390" s="470"/>
      <c r="V4390" s="470"/>
      <c r="W4390" s="350"/>
      <c r="X4390" s="350"/>
      <c r="Y4390" s="470"/>
      <c r="Z4390" s="470"/>
      <c r="AA4390" s="470"/>
      <c r="AB4390" s="470"/>
      <c r="AC4390" s="483"/>
      <c r="AD4390" s="466"/>
      <c r="AE4390" s="467"/>
    </row>
    <row r="4391" spans="2:31" ht="3.65" customHeight="1">
      <c r="B4391" s="212"/>
      <c r="K4391" s="343"/>
      <c r="P4391" s="466"/>
      <c r="Q4391" s="467"/>
      <c r="R4391" s="482"/>
      <c r="S4391" s="470"/>
      <c r="T4391" s="470"/>
      <c r="U4391" s="470"/>
      <c r="V4391" s="470"/>
      <c r="W4391" s="350"/>
      <c r="X4391" s="350"/>
      <c r="Y4391" s="470"/>
      <c r="Z4391" s="470"/>
      <c r="AA4391" s="470"/>
      <c r="AB4391" s="470"/>
      <c r="AC4391" s="483"/>
      <c r="AD4391" s="466"/>
      <c r="AE4391" s="467"/>
    </row>
    <row r="4392" spans="2:31" ht="3.65" customHeight="1">
      <c r="B4392" s="212"/>
      <c r="K4392" s="343"/>
      <c r="P4392" s="466"/>
      <c r="Q4392" s="467"/>
      <c r="R4392" s="468"/>
      <c r="S4392" s="470"/>
      <c r="T4392" s="470"/>
      <c r="U4392" s="470"/>
      <c r="V4392" s="470"/>
      <c r="W4392" s="470"/>
      <c r="X4392" s="470"/>
      <c r="Y4392" s="470"/>
      <c r="Z4392" s="470"/>
      <c r="AA4392" s="470"/>
      <c r="AB4392" s="470"/>
      <c r="AC4392" s="483"/>
      <c r="AD4392" s="466"/>
      <c r="AE4392" s="467"/>
    </row>
    <row r="4393" spans="2:31" ht="3.65" customHeight="1">
      <c r="B4393" s="212"/>
      <c r="K4393" s="343"/>
      <c r="P4393" s="466"/>
      <c r="Q4393" s="467"/>
      <c r="R4393" s="468"/>
      <c r="S4393" s="470"/>
      <c r="T4393" s="470"/>
      <c r="U4393" s="470"/>
      <c r="V4393" s="470"/>
      <c r="W4393" s="470"/>
      <c r="X4393" s="470"/>
      <c r="Y4393" s="470"/>
      <c r="Z4393" s="470"/>
      <c r="AA4393" s="470"/>
      <c r="AB4393" s="470"/>
      <c r="AC4393" s="470"/>
      <c r="AD4393" s="466"/>
      <c r="AE4393" s="467"/>
    </row>
    <row r="4394" spans="2:31" ht="3.65" customHeight="1">
      <c r="B4394" s="212"/>
      <c r="K4394" s="343"/>
      <c r="P4394" s="466"/>
      <c r="Q4394" s="467"/>
      <c r="R4394" s="468"/>
      <c r="S4394" s="470"/>
      <c r="T4394" s="470"/>
      <c r="U4394" s="470"/>
      <c r="V4394" s="470"/>
      <c r="W4394" s="470"/>
      <c r="X4394" s="470"/>
      <c r="Y4394" s="470"/>
      <c r="Z4394" s="470"/>
      <c r="AA4394" s="470"/>
      <c r="AB4394" s="470"/>
      <c r="AC4394" s="470"/>
      <c r="AD4394" s="466"/>
      <c r="AE4394" s="467"/>
    </row>
    <row r="4395" spans="2:31" ht="3.65" customHeight="1">
      <c r="B4395" s="212"/>
      <c r="K4395" s="343"/>
      <c r="P4395" s="466"/>
      <c r="Q4395" s="467"/>
      <c r="R4395" s="468"/>
      <c r="S4395" s="470"/>
      <c r="T4395" s="470"/>
      <c r="U4395" s="470"/>
      <c r="V4395" s="470"/>
      <c r="W4395" s="470"/>
      <c r="X4395" s="470"/>
      <c r="Y4395" s="470"/>
      <c r="Z4395" s="470"/>
      <c r="AA4395" s="470"/>
      <c r="AB4395" s="470"/>
      <c r="AC4395" s="470"/>
      <c r="AD4395" s="466"/>
      <c r="AE4395" s="467"/>
    </row>
    <row r="4396" spans="2:31" ht="3.65" customHeight="1">
      <c r="B4396" s="212"/>
      <c r="K4396" s="343"/>
      <c r="P4396" s="466"/>
      <c r="Q4396" s="467"/>
      <c r="R4396" s="468"/>
      <c r="S4396" s="470"/>
      <c r="T4396" s="470"/>
      <c r="U4396" s="470"/>
      <c r="V4396" s="470"/>
      <c r="W4396" s="470"/>
      <c r="X4396" s="470"/>
      <c r="Y4396" s="470"/>
      <c r="Z4396" s="470"/>
      <c r="AA4396" s="470"/>
      <c r="AB4396" s="470"/>
      <c r="AC4396" s="470"/>
      <c r="AD4396" s="466"/>
      <c r="AE4396" s="467"/>
    </row>
    <row r="4397" spans="2:31" ht="3.65" customHeight="1">
      <c r="B4397" s="212"/>
      <c r="K4397" s="343"/>
      <c r="P4397" s="466"/>
      <c r="Q4397" s="467"/>
      <c r="R4397" s="468"/>
      <c r="S4397" s="470"/>
      <c r="T4397" s="470"/>
      <c r="U4397" s="470"/>
      <c r="V4397" s="470"/>
      <c r="W4397" s="470"/>
      <c r="X4397" s="470"/>
      <c r="Y4397" s="470"/>
      <c r="Z4397" s="470"/>
      <c r="AA4397" s="470"/>
      <c r="AB4397" s="470"/>
      <c r="AC4397" s="470"/>
      <c r="AD4397" s="466"/>
      <c r="AE4397" s="467"/>
    </row>
    <row r="4398" spans="2:31" ht="3.65" customHeight="1">
      <c r="B4398" s="212"/>
      <c r="K4398" s="343"/>
      <c r="P4398" s="466"/>
      <c r="Q4398" s="467"/>
      <c r="R4398" s="468"/>
      <c r="S4398" s="470"/>
      <c r="T4398" s="470"/>
      <c r="U4398" s="470"/>
      <c r="V4398" s="470"/>
      <c r="W4398" s="470"/>
      <c r="X4398" s="470"/>
      <c r="Y4398" s="470"/>
      <c r="Z4398" s="470"/>
      <c r="AA4398" s="470"/>
      <c r="AB4398" s="470"/>
      <c r="AC4398" s="470"/>
      <c r="AD4398" s="466"/>
      <c r="AE4398" s="467"/>
    </row>
    <row r="4399" spans="2:31" ht="3.65" customHeight="1">
      <c r="B4399" s="212"/>
      <c r="K4399" s="343"/>
      <c r="P4399" s="466"/>
      <c r="Q4399" s="467"/>
      <c r="R4399" s="468"/>
      <c r="S4399" s="470"/>
      <c r="T4399" s="470"/>
      <c r="U4399" s="470"/>
      <c r="V4399" s="470"/>
      <c r="W4399" s="470"/>
      <c r="X4399" s="470"/>
      <c r="Y4399" s="470"/>
      <c r="Z4399" s="470"/>
      <c r="AA4399" s="470"/>
      <c r="AB4399" s="470"/>
      <c r="AC4399" s="470"/>
      <c r="AD4399" s="466"/>
      <c r="AE4399" s="467"/>
    </row>
    <row r="4400" spans="2:31" ht="3.65" customHeight="1">
      <c r="B4400" s="212"/>
      <c r="K4400" s="343"/>
      <c r="P4400" s="466"/>
      <c r="Q4400" s="467"/>
      <c r="R4400" s="468"/>
      <c r="S4400" s="470"/>
      <c r="T4400" s="470"/>
      <c r="U4400" s="470"/>
      <c r="V4400" s="470"/>
      <c r="W4400" s="470"/>
      <c r="X4400" s="470"/>
      <c r="Y4400" s="470"/>
      <c r="Z4400" s="470"/>
      <c r="AA4400" s="470"/>
      <c r="AB4400" s="470"/>
      <c r="AC4400" s="470"/>
      <c r="AD4400" s="466"/>
      <c r="AE4400" s="467"/>
    </row>
    <row r="4401" spans="2:31" ht="3.65" customHeight="1">
      <c r="B4401" s="212"/>
      <c r="K4401" s="343"/>
      <c r="P4401" s="466"/>
      <c r="Q4401" s="467"/>
      <c r="R4401" s="468"/>
      <c r="S4401" s="470"/>
      <c r="T4401" s="470"/>
      <c r="U4401" s="470"/>
      <c r="V4401" s="470"/>
      <c r="W4401" s="470"/>
      <c r="X4401" s="470"/>
      <c r="Y4401" s="470"/>
      <c r="Z4401" s="470"/>
      <c r="AA4401" s="470"/>
      <c r="AB4401" s="470"/>
      <c r="AC4401" s="470"/>
      <c r="AD4401" s="466"/>
      <c r="AE4401" s="467"/>
    </row>
    <row r="4402" spans="2:31" ht="3.65" customHeight="1">
      <c r="B4402" s="212"/>
      <c r="K4402" s="343"/>
      <c r="P4402" s="466"/>
      <c r="Q4402" s="467"/>
      <c r="R4402" s="468"/>
      <c r="S4402" s="470"/>
      <c r="T4402" s="470"/>
      <c r="U4402" s="470"/>
      <c r="V4402" s="470"/>
      <c r="W4402" s="470"/>
      <c r="X4402" s="470"/>
      <c r="Y4402" s="470"/>
      <c r="Z4402" s="470"/>
      <c r="AA4402" s="470"/>
      <c r="AB4402" s="470"/>
      <c r="AC4402" s="470"/>
      <c r="AD4402" s="466"/>
      <c r="AE4402" s="467"/>
    </row>
    <row r="4403" spans="2:31" ht="3.65" customHeight="1">
      <c r="B4403" s="212"/>
      <c r="K4403" s="343"/>
      <c r="P4403" s="466"/>
      <c r="Q4403" s="467"/>
      <c r="R4403" s="468"/>
      <c r="S4403" s="470"/>
      <c r="T4403" s="470"/>
      <c r="U4403" s="470"/>
      <c r="V4403" s="470"/>
      <c r="W4403" s="470"/>
      <c r="X4403" s="470"/>
      <c r="Y4403" s="470"/>
      <c r="Z4403" s="470"/>
      <c r="AA4403" s="470"/>
      <c r="AB4403" s="470"/>
      <c r="AC4403" s="470"/>
      <c r="AD4403" s="466"/>
      <c r="AE4403" s="467"/>
    </row>
    <row r="4404" spans="2:31" ht="3.65" customHeight="1">
      <c r="B4404" s="212"/>
      <c r="K4404" s="343"/>
      <c r="P4404" s="466"/>
      <c r="Q4404" s="467"/>
      <c r="R4404" s="468"/>
      <c r="S4404" s="470"/>
      <c r="T4404" s="470"/>
      <c r="U4404" s="470"/>
      <c r="V4404" s="470"/>
      <c r="W4404" s="470"/>
      <c r="X4404" s="470"/>
      <c r="Y4404" s="470"/>
      <c r="Z4404" s="470"/>
      <c r="AA4404" s="470"/>
      <c r="AB4404" s="470"/>
      <c r="AC4404" s="470"/>
      <c r="AD4404" s="466"/>
      <c r="AE4404" s="467"/>
    </row>
    <row r="4405" spans="2:31" ht="3.65" customHeight="1">
      <c r="B4405" s="212"/>
      <c r="K4405" s="343"/>
      <c r="P4405" s="466"/>
      <c r="Q4405" s="467"/>
      <c r="R4405" s="468"/>
      <c r="S4405" s="470"/>
      <c r="T4405" s="470"/>
      <c r="U4405" s="470"/>
      <c r="V4405" s="470"/>
      <c r="W4405" s="470"/>
      <c r="X4405" s="470"/>
      <c r="Y4405" s="470"/>
      <c r="Z4405" s="470"/>
      <c r="AA4405" s="470"/>
      <c r="AB4405" s="470"/>
      <c r="AC4405" s="470"/>
      <c r="AD4405" s="466"/>
      <c r="AE4405" s="467"/>
    </row>
    <row r="4406" spans="2:31" ht="3.65" customHeight="1">
      <c r="B4406" s="212"/>
      <c r="K4406" s="343"/>
      <c r="P4406" s="466"/>
      <c r="Q4406" s="467"/>
      <c r="R4406" s="468"/>
      <c r="S4406" s="470"/>
      <c r="T4406" s="470"/>
      <c r="U4406" s="470"/>
      <c r="V4406" s="470"/>
      <c r="W4406" s="470"/>
      <c r="X4406" s="470"/>
      <c r="Y4406" s="470"/>
      <c r="Z4406" s="470"/>
      <c r="AA4406" s="470"/>
      <c r="AB4406" s="470"/>
      <c r="AC4406" s="470"/>
      <c r="AD4406" s="466"/>
      <c r="AE4406" s="467"/>
    </row>
    <row r="4407" spans="2:31" ht="3.65" customHeight="1">
      <c r="B4407" s="212"/>
      <c r="K4407" s="343"/>
      <c r="P4407" s="466"/>
      <c r="Q4407" s="467"/>
      <c r="R4407" s="468"/>
      <c r="S4407" s="470"/>
      <c r="T4407" s="470"/>
      <c r="U4407" s="470"/>
      <c r="V4407" s="470"/>
      <c r="W4407" s="470"/>
      <c r="X4407" s="470"/>
      <c r="Y4407" s="470"/>
      <c r="Z4407" s="470"/>
      <c r="AA4407" s="470"/>
      <c r="AB4407" s="470"/>
      <c r="AC4407" s="470"/>
      <c r="AD4407" s="466"/>
      <c r="AE4407" s="467"/>
    </row>
    <row r="4408" spans="2:31" ht="3.65" customHeight="1">
      <c r="B4408" s="212"/>
      <c r="K4408" s="343"/>
      <c r="P4408" s="466"/>
      <c r="Q4408" s="467"/>
      <c r="R4408" s="468"/>
      <c r="S4408" s="470"/>
      <c r="T4408" s="470"/>
      <c r="U4408" s="470"/>
      <c r="V4408" s="470"/>
      <c r="W4408" s="470"/>
      <c r="X4408" s="470"/>
      <c r="Y4408" s="470"/>
      <c r="Z4408" s="470"/>
      <c r="AA4408" s="470"/>
      <c r="AB4408" s="470"/>
      <c r="AC4408" s="483"/>
      <c r="AD4408" s="466"/>
      <c r="AE4408" s="467"/>
    </row>
    <row r="4409" spans="2:31" ht="3.65" customHeight="1">
      <c r="B4409" s="212"/>
      <c r="K4409" s="343"/>
      <c r="P4409" s="466"/>
      <c r="Q4409" s="467"/>
      <c r="R4409" s="496"/>
      <c r="S4409" s="470"/>
      <c r="T4409" s="470"/>
      <c r="U4409" s="470"/>
      <c r="V4409" s="470"/>
      <c r="W4409" s="470"/>
      <c r="X4409" s="470"/>
      <c r="Y4409" s="470"/>
      <c r="Z4409" s="470"/>
      <c r="AA4409" s="470"/>
      <c r="AB4409" s="470"/>
      <c r="AC4409" s="409"/>
      <c r="AD4409" s="466"/>
      <c r="AE4409" s="467"/>
    </row>
    <row r="4410" spans="2:31" ht="3.65" customHeight="1">
      <c r="B4410" s="212"/>
      <c r="K4410" s="343"/>
      <c r="P4410" s="466"/>
      <c r="Q4410" s="467"/>
      <c r="R4410" s="351"/>
      <c r="S4410" s="352"/>
      <c r="T4410" s="352"/>
      <c r="U4410" s="352"/>
      <c r="V4410" s="352"/>
      <c r="W4410" s="352"/>
      <c r="X4410" s="352"/>
      <c r="Y4410" s="352"/>
      <c r="Z4410" s="352"/>
      <c r="AA4410" s="352"/>
      <c r="AB4410" s="352"/>
      <c r="AC4410" s="361"/>
      <c r="AD4410" s="466"/>
      <c r="AE4410" s="467"/>
    </row>
    <row r="4411" spans="2:31" ht="3.65" customHeight="1">
      <c r="B4411" s="212"/>
      <c r="K4411" s="343"/>
      <c r="P4411" s="466"/>
      <c r="Q4411" s="467"/>
      <c r="R4411" s="351"/>
      <c r="S4411" s="352"/>
      <c r="T4411" s="352"/>
      <c r="U4411" s="352"/>
      <c r="V4411" s="352"/>
      <c r="W4411" s="352"/>
      <c r="X4411" s="352"/>
      <c r="Y4411" s="352"/>
      <c r="Z4411" s="352"/>
      <c r="AA4411" s="352"/>
      <c r="AB4411" s="352"/>
      <c r="AC4411" s="361"/>
      <c r="AD4411" s="466"/>
      <c r="AE4411" s="467"/>
    </row>
    <row r="4412" spans="2:31" ht="3.65" customHeight="1">
      <c r="B4412" s="212"/>
      <c r="K4412" s="343"/>
      <c r="P4412" s="466"/>
      <c r="Q4412" s="467"/>
      <c r="R4412" s="351"/>
      <c r="S4412" s="352"/>
      <c r="T4412" s="352"/>
      <c r="U4412" s="352"/>
      <c r="V4412" s="352"/>
      <c r="W4412" s="352"/>
      <c r="X4412" s="352"/>
      <c r="Y4412" s="352"/>
      <c r="Z4412" s="352"/>
      <c r="AA4412" s="352"/>
      <c r="AB4412" s="352"/>
      <c r="AC4412" s="361"/>
      <c r="AD4412" s="466"/>
      <c r="AE4412" s="467"/>
    </row>
    <row r="4413" spans="2:31" ht="3.65" customHeight="1">
      <c r="B4413" s="212"/>
      <c r="K4413" s="343"/>
      <c r="P4413" s="466"/>
      <c r="Q4413" s="467"/>
      <c r="R4413" s="468"/>
      <c r="S4413" s="470"/>
      <c r="T4413" s="470"/>
      <c r="U4413" s="470"/>
      <c r="V4413" s="470"/>
      <c r="W4413" s="470"/>
      <c r="X4413" s="470"/>
      <c r="Y4413" s="470"/>
      <c r="Z4413" s="470"/>
      <c r="AA4413" s="470"/>
      <c r="AB4413" s="470"/>
      <c r="AC4413" s="470"/>
      <c r="AD4413" s="466"/>
      <c r="AE4413" s="467"/>
    </row>
    <row r="4414" spans="2:31" ht="3.65" customHeight="1">
      <c r="B4414" s="212"/>
      <c r="K4414" s="343"/>
      <c r="P4414" s="466"/>
      <c r="Q4414" s="467"/>
      <c r="R4414" s="468"/>
      <c r="S4414" s="470"/>
      <c r="T4414" s="470"/>
      <c r="U4414" s="470"/>
      <c r="V4414" s="470"/>
      <c r="W4414" s="470"/>
      <c r="X4414" s="470"/>
      <c r="Y4414" s="470"/>
      <c r="Z4414" s="470"/>
      <c r="AA4414" s="470"/>
      <c r="AB4414" s="470"/>
      <c r="AC4414" s="470"/>
      <c r="AD4414" s="466"/>
      <c r="AE4414" s="467"/>
    </row>
    <row r="4415" spans="2:31" ht="3.65" customHeight="1">
      <c r="B4415" s="212"/>
      <c r="K4415" s="343"/>
      <c r="P4415" s="466"/>
      <c r="Q4415" s="467"/>
      <c r="R4415" s="482"/>
      <c r="S4415" s="470"/>
      <c r="T4415" s="470"/>
      <c r="U4415" s="470"/>
      <c r="V4415" s="470"/>
      <c r="W4415" s="470"/>
      <c r="X4415" s="470"/>
      <c r="Y4415" s="470"/>
      <c r="Z4415" s="470"/>
      <c r="AA4415" s="470"/>
      <c r="AB4415" s="470"/>
      <c r="AC4415" s="470"/>
      <c r="AD4415" s="466"/>
      <c r="AE4415" s="467"/>
    </row>
    <row r="4416" spans="2:31" ht="3.65" customHeight="1">
      <c r="B4416" s="212"/>
      <c r="K4416" s="343"/>
      <c r="P4416" s="466"/>
      <c r="Q4416" s="467"/>
      <c r="R4416" s="468"/>
      <c r="S4416" s="470"/>
      <c r="T4416" s="470"/>
      <c r="U4416" s="470"/>
      <c r="V4416" s="470"/>
      <c r="W4416" s="470"/>
      <c r="X4416" s="470"/>
      <c r="Y4416" s="470"/>
      <c r="Z4416" s="994" t="s">
        <v>220</v>
      </c>
      <c r="AA4416" s="994"/>
      <c r="AB4416" s="994"/>
      <c r="AC4416" s="995"/>
      <c r="AD4416" s="466"/>
      <c r="AE4416" s="467"/>
    </row>
    <row r="4417" spans="2:109" ht="3.65" customHeight="1">
      <c r="B4417" s="212"/>
      <c r="K4417" s="343"/>
      <c r="P4417" s="466"/>
      <c r="Q4417" s="467"/>
      <c r="R4417" s="496"/>
      <c r="S4417" s="470"/>
      <c r="T4417" s="470"/>
      <c r="U4417" s="470"/>
      <c r="V4417" s="470"/>
      <c r="W4417" s="470"/>
      <c r="X4417" s="470"/>
      <c r="Y4417" s="470"/>
      <c r="Z4417" s="994"/>
      <c r="AA4417" s="994"/>
      <c r="AB4417" s="994"/>
      <c r="AC4417" s="995"/>
      <c r="AD4417" s="466"/>
      <c r="AE4417" s="467"/>
    </row>
    <row r="4418" spans="2:109" ht="3.65" customHeight="1">
      <c r="B4418" s="212"/>
      <c r="K4418" s="343"/>
      <c r="P4418" s="466"/>
      <c r="Q4418" s="467"/>
      <c r="R4418" s="497"/>
      <c r="S4418" s="498"/>
      <c r="T4418" s="498"/>
      <c r="U4418" s="498"/>
      <c r="V4418" s="498"/>
      <c r="W4418" s="498"/>
      <c r="X4418" s="498"/>
      <c r="Y4418" s="498"/>
      <c r="Z4418" s="1542"/>
      <c r="AA4418" s="1542"/>
      <c r="AB4418" s="1542"/>
      <c r="AC4418" s="1545"/>
      <c r="AD4418" s="466"/>
      <c r="AE4418" s="467"/>
    </row>
    <row r="4419" spans="2:109" ht="3.65" customHeight="1">
      <c r="B4419" s="212"/>
      <c r="K4419" s="343"/>
      <c r="P4419" s="486"/>
      <c r="Q4419" s="487"/>
      <c r="R4419" s="487"/>
      <c r="S4419" s="487"/>
      <c r="T4419" s="487"/>
      <c r="U4419" s="487"/>
      <c r="V4419" s="487"/>
      <c r="W4419" s="487"/>
      <c r="X4419" s="487"/>
      <c r="Y4419" s="487"/>
      <c r="Z4419" s="487"/>
      <c r="AA4419" s="487"/>
      <c r="AB4419" s="487"/>
      <c r="AC4419" s="487"/>
      <c r="AD4419" s="487"/>
      <c r="AE4419" s="488"/>
    </row>
    <row r="4420" spans="2:109" ht="3.65" customHeight="1">
      <c r="B4420" s="212"/>
      <c r="K4420" s="343"/>
      <c r="P4420" s="489"/>
      <c r="Q4420" s="490"/>
      <c r="R4420" s="490"/>
      <c r="S4420" s="490"/>
      <c r="T4420" s="490"/>
      <c r="U4420" s="490"/>
      <c r="V4420" s="490"/>
      <c r="W4420" s="490"/>
      <c r="X4420" s="490"/>
      <c r="Y4420" s="490"/>
      <c r="Z4420" s="490"/>
      <c r="AA4420" s="490"/>
      <c r="AB4420" s="490"/>
      <c r="AC4420" s="490"/>
      <c r="AD4420" s="490"/>
      <c r="AE4420" s="491"/>
    </row>
    <row r="4421" spans="2:109" ht="3.65" customHeight="1">
      <c r="B4421" s="212"/>
      <c r="K4421" s="343"/>
      <c r="P4421" s="476"/>
      <c r="Q4421" s="477"/>
      <c r="R4421" s="477"/>
      <c r="S4421" s="477"/>
      <c r="T4421" s="477"/>
      <c r="U4421" s="477"/>
      <c r="V4421" s="477"/>
      <c r="W4421" s="477"/>
      <c r="X4421" s="477"/>
      <c r="Y4421" s="477"/>
      <c r="Z4421" s="477"/>
      <c r="AA4421" s="477"/>
      <c r="AB4421" s="477"/>
      <c r="AC4421" s="477"/>
      <c r="AD4421" s="477"/>
      <c r="AE4421" s="478"/>
    </row>
    <row r="4422" spans="2:109" ht="3.65" customHeight="1">
      <c r="B4422" s="212"/>
      <c r="K4422" s="343"/>
      <c r="P4422" s="476"/>
      <c r="Q4422" s="477"/>
      <c r="R4422" s="477"/>
      <c r="S4422" s="477"/>
      <c r="T4422" s="477"/>
      <c r="U4422" s="477"/>
      <c r="V4422" s="477"/>
      <c r="W4422" s="477"/>
      <c r="X4422" s="477"/>
      <c r="Y4422" s="477"/>
      <c r="Z4422" s="477"/>
      <c r="AA4422" s="477"/>
      <c r="AB4422" s="477"/>
      <c r="AC4422" s="477"/>
      <c r="AD4422" s="477"/>
      <c r="AE4422" s="478"/>
    </row>
    <row r="4423" spans="2:109" ht="3.65" customHeight="1">
      <c r="B4423" s="212"/>
      <c r="K4423" s="343"/>
      <c r="P4423" s="476"/>
      <c r="Q4423" s="477"/>
      <c r="R4423" s="477"/>
      <c r="S4423" s="477"/>
      <c r="T4423" s="477"/>
      <c r="U4423" s="477"/>
      <c r="V4423" s="477"/>
      <c r="W4423" s="477"/>
      <c r="X4423" s="477"/>
      <c r="Y4423" s="477"/>
      <c r="Z4423" s="477"/>
      <c r="AA4423" s="477"/>
      <c r="AB4423" s="477"/>
      <c r="AC4423" s="477"/>
      <c r="AD4423" s="477"/>
      <c r="AE4423" s="478"/>
    </row>
    <row r="4424" spans="2:109" ht="3.65" customHeight="1">
      <c r="B4424" s="212"/>
      <c r="K4424" s="343"/>
      <c r="P4424" s="479"/>
      <c r="Q4424" s="480"/>
      <c r="R4424" s="480"/>
      <c r="S4424" s="480"/>
      <c r="T4424" s="480"/>
      <c r="U4424" s="480"/>
      <c r="V4424" s="480"/>
      <c r="W4424" s="480"/>
      <c r="X4424" s="480"/>
      <c r="Y4424" s="480"/>
      <c r="Z4424" s="480"/>
      <c r="AA4424" s="480"/>
      <c r="AB4424" s="480"/>
      <c r="AC4424" s="480"/>
      <c r="AD4424" s="480"/>
      <c r="AE4424" s="481"/>
    </row>
    <row r="4425" spans="2:109" ht="3.65" customHeight="1">
      <c r="B4425" s="212"/>
      <c r="K4425" s="343"/>
    </row>
    <row r="4426" spans="2:109" ht="3.65" customHeight="1">
      <c r="B4426" s="212"/>
      <c r="K4426" s="343"/>
    </row>
    <row r="4427" spans="2:109" ht="3.65" customHeight="1">
      <c r="B4427" s="212"/>
      <c r="K4427" s="343"/>
    </row>
    <row r="4428" spans="2:109" ht="3.65" customHeight="1">
      <c r="B4428" s="205"/>
      <c r="C4428" s="259"/>
      <c r="D4428" s="259"/>
      <c r="E4428" s="259"/>
      <c r="F4428" s="259"/>
      <c r="G4428" s="259"/>
      <c r="H4428" s="259"/>
      <c r="I4428" s="259"/>
      <c r="J4428" s="259"/>
      <c r="K4428" s="323"/>
      <c r="L4428" s="259"/>
      <c r="M4428" s="259"/>
      <c r="N4428" s="259"/>
      <c r="O4428" s="259"/>
      <c r="P4428" s="259"/>
      <c r="Q4428" s="259"/>
      <c r="R4428" s="259"/>
      <c r="S4428" s="259"/>
      <c r="T4428" s="259"/>
      <c r="U4428" s="259"/>
      <c r="V4428" s="259"/>
      <c r="W4428" s="259"/>
      <c r="X4428" s="259"/>
      <c r="Y4428" s="259"/>
      <c r="Z4428" s="259"/>
      <c r="AA4428" s="259"/>
      <c r="AB4428" s="259"/>
      <c r="AC4428" s="259"/>
      <c r="AD4428" s="259"/>
      <c r="AE4428" s="259"/>
      <c r="AF4428" s="259"/>
      <c r="AG4428" s="259"/>
      <c r="AH4428" s="259"/>
      <c r="AI4428" s="259"/>
      <c r="AJ4428" s="259"/>
      <c r="AK4428" s="259"/>
      <c r="AL4428" s="259"/>
      <c r="AM4428" s="259"/>
      <c r="AN4428" s="259"/>
      <c r="AO4428" s="259"/>
      <c r="AP4428" s="259"/>
      <c r="AQ4428" s="259"/>
      <c r="AR4428" s="259"/>
      <c r="AS4428" s="259"/>
      <c r="AT4428" s="259"/>
      <c r="AU4428" s="259"/>
      <c r="AV4428" s="259"/>
      <c r="AW4428" s="259"/>
      <c r="AX4428" s="259"/>
      <c r="AY4428" s="259"/>
      <c r="AZ4428" s="259"/>
      <c r="BA4428" s="259"/>
      <c r="BB4428" s="259"/>
      <c r="BC4428" s="259"/>
      <c r="BD4428" s="259"/>
      <c r="BE4428" s="259"/>
      <c r="BF4428" s="259"/>
      <c r="BG4428" s="259"/>
      <c r="BH4428" s="259"/>
      <c r="BI4428" s="259"/>
      <c r="BJ4428" s="259"/>
      <c r="BK4428" s="259"/>
      <c r="BL4428" s="259"/>
      <c r="BM4428" s="259"/>
      <c r="BN4428" s="259"/>
      <c r="BO4428" s="259"/>
      <c r="BP4428" s="259"/>
      <c r="BQ4428" s="259"/>
      <c r="BR4428" s="259"/>
      <c r="BS4428" s="259"/>
      <c r="BT4428" s="259"/>
      <c r="BU4428" s="259"/>
      <c r="BV4428" s="259"/>
      <c r="BW4428" s="259"/>
      <c r="BX4428" s="259"/>
      <c r="BY4428" s="259"/>
      <c r="BZ4428" s="259"/>
      <c r="CA4428" s="259"/>
      <c r="CB4428" s="259"/>
      <c r="CC4428" s="259"/>
      <c r="CD4428" s="259"/>
      <c r="CE4428" s="259"/>
      <c r="CF4428" s="259"/>
      <c r="CG4428" s="259"/>
      <c r="CH4428" s="259"/>
      <c r="CI4428" s="259"/>
      <c r="CJ4428" s="259"/>
      <c r="CK4428" s="259"/>
      <c r="CL4428" s="259"/>
      <c r="CM4428" s="259"/>
      <c r="CN4428" s="259"/>
      <c r="CO4428" s="259"/>
      <c r="CP4428" s="259"/>
      <c r="CQ4428" s="259"/>
      <c r="CR4428" s="259"/>
      <c r="CS4428" s="259"/>
      <c r="CT4428" s="259"/>
      <c r="CU4428" s="259"/>
      <c r="CV4428" s="259"/>
      <c r="CW4428" s="259"/>
      <c r="CX4428" s="259"/>
      <c r="CY4428" s="259"/>
      <c r="CZ4428" s="259"/>
      <c r="DA4428" s="259"/>
      <c r="DB4428" s="259"/>
      <c r="DC4428" s="259"/>
      <c r="DD4428" s="259"/>
      <c r="DE4428" s="259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24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40" t="str">
        <f>"T_VBB"&amp;"X"&amp;G4430&amp;"X"&amp;I4430&amp;"X"&amp;J4430</f>
        <v>T_VBBX2500X1of4X2200</v>
      </c>
      <c r="C4430" s="208"/>
      <c r="D4430" s="209" t="s">
        <v>75</v>
      </c>
      <c r="E4430" s="341" t="s">
        <v>220</v>
      </c>
      <c r="F4430" s="208" t="s">
        <v>125</v>
      </c>
      <c r="G4430" s="456">
        <v>2500</v>
      </c>
      <c r="H4430" s="325" t="s">
        <v>117</v>
      </c>
      <c r="I4430" s="457" t="s">
        <v>191</v>
      </c>
      <c r="J4430" s="210">
        <v>2200</v>
      </c>
      <c r="K4430" s="342"/>
      <c r="L4430" s="260"/>
      <c r="M4430" s="260"/>
      <c r="N4430" s="260"/>
      <c r="O4430" s="260"/>
      <c r="P4430" s="260"/>
      <c r="Q4430" s="260"/>
      <c r="R4430" s="260"/>
      <c r="S4430" s="260"/>
      <c r="T4430" s="260"/>
      <c r="U4430" s="260"/>
      <c r="V4430" s="260"/>
      <c r="W4430" s="260"/>
      <c r="X4430" s="260"/>
      <c r="Y4430" s="260"/>
      <c r="Z4430" s="260"/>
      <c r="AA4430" s="260"/>
      <c r="AB4430" s="260"/>
      <c r="AC4430" s="260"/>
      <c r="AD4430" s="260"/>
      <c r="AE4430" s="260"/>
      <c r="AF4430" s="260"/>
      <c r="AG4430" s="260"/>
      <c r="AH4430" s="260"/>
      <c r="AI4430" s="260"/>
      <c r="AJ4430" s="260"/>
      <c r="AK4430" s="260"/>
      <c r="AL4430" s="260"/>
      <c r="AM4430" s="260"/>
      <c r="AN4430" s="260"/>
      <c r="AO4430" s="260"/>
      <c r="AP4430" s="260"/>
      <c r="AQ4430" s="260"/>
      <c r="AR4430" s="260"/>
      <c r="AS4430" s="260"/>
      <c r="AT4430" s="260"/>
      <c r="AU4430" s="260"/>
      <c r="AV4430" s="260"/>
      <c r="AW4430" s="260"/>
      <c r="AX4430" s="260"/>
      <c r="AY4430" s="260"/>
      <c r="AZ4430" s="260"/>
      <c r="BA4430" s="260"/>
      <c r="BB4430" s="260"/>
      <c r="BC4430" s="260"/>
      <c r="BD4430" s="260"/>
      <c r="BE4430" s="260"/>
      <c r="BF4430" s="260"/>
      <c r="BG4430" s="260"/>
      <c r="BH4430" s="260"/>
      <c r="BI4430" s="260"/>
      <c r="BJ4430" s="260"/>
      <c r="BK4430" s="260"/>
      <c r="BL4430" s="260"/>
      <c r="BM4430" s="260"/>
      <c r="BN4430" s="260"/>
      <c r="BO4430" s="260"/>
      <c r="BP4430" s="260"/>
      <c r="BQ4430" s="260"/>
      <c r="BR4430" s="260"/>
      <c r="BS4430" s="260"/>
      <c r="BT4430" s="260"/>
      <c r="BU4430" s="260"/>
      <c r="BV4430" s="260"/>
      <c r="BW4430" s="260"/>
      <c r="BX4430" s="260"/>
      <c r="BY4430" s="260"/>
      <c r="BZ4430" s="260"/>
      <c r="CA4430" s="260"/>
      <c r="CB4430" s="260"/>
      <c r="CC4430" s="260"/>
      <c r="CD4430" s="260"/>
      <c r="CE4430" s="260"/>
      <c r="CF4430" s="260"/>
      <c r="CG4430" s="260"/>
      <c r="CH4430" s="260"/>
      <c r="CI4430" s="260"/>
      <c r="CJ4430" s="260"/>
      <c r="CK4430" s="260"/>
      <c r="CL4430" s="260"/>
      <c r="CM4430" s="260"/>
      <c r="CN4430" s="260"/>
      <c r="CO4430" s="260"/>
      <c r="CP4430" s="260"/>
      <c r="CQ4430" s="260"/>
      <c r="CR4430" s="260"/>
      <c r="CS4430" s="260"/>
      <c r="CT4430" s="260"/>
      <c r="CU4430" s="260"/>
      <c r="CV4430" s="260"/>
      <c r="CW4430" s="260"/>
      <c r="CX4430" s="260"/>
      <c r="CY4430" s="260"/>
      <c r="CZ4430" s="260"/>
      <c r="DA4430" s="260"/>
      <c r="DB4430" s="260"/>
      <c r="DC4430" s="260"/>
      <c r="DD4430" s="260"/>
      <c r="DE4430" s="260"/>
    </row>
    <row r="4431" spans="2:109" ht="3.65" customHeight="1">
      <c r="B4431" s="326" t="str">
        <f>MID(D4430,1,1)&amp;"_"&amp;E4430&amp;"X"&amp;MID(H4430,3,4)&amp;"X"&amp;MID(J4430,3,4)&amp;G4430&amp;I4430</f>
        <v>T_VBBX400X0025001of4</v>
      </c>
      <c r="K4431" s="343"/>
    </row>
    <row r="4432" spans="2:109" ht="3.65" customHeight="1">
      <c r="B4432" s="212"/>
      <c r="K4432" s="343"/>
    </row>
    <row r="4433" spans="2:31" ht="3.65" customHeight="1">
      <c r="B4433" s="212"/>
      <c r="K4433" s="343"/>
    </row>
    <row r="4434" spans="2:31" ht="3.65" customHeight="1">
      <c r="B4434" s="212"/>
      <c r="K4434" s="343"/>
      <c r="P4434" s="486"/>
      <c r="Q4434" s="487"/>
      <c r="R4434" s="487"/>
      <c r="S4434" s="487"/>
      <c r="T4434" s="487"/>
      <c r="U4434" s="487"/>
      <c r="V4434" s="487"/>
      <c r="W4434" s="487"/>
      <c r="X4434" s="487"/>
      <c r="Y4434" s="487"/>
      <c r="Z4434" s="487"/>
      <c r="AA4434" s="487"/>
      <c r="AB4434" s="487"/>
      <c r="AC4434" s="487"/>
      <c r="AD4434" s="487"/>
      <c r="AE4434" s="488"/>
    </row>
    <row r="4435" spans="2:31" ht="3.65" customHeight="1">
      <c r="B4435" s="212"/>
      <c r="K4435" s="343"/>
      <c r="P4435" s="489"/>
      <c r="Q4435" s="490"/>
      <c r="R4435" s="490"/>
      <c r="S4435" s="490"/>
      <c r="T4435" s="490"/>
      <c r="U4435" s="490"/>
      <c r="V4435" s="490"/>
      <c r="W4435" s="490"/>
      <c r="X4435" s="490"/>
      <c r="Y4435" s="490"/>
      <c r="Z4435" s="490"/>
      <c r="AA4435" s="490"/>
      <c r="AB4435" s="490"/>
      <c r="AC4435" s="490"/>
      <c r="AD4435" s="490"/>
      <c r="AE4435" s="491"/>
    </row>
    <row r="4436" spans="2:31" ht="3.65" customHeight="1">
      <c r="B4436" s="212"/>
      <c r="K4436" s="343"/>
      <c r="P4436" s="466"/>
      <c r="Q4436" s="467"/>
      <c r="R4436" s="1544" t="s">
        <v>111</v>
      </c>
      <c r="S4436" s="956"/>
      <c r="T4436" s="956"/>
      <c r="U4436" s="956"/>
      <c r="V4436" s="470"/>
      <c r="W4436" s="470"/>
      <c r="X4436" s="470"/>
      <c r="Y4436" s="470"/>
      <c r="AD4436" s="466"/>
      <c r="AE4436" s="467"/>
    </row>
    <row r="4437" spans="2:31" ht="3.65" customHeight="1">
      <c r="B4437" s="212"/>
      <c r="K4437" s="343"/>
      <c r="P4437" s="466"/>
      <c r="Q4437" s="467"/>
      <c r="R4437" s="992"/>
      <c r="S4437" s="958"/>
      <c r="T4437" s="958"/>
      <c r="U4437" s="958"/>
      <c r="V4437" s="470"/>
      <c r="W4437" s="470"/>
      <c r="X4437" s="470"/>
      <c r="Y4437" s="470"/>
      <c r="AD4437" s="466"/>
      <c r="AE4437" s="467"/>
    </row>
    <row r="4438" spans="2:31" ht="3.65" customHeight="1">
      <c r="B4438" s="212"/>
      <c r="K4438" s="343"/>
      <c r="P4438" s="466"/>
      <c r="Q4438" s="467"/>
      <c r="R4438" s="992"/>
      <c r="S4438" s="958"/>
      <c r="T4438" s="958"/>
      <c r="U4438" s="958"/>
      <c r="V4438" s="350"/>
      <c r="W4438" s="350"/>
      <c r="X4438" s="350"/>
      <c r="Y4438" s="470"/>
      <c r="AD4438" s="466"/>
      <c r="AE4438" s="467"/>
    </row>
    <row r="4439" spans="2:31" ht="3.65" customHeight="1">
      <c r="B4439" s="212"/>
      <c r="K4439" s="343"/>
      <c r="P4439" s="466"/>
      <c r="Q4439" s="467"/>
      <c r="R4439" s="495"/>
      <c r="S4439" s="349"/>
      <c r="T4439" s="896"/>
      <c r="U4439" s="897"/>
      <c r="V4439" s="898"/>
      <c r="W4439" s="350"/>
      <c r="X4439" s="350"/>
      <c r="Y4439" s="896"/>
      <c r="Z4439" s="897"/>
      <c r="AA4439" s="898"/>
      <c r="AB4439" s="470"/>
      <c r="AC4439" s="483"/>
      <c r="AD4439" s="466"/>
      <c r="AE4439" s="467"/>
    </row>
    <row r="4440" spans="2:31" ht="3.65" customHeight="1">
      <c r="B4440" s="212"/>
      <c r="K4440" s="343"/>
      <c r="P4440" s="466"/>
      <c r="Q4440" s="467"/>
      <c r="R4440" s="468"/>
      <c r="S4440" s="470"/>
      <c r="T4440" s="899"/>
      <c r="U4440" s="335"/>
      <c r="V4440" s="900"/>
      <c r="W4440" s="350"/>
      <c r="X4440" s="350"/>
      <c r="Y4440" s="899"/>
      <c r="Z4440" s="335"/>
      <c r="AA4440" s="900"/>
      <c r="AB4440" s="470"/>
      <c r="AC4440" s="483"/>
      <c r="AD4440" s="466"/>
      <c r="AE4440" s="467"/>
    </row>
    <row r="4441" spans="2:31" ht="3.65" customHeight="1">
      <c r="B4441" s="212"/>
      <c r="K4441" s="343"/>
      <c r="P4441" s="466"/>
      <c r="Q4441" s="467"/>
      <c r="R4441" s="468"/>
      <c r="S4441" s="470"/>
      <c r="T4441" s="875"/>
      <c r="U4441" s="335"/>
      <c r="V4441" s="875"/>
      <c r="W4441" s="350"/>
      <c r="X4441" s="350"/>
      <c r="Y4441" s="875"/>
      <c r="Z4441" s="335"/>
      <c r="AA4441" s="875"/>
      <c r="AB4441" s="470"/>
      <c r="AC4441" s="483"/>
      <c r="AD4441" s="466"/>
      <c r="AE4441" s="467"/>
    </row>
    <row r="4442" spans="2:31" ht="3.65" customHeight="1">
      <c r="B4442" s="212"/>
      <c r="K4442" s="343"/>
      <c r="P4442" s="466"/>
      <c r="Q4442" s="467"/>
      <c r="R4442" s="468"/>
      <c r="S4442" s="470"/>
      <c r="T4442" s="875"/>
      <c r="U4442" s="335"/>
      <c r="V4442" s="875"/>
      <c r="W4442" s="350"/>
      <c r="X4442" s="350"/>
      <c r="Y4442" s="875"/>
      <c r="Z4442" s="335"/>
      <c r="AA4442" s="875"/>
      <c r="AB4442" s="470"/>
      <c r="AC4442" s="483"/>
      <c r="AD4442" s="466"/>
      <c r="AE4442" s="467"/>
    </row>
    <row r="4443" spans="2:31" ht="3.65" customHeight="1">
      <c r="B4443" s="212"/>
      <c r="K4443" s="343"/>
      <c r="P4443" s="466"/>
      <c r="Q4443" s="467"/>
      <c r="R4443" s="468"/>
      <c r="S4443" s="470"/>
      <c r="T4443" s="875"/>
      <c r="U4443" s="335"/>
      <c r="V4443" s="875"/>
      <c r="W4443" s="350"/>
      <c r="X4443" s="350"/>
      <c r="Y4443" s="875"/>
      <c r="Z4443" s="335"/>
      <c r="AA4443" s="875"/>
      <c r="AB4443" s="470"/>
      <c r="AC4443" s="483"/>
      <c r="AD4443" s="466"/>
      <c r="AE4443" s="467"/>
    </row>
    <row r="4444" spans="2:31" ht="3.65" customHeight="1">
      <c r="B4444" s="212"/>
      <c r="K4444" s="343"/>
      <c r="P4444" s="466"/>
      <c r="Q4444" s="467"/>
      <c r="R4444" s="468"/>
      <c r="S4444" s="470"/>
      <c r="T4444" s="875"/>
      <c r="U4444" s="335"/>
      <c r="V4444" s="875"/>
      <c r="W4444" s="350"/>
      <c r="X4444" s="350"/>
      <c r="Y4444" s="875"/>
      <c r="Z4444" s="335"/>
      <c r="AA4444" s="875"/>
      <c r="AB4444" s="470"/>
      <c r="AC4444" s="483"/>
      <c r="AD4444" s="466"/>
      <c r="AE4444" s="467"/>
    </row>
    <row r="4445" spans="2:31" ht="3.65" customHeight="1">
      <c r="B4445" s="212"/>
      <c r="K4445" s="343"/>
      <c r="P4445" s="466"/>
      <c r="Q4445" s="467"/>
      <c r="R4445" s="468"/>
      <c r="S4445" s="470"/>
      <c r="T4445" s="875"/>
      <c r="U4445" s="335"/>
      <c r="V4445" s="875"/>
      <c r="W4445" s="350"/>
      <c r="X4445" s="350"/>
      <c r="Y4445" s="875"/>
      <c r="Z4445" s="335"/>
      <c r="AA4445" s="875"/>
      <c r="AB4445" s="470"/>
      <c r="AC4445" s="483"/>
      <c r="AD4445" s="466"/>
      <c r="AE4445" s="467"/>
    </row>
    <row r="4446" spans="2:31" ht="3.65" customHeight="1">
      <c r="B4446" s="212"/>
      <c r="K4446" s="343"/>
      <c r="P4446" s="466"/>
      <c r="Q4446" s="467"/>
      <c r="R4446" s="468"/>
      <c r="S4446" s="470"/>
      <c r="T4446" s="875"/>
      <c r="U4446" s="335"/>
      <c r="V4446" s="875"/>
      <c r="W4446" s="350"/>
      <c r="X4446" s="350"/>
      <c r="Y4446" s="875"/>
      <c r="Z4446" s="335"/>
      <c r="AA4446" s="875"/>
      <c r="AB4446" s="470"/>
      <c r="AC4446" s="483"/>
      <c r="AD4446" s="466"/>
      <c r="AE4446" s="467"/>
    </row>
    <row r="4447" spans="2:31" ht="3.65" customHeight="1">
      <c r="B4447" s="212"/>
      <c r="K4447" s="343"/>
      <c r="P4447" s="466"/>
      <c r="Q4447" s="467"/>
      <c r="R4447" s="468"/>
      <c r="S4447" s="470"/>
      <c r="T4447" s="875"/>
      <c r="U4447" s="335"/>
      <c r="V4447" s="875"/>
      <c r="W4447" s="350"/>
      <c r="X4447" s="350"/>
      <c r="Y4447" s="875"/>
      <c r="Z4447" s="335"/>
      <c r="AA4447" s="875"/>
      <c r="AB4447" s="470"/>
      <c r="AC4447" s="483"/>
      <c r="AD4447" s="466"/>
      <c r="AE4447" s="467"/>
    </row>
    <row r="4448" spans="2:31" ht="3.65" customHeight="1">
      <c r="B4448" s="212"/>
      <c r="K4448" s="343"/>
      <c r="P4448" s="466"/>
      <c r="Q4448" s="467"/>
      <c r="R4448" s="468"/>
      <c r="S4448" s="470"/>
      <c r="T4448" s="875"/>
      <c r="U4448" s="335"/>
      <c r="V4448" s="875"/>
      <c r="W4448" s="350"/>
      <c r="X4448" s="350"/>
      <c r="Y4448" s="875"/>
      <c r="Z4448" s="335"/>
      <c r="AA4448" s="875"/>
      <c r="AB4448" s="470"/>
      <c r="AC4448" s="483"/>
      <c r="AD4448" s="466"/>
      <c r="AE4448" s="467"/>
    </row>
    <row r="4449" spans="2:31" ht="3.65" customHeight="1">
      <c r="B4449" s="212"/>
      <c r="K4449" s="343"/>
      <c r="P4449" s="466"/>
      <c r="Q4449" s="467"/>
      <c r="R4449" s="468"/>
      <c r="S4449" s="470"/>
      <c r="T4449" s="875"/>
      <c r="U4449" s="335"/>
      <c r="V4449" s="875"/>
      <c r="W4449" s="350"/>
      <c r="X4449" s="350"/>
      <c r="Y4449" s="875"/>
      <c r="Z4449" s="335"/>
      <c r="AA4449" s="875"/>
      <c r="AB4449" s="470"/>
      <c r="AC4449" s="483"/>
      <c r="AD4449" s="466"/>
      <c r="AE4449" s="467"/>
    </row>
    <row r="4450" spans="2:31" ht="3.65" customHeight="1">
      <c r="B4450" s="212"/>
      <c r="K4450" s="343"/>
      <c r="P4450" s="466"/>
      <c r="Q4450" s="467"/>
      <c r="R4450" s="468"/>
      <c r="S4450" s="470"/>
      <c r="T4450" s="875"/>
      <c r="U4450" s="335"/>
      <c r="V4450" s="875"/>
      <c r="W4450" s="350"/>
      <c r="X4450" s="350"/>
      <c r="Y4450" s="875"/>
      <c r="Z4450" s="335"/>
      <c r="AA4450" s="875"/>
      <c r="AB4450" s="470"/>
      <c r="AC4450" s="483"/>
      <c r="AD4450" s="466"/>
      <c r="AE4450" s="467"/>
    </row>
    <row r="4451" spans="2:31" ht="3.65" customHeight="1">
      <c r="B4451" s="212"/>
      <c r="K4451" s="343"/>
      <c r="P4451" s="466"/>
      <c r="Q4451" s="467"/>
      <c r="R4451" s="468"/>
      <c r="S4451" s="470"/>
      <c r="T4451" s="875"/>
      <c r="U4451" s="335"/>
      <c r="V4451" s="875"/>
      <c r="W4451" s="350"/>
      <c r="X4451" s="350"/>
      <c r="Y4451" s="875"/>
      <c r="Z4451" s="335"/>
      <c r="AA4451" s="875"/>
      <c r="AB4451" s="470"/>
      <c r="AC4451" s="483"/>
      <c r="AD4451" s="466"/>
      <c r="AE4451" s="467"/>
    </row>
    <row r="4452" spans="2:31" ht="3.65" customHeight="1">
      <c r="B4452" s="212"/>
      <c r="K4452" s="343"/>
      <c r="P4452" s="466"/>
      <c r="Q4452" s="467"/>
      <c r="R4452" s="468"/>
      <c r="S4452" s="470"/>
      <c r="T4452" s="875"/>
      <c r="U4452" s="335"/>
      <c r="V4452" s="875"/>
      <c r="W4452" s="350"/>
      <c r="X4452" s="350"/>
      <c r="Y4452" s="875"/>
      <c r="Z4452" s="335"/>
      <c r="AA4452" s="875"/>
      <c r="AB4452" s="470"/>
      <c r="AC4452" s="483"/>
      <c r="AD4452" s="466"/>
      <c r="AE4452" s="467"/>
    </row>
    <row r="4453" spans="2:31" ht="3.65" customHeight="1">
      <c r="B4453" s="212"/>
      <c r="K4453" s="343"/>
      <c r="P4453" s="466"/>
      <c r="Q4453" s="467"/>
      <c r="R4453" s="468"/>
      <c r="S4453" s="470"/>
      <c r="T4453" s="875"/>
      <c r="U4453" s="335"/>
      <c r="V4453" s="875"/>
      <c r="W4453" s="350"/>
      <c r="X4453" s="350"/>
      <c r="Y4453" s="875"/>
      <c r="Z4453" s="335"/>
      <c r="AA4453" s="875"/>
      <c r="AB4453" s="470"/>
      <c r="AC4453" s="483"/>
      <c r="AD4453" s="466"/>
      <c r="AE4453" s="467"/>
    </row>
    <row r="4454" spans="2:31" ht="3.65" customHeight="1">
      <c r="B4454" s="212"/>
      <c r="K4454" s="343"/>
      <c r="P4454" s="466"/>
      <c r="Q4454" s="467"/>
      <c r="R4454" s="468"/>
      <c r="S4454" s="470"/>
      <c r="T4454" s="899"/>
      <c r="U4454" s="335"/>
      <c r="V4454" s="900"/>
      <c r="W4454" s="350"/>
      <c r="X4454" s="350"/>
      <c r="Y4454" s="899"/>
      <c r="Z4454" s="335"/>
      <c r="AA4454" s="900"/>
      <c r="AB4454" s="470"/>
      <c r="AC4454" s="483"/>
      <c r="AD4454" s="466"/>
      <c r="AE4454" s="467"/>
    </row>
    <row r="4455" spans="2:31" ht="3.65" customHeight="1">
      <c r="B4455" s="212"/>
      <c r="K4455" s="343"/>
      <c r="P4455" s="466"/>
      <c r="Q4455" s="467"/>
      <c r="R4455" s="468"/>
      <c r="S4455" s="470"/>
      <c r="T4455" s="902"/>
      <c r="U4455" s="903"/>
      <c r="V4455" s="904"/>
      <c r="W4455" s="350"/>
      <c r="X4455" s="350"/>
      <c r="Y4455" s="902"/>
      <c r="Z4455" s="903"/>
      <c r="AA4455" s="904"/>
      <c r="AB4455" s="470"/>
      <c r="AC4455" s="483"/>
      <c r="AD4455" s="466"/>
      <c r="AE4455" s="467"/>
    </row>
    <row r="4456" spans="2:31" ht="3.65" customHeight="1">
      <c r="B4456" s="212"/>
      <c r="K4456" s="343"/>
      <c r="P4456" s="466"/>
      <c r="Q4456" s="467"/>
      <c r="R4456" s="468"/>
      <c r="S4456" s="470"/>
      <c r="T4456" s="470"/>
      <c r="U4456" s="470"/>
      <c r="V4456" s="470"/>
      <c r="W4456" s="350"/>
      <c r="X4456" s="350"/>
      <c r="Y4456" s="470"/>
      <c r="Z4456" s="470"/>
      <c r="AA4456" s="470"/>
      <c r="AB4456" s="470"/>
      <c r="AC4456" s="483"/>
      <c r="AD4456" s="466"/>
      <c r="AE4456" s="467"/>
    </row>
    <row r="4457" spans="2:31" ht="3.65" customHeight="1">
      <c r="B4457" s="212"/>
      <c r="K4457" s="343"/>
      <c r="P4457" s="466"/>
      <c r="Q4457" s="467"/>
      <c r="R4457" s="468"/>
      <c r="S4457" s="470"/>
      <c r="T4457" s="470"/>
      <c r="U4457" s="470"/>
      <c r="V4457" s="470"/>
      <c r="W4457" s="350"/>
      <c r="X4457" s="350"/>
      <c r="Y4457" s="470"/>
      <c r="Z4457" s="470"/>
      <c r="AA4457" s="470"/>
      <c r="AB4457" s="470"/>
      <c r="AC4457" s="483"/>
      <c r="AD4457" s="466"/>
      <c r="AE4457" s="467"/>
    </row>
    <row r="4458" spans="2:31" ht="3.65" customHeight="1">
      <c r="B4458" s="212"/>
      <c r="K4458" s="343"/>
      <c r="P4458" s="466"/>
      <c r="Q4458" s="467"/>
      <c r="R4458" s="468"/>
      <c r="S4458" s="470"/>
      <c r="T4458" s="470"/>
      <c r="U4458" s="470"/>
      <c r="V4458" s="470"/>
      <c r="W4458" s="350"/>
      <c r="X4458" s="350"/>
      <c r="Y4458" s="470"/>
      <c r="Z4458" s="470"/>
      <c r="AA4458" s="470"/>
      <c r="AB4458" s="470"/>
      <c r="AC4458" s="483"/>
      <c r="AD4458" s="466"/>
      <c r="AE4458" s="467"/>
    </row>
    <row r="4459" spans="2:31" ht="3.65" customHeight="1">
      <c r="B4459" s="212"/>
      <c r="K4459" s="343"/>
      <c r="P4459" s="466"/>
      <c r="Q4459" s="467"/>
      <c r="R4459" s="468"/>
      <c r="S4459" s="470"/>
      <c r="T4459" s="470"/>
      <c r="U4459" s="470"/>
      <c r="V4459" s="470"/>
      <c r="W4459" s="350"/>
      <c r="X4459" s="350"/>
      <c r="Y4459" s="470"/>
      <c r="Z4459" s="470"/>
      <c r="AA4459" s="470"/>
      <c r="AB4459" s="470"/>
      <c r="AC4459" s="483"/>
      <c r="AD4459" s="466"/>
      <c r="AE4459" s="467"/>
    </row>
    <row r="4460" spans="2:31" ht="3.65" customHeight="1">
      <c r="B4460" s="212"/>
      <c r="K4460" s="343"/>
      <c r="P4460" s="466"/>
      <c r="Q4460" s="467"/>
      <c r="R4460" s="468"/>
      <c r="S4460" s="470"/>
      <c r="T4460" s="470"/>
      <c r="U4460" s="470"/>
      <c r="V4460" s="470"/>
      <c r="W4460" s="350"/>
      <c r="X4460" s="350"/>
      <c r="Y4460" s="470"/>
      <c r="Z4460" s="470"/>
      <c r="AA4460" s="470"/>
      <c r="AB4460" s="470"/>
      <c r="AC4460" s="483"/>
      <c r="AD4460" s="466"/>
      <c r="AE4460" s="467"/>
    </row>
    <row r="4461" spans="2:31" ht="3.65" customHeight="1">
      <c r="B4461" s="212"/>
      <c r="K4461" s="343"/>
      <c r="P4461" s="466"/>
      <c r="Q4461" s="467"/>
      <c r="R4461" s="468"/>
      <c r="S4461" s="470"/>
      <c r="T4461" s="470"/>
      <c r="U4461" s="470"/>
      <c r="V4461" s="470"/>
      <c r="W4461" s="350"/>
      <c r="X4461" s="350"/>
      <c r="Y4461" s="470"/>
      <c r="Z4461" s="470"/>
      <c r="AA4461" s="470"/>
      <c r="AB4461" s="470"/>
      <c r="AC4461" s="483"/>
      <c r="AD4461" s="466"/>
      <c r="AE4461" s="467"/>
    </row>
    <row r="4462" spans="2:31" ht="3.65" customHeight="1">
      <c r="B4462" s="212"/>
      <c r="K4462" s="343"/>
      <c r="P4462" s="466"/>
      <c r="Q4462" s="467"/>
      <c r="R4462" s="468"/>
      <c r="S4462" s="470"/>
      <c r="T4462" s="470"/>
      <c r="U4462" s="470"/>
      <c r="V4462" s="470"/>
      <c r="W4462" s="350"/>
      <c r="X4462" s="350"/>
      <c r="Y4462" s="470"/>
      <c r="Z4462" s="470"/>
      <c r="AA4462" s="470"/>
      <c r="AB4462" s="470"/>
      <c r="AC4462" s="483"/>
      <c r="AD4462" s="466"/>
      <c r="AE4462" s="467"/>
    </row>
    <row r="4463" spans="2:31" ht="3.65" customHeight="1">
      <c r="B4463" s="212"/>
      <c r="K4463" s="343"/>
      <c r="P4463" s="466"/>
      <c r="Q4463" s="467"/>
      <c r="R4463" s="468"/>
      <c r="S4463" s="470"/>
      <c r="T4463" s="470"/>
      <c r="U4463" s="470"/>
      <c r="V4463" s="470"/>
      <c r="W4463" s="350"/>
      <c r="X4463" s="350"/>
      <c r="Y4463" s="470"/>
      <c r="Z4463" s="470"/>
      <c r="AA4463" s="470"/>
      <c r="AB4463" s="470"/>
      <c r="AC4463" s="483"/>
      <c r="AD4463" s="466"/>
      <c r="AE4463" s="467"/>
    </row>
    <row r="4464" spans="2:31" ht="3.65" customHeight="1">
      <c r="B4464" s="212"/>
      <c r="K4464" s="343"/>
      <c r="P4464" s="466"/>
      <c r="Q4464" s="467"/>
      <c r="R4464" s="468"/>
      <c r="S4464" s="470"/>
      <c r="T4464" s="470"/>
      <c r="U4464" s="470"/>
      <c r="V4464" s="470"/>
      <c r="W4464" s="350"/>
      <c r="X4464" s="350"/>
      <c r="Y4464" s="470"/>
      <c r="Z4464" s="470"/>
      <c r="AA4464" s="470"/>
      <c r="AB4464" s="470"/>
      <c r="AC4464" s="483"/>
      <c r="AD4464" s="466"/>
      <c r="AE4464" s="467"/>
    </row>
    <row r="4465" spans="2:31" ht="3.65" customHeight="1">
      <c r="B4465" s="212"/>
      <c r="K4465" s="343"/>
      <c r="P4465" s="466"/>
      <c r="Q4465" s="467"/>
      <c r="R4465" s="468"/>
      <c r="S4465" s="470"/>
      <c r="T4465" s="470"/>
      <c r="U4465" s="470"/>
      <c r="V4465" s="470"/>
      <c r="W4465" s="350"/>
      <c r="X4465" s="350"/>
      <c r="Y4465" s="470"/>
      <c r="Z4465" s="470"/>
      <c r="AA4465" s="470"/>
      <c r="AB4465" s="470"/>
      <c r="AC4465" s="483"/>
      <c r="AD4465" s="466"/>
      <c r="AE4465" s="467"/>
    </row>
    <row r="4466" spans="2:31" ht="3.65" customHeight="1">
      <c r="B4466" s="212"/>
      <c r="K4466" s="343"/>
      <c r="P4466" s="466"/>
      <c r="Q4466" s="467"/>
      <c r="R4466" s="468"/>
      <c r="S4466" s="470"/>
      <c r="T4466" s="470"/>
      <c r="U4466" s="470"/>
      <c r="V4466" s="470"/>
      <c r="W4466" s="350"/>
      <c r="X4466" s="350"/>
      <c r="Y4466" s="470"/>
      <c r="Z4466" s="470"/>
      <c r="AA4466" s="470"/>
      <c r="AB4466" s="470"/>
      <c r="AC4466" s="483"/>
      <c r="AD4466" s="466"/>
      <c r="AE4466" s="467"/>
    </row>
    <row r="4467" spans="2:31" ht="3.65" customHeight="1">
      <c r="B4467" s="212"/>
      <c r="K4467" s="343"/>
      <c r="P4467" s="466"/>
      <c r="Q4467" s="467"/>
      <c r="R4467" s="468"/>
      <c r="S4467" s="470"/>
      <c r="T4467" s="470"/>
      <c r="U4467" s="470"/>
      <c r="V4467" s="470"/>
      <c r="W4467" s="350"/>
      <c r="X4467" s="350"/>
      <c r="Y4467" s="470"/>
      <c r="Z4467" s="470"/>
      <c r="AA4467" s="470"/>
      <c r="AB4467" s="470"/>
      <c r="AC4467" s="483"/>
      <c r="AD4467" s="466"/>
      <c r="AE4467" s="467"/>
    </row>
    <row r="4468" spans="2:31" ht="3.65" customHeight="1">
      <c r="B4468" s="212"/>
      <c r="K4468" s="343"/>
      <c r="P4468" s="466"/>
      <c r="Q4468" s="467"/>
      <c r="R4468" s="468"/>
      <c r="S4468" s="470"/>
      <c r="T4468" s="470"/>
      <c r="U4468" s="470"/>
      <c r="V4468" s="470"/>
      <c r="W4468" s="350"/>
      <c r="X4468" s="350"/>
      <c r="Y4468" s="470"/>
      <c r="Z4468" s="470"/>
      <c r="AA4468" s="470"/>
      <c r="AB4468" s="470"/>
      <c r="AC4468" s="483"/>
      <c r="AD4468" s="466"/>
      <c r="AE4468" s="467"/>
    </row>
    <row r="4469" spans="2:31" ht="3.65" customHeight="1">
      <c r="B4469" s="212"/>
      <c r="K4469" s="343"/>
      <c r="P4469" s="466"/>
      <c r="Q4469" s="467"/>
      <c r="R4469" s="468"/>
      <c r="S4469" s="470"/>
      <c r="T4469" s="470"/>
      <c r="U4469" s="470"/>
      <c r="V4469" s="470"/>
      <c r="W4469" s="350"/>
      <c r="X4469" s="350"/>
      <c r="Y4469" s="470"/>
      <c r="Z4469" s="470"/>
      <c r="AA4469" s="470"/>
      <c r="AB4469" s="470"/>
      <c r="AC4469" s="483"/>
      <c r="AD4469" s="466"/>
      <c r="AE4469" s="467"/>
    </row>
    <row r="4470" spans="2:31" ht="3.65" customHeight="1">
      <c r="B4470" s="212"/>
      <c r="K4470" s="343"/>
      <c r="P4470" s="466"/>
      <c r="Q4470" s="467"/>
      <c r="R4470" s="468"/>
      <c r="S4470" s="470"/>
      <c r="T4470" s="470"/>
      <c r="U4470" s="470"/>
      <c r="V4470" s="470"/>
      <c r="W4470" s="350"/>
      <c r="X4470" s="350"/>
      <c r="Y4470" s="470"/>
      <c r="Z4470" s="470"/>
      <c r="AA4470" s="470"/>
      <c r="AB4470" s="470"/>
      <c r="AC4470" s="483"/>
      <c r="AD4470" s="466"/>
      <c r="AE4470" s="467"/>
    </row>
    <row r="4471" spans="2:31" ht="3.65" customHeight="1">
      <c r="B4471" s="212"/>
      <c r="K4471" s="343"/>
      <c r="P4471" s="466"/>
      <c r="Q4471" s="467"/>
      <c r="R4471" s="468"/>
      <c r="S4471" s="470"/>
      <c r="T4471" s="470"/>
      <c r="U4471" s="470"/>
      <c r="V4471" s="470"/>
      <c r="W4471" s="350"/>
      <c r="X4471" s="350"/>
      <c r="Y4471" s="470"/>
      <c r="Z4471" s="470"/>
      <c r="AA4471" s="470"/>
      <c r="AB4471" s="470"/>
      <c r="AC4471" s="483"/>
      <c r="AD4471" s="466"/>
      <c r="AE4471" s="467"/>
    </row>
    <row r="4472" spans="2:31" ht="3.65" customHeight="1">
      <c r="B4472" s="212"/>
      <c r="K4472" s="343"/>
      <c r="P4472" s="466"/>
      <c r="Q4472" s="467"/>
      <c r="R4472" s="468"/>
      <c r="S4472" s="470"/>
      <c r="T4472" s="470"/>
      <c r="U4472" s="470"/>
      <c r="V4472" s="470"/>
      <c r="W4472" s="350"/>
      <c r="X4472" s="350"/>
      <c r="Y4472" s="470"/>
      <c r="Z4472" s="470"/>
      <c r="AA4472" s="470"/>
      <c r="AB4472" s="470"/>
      <c r="AC4472" s="483"/>
      <c r="AD4472" s="466"/>
      <c r="AE4472" s="467"/>
    </row>
    <row r="4473" spans="2:31" ht="3.65" customHeight="1">
      <c r="B4473" s="212"/>
      <c r="K4473" s="343"/>
      <c r="P4473" s="466"/>
      <c r="Q4473" s="467"/>
      <c r="R4473" s="468"/>
      <c r="S4473" s="470"/>
      <c r="T4473" s="470"/>
      <c r="U4473" s="470"/>
      <c r="V4473" s="470"/>
      <c r="W4473" s="350"/>
      <c r="X4473" s="350"/>
      <c r="Y4473" s="470"/>
      <c r="Z4473" s="470"/>
      <c r="AA4473" s="470"/>
      <c r="AB4473" s="470"/>
      <c r="AC4473" s="483"/>
      <c r="AD4473" s="466"/>
      <c r="AE4473" s="467"/>
    </row>
    <row r="4474" spans="2:31" ht="3.65" customHeight="1">
      <c r="B4474" s="212"/>
      <c r="K4474" s="343"/>
      <c r="P4474" s="466"/>
      <c r="Q4474" s="467"/>
      <c r="R4474" s="468"/>
      <c r="S4474" s="470"/>
      <c r="T4474" s="470"/>
      <c r="U4474" s="470"/>
      <c r="V4474" s="470"/>
      <c r="W4474" s="350"/>
      <c r="X4474" s="350"/>
      <c r="Y4474" s="470"/>
      <c r="Z4474" s="470"/>
      <c r="AA4474" s="470"/>
      <c r="AB4474" s="470"/>
      <c r="AC4474" s="483"/>
      <c r="AD4474" s="466"/>
      <c r="AE4474" s="467"/>
    </row>
    <row r="4475" spans="2:31" ht="3.65" customHeight="1">
      <c r="B4475" s="212"/>
      <c r="K4475" s="343"/>
      <c r="P4475" s="466"/>
      <c r="Q4475" s="467"/>
      <c r="R4475" s="468"/>
      <c r="S4475" s="470"/>
      <c r="T4475" s="470"/>
      <c r="U4475" s="470"/>
      <c r="V4475" s="470"/>
      <c r="W4475" s="350"/>
      <c r="X4475" s="350"/>
      <c r="Y4475" s="470"/>
      <c r="Z4475" s="470"/>
      <c r="AA4475" s="470"/>
      <c r="AB4475" s="470"/>
      <c r="AC4475" s="483"/>
      <c r="AD4475" s="466"/>
      <c r="AE4475" s="467"/>
    </row>
    <row r="4476" spans="2:31" ht="3.65" customHeight="1">
      <c r="B4476" s="212"/>
      <c r="K4476" s="343"/>
      <c r="P4476" s="466"/>
      <c r="Q4476" s="467"/>
      <c r="R4476" s="468"/>
      <c r="S4476" s="470"/>
      <c r="T4476" s="470"/>
      <c r="U4476" s="470"/>
      <c r="V4476" s="470"/>
      <c r="W4476" s="350"/>
      <c r="X4476" s="350"/>
      <c r="Y4476" s="470"/>
      <c r="Z4476" s="470"/>
      <c r="AA4476" s="470"/>
      <c r="AB4476" s="470"/>
      <c r="AC4476" s="483"/>
      <c r="AD4476" s="466"/>
      <c r="AE4476" s="467"/>
    </row>
    <row r="4477" spans="2:31" ht="3.65" customHeight="1">
      <c r="B4477" s="212"/>
      <c r="K4477" s="343"/>
      <c r="P4477" s="466"/>
      <c r="Q4477" s="467"/>
      <c r="R4477" s="468"/>
      <c r="S4477" s="470"/>
      <c r="T4477" s="470"/>
      <c r="U4477" s="470"/>
      <c r="V4477" s="470"/>
      <c r="W4477" s="350"/>
      <c r="X4477" s="350"/>
      <c r="Y4477" s="470"/>
      <c r="Z4477" s="470"/>
      <c r="AA4477" s="470"/>
      <c r="AB4477" s="470"/>
      <c r="AC4477" s="483"/>
      <c r="AD4477" s="466"/>
      <c r="AE4477" s="467"/>
    </row>
    <row r="4478" spans="2:31" ht="3.65" customHeight="1">
      <c r="B4478" s="212"/>
      <c r="K4478" s="343"/>
      <c r="P4478" s="466"/>
      <c r="Q4478" s="467"/>
      <c r="R4478" s="468"/>
      <c r="S4478" s="470"/>
      <c r="T4478" s="470"/>
      <c r="U4478" s="470"/>
      <c r="V4478" s="470"/>
      <c r="W4478" s="350"/>
      <c r="X4478" s="350"/>
      <c r="Y4478" s="470"/>
      <c r="Z4478" s="470"/>
      <c r="AA4478" s="470"/>
      <c r="AB4478" s="470"/>
      <c r="AC4478" s="483"/>
      <c r="AD4478" s="466"/>
      <c r="AE4478" s="467"/>
    </row>
    <row r="4479" spans="2:31" ht="3.65" customHeight="1">
      <c r="B4479" s="212"/>
      <c r="K4479" s="343"/>
      <c r="P4479" s="466"/>
      <c r="Q4479" s="467"/>
      <c r="R4479" s="468"/>
      <c r="S4479" s="470"/>
      <c r="T4479" s="470"/>
      <c r="U4479" s="470"/>
      <c r="V4479" s="470"/>
      <c r="W4479" s="350"/>
      <c r="X4479" s="350"/>
      <c r="Y4479" s="470"/>
      <c r="Z4479" s="470"/>
      <c r="AA4479" s="470"/>
      <c r="AB4479" s="470"/>
      <c r="AC4479" s="483"/>
      <c r="AD4479" s="466"/>
      <c r="AE4479" s="467"/>
    </row>
    <row r="4480" spans="2:31" ht="3.65" customHeight="1">
      <c r="B4480" s="212"/>
      <c r="K4480" s="343"/>
      <c r="P4480" s="466"/>
      <c r="Q4480" s="467"/>
      <c r="R4480" s="468"/>
      <c r="S4480" s="470"/>
      <c r="T4480" s="470"/>
      <c r="U4480" s="470"/>
      <c r="V4480" s="470"/>
      <c r="W4480" s="350"/>
      <c r="X4480" s="350"/>
      <c r="Y4480" s="470"/>
      <c r="Z4480" s="470"/>
      <c r="AA4480" s="470"/>
      <c r="AB4480" s="470"/>
      <c r="AC4480" s="483"/>
      <c r="AD4480" s="466"/>
      <c r="AE4480" s="467"/>
    </row>
    <row r="4481" spans="2:31" ht="3.65" customHeight="1">
      <c r="B4481" s="212"/>
      <c r="K4481" s="343"/>
      <c r="P4481" s="466"/>
      <c r="Q4481" s="467"/>
      <c r="R4481" s="468"/>
      <c r="S4481" s="470"/>
      <c r="T4481" s="470"/>
      <c r="U4481" s="470"/>
      <c r="V4481" s="470"/>
      <c r="W4481" s="350"/>
      <c r="X4481" s="350"/>
      <c r="Y4481" s="470"/>
      <c r="Z4481" s="470"/>
      <c r="AA4481" s="470"/>
      <c r="AB4481" s="470"/>
      <c r="AC4481" s="483"/>
      <c r="AD4481" s="466"/>
      <c r="AE4481" s="467"/>
    </row>
    <row r="4482" spans="2:31" ht="3.65" customHeight="1">
      <c r="B4482" s="212"/>
      <c r="K4482" s="343"/>
      <c r="P4482" s="466"/>
      <c r="Q4482" s="467"/>
      <c r="R4482" s="468"/>
      <c r="S4482" s="470"/>
      <c r="T4482" s="470"/>
      <c r="U4482" s="470"/>
      <c r="V4482" s="470"/>
      <c r="W4482" s="350"/>
      <c r="X4482" s="350"/>
      <c r="Y4482" s="470"/>
      <c r="Z4482" s="470"/>
      <c r="AA4482" s="470"/>
      <c r="AB4482" s="470"/>
      <c r="AC4482" s="483"/>
      <c r="AD4482" s="466"/>
      <c r="AE4482" s="467"/>
    </row>
    <row r="4483" spans="2:31" ht="3.65" customHeight="1">
      <c r="B4483" s="212"/>
      <c r="K4483" s="343"/>
      <c r="P4483" s="466"/>
      <c r="Q4483" s="467"/>
      <c r="R4483" s="468"/>
      <c r="S4483" s="470"/>
      <c r="T4483" s="470"/>
      <c r="U4483" s="470"/>
      <c r="V4483" s="470"/>
      <c r="W4483" s="350"/>
      <c r="X4483" s="350"/>
      <c r="Y4483" s="470"/>
      <c r="Z4483" s="470"/>
      <c r="AA4483" s="470"/>
      <c r="AB4483" s="470"/>
      <c r="AC4483" s="483"/>
      <c r="AD4483" s="466"/>
      <c r="AE4483" s="467"/>
    </row>
    <row r="4484" spans="2:31" ht="3.65" customHeight="1">
      <c r="B4484" s="212"/>
      <c r="K4484" s="343"/>
      <c r="P4484" s="466"/>
      <c r="Q4484" s="467"/>
      <c r="R4484" s="468"/>
      <c r="S4484" s="470"/>
      <c r="T4484" s="470"/>
      <c r="U4484" s="470"/>
      <c r="V4484" s="470"/>
      <c r="W4484" s="350"/>
      <c r="X4484" s="350"/>
      <c r="Y4484" s="470"/>
      <c r="Z4484" s="470"/>
      <c r="AA4484" s="470"/>
      <c r="AB4484" s="470"/>
      <c r="AC4484" s="483"/>
      <c r="AD4484" s="466"/>
      <c r="AE4484" s="467"/>
    </row>
    <row r="4485" spans="2:31" ht="3.65" customHeight="1">
      <c r="B4485" s="212"/>
      <c r="K4485" s="343"/>
      <c r="P4485" s="466"/>
      <c r="Q4485" s="467"/>
      <c r="R4485" s="468"/>
      <c r="S4485" s="470"/>
      <c r="T4485" s="470"/>
      <c r="U4485" s="470"/>
      <c r="V4485" s="470"/>
      <c r="W4485" s="350"/>
      <c r="X4485" s="350"/>
      <c r="Y4485" s="470"/>
      <c r="Z4485" s="470"/>
      <c r="AA4485" s="470"/>
      <c r="AB4485" s="470"/>
      <c r="AC4485" s="483"/>
      <c r="AD4485" s="466"/>
      <c r="AE4485" s="467"/>
    </row>
    <row r="4486" spans="2:31" ht="3.65" customHeight="1">
      <c r="B4486" s="212"/>
      <c r="K4486" s="343"/>
      <c r="P4486" s="466"/>
      <c r="Q4486" s="467"/>
      <c r="R4486" s="468"/>
      <c r="S4486" s="470"/>
      <c r="T4486" s="470"/>
      <c r="U4486" s="470"/>
      <c r="V4486" s="470"/>
      <c r="W4486" s="350"/>
      <c r="X4486" s="350"/>
      <c r="Y4486" s="470"/>
      <c r="Z4486" s="470"/>
      <c r="AA4486" s="470"/>
      <c r="AB4486" s="470"/>
      <c r="AC4486" s="483"/>
      <c r="AD4486" s="466"/>
      <c r="AE4486" s="467"/>
    </row>
    <row r="4487" spans="2:31" ht="3.65" customHeight="1">
      <c r="B4487" s="212"/>
      <c r="K4487" s="343"/>
      <c r="P4487" s="466"/>
      <c r="Q4487" s="467"/>
      <c r="R4487" s="468"/>
      <c r="S4487" s="470"/>
      <c r="T4487" s="470"/>
      <c r="U4487" s="470"/>
      <c r="V4487" s="470"/>
      <c r="W4487" s="350"/>
      <c r="X4487" s="350"/>
      <c r="Y4487" s="470"/>
      <c r="Z4487" s="470"/>
      <c r="AA4487" s="470"/>
      <c r="AB4487" s="470"/>
      <c r="AC4487" s="483"/>
      <c r="AD4487" s="466"/>
      <c r="AE4487" s="467"/>
    </row>
    <row r="4488" spans="2:31" ht="3.65" customHeight="1">
      <c r="B4488" s="212"/>
      <c r="K4488" s="343"/>
      <c r="P4488" s="466"/>
      <c r="Q4488" s="467"/>
      <c r="R4488" s="468"/>
      <c r="S4488" s="470"/>
      <c r="T4488" s="470"/>
      <c r="U4488" s="470"/>
      <c r="V4488" s="470"/>
      <c r="W4488" s="350"/>
      <c r="X4488" s="350"/>
      <c r="Y4488" s="470"/>
      <c r="Z4488" s="470"/>
      <c r="AA4488" s="470"/>
      <c r="AB4488" s="470"/>
      <c r="AC4488" s="483"/>
      <c r="AD4488" s="466"/>
      <c r="AE4488" s="467"/>
    </row>
    <row r="4489" spans="2:31" ht="3.65" customHeight="1">
      <c r="B4489" s="212"/>
      <c r="K4489" s="343"/>
      <c r="P4489" s="466"/>
      <c r="Q4489" s="467"/>
      <c r="R4489" s="468"/>
      <c r="S4489" s="470"/>
      <c r="T4489" s="470"/>
      <c r="U4489" s="470"/>
      <c r="V4489" s="470"/>
      <c r="W4489" s="350"/>
      <c r="X4489" s="350"/>
      <c r="Y4489" s="470"/>
      <c r="Z4489" s="470"/>
      <c r="AA4489" s="470"/>
      <c r="AB4489" s="470"/>
      <c r="AC4489" s="483"/>
      <c r="AD4489" s="466"/>
      <c r="AE4489" s="467"/>
    </row>
    <row r="4490" spans="2:31" ht="3.65" customHeight="1">
      <c r="B4490" s="212"/>
      <c r="K4490" s="343"/>
      <c r="P4490" s="466"/>
      <c r="Q4490" s="467"/>
      <c r="R4490" s="468"/>
      <c r="S4490" s="470"/>
      <c r="T4490" s="470"/>
      <c r="U4490" s="470"/>
      <c r="V4490" s="470"/>
      <c r="W4490" s="350"/>
      <c r="X4490" s="350"/>
      <c r="Y4490" s="470"/>
      <c r="Z4490" s="470"/>
      <c r="AA4490" s="470"/>
      <c r="AB4490" s="470"/>
      <c r="AC4490" s="483"/>
      <c r="AD4490" s="466"/>
      <c r="AE4490" s="467"/>
    </row>
    <row r="4491" spans="2:31" ht="3.65" customHeight="1">
      <c r="B4491" s="212"/>
      <c r="K4491" s="343"/>
      <c r="P4491" s="466"/>
      <c r="Q4491" s="467"/>
      <c r="R4491" s="468"/>
      <c r="S4491" s="470"/>
      <c r="T4491" s="470"/>
      <c r="U4491" s="470"/>
      <c r="V4491" s="470"/>
      <c r="W4491" s="350"/>
      <c r="X4491" s="350"/>
      <c r="Y4491" s="470"/>
      <c r="Z4491" s="470"/>
      <c r="AA4491" s="470"/>
      <c r="AB4491" s="470"/>
      <c r="AC4491" s="483"/>
      <c r="AD4491" s="466"/>
      <c r="AE4491" s="467"/>
    </row>
    <row r="4492" spans="2:31" ht="3.65" customHeight="1">
      <c r="B4492" s="212"/>
      <c r="K4492" s="343"/>
      <c r="P4492" s="466"/>
      <c r="Q4492" s="467"/>
      <c r="R4492" s="482"/>
      <c r="S4492" s="470"/>
      <c r="T4492" s="470"/>
      <c r="U4492" s="470"/>
      <c r="V4492" s="470"/>
      <c r="W4492" s="350"/>
      <c r="X4492" s="350"/>
      <c r="Y4492" s="470"/>
      <c r="Z4492" s="470"/>
      <c r="AA4492" s="470"/>
      <c r="AB4492" s="470"/>
      <c r="AC4492" s="483"/>
      <c r="AD4492" s="466"/>
      <c r="AE4492" s="467"/>
    </row>
    <row r="4493" spans="2:31" ht="3.65" customHeight="1">
      <c r="B4493" s="212"/>
      <c r="K4493" s="343"/>
      <c r="P4493" s="466"/>
      <c r="Q4493" s="467"/>
      <c r="R4493" s="468"/>
      <c r="S4493" s="470"/>
      <c r="T4493" s="470"/>
      <c r="U4493" s="470"/>
      <c r="V4493" s="470"/>
      <c r="W4493" s="470"/>
      <c r="X4493" s="470"/>
      <c r="Y4493" s="470"/>
      <c r="Z4493" s="470"/>
      <c r="AA4493" s="470"/>
      <c r="AB4493" s="470"/>
      <c r="AC4493" s="483"/>
      <c r="AD4493" s="466"/>
      <c r="AE4493" s="467"/>
    </row>
    <row r="4494" spans="2:31" ht="3.65" customHeight="1">
      <c r="B4494" s="212"/>
      <c r="K4494" s="343"/>
      <c r="P4494" s="466"/>
      <c r="Q4494" s="467"/>
      <c r="R4494" s="468"/>
      <c r="S4494" s="470"/>
      <c r="T4494" s="470"/>
      <c r="U4494" s="470"/>
      <c r="V4494" s="470"/>
      <c r="W4494" s="470"/>
      <c r="X4494" s="470"/>
      <c r="Y4494" s="470"/>
      <c r="Z4494" s="470"/>
      <c r="AA4494" s="470"/>
      <c r="AB4494" s="470"/>
      <c r="AC4494" s="470"/>
      <c r="AD4494" s="466"/>
      <c r="AE4494" s="467"/>
    </row>
    <row r="4495" spans="2:31" ht="3.65" customHeight="1">
      <c r="B4495" s="212"/>
      <c r="K4495" s="343"/>
      <c r="P4495" s="466"/>
      <c r="Q4495" s="467"/>
      <c r="R4495" s="468"/>
      <c r="S4495" s="470"/>
      <c r="T4495" s="470"/>
      <c r="U4495" s="470"/>
      <c r="V4495" s="470"/>
      <c r="W4495" s="470"/>
      <c r="X4495" s="470"/>
      <c r="Y4495" s="470"/>
      <c r="Z4495" s="470"/>
      <c r="AA4495" s="470"/>
      <c r="AB4495" s="470"/>
      <c r="AC4495" s="470"/>
      <c r="AD4495" s="466"/>
      <c r="AE4495" s="467"/>
    </row>
    <row r="4496" spans="2:31" ht="3.65" customHeight="1">
      <c r="B4496" s="212"/>
      <c r="K4496" s="343"/>
      <c r="P4496" s="466"/>
      <c r="Q4496" s="467"/>
      <c r="R4496" s="468"/>
      <c r="S4496" s="470"/>
      <c r="T4496" s="470"/>
      <c r="U4496" s="470"/>
      <c r="V4496" s="470"/>
      <c r="W4496" s="470"/>
      <c r="X4496" s="470"/>
      <c r="Y4496" s="470"/>
      <c r="Z4496" s="470"/>
      <c r="AA4496" s="470"/>
      <c r="AB4496" s="470"/>
      <c r="AC4496" s="470"/>
      <c r="AD4496" s="466"/>
      <c r="AE4496" s="467"/>
    </row>
    <row r="4497" spans="2:31" ht="3.65" customHeight="1">
      <c r="B4497" s="212"/>
      <c r="K4497" s="343"/>
      <c r="P4497" s="466"/>
      <c r="Q4497" s="467"/>
      <c r="R4497" s="468"/>
      <c r="S4497" s="470"/>
      <c r="T4497" s="470"/>
      <c r="U4497" s="470"/>
      <c r="V4497" s="470"/>
      <c r="W4497" s="470"/>
      <c r="X4497" s="470"/>
      <c r="Y4497" s="470"/>
      <c r="Z4497" s="470"/>
      <c r="AA4497" s="470"/>
      <c r="AB4497" s="470"/>
      <c r="AC4497" s="470"/>
      <c r="AD4497" s="466"/>
      <c r="AE4497" s="467"/>
    </row>
    <row r="4498" spans="2:31" ht="3.65" customHeight="1">
      <c r="B4498" s="212"/>
      <c r="K4498" s="343"/>
      <c r="P4498" s="466"/>
      <c r="Q4498" s="467"/>
      <c r="R4498" s="468"/>
      <c r="S4498" s="470"/>
      <c r="T4498" s="470"/>
      <c r="U4498" s="470"/>
      <c r="V4498" s="470"/>
      <c r="W4498" s="470"/>
      <c r="X4498" s="470"/>
      <c r="Y4498" s="470"/>
      <c r="Z4498" s="470"/>
      <c r="AA4498" s="470"/>
      <c r="AB4498" s="470"/>
      <c r="AC4498" s="470"/>
      <c r="AD4498" s="466"/>
      <c r="AE4498" s="467"/>
    </row>
    <row r="4499" spans="2:31" ht="3.65" customHeight="1">
      <c r="B4499" s="212"/>
      <c r="K4499" s="343"/>
      <c r="P4499" s="466"/>
      <c r="Q4499" s="467"/>
      <c r="R4499" s="468"/>
      <c r="S4499" s="470"/>
      <c r="T4499" s="470"/>
      <c r="U4499" s="470"/>
      <c r="V4499" s="470"/>
      <c r="W4499" s="470"/>
      <c r="X4499" s="470"/>
      <c r="Y4499" s="470"/>
      <c r="Z4499" s="470"/>
      <c r="AA4499" s="470"/>
      <c r="AB4499" s="470"/>
      <c r="AC4499" s="470"/>
      <c r="AD4499" s="466"/>
      <c r="AE4499" s="467"/>
    </row>
    <row r="4500" spans="2:31" ht="3.65" customHeight="1">
      <c r="B4500" s="212"/>
      <c r="K4500" s="343"/>
      <c r="P4500" s="466"/>
      <c r="Q4500" s="467"/>
      <c r="R4500" s="468"/>
      <c r="S4500" s="470"/>
      <c r="T4500" s="470"/>
      <c r="U4500" s="470"/>
      <c r="V4500" s="470"/>
      <c r="W4500" s="470"/>
      <c r="X4500" s="470"/>
      <c r="Y4500" s="470"/>
      <c r="Z4500" s="470"/>
      <c r="AA4500" s="470"/>
      <c r="AB4500" s="470"/>
      <c r="AC4500" s="470"/>
      <c r="AD4500" s="466"/>
      <c r="AE4500" s="467"/>
    </row>
    <row r="4501" spans="2:31" ht="3.65" customHeight="1">
      <c r="B4501" s="212"/>
      <c r="K4501" s="343"/>
      <c r="P4501" s="466"/>
      <c r="Q4501" s="467"/>
      <c r="R4501" s="468"/>
      <c r="S4501" s="470"/>
      <c r="T4501" s="470"/>
      <c r="U4501" s="470"/>
      <c r="V4501" s="470"/>
      <c r="W4501" s="470"/>
      <c r="X4501" s="470"/>
      <c r="Y4501" s="470"/>
      <c r="Z4501" s="470"/>
      <c r="AA4501" s="470"/>
      <c r="AB4501" s="470"/>
      <c r="AC4501" s="470"/>
      <c r="AD4501" s="466"/>
      <c r="AE4501" s="467"/>
    </row>
    <row r="4502" spans="2:31" ht="3.65" customHeight="1">
      <c r="B4502" s="212"/>
      <c r="K4502" s="343"/>
      <c r="P4502" s="466"/>
      <c r="Q4502" s="467"/>
      <c r="R4502" s="468"/>
      <c r="S4502" s="470"/>
      <c r="T4502" s="470"/>
      <c r="U4502" s="470"/>
      <c r="V4502" s="470"/>
      <c r="W4502" s="470"/>
      <c r="X4502" s="470"/>
      <c r="Y4502" s="470"/>
      <c r="Z4502" s="470"/>
      <c r="AA4502" s="470"/>
      <c r="AB4502" s="470"/>
      <c r="AC4502" s="470"/>
      <c r="AD4502" s="466"/>
      <c r="AE4502" s="467"/>
    </row>
    <row r="4503" spans="2:31" ht="3.65" customHeight="1">
      <c r="B4503" s="212"/>
      <c r="K4503" s="343"/>
      <c r="P4503" s="466"/>
      <c r="Q4503" s="467"/>
      <c r="R4503" s="468"/>
      <c r="S4503" s="470"/>
      <c r="T4503" s="470"/>
      <c r="U4503" s="470"/>
      <c r="V4503" s="470"/>
      <c r="W4503" s="470"/>
      <c r="X4503" s="470"/>
      <c r="Y4503" s="470"/>
      <c r="Z4503" s="470"/>
      <c r="AA4503" s="470"/>
      <c r="AB4503" s="470"/>
      <c r="AC4503" s="470"/>
      <c r="AD4503" s="466"/>
      <c r="AE4503" s="467"/>
    </row>
    <row r="4504" spans="2:31" ht="3.65" customHeight="1">
      <c r="B4504" s="212"/>
      <c r="K4504" s="343"/>
      <c r="P4504" s="466"/>
      <c r="Q4504" s="467"/>
      <c r="R4504" s="468"/>
      <c r="S4504" s="470"/>
      <c r="T4504" s="470"/>
      <c r="U4504" s="470"/>
      <c r="V4504" s="470"/>
      <c r="W4504" s="470"/>
      <c r="X4504" s="470"/>
      <c r="Y4504" s="470"/>
      <c r="Z4504" s="470"/>
      <c r="AA4504" s="470"/>
      <c r="AB4504" s="470"/>
      <c r="AC4504" s="470"/>
      <c r="AD4504" s="466"/>
      <c r="AE4504" s="467"/>
    </row>
    <row r="4505" spans="2:31" ht="3.65" customHeight="1">
      <c r="B4505" s="212"/>
      <c r="K4505" s="343"/>
      <c r="P4505" s="466"/>
      <c r="Q4505" s="467"/>
      <c r="R4505" s="468"/>
      <c r="S4505" s="470"/>
      <c r="T4505" s="470"/>
      <c r="U4505" s="470"/>
      <c r="V4505" s="470"/>
      <c r="W4505" s="470"/>
      <c r="X4505" s="470"/>
      <c r="Y4505" s="470"/>
      <c r="Z4505" s="470"/>
      <c r="AA4505" s="470"/>
      <c r="AB4505" s="470"/>
      <c r="AC4505" s="470"/>
      <c r="AD4505" s="466"/>
      <c r="AE4505" s="467"/>
    </row>
    <row r="4506" spans="2:31" ht="3.65" customHeight="1">
      <c r="B4506" s="212"/>
      <c r="K4506" s="343"/>
      <c r="P4506" s="466"/>
      <c r="Q4506" s="467"/>
      <c r="R4506" s="468"/>
      <c r="S4506" s="470"/>
      <c r="T4506" s="470"/>
      <c r="U4506" s="470"/>
      <c r="V4506" s="470"/>
      <c r="W4506" s="470"/>
      <c r="X4506" s="470"/>
      <c r="Y4506" s="470"/>
      <c r="Z4506" s="470"/>
      <c r="AA4506" s="470"/>
      <c r="AB4506" s="470"/>
      <c r="AC4506" s="470"/>
      <c r="AD4506" s="466"/>
      <c r="AE4506" s="467"/>
    </row>
    <row r="4507" spans="2:31" ht="3.65" customHeight="1">
      <c r="B4507" s="212"/>
      <c r="K4507" s="343"/>
      <c r="P4507" s="466"/>
      <c r="Q4507" s="467"/>
      <c r="R4507" s="468"/>
      <c r="S4507" s="470"/>
      <c r="T4507" s="470"/>
      <c r="U4507" s="470"/>
      <c r="V4507" s="470"/>
      <c r="W4507" s="470"/>
      <c r="X4507" s="470"/>
      <c r="Y4507" s="470"/>
      <c r="Z4507" s="470"/>
      <c r="AA4507" s="470"/>
      <c r="AB4507" s="470"/>
      <c r="AC4507" s="470"/>
      <c r="AD4507" s="466"/>
      <c r="AE4507" s="467"/>
    </row>
    <row r="4508" spans="2:31" ht="3.65" customHeight="1">
      <c r="B4508" s="212"/>
      <c r="K4508" s="343"/>
      <c r="P4508" s="466"/>
      <c r="Q4508" s="467"/>
      <c r="R4508" s="468"/>
      <c r="S4508" s="470"/>
      <c r="T4508" s="470"/>
      <c r="U4508" s="470"/>
      <c r="V4508" s="470"/>
      <c r="W4508" s="470"/>
      <c r="X4508" s="470"/>
      <c r="Y4508" s="470"/>
      <c r="Z4508" s="470"/>
      <c r="AA4508" s="470"/>
      <c r="AB4508" s="470"/>
      <c r="AC4508" s="470"/>
      <c r="AD4508" s="466"/>
      <c r="AE4508" s="467"/>
    </row>
    <row r="4509" spans="2:31" ht="3.65" customHeight="1">
      <c r="B4509" s="212"/>
      <c r="K4509" s="343"/>
      <c r="P4509" s="466"/>
      <c r="Q4509" s="467"/>
      <c r="R4509" s="468"/>
      <c r="S4509" s="470"/>
      <c r="T4509" s="470"/>
      <c r="U4509" s="470"/>
      <c r="V4509" s="470"/>
      <c r="W4509" s="470"/>
      <c r="X4509" s="470"/>
      <c r="Y4509" s="470"/>
      <c r="Z4509" s="470"/>
      <c r="AA4509" s="470"/>
      <c r="AB4509" s="470"/>
      <c r="AC4509" s="483"/>
      <c r="AD4509" s="466"/>
      <c r="AE4509" s="467"/>
    </row>
    <row r="4510" spans="2:31" ht="3.65" customHeight="1">
      <c r="B4510" s="212"/>
      <c r="K4510" s="343"/>
      <c r="P4510" s="466"/>
      <c r="Q4510" s="467"/>
      <c r="R4510" s="496"/>
      <c r="S4510" s="470"/>
      <c r="T4510" s="470"/>
      <c r="U4510" s="470"/>
      <c r="V4510" s="470"/>
      <c r="W4510" s="470"/>
      <c r="X4510" s="470"/>
      <c r="Y4510" s="470"/>
      <c r="Z4510" s="470"/>
      <c r="AA4510" s="470"/>
      <c r="AB4510" s="470"/>
      <c r="AC4510" s="409"/>
      <c r="AD4510" s="466"/>
      <c r="AE4510" s="467"/>
    </row>
    <row r="4511" spans="2:31" ht="3.65" customHeight="1">
      <c r="B4511" s="212"/>
      <c r="K4511" s="343"/>
      <c r="P4511" s="466"/>
      <c r="Q4511" s="467"/>
      <c r="R4511" s="351"/>
      <c r="S4511" s="352"/>
      <c r="T4511" s="352"/>
      <c r="U4511" s="352"/>
      <c r="V4511" s="352"/>
      <c r="W4511" s="352"/>
      <c r="X4511" s="352"/>
      <c r="Y4511" s="352"/>
      <c r="Z4511" s="352"/>
      <c r="AA4511" s="352"/>
      <c r="AB4511" s="352"/>
      <c r="AC4511" s="361"/>
      <c r="AD4511" s="466"/>
      <c r="AE4511" s="467"/>
    </row>
    <row r="4512" spans="2:31" ht="3.65" customHeight="1">
      <c r="B4512" s="212"/>
      <c r="K4512" s="343"/>
      <c r="P4512" s="466"/>
      <c r="Q4512" s="467"/>
      <c r="R4512" s="351"/>
      <c r="S4512" s="352"/>
      <c r="T4512" s="352"/>
      <c r="U4512" s="352"/>
      <c r="V4512" s="352"/>
      <c r="W4512" s="352"/>
      <c r="X4512" s="352"/>
      <c r="Y4512" s="352"/>
      <c r="Z4512" s="352"/>
      <c r="AA4512" s="352"/>
      <c r="AB4512" s="352"/>
      <c r="AC4512" s="361"/>
      <c r="AD4512" s="466"/>
      <c r="AE4512" s="467"/>
    </row>
    <row r="4513" spans="2:31" ht="3.65" customHeight="1">
      <c r="B4513" s="212"/>
      <c r="K4513" s="343"/>
      <c r="P4513" s="466"/>
      <c r="Q4513" s="467"/>
      <c r="R4513" s="351"/>
      <c r="S4513" s="352"/>
      <c r="T4513" s="352"/>
      <c r="U4513" s="352"/>
      <c r="V4513" s="352"/>
      <c r="W4513" s="352"/>
      <c r="X4513" s="352"/>
      <c r="Y4513" s="352"/>
      <c r="Z4513" s="352"/>
      <c r="AA4513" s="352"/>
      <c r="AB4513" s="352"/>
      <c r="AC4513" s="361"/>
      <c r="AD4513" s="466"/>
      <c r="AE4513" s="467"/>
    </row>
    <row r="4514" spans="2:31" ht="3.65" customHeight="1">
      <c r="B4514" s="212"/>
      <c r="K4514" s="343"/>
      <c r="P4514" s="466"/>
      <c r="Q4514" s="467"/>
      <c r="R4514" s="468"/>
      <c r="S4514" s="470"/>
      <c r="T4514" s="470"/>
      <c r="U4514" s="470"/>
      <c r="V4514" s="470"/>
      <c r="W4514" s="470"/>
      <c r="X4514" s="470"/>
      <c r="Y4514" s="470"/>
      <c r="Z4514" s="470"/>
      <c r="AA4514" s="470"/>
      <c r="AB4514" s="470"/>
      <c r="AC4514" s="470"/>
      <c r="AD4514" s="466"/>
      <c r="AE4514" s="467"/>
    </row>
    <row r="4515" spans="2:31" ht="3.65" customHeight="1">
      <c r="B4515" s="212"/>
      <c r="K4515" s="343"/>
      <c r="P4515" s="466"/>
      <c r="Q4515" s="467"/>
      <c r="R4515" s="468"/>
      <c r="S4515" s="470"/>
      <c r="T4515" s="470"/>
      <c r="U4515" s="470"/>
      <c r="V4515" s="470"/>
      <c r="W4515" s="470"/>
      <c r="X4515" s="470"/>
      <c r="Y4515" s="470"/>
      <c r="Z4515" s="470"/>
      <c r="AA4515" s="470"/>
      <c r="AB4515" s="470"/>
      <c r="AC4515" s="470"/>
      <c r="AD4515" s="466"/>
      <c r="AE4515" s="467"/>
    </row>
    <row r="4516" spans="2:31" ht="3.65" customHeight="1">
      <c r="B4516" s="212"/>
      <c r="K4516" s="343"/>
      <c r="P4516" s="466"/>
      <c r="Q4516" s="467"/>
      <c r="R4516" s="482"/>
      <c r="S4516" s="470"/>
      <c r="T4516" s="470"/>
      <c r="U4516" s="470"/>
      <c r="V4516" s="470"/>
      <c r="W4516" s="470"/>
      <c r="X4516" s="470"/>
      <c r="Y4516" s="470"/>
      <c r="Z4516" s="470"/>
      <c r="AA4516" s="470"/>
      <c r="AB4516" s="470"/>
      <c r="AC4516" s="470"/>
      <c r="AD4516" s="466"/>
      <c r="AE4516" s="467"/>
    </row>
    <row r="4517" spans="2:31" ht="3.65" customHeight="1">
      <c r="B4517" s="212"/>
      <c r="K4517" s="343"/>
      <c r="P4517" s="466"/>
      <c r="Q4517" s="467"/>
      <c r="R4517" s="468"/>
      <c r="S4517" s="470"/>
      <c r="T4517" s="470"/>
      <c r="U4517" s="470"/>
      <c r="V4517" s="470"/>
      <c r="W4517" s="470"/>
      <c r="X4517" s="470"/>
      <c r="Y4517" s="470"/>
      <c r="Z4517" s="994" t="s">
        <v>220</v>
      </c>
      <c r="AA4517" s="994"/>
      <c r="AB4517" s="994"/>
      <c r="AC4517" s="995"/>
      <c r="AD4517" s="466"/>
      <c r="AE4517" s="467"/>
    </row>
    <row r="4518" spans="2:31" ht="3.65" customHeight="1">
      <c r="B4518" s="212"/>
      <c r="K4518" s="343"/>
      <c r="P4518" s="466"/>
      <c r="Q4518" s="467"/>
      <c r="R4518" s="496"/>
      <c r="S4518" s="470"/>
      <c r="T4518" s="470"/>
      <c r="U4518" s="470"/>
      <c r="V4518" s="470"/>
      <c r="W4518" s="470"/>
      <c r="X4518" s="470"/>
      <c r="Y4518" s="470"/>
      <c r="Z4518" s="994"/>
      <c r="AA4518" s="994"/>
      <c r="AB4518" s="994"/>
      <c r="AC4518" s="995"/>
      <c r="AD4518" s="466"/>
      <c r="AE4518" s="467"/>
    </row>
    <row r="4519" spans="2:31" ht="3.65" customHeight="1">
      <c r="B4519" s="212"/>
      <c r="K4519" s="343"/>
      <c r="P4519" s="466"/>
      <c r="Q4519" s="467"/>
      <c r="R4519" s="497"/>
      <c r="S4519" s="498"/>
      <c r="T4519" s="498"/>
      <c r="U4519" s="498"/>
      <c r="V4519" s="498"/>
      <c r="W4519" s="498"/>
      <c r="X4519" s="498"/>
      <c r="Y4519" s="498"/>
      <c r="Z4519" s="1542"/>
      <c r="AA4519" s="1542"/>
      <c r="AB4519" s="1542"/>
      <c r="AC4519" s="1545"/>
      <c r="AD4519" s="466"/>
      <c r="AE4519" s="467"/>
    </row>
    <row r="4520" spans="2:31" ht="3.65" customHeight="1">
      <c r="B4520" s="212"/>
      <c r="K4520" s="343"/>
      <c r="P4520" s="486"/>
      <c r="Q4520" s="487"/>
      <c r="R4520" s="487"/>
      <c r="S4520" s="487"/>
      <c r="T4520" s="487"/>
      <c r="U4520" s="487"/>
      <c r="V4520" s="487"/>
      <c r="W4520" s="487"/>
      <c r="X4520" s="487"/>
      <c r="Y4520" s="487"/>
      <c r="Z4520" s="487"/>
      <c r="AA4520" s="487"/>
      <c r="AB4520" s="487"/>
      <c r="AC4520" s="487"/>
      <c r="AD4520" s="487"/>
      <c r="AE4520" s="488"/>
    </row>
    <row r="4521" spans="2:31" ht="3.65" customHeight="1">
      <c r="B4521" s="212"/>
      <c r="K4521" s="343"/>
      <c r="P4521" s="489"/>
      <c r="Q4521" s="490"/>
      <c r="R4521" s="490"/>
      <c r="S4521" s="490"/>
      <c r="T4521" s="490"/>
      <c r="U4521" s="490"/>
      <c r="V4521" s="490"/>
      <c r="W4521" s="490"/>
      <c r="X4521" s="490"/>
      <c r="Y4521" s="490"/>
      <c r="Z4521" s="490"/>
      <c r="AA4521" s="490"/>
      <c r="AB4521" s="490"/>
      <c r="AC4521" s="490"/>
      <c r="AD4521" s="490"/>
      <c r="AE4521" s="491"/>
    </row>
    <row r="4522" spans="2:31" ht="3.65" customHeight="1">
      <c r="B4522" s="212"/>
      <c r="K4522" s="343"/>
      <c r="P4522" s="476"/>
      <c r="Q4522" s="477"/>
      <c r="R4522" s="477"/>
      <c r="S4522" s="477"/>
      <c r="T4522" s="477"/>
      <c r="U4522" s="477"/>
      <c r="V4522" s="477"/>
      <c r="W4522" s="477"/>
      <c r="X4522" s="477"/>
      <c r="Y4522" s="477"/>
      <c r="Z4522" s="477"/>
      <c r="AA4522" s="477"/>
      <c r="AB4522" s="477"/>
      <c r="AC4522" s="477"/>
      <c r="AD4522" s="477"/>
      <c r="AE4522" s="478"/>
    </row>
    <row r="4523" spans="2:31" ht="3.65" customHeight="1">
      <c r="B4523" s="212"/>
      <c r="K4523" s="343"/>
      <c r="P4523" s="476"/>
      <c r="Q4523" s="477"/>
      <c r="R4523" s="477"/>
      <c r="S4523" s="477"/>
      <c r="T4523" s="477"/>
      <c r="U4523" s="477"/>
      <c r="V4523" s="477"/>
      <c r="W4523" s="477"/>
      <c r="X4523" s="477"/>
      <c r="Y4523" s="477"/>
      <c r="Z4523" s="477"/>
      <c r="AA4523" s="477"/>
      <c r="AB4523" s="477"/>
      <c r="AC4523" s="477"/>
      <c r="AD4523" s="477"/>
      <c r="AE4523" s="478"/>
    </row>
    <row r="4524" spans="2:31" ht="3.65" customHeight="1">
      <c r="B4524" s="212"/>
      <c r="K4524" s="343"/>
      <c r="P4524" s="476"/>
      <c r="Q4524" s="477"/>
      <c r="R4524" s="477"/>
      <c r="S4524" s="477"/>
      <c r="T4524" s="477"/>
      <c r="U4524" s="477"/>
      <c r="V4524" s="477"/>
      <c r="W4524" s="477"/>
      <c r="X4524" s="477"/>
      <c r="Y4524" s="477"/>
      <c r="Z4524" s="477"/>
      <c r="AA4524" s="477"/>
      <c r="AB4524" s="477"/>
      <c r="AC4524" s="477"/>
      <c r="AD4524" s="477"/>
      <c r="AE4524" s="478"/>
    </row>
    <row r="4525" spans="2:31" ht="3.65" customHeight="1">
      <c r="B4525" s="212"/>
      <c r="K4525" s="343"/>
      <c r="P4525" s="479"/>
      <c r="Q4525" s="480"/>
      <c r="R4525" s="480"/>
      <c r="S4525" s="480"/>
      <c r="T4525" s="480"/>
      <c r="U4525" s="480"/>
      <c r="V4525" s="480"/>
      <c r="W4525" s="480"/>
      <c r="X4525" s="480"/>
      <c r="Y4525" s="480"/>
      <c r="Z4525" s="480"/>
      <c r="AA4525" s="480"/>
      <c r="AB4525" s="480"/>
      <c r="AC4525" s="480"/>
      <c r="AD4525" s="480"/>
      <c r="AE4525" s="481"/>
    </row>
    <row r="4526" spans="2:31" ht="3.65" customHeight="1">
      <c r="B4526" s="212"/>
      <c r="K4526" s="343"/>
    </row>
    <row r="4527" spans="2:31" ht="3.65" customHeight="1">
      <c r="B4527" s="212"/>
      <c r="K4527" s="343"/>
    </row>
    <row r="4528" spans="2:31" ht="3.65" customHeight="1">
      <c r="B4528" s="212"/>
      <c r="K4528" s="343"/>
    </row>
    <row r="4529" spans="2:109" ht="3.65" customHeight="1">
      <c r="B4529" s="205"/>
      <c r="C4529" s="259"/>
      <c r="D4529" s="259"/>
      <c r="E4529" s="259"/>
      <c r="F4529" s="259"/>
      <c r="G4529" s="259"/>
      <c r="H4529" s="259"/>
      <c r="I4529" s="259"/>
      <c r="J4529" s="259"/>
      <c r="K4529" s="323"/>
      <c r="L4529" s="259"/>
      <c r="M4529" s="259"/>
      <c r="N4529" s="259"/>
      <c r="O4529" s="259"/>
      <c r="P4529" s="259"/>
      <c r="Q4529" s="259"/>
      <c r="R4529" s="259"/>
      <c r="S4529" s="259"/>
      <c r="T4529" s="259"/>
      <c r="U4529" s="259"/>
      <c r="V4529" s="259"/>
      <c r="W4529" s="259"/>
      <c r="X4529" s="259"/>
      <c r="Y4529" s="259"/>
      <c r="Z4529" s="259"/>
      <c r="AA4529" s="259"/>
      <c r="AB4529" s="259"/>
      <c r="AC4529" s="259"/>
      <c r="AD4529" s="259"/>
      <c r="AE4529" s="259"/>
      <c r="AF4529" s="259"/>
      <c r="AG4529" s="259"/>
      <c r="AH4529" s="259"/>
      <c r="AI4529" s="259"/>
      <c r="AJ4529" s="259"/>
      <c r="AK4529" s="259"/>
      <c r="AL4529" s="259"/>
      <c r="AM4529" s="259"/>
      <c r="AN4529" s="259"/>
      <c r="AO4529" s="259"/>
      <c r="AP4529" s="259"/>
      <c r="AQ4529" s="259"/>
      <c r="AR4529" s="259"/>
      <c r="AS4529" s="259"/>
      <c r="AT4529" s="259"/>
      <c r="AU4529" s="259"/>
      <c r="AV4529" s="259"/>
      <c r="AW4529" s="259"/>
      <c r="AX4529" s="259"/>
      <c r="AY4529" s="259"/>
      <c r="AZ4529" s="259"/>
      <c r="BA4529" s="259"/>
      <c r="BB4529" s="259"/>
      <c r="BC4529" s="259"/>
      <c r="BD4529" s="259"/>
      <c r="BE4529" s="259"/>
      <c r="BF4529" s="259"/>
      <c r="BG4529" s="259"/>
      <c r="BH4529" s="259"/>
      <c r="BI4529" s="259"/>
      <c r="BJ4529" s="259"/>
      <c r="BK4529" s="259"/>
      <c r="BL4529" s="259"/>
      <c r="BM4529" s="259"/>
      <c r="BN4529" s="259"/>
      <c r="BO4529" s="259"/>
      <c r="BP4529" s="259"/>
      <c r="BQ4529" s="259"/>
      <c r="BR4529" s="259"/>
      <c r="BS4529" s="259"/>
      <c r="BT4529" s="259"/>
      <c r="BU4529" s="259"/>
      <c r="BV4529" s="259"/>
      <c r="BW4529" s="259"/>
      <c r="BX4529" s="259"/>
      <c r="BY4529" s="259"/>
      <c r="BZ4529" s="259"/>
      <c r="CA4529" s="259"/>
      <c r="CB4529" s="259"/>
      <c r="CC4529" s="259"/>
      <c r="CD4529" s="259"/>
      <c r="CE4529" s="259"/>
      <c r="CF4529" s="259"/>
      <c r="CG4529" s="259"/>
      <c r="CH4529" s="259"/>
      <c r="CI4529" s="259"/>
      <c r="CJ4529" s="259"/>
      <c r="CK4529" s="259"/>
      <c r="CL4529" s="259"/>
      <c r="CM4529" s="259"/>
      <c r="CN4529" s="259"/>
      <c r="CO4529" s="259"/>
      <c r="CP4529" s="259"/>
      <c r="CQ4529" s="259"/>
      <c r="CR4529" s="259"/>
      <c r="CS4529" s="259"/>
      <c r="CT4529" s="259"/>
      <c r="CU4529" s="259"/>
      <c r="CV4529" s="259"/>
      <c r="CW4529" s="259"/>
      <c r="CX4529" s="259"/>
      <c r="CY4529" s="259"/>
      <c r="CZ4529" s="259"/>
      <c r="DA4529" s="259"/>
      <c r="DB4529" s="259"/>
      <c r="DC4529" s="259"/>
      <c r="DD4529" s="259"/>
      <c r="DE4529" s="259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24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40" t="str">
        <f>"T_VBB"&amp;"X"&amp;G4531&amp;"X"&amp;I4531&amp;"X"&amp;J4531</f>
        <v>T_VBBX1600X1of2X2200</v>
      </c>
      <c r="C4531" s="208"/>
      <c r="D4531" s="209" t="s">
        <v>75</v>
      </c>
      <c r="E4531" s="341" t="s">
        <v>220</v>
      </c>
      <c r="F4531" s="208" t="s">
        <v>125</v>
      </c>
      <c r="G4531" s="456">
        <v>1600</v>
      </c>
      <c r="H4531" s="325" t="s">
        <v>117</v>
      </c>
      <c r="I4531" s="457" t="s">
        <v>192</v>
      </c>
      <c r="J4531" s="210">
        <v>2200</v>
      </c>
      <c r="K4531" s="342"/>
      <c r="L4531" s="260"/>
      <c r="M4531" s="260"/>
      <c r="N4531" s="260"/>
      <c r="O4531" s="260"/>
      <c r="P4531" s="260"/>
      <c r="Q4531" s="260"/>
      <c r="R4531" s="260"/>
      <c r="S4531" s="260"/>
      <c r="T4531" s="260"/>
      <c r="U4531" s="260"/>
      <c r="V4531" s="260"/>
      <c r="W4531" s="260"/>
      <c r="X4531" s="260"/>
      <c r="Y4531" s="260"/>
      <c r="Z4531" s="260"/>
      <c r="AA4531" s="260"/>
      <c r="AB4531" s="260"/>
      <c r="AC4531" s="260"/>
      <c r="AD4531" s="260"/>
      <c r="AE4531" s="260"/>
      <c r="AF4531" s="260"/>
      <c r="AG4531" s="260"/>
      <c r="AH4531" s="260"/>
      <c r="AI4531" s="260"/>
      <c r="AJ4531" s="260"/>
      <c r="AK4531" s="260"/>
      <c r="AL4531" s="260"/>
      <c r="AM4531" s="260"/>
      <c r="AN4531" s="260"/>
      <c r="AO4531" s="260"/>
      <c r="AP4531" s="260"/>
      <c r="AQ4531" s="260"/>
      <c r="AR4531" s="260"/>
      <c r="AS4531" s="260"/>
      <c r="AT4531" s="260"/>
      <c r="AU4531" s="260"/>
      <c r="AV4531" s="260"/>
      <c r="AW4531" s="260"/>
      <c r="AX4531" s="260"/>
      <c r="AY4531" s="260"/>
      <c r="AZ4531" s="260"/>
      <c r="BA4531" s="260"/>
      <c r="BB4531" s="260"/>
      <c r="BC4531" s="260"/>
      <c r="BD4531" s="260"/>
      <c r="BE4531" s="260"/>
      <c r="BF4531" s="260"/>
      <c r="BG4531" s="260"/>
      <c r="BH4531" s="260"/>
      <c r="BI4531" s="260"/>
      <c r="BJ4531" s="260"/>
      <c r="BK4531" s="260"/>
      <c r="BL4531" s="260"/>
      <c r="BM4531" s="260"/>
      <c r="BN4531" s="260"/>
      <c r="BO4531" s="260"/>
      <c r="BP4531" s="260"/>
      <c r="BQ4531" s="260"/>
      <c r="BR4531" s="260"/>
      <c r="BS4531" s="260"/>
      <c r="BT4531" s="260"/>
      <c r="BU4531" s="260"/>
      <c r="BV4531" s="260"/>
      <c r="BW4531" s="260"/>
      <c r="BX4531" s="260"/>
      <c r="BY4531" s="260"/>
      <c r="BZ4531" s="260"/>
      <c r="CA4531" s="260"/>
      <c r="CB4531" s="260"/>
      <c r="CC4531" s="260"/>
      <c r="CD4531" s="260"/>
      <c r="CE4531" s="260"/>
      <c r="CF4531" s="260"/>
      <c r="CG4531" s="260"/>
      <c r="CH4531" s="260"/>
      <c r="CI4531" s="260"/>
      <c r="CJ4531" s="260"/>
      <c r="CK4531" s="260"/>
      <c r="CL4531" s="260"/>
      <c r="CM4531" s="260"/>
      <c r="CN4531" s="260"/>
      <c r="CO4531" s="260"/>
      <c r="CP4531" s="260"/>
      <c r="CQ4531" s="260"/>
      <c r="CR4531" s="260"/>
      <c r="CS4531" s="260"/>
      <c r="CT4531" s="260"/>
      <c r="CU4531" s="260"/>
      <c r="CV4531" s="260"/>
      <c r="CW4531" s="260"/>
      <c r="CX4531" s="260"/>
      <c r="CY4531" s="260"/>
      <c r="CZ4531" s="260"/>
      <c r="DA4531" s="260"/>
      <c r="DB4531" s="260"/>
      <c r="DC4531" s="260"/>
      <c r="DD4531" s="260"/>
      <c r="DE4531" s="260"/>
    </row>
    <row r="4532" spans="2:109" ht="3.65" customHeight="1">
      <c r="B4532" s="326" t="str">
        <f>MID(D4531,1,1)&amp;"_"&amp;E4531&amp;"X"&amp;MID(H4531,3,4)&amp;"X"&amp;MID(J4531,3,4)&amp;G4531&amp;I4531</f>
        <v>T_VBBX400X0016001of2</v>
      </c>
      <c r="K4532" s="343"/>
    </row>
    <row r="4533" spans="2:109" ht="3.65" customHeight="1">
      <c r="B4533" s="212"/>
      <c r="K4533" s="343"/>
    </row>
    <row r="4534" spans="2:109" ht="3.65" customHeight="1">
      <c r="B4534" s="212"/>
      <c r="K4534" s="343"/>
    </row>
    <row r="4535" spans="2:109" ht="3.65" customHeight="1">
      <c r="B4535" s="212"/>
      <c r="K4535" s="343"/>
      <c r="P4535" s="486"/>
      <c r="Q4535" s="487"/>
      <c r="R4535" s="487"/>
      <c r="S4535" s="487"/>
      <c r="T4535" s="487"/>
      <c r="U4535" s="487"/>
      <c r="V4535" s="487"/>
      <c r="W4535" s="487"/>
      <c r="X4535" s="487"/>
      <c r="Y4535" s="487"/>
      <c r="Z4535" s="487"/>
      <c r="AA4535" s="487"/>
      <c r="AB4535" s="487"/>
      <c r="AC4535" s="487"/>
      <c r="AD4535" s="487"/>
      <c r="AE4535" s="488"/>
    </row>
    <row r="4536" spans="2:109" ht="3.65" customHeight="1">
      <c r="B4536" s="212"/>
      <c r="K4536" s="343"/>
      <c r="P4536" s="489"/>
      <c r="Q4536" s="490"/>
      <c r="R4536" s="490"/>
      <c r="S4536" s="490"/>
      <c r="T4536" s="490"/>
      <c r="U4536" s="490"/>
      <c r="V4536" s="490"/>
      <c r="W4536" s="490"/>
      <c r="X4536" s="490"/>
      <c r="Y4536" s="490"/>
      <c r="Z4536" s="490"/>
      <c r="AA4536" s="490"/>
      <c r="AB4536" s="490"/>
      <c r="AC4536" s="490"/>
      <c r="AD4536" s="490"/>
      <c r="AE4536" s="491"/>
    </row>
    <row r="4537" spans="2:109" ht="3.65" customHeight="1">
      <c r="B4537" s="212"/>
      <c r="K4537" s="343"/>
      <c r="P4537" s="466"/>
      <c r="Q4537" s="467"/>
      <c r="R4537" s="956" t="s">
        <v>111</v>
      </c>
      <c r="S4537" s="956"/>
      <c r="T4537" s="956"/>
      <c r="U4537" s="956"/>
      <c r="V4537" s="470"/>
      <c r="W4537" s="470"/>
      <c r="X4537" s="470"/>
      <c r="Y4537" s="470"/>
      <c r="AD4537" s="466"/>
      <c r="AE4537" s="467"/>
    </row>
    <row r="4538" spans="2:109" ht="3.65" customHeight="1">
      <c r="B4538" s="212"/>
      <c r="K4538" s="343"/>
      <c r="P4538" s="466"/>
      <c r="Q4538" s="467"/>
      <c r="R4538" s="958"/>
      <c r="S4538" s="958"/>
      <c r="T4538" s="958"/>
      <c r="U4538" s="958"/>
      <c r="V4538" s="470"/>
      <c r="W4538" s="470"/>
      <c r="X4538" s="470"/>
      <c r="Y4538" s="470"/>
      <c r="AD4538" s="466"/>
      <c r="AE4538" s="467"/>
    </row>
    <row r="4539" spans="2:109" ht="3.65" customHeight="1">
      <c r="B4539" s="212"/>
      <c r="K4539" s="343"/>
      <c r="P4539" s="466"/>
      <c r="Q4539" s="467"/>
      <c r="R4539" s="958"/>
      <c r="S4539" s="958"/>
      <c r="T4539" s="958"/>
      <c r="U4539" s="958"/>
      <c r="V4539" s="350"/>
      <c r="W4539" s="350"/>
      <c r="X4539" s="350"/>
      <c r="Y4539" s="470"/>
      <c r="AD4539" s="466"/>
      <c r="AE4539" s="467"/>
    </row>
    <row r="4540" spans="2:109" ht="3.65" customHeight="1">
      <c r="B4540" s="212"/>
      <c r="K4540" s="343"/>
      <c r="P4540" s="466"/>
      <c r="Q4540" s="467"/>
      <c r="R4540" s="495"/>
      <c r="S4540" s="349"/>
      <c r="T4540" s="896"/>
      <c r="U4540" s="897"/>
      <c r="V4540" s="898"/>
      <c r="W4540" s="350"/>
      <c r="X4540" s="350"/>
      <c r="Y4540" s="896"/>
      <c r="Z4540" s="897"/>
      <c r="AA4540" s="898"/>
      <c r="AB4540" s="470"/>
      <c r="AC4540" s="483"/>
      <c r="AD4540" s="466"/>
      <c r="AE4540" s="467"/>
    </row>
    <row r="4541" spans="2:109" ht="3.65" customHeight="1">
      <c r="B4541" s="212"/>
      <c r="K4541" s="343"/>
      <c r="P4541" s="466"/>
      <c r="Q4541" s="467"/>
      <c r="R4541" s="468"/>
      <c r="S4541" s="470"/>
      <c r="T4541" s="899"/>
      <c r="U4541" s="335"/>
      <c r="V4541" s="900"/>
      <c r="W4541" s="350"/>
      <c r="X4541" s="350"/>
      <c r="Y4541" s="899"/>
      <c r="Z4541" s="335"/>
      <c r="AA4541" s="900"/>
      <c r="AB4541" s="470"/>
      <c r="AC4541" s="483"/>
      <c r="AD4541" s="466"/>
      <c r="AE4541" s="467"/>
    </row>
    <row r="4542" spans="2:109" ht="3.65" customHeight="1">
      <c r="B4542" s="212"/>
      <c r="K4542" s="343"/>
      <c r="P4542" s="466"/>
      <c r="Q4542" s="467"/>
      <c r="R4542" s="468"/>
      <c r="S4542" s="470"/>
      <c r="T4542" s="875"/>
      <c r="U4542" s="335"/>
      <c r="V4542" s="875"/>
      <c r="W4542" s="350"/>
      <c r="X4542" s="350"/>
      <c r="Y4542" s="875"/>
      <c r="Z4542" s="335"/>
      <c r="AA4542" s="875"/>
      <c r="AB4542" s="470"/>
      <c r="AC4542" s="483"/>
      <c r="AD4542" s="466"/>
      <c r="AE4542" s="467"/>
    </row>
    <row r="4543" spans="2:109" ht="3.65" customHeight="1">
      <c r="B4543" s="212"/>
      <c r="K4543" s="343"/>
      <c r="P4543" s="466"/>
      <c r="Q4543" s="467"/>
      <c r="R4543" s="468"/>
      <c r="S4543" s="470"/>
      <c r="T4543" s="875"/>
      <c r="U4543" s="335"/>
      <c r="V4543" s="875"/>
      <c r="W4543" s="350"/>
      <c r="X4543" s="350"/>
      <c r="Y4543" s="875"/>
      <c r="Z4543" s="335"/>
      <c r="AA4543" s="875"/>
      <c r="AB4543" s="470"/>
      <c r="AC4543" s="483"/>
      <c r="AD4543" s="466"/>
      <c r="AE4543" s="467"/>
    </row>
    <row r="4544" spans="2:109" ht="3.65" customHeight="1">
      <c r="B4544" s="212"/>
      <c r="K4544" s="343"/>
      <c r="P4544" s="466"/>
      <c r="Q4544" s="467"/>
      <c r="R4544" s="468"/>
      <c r="S4544" s="470"/>
      <c r="T4544" s="875"/>
      <c r="U4544" s="335"/>
      <c r="V4544" s="875"/>
      <c r="W4544" s="350"/>
      <c r="X4544" s="350"/>
      <c r="Y4544" s="875"/>
      <c r="Z4544" s="335"/>
      <c r="AA4544" s="875"/>
      <c r="AB4544" s="470"/>
      <c r="AC4544" s="483"/>
      <c r="AD4544" s="466"/>
      <c r="AE4544" s="467"/>
    </row>
    <row r="4545" spans="2:31" ht="3.65" customHeight="1">
      <c r="B4545" s="212"/>
      <c r="K4545" s="343"/>
      <c r="P4545" s="466"/>
      <c r="Q4545" s="467"/>
      <c r="R4545" s="468"/>
      <c r="S4545" s="470"/>
      <c r="T4545" s="875"/>
      <c r="U4545" s="335"/>
      <c r="V4545" s="875"/>
      <c r="W4545" s="350"/>
      <c r="X4545" s="350"/>
      <c r="Y4545" s="875"/>
      <c r="Z4545" s="335"/>
      <c r="AA4545" s="875"/>
      <c r="AB4545" s="470"/>
      <c r="AC4545" s="483"/>
      <c r="AD4545" s="466"/>
      <c r="AE4545" s="467"/>
    </row>
    <row r="4546" spans="2:31" ht="3.65" customHeight="1">
      <c r="B4546" s="212"/>
      <c r="K4546" s="343"/>
      <c r="P4546" s="466"/>
      <c r="Q4546" s="467"/>
      <c r="R4546" s="468"/>
      <c r="S4546" s="470"/>
      <c r="T4546" s="875"/>
      <c r="U4546" s="335"/>
      <c r="V4546" s="875"/>
      <c r="W4546" s="350"/>
      <c r="X4546" s="350"/>
      <c r="Y4546" s="875"/>
      <c r="Z4546" s="335"/>
      <c r="AA4546" s="875"/>
      <c r="AB4546" s="470"/>
      <c r="AC4546" s="483"/>
      <c r="AD4546" s="466"/>
      <c r="AE4546" s="467"/>
    </row>
    <row r="4547" spans="2:31" ht="3.65" customHeight="1">
      <c r="B4547" s="212"/>
      <c r="K4547" s="343"/>
      <c r="P4547" s="466"/>
      <c r="Q4547" s="467"/>
      <c r="R4547" s="468"/>
      <c r="S4547" s="470"/>
      <c r="T4547" s="875"/>
      <c r="U4547" s="335"/>
      <c r="V4547" s="875"/>
      <c r="W4547" s="350"/>
      <c r="X4547" s="350"/>
      <c r="Y4547" s="875"/>
      <c r="Z4547" s="335"/>
      <c r="AA4547" s="875"/>
      <c r="AB4547" s="470"/>
      <c r="AC4547" s="483"/>
      <c r="AD4547" s="466"/>
      <c r="AE4547" s="467"/>
    </row>
    <row r="4548" spans="2:31" ht="3.65" customHeight="1">
      <c r="B4548" s="212"/>
      <c r="K4548" s="343"/>
      <c r="P4548" s="466"/>
      <c r="Q4548" s="467"/>
      <c r="R4548" s="468"/>
      <c r="S4548" s="470"/>
      <c r="T4548" s="875"/>
      <c r="U4548" s="335"/>
      <c r="V4548" s="875"/>
      <c r="W4548" s="350"/>
      <c r="X4548" s="350"/>
      <c r="Y4548" s="875"/>
      <c r="Z4548" s="335"/>
      <c r="AA4548" s="875"/>
      <c r="AB4548" s="470"/>
      <c r="AC4548" s="483"/>
      <c r="AD4548" s="466"/>
      <c r="AE4548" s="467"/>
    </row>
    <row r="4549" spans="2:31" ht="3.65" customHeight="1">
      <c r="B4549" s="212"/>
      <c r="K4549" s="343"/>
      <c r="P4549" s="466"/>
      <c r="Q4549" s="467"/>
      <c r="R4549" s="468"/>
      <c r="S4549" s="470"/>
      <c r="T4549" s="875"/>
      <c r="U4549" s="335"/>
      <c r="V4549" s="875"/>
      <c r="W4549" s="350"/>
      <c r="X4549" s="350"/>
      <c r="Y4549" s="875"/>
      <c r="Z4549" s="335"/>
      <c r="AA4549" s="875"/>
      <c r="AB4549" s="470"/>
      <c r="AC4549" s="483"/>
      <c r="AD4549" s="466"/>
      <c r="AE4549" s="467"/>
    </row>
    <row r="4550" spans="2:31" ht="3.65" customHeight="1">
      <c r="B4550" s="212"/>
      <c r="K4550" s="343"/>
      <c r="P4550" s="466"/>
      <c r="Q4550" s="467"/>
      <c r="R4550" s="468"/>
      <c r="S4550" s="470"/>
      <c r="T4550" s="875"/>
      <c r="U4550" s="335"/>
      <c r="V4550" s="875"/>
      <c r="W4550" s="350"/>
      <c r="X4550" s="350"/>
      <c r="Y4550" s="875"/>
      <c r="Z4550" s="335"/>
      <c r="AA4550" s="875"/>
      <c r="AB4550" s="470"/>
      <c r="AC4550" s="483"/>
      <c r="AD4550" s="466"/>
      <c r="AE4550" s="467"/>
    </row>
    <row r="4551" spans="2:31" ht="3.65" customHeight="1">
      <c r="B4551" s="212"/>
      <c r="K4551" s="343"/>
      <c r="P4551" s="466"/>
      <c r="Q4551" s="467"/>
      <c r="R4551" s="468"/>
      <c r="S4551" s="470"/>
      <c r="T4551" s="875"/>
      <c r="U4551" s="335"/>
      <c r="V4551" s="875"/>
      <c r="W4551" s="350"/>
      <c r="X4551" s="350"/>
      <c r="Y4551" s="875"/>
      <c r="Z4551" s="335"/>
      <c r="AA4551" s="875"/>
      <c r="AB4551" s="470"/>
      <c r="AC4551" s="483"/>
      <c r="AD4551" s="466"/>
      <c r="AE4551" s="467"/>
    </row>
    <row r="4552" spans="2:31" ht="3.65" customHeight="1">
      <c r="B4552" s="212"/>
      <c r="K4552" s="343"/>
      <c r="P4552" s="466"/>
      <c r="Q4552" s="467"/>
      <c r="R4552" s="468"/>
      <c r="S4552" s="470"/>
      <c r="T4552" s="875"/>
      <c r="U4552" s="335"/>
      <c r="V4552" s="875"/>
      <c r="W4552" s="350"/>
      <c r="X4552" s="350"/>
      <c r="Y4552" s="875"/>
      <c r="Z4552" s="335"/>
      <c r="AA4552" s="875"/>
      <c r="AB4552" s="470"/>
      <c r="AC4552" s="483"/>
      <c r="AD4552" s="466"/>
      <c r="AE4552" s="467"/>
    </row>
    <row r="4553" spans="2:31" ht="3.65" customHeight="1">
      <c r="B4553" s="212"/>
      <c r="K4553" s="343"/>
      <c r="P4553" s="466"/>
      <c r="Q4553" s="467"/>
      <c r="R4553" s="468"/>
      <c r="S4553" s="470"/>
      <c r="T4553" s="875"/>
      <c r="U4553" s="335"/>
      <c r="V4553" s="875"/>
      <c r="W4553" s="350"/>
      <c r="X4553" s="350"/>
      <c r="Y4553" s="875"/>
      <c r="Z4553" s="335"/>
      <c r="AA4553" s="875"/>
      <c r="AB4553" s="470"/>
      <c r="AC4553" s="483"/>
      <c r="AD4553" s="466"/>
      <c r="AE4553" s="467"/>
    </row>
    <row r="4554" spans="2:31" ht="3.65" customHeight="1">
      <c r="B4554" s="212"/>
      <c r="K4554" s="343"/>
      <c r="P4554" s="466"/>
      <c r="Q4554" s="467"/>
      <c r="R4554" s="468"/>
      <c r="S4554" s="470"/>
      <c r="T4554" s="875"/>
      <c r="U4554" s="335"/>
      <c r="V4554" s="875"/>
      <c r="W4554" s="350"/>
      <c r="X4554" s="350"/>
      <c r="Y4554" s="875"/>
      <c r="Z4554" s="335"/>
      <c r="AA4554" s="875"/>
      <c r="AB4554" s="470"/>
      <c r="AC4554" s="483"/>
      <c r="AD4554" s="466"/>
      <c r="AE4554" s="467"/>
    </row>
    <row r="4555" spans="2:31" ht="3.65" customHeight="1">
      <c r="B4555" s="212"/>
      <c r="K4555" s="343"/>
      <c r="P4555" s="466"/>
      <c r="Q4555" s="467"/>
      <c r="R4555" s="468"/>
      <c r="S4555" s="470"/>
      <c r="T4555" s="875"/>
      <c r="U4555" s="335"/>
      <c r="V4555" s="875"/>
      <c r="W4555" s="350"/>
      <c r="X4555" s="350"/>
      <c r="Y4555" s="875"/>
      <c r="Z4555" s="335"/>
      <c r="AA4555" s="875"/>
      <c r="AB4555" s="470"/>
      <c r="AC4555" s="483"/>
      <c r="AD4555" s="466"/>
      <c r="AE4555" s="467"/>
    </row>
    <row r="4556" spans="2:31" ht="3.65" customHeight="1">
      <c r="B4556" s="212"/>
      <c r="K4556" s="343"/>
      <c r="P4556" s="466"/>
      <c r="Q4556" s="467"/>
      <c r="R4556" s="468"/>
      <c r="S4556" s="470"/>
      <c r="T4556" s="875"/>
      <c r="U4556" s="335"/>
      <c r="V4556" s="875"/>
      <c r="W4556" s="350"/>
      <c r="X4556" s="350"/>
      <c r="Y4556" s="875"/>
      <c r="Z4556" s="335"/>
      <c r="AA4556" s="875"/>
      <c r="AB4556" s="470"/>
      <c r="AC4556" s="483"/>
      <c r="AD4556" s="466"/>
      <c r="AE4556" s="467"/>
    </row>
    <row r="4557" spans="2:31" ht="3.65" customHeight="1">
      <c r="B4557" s="212"/>
      <c r="K4557" s="343"/>
      <c r="P4557" s="466"/>
      <c r="Q4557" s="467"/>
      <c r="R4557" s="468"/>
      <c r="S4557" s="470"/>
      <c r="T4557" s="875"/>
      <c r="U4557" s="335"/>
      <c r="V4557" s="875"/>
      <c r="W4557" s="350"/>
      <c r="X4557" s="350"/>
      <c r="Y4557" s="875"/>
      <c r="Z4557" s="335"/>
      <c r="AA4557" s="875"/>
      <c r="AB4557" s="470"/>
      <c r="AC4557" s="483"/>
      <c r="AD4557" s="466"/>
      <c r="AE4557" s="467"/>
    </row>
    <row r="4558" spans="2:31" ht="3.65" customHeight="1">
      <c r="B4558" s="212"/>
      <c r="K4558" s="343"/>
      <c r="P4558" s="466"/>
      <c r="Q4558" s="467"/>
      <c r="R4558" s="468"/>
      <c r="S4558" s="470"/>
      <c r="T4558" s="875"/>
      <c r="U4558" s="335"/>
      <c r="V4558" s="875"/>
      <c r="W4558" s="350"/>
      <c r="X4558" s="350"/>
      <c r="Y4558" s="875"/>
      <c r="Z4558" s="335"/>
      <c r="AA4558" s="875"/>
      <c r="AB4558" s="470"/>
      <c r="AC4558" s="483"/>
      <c r="AD4558" s="466"/>
      <c r="AE4558" s="467"/>
    </row>
    <row r="4559" spans="2:31" ht="3.65" customHeight="1">
      <c r="B4559" s="212"/>
      <c r="K4559" s="343"/>
      <c r="P4559" s="466"/>
      <c r="Q4559" s="467"/>
      <c r="R4559" s="468"/>
      <c r="S4559" s="470"/>
      <c r="T4559" s="875"/>
      <c r="U4559" s="335"/>
      <c r="V4559" s="875"/>
      <c r="W4559" s="350"/>
      <c r="X4559" s="350"/>
      <c r="Y4559" s="875"/>
      <c r="Z4559" s="335"/>
      <c r="AA4559" s="875"/>
      <c r="AB4559" s="470"/>
      <c r="AC4559" s="483"/>
      <c r="AD4559" s="466"/>
      <c r="AE4559" s="467"/>
    </row>
    <row r="4560" spans="2:31" ht="3.65" customHeight="1">
      <c r="B4560" s="212"/>
      <c r="K4560" s="343"/>
      <c r="P4560" s="466"/>
      <c r="Q4560" s="467"/>
      <c r="R4560" s="468"/>
      <c r="S4560" s="470"/>
      <c r="T4560" s="875"/>
      <c r="U4560" s="335"/>
      <c r="V4560" s="875"/>
      <c r="W4560" s="350"/>
      <c r="X4560" s="350"/>
      <c r="Y4560" s="875"/>
      <c r="Z4560" s="335"/>
      <c r="AA4560" s="875"/>
      <c r="AB4560" s="470"/>
      <c r="AC4560" s="483"/>
      <c r="AD4560" s="466"/>
      <c r="AE4560" s="467"/>
    </row>
    <row r="4561" spans="2:31" ht="3.65" customHeight="1">
      <c r="B4561" s="212"/>
      <c r="K4561" s="343"/>
      <c r="P4561" s="466"/>
      <c r="Q4561" s="467"/>
      <c r="R4561" s="468"/>
      <c r="S4561" s="470"/>
      <c r="T4561" s="875"/>
      <c r="U4561" s="335"/>
      <c r="V4561" s="875"/>
      <c r="W4561" s="350"/>
      <c r="X4561" s="350"/>
      <c r="Y4561" s="875"/>
      <c r="Z4561" s="335"/>
      <c r="AA4561" s="875"/>
      <c r="AB4561" s="470"/>
      <c r="AC4561" s="483"/>
      <c r="AD4561" s="466"/>
      <c r="AE4561" s="467"/>
    </row>
    <row r="4562" spans="2:31" ht="3.65" customHeight="1">
      <c r="B4562" s="212"/>
      <c r="K4562" s="343"/>
      <c r="P4562" s="466"/>
      <c r="Q4562" s="467"/>
      <c r="R4562" s="468"/>
      <c r="S4562" s="470"/>
      <c r="T4562" s="875"/>
      <c r="U4562" s="335"/>
      <c r="V4562" s="875"/>
      <c r="W4562" s="350"/>
      <c r="X4562" s="350"/>
      <c r="Y4562" s="875"/>
      <c r="Z4562" s="335"/>
      <c r="AA4562" s="875"/>
      <c r="AB4562" s="470"/>
      <c r="AC4562" s="483"/>
      <c r="AD4562" s="466"/>
      <c r="AE4562" s="467"/>
    </row>
    <row r="4563" spans="2:31" ht="3.65" customHeight="1">
      <c r="B4563" s="212"/>
      <c r="K4563" s="343"/>
      <c r="P4563" s="466"/>
      <c r="Q4563" s="467"/>
      <c r="R4563" s="468"/>
      <c r="S4563" s="470"/>
      <c r="T4563" s="875"/>
      <c r="U4563" s="335"/>
      <c r="V4563" s="875"/>
      <c r="W4563" s="350"/>
      <c r="X4563" s="350"/>
      <c r="Y4563" s="875"/>
      <c r="Z4563" s="335"/>
      <c r="AA4563" s="875"/>
      <c r="AB4563" s="470"/>
      <c r="AC4563" s="483"/>
      <c r="AD4563" s="466"/>
      <c r="AE4563" s="467"/>
    </row>
    <row r="4564" spans="2:31" ht="3.65" customHeight="1">
      <c r="B4564" s="212"/>
      <c r="K4564" s="343"/>
      <c r="P4564" s="466"/>
      <c r="Q4564" s="467"/>
      <c r="R4564" s="468"/>
      <c r="S4564" s="470"/>
      <c r="T4564" s="875"/>
      <c r="U4564" s="335"/>
      <c r="V4564" s="875"/>
      <c r="W4564" s="350"/>
      <c r="X4564" s="350"/>
      <c r="Y4564" s="875"/>
      <c r="Z4564" s="335"/>
      <c r="AA4564" s="875"/>
      <c r="AB4564" s="470"/>
      <c r="AC4564" s="483"/>
      <c r="AD4564" s="466"/>
      <c r="AE4564" s="467"/>
    </row>
    <row r="4565" spans="2:31" ht="3.65" customHeight="1">
      <c r="B4565" s="212"/>
      <c r="K4565" s="343"/>
      <c r="P4565" s="466"/>
      <c r="Q4565" s="467"/>
      <c r="R4565" s="468"/>
      <c r="S4565" s="470"/>
      <c r="T4565" s="875"/>
      <c r="U4565" s="335"/>
      <c r="V4565" s="875"/>
      <c r="W4565" s="350"/>
      <c r="X4565" s="350"/>
      <c r="Y4565" s="875"/>
      <c r="Z4565" s="335"/>
      <c r="AA4565" s="875"/>
      <c r="AB4565" s="470"/>
      <c r="AC4565" s="483"/>
      <c r="AD4565" s="466"/>
      <c r="AE4565" s="467"/>
    </row>
    <row r="4566" spans="2:31" ht="3.65" customHeight="1">
      <c r="B4566" s="212"/>
      <c r="K4566" s="343"/>
      <c r="P4566" s="466"/>
      <c r="Q4566" s="467"/>
      <c r="R4566" s="468"/>
      <c r="S4566" s="470"/>
      <c r="T4566" s="875"/>
      <c r="U4566" s="335"/>
      <c r="V4566" s="875"/>
      <c r="W4566" s="350"/>
      <c r="X4566" s="350"/>
      <c r="Y4566" s="875"/>
      <c r="Z4566" s="335"/>
      <c r="AA4566" s="875"/>
      <c r="AB4566" s="470"/>
      <c r="AC4566" s="483"/>
      <c r="AD4566" s="466"/>
      <c r="AE4566" s="467"/>
    </row>
    <row r="4567" spans="2:31" ht="3.65" customHeight="1">
      <c r="B4567" s="212"/>
      <c r="K4567" s="343"/>
      <c r="P4567" s="466"/>
      <c r="Q4567" s="467"/>
      <c r="R4567" s="468"/>
      <c r="S4567" s="470"/>
      <c r="T4567" s="875"/>
      <c r="U4567" s="335"/>
      <c r="V4567" s="875"/>
      <c r="W4567" s="350"/>
      <c r="X4567" s="350"/>
      <c r="Y4567" s="875"/>
      <c r="Z4567" s="335"/>
      <c r="AA4567" s="875"/>
      <c r="AB4567" s="470"/>
      <c r="AC4567" s="483"/>
      <c r="AD4567" s="466"/>
      <c r="AE4567" s="467"/>
    </row>
    <row r="4568" spans="2:31" ht="3.65" customHeight="1">
      <c r="B4568" s="212"/>
      <c r="K4568" s="343"/>
      <c r="P4568" s="466"/>
      <c r="Q4568" s="467"/>
      <c r="R4568" s="468"/>
      <c r="S4568" s="470"/>
      <c r="T4568" s="875"/>
      <c r="U4568" s="335"/>
      <c r="V4568" s="875"/>
      <c r="W4568" s="350"/>
      <c r="X4568" s="350"/>
      <c r="Y4568" s="875"/>
      <c r="Z4568" s="335"/>
      <c r="AA4568" s="875"/>
      <c r="AB4568" s="470"/>
      <c r="AC4568" s="483"/>
      <c r="AD4568" s="466"/>
      <c r="AE4568" s="467"/>
    </row>
    <row r="4569" spans="2:31" ht="3.65" customHeight="1">
      <c r="B4569" s="212"/>
      <c r="K4569" s="343"/>
      <c r="P4569" s="466"/>
      <c r="Q4569" s="467"/>
      <c r="R4569" s="468"/>
      <c r="S4569" s="470"/>
      <c r="T4569" s="875"/>
      <c r="U4569" s="335"/>
      <c r="V4569" s="875"/>
      <c r="W4569" s="350"/>
      <c r="X4569" s="350"/>
      <c r="Y4569" s="875"/>
      <c r="Z4569" s="335"/>
      <c r="AA4569" s="875"/>
      <c r="AB4569" s="470"/>
      <c r="AC4569" s="483"/>
      <c r="AD4569" s="466"/>
      <c r="AE4569" s="467"/>
    </row>
    <row r="4570" spans="2:31" ht="3.65" customHeight="1">
      <c r="B4570" s="212"/>
      <c r="K4570" s="343"/>
      <c r="P4570" s="466"/>
      <c r="Q4570" s="467"/>
      <c r="R4570" s="468"/>
      <c r="S4570" s="470"/>
      <c r="T4570" s="875"/>
      <c r="U4570" s="335"/>
      <c r="V4570" s="875"/>
      <c r="W4570" s="350"/>
      <c r="X4570" s="350"/>
      <c r="Y4570" s="875"/>
      <c r="Z4570" s="335"/>
      <c r="AA4570" s="875"/>
      <c r="AB4570" s="470"/>
      <c r="AC4570" s="483"/>
      <c r="AD4570" s="466"/>
      <c r="AE4570" s="467"/>
    </row>
    <row r="4571" spans="2:31" ht="3.65" customHeight="1">
      <c r="B4571" s="212"/>
      <c r="K4571" s="343"/>
      <c r="P4571" s="466"/>
      <c r="Q4571" s="467"/>
      <c r="R4571" s="468"/>
      <c r="S4571" s="470"/>
      <c r="T4571" s="875"/>
      <c r="U4571" s="335"/>
      <c r="V4571" s="875"/>
      <c r="W4571" s="350"/>
      <c r="X4571" s="350"/>
      <c r="Y4571" s="875"/>
      <c r="Z4571" s="335"/>
      <c r="AA4571" s="875"/>
      <c r="AB4571" s="470"/>
      <c r="AC4571" s="483"/>
      <c r="AD4571" s="466"/>
      <c r="AE4571" s="467"/>
    </row>
    <row r="4572" spans="2:31" ht="3.65" customHeight="1">
      <c r="B4572" s="212"/>
      <c r="K4572" s="343"/>
      <c r="P4572" s="466"/>
      <c r="Q4572" s="467"/>
      <c r="R4572" s="468"/>
      <c r="S4572" s="470"/>
      <c r="T4572" s="899"/>
      <c r="U4572" s="335"/>
      <c r="V4572" s="900"/>
      <c r="W4572" s="350"/>
      <c r="X4572" s="350"/>
      <c r="Y4572" s="899"/>
      <c r="Z4572" s="335"/>
      <c r="AA4572" s="900"/>
      <c r="AB4572" s="470"/>
      <c r="AC4572" s="483"/>
      <c r="AD4572" s="466"/>
      <c r="AE4572" s="467"/>
    </row>
    <row r="4573" spans="2:31" ht="3.65" customHeight="1">
      <c r="B4573" s="212"/>
      <c r="K4573" s="343"/>
      <c r="P4573" s="466"/>
      <c r="Q4573" s="467"/>
      <c r="R4573" s="468"/>
      <c r="S4573" s="470"/>
      <c r="T4573" s="902"/>
      <c r="U4573" s="903"/>
      <c r="V4573" s="904"/>
      <c r="W4573" s="350"/>
      <c r="X4573" s="350"/>
      <c r="Y4573" s="902"/>
      <c r="Z4573" s="903"/>
      <c r="AA4573" s="904"/>
      <c r="AB4573" s="470"/>
      <c r="AC4573" s="483"/>
      <c r="AD4573" s="466"/>
      <c r="AE4573" s="467"/>
    </row>
    <row r="4574" spans="2:31" ht="3.65" customHeight="1">
      <c r="B4574" s="212"/>
      <c r="K4574" s="343"/>
      <c r="P4574" s="466"/>
      <c r="Q4574" s="467"/>
      <c r="R4574" s="468"/>
      <c r="S4574" s="470"/>
      <c r="T4574" s="470"/>
      <c r="U4574" s="470"/>
      <c r="V4574" s="470"/>
      <c r="W4574" s="350"/>
      <c r="X4574" s="350"/>
      <c r="Y4574" s="470"/>
      <c r="Z4574" s="470"/>
      <c r="AA4574" s="470"/>
      <c r="AB4574" s="470"/>
      <c r="AC4574" s="483"/>
      <c r="AD4574" s="466"/>
      <c r="AE4574" s="467"/>
    </row>
    <row r="4575" spans="2:31" ht="3.65" customHeight="1">
      <c r="B4575" s="212"/>
      <c r="K4575" s="343"/>
      <c r="P4575" s="466"/>
      <c r="Q4575" s="467"/>
      <c r="R4575" s="468"/>
      <c r="S4575" s="470"/>
      <c r="T4575" s="470"/>
      <c r="U4575" s="470"/>
      <c r="V4575" s="470"/>
      <c r="W4575" s="350"/>
      <c r="X4575" s="350"/>
      <c r="Y4575" s="470"/>
      <c r="Z4575" s="470"/>
      <c r="AA4575" s="470"/>
      <c r="AB4575" s="470"/>
      <c r="AC4575" s="483"/>
      <c r="AD4575" s="466"/>
      <c r="AE4575" s="467"/>
    </row>
    <row r="4576" spans="2:31" ht="3.65" customHeight="1">
      <c r="B4576" s="212"/>
      <c r="K4576" s="343"/>
      <c r="P4576" s="466"/>
      <c r="Q4576" s="467"/>
      <c r="R4576" s="468"/>
      <c r="S4576" s="470"/>
      <c r="T4576" s="470"/>
      <c r="U4576" s="470"/>
      <c r="V4576" s="470"/>
      <c r="W4576" s="350"/>
      <c r="X4576" s="350"/>
      <c r="Y4576" s="470"/>
      <c r="Z4576" s="470"/>
      <c r="AA4576" s="470"/>
      <c r="AB4576" s="470"/>
      <c r="AC4576" s="483"/>
      <c r="AD4576" s="466"/>
      <c r="AE4576" s="467"/>
    </row>
    <row r="4577" spans="2:31" ht="3.65" customHeight="1">
      <c r="B4577" s="212"/>
      <c r="K4577" s="343"/>
      <c r="P4577" s="466"/>
      <c r="Q4577" s="467"/>
      <c r="R4577" s="468"/>
      <c r="S4577" s="470"/>
      <c r="T4577" s="470"/>
      <c r="U4577" s="470"/>
      <c r="V4577" s="470"/>
      <c r="W4577" s="350"/>
      <c r="X4577" s="350"/>
      <c r="Y4577" s="470"/>
      <c r="Z4577" s="470"/>
      <c r="AA4577" s="470"/>
      <c r="AB4577" s="470"/>
      <c r="AC4577" s="483"/>
      <c r="AD4577" s="466"/>
      <c r="AE4577" s="467"/>
    </row>
    <row r="4578" spans="2:31" ht="3.65" customHeight="1">
      <c r="B4578" s="212"/>
      <c r="K4578" s="343"/>
      <c r="P4578" s="466"/>
      <c r="Q4578" s="467"/>
      <c r="R4578" s="468"/>
      <c r="S4578" s="470"/>
      <c r="T4578" s="470"/>
      <c r="U4578" s="470"/>
      <c r="V4578" s="470"/>
      <c r="W4578" s="350"/>
      <c r="X4578" s="350"/>
      <c r="Y4578" s="470"/>
      <c r="Z4578" s="470"/>
      <c r="AA4578" s="470"/>
      <c r="AB4578" s="470"/>
      <c r="AC4578" s="483"/>
      <c r="AD4578" s="466"/>
      <c r="AE4578" s="467"/>
    </row>
    <row r="4579" spans="2:31" ht="3.65" customHeight="1">
      <c r="B4579" s="212"/>
      <c r="K4579" s="343"/>
      <c r="P4579" s="466"/>
      <c r="Q4579" s="467"/>
      <c r="R4579" s="468"/>
      <c r="S4579" s="470"/>
      <c r="T4579" s="470"/>
      <c r="U4579" s="470"/>
      <c r="V4579" s="470"/>
      <c r="W4579" s="350"/>
      <c r="X4579" s="350"/>
      <c r="Y4579" s="470"/>
      <c r="Z4579" s="470"/>
      <c r="AA4579" s="470"/>
      <c r="AB4579" s="470"/>
      <c r="AC4579" s="483"/>
      <c r="AD4579" s="466"/>
      <c r="AE4579" s="467"/>
    </row>
    <row r="4580" spans="2:31" ht="3.65" customHeight="1">
      <c r="B4580" s="212"/>
      <c r="K4580" s="343"/>
      <c r="P4580" s="466"/>
      <c r="Q4580" s="467"/>
      <c r="R4580" s="468"/>
      <c r="S4580" s="470"/>
      <c r="T4580" s="470"/>
      <c r="U4580" s="470"/>
      <c r="V4580" s="470"/>
      <c r="W4580" s="350"/>
      <c r="X4580" s="350"/>
      <c r="Y4580" s="470"/>
      <c r="Z4580" s="470"/>
      <c r="AA4580" s="470"/>
      <c r="AB4580" s="470"/>
      <c r="AC4580" s="483"/>
      <c r="AD4580" s="466"/>
      <c r="AE4580" s="467"/>
    </row>
    <row r="4581" spans="2:31" ht="3.65" customHeight="1">
      <c r="B4581" s="212"/>
      <c r="K4581" s="343"/>
      <c r="P4581" s="466"/>
      <c r="Q4581" s="467"/>
      <c r="R4581" s="468"/>
      <c r="S4581" s="470"/>
      <c r="T4581" s="470"/>
      <c r="U4581" s="470"/>
      <c r="V4581" s="470"/>
      <c r="W4581" s="350"/>
      <c r="X4581" s="350"/>
      <c r="Y4581" s="470"/>
      <c r="Z4581" s="470"/>
      <c r="AA4581" s="470"/>
      <c r="AB4581" s="470"/>
      <c r="AC4581" s="483"/>
      <c r="AD4581" s="466"/>
      <c r="AE4581" s="467"/>
    </row>
    <row r="4582" spans="2:31" ht="3.65" customHeight="1">
      <c r="B4582" s="212"/>
      <c r="K4582" s="343"/>
      <c r="P4582" s="466"/>
      <c r="Q4582" s="467"/>
      <c r="R4582" s="468"/>
      <c r="S4582" s="470"/>
      <c r="T4582" s="470"/>
      <c r="U4582" s="470"/>
      <c r="V4582" s="470"/>
      <c r="W4582" s="350"/>
      <c r="X4582" s="350"/>
      <c r="Y4582" s="470"/>
      <c r="Z4582" s="470"/>
      <c r="AA4582" s="470"/>
      <c r="AB4582" s="470"/>
      <c r="AC4582" s="483"/>
      <c r="AD4582" s="466"/>
      <c r="AE4582" s="467"/>
    </row>
    <row r="4583" spans="2:31" ht="3.65" customHeight="1">
      <c r="B4583" s="212"/>
      <c r="K4583" s="343"/>
      <c r="P4583" s="466"/>
      <c r="Q4583" s="467"/>
      <c r="R4583" s="468"/>
      <c r="S4583" s="470"/>
      <c r="T4583" s="470"/>
      <c r="U4583" s="470"/>
      <c r="V4583" s="470"/>
      <c r="W4583" s="350"/>
      <c r="X4583" s="350"/>
      <c r="Y4583" s="470"/>
      <c r="Z4583" s="470"/>
      <c r="AA4583" s="470"/>
      <c r="AB4583" s="470"/>
      <c r="AC4583" s="483"/>
      <c r="AD4583" s="466"/>
      <c r="AE4583" s="467"/>
    </row>
    <row r="4584" spans="2:31" ht="3.65" customHeight="1">
      <c r="B4584" s="212"/>
      <c r="K4584" s="343"/>
      <c r="P4584" s="466"/>
      <c r="Q4584" s="467"/>
      <c r="R4584" s="468"/>
      <c r="S4584" s="470"/>
      <c r="T4584" s="470"/>
      <c r="U4584" s="470"/>
      <c r="V4584" s="470"/>
      <c r="W4584" s="350"/>
      <c r="X4584" s="350"/>
      <c r="Y4584" s="470"/>
      <c r="Z4584" s="470"/>
      <c r="AA4584" s="470"/>
      <c r="AB4584" s="470"/>
      <c r="AC4584" s="483"/>
      <c r="AD4584" s="466"/>
      <c r="AE4584" s="467"/>
    </row>
    <row r="4585" spans="2:31" ht="3.65" customHeight="1">
      <c r="B4585" s="212"/>
      <c r="K4585" s="343"/>
      <c r="P4585" s="466"/>
      <c r="Q4585" s="467"/>
      <c r="R4585" s="468"/>
      <c r="S4585" s="470"/>
      <c r="T4585" s="470"/>
      <c r="U4585" s="470"/>
      <c r="V4585" s="470"/>
      <c r="W4585" s="350"/>
      <c r="X4585" s="350"/>
      <c r="Y4585" s="470"/>
      <c r="Z4585" s="470"/>
      <c r="AA4585" s="470"/>
      <c r="AB4585" s="470"/>
      <c r="AC4585" s="483"/>
      <c r="AD4585" s="466"/>
      <c r="AE4585" s="467"/>
    </row>
    <row r="4586" spans="2:31" ht="3.65" customHeight="1">
      <c r="B4586" s="212"/>
      <c r="K4586" s="343"/>
      <c r="P4586" s="466"/>
      <c r="Q4586" s="467"/>
      <c r="R4586" s="468"/>
      <c r="S4586" s="470"/>
      <c r="T4586" s="470"/>
      <c r="U4586" s="470"/>
      <c r="V4586" s="470"/>
      <c r="W4586" s="350"/>
      <c r="X4586" s="350"/>
      <c r="Y4586" s="470"/>
      <c r="Z4586" s="470"/>
      <c r="AA4586" s="470"/>
      <c r="AB4586" s="470"/>
      <c r="AC4586" s="483"/>
      <c r="AD4586" s="466"/>
      <c r="AE4586" s="467"/>
    </row>
    <row r="4587" spans="2:31" ht="3.65" customHeight="1">
      <c r="B4587" s="212"/>
      <c r="K4587" s="343"/>
      <c r="P4587" s="466"/>
      <c r="Q4587" s="467"/>
      <c r="R4587" s="468"/>
      <c r="S4587" s="470"/>
      <c r="T4587" s="470"/>
      <c r="U4587" s="470"/>
      <c r="V4587" s="470"/>
      <c r="W4587" s="350"/>
      <c r="X4587" s="350"/>
      <c r="Y4587" s="470"/>
      <c r="Z4587" s="470"/>
      <c r="AA4587" s="470"/>
      <c r="AB4587" s="470"/>
      <c r="AC4587" s="483"/>
      <c r="AD4587" s="466"/>
      <c r="AE4587" s="467"/>
    </row>
    <row r="4588" spans="2:31" ht="3.65" customHeight="1">
      <c r="B4588" s="212"/>
      <c r="K4588" s="343"/>
      <c r="P4588" s="466"/>
      <c r="Q4588" s="467"/>
      <c r="R4588" s="468"/>
      <c r="S4588" s="470"/>
      <c r="T4588" s="470"/>
      <c r="U4588" s="470"/>
      <c r="V4588" s="470"/>
      <c r="W4588" s="350"/>
      <c r="X4588" s="350"/>
      <c r="Y4588" s="470"/>
      <c r="Z4588" s="470"/>
      <c r="AA4588" s="470"/>
      <c r="AB4588" s="470"/>
      <c r="AC4588" s="483"/>
      <c r="AD4588" s="466"/>
      <c r="AE4588" s="467"/>
    </row>
    <row r="4589" spans="2:31" ht="3.65" customHeight="1">
      <c r="B4589" s="212"/>
      <c r="K4589" s="343"/>
      <c r="P4589" s="466"/>
      <c r="Q4589" s="467"/>
      <c r="R4589" s="468"/>
      <c r="S4589" s="470"/>
      <c r="T4589" s="470"/>
      <c r="U4589" s="470"/>
      <c r="V4589" s="470"/>
      <c r="W4589" s="350"/>
      <c r="X4589" s="350"/>
      <c r="Y4589" s="470"/>
      <c r="Z4589" s="470"/>
      <c r="AA4589" s="470"/>
      <c r="AB4589" s="470"/>
      <c r="AC4589" s="483"/>
      <c r="AD4589" s="466"/>
      <c r="AE4589" s="467"/>
    </row>
    <row r="4590" spans="2:31" ht="3.65" customHeight="1">
      <c r="B4590" s="212"/>
      <c r="K4590" s="343"/>
      <c r="P4590" s="466"/>
      <c r="Q4590" s="467"/>
      <c r="R4590" s="468"/>
      <c r="S4590" s="470"/>
      <c r="T4590" s="470"/>
      <c r="U4590" s="470"/>
      <c r="V4590" s="470"/>
      <c r="W4590" s="350"/>
      <c r="X4590" s="350"/>
      <c r="Y4590" s="470"/>
      <c r="Z4590" s="470"/>
      <c r="AA4590" s="470"/>
      <c r="AB4590" s="470"/>
      <c r="AC4590" s="483"/>
      <c r="AD4590" s="466"/>
      <c r="AE4590" s="467"/>
    </row>
    <row r="4591" spans="2:31" ht="3.65" customHeight="1">
      <c r="B4591" s="212"/>
      <c r="K4591" s="343"/>
      <c r="P4591" s="466"/>
      <c r="Q4591" s="467"/>
      <c r="R4591" s="468"/>
      <c r="S4591" s="470"/>
      <c r="T4591" s="470"/>
      <c r="U4591" s="470"/>
      <c r="V4591" s="470"/>
      <c r="W4591" s="350"/>
      <c r="X4591" s="350"/>
      <c r="Y4591" s="470"/>
      <c r="Z4591" s="470"/>
      <c r="AA4591" s="470"/>
      <c r="AB4591" s="470"/>
      <c r="AC4591" s="483"/>
      <c r="AD4591" s="466"/>
      <c r="AE4591" s="467"/>
    </row>
    <row r="4592" spans="2:31" ht="3.65" customHeight="1">
      <c r="B4592" s="212"/>
      <c r="K4592" s="343"/>
      <c r="P4592" s="466"/>
      <c r="Q4592" s="467"/>
      <c r="R4592" s="468"/>
      <c r="S4592" s="470"/>
      <c r="T4592" s="470"/>
      <c r="U4592" s="470"/>
      <c r="V4592" s="470"/>
      <c r="W4592" s="350"/>
      <c r="X4592" s="350"/>
      <c r="Y4592" s="470"/>
      <c r="Z4592" s="470"/>
      <c r="AA4592" s="470"/>
      <c r="AB4592" s="470"/>
      <c r="AC4592" s="483"/>
      <c r="AD4592" s="466"/>
      <c r="AE4592" s="467"/>
    </row>
    <row r="4593" spans="2:31" ht="3.65" customHeight="1">
      <c r="B4593" s="212"/>
      <c r="K4593" s="343"/>
      <c r="P4593" s="466"/>
      <c r="Q4593" s="467"/>
      <c r="R4593" s="482"/>
      <c r="S4593" s="470"/>
      <c r="T4593" s="470"/>
      <c r="U4593" s="470"/>
      <c r="V4593" s="470"/>
      <c r="W4593" s="350"/>
      <c r="X4593" s="350"/>
      <c r="Y4593" s="470"/>
      <c r="Z4593" s="470"/>
      <c r="AA4593" s="470"/>
      <c r="AB4593" s="470"/>
      <c r="AC4593" s="483"/>
      <c r="AD4593" s="466"/>
      <c r="AE4593" s="467"/>
    </row>
    <row r="4594" spans="2:31" ht="3.65" customHeight="1">
      <c r="B4594" s="212"/>
      <c r="K4594" s="343"/>
      <c r="P4594" s="466"/>
      <c r="Q4594" s="467"/>
      <c r="R4594" s="468"/>
      <c r="S4594" s="470"/>
      <c r="T4594" s="470"/>
      <c r="U4594" s="470"/>
      <c r="V4594" s="470"/>
      <c r="W4594" s="470"/>
      <c r="X4594" s="470"/>
      <c r="Y4594" s="470"/>
      <c r="Z4594" s="470"/>
      <c r="AA4594" s="470"/>
      <c r="AB4594" s="470"/>
      <c r="AC4594" s="483"/>
      <c r="AD4594" s="466"/>
      <c r="AE4594" s="467"/>
    </row>
    <row r="4595" spans="2:31" ht="3.65" customHeight="1">
      <c r="B4595" s="212"/>
      <c r="K4595" s="343"/>
      <c r="P4595" s="466"/>
      <c r="Q4595" s="467"/>
      <c r="R4595" s="468"/>
      <c r="S4595" s="470"/>
      <c r="T4595" s="470"/>
      <c r="U4595" s="470"/>
      <c r="V4595" s="470"/>
      <c r="W4595" s="470"/>
      <c r="X4595" s="470"/>
      <c r="Y4595" s="470"/>
      <c r="Z4595" s="470"/>
      <c r="AA4595" s="470"/>
      <c r="AB4595" s="470"/>
      <c r="AC4595" s="470"/>
      <c r="AD4595" s="466"/>
      <c r="AE4595" s="467"/>
    </row>
    <row r="4596" spans="2:31" ht="3.65" customHeight="1">
      <c r="B4596" s="212"/>
      <c r="K4596" s="343"/>
      <c r="P4596" s="466"/>
      <c r="Q4596" s="467"/>
      <c r="R4596" s="468"/>
      <c r="S4596" s="470"/>
      <c r="T4596" s="470"/>
      <c r="U4596" s="470"/>
      <c r="V4596" s="470"/>
      <c r="W4596" s="470"/>
      <c r="X4596" s="470"/>
      <c r="Y4596" s="470"/>
      <c r="Z4596" s="470"/>
      <c r="AA4596" s="470"/>
      <c r="AB4596" s="470"/>
      <c r="AC4596" s="470"/>
      <c r="AD4596" s="466"/>
      <c r="AE4596" s="467"/>
    </row>
    <row r="4597" spans="2:31" ht="3.65" customHeight="1">
      <c r="B4597" s="212"/>
      <c r="K4597" s="343"/>
      <c r="P4597" s="466"/>
      <c r="Q4597" s="467"/>
      <c r="R4597" s="468"/>
      <c r="S4597" s="470"/>
      <c r="T4597" s="470"/>
      <c r="U4597" s="470"/>
      <c r="V4597" s="470"/>
      <c r="W4597" s="470"/>
      <c r="X4597" s="470"/>
      <c r="Y4597" s="470"/>
      <c r="Z4597" s="470"/>
      <c r="AA4597" s="470"/>
      <c r="AB4597" s="470"/>
      <c r="AC4597" s="470"/>
      <c r="AD4597" s="466"/>
      <c r="AE4597" s="467"/>
    </row>
    <row r="4598" spans="2:31" ht="3.65" customHeight="1">
      <c r="B4598" s="212"/>
      <c r="K4598" s="343"/>
      <c r="P4598" s="466"/>
      <c r="Q4598" s="467"/>
      <c r="R4598" s="468"/>
      <c r="S4598" s="470"/>
      <c r="T4598" s="470"/>
      <c r="U4598" s="470"/>
      <c r="V4598" s="470"/>
      <c r="W4598" s="470"/>
      <c r="X4598" s="470"/>
      <c r="Y4598" s="470"/>
      <c r="Z4598" s="470"/>
      <c r="AA4598" s="470"/>
      <c r="AB4598" s="470"/>
      <c r="AC4598" s="470"/>
      <c r="AD4598" s="466"/>
      <c r="AE4598" s="467"/>
    </row>
    <row r="4599" spans="2:31" ht="3.65" customHeight="1">
      <c r="B4599" s="212"/>
      <c r="K4599" s="343"/>
      <c r="P4599" s="466"/>
      <c r="Q4599" s="467"/>
      <c r="R4599" s="468"/>
      <c r="S4599" s="470"/>
      <c r="T4599" s="470"/>
      <c r="U4599" s="470"/>
      <c r="V4599" s="470"/>
      <c r="W4599" s="470"/>
      <c r="X4599" s="470"/>
      <c r="Y4599" s="470"/>
      <c r="Z4599" s="470"/>
      <c r="AA4599" s="470"/>
      <c r="AB4599" s="470"/>
      <c r="AC4599" s="470"/>
      <c r="AD4599" s="466"/>
      <c r="AE4599" s="467"/>
    </row>
    <row r="4600" spans="2:31" ht="3.65" customHeight="1">
      <c r="B4600" s="212"/>
      <c r="K4600" s="343"/>
      <c r="P4600" s="466"/>
      <c r="Q4600" s="467"/>
      <c r="R4600" s="468"/>
      <c r="S4600" s="470"/>
      <c r="T4600" s="470"/>
      <c r="U4600" s="470"/>
      <c r="V4600" s="470"/>
      <c r="W4600" s="470"/>
      <c r="X4600" s="470"/>
      <c r="Y4600" s="470"/>
      <c r="Z4600" s="470"/>
      <c r="AA4600" s="470"/>
      <c r="AB4600" s="470"/>
      <c r="AC4600" s="470"/>
      <c r="AD4600" s="466"/>
      <c r="AE4600" s="467"/>
    </row>
    <row r="4601" spans="2:31" ht="3.65" customHeight="1">
      <c r="B4601" s="212"/>
      <c r="K4601" s="343"/>
      <c r="P4601" s="466"/>
      <c r="Q4601" s="467"/>
      <c r="R4601" s="468"/>
      <c r="S4601" s="470"/>
      <c r="T4601" s="470"/>
      <c r="U4601" s="470"/>
      <c r="V4601" s="470"/>
      <c r="W4601" s="470"/>
      <c r="X4601" s="470"/>
      <c r="Y4601" s="470"/>
      <c r="Z4601" s="470"/>
      <c r="AA4601" s="470"/>
      <c r="AB4601" s="470"/>
      <c r="AC4601" s="470"/>
      <c r="AD4601" s="466"/>
      <c r="AE4601" s="467"/>
    </row>
    <row r="4602" spans="2:31" ht="3.65" customHeight="1">
      <c r="B4602" s="212"/>
      <c r="K4602" s="343"/>
      <c r="P4602" s="466"/>
      <c r="Q4602" s="467"/>
      <c r="R4602" s="468"/>
      <c r="S4602" s="470"/>
      <c r="T4602" s="470"/>
      <c r="U4602" s="470"/>
      <c r="V4602" s="470"/>
      <c r="W4602" s="470"/>
      <c r="X4602" s="470"/>
      <c r="Y4602" s="470"/>
      <c r="Z4602" s="470"/>
      <c r="AA4602" s="470"/>
      <c r="AB4602" s="470"/>
      <c r="AC4602" s="470"/>
      <c r="AD4602" s="466"/>
      <c r="AE4602" s="467"/>
    </row>
    <row r="4603" spans="2:31" ht="3.65" customHeight="1">
      <c r="B4603" s="212"/>
      <c r="K4603" s="343"/>
      <c r="P4603" s="466"/>
      <c r="Q4603" s="467"/>
      <c r="R4603" s="468"/>
      <c r="S4603" s="470"/>
      <c r="T4603" s="470"/>
      <c r="U4603" s="470"/>
      <c r="V4603" s="470"/>
      <c r="W4603" s="470"/>
      <c r="X4603" s="470"/>
      <c r="Y4603" s="470"/>
      <c r="Z4603" s="470"/>
      <c r="AA4603" s="470"/>
      <c r="AB4603" s="470"/>
      <c r="AC4603" s="470"/>
      <c r="AD4603" s="466"/>
      <c r="AE4603" s="467"/>
    </row>
    <row r="4604" spans="2:31" ht="3.65" customHeight="1">
      <c r="B4604" s="212"/>
      <c r="K4604" s="343"/>
      <c r="P4604" s="466"/>
      <c r="Q4604" s="467"/>
      <c r="R4604" s="468"/>
      <c r="S4604" s="470"/>
      <c r="T4604" s="470"/>
      <c r="U4604" s="470"/>
      <c r="V4604" s="470"/>
      <c r="W4604" s="470"/>
      <c r="X4604" s="470"/>
      <c r="Y4604" s="470"/>
      <c r="Z4604" s="470"/>
      <c r="AA4604" s="470"/>
      <c r="AB4604" s="470"/>
      <c r="AC4604" s="470"/>
      <c r="AD4604" s="466"/>
      <c r="AE4604" s="467"/>
    </row>
    <row r="4605" spans="2:31" ht="3.65" customHeight="1">
      <c r="B4605" s="212"/>
      <c r="K4605" s="343"/>
      <c r="P4605" s="466"/>
      <c r="Q4605" s="467"/>
      <c r="R4605" s="468"/>
      <c r="S4605" s="470"/>
      <c r="T4605" s="470"/>
      <c r="U4605" s="470"/>
      <c r="V4605" s="470"/>
      <c r="W4605" s="470"/>
      <c r="X4605" s="470"/>
      <c r="Y4605" s="470"/>
      <c r="Z4605" s="470"/>
      <c r="AA4605" s="470"/>
      <c r="AB4605" s="470"/>
      <c r="AC4605" s="470"/>
      <c r="AD4605" s="466"/>
      <c r="AE4605" s="467"/>
    </row>
    <row r="4606" spans="2:31" ht="3.65" customHeight="1">
      <c r="B4606" s="212"/>
      <c r="K4606" s="343"/>
      <c r="P4606" s="466"/>
      <c r="Q4606" s="467"/>
      <c r="R4606" s="468"/>
      <c r="S4606" s="470"/>
      <c r="T4606" s="470"/>
      <c r="U4606" s="470"/>
      <c r="V4606" s="470"/>
      <c r="W4606" s="470"/>
      <c r="X4606" s="470"/>
      <c r="Y4606" s="470"/>
      <c r="Z4606" s="470"/>
      <c r="AA4606" s="470"/>
      <c r="AB4606" s="470"/>
      <c r="AC4606" s="470"/>
      <c r="AD4606" s="466"/>
      <c r="AE4606" s="467"/>
    </row>
    <row r="4607" spans="2:31" ht="3.65" customHeight="1">
      <c r="B4607" s="212"/>
      <c r="K4607" s="343"/>
      <c r="P4607" s="466"/>
      <c r="Q4607" s="467"/>
      <c r="R4607" s="468"/>
      <c r="S4607" s="470"/>
      <c r="T4607" s="470"/>
      <c r="U4607" s="470"/>
      <c r="V4607" s="470"/>
      <c r="W4607" s="470"/>
      <c r="X4607" s="470"/>
      <c r="Y4607" s="470"/>
      <c r="Z4607" s="470"/>
      <c r="AA4607" s="470"/>
      <c r="AB4607" s="470"/>
      <c r="AC4607" s="470"/>
      <c r="AD4607" s="466"/>
      <c r="AE4607" s="467"/>
    </row>
    <row r="4608" spans="2:31" ht="3.65" customHeight="1">
      <c r="B4608" s="212"/>
      <c r="K4608" s="343"/>
      <c r="P4608" s="466"/>
      <c r="Q4608" s="467"/>
      <c r="R4608" s="468"/>
      <c r="S4608" s="470"/>
      <c r="T4608" s="470"/>
      <c r="U4608" s="470"/>
      <c r="V4608" s="470"/>
      <c r="W4608" s="470"/>
      <c r="X4608" s="470"/>
      <c r="Y4608" s="470"/>
      <c r="Z4608" s="470"/>
      <c r="AA4608" s="470"/>
      <c r="AB4608" s="470"/>
      <c r="AC4608" s="470"/>
      <c r="AD4608" s="466"/>
      <c r="AE4608" s="467"/>
    </row>
    <row r="4609" spans="2:31" ht="3.65" customHeight="1">
      <c r="B4609" s="212"/>
      <c r="K4609" s="343"/>
      <c r="P4609" s="466"/>
      <c r="Q4609" s="467"/>
      <c r="R4609" s="468"/>
      <c r="S4609" s="470"/>
      <c r="T4609" s="470"/>
      <c r="U4609" s="470"/>
      <c r="V4609" s="470"/>
      <c r="W4609" s="470"/>
      <c r="X4609" s="470"/>
      <c r="Y4609" s="470"/>
      <c r="Z4609" s="470"/>
      <c r="AA4609" s="470"/>
      <c r="AB4609" s="470"/>
      <c r="AC4609" s="470"/>
      <c r="AD4609" s="466"/>
      <c r="AE4609" s="467"/>
    </row>
    <row r="4610" spans="2:31" ht="3.65" customHeight="1">
      <c r="B4610" s="212"/>
      <c r="K4610" s="343"/>
      <c r="P4610" s="466"/>
      <c r="Q4610" s="467"/>
      <c r="R4610" s="468"/>
      <c r="S4610" s="470"/>
      <c r="T4610" s="470"/>
      <c r="U4610" s="470"/>
      <c r="V4610" s="470"/>
      <c r="W4610" s="470"/>
      <c r="X4610" s="470"/>
      <c r="Y4610" s="470"/>
      <c r="Z4610" s="470"/>
      <c r="AA4610" s="470"/>
      <c r="AB4610" s="470"/>
      <c r="AC4610" s="483"/>
      <c r="AD4610" s="466"/>
      <c r="AE4610" s="467"/>
    </row>
    <row r="4611" spans="2:31" ht="3.65" customHeight="1">
      <c r="B4611" s="212"/>
      <c r="K4611" s="343"/>
      <c r="P4611" s="466"/>
      <c r="Q4611" s="467"/>
      <c r="R4611" s="496"/>
      <c r="S4611" s="470"/>
      <c r="T4611" s="470"/>
      <c r="U4611" s="470"/>
      <c r="V4611" s="470"/>
      <c r="W4611" s="470"/>
      <c r="X4611" s="470"/>
      <c r="Y4611" s="470"/>
      <c r="Z4611" s="470"/>
      <c r="AA4611" s="470"/>
      <c r="AB4611" s="470"/>
      <c r="AC4611" s="409"/>
      <c r="AD4611" s="466"/>
      <c r="AE4611" s="467"/>
    </row>
    <row r="4612" spans="2:31" ht="3.65" customHeight="1">
      <c r="B4612" s="212"/>
      <c r="K4612" s="343"/>
      <c r="P4612" s="466"/>
      <c r="Q4612" s="467"/>
      <c r="R4612" s="351"/>
      <c r="S4612" s="352"/>
      <c r="T4612" s="352"/>
      <c r="U4612" s="352"/>
      <c r="V4612" s="352"/>
      <c r="W4612" s="352"/>
      <c r="X4612" s="352"/>
      <c r="Y4612" s="352"/>
      <c r="Z4612" s="352"/>
      <c r="AA4612" s="352"/>
      <c r="AB4612" s="352"/>
      <c r="AC4612" s="361"/>
      <c r="AD4612" s="466"/>
      <c r="AE4612" s="467"/>
    </row>
    <row r="4613" spans="2:31" ht="3.65" customHeight="1">
      <c r="B4613" s="212"/>
      <c r="K4613" s="343"/>
      <c r="P4613" s="466"/>
      <c r="Q4613" s="467"/>
      <c r="R4613" s="351"/>
      <c r="S4613" s="352"/>
      <c r="T4613" s="352"/>
      <c r="U4613" s="352"/>
      <c r="V4613" s="352"/>
      <c r="W4613" s="352"/>
      <c r="X4613" s="352"/>
      <c r="Y4613" s="352"/>
      <c r="Z4613" s="352"/>
      <c r="AA4613" s="352"/>
      <c r="AB4613" s="352"/>
      <c r="AC4613" s="361"/>
      <c r="AD4613" s="466"/>
      <c r="AE4613" s="467"/>
    </row>
    <row r="4614" spans="2:31" ht="3.65" customHeight="1">
      <c r="B4614" s="212"/>
      <c r="K4614" s="343"/>
      <c r="P4614" s="466"/>
      <c r="Q4614" s="467"/>
      <c r="R4614" s="351"/>
      <c r="S4614" s="352"/>
      <c r="T4614" s="352"/>
      <c r="U4614" s="352"/>
      <c r="V4614" s="352"/>
      <c r="W4614" s="352"/>
      <c r="X4614" s="352"/>
      <c r="Y4614" s="352"/>
      <c r="Z4614" s="352"/>
      <c r="AA4614" s="352"/>
      <c r="AB4614" s="352"/>
      <c r="AC4614" s="361"/>
      <c r="AD4614" s="466"/>
      <c r="AE4614" s="467"/>
    </row>
    <row r="4615" spans="2:31" ht="3.65" customHeight="1">
      <c r="B4615" s="212"/>
      <c r="K4615" s="343"/>
      <c r="P4615" s="466"/>
      <c r="Q4615" s="467"/>
      <c r="R4615" s="468"/>
      <c r="S4615" s="470"/>
      <c r="T4615" s="470"/>
      <c r="U4615" s="470"/>
      <c r="V4615" s="470"/>
      <c r="W4615" s="470"/>
      <c r="X4615" s="470"/>
      <c r="Y4615" s="470"/>
      <c r="Z4615" s="470"/>
      <c r="AA4615" s="470"/>
      <c r="AB4615" s="470"/>
      <c r="AC4615" s="470"/>
      <c r="AD4615" s="466"/>
      <c r="AE4615" s="467"/>
    </row>
    <row r="4616" spans="2:31" ht="3.65" customHeight="1">
      <c r="B4616" s="212"/>
      <c r="K4616" s="343"/>
      <c r="P4616" s="466"/>
      <c r="Q4616" s="467"/>
      <c r="R4616" s="468"/>
      <c r="S4616" s="470"/>
      <c r="T4616" s="470"/>
      <c r="U4616" s="470"/>
      <c r="V4616" s="470"/>
      <c r="W4616" s="470"/>
      <c r="X4616" s="470"/>
      <c r="Y4616" s="470"/>
      <c r="Z4616" s="470"/>
      <c r="AA4616" s="470"/>
      <c r="AB4616" s="470"/>
      <c r="AC4616" s="470"/>
      <c r="AD4616" s="466"/>
      <c r="AE4616" s="467"/>
    </row>
    <row r="4617" spans="2:31" ht="3.65" customHeight="1">
      <c r="B4617" s="212"/>
      <c r="K4617" s="343"/>
      <c r="P4617" s="466"/>
      <c r="Q4617" s="467"/>
      <c r="R4617" s="482"/>
      <c r="S4617" s="470"/>
      <c r="T4617" s="470"/>
      <c r="U4617" s="470"/>
      <c r="V4617" s="470"/>
      <c r="W4617" s="470"/>
      <c r="X4617" s="470"/>
      <c r="Y4617" s="470"/>
      <c r="Z4617" s="470"/>
      <c r="AA4617" s="470"/>
      <c r="AB4617" s="470"/>
      <c r="AC4617" s="470"/>
      <c r="AD4617" s="466"/>
      <c r="AE4617" s="467"/>
    </row>
    <row r="4618" spans="2:31" ht="3.65" customHeight="1">
      <c r="B4618" s="212"/>
      <c r="K4618" s="343"/>
      <c r="P4618" s="466"/>
      <c r="Q4618" s="467"/>
      <c r="R4618" s="468"/>
      <c r="S4618" s="470"/>
      <c r="T4618" s="470"/>
      <c r="U4618" s="470"/>
      <c r="V4618" s="470"/>
      <c r="W4618" s="470"/>
      <c r="X4618" s="470"/>
      <c r="Y4618" s="470"/>
      <c r="Z4618" s="994" t="s">
        <v>220</v>
      </c>
      <c r="AA4618" s="994"/>
      <c r="AB4618" s="994"/>
      <c r="AC4618" s="995"/>
      <c r="AD4618" s="466"/>
      <c r="AE4618" s="467"/>
    </row>
    <row r="4619" spans="2:31" ht="3.65" customHeight="1">
      <c r="B4619" s="212"/>
      <c r="K4619" s="343"/>
      <c r="P4619" s="466"/>
      <c r="Q4619" s="467"/>
      <c r="R4619" s="496"/>
      <c r="S4619" s="470"/>
      <c r="T4619" s="470"/>
      <c r="U4619" s="470"/>
      <c r="V4619" s="470"/>
      <c r="W4619" s="470"/>
      <c r="X4619" s="470"/>
      <c r="Y4619" s="470"/>
      <c r="Z4619" s="994"/>
      <c r="AA4619" s="994"/>
      <c r="AB4619" s="994"/>
      <c r="AC4619" s="995"/>
      <c r="AD4619" s="466"/>
      <c r="AE4619" s="467"/>
    </row>
    <row r="4620" spans="2:31" ht="3.65" customHeight="1">
      <c r="B4620" s="212"/>
      <c r="K4620" s="343"/>
      <c r="P4620" s="466"/>
      <c r="Q4620" s="467"/>
      <c r="R4620" s="497"/>
      <c r="S4620" s="498"/>
      <c r="T4620" s="498"/>
      <c r="U4620" s="498"/>
      <c r="V4620" s="498"/>
      <c r="W4620" s="498"/>
      <c r="X4620" s="498"/>
      <c r="Y4620" s="498"/>
      <c r="Z4620" s="1542"/>
      <c r="AA4620" s="1542"/>
      <c r="AB4620" s="1542"/>
      <c r="AC4620" s="1545"/>
      <c r="AD4620" s="466"/>
      <c r="AE4620" s="467"/>
    </row>
    <row r="4621" spans="2:31" ht="3.65" customHeight="1">
      <c r="B4621" s="212"/>
      <c r="K4621" s="343"/>
      <c r="P4621" s="486"/>
      <c r="Q4621" s="487"/>
      <c r="R4621" s="487"/>
      <c r="S4621" s="487"/>
      <c r="T4621" s="487"/>
      <c r="U4621" s="487"/>
      <c r="V4621" s="487"/>
      <c r="W4621" s="487"/>
      <c r="X4621" s="487"/>
      <c r="Y4621" s="487"/>
      <c r="Z4621" s="487"/>
      <c r="AA4621" s="487"/>
      <c r="AB4621" s="487"/>
      <c r="AC4621" s="487"/>
      <c r="AD4621" s="487"/>
      <c r="AE4621" s="488"/>
    </row>
    <row r="4622" spans="2:31" ht="3.65" customHeight="1">
      <c r="B4622" s="212"/>
      <c r="K4622" s="343"/>
      <c r="P4622" s="489"/>
      <c r="Q4622" s="490"/>
      <c r="R4622" s="490"/>
      <c r="S4622" s="490"/>
      <c r="T4622" s="490"/>
      <c r="U4622" s="490"/>
      <c r="V4622" s="490"/>
      <c r="W4622" s="490"/>
      <c r="X4622" s="490"/>
      <c r="Y4622" s="490"/>
      <c r="Z4622" s="490"/>
      <c r="AA4622" s="490"/>
      <c r="AB4622" s="490"/>
      <c r="AC4622" s="490"/>
      <c r="AD4622" s="490"/>
      <c r="AE4622" s="491"/>
    </row>
    <row r="4623" spans="2:31" ht="3.65" customHeight="1">
      <c r="B4623" s="212"/>
      <c r="K4623" s="343"/>
      <c r="P4623" s="476"/>
      <c r="Q4623" s="477"/>
      <c r="R4623" s="477"/>
      <c r="S4623" s="477"/>
      <c r="T4623" s="477"/>
      <c r="U4623" s="477"/>
      <c r="V4623" s="477"/>
      <c r="W4623" s="477"/>
      <c r="X4623" s="477"/>
      <c r="Y4623" s="477"/>
      <c r="Z4623" s="477"/>
      <c r="AA4623" s="477"/>
      <c r="AB4623" s="477"/>
      <c r="AC4623" s="477"/>
      <c r="AD4623" s="477"/>
      <c r="AE4623" s="478"/>
    </row>
    <row r="4624" spans="2:31" ht="3.65" customHeight="1">
      <c r="B4624" s="212"/>
      <c r="K4624" s="343"/>
      <c r="P4624" s="476"/>
      <c r="Q4624" s="477"/>
      <c r="R4624" s="477"/>
      <c r="S4624" s="477"/>
      <c r="T4624" s="477"/>
      <c r="U4624" s="477"/>
      <c r="V4624" s="477"/>
      <c r="W4624" s="477"/>
      <c r="X4624" s="477"/>
      <c r="Y4624" s="477"/>
      <c r="Z4624" s="477"/>
      <c r="AA4624" s="477"/>
      <c r="AB4624" s="477"/>
      <c r="AC4624" s="477"/>
      <c r="AD4624" s="477"/>
      <c r="AE4624" s="478"/>
    </row>
    <row r="4625" spans="2:109" ht="3.65" customHeight="1">
      <c r="B4625" s="212"/>
      <c r="K4625" s="343"/>
      <c r="P4625" s="476"/>
      <c r="Q4625" s="477"/>
      <c r="R4625" s="477"/>
      <c r="S4625" s="477"/>
      <c r="T4625" s="477"/>
      <c r="U4625" s="477"/>
      <c r="V4625" s="477"/>
      <c r="W4625" s="477"/>
      <c r="X4625" s="477"/>
      <c r="Y4625" s="477"/>
      <c r="Z4625" s="477"/>
      <c r="AA4625" s="477"/>
      <c r="AB4625" s="477"/>
      <c r="AC4625" s="477"/>
      <c r="AD4625" s="477"/>
      <c r="AE4625" s="478"/>
    </row>
    <row r="4626" spans="2:109" ht="3.65" customHeight="1">
      <c r="B4626" s="212"/>
      <c r="K4626" s="343"/>
      <c r="P4626" s="479"/>
      <c r="Q4626" s="480"/>
      <c r="R4626" s="480"/>
      <c r="S4626" s="480"/>
      <c r="T4626" s="480"/>
      <c r="U4626" s="480"/>
      <c r="V4626" s="480"/>
      <c r="W4626" s="480"/>
      <c r="X4626" s="480"/>
      <c r="Y4626" s="480"/>
      <c r="Z4626" s="480"/>
      <c r="AA4626" s="480"/>
      <c r="AB4626" s="480"/>
      <c r="AC4626" s="480"/>
      <c r="AD4626" s="480"/>
      <c r="AE4626" s="481"/>
    </row>
    <row r="4627" spans="2:109" ht="3.65" customHeight="1">
      <c r="B4627" s="212"/>
      <c r="K4627" s="343"/>
    </row>
    <row r="4628" spans="2:109" ht="3.65" customHeight="1">
      <c r="B4628" s="212"/>
      <c r="K4628" s="343"/>
    </row>
    <row r="4629" spans="2:109" ht="3.65" customHeight="1">
      <c r="B4629" s="212"/>
      <c r="K4629" s="343"/>
    </row>
    <row r="4630" spans="2:109" ht="3.65" customHeight="1">
      <c r="B4630" s="205"/>
      <c r="C4630" s="259"/>
      <c r="D4630" s="259"/>
      <c r="E4630" s="259"/>
      <c r="F4630" s="259"/>
      <c r="G4630" s="259"/>
      <c r="H4630" s="259"/>
      <c r="I4630" s="259"/>
      <c r="J4630" s="259"/>
      <c r="K4630" s="323"/>
      <c r="L4630" s="259"/>
      <c r="M4630" s="259"/>
      <c r="N4630" s="259"/>
      <c r="O4630" s="259"/>
      <c r="P4630" s="259"/>
      <c r="Q4630" s="259"/>
      <c r="R4630" s="259"/>
      <c r="S4630" s="259"/>
      <c r="T4630" s="259"/>
      <c r="U4630" s="259"/>
      <c r="V4630" s="259"/>
      <c r="W4630" s="259"/>
      <c r="X4630" s="259"/>
      <c r="Y4630" s="259"/>
      <c r="Z4630" s="259"/>
      <c r="AA4630" s="259"/>
      <c r="AB4630" s="259"/>
      <c r="AC4630" s="259"/>
      <c r="AD4630" s="259"/>
      <c r="AE4630" s="259"/>
      <c r="AF4630" s="259"/>
      <c r="AG4630" s="259"/>
      <c r="AH4630" s="259"/>
      <c r="AI4630" s="259"/>
      <c r="AJ4630" s="259"/>
      <c r="AK4630" s="259"/>
      <c r="AL4630" s="259"/>
      <c r="AM4630" s="259"/>
      <c r="AN4630" s="259"/>
      <c r="AO4630" s="259"/>
      <c r="AP4630" s="259"/>
      <c r="AQ4630" s="259"/>
      <c r="AR4630" s="259"/>
      <c r="AS4630" s="259"/>
      <c r="AT4630" s="259"/>
      <c r="AU4630" s="259"/>
      <c r="AV4630" s="259"/>
      <c r="AW4630" s="259"/>
      <c r="AX4630" s="259"/>
      <c r="AY4630" s="259"/>
      <c r="AZ4630" s="259"/>
      <c r="BA4630" s="259"/>
      <c r="BB4630" s="259"/>
      <c r="BC4630" s="259"/>
      <c r="BD4630" s="259"/>
      <c r="BE4630" s="259"/>
      <c r="BF4630" s="259"/>
      <c r="BG4630" s="259"/>
      <c r="BH4630" s="259"/>
      <c r="BI4630" s="259"/>
      <c r="BJ4630" s="259"/>
      <c r="BK4630" s="259"/>
      <c r="BL4630" s="259"/>
      <c r="BM4630" s="259"/>
      <c r="BN4630" s="259"/>
      <c r="BO4630" s="259"/>
      <c r="BP4630" s="259"/>
      <c r="BQ4630" s="259"/>
      <c r="BR4630" s="259"/>
      <c r="BS4630" s="259"/>
      <c r="BT4630" s="259"/>
      <c r="BU4630" s="259"/>
      <c r="BV4630" s="259"/>
      <c r="BW4630" s="259"/>
      <c r="BX4630" s="259"/>
      <c r="BY4630" s="259"/>
      <c r="BZ4630" s="259"/>
      <c r="CA4630" s="259"/>
      <c r="CB4630" s="259"/>
      <c r="CC4630" s="259"/>
      <c r="CD4630" s="259"/>
      <c r="CE4630" s="259"/>
      <c r="CF4630" s="259"/>
      <c r="CG4630" s="259"/>
      <c r="CH4630" s="259"/>
      <c r="CI4630" s="259"/>
      <c r="CJ4630" s="259"/>
      <c r="CK4630" s="259"/>
      <c r="CL4630" s="259"/>
      <c r="CM4630" s="259"/>
      <c r="CN4630" s="259"/>
      <c r="CO4630" s="259"/>
      <c r="CP4630" s="259"/>
      <c r="CQ4630" s="259"/>
      <c r="CR4630" s="259"/>
      <c r="CS4630" s="259"/>
      <c r="CT4630" s="259"/>
      <c r="CU4630" s="259"/>
      <c r="CV4630" s="259"/>
      <c r="CW4630" s="259"/>
      <c r="CX4630" s="259"/>
      <c r="CY4630" s="259"/>
      <c r="CZ4630" s="259"/>
      <c r="DA4630" s="259"/>
      <c r="DB4630" s="259"/>
      <c r="DC4630" s="259"/>
      <c r="DD4630" s="259"/>
      <c r="DE4630" s="259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24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40" t="str">
        <f>"T_VBB"&amp;"X"&amp;G4632&amp;"X"&amp;I4632&amp;"X"&amp;J4632</f>
        <v>T_VBBX2000X1of2X2200</v>
      </c>
      <c r="C4632" s="208"/>
      <c r="D4632" s="209" t="s">
        <v>75</v>
      </c>
      <c r="E4632" s="341" t="s">
        <v>220</v>
      </c>
      <c r="F4632" s="208" t="s">
        <v>125</v>
      </c>
      <c r="G4632" s="456">
        <v>2000</v>
      </c>
      <c r="H4632" s="325" t="s">
        <v>117</v>
      </c>
      <c r="I4632" s="457" t="s">
        <v>192</v>
      </c>
      <c r="J4632" s="210">
        <v>2200</v>
      </c>
      <c r="K4632" s="342"/>
      <c r="L4632" s="260"/>
      <c r="M4632" s="260"/>
      <c r="N4632" s="260"/>
      <c r="O4632" s="260"/>
      <c r="P4632" s="260"/>
      <c r="Q4632" s="260"/>
      <c r="R4632" s="260"/>
      <c r="S4632" s="260"/>
      <c r="T4632" s="260"/>
      <c r="U4632" s="260"/>
      <c r="V4632" s="260"/>
      <c r="W4632" s="260"/>
      <c r="X4632" s="260"/>
      <c r="Y4632" s="260"/>
      <c r="Z4632" s="260"/>
      <c r="AA4632" s="260"/>
      <c r="AB4632" s="260"/>
      <c r="AC4632" s="260"/>
      <c r="AD4632" s="260"/>
      <c r="AE4632" s="260"/>
      <c r="AF4632" s="260"/>
      <c r="AG4632" s="260"/>
      <c r="AH4632" s="260"/>
      <c r="AI4632" s="260"/>
      <c r="AJ4632" s="260"/>
      <c r="AK4632" s="260"/>
      <c r="AL4632" s="260"/>
      <c r="AM4632" s="260"/>
      <c r="AN4632" s="260"/>
      <c r="AO4632" s="260"/>
      <c r="AP4632" s="260"/>
      <c r="AQ4632" s="260"/>
      <c r="AR4632" s="260"/>
      <c r="AS4632" s="260"/>
      <c r="AT4632" s="260"/>
      <c r="AU4632" s="260"/>
      <c r="AV4632" s="260"/>
      <c r="AW4632" s="260"/>
      <c r="AX4632" s="260"/>
      <c r="AY4632" s="260"/>
      <c r="AZ4632" s="260"/>
      <c r="BA4632" s="260"/>
      <c r="BB4632" s="260"/>
      <c r="BC4632" s="260"/>
      <c r="BD4632" s="260"/>
      <c r="BE4632" s="260"/>
      <c r="BF4632" s="260"/>
      <c r="BG4632" s="260"/>
      <c r="BH4632" s="260"/>
      <c r="BI4632" s="260"/>
      <c r="BJ4632" s="260"/>
      <c r="BK4632" s="260"/>
      <c r="BL4632" s="260"/>
      <c r="BM4632" s="260"/>
      <c r="BN4632" s="260"/>
      <c r="BO4632" s="260"/>
      <c r="BP4632" s="260"/>
      <c r="BQ4632" s="260"/>
      <c r="BR4632" s="260"/>
      <c r="BS4632" s="260"/>
      <c r="BT4632" s="260"/>
      <c r="BU4632" s="260"/>
      <c r="BV4632" s="260"/>
      <c r="BW4632" s="260"/>
      <c r="BX4632" s="260"/>
      <c r="BY4632" s="260"/>
      <c r="BZ4632" s="260"/>
      <c r="CA4632" s="260"/>
      <c r="CB4632" s="260"/>
      <c r="CC4632" s="260"/>
      <c r="CD4632" s="260"/>
      <c r="CE4632" s="260"/>
      <c r="CF4632" s="260"/>
      <c r="CG4632" s="260"/>
      <c r="CH4632" s="260"/>
      <c r="CI4632" s="260"/>
      <c r="CJ4632" s="260"/>
      <c r="CK4632" s="260"/>
      <c r="CL4632" s="260"/>
      <c r="CM4632" s="260"/>
      <c r="CN4632" s="260"/>
      <c r="CO4632" s="260"/>
      <c r="CP4632" s="260"/>
      <c r="CQ4632" s="260"/>
      <c r="CR4632" s="260"/>
      <c r="CS4632" s="260"/>
      <c r="CT4632" s="260"/>
      <c r="CU4632" s="260"/>
      <c r="CV4632" s="260"/>
      <c r="CW4632" s="260"/>
      <c r="CX4632" s="260"/>
      <c r="CY4632" s="260"/>
      <c r="CZ4632" s="260"/>
      <c r="DA4632" s="260"/>
      <c r="DB4632" s="260"/>
      <c r="DC4632" s="260"/>
      <c r="DD4632" s="260"/>
      <c r="DE4632" s="260"/>
    </row>
    <row r="4633" spans="2:109" ht="3.65" customHeight="1">
      <c r="B4633" s="326" t="str">
        <f>MID(D4632,1,1)&amp;"_"&amp;E4632&amp;"X"&amp;MID(H4632,3,4)&amp;"X"&amp;MID(J4632,3,4)&amp;G4632&amp;I4632</f>
        <v>T_VBBX400X0020001of2</v>
      </c>
      <c r="K4633" s="343"/>
    </row>
    <row r="4634" spans="2:109" ht="3.65" customHeight="1">
      <c r="B4634" s="212"/>
      <c r="K4634" s="343"/>
    </row>
    <row r="4635" spans="2:109" ht="3.65" customHeight="1">
      <c r="B4635" s="212"/>
      <c r="K4635" s="343"/>
    </row>
    <row r="4636" spans="2:109" ht="3.65" customHeight="1">
      <c r="B4636" s="212"/>
      <c r="K4636" s="343"/>
      <c r="P4636" s="486"/>
      <c r="Q4636" s="487"/>
      <c r="R4636" s="487"/>
      <c r="S4636" s="487"/>
      <c r="T4636" s="487"/>
      <c r="U4636" s="487"/>
      <c r="V4636" s="487"/>
      <c r="W4636" s="487"/>
      <c r="X4636" s="487"/>
      <c r="Y4636" s="487"/>
      <c r="Z4636" s="487"/>
      <c r="AA4636" s="487"/>
      <c r="AB4636" s="487"/>
      <c r="AC4636" s="487"/>
      <c r="AD4636" s="487"/>
      <c r="AE4636" s="488"/>
    </row>
    <row r="4637" spans="2:109" ht="3.65" customHeight="1">
      <c r="B4637" s="212"/>
      <c r="K4637" s="343"/>
      <c r="P4637" s="489"/>
      <c r="Q4637" s="490"/>
      <c r="R4637" s="490"/>
      <c r="S4637" s="490"/>
      <c r="T4637" s="490"/>
      <c r="U4637" s="490"/>
      <c r="V4637" s="490"/>
      <c r="W4637" s="490"/>
      <c r="X4637" s="490"/>
      <c r="Y4637" s="490"/>
      <c r="Z4637" s="490"/>
      <c r="AA4637" s="490"/>
      <c r="AB4637" s="490"/>
      <c r="AC4637" s="490"/>
      <c r="AD4637" s="490"/>
      <c r="AE4637" s="491"/>
    </row>
    <row r="4638" spans="2:109" ht="3.65" customHeight="1">
      <c r="B4638" s="212"/>
      <c r="K4638" s="343"/>
      <c r="P4638" s="466"/>
      <c r="Q4638" s="467"/>
      <c r="R4638" s="1544" t="s">
        <v>111</v>
      </c>
      <c r="S4638" s="956"/>
      <c r="T4638" s="956"/>
      <c r="U4638" s="956"/>
      <c r="V4638" s="470"/>
      <c r="W4638" s="470"/>
      <c r="X4638" s="470"/>
      <c r="Y4638" s="470"/>
      <c r="AD4638" s="466"/>
      <c r="AE4638" s="467"/>
    </row>
    <row r="4639" spans="2:109" ht="3.65" customHeight="1">
      <c r="B4639" s="212"/>
      <c r="K4639" s="343"/>
      <c r="P4639" s="466"/>
      <c r="Q4639" s="467"/>
      <c r="R4639" s="992"/>
      <c r="S4639" s="958"/>
      <c r="T4639" s="958"/>
      <c r="U4639" s="958"/>
      <c r="V4639" s="470"/>
      <c r="W4639" s="470"/>
      <c r="X4639" s="470"/>
      <c r="Y4639" s="470"/>
      <c r="AD4639" s="466"/>
      <c r="AE4639" s="467"/>
    </row>
    <row r="4640" spans="2:109" ht="3.65" customHeight="1">
      <c r="B4640" s="212"/>
      <c r="K4640" s="343"/>
      <c r="P4640" s="466"/>
      <c r="Q4640" s="467"/>
      <c r="R4640" s="992"/>
      <c r="S4640" s="958"/>
      <c r="T4640" s="958"/>
      <c r="U4640" s="958"/>
      <c r="V4640" s="350"/>
      <c r="W4640" s="350"/>
      <c r="X4640" s="350"/>
      <c r="Y4640" s="470"/>
      <c r="AD4640" s="466"/>
      <c r="AE4640" s="467"/>
    </row>
    <row r="4641" spans="2:31" ht="3.65" customHeight="1">
      <c r="B4641" s="212"/>
      <c r="K4641" s="343"/>
      <c r="P4641" s="466"/>
      <c r="Q4641" s="467"/>
      <c r="R4641" s="495"/>
      <c r="S4641" s="349"/>
      <c r="T4641" s="896"/>
      <c r="U4641" s="897"/>
      <c r="V4641" s="898"/>
      <c r="W4641" s="350"/>
      <c r="X4641" s="350"/>
      <c r="Y4641" s="896"/>
      <c r="Z4641" s="897"/>
      <c r="AA4641" s="898"/>
      <c r="AB4641" s="470"/>
      <c r="AC4641" s="483"/>
      <c r="AD4641" s="466"/>
      <c r="AE4641" s="467"/>
    </row>
    <row r="4642" spans="2:31" ht="3.65" customHeight="1">
      <c r="B4642" s="212"/>
      <c r="K4642" s="343"/>
      <c r="P4642" s="466"/>
      <c r="Q4642" s="467"/>
      <c r="R4642" s="468"/>
      <c r="S4642" s="470"/>
      <c r="T4642" s="899"/>
      <c r="U4642" s="335"/>
      <c r="V4642" s="900"/>
      <c r="W4642" s="350"/>
      <c r="X4642" s="350"/>
      <c r="Y4642" s="899"/>
      <c r="Z4642" s="335"/>
      <c r="AA4642" s="900"/>
      <c r="AB4642" s="470"/>
      <c r="AC4642" s="483"/>
      <c r="AD4642" s="466"/>
      <c r="AE4642" s="467"/>
    </row>
    <row r="4643" spans="2:31" ht="3.65" customHeight="1">
      <c r="B4643" s="212"/>
      <c r="K4643" s="343"/>
      <c r="P4643" s="466"/>
      <c r="Q4643" s="467"/>
      <c r="R4643" s="468"/>
      <c r="S4643" s="470"/>
      <c r="T4643" s="875"/>
      <c r="U4643" s="335"/>
      <c r="V4643" s="875"/>
      <c r="W4643" s="350"/>
      <c r="X4643" s="350"/>
      <c r="Y4643" s="875"/>
      <c r="Z4643" s="335"/>
      <c r="AA4643" s="875"/>
      <c r="AB4643" s="470"/>
      <c r="AC4643" s="483"/>
      <c r="AD4643" s="466"/>
      <c r="AE4643" s="467"/>
    </row>
    <row r="4644" spans="2:31" ht="3.65" customHeight="1">
      <c r="B4644" s="212"/>
      <c r="K4644" s="343"/>
      <c r="P4644" s="466"/>
      <c r="Q4644" s="467"/>
      <c r="R4644" s="468"/>
      <c r="S4644" s="470"/>
      <c r="T4644" s="875"/>
      <c r="U4644" s="335"/>
      <c r="V4644" s="875"/>
      <c r="W4644" s="350"/>
      <c r="X4644" s="350"/>
      <c r="Y4644" s="875"/>
      <c r="Z4644" s="335"/>
      <c r="AA4644" s="875"/>
      <c r="AB4644" s="470"/>
      <c r="AC4644" s="483"/>
      <c r="AD4644" s="466"/>
      <c r="AE4644" s="467"/>
    </row>
    <row r="4645" spans="2:31" ht="3.65" customHeight="1">
      <c r="B4645" s="212"/>
      <c r="K4645" s="343"/>
      <c r="P4645" s="466"/>
      <c r="Q4645" s="467"/>
      <c r="R4645" s="468"/>
      <c r="S4645" s="470"/>
      <c r="T4645" s="875"/>
      <c r="U4645" s="335"/>
      <c r="V4645" s="875"/>
      <c r="W4645" s="350"/>
      <c r="X4645" s="350"/>
      <c r="Y4645" s="875"/>
      <c r="Z4645" s="335"/>
      <c r="AA4645" s="875"/>
      <c r="AB4645" s="470"/>
      <c r="AC4645" s="483"/>
      <c r="AD4645" s="466"/>
      <c r="AE4645" s="467"/>
    </row>
    <row r="4646" spans="2:31" ht="3.65" customHeight="1">
      <c r="B4646" s="212"/>
      <c r="K4646" s="343"/>
      <c r="P4646" s="466"/>
      <c r="Q4646" s="467"/>
      <c r="R4646" s="468"/>
      <c r="S4646" s="470"/>
      <c r="T4646" s="875"/>
      <c r="U4646" s="335"/>
      <c r="V4646" s="875"/>
      <c r="W4646" s="350"/>
      <c r="X4646" s="350"/>
      <c r="Y4646" s="875"/>
      <c r="Z4646" s="335"/>
      <c r="AA4646" s="875"/>
      <c r="AB4646" s="470"/>
      <c r="AC4646" s="483"/>
      <c r="AD4646" s="466"/>
      <c r="AE4646" s="467"/>
    </row>
    <row r="4647" spans="2:31" ht="3.65" customHeight="1">
      <c r="B4647" s="212"/>
      <c r="K4647" s="343"/>
      <c r="P4647" s="466"/>
      <c r="Q4647" s="467"/>
      <c r="R4647" s="468"/>
      <c r="S4647" s="470"/>
      <c r="T4647" s="875"/>
      <c r="U4647" s="335"/>
      <c r="V4647" s="875"/>
      <c r="W4647" s="350"/>
      <c r="X4647" s="350"/>
      <c r="Y4647" s="875"/>
      <c r="Z4647" s="335"/>
      <c r="AA4647" s="875"/>
      <c r="AB4647" s="470"/>
      <c r="AC4647" s="483"/>
      <c r="AD4647" s="466"/>
      <c r="AE4647" s="467"/>
    </row>
    <row r="4648" spans="2:31" ht="3.65" customHeight="1">
      <c r="B4648" s="212"/>
      <c r="K4648" s="343"/>
      <c r="P4648" s="466"/>
      <c r="Q4648" s="467"/>
      <c r="R4648" s="468"/>
      <c r="S4648" s="470"/>
      <c r="T4648" s="875"/>
      <c r="U4648" s="335"/>
      <c r="V4648" s="875"/>
      <c r="W4648" s="350"/>
      <c r="X4648" s="350"/>
      <c r="Y4648" s="875"/>
      <c r="Z4648" s="335"/>
      <c r="AA4648" s="875"/>
      <c r="AB4648" s="470"/>
      <c r="AC4648" s="483"/>
      <c r="AD4648" s="466"/>
      <c r="AE4648" s="467"/>
    </row>
    <row r="4649" spans="2:31" ht="3.65" customHeight="1">
      <c r="B4649" s="212"/>
      <c r="K4649" s="343"/>
      <c r="P4649" s="466"/>
      <c r="Q4649" s="467"/>
      <c r="R4649" s="468"/>
      <c r="S4649" s="470"/>
      <c r="T4649" s="875"/>
      <c r="U4649" s="335"/>
      <c r="V4649" s="875"/>
      <c r="W4649" s="350"/>
      <c r="X4649" s="350"/>
      <c r="Y4649" s="875"/>
      <c r="Z4649" s="335"/>
      <c r="AA4649" s="875"/>
      <c r="AB4649" s="470"/>
      <c r="AC4649" s="483"/>
      <c r="AD4649" s="466"/>
      <c r="AE4649" s="467"/>
    </row>
    <row r="4650" spans="2:31" ht="3.65" customHeight="1">
      <c r="B4650" s="212"/>
      <c r="K4650" s="343"/>
      <c r="P4650" s="466"/>
      <c r="Q4650" s="467"/>
      <c r="R4650" s="468"/>
      <c r="S4650" s="470"/>
      <c r="T4650" s="875"/>
      <c r="U4650" s="335"/>
      <c r="V4650" s="875"/>
      <c r="W4650" s="350"/>
      <c r="X4650" s="350"/>
      <c r="Y4650" s="875"/>
      <c r="Z4650" s="335"/>
      <c r="AA4650" s="875"/>
      <c r="AB4650" s="470"/>
      <c r="AC4650" s="483"/>
      <c r="AD4650" s="466"/>
      <c r="AE4650" s="467"/>
    </row>
    <row r="4651" spans="2:31" ht="3.65" customHeight="1">
      <c r="B4651" s="212"/>
      <c r="K4651" s="343"/>
      <c r="P4651" s="466"/>
      <c r="Q4651" s="467"/>
      <c r="R4651" s="468"/>
      <c r="S4651" s="470"/>
      <c r="T4651" s="875"/>
      <c r="U4651" s="335"/>
      <c r="V4651" s="875"/>
      <c r="W4651" s="350"/>
      <c r="X4651" s="350"/>
      <c r="Y4651" s="875"/>
      <c r="Z4651" s="335"/>
      <c r="AA4651" s="875"/>
      <c r="AB4651" s="470"/>
      <c r="AC4651" s="483"/>
      <c r="AD4651" s="466"/>
      <c r="AE4651" s="467"/>
    </row>
    <row r="4652" spans="2:31" ht="3.65" customHeight="1">
      <c r="B4652" s="212"/>
      <c r="K4652" s="343"/>
      <c r="P4652" s="466"/>
      <c r="Q4652" s="467"/>
      <c r="R4652" s="468"/>
      <c r="S4652" s="470"/>
      <c r="T4652" s="875"/>
      <c r="U4652" s="335"/>
      <c r="V4652" s="875"/>
      <c r="W4652" s="350"/>
      <c r="X4652" s="350"/>
      <c r="Y4652" s="875"/>
      <c r="Z4652" s="335"/>
      <c r="AA4652" s="875"/>
      <c r="AB4652" s="470"/>
      <c r="AC4652" s="483"/>
      <c r="AD4652" s="466"/>
      <c r="AE4652" s="467"/>
    </row>
    <row r="4653" spans="2:31" ht="3.65" customHeight="1">
      <c r="B4653" s="212"/>
      <c r="K4653" s="343"/>
      <c r="P4653" s="466"/>
      <c r="Q4653" s="467"/>
      <c r="R4653" s="468"/>
      <c r="S4653" s="470"/>
      <c r="T4653" s="875"/>
      <c r="U4653" s="335"/>
      <c r="V4653" s="875"/>
      <c r="W4653" s="350"/>
      <c r="X4653" s="350"/>
      <c r="Y4653" s="875"/>
      <c r="Z4653" s="335"/>
      <c r="AA4653" s="875"/>
      <c r="AB4653" s="470"/>
      <c r="AC4653" s="483"/>
      <c r="AD4653" s="466"/>
      <c r="AE4653" s="467"/>
    </row>
    <row r="4654" spans="2:31" ht="3.65" customHeight="1">
      <c r="B4654" s="212"/>
      <c r="K4654" s="343"/>
      <c r="P4654" s="466"/>
      <c r="Q4654" s="467"/>
      <c r="R4654" s="468"/>
      <c r="S4654" s="470"/>
      <c r="T4654" s="875"/>
      <c r="U4654" s="335"/>
      <c r="V4654" s="875"/>
      <c r="W4654" s="350"/>
      <c r="X4654" s="350"/>
      <c r="Y4654" s="875"/>
      <c r="Z4654" s="335"/>
      <c r="AA4654" s="875"/>
      <c r="AB4654" s="470"/>
      <c r="AC4654" s="483"/>
      <c r="AD4654" s="466"/>
      <c r="AE4654" s="467"/>
    </row>
    <row r="4655" spans="2:31" ht="3.65" customHeight="1">
      <c r="B4655" s="212"/>
      <c r="K4655" s="343"/>
      <c r="P4655" s="466"/>
      <c r="Q4655" s="467"/>
      <c r="R4655" s="468"/>
      <c r="S4655" s="470"/>
      <c r="T4655" s="875"/>
      <c r="U4655" s="335"/>
      <c r="V4655" s="875"/>
      <c r="W4655" s="350"/>
      <c r="X4655" s="350"/>
      <c r="Y4655" s="875"/>
      <c r="Z4655" s="335"/>
      <c r="AA4655" s="875"/>
      <c r="AB4655" s="470"/>
      <c r="AC4655" s="483"/>
      <c r="AD4655" s="466"/>
      <c r="AE4655" s="467"/>
    </row>
    <row r="4656" spans="2:31" ht="3.65" customHeight="1">
      <c r="B4656" s="212"/>
      <c r="K4656" s="343"/>
      <c r="P4656" s="466"/>
      <c r="Q4656" s="467"/>
      <c r="R4656" s="468"/>
      <c r="S4656" s="470"/>
      <c r="T4656" s="875"/>
      <c r="U4656" s="335"/>
      <c r="V4656" s="875"/>
      <c r="W4656" s="350"/>
      <c r="X4656" s="350"/>
      <c r="Y4656" s="875"/>
      <c r="Z4656" s="335"/>
      <c r="AA4656" s="875"/>
      <c r="AB4656" s="470"/>
      <c r="AC4656" s="483"/>
      <c r="AD4656" s="466"/>
      <c r="AE4656" s="467"/>
    </row>
    <row r="4657" spans="2:31" ht="3.65" customHeight="1">
      <c r="B4657" s="212"/>
      <c r="K4657" s="343"/>
      <c r="P4657" s="466"/>
      <c r="Q4657" s="467"/>
      <c r="R4657" s="468"/>
      <c r="S4657" s="470"/>
      <c r="T4657" s="875"/>
      <c r="U4657" s="335"/>
      <c r="V4657" s="875"/>
      <c r="W4657" s="350"/>
      <c r="X4657" s="350"/>
      <c r="Y4657" s="875"/>
      <c r="Z4657" s="335"/>
      <c r="AA4657" s="875"/>
      <c r="AB4657" s="470"/>
      <c r="AC4657" s="483"/>
      <c r="AD4657" s="466"/>
      <c r="AE4657" s="467"/>
    </row>
    <row r="4658" spans="2:31" ht="3.65" customHeight="1">
      <c r="B4658" s="212"/>
      <c r="K4658" s="343"/>
      <c r="P4658" s="466"/>
      <c r="Q4658" s="467"/>
      <c r="R4658" s="468"/>
      <c r="S4658" s="470"/>
      <c r="T4658" s="875"/>
      <c r="U4658" s="335"/>
      <c r="V4658" s="875"/>
      <c r="W4658" s="350"/>
      <c r="X4658" s="350"/>
      <c r="Y4658" s="875"/>
      <c r="Z4658" s="335"/>
      <c r="AA4658" s="875"/>
      <c r="AB4658" s="470"/>
      <c r="AC4658" s="483"/>
      <c r="AD4658" s="466"/>
      <c r="AE4658" s="467"/>
    </row>
    <row r="4659" spans="2:31" ht="3.65" customHeight="1">
      <c r="B4659" s="212"/>
      <c r="K4659" s="343"/>
      <c r="P4659" s="466"/>
      <c r="Q4659" s="467"/>
      <c r="R4659" s="468"/>
      <c r="S4659" s="470"/>
      <c r="T4659" s="875"/>
      <c r="U4659" s="335"/>
      <c r="V4659" s="875"/>
      <c r="W4659" s="350"/>
      <c r="X4659" s="350"/>
      <c r="Y4659" s="875"/>
      <c r="Z4659" s="335"/>
      <c r="AA4659" s="875"/>
      <c r="AB4659" s="470"/>
      <c r="AC4659" s="483"/>
      <c r="AD4659" s="466"/>
      <c r="AE4659" s="467"/>
    </row>
    <row r="4660" spans="2:31" ht="3.65" customHeight="1">
      <c r="B4660" s="212"/>
      <c r="K4660" s="343"/>
      <c r="P4660" s="466"/>
      <c r="Q4660" s="467"/>
      <c r="R4660" s="468"/>
      <c r="S4660" s="470"/>
      <c r="T4660" s="875"/>
      <c r="U4660" s="335"/>
      <c r="V4660" s="875"/>
      <c r="W4660" s="350"/>
      <c r="X4660" s="350"/>
      <c r="Y4660" s="875"/>
      <c r="Z4660" s="335"/>
      <c r="AA4660" s="875"/>
      <c r="AB4660" s="470"/>
      <c r="AC4660" s="483"/>
      <c r="AD4660" s="466"/>
      <c r="AE4660" s="467"/>
    </row>
    <row r="4661" spans="2:31" ht="3.65" customHeight="1">
      <c r="B4661" s="212"/>
      <c r="K4661" s="343"/>
      <c r="P4661" s="466"/>
      <c r="Q4661" s="467"/>
      <c r="R4661" s="468"/>
      <c r="S4661" s="470"/>
      <c r="T4661" s="875"/>
      <c r="U4661" s="335"/>
      <c r="V4661" s="875"/>
      <c r="W4661" s="350"/>
      <c r="X4661" s="350"/>
      <c r="Y4661" s="875"/>
      <c r="Z4661" s="335"/>
      <c r="AA4661" s="875"/>
      <c r="AB4661" s="470"/>
      <c r="AC4661" s="483"/>
      <c r="AD4661" s="466"/>
      <c r="AE4661" s="467"/>
    </row>
    <row r="4662" spans="2:31" ht="3.65" customHeight="1">
      <c r="B4662" s="212"/>
      <c r="K4662" s="343"/>
      <c r="P4662" s="466"/>
      <c r="Q4662" s="467"/>
      <c r="R4662" s="468"/>
      <c r="S4662" s="470"/>
      <c r="T4662" s="875"/>
      <c r="U4662" s="335"/>
      <c r="V4662" s="875"/>
      <c r="W4662" s="350"/>
      <c r="X4662" s="350"/>
      <c r="Y4662" s="875"/>
      <c r="Z4662" s="335"/>
      <c r="AA4662" s="875"/>
      <c r="AB4662" s="470"/>
      <c r="AC4662" s="483"/>
      <c r="AD4662" s="466"/>
      <c r="AE4662" s="467"/>
    </row>
    <row r="4663" spans="2:31" ht="3.65" customHeight="1">
      <c r="B4663" s="212"/>
      <c r="K4663" s="343"/>
      <c r="P4663" s="466"/>
      <c r="Q4663" s="467"/>
      <c r="R4663" s="468"/>
      <c r="S4663" s="470"/>
      <c r="T4663" s="875"/>
      <c r="U4663" s="335"/>
      <c r="V4663" s="875"/>
      <c r="W4663" s="350"/>
      <c r="X4663" s="350"/>
      <c r="Y4663" s="875"/>
      <c r="Z4663" s="335"/>
      <c r="AA4663" s="875"/>
      <c r="AB4663" s="470"/>
      <c r="AC4663" s="483"/>
      <c r="AD4663" s="466"/>
      <c r="AE4663" s="467"/>
    </row>
    <row r="4664" spans="2:31" ht="3.65" customHeight="1">
      <c r="B4664" s="212"/>
      <c r="K4664" s="343"/>
      <c r="P4664" s="466"/>
      <c r="Q4664" s="467"/>
      <c r="R4664" s="468"/>
      <c r="S4664" s="470"/>
      <c r="T4664" s="875"/>
      <c r="U4664" s="335"/>
      <c r="V4664" s="875"/>
      <c r="W4664" s="350"/>
      <c r="X4664" s="350"/>
      <c r="Y4664" s="875"/>
      <c r="Z4664" s="335"/>
      <c r="AA4664" s="875"/>
      <c r="AB4664" s="470"/>
      <c r="AC4664" s="483"/>
      <c r="AD4664" s="466"/>
      <c r="AE4664" s="467"/>
    </row>
    <row r="4665" spans="2:31" ht="3.65" customHeight="1">
      <c r="B4665" s="212"/>
      <c r="K4665" s="343"/>
      <c r="P4665" s="466"/>
      <c r="Q4665" s="467"/>
      <c r="R4665" s="468"/>
      <c r="S4665" s="470"/>
      <c r="T4665" s="875"/>
      <c r="U4665" s="335"/>
      <c r="V4665" s="875"/>
      <c r="W4665" s="350"/>
      <c r="X4665" s="350"/>
      <c r="Y4665" s="875"/>
      <c r="Z4665" s="335"/>
      <c r="AA4665" s="875"/>
      <c r="AB4665" s="470"/>
      <c r="AC4665" s="483"/>
      <c r="AD4665" s="466"/>
      <c r="AE4665" s="467"/>
    </row>
    <row r="4666" spans="2:31" ht="3.65" customHeight="1">
      <c r="B4666" s="212"/>
      <c r="K4666" s="343"/>
      <c r="P4666" s="466"/>
      <c r="Q4666" s="467"/>
      <c r="R4666" s="468"/>
      <c r="S4666" s="470"/>
      <c r="T4666" s="875"/>
      <c r="U4666" s="335"/>
      <c r="V4666" s="875"/>
      <c r="W4666" s="350"/>
      <c r="X4666" s="350"/>
      <c r="Y4666" s="875"/>
      <c r="Z4666" s="335"/>
      <c r="AA4666" s="875"/>
      <c r="AB4666" s="470"/>
      <c r="AC4666" s="483"/>
      <c r="AD4666" s="466"/>
      <c r="AE4666" s="467"/>
    </row>
    <row r="4667" spans="2:31" ht="3.65" customHeight="1">
      <c r="B4667" s="212"/>
      <c r="K4667" s="343"/>
      <c r="P4667" s="466"/>
      <c r="Q4667" s="467"/>
      <c r="R4667" s="468"/>
      <c r="S4667" s="470"/>
      <c r="T4667" s="875"/>
      <c r="U4667" s="335"/>
      <c r="V4667" s="875"/>
      <c r="W4667" s="350"/>
      <c r="X4667" s="350"/>
      <c r="Y4667" s="875"/>
      <c r="Z4667" s="335"/>
      <c r="AA4667" s="875"/>
      <c r="AB4667" s="470"/>
      <c r="AC4667" s="483"/>
      <c r="AD4667" s="466"/>
      <c r="AE4667" s="467"/>
    </row>
    <row r="4668" spans="2:31" ht="3.65" customHeight="1">
      <c r="B4668" s="212"/>
      <c r="K4668" s="343"/>
      <c r="P4668" s="466"/>
      <c r="Q4668" s="467"/>
      <c r="R4668" s="468"/>
      <c r="S4668" s="470"/>
      <c r="T4668" s="875"/>
      <c r="U4668" s="335"/>
      <c r="V4668" s="875"/>
      <c r="W4668" s="350"/>
      <c r="X4668" s="350"/>
      <c r="Y4668" s="875"/>
      <c r="Z4668" s="335"/>
      <c r="AA4668" s="875"/>
      <c r="AB4668" s="470"/>
      <c r="AC4668" s="483"/>
      <c r="AD4668" s="466"/>
      <c r="AE4668" s="467"/>
    </row>
    <row r="4669" spans="2:31" ht="3.65" customHeight="1">
      <c r="B4669" s="212"/>
      <c r="K4669" s="343"/>
      <c r="P4669" s="466"/>
      <c r="Q4669" s="467"/>
      <c r="R4669" s="468"/>
      <c r="S4669" s="470"/>
      <c r="T4669" s="875"/>
      <c r="U4669" s="335"/>
      <c r="V4669" s="875"/>
      <c r="W4669" s="350"/>
      <c r="X4669" s="350"/>
      <c r="Y4669" s="875"/>
      <c r="Z4669" s="335"/>
      <c r="AA4669" s="875"/>
      <c r="AB4669" s="470"/>
      <c r="AC4669" s="483"/>
      <c r="AD4669" s="466"/>
      <c r="AE4669" s="467"/>
    </row>
    <row r="4670" spans="2:31" ht="3.65" customHeight="1">
      <c r="B4670" s="212"/>
      <c r="K4670" s="343"/>
      <c r="P4670" s="466"/>
      <c r="Q4670" s="467"/>
      <c r="R4670" s="468"/>
      <c r="S4670" s="470"/>
      <c r="T4670" s="875"/>
      <c r="U4670" s="335"/>
      <c r="V4670" s="875"/>
      <c r="W4670" s="350"/>
      <c r="X4670" s="350"/>
      <c r="Y4670" s="875"/>
      <c r="Z4670" s="335"/>
      <c r="AA4670" s="875"/>
      <c r="AB4670" s="470"/>
      <c r="AC4670" s="483"/>
      <c r="AD4670" s="466"/>
      <c r="AE4670" s="467"/>
    </row>
    <row r="4671" spans="2:31" ht="3.65" customHeight="1">
      <c r="B4671" s="212"/>
      <c r="K4671" s="343"/>
      <c r="P4671" s="466"/>
      <c r="Q4671" s="467"/>
      <c r="R4671" s="468"/>
      <c r="S4671" s="470"/>
      <c r="T4671" s="875"/>
      <c r="U4671" s="335"/>
      <c r="V4671" s="875"/>
      <c r="W4671" s="350"/>
      <c r="X4671" s="350"/>
      <c r="Y4671" s="875"/>
      <c r="Z4671" s="335"/>
      <c r="AA4671" s="875"/>
      <c r="AB4671" s="470"/>
      <c r="AC4671" s="483"/>
      <c r="AD4671" s="466"/>
      <c r="AE4671" s="467"/>
    </row>
    <row r="4672" spans="2:31" ht="3.65" customHeight="1">
      <c r="B4672" s="212"/>
      <c r="K4672" s="343"/>
      <c r="P4672" s="466"/>
      <c r="Q4672" s="467"/>
      <c r="R4672" s="468"/>
      <c r="S4672" s="470"/>
      <c r="T4672" s="875"/>
      <c r="U4672" s="335"/>
      <c r="V4672" s="875"/>
      <c r="W4672" s="350"/>
      <c r="X4672" s="350"/>
      <c r="Y4672" s="875"/>
      <c r="Z4672" s="335"/>
      <c r="AA4672" s="875"/>
      <c r="AB4672" s="470"/>
      <c r="AC4672" s="483"/>
      <c r="AD4672" s="466"/>
      <c r="AE4672" s="467"/>
    </row>
    <row r="4673" spans="2:31" ht="3.65" customHeight="1">
      <c r="B4673" s="212"/>
      <c r="K4673" s="343"/>
      <c r="P4673" s="466"/>
      <c r="Q4673" s="467"/>
      <c r="R4673" s="468"/>
      <c r="S4673" s="470"/>
      <c r="T4673" s="899"/>
      <c r="U4673" s="335"/>
      <c r="V4673" s="900"/>
      <c r="W4673" s="350"/>
      <c r="X4673" s="350"/>
      <c r="Y4673" s="899"/>
      <c r="Z4673" s="335"/>
      <c r="AA4673" s="900"/>
      <c r="AB4673" s="470"/>
      <c r="AC4673" s="483"/>
      <c r="AD4673" s="466"/>
      <c r="AE4673" s="467"/>
    </row>
    <row r="4674" spans="2:31" ht="3.65" customHeight="1">
      <c r="B4674" s="212"/>
      <c r="K4674" s="343"/>
      <c r="P4674" s="466"/>
      <c r="Q4674" s="467"/>
      <c r="R4674" s="468"/>
      <c r="S4674" s="470"/>
      <c r="T4674" s="902"/>
      <c r="U4674" s="903"/>
      <c r="V4674" s="904"/>
      <c r="W4674" s="350"/>
      <c r="X4674" s="350"/>
      <c r="Y4674" s="902"/>
      <c r="Z4674" s="903"/>
      <c r="AA4674" s="904"/>
      <c r="AB4674" s="470"/>
      <c r="AC4674" s="483"/>
      <c r="AD4674" s="466"/>
      <c r="AE4674" s="467"/>
    </row>
    <row r="4675" spans="2:31" ht="3.65" customHeight="1">
      <c r="B4675" s="212"/>
      <c r="K4675" s="343"/>
      <c r="P4675" s="466"/>
      <c r="Q4675" s="467"/>
      <c r="R4675" s="468"/>
      <c r="S4675" s="470"/>
      <c r="T4675" s="470"/>
      <c r="U4675" s="470"/>
      <c r="V4675" s="470"/>
      <c r="W4675" s="350"/>
      <c r="X4675" s="350"/>
      <c r="Y4675" s="470"/>
      <c r="Z4675" s="470"/>
      <c r="AA4675" s="470"/>
      <c r="AB4675" s="470"/>
      <c r="AC4675" s="483"/>
      <c r="AD4675" s="466"/>
      <c r="AE4675" s="467"/>
    </row>
    <row r="4676" spans="2:31" ht="3.65" customHeight="1">
      <c r="B4676" s="212"/>
      <c r="K4676" s="343"/>
      <c r="P4676" s="466"/>
      <c r="Q4676" s="467"/>
      <c r="R4676" s="468"/>
      <c r="S4676" s="470"/>
      <c r="T4676" s="470"/>
      <c r="U4676" s="470"/>
      <c r="V4676" s="470"/>
      <c r="W4676" s="350"/>
      <c r="X4676" s="350"/>
      <c r="Y4676" s="470"/>
      <c r="Z4676" s="470"/>
      <c r="AA4676" s="470"/>
      <c r="AB4676" s="470"/>
      <c r="AC4676" s="483"/>
      <c r="AD4676" s="466"/>
      <c r="AE4676" s="467"/>
    </row>
    <row r="4677" spans="2:31" ht="3.65" customHeight="1">
      <c r="B4677" s="212"/>
      <c r="K4677" s="343"/>
      <c r="P4677" s="466"/>
      <c r="Q4677" s="467"/>
      <c r="R4677" s="468"/>
      <c r="S4677" s="470"/>
      <c r="T4677" s="470"/>
      <c r="U4677" s="470"/>
      <c r="V4677" s="470"/>
      <c r="W4677" s="350"/>
      <c r="X4677" s="350"/>
      <c r="Y4677" s="470"/>
      <c r="Z4677" s="470"/>
      <c r="AA4677" s="470"/>
      <c r="AB4677" s="470"/>
      <c r="AC4677" s="483"/>
      <c r="AD4677" s="466"/>
      <c r="AE4677" s="467"/>
    </row>
    <row r="4678" spans="2:31" ht="3.65" customHeight="1">
      <c r="B4678" s="212"/>
      <c r="K4678" s="343"/>
      <c r="P4678" s="466"/>
      <c r="Q4678" s="467"/>
      <c r="R4678" s="468"/>
      <c r="S4678" s="470"/>
      <c r="T4678" s="470"/>
      <c r="U4678" s="470"/>
      <c r="V4678" s="470"/>
      <c r="W4678" s="350"/>
      <c r="X4678" s="350"/>
      <c r="Y4678" s="470"/>
      <c r="Z4678" s="470"/>
      <c r="AA4678" s="470"/>
      <c r="AB4678" s="470"/>
      <c r="AC4678" s="483"/>
      <c r="AD4678" s="466"/>
      <c r="AE4678" s="467"/>
    </row>
    <row r="4679" spans="2:31" ht="3.65" customHeight="1">
      <c r="B4679" s="212"/>
      <c r="K4679" s="343"/>
      <c r="P4679" s="466"/>
      <c r="Q4679" s="467"/>
      <c r="R4679" s="468"/>
      <c r="S4679" s="470"/>
      <c r="T4679" s="470"/>
      <c r="U4679" s="470"/>
      <c r="V4679" s="470"/>
      <c r="W4679" s="350"/>
      <c r="X4679" s="350"/>
      <c r="Y4679" s="470"/>
      <c r="Z4679" s="470"/>
      <c r="AA4679" s="470"/>
      <c r="AB4679" s="470"/>
      <c r="AC4679" s="483"/>
      <c r="AD4679" s="466"/>
      <c r="AE4679" s="467"/>
    </row>
    <row r="4680" spans="2:31" ht="3.65" customHeight="1">
      <c r="B4680" s="212"/>
      <c r="K4680" s="343"/>
      <c r="P4680" s="466"/>
      <c r="Q4680" s="467"/>
      <c r="R4680" s="468"/>
      <c r="S4680" s="470"/>
      <c r="T4680" s="470"/>
      <c r="U4680" s="470"/>
      <c r="V4680" s="470"/>
      <c r="W4680" s="350"/>
      <c r="X4680" s="350"/>
      <c r="Y4680" s="470"/>
      <c r="Z4680" s="470"/>
      <c r="AA4680" s="470"/>
      <c r="AB4680" s="470"/>
      <c r="AC4680" s="483"/>
      <c r="AD4680" s="466"/>
      <c r="AE4680" s="467"/>
    </row>
    <row r="4681" spans="2:31" ht="3.65" customHeight="1">
      <c r="B4681" s="212"/>
      <c r="K4681" s="343"/>
      <c r="P4681" s="466"/>
      <c r="Q4681" s="467"/>
      <c r="R4681" s="468"/>
      <c r="S4681" s="470"/>
      <c r="T4681" s="470"/>
      <c r="U4681" s="470"/>
      <c r="V4681" s="470"/>
      <c r="W4681" s="350"/>
      <c r="X4681" s="350"/>
      <c r="Y4681" s="470"/>
      <c r="Z4681" s="470"/>
      <c r="AA4681" s="470"/>
      <c r="AB4681" s="470"/>
      <c r="AC4681" s="483"/>
      <c r="AD4681" s="466"/>
      <c r="AE4681" s="467"/>
    </row>
    <row r="4682" spans="2:31" ht="3.65" customHeight="1">
      <c r="B4682" s="212"/>
      <c r="K4682" s="343"/>
      <c r="P4682" s="466"/>
      <c r="Q4682" s="467"/>
      <c r="R4682" s="468"/>
      <c r="S4682" s="470"/>
      <c r="T4682" s="470"/>
      <c r="U4682" s="470"/>
      <c r="V4682" s="470"/>
      <c r="W4682" s="350"/>
      <c r="X4682" s="350"/>
      <c r="Y4682" s="470"/>
      <c r="Z4682" s="470"/>
      <c r="AA4682" s="470"/>
      <c r="AB4682" s="470"/>
      <c r="AC4682" s="483"/>
      <c r="AD4682" s="466"/>
      <c r="AE4682" s="467"/>
    </row>
    <row r="4683" spans="2:31" ht="3.65" customHeight="1">
      <c r="B4683" s="212"/>
      <c r="K4683" s="343"/>
      <c r="P4683" s="466"/>
      <c r="Q4683" s="467"/>
      <c r="R4683" s="468"/>
      <c r="S4683" s="470"/>
      <c r="T4683" s="470"/>
      <c r="U4683" s="470"/>
      <c r="V4683" s="470"/>
      <c r="W4683" s="350"/>
      <c r="X4683" s="350"/>
      <c r="Y4683" s="470"/>
      <c r="Z4683" s="470"/>
      <c r="AA4683" s="470"/>
      <c r="AB4683" s="470"/>
      <c r="AC4683" s="483"/>
      <c r="AD4683" s="466"/>
      <c r="AE4683" s="467"/>
    </row>
    <row r="4684" spans="2:31" ht="3.65" customHeight="1">
      <c r="B4684" s="212"/>
      <c r="K4684" s="343"/>
      <c r="P4684" s="466"/>
      <c r="Q4684" s="467"/>
      <c r="R4684" s="468"/>
      <c r="S4684" s="470"/>
      <c r="T4684" s="470"/>
      <c r="U4684" s="470"/>
      <c r="V4684" s="470"/>
      <c r="W4684" s="350"/>
      <c r="X4684" s="350"/>
      <c r="Y4684" s="470"/>
      <c r="Z4684" s="470"/>
      <c r="AA4684" s="470"/>
      <c r="AB4684" s="470"/>
      <c r="AC4684" s="483"/>
      <c r="AD4684" s="466"/>
      <c r="AE4684" s="467"/>
    </row>
    <row r="4685" spans="2:31" ht="3.65" customHeight="1">
      <c r="B4685" s="212"/>
      <c r="K4685" s="343"/>
      <c r="P4685" s="466"/>
      <c r="Q4685" s="467"/>
      <c r="R4685" s="468"/>
      <c r="S4685" s="470"/>
      <c r="T4685" s="470"/>
      <c r="U4685" s="470"/>
      <c r="V4685" s="470"/>
      <c r="W4685" s="350"/>
      <c r="X4685" s="350"/>
      <c r="Y4685" s="470"/>
      <c r="Z4685" s="470"/>
      <c r="AA4685" s="470"/>
      <c r="AB4685" s="470"/>
      <c r="AC4685" s="483"/>
      <c r="AD4685" s="466"/>
      <c r="AE4685" s="467"/>
    </row>
    <row r="4686" spans="2:31" ht="3.65" customHeight="1">
      <c r="B4686" s="212"/>
      <c r="K4686" s="343"/>
      <c r="P4686" s="466"/>
      <c r="Q4686" s="467"/>
      <c r="R4686" s="468"/>
      <c r="S4686" s="470"/>
      <c r="T4686" s="470"/>
      <c r="U4686" s="470"/>
      <c r="V4686" s="470"/>
      <c r="W4686" s="350"/>
      <c r="X4686" s="350"/>
      <c r="Y4686" s="470"/>
      <c r="Z4686" s="470"/>
      <c r="AA4686" s="470"/>
      <c r="AB4686" s="470"/>
      <c r="AC4686" s="483"/>
      <c r="AD4686" s="466"/>
      <c r="AE4686" s="467"/>
    </row>
    <row r="4687" spans="2:31" ht="3.65" customHeight="1">
      <c r="B4687" s="212"/>
      <c r="K4687" s="343"/>
      <c r="P4687" s="466"/>
      <c r="Q4687" s="467"/>
      <c r="R4687" s="468"/>
      <c r="S4687" s="470"/>
      <c r="T4687" s="470"/>
      <c r="U4687" s="470"/>
      <c r="V4687" s="470"/>
      <c r="W4687" s="350"/>
      <c r="X4687" s="350"/>
      <c r="Y4687" s="470"/>
      <c r="Z4687" s="470"/>
      <c r="AA4687" s="470"/>
      <c r="AB4687" s="470"/>
      <c r="AC4687" s="483"/>
      <c r="AD4687" s="466"/>
      <c r="AE4687" s="467"/>
    </row>
    <row r="4688" spans="2:31" ht="3.65" customHeight="1">
      <c r="B4688" s="212"/>
      <c r="K4688" s="343"/>
      <c r="P4688" s="466"/>
      <c r="Q4688" s="467"/>
      <c r="R4688" s="468"/>
      <c r="S4688" s="470"/>
      <c r="T4688" s="470"/>
      <c r="U4688" s="470"/>
      <c r="V4688" s="470"/>
      <c r="W4688" s="350"/>
      <c r="X4688" s="350"/>
      <c r="Y4688" s="470"/>
      <c r="Z4688" s="470"/>
      <c r="AA4688" s="470"/>
      <c r="AB4688" s="470"/>
      <c r="AC4688" s="483"/>
      <c r="AD4688" s="466"/>
      <c r="AE4688" s="467"/>
    </row>
    <row r="4689" spans="2:31" ht="3.65" customHeight="1">
      <c r="B4689" s="212"/>
      <c r="K4689" s="343"/>
      <c r="P4689" s="466"/>
      <c r="Q4689" s="467"/>
      <c r="R4689" s="468"/>
      <c r="S4689" s="470"/>
      <c r="T4689" s="470"/>
      <c r="U4689" s="470"/>
      <c r="V4689" s="470"/>
      <c r="W4689" s="350"/>
      <c r="X4689" s="350"/>
      <c r="Y4689" s="470"/>
      <c r="Z4689" s="470"/>
      <c r="AA4689" s="470"/>
      <c r="AB4689" s="470"/>
      <c r="AC4689" s="483"/>
      <c r="AD4689" s="466"/>
      <c r="AE4689" s="467"/>
    </row>
    <row r="4690" spans="2:31" ht="3.65" customHeight="1">
      <c r="B4690" s="212"/>
      <c r="K4690" s="343"/>
      <c r="P4690" s="466"/>
      <c r="Q4690" s="467"/>
      <c r="R4690" s="468"/>
      <c r="S4690" s="470"/>
      <c r="T4690" s="470"/>
      <c r="U4690" s="470"/>
      <c r="V4690" s="470"/>
      <c r="W4690" s="350"/>
      <c r="X4690" s="350"/>
      <c r="Y4690" s="470"/>
      <c r="Z4690" s="470"/>
      <c r="AA4690" s="470"/>
      <c r="AB4690" s="470"/>
      <c r="AC4690" s="483"/>
      <c r="AD4690" s="466"/>
      <c r="AE4690" s="467"/>
    </row>
    <row r="4691" spans="2:31" ht="3.65" customHeight="1">
      <c r="B4691" s="212"/>
      <c r="K4691" s="343"/>
      <c r="P4691" s="466"/>
      <c r="Q4691" s="467"/>
      <c r="R4691" s="468"/>
      <c r="S4691" s="470"/>
      <c r="T4691" s="470"/>
      <c r="U4691" s="470"/>
      <c r="V4691" s="470"/>
      <c r="W4691" s="350"/>
      <c r="X4691" s="350"/>
      <c r="Y4691" s="470"/>
      <c r="Z4691" s="470"/>
      <c r="AA4691" s="470"/>
      <c r="AB4691" s="470"/>
      <c r="AC4691" s="483"/>
      <c r="AD4691" s="466"/>
      <c r="AE4691" s="467"/>
    </row>
    <row r="4692" spans="2:31" ht="3.65" customHeight="1">
      <c r="B4692" s="212"/>
      <c r="K4692" s="343"/>
      <c r="P4692" s="466"/>
      <c r="Q4692" s="467"/>
      <c r="R4692" s="468"/>
      <c r="S4692" s="470"/>
      <c r="T4692" s="470"/>
      <c r="U4692" s="470"/>
      <c r="V4692" s="470"/>
      <c r="W4692" s="350"/>
      <c r="X4692" s="350"/>
      <c r="Y4692" s="470"/>
      <c r="Z4692" s="470"/>
      <c r="AA4692" s="470"/>
      <c r="AB4692" s="470"/>
      <c r="AC4692" s="483"/>
      <c r="AD4692" s="466"/>
      <c r="AE4692" s="467"/>
    </row>
    <row r="4693" spans="2:31" ht="3.65" customHeight="1">
      <c r="B4693" s="212"/>
      <c r="K4693" s="343"/>
      <c r="P4693" s="466"/>
      <c r="Q4693" s="467"/>
      <c r="R4693" s="468"/>
      <c r="S4693" s="470"/>
      <c r="T4693" s="470"/>
      <c r="U4693" s="470"/>
      <c r="V4693" s="470"/>
      <c r="W4693" s="350"/>
      <c r="X4693" s="350"/>
      <c r="Y4693" s="470"/>
      <c r="Z4693" s="470"/>
      <c r="AA4693" s="470"/>
      <c r="AB4693" s="470"/>
      <c r="AC4693" s="483"/>
      <c r="AD4693" s="466"/>
      <c r="AE4693" s="467"/>
    </row>
    <row r="4694" spans="2:31" ht="3.65" customHeight="1">
      <c r="B4694" s="212"/>
      <c r="K4694" s="343"/>
      <c r="P4694" s="466"/>
      <c r="Q4694" s="467"/>
      <c r="R4694" s="482"/>
      <c r="S4694" s="470"/>
      <c r="T4694" s="470"/>
      <c r="U4694" s="470"/>
      <c r="V4694" s="470"/>
      <c r="W4694" s="350"/>
      <c r="X4694" s="350"/>
      <c r="Y4694" s="470"/>
      <c r="Z4694" s="470"/>
      <c r="AA4694" s="470"/>
      <c r="AB4694" s="470"/>
      <c r="AC4694" s="483"/>
      <c r="AD4694" s="466"/>
      <c r="AE4694" s="467"/>
    </row>
    <row r="4695" spans="2:31" ht="3.65" customHeight="1">
      <c r="B4695" s="212"/>
      <c r="K4695" s="343"/>
      <c r="P4695" s="466"/>
      <c r="Q4695" s="467"/>
      <c r="R4695" s="468"/>
      <c r="S4695" s="470"/>
      <c r="T4695" s="470"/>
      <c r="U4695" s="470"/>
      <c r="V4695" s="470"/>
      <c r="W4695" s="470"/>
      <c r="X4695" s="470"/>
      <c r="Y4695" s="470"/>
      <c r="Z4695" s="470"/>
      <c r="AA4695" s="470"/>
      <c r="AB4695" s="470"/>
      <c r="AC4695" s="483"/>
      <c r="AD4695" s="466"/>
      <c r="AE4695" s="467"/>
    </row>
    <row r="4696" spans="2:31" ht="3.65" customHeight="1">
      <c r="B4696" s="212"/>
      <c r="K4696" s="343"/>
      <c r="P4696" s="466"/>
      <c r="Q4696" s="467"/>
      <c r="R4696" s="468"/>
      <c r="S4696" s="470"/>
      <c r="T4696" s="470"/>
      <c r="U4696" s="470"/>
      <c r="V4696" s="470"/>
      <c r="W4696" s="470"/>
      <c r="X4696" s="470"/>
      <c r="Y4696" s="470"/>
      <c r="Z4696" s="470"/>
      <c r="AA4696" s="470"/>
      <c r="AB4696" s="470"/>
      <c r="AC4696" s="470"/>
      <c r="AD4696" s="466"/>
      <c r="AE4696" s="467"/>
    </row>
    <row r="4697" spans="2:31" ht="3.65" customHeight="1">
      <c r="B4697" s="212"/>
      <c r="K4697" s="343"/>
      <c r="P4697" s="466"/>
      <c r="Q4697" s="467"/>
      <c r="R4697" s="468"/>
      <c r="S4697" s="470"/>
      <c r="T4697" s="470"/>
      <c r="U4697" s="470"/>
      <c r="V4697" s="470"/>
      <c r="W4697" s="470"/>
      <c r="X4697" s="470"/>
      <c r="Y4697" s="470"/>
      <c r="Z4697" s="470"/>
      <c r="AA4697" s="470"/>
      <c r="AB4697" s="470"/>
      <c r="AC4697" s="470"/>
      <c r="AD4697" s="466"/>
      <c r="AE4697" s="467"/>
    </row>
    <row r="4698" spans="2:31" ht="3.65" customHeight="1">
      <c r="B4698" s="212"/>
      <c r="K4698" s="343"/>
      <c r="P4698" s="466"/>
      <c r="Q4698" s="467"/>
      <c r="R4698" s="468"/>
      <c r="S4698" s="470"/>
      <c r="T4698" s="470"/>
      <c r="U4698" s="470"/>
      <c r="V4698" s="470"/>
      <c r="W4698" s="470"/>
      <c r="X4698" s="470"/>
      <c r="Y4698" s="470"/>
      <c r="Z4698" s="470"/>
      <c r="AA4698" s="470"/>
      <c r="AB4698" s="470"/>
      <c r="AC4698" s="470"/>
      <c r="AD4698" s="466"/>
      <c r="AE4698" s="467"/>
    </row>
    <row r="4699" spans="2:31" ht="3.65" customHeight="1">
      <c r="B4699" s="212"/>
      <c r="K4699" s="343"/>
      <c r="P4699" s="466"/>
      <c r="Q4699" s="467"/>
      <c r="R4699" s="468"/>
      <c r="S4699" s="470"/>
      <c r="T4699" s="470"/>
      <c r="U4699" s="470"/>
      <c r="V4699" s="470"/>
      <c r="W4699" s="470"/>
      <c r="X4699" s="470"/>
      <c r="Y4699" s="470"/>
      <c r="Z4699" s="470"/>
      <c r="AA4699" s="470"/>
      <c r="AB4699" s="470"/>
      <c r="AC4699" s="470"/>
      <c r="AD4699" s="466"/>
      <c r="AE4699" s="467"/>
    </row>
    <row r="4700" spans="2:31" ht="3.65" customHeight="1">
      <c r="B4700" s="212"/>
      <c r="K4700" s="343"/>
      <c r="P4700" s="466"/>
      <c r="Q4700" s="467"/>
      <c r="R4700" s="468"/>
      <c r="S4700" s="470"/>
      <c r="T4700" s="470"/>
      <c r="U4700" s="470"/>
      <c r="V4700" s="470"/>
      <c r="W4700" s="470"/>
      <c r="X4700" s="470"/>
      <c r="Y4700" s="470"/>
      <c r="Z4700" s="470"/>
      <c r="AA4700" s="470"/>
      <c r="AB4700" s="470"/>
      <c r="AC4700" s="470"/>
      <c r="AD4700" s="466"/>
      <c r="AE4700" s="467"/>
    </row>
    <row r="4701" spans="2:31" ht="3.65" customHeight="1">
      <c r="B4701" s="212"/>
      <c r="K4701" s="343"/>
      <c r="P4701" s="466"/>
      <c r="Q4701" s="467"/>
      <c r="R4701" s="468"/>
      <c r="S4701" s="470"/>
      <c r="T4701" s="470"/>
      <c r="U4701" s="470"/>
      <c r="V4701" s="470"/>
      <c r="W4701" s="470"/>
      <c r="X4701" s="470"/>
      <c r="Y4701" s="470"/>
      <c r="Z4701" s="470"/>
      <c r="AA4701" s="470"/>
      <c r="AB4701" s="470"/>
      <c r="AC4701" s="470"/>
      <c r="AD4701" s="466"/>
      <c r="AE4701" s="467"/>
    </row>
    <row r="4702" spans="2:31" ht="3.65" customHeight="1">
      <c r="B4702" s="212"/>
      <c r="K4702" s="343"/>
      <c r="P4702" s="466"/>
      <c r="Q4702" s="467"/>
      <c r="R4702" s="468"/>
      <c r="S4702" s="470"/>
      <c r="T4702" s="470"/>
      <c r="U4702" s="470"/>
      <c r="V4702" s="470"/>
      <c r="W4702" s="470"/>
      <c r="X4702" s="470"/>
      <c r="Y4702" s="470"/>
      <c r="Z4702" s="470"/>
      <c r="AA4702" s="470"/>
      <c r="AB4702" s="470"/>
      <c r="AC4702" s="470"/>
      <c r="AD4702" s="466"/>
      <c r="AE4702" s="467"/>
    </row>
    <row r="4703" spans="2:31" ht="3.65" customHeight="1">
      <c r="B4703" s="212"/>
      <c r="K4703" s="343"/>
      <c r="P4703" s="466"/>
      <c r="Q4703" s="467"/>
      <c r="R4703" s="468"/>
      <c r="S4703" s="470"/>
      <c r="T4703" s="470"/>
      <c r="U4703" s="470"/>
      <c r="V4703" s="470"/>
      <c r="W4703" s="470"/>
      <c r="X4703" s="470"/>
      <c r="Y4703" s="470"/>
      <c r="Z4703" s="470"/>
      <c r="AA4703" s="470"/>
      <c r="AB4703" s="470"/>
      <c r="AC4703" s="470"/>
      <c r="AD4703" s="466"/>
      <c r="AE4703" s="467"/>
    </row>
    <row r="4704" spans="2:31" ht="3.65" customHeight="1">
      <c r="B4704" s="212"/>
      <c r="K4704" s="343"/>
      <c r="P4704" s="466"/>
      <c r="Q4704" s="467"/>
      <c r="R4704" s="468"/>
      <c r="S4704" s="470"/>
      <c r="T4704" s="470"/>
      <c r="U4704" s="470"/>
      <c r="V4704" s="470"/>
      <c r="W4704" s="470"/>
      <c r="X4704" s="470"/>
      <c r="Y4704" s="470"/>
      <c r="Z4704" s="470"/>
      <c r="AA4704" s="470"/>
      <c r="AB4704" s="470"/>
      <c r="AC4704" s="470"/>
      <c r="AD4704" s="466"/>
      <c r="AE4704" s="467"/>
    </row>
    <row r="4705" spans="2:31" ht="3.65" customHeight="1">
      <c r="B4705" s="212"/>
      <c r="K4705" s="343"/>
      <c r="P4705" s="466"/>
      <c r="Q4705" s="467"/>
      <c r="R4705" s="468"/>
      <c r="S4705" s="470"/>
      <c r="T4705" s="470"/>
      <c r="U4705" s="470"/>
      <c r="V4705" s="470"/>
      <c r="W4705" s="470"/>
      <c r="X4705" s="470"/>
      <c r="Y4705" s="470"/>
      <c r="Z4705" s="470"/>
      <c r="AA4705" s="470"/>
      <c r="AB4705" s="470"/>
      <c r="AC4705" s="470"/>
      <c r="AD4705" s="466"/>
      <c r="AE4705" s="467"/>
    </row>
    <row r="4706" spans="2:31" ht="3.65" customHeight="1">
      <c r="B4706" s="212"/>
      <c r="K4706" s="343"/>
      <c r="P4706" s="466"/>
      <c r="Q4706" s="467"/>
      <c r="R4706" s="468"/>
      <c r="S4706" s="470"/>
      <c r="T4706" s="470"/>
      <c r="U4706" s="470"/>
      <c r="V4706" s="470"/>
      <c r="W4706" s="470"/>
      <c r="X4706" s="470"/>
      <c r="Y4706" s="470"/>
      <c r="Z4706" s="470"/>
      <c r="AA4706" s="470"/>
      <c r="AB4706" s="470"/>
      <c r="AC4706" s="470"/>
      <c r="AD4706" s="466"/>
      <c r="AE4706" s="467"/>
    </row>
    <row r="4707" spans="2:31" ht="3.65" customHeight="1">
      <c r="B4707" s="212"/>
      <c r="K4707" s="343"/>
      <c r="P4707" s="466"/>
      <c r="Q4707" s="467"/>
      <c r="R4707" s="468"/>
      <c r="S4707" s="470"/>
      <c r="T4707" s="470"/>
      <c r="U4707" s="470"/>
      <c r="V4707" s="470"/>
      <c r="W4707" s="470"/>
      <c r="X4707" s="470"/>
      <c r="Y4707" s="470"/>
      <c r="Z4707" s="470"/>
      <c r="AA4707" s="470"/>
      <c r="AB4707" s="470"/>
      <c r="AC4707" s="470"/>
      <c r="AD4707" s="466"/>
      <c r="AE4707" s="467"/>
    </row>
    <row r="4708" spans="2:31" ht="3.65" customHeight="1">
      <c r="B4708" s="212"/>
      <c r="K4708" s="343"/>
      <c r="P4708" s="466"/>
      <c r="Q4708" s="467"/>
      <c r="R4708" s="468"/>
      <c r="S4708" s="470"/>
      <c r="T4708" s="470"/>
      <c r="U4708" s="470"/>
      <c r="V4708" s="470"/>
      <c r="W4708" s="470"/>
      <c r="X4708" s="470"/>
      <c r="Y4708" s="470"/>
      <c r="Z4708" s="470"/>
      <c r="AA4708" s="470"/>
      <c r="AB4708" s="470"/>
      <c r="AC4708" s="470"/>
      <c r="AD4708" s="466"/>
      <c r="AE4708" s="467"/>
    </row>
    <row r="4709" spans="2:31" ht="3.65" customHeight="1">
      <c r="B4709" s="212"/>
      <c r="K4709" s="343"/>
      <c r="P4709" s="466"/>
      <c r="Q4709" s="467"/>
      <c r="R4709" s="468"/>
      <c r="S4709" s="470"/>
      <c r="T4709" s="470"/>
      <c r="U4709" s="470"/>
      <c r="V4709" s="470"/>
      <c r="W4709" s="470"/>
      <c r="X4709" s="470"/>
      <c r="Y4709" s="470"/>
      <c r="Z4709" s="470"/>
      <c r="AA4709" s="470"/>
      <c r="AB4709" s="470"/>
      <c r="AC4709" s="470"/>
      <c r="AD4709" s="466"/>
      <c r="AE4709" s="467"/>
    </row>
    <row r="4710" spans="2:31" ht="3.65" customHeight="1">
      <c r="B4710" s="212"/>
      <c r="K4710" s="343"/>
      <c r="P4710" s="466"/>
      <c r="Q4710" s="467"/>
      <c r="R4710" s="468"/>
      <c r="S4710" s="470"/>
      <c r="T4710" s="470"/>
      <c r="U4710" s="470"/>
      <c r="V4710" s="470"/>
      <c r="W4710" s="470"/>
      <c r="X4710" s="470"/>
      <c r="Y4710" s="470"/>
      <c r="Z4710" s="470"/>
      <c r="AA4710" s="470"/>
      <c r="AB4710" s="470"/>
      <c r="AC4710" s="470"/>
      <c r="AD4710" s="466"/>
      <c r="AE4710" s="467"/>
    </row>
    <row r="4711" spans="2:31" ht="3.65" customHeight="1">
      <c r="B4711" s="212"/>
      <c r="K4711" s="343"/>
      <c r="P4711" s="466"/>
      <c r="Q4711" s="467"/>
      <c r="R4711" s="468"/>
      <c r="S4711" s="470"/>
      <c r="T4711" s="470"/>
      <c r="U4711" s="470"/>
      <c r="V4711" s="470"/>
      <c r="W4711" s="470"/>
      <c r="X4711" s="470"/>
      <c r="Y4711" s="470"/>
      <c r="Z4711" s="470"/>
      <c r="AA4711" s="470"/>
      <c r="AB4711" s="470"/>
      <c r="AC4711" s="483"/>
      <c r="AD4711" s="466"/>
      <c r="AE4711" s="467"/>
    </row>
    <row r="4712" spans="2:31" ht="3.65" customHeight="1">
      <c r="B4712" s="212"/>
      <c r="K4712" s="343"/>
      <c r="P4712" s="466"/>
      <c r="Q4712" s="467"/>
      <c r="R4712" s="496"/>
      <c r="S4712" s="470"/>
      <c r="T4712" s="470"/>
      <c r="U4712" s="470"/>
      <c r="V4712" s="470"/>
      <c r="W4712" s="470"/>
      <c r="X4712" s="470"/>
      <c r="Y4712" s="470"/>
      <c r="Z4712" s="470"/>
      <c r="AA4712" s="470"/>
      <c r="AB4712" s="470"/>
      <c r="AC4712" s="409"/>
      <c r="AD4712" s="466"/>
      <c r="AE4712" s="467"/>
    </row>
    <row r="4713" spans="2:31" ht="3.65" customHeight="1">
      <c r="B4713" s="212"/>
      <c r="K4713" s="343"/>
      <c r="P4713" s="466"/>
      <c r="Q4713" s="467"/>
      <c r="R4713" s="351"/>
      <c r="S4713" s="352"/>
      <c r="T4713" s="352"/>
      <c r="U4713" s="352"/>
      <c r="V4713" s="352"/>
      <c r="W4713" s="352"/>
      <c r="X4713" s="352"/>
      <c r="Y4713" s="352"/>
      <c r="Z4713" s="352"/>
      <c r="AA4713" s="352"/>
      <c r="AB4713" s="352"/>
      <c r="AC4713" s="361"/>
      <c r="AD4713" s="466"/>
      <c r="AE4713" s="467"/>
    </row>
    <row r="4714" spans="2:31" ht="3.65" customHeight="1">
      <c r="B4714" s="212"/>
      <c r="K4714" s="343"/>
      <c r="P4714" s="466"/>
      <c r="Q4714" s="467"/>
      <c r="R4714" s="351"/>
      <c r="S4714" s="352"/>
      <c r="T4714" s="352"/>
      <c r="U4714" s="352"/>
      <c r="V4714" s="352"/>
      <c r="W4714" s="352"/>
      <c r="X4714" s="352"/>
      <c r="Y4714" s="352"/>
      <c r="Z4714" s="352"/>
      <c r="AA4714" s="352"/>
      <c r="AB4714" s="352"/>
      <c r="AC4714" s="361"/>
      <c r="AD4714" s="466"/>
      <c r="AE4714" s="467"/>
    </row>
    <row r="4715" spans="2:31" ht="3.65" customHeight="1">
      <c r="B4715" s="212"/>
      <c r="K4715" s="343"/>
      <c r="P4715" s="466"/>
      <c r="Q4715" s="467"/>
      <c r="R4715" s="351"/>
      <c r="S4715" s="352"/>
      <c r="T4715" s="352"/>
      <c r="U4715" s="352"/>
      <c r="V4715" s="352"/>
      <c r="W4715" s="352"/>
      <c r="X4715" s="352"/>
      <c r="Y4715" s="352"/>
      <c r="Z4715" s="352"/>
      <c r="AA4715" s="352"/>
      <c r="AB4715" s="352"/>
      <c r="AC4715" s="361"/>
      <c r="AD4715" s="466"/>
      <c r="AE4715" s="467"/>
    </row>
    <row r="4716" spans="2:31" ht="3.65" customHeight="1">
      <c r="B4716" s="212"/>
      <c r="K4716" s="343"/>
      <c r="P4716" s="466"/>
      <c r="Q4716" s="467"/>
      <c r="R4716" s="468"/>
      <c r="S4716" s="470"/>
      <c r="T4716" s="470"/>
      <c r="U4716" s="470"/>
      <c r="V4716" s="470"/>
      <c r="W4716" s="470"/>
      <c r="X4716" s="470"/>
      <c r="Y4716" s="470"/>
      <c r="Z4716" s="470"/>
      <c r="AA4716" s="470"/>
      <c r="AB4716" s="470"/>
      <c r="AC4716" s="470"/>
      <c r="AD4716" s="466"/>
      <c r="AE4716" s="467"/>
    </row>
    <row r="4717" spans="2:31" ht="3.65" customHeight="1">
      <c r="B4717" s="212"/>
      <c r="K4717" s="343"/>
      <c r="P4717" s="466"/>
      <c r="Q4717" s="467"/>
      <c r="R4717" s="468"/>
      <c r="S4717" s="470"/>
      <c r="T4717" s="470"/>
      <c r="U4717" s="470"/>
      <c r="V4717" s="470"/>
      <c r="W4717" s="470"/>
      <c r="X4717" s="470"/>
      <c r="Y4717" s="470"/>
      <c r="Z4717" s="470"/>
      <c r="AA4717" s="470"/>
      <c r="AB4717" s="470"/>
      <c r="AC4717" s="470"/>
      <c r="AD4717" s="466"/>
      <c r="AE4717" s="467"/>
    </row>
    <row r="4718" spans="2:31" ht="3.65" customHeight="1">
      <c r="B4718" s="212"/>
      <c r="K4718" s="343"/>
      <c r="P4718" s="466"/>
      <c r="Q4718" s="467"/>
      <c r="R4718" s="482"/>
      <c r="S4718" s="470"/>
      <c r="T4718" s="470"/>
      <c r="U4718" s="470"/>
      <c r="V4718" s="470"/>
      <c r="W4718" s="470"/>
      <c r="X4718" s="470"/>
      <c r="Y4718" s="470"/>
      <c r="Z4718" s="470"/>
      <c r="AA4718" s="470"/>
      <c r="AB4718" s="470"/>
      <c r="AC4718" s="470"/>
      <c r="AD4718" s="466"/>
      <c r="AE4718" s="467"/>
    </row>
    <row r="4719" spans="2:31" ht="3.65" customHeight="1">
      <c r="B4719" s="212"/>
      <c r="K4719" s="343"/>
      <c r="P4719" s="466"/>
      <c r="Q4719" s="467"/>
      <c r="R4719" s="468"/>
      <c r="S4719" s="470"/>
      <c r="T4719" s="470"/>
      <c r="U4719" s="470"/>
      <c r="V4719" s="470"/>
      <c r="W4719" s="470"/>
      <c r="X4719" s="470"/>
      <c r="Y4719" s="470"/>
      <c r="Z4719" s="994" t="s">
        <v>220</v>
      </c>
      <c r="AA4719" s="994"/>
      <c r="AB4719" s="994"/>
      <c r="AC4719" s="995"/>
      <c r="AD4719" s="466"/>
      <c r="AE4719" s="467"/>
    </row>
    <row r="4720" spans="2:31" ht="3.65" customHeight="1">
      <c r="B4720" s="212"/>
      <c r="K4720" s="343"/>
      <c r="P4720" s="466"/>
      <c r="Q4720" s="467"/>
      <c r="R4720" s="496"/>
      <c r="S4720" s="470"/>
      <c r="T4720" s="470"/>
      <c r="U4720" s="470"/>
      <c r="V4720" s="470"/>
      <c r="W4720" s="470"/>
      <c r="X4720" s="470"/>
      <c r="Y4720" s="470"/>
      <c r="Z4720" s="994"/>
      <c r="AA4720" s="994"/>
      <c r="AB4720" s="994"/>
      <c r="AC4720" s="995"/>
      <c r="AD4720" s="466"/>
      <c r="AE4720" s="467"/>
    </row>
    <row r="4721" spans="2:109" ht="3.65" customHeight="1">
      <c r="B4721" s="212"/>
      <c r="K4721" s="343"/>
      <c r="P4721" s="466"/>
      <c r="Q4721" s="467"/>
      <c r="R4721" s="497"/>
      <c r="S4721" s="498"/>
      <c r="T4721" s="498"/>
      <c r="U4721" s="498"/>
      <c r="V4721" s="498"/>
      <c r="W4721" s="498"/>
      <c r="X4721" s="498"/>
      <c r="Y4721" s="498"/>
      <c r="Z4721" s="1542"/>
      <c r="AA4721" s="1542"/>
      <c r="AB4721" s="1542"/>
      <c r="AC4721" s="1545"/>
      <c r="AD4721" s="466"/>
      <c r="AE4721" s="467"/>
    </row>
    <row r="4722" spans="2:109" ht="3.65" customHeight="1">
      <c r="B4722" s="212"/>
      <c r="K4722" s="343"/>
      <c r="P4722" s="486"/>
      <c r="Q4722" s="487"/>
      <c r="R4722" s="487"/>
      <c r="S4722" s="487"/>
      <c r="T4722" s="487"/>
      <c r="U4722" s="487"/>
      <c r="V4722" s="487"/>
      <c r="W4722" s="487"/>
      <c r="X4722" s="487"/>
      <c r="Y4722" s="487"/>
      <c r="Z4722" s="487"/>
      <c r="AA4722" s="487"/>
      <c r="AB4722" s="487"/>
      <c r="AC4722" s="487"/>
      <c r="AD4722" s="487"/>
      <c r="AE4722" s="488"/>
    </row>
    <row r="4723" spans="2:109" ht="3.65" customHeight="1">
      <c r="B4723" s="212"/>
      <c r="K4723" s="343"/>
      <c r="P4723" s="489"/>
      <c r="Q4723" s="490"/>
      <c r="R4723" s="490"/>
      <c r="S4723" s="490"/>
      <c r="T4723" s="490"/>
      <c r="U4723" s="490"/>
      <c r="V4723" s="490"/>
      <c r="W4723" s="490"/>
      <c r="X4723" s="490"/>
      <c r="Y4723" s="490"/>
      <c r="Z4723" s="490"/>
      <c r="AA4723" s="490"/>
      <c r="AB4723" s="490"/>
      <c r="AC4723" s="490"/>
      <c r="AD4723" s="490"/>
      <c r="AE4723" s="491"/>
    </row>
    <row r="4724" spans="2:109" ht="3.65" customHeight="1">
      <c r="B4724" s="212"/>
      <c r="K4724" s="343"/>
      <c r="P4724" s="476"/>
      <c r="Q4724" s="477"/>
      <c r="R4724" s="477"/>
      <c r="S4724" s="477"/>
      <c r="T4724" s="477"/>
      <c r="U4724" s="477"/>
      <c r="V4724" s="477"/>
      <c r="W4724" s="477"/>
      <c r="X4724" s="477"/>
      <c r="Y4724" s="477"/>
      <c r="Z4724" s="477"/>
      <c r="AA4724" s="477"/>
      <c r="AB4724" s="477"/>
      <c r="AC4724" s="477"/>
      <c r="AD4724" s="477"/>
      <c r="AE4724" s="478"/>
    </row>
    <row r="4725" spans="2:109" ht="3.65" customHeight="1">
      <c r="B4725" s="212"/>
      <c r="K4725" s="343"/>
      <c r="P4725" s="476"/>
      <c r="Q4725" s="477"/>
      <c r="R4725" s="477"/>
      <c r="S4725" s="477"/>
      <c r="T4725" s="477"/>
      <c r="U4725" s="477"/>
      <c r="V4725" s="477"/>
      <c r="W4725" s="477"/>
      <c r="X4725" s="477"/>
      <c r="Y4725" s="477"/>
      <c r="Z4725" s="477"/>
      <c r="AA4725" s="477"/>
      <c r="AB4725" s="477"/>
      <c r="AC4725" s="477"/>
      <c r="AD4725" s="477"/>
      <c r="AE4725" s="478"/>
    </row>
    <row r="4726" spans="2:109" ht="3.65" customHeight="1">
      <c r="B4726" s="212"/>
      <c r="K4726" s="343"/>
      <c r="P4726" s="476"/>
      <c r="Q4726" s="477"/>
      <c r="R4726" s="477"/>
      <c r="S4726" s="477"/>
      <c r="T4726" s="477"/>
      <c r="U4726" s="477"/>
      <c r="V4726" s="477"/>
      <c r="W4726" s="477"/>
      <c r="X4726" s="477"/>
      <c r="Y4726" s="477"/>
      <c r="Z4726" s="477"/>
      <c r="AA4726" s="477"/>
      <c r="AB4726" s="477"/>
      <c r="AC4726" s="477"/>
      <c r="AD4726" s="477"/>
      <c r="AE4726" s="478"/>
    </row>
    <row r="4727" spans="2:109" ht="3.65" customHeight="1">
      <c r="B4727" s="212"/>
      <c r="K4727" s="343"/>
      <c r="P4727" s="479"/>
      <c r="Q4727" s="480"/>
      <c r="R4727" s="480"/>
      <c r="S4727" s="480"/>
      <c r="T4727" s="480"/>
      <c r="U4727" s="480"/>
      <c r="V4727" s="480"/>
      <c r="W4727" s="480"/>
      <c r="X4727" s="480"/>
      <c r="Y4727" s="480"/>
      <c r="Z4727" s="480"/>
      <c r="AA4727" s="480"/>
      <c r="AB4727" s="480"/>
      <c r="AC4727" s="480"/>
      <c r="AD4727" s="480"/>
      <c r="AE4727" s="481"/>
    </row>
    <row r="4728" spans="2:109" ht="3.65" customHeight="1">
      <c r="B4728" s="212"/>
      <c r="K4728" s="343"/>
    </row>
    <row r="4729" spans="2:109" ht="3.65" customHeight="1">
      <c r="B4729" s="212"/>
      <c r="K4729" s="343"/>
    </row>
    <row r="4730" spans="2:109" ht="3.65" customHeight="1">
      <c r="B4730" s="212"/>
      <c r="K4730" s="343"/>
    </row>
    <row r="4731" spans="2:109" ht="3.65" customHeight="1">
      <c r="B4731" s="205"/>
      <c r="C4731" s="259"/>
      <c r="D4731" s="259"/>
      <c r="E4731" s="259"/>
      <c r="F4731" s="259"/>
      <c r="G4731" s="259"/>
      <c r="H4731" s="259"/>
      <c r="I4731" s="259"/>
      <c r="J4731" s="259"/>
      <c r="K4731" s="323"/>
      <c r="L4731" s="259"/>
      <c r="M4731" s="259"/>
      <c r="N4731" s="259"/>
      <c r="O4731" s="259"/>
      <c r="P4731" s="259"/>
      <c r="Q4731" s="259"/>
      <c r="R4731" s="259"/>
      <c r="S4731" s="259"/>
      <c r="T4731" s="259"/>
      <c r="U4731" s="259"/>
      <c r="V4731" s="259"/>
      <c r="W4731" s="259"/>
      <c r="X4731" s="259"/>
      <c r="Y4731" s="259"/>
      <c r="Z4731" s="259"/>
      <c r="AA4731" s="259"/>
      <c r="AB4731" s="259"/>
      <c r="AC4731" s="259"/>
      <c r="AD4731" s="259"/>
      <c r="AE4731" s="259"/>
      <c r="AF4731" s="259"/>
      <c r="AG4731" s="259"/>
      <c r="AH4731" s="259"/>
      <c r="AI4731" s="259"/>
      <c r="AJ4731" s="259"/>
      <c r="AK4731" s="259"/>
      <c r="AL4731" s="259"/>
      <c r="AM4731" s="259"/>
      <c r="AN4731" s="259"/>
      <c r="AO4731" s="259"/>
      <c r="AP4731" s="259"/>
      <c r="AQ4731" s="259"/>
      <c r="AR4731" s="259"/>
      <c r="AS4731" s="259"/>
      <c r="AT4731" s="259"/>
      <c r="AU4731" s="259"/>
      <c r="AV4731" s="259"/>
      <c r="AW4731" s="259"/>
      <c r="AX4731" s="259"/>
      <c r="AY4731" s="259"/>
      <c r="AZ4731" s="259"/>
      <c r="BA4731" s="259"/>
      <c r="BB4731" s="259"/>
      <c r="BC4731" s="259"/>
      <c r="BD4731" s="259"/>
      <c r="BE4731" s="259"/>
      <c r="BF4731" s="259"/>
      <c r="BG4731" s="259"/>
      <c r="BH4731" s="259"/>
      <c r="BI4731" s="259"/>
      <c r="BJ4731" s="259"/>
      <c r="BK4731" s="259"/>
      <c r="BL4731" s="259"/>
      <c r="BM4731" s="259"/>
      <c r="BN4731" s="259"/>
      <c r="BO4731" s="259"/>
      <c r="BP4731" s="259"/>
      <c r="BQ4731" s="259"/>
      <c r="BR4731" s="259"/>
      <c r="BS4731" s="259"/>
      <c r="BT4731" s="259"/>
      <c r="BU4731" s="259"/>
      <c r="BV4731" s="259"/>
      <c r="BW4731" s="259"/>
      <c r="BX4731" s="259"/>
      <c r="BY4731" s="259"/>
      <c r="BZ4731" s="259"/>
      <c r="CA4731" s="259"/>
      <c r="CB4731" s="259"/>
      <c r="CC4731" s="259"/>
      <c r="CD4731" s="259"/>
      <c r="CE4731" s="259"/>
      <c r="CF4731" s="259"/>
      <c r="CG4731" s="259"/>
      <c r="CH4731" s="259"/>
      <c r="CI4731" s="259"/>
      <c r="CJ4731" s="259"/>
      <c r="CK4731" s="259"/>
      <c r="CL4731" s="259"/>
      <c r="CM4731" s="259"/>
      <c r="CN4731" s="259"/>
      <c r="CO4731" s="259"/>
      <c r="CP4731" s="259"/>
      <c r="CQ4731" s="259"/>
      <c r="CR4731" s="259"/>
      <c r="CS4731" s="259"/>
      <c r="CT4731" s="259"/>
      <c r="CU4731" s="259"/>
      <c r="CV4731" s="259"/>
      <c r="CW4731" s="259"/>
      <c r="CX4731" s="259"/>
      <c r="CY4731" s="259"/>
      <c r="CZ4731" s="259"/>
      <c r="DA4731" s="259"/>
      <c r="DB4731" s="259"/>
      <c r="DC4731" s="259"/>
      <c r="DD4731" s="259"/>
      <c r="DE4731" s="259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24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40" t="str">
        <f>"T_VBB"&amp;"X"&amp;G4733&amp;"X"&amp;I4733&amp;"X"&amp;J4733</f>
        <v>T_VBBX2500X1of2X2200</v>
      </c>
      <c r="C4733" s="208"/>
      <c r="D4733" s="209" t="s">
        <v>75</v>
      </c>
      <c r="E4733" s="341" t="s">
        <v>220</v>
      </c>
      <c r="F4733" s="208" t="s">
        <v>125</v>
      </c>
      <c r="G4733" s="456">
        <v>2500</v>
      </c>
      <c r="H4733" s="325" t="s">
        <v>117</v>
      </c>
      <c r="I4733" s="457" t="s">
        <v>192</v>
      </c>
      <c r="J4733" s="210">
        <v>2200</v>
      </c>
      <c r="K4733" s="342"/>
      <c r="L4733" s="260"/>
      <c r="M4733" s="260"/>
      <c r="N4733" s="260"/>
      <c r="O4733" s="260"/>
      <c r="P4733" s="260"/>
      <c r="Q4733" s="260"/>
      <c r="R4733" s="260"/>
      <c r="S4733" s="260"/>
      <c r="T4733" s="260"/>
      <c r="U4733" s="260"/>
      <c r="V4733" s="260"/>
      <c r="W4733" s="260"/>
      <c r="X4733" s="260"/>
      <c r="Y4733" s="260"/>
      <c r="Z4733" s="260"/>
      <c r="AA4733" s="260"/>
      <c r="AB4733" s="260"/>
      <c r="AC4733" s="260"/>
      <c r="AD4733" s="260"/>
      <c r="AE4733" s="260"/>
      <c r="AF4733" s="260"/>
      <c r="AG4733" s="260"/>
      <c r="AH4733" s="260"/>
      <c r="AI4733" s="260"/>
      <c r="AJ4733" s="260"/>
      <c r="AK4733" s="260"/>
      <c r="AL4733" s="260"/>
      <c r="AM4733" s="260"/>
      <c r="AN4733" s="260"/>
      <c r="AO4733" s="260"/>
      <c r="AP4733" s="260"/>
      <c r="AQ4733" s="260"/>
      <c r="AR4733" s="260"/>
      <c r="AS4733" s="260"/>
      <c r="AT4733" s="260"/>
      <c r="AU4733" s="260"/>
      <c r="AV4733" s="260"/>
      <c r="AW4733" s="260"/>
      <c r="AX4733" s="260"/>
      <c r="AY4733" s="260"/>
      <c r="AZ4733" s="260"/>
      <c r="BA4733" s="260"/>
      <c r="BB4733" s="260"/>
      <c r="BC4733" s="260"/>
      <c r="BD4733" s="260"/>
      <c r="BE4733" s="260"/>
      <c r="BF4733" s="260"/>
      <c r="BG4733" s="260"/>
      <c r="BH4733" s="260"/>
      <c r="BI4733" s="260"/>
      <c r="BJ4733" s="260"/>
      <c r="BK4733" s="260"/>
      <c r="BL4733" s="260"/>
      <c r="BM4733" s="260"/>
      <c r="BN4733" s="260"/>
      <c r="BO4733" s="260"/>
      <c r="BP4733" s="260"/>
      <c r="BQ4733" s="260"/>
      <c r="BR4733" s="260"/>
      <c r="BS4733" s="260"/>
      <c r="BT4733" s="260"/>
      <c r="BU4733" s="260"/>
      <c r="BV4733" s="260"/>
      <c r="BW4733" s="260"/>
      <c r="BX4733" s="260"/>
      <c r="BY4733" s="260"/>
      <c r="BZ4733" s="260"/>
      <c r="CA4733" s="260"/>
      <c r="CB4733" s="260"/>
      <c r="CC4733" s="260"/>
      <c r="CD4733" s="260"/>
      <c r="CE4733" s="260"/>
      <c r="CF4733" s="260"/>
      <c r="CG4733" s="260"/>
      <c r="CH4733" s="260"/>
      <c r="CI4733" s="260"/>
      <c r="CJ4733" s="260"/>
      <c r="CK4733" s="260"/>
      <c r="CL4733" s="260"/>
      <c r="CM4733" s="260"/>
      <c r="CN4733" s="260"/>
      <c r="CO4733" s="260"/>
      <c r="CP4733" s="260"/>
      <c r="CQ4733" s="260"/>
      <c r="CR4733" s="260"/>
      <c r="CS4733" s="260"/>
      <c r="CT4733" s="260"/>
      <c r="CU4733" s="260"/>
      <c r="CV4733" s="260"/>
      <c r="CW4733" s="260"/>
      <c r="CX4733" s="260"/>
      <c r="CY4733" s="260"/>
      <c r="CZ4733" s="260"/>
      <c r="DA4733" s="260"/>
      <c r="DB4733" s="260"/>
      <c r="DC4733" s="260"/>
      <c r="DD4733" s="260"/>
      <c r="DE4733" s="260"/>
    </row>
    <row r="4734" spans="2:109" ht="3.65" customHeight="1">
      <c r="B4734" s="326" t="str">
        <f>MID(D4733,1,1)&amp;"_"&amp;E4733&amp;"X"&amp;MID(H4733,3,4)&amp;"X"&amp;MID(J4733,3,4)&amp;G4733&amp;I4733</f>
        <v>T_VBBX400X0025001of2</v>
      </c>
      <c r="K4734" s="343"/>
    </row>
    <row r="4735" spans="2:109" ht="3.65" customHeight="1">
      <c r="B4735" s="212"/>
      <c r="K4735" s="343"/>
    </row>
    <row r="4736" spans="2:109" ht="3.65" customHeight="1">
      <c r="B4736" s="212"/>
      <c r="K4736" s="343"/>
    </row>
    <row r="4737" spans="2:31" ht="3.65" customHeight="1">
      <c r="B4737" s="212"/>
      <c r="K4737" s="343"/>
      <c r="P4737" s="486"/>
      <c r="Q4737" s="487"/>
      <c r="R4737" s="487"/>
      <c r="S4737" s="487"/>
      <c r="T4737" s="487"/>
      <c r="U4737" s="487"/>
      <c r="V4737" s="487"/>
      <c r="W4737" s="487"/>
      <c r="X4737" s="487"/>
      <c r="Y4737" s="487"/>
      <c r="Z4737" s="487"/>
      <c r="AA4737" s="487"/>
      <c r="AB4737" s="487"/>
      <c r="AC4737" s="487"/>
      <c r="AD4737" s="487"/>
      <c r="AE4737" s="488"/>
    </row>
    <row r="4738" spans="2:31" ht="3.65" customHeight="1">
      <c r="B4738" s="212"/>
      <c r="K4738" s="343"/>
      <c r="P4738" s="489"/>
      <c r="Q4738" s="490"/>
      <c r="R4738" s="490"/>
      <c r="S4738" s="490"/>
      <c r="T4738" s="490"/>
      <c r="U4738" s="490"/>
      <c r="V4738" s="490"/>
      <c r="W4738" s="490"/>
      <c r="X4738" s="490"/>
      <c r="Y4738" s="490"/>
      <c r="Z4738" s="490"/>
      <c r="AA4738" s="490"/>
      <c r="AB4738" s="490"/>
      <c r="AC4738" s="490"/>
      <c r="AD4738" s="490"/>
      <c r="AE4738" s="491"/>
    </row>
    <row r="4739" spans="2:31" ht="3.65" customHeight="1">
      <c r="B4739" s="212"/>
      <c r="K4739" s="343"/>
      <c r="P4739" s="466"/>
      <c r="Q4739" s="467"/>
      <c r="R4739" s="1544" t="s">
        <v>111</v>
      </c>
      <c r="S4739" s="956"/>
      <c r="T4739" s="956"/>
      <c r="U4739" s="956"/>
      <c r="V4739" s="470"/>
      <c r="W4739" s="470"/>
      <c r="X4739" s="470"/>
      <c r="Y4739" s="470"/>
      <c r="AD4739" s="466"/>
      <c r="AE4739" s="467"/>
    </row>
    <row r="4740" spans="2:31" ht="3.65" customHeight="1">
      <c r="B4740" s="212"/>
      <c r="K4740" s="343"/>
      <c r="P4740" s="466"/>
      <c r="Q4740" s="467"/>
      <c r="R4740" s="992"/>
      <c r="S4740" s="958"/>
      <c r="T4740" s="958"/>
      <c r="U4740" s="958"/>
      <c r="V4740" s="470"/>
      <c r="W4740" s="470"/>
      <c r="X4740" s="470"/>
      <c r="Y4740" s="470"/>
      <c r="AD4740" s="466"/>
      <c r="AE4740" s="467"/>
    </row>
    <row r="4741" spans="2:31" ht="3.65" customHeight="1">
      <c r="B4741" s="212"/>
      <c r="K4741" s="343"/>
      <c r="P4741" s="466"/>
      <c r="Q4741" s="467"/>
      <c r="R4741" s="992"/>
      <c r="S4741" s="958"/>
      <c r="T4741" s="958"/>
      <c r="U4741" s="958"/>
      <c r="V4741" s="350"/>
      <c r="W4741" s="350"/>
      <c r="X4741" s="350"/>
      <c r="Y4741" s="470"/>
      <c r="AD4741" s="466"/>
      <c r="AE4741" s="467"/>
    </row>
    <row r="4742" spans="2:31" ht="3.65" customHeight="1">
      <c r="B4742" s="212"/>
      <c r="K4742" s="343"/>
      <c r="P4742" s="466"/>
      <c r="Q4742" s="467"/>
      <c r="R4742" s="495"/>
      <c r="S4742" s="349"/>
      <c r="T4742" s="896"/>
      <c r="U4742" s="897"/>
      <c r="V4742" s="898"/>
      <c r="W4742" s="350"/>
      <c r="X4742" s="350"/>
      <c r="Y4742" s="896"/>
      <c r="Z4742" s="897"/>
      <c r="AA4742" s="898"/>
      <c r="AB4742" s="470"/>
      <c r="AC4742" s="483"/>
      <c r="AD4742" s="466"/>
      <c r="AE4742" s="467"/>
    </row>
    <row r="4743" spans="2:31" ht="3.65" customHeight="1">
      <c r="B4743" s="212"/>
      <c r="K4743" s="343"/>
      <c r="P4743" s="466"/>
      <c r="Q4743" s="467"/>
      <c r="R4743" s="468"/>
      <c r="S4743" s="470"/>
      <c r="T4743" s="899"/>
      <c r="U4743" s="335"/>
      <c r="V4743" s="900"/>
      <c r="W4743" s="350"/>
      <c r="X4743" s="350"/>
      <c r="Y4743" s="899"/>
      <c r="Z4743" s="335"/>
      <c r="AA4743" s="900"/>
      <c r="AB4743" s="470"/>
      <c r="AC4743" s="483"/>
      <c r="AD4743" s="466"/>
      <c r="AE4743" s="467"/>
    </row>
    <row r="4744" spans="2:31" ht="3.65" customHeight="1">
      <c r="B4744" s="212"/>
      <c r="K4744" s="343"/>
      <c r="P4744" s="466"/>
      <c r="Q4744" s="467"/>
      <c r="R4744" s="468"/>
      <c r="S4744" s="470"/>
      <c r="T4744" s="875"/>
      <c r="U4744" s="335"/>
      <c r="V4744" s="875"/>
      <c r="W4744" s="350"/>
      <c r="X4744" s="350"/>
      <c r="Y4744" s="875"/>
      <c r="Z4744" s="335"/>
      <c r="AA4744" s="875"/>
      <c r="AB4744" s="470"/>
      <c r="AC4744" s="483"/>
      <c r="AD4744" s="466"/>
      <c r="AE4744" s="467"/>
    </row>
    <row r="4745" spans="2:31" ht="3.65" customHeight="1">
      <c r="B4745" s="212"/>
      <c r="K4745" s="343"/>
      <c r="P4745" s="466"/>
      <c r="Q4745" s="467"/>
      <c r="R4745" s="468"/>
      <c r="S4745" s="470"/>
      <c r="T4745" s="875"/>
      <c r="U4745" s="335"/>
      <c r="V4745" s="875"/>
      <c r="W4745" s="350"/>
      <c r="X4745" s="350"/>
      <c r="Y4745" s="875"/>
      <c r="Z4745" s="335"/>
      <c r="AA4745" s="875"/>
      <c r="AB4745" s="470"/>
      <c r="AC4745" s="483"/>
      <c r="AD4745" s="466"/>
      <c r="AE4745" s="467"/>
    </row>
    <row r="4746" spans="2:31" ht="3.65" customHeight="1">
      <c r="B4746" s="212"/>
      <c r="K4746" s="343"/>
      <c r="P4746" s="466"/>
      <c r="Q4746" s="467"/>
      <c r="R4746" s="468"/>
      <c r="S4746" s="470"/>
      <c r="T4746" s="875"/>
      <c r="U4746" s="335"/>
      <c r="V4746" s="875"/>
      <c r="W4746" s="350"/>
      <c r="X4746" s="350"/>
      <c r="Y4746" s="875"/>
      <c r="Z4746" s="335"/>
      <c r="AA4746" s="875"/>
      <c r="AB4746" s="470"/>
      <c r="AC4746" s="483"/>
      <c r="AD4746" s="466"/>
      <c r="AE4746" s="467"/>
    </row>
    <row r="4747" spans="2:31" ht="3.65" customHeight="1">
      <c r="B4747" s="212"/>
      <c r="K4747" s="343"/>
      <c r="P4747" s="466"/>
      <c r="Q4747" s="467"/>
      <c r="R4747" s="468"/>
      <c r="S4747" s="470"/>
      <c r="T4747" s="875"/>
      <c r="U4747" s="335"/>
      <c r="V4747" s="875"/>
      <c r="W4747" s="350"/>
      <c r="X4747" s="350"/>
      <c r="Y4747" s="875"/>
      <c r="Z4747" s="335"/>
      <c r="AA4747" s="875"/>
      <c r="AB4747" s="470"/>
      <c r="AC4747" s="483"/>
      <c r="AD4747" s="466"/>
      <c r="AE4747" s="467"/>
    </row>
    <row r="4748" spans="2:31" ht="3.65" customHeight="1">
      <c r="B4748" s="212"/>
      <c r="K4748" s="343"/>
      <c r="P4748" s="466"/>
      <c r="Q4748" s="467"/>
      <c r="R4748" s="468"/>
      <c r="S4748" s="470"/>
      <c r="T4748" s="875"/>
      <c r="U4748" s="335"/>
      <c r="V4748" s="875"/>
      <c r="W4748" s="350"/>
      <c r="X4748" s="350"/>
      <c r="Y4748" s="875"/>
      <c r="Z4748" s="335"/>
      <c r="AA4748" s="875"/>
      <c r="AB4748" s="470"/>
      <c r="AC4748" s="483"/>
      <c r="AD4748" s="466"/>
      <c r="AE4748" s="467"/>
    </row>
    <row r="4749" spans="2:31" ht="3.65" customHeight="1">
      <c r="B4749" s="212"/>
      <c r="K4749" s="343"/>
      <c r="P4749" s="466"/>
      <c r="Q4749" s="467"/>
      <c r="R4749" s="468"/>
      <c r="S4749" s="470"/>
      <c r="T4749" s="875"/>
      <c r="U4749" s="335"/>
      <c r="V4749" s="875"/>
      <c r="W4749" s="350"/>
      <c r="X4749" s="350"/>
      <c r="Y4749" s="875"/>
      <c r="Z4749" s="335"/>
      <c r="AA4749" s="875"/>
      <c r="AB4749" s="470"/>
      <c r="AC4749" s="483"/>
      <c r="AD4749" s="466"/>
      <c r="AE4749" s="467"/>
    </row>
    <row r="4750" spans="2:31" ht="3.65" customHeight="1">
      <c r="B4750" s="212"/>
      <c r="K4750" s="343"/>
      <c r="P4750" s="466"/>
      <c r="Q4750" s="467"/>
      <c r="R4750" s="468"/>
      <c r="S4750" s="470"/>
      <c r="T4750" s="875"/>
      <c r="U4750" s="335"/>
      <c r="V4750" s="875"/>
      <c r="W4750" s="350"/>
      <c r="X4750" s="350"/>
      <c r="Y4750" s="875"/>
      <c r="Z4750" s="335"/>
      <c r="AA4750" s="875"/>
      <c r="AB4750" s="470"/>
      <c r="AC4750" s="483"/>
      <c r="AD4750" s="466"/>
      <c r="AE4750" s="467"/>
    </row>
    <row r="4751" spans="2:31" ht="3.65" customHeight="1">
      <c r="B4751" s="212"/>
      <c r="K4751" s="343"/>
      <c r="P4751" s="466"/>
      <c r="Q4751" s="467"/>
      <c r="R4751" s="468"/>
      <c r="S4751" s="470"/>
      <c r="T4751" s="875"/>
      <c r="U4751" s="335"/>
      <c r="V4751" s="875"/>
      <c r="W4751" s="350"/>
      <c r="X4751" s="350"/>
      <c r="Y4751" s="875"/>
      <c r="Z4751" s="335"/>
      <c r="AA4751" s="875"/>
      <c r="AB4751" s="470"/>
      <c r="AC4751" s="483"/>
      <c r="AD4751" s="466"/>
      <c r="AE4751" s="467"/>
    </row>
    <row r="4752" spans="2:31" ht="3.65" customHeight="1">
      <c r="B4752" s="212"/>
      <c r="K4752" s="343"/>
      <c r="P4752" s="466"/>
      <c r="Q4752" s="467"/>
      <c r="R4752" s="468"/>
      <c r="S4752" s="470"/>
      <c r="T4752" s="875"/>
      <c r="U4752" s="335"/>
      <c r="V4752" s="875"/>
      <c r="W4752" s="350"/>
      <c r="X4752" s="350"/>
      <c r="Y4752" s="875"/>
      <c r="Z4752" s="335"/>
      <c r="AA4752" s="875"/>
      <c r="AB4752" s="470"/>
      <c r="AC4752" s="483"/>
      <c r="AD4752" s="466"/>
      <c r="AE4752" s="467"/>
    </row>
    <row r="4753" spans="2:31" ht="3.65" customHeight="1">
      <c r="B4753" s="212"/>
      <c r="K4753" s="343"/>
      <c r="P4753" s="466"/>
      <c r="Q4753" s="467"/>
      <c r="R4753" s="468"/>
      <c r="S4753" s="470"/>
      <c r="T4753" s="875"/>
      <c r="U4753" s="335"/>
      <c r="V4753" s="875"/>
      <c r="W4753" s="350"/>
      <c r="X4753" s="350"/>
      <c r="Y4753" s="875"/>
      <c r="Z4753" s="335"/>
      <c r="AA4753" s="875"/>
      <c r="AB4753" s="470"/>
      <c r="AC4753" s="483"/>
      <c r="AD4753" s="466"/>
      <c r="AE4753" s="467"/>
    </row>
    <row r="4754" spans="2:31" ht="3.65" customHeight="1">
      <c r="B4754" s="212"/>
      <c r="K4754" s="343"/>
      <c r="P4754" s="466"/>
      <c r="Q4754" s="467"/>
      <c r="R4754" s="468"/>
      <c r="S4754" s="470"/>
      <c r="T4754" s="875"/>
      <c r="U4754" s="335"/>
      <c r="V4754" s="875"/>
      <c r="W4754" s="350"/>
      <c r="X4754" s="350"/>
      <c r="Y4754" s="875"/>
      <c r="Z4754" s="335"/>
      <c r="AA4754" s="875"/>
      <c r="AB4754" s="470"/>
      <c r="AC4754" s="483"/>
      <c r="AD4754" s="466"/>
      <c r="AE4754" s="467"/>
    </row>
    <row r="4755" spans="2:31" ht="3.65" customHeight="1">
      <c r="B4755" s="212"/>
      <c r="K4755" s="343"/>
      <c r="P4755" s="466"/>
      <c r="Q4755" s="467"/>
      <c r="R4755" s="468"/>
      <c r="S4755" s="470"/>
      <c r="T4755" s="875"/>
      <c r="U4755" s="335"/>
      <c r="V4755" s="875"/>
      <c r="W4755" s="350"/>
      <c r="X4755" s="350"/>
      <c r="Y4755" s="875"/>
      <c r="Z4755" s="335"/>
      <c r="AA4755" s="875"/>
      <c r="AB4755" s="470"/>
      <c r="AC4755" s="483"/>
      <c r="AD4755" s="466"/>
      <c r="AE4755" s="467"/>
    </row>
    <row r="4756" spans="2:31" ht="3.65" customHeight="1">
      <c r="B4756" s="212"/>
      <c r="K4756" s="343"/>
      <c r="P4756" s="466"/>
      <c r="Q4756" s="467"/>
      <c r="R4756" s="468"/>
      <c r="S4756" s="470"/>
      <c r="T4756" s="875"/>
      <c r="U4756" s="335"/>
      <c r="V4756" s="875"/>
      <c r="W4756" s="350"/>
      <c r="X4756" s="350"/>
      <c r="Y4756" s="875"/>
      <c r="Z4756" s="335"/>
      <c r="AA4756" s="875"/>
      <c r="AB4756" s="470"/>
      <c r="AC4756" s="483"/>
      <c r="AD4756" s="466"/>
      <c r="AE4756" s="467"/>
    </row>
    <row r="4757" spans="2:31" ht="3.65" customHeight="1">
      <c r="B4757" s="212"/>
      <c r="K4757" s="343"/>
      <c r="P4757" s="466"/>
      <c r="Q4757" s="467"/>
      <c r="R4757" s="468"/>
      <c r="S4757" s="470"/>
      <c r="T4757" s="875"/>
      <c r="U4757" s="335"/>
      <c r="V4757" s="875"/>
      <c r="W4757" s="350"/>
      <c r="X4757" s="350"/>
      <c r="Y4757" s="875"/>
      <c r="Z4757" s="335"/>
      <c r="AA4757" s="875"/>
      <c r="AB4757" s="470"/>
      <c r="AC4757" s="483"/>
      <c r="AD4757" s="466"/>
      <c r="AE4757" s="467"/>
    </row>
    <row r="4758" spans="2:31" ht="3.65" customHeight="1">
      <c r="B4758" s="212"/>
      <c r="K4758" s="343"/>
      <c r="P4758" s="466"/>
      <c r="Q4758" s="467"/>
      <c r="R4758" s="468"/>
      <c r="S4758" s="470"/>
      <c r="T4758" s="875"/>
      <c r="U4758" s="335"/>
      <c r="V4758" s="875"/>
      <c r="W4758" s="350"/>
      <c r="X4758" s="350"/>
      <c r="Y4758" s="875"/>
      <c r="Z4758" s="335"/>
      <c r="AA4758" s="875"/>
      <c r="AB4758" s="470"/>
      <c r="AC4758" s="483"/>
      <c r="AD4758" s="466"/>
      <c r="AE4758" s="467"/>
    </row>
    <row r="4759" spans="2:31" ht="3.65" customHeight="1">
      <c r="B4759" s="212"/>
      <c r="K4759" s="343"/>
      <c r="P4759" s="466"/>
      <c r="Q4759" s="467"/>
      <c r="R4759" s="468"/>
      <c r="S4759" s="470"/>
      <c r="T4759" s="875"/>
      <c r="U4759" s="335"/>
      <c r="V4759" s="875"/>
      <c r="W4759" s="350"/>
      <c r="X4759" s="350"/>
      <c r="Y4759" s="875"/>
      <c r="Z4759" s="335"/>
      <c r="AA4759" s="875"/>
      <c r="AB4759" s="470"/>
      <c r="AC4759" s="483"/>
      <c r="AD4759" s="466"/>
      <c r="AE4759" s="467"/>
    </row>
    <row r="4760" spans="2:31" ht="3.65" customHeight="1">
      <c r="B4760" s="212"/>
      <c r="K4760" s="343"/>
      <c r="P4760" s="466"/>
      <c r="Q4760" s="467"/>
      <c r="R4760" s="468"/>
      <c r="S4760" s="470"/>
      <c r="T4760" s="875"/>
      <c r="U4760" s="335"/>
      <c r="V4760" s="875"/>
      <c r="W4760" s="350"/>
      <c r="X4760" s="350"/>
      <c r="Y4760" s="875"/>
      <c r="Z4760" s="335"/>
      <c r="AA4760" s="875"/>
      <c r="AB4760" s="470"/>
      <c r="AC4760" s="483"/>
      <c r="AD4760" s="466"/>
      <c r="AE4760" s="467"/>
    </row>
    <row r="4761" spans="2:31" ht="3.65" customHeight="1">
      <c r="B4761" s="212"/>
      <c r="K4761" s="343"/>
      <c r="P4761" s="466"/>
      <c r="Q4761" s="467"/>
      <c r="R4761" s="468"/>
      <c r="S4761" s="470"/>
      <c r="T4761" s="875"/>
      <c r="U4761" s="335"/>
      <c r="V4761" s="875"/>
      <c r="W4761" s="350"/>
      <c r="X4761" s="350"/>
      <c r="Y4761" s="875"/>
      <c r="Z4761" s="335"/>
      <c r="AA4761" s="875"/>
      <c r="AB4761" s="470"/>
      <c r="AC4761" s="483"/>
      <c r="AD4761" s="466"/>
      <c r="AE4761" s="467"/>
    </row>
    <row r="4762" spans="2:31" ht="3.65" customHeight="1">
      <c r="B4762" s="212"/>
      <c r="K4762" s="343"/>
      <c r="P4762" s="466"/>
      <c r="Q4762" s="467"/>
      <c r="R4762" s="468"/>
      <c r="S4762" s="470"/>
      <c r="T4762" s="875"/>
      <c r="U4762" s="335"/>
      <c r="V4762" s="875"/>
      <c r="W4762" s="350"/>
      <c r="X4762" s="350"/>
      <c r="Y4762" s="875"/>
      <c r="Z4762" s="335"/>
      <c r="AA4762" s="875"/>
      <c r="AB4762" s="470"/>
      <c r="AC4762" s="483"/>
      <c r="AD4762" s="466"/>
      <c r="AE4762" s="467"/>
    </row>
    <row r="4763" spans="2:31" ht="3.65" customHeight="1">
      <c r="B4763" s="212"/>
      <c r="K4763" s="343"/>
      <c r="P4763" s="466"/>
      <c r="Q4763" s="467"/>
      <c r="R4763" s="468"/>
      <c r="S4763" s="470"/>
      <c r="T4763" s="875"/>
      <c r="U4763" s="335"/>
      <c r="V4763" s="875"/>
      <c r="W4763" s="350"/>
      <c r="X4763" s="350"/>
      <c r="Y4763" s="875"/>
      <c r="Z4763" s="335"/>
      <c r="AA4763" s="875"/>
      <c r="AB4763" s="470"/>
      <c r="AC4763" s="483"/>
      <c r="AD4763" s="466"/>
      <c r="AE4763" s="467"/>
    </row>
    <row r="4764" spans="2:31" ht="3.65" customHeight="1">
      <c r="B4764" s="212"/>
      <c r="K4764" s="343"/>
      <c r="P4764" s="466"/>
      <c r="Q4764" s="467"/>
      <c r="R4764" s="468"/>
      <c r="S4764" s="470"/>
      <c r="T4764" s="875"/>
      <c r="U4764" s="335"/>
      <c r="V4764" s="875"/>
      <c r="W4764" s="350"/>
      <c r="X4764" s="350"/>
      <c r="Y4764" s="875"/>
      <c r="Z4764" s="335"/>
      <c r="AA4764" s="875"/>
      <c r="AB4764" s="470"/>
      <c r="AC4764" s="483"/>
      <c r="AD4764" s="466"/>
      <c r="AE4764" s="467"/>
    </row>
    <row r="4765" spans="2:31" ht="3.65" customHeight="1">
      <c r="B4765" s="212"/>
      <c r="K4765" s="343"/>
      <c r="P4765" s="466"/>
      <c r="Q4765" s="467"/>
      <c r="R4765" s="468"/>
      <c r="S4765" s="470"/>
      <c r="T4765" s="875"/>
      <c r="U4765" s="335"/>
      <c r="V4765" s="875"/>
      <c r="W4765" s="350"/>
      <c r="X4765" s="350"/>
      <c r="Y4765" s="875"/>
      <c r="Z4765" s="335"/>
      <c r="AA4765" s="875"/>
      <c r="AB4765" s="470"/>
      <c r="AC4765" s="483"/>
      <c r="AD4765" s="466"/>
      <c r="AE4765" s="467"/>
    </row>
    <row r="4766" spans="2:31" ht="3.65" customHeight="1">
      <c r="B4766" s="212"/>
      <c r="K4766" s="343"/>
      <c r="P4766" s="466"/>
      <c r="Q4766" s="467"/>
      <c r="R4766" s="468"/>
      <c r="S4766" s="470"/>
      <c r="T4766" s="875"/>
      <c r="U4766" s="335"/>
      <c r="V4766" s="875"/>
      <c r="W4766" s="350"/>
      <c r="X4766" s="350"/>
      <c r="Y4766" s="875"/>
      <c r="Z4766" s="335"/>
      <c r="AA4766" s="875"/>
      <c r="AB4766" s="470"/>
      <c r="AC4766" s="483"/>
      <c r="AD4766" s="466"/>
      <c r="AE4766" s="467"/>
    </row>
    <row r="4767" spans="2:31" ht="3.65" customHeight="1">
      <c r="B4767" s="212"/>
      <c r="K4767" s="343"/>
      <c r="P4767" s="466"/>
      <c r="Q4767" s="467"/>
      <c r="R4767" s="468"/>
      <c r="S4767" s="470"/>
      <c r="T4767" s="875"/>
      <c r="U4767" s="335"/>
      <c r="V4767" s="875"/>
      <c r="W4767" s="350"/>
      <c r="X4767" s="350"/>
      <c r="Y4767" s="875"/>
      <c r="Z4767" s="335"/>
      <c r="AA4767" s="875"/>
      <c r="AB4767" s="470"/>
      <c r="AC4767" s="483"/>
      <c r="AD4767" s="466"/>
      <c r="AE4767" s="467"/>
    </row>
    <row r="4768" spans="2:31" ht="3.65" customHeight="1">
      <c r="B4768" s="212"/>
      <c r="K4768" s="343"/>
      <c r="P4768" s="466"/>
      <c r="Q4768" s="467"/>
      <c r="R4768" s="468"/>
      <c r="S4768" s="470"/>
      <c r="T4768" s="875"/>
      <c r="U4768" s="335"/>
      <c r="V4768" s="875"/>
      <c r="W4768" s="350"/>
      <c r="X4768" s="350"/>
      <c r="Y4768" s="875"/>
      <c r="Z4768" s="335"/>
      <c r="AA4768" s="875"/>
      <c r="AB4768" s="470"/>
      <c r="AC4768" s="483"/>
      <c r="AD4768" s="466"/>
      <c r="AE4768" s="467"/>
    </row>
    <row r="4769" spans="2:31" ht="3.65" customHeight="1">
      <c r="B4769" s="212"/>
      <c r="K4769" s="343"/>
      <c r="P4769" s="466"/>
      <c r="Q4769" s="467"/>
      <c r="R4769" s="468"/>
      <c r="S4769" s="470"/>
      <c r="T4769" s="875"/>
      <c r="U4769" s="335"/>
      <c r="V4769" s="875"/>
      <c r="W4769" s="350"/>
      <c r="X4769" s="350"/>
      <c r="Y4769" s="875"/>
      <c r="Z4769" s="335"/>
      <c r="AA4769" s="875"/>
      <c r="AB4769" s="470"/>
      <c r="AC4769" s="483"/>
      <c r="AD4769" s="466"/>
      <c r="AE4769" s="467"/>
    </row>
    <row r="4770" spans="2:31" ht="3.65" customHeight="1">
      <c r="B4770" s="212"/>
      <c r="K4770" s="343"/>
      <c r="P4770" s="466"/>
      <c r="Q4770" s="467"/>
      <c r="R4770" s="468"/>
      <c r="S4770" s="470"/>
      <c r="T4770" s="875"/>
      <c r="U4770" s="335"/>
      <c r="V4770" s="875"/>
      <c r="W4770" s="350"/>
      <c r="X4770" s="350"/>
      <c r="Y4770" s="875"/>
      <c r="Z4770" s="335"/>
      <c r="AA4770" s="875"/>
      <c r="AB4770" s="470"/>
      <c r="AC4770" s="483"/>
      <c r="AD4770" s="466"/>
      <c r="AE4770" s="467"/>
    </row>
    <row r="4771" spans="2:31" ht="3.65" customHeight="1">
      <c r="B4771" s="212"/>
      <c r="K4771" s="343"/>
      <c r="P4771" s="466"/>
      <c r="Q4771" s="467"/>
      <c r="R4771" s="468"/>
      <c r="S4771" s="470"/>
      <c r="T4771" s="875"/>
      <c r="U4771" s="335"/>
      <c r="V4771" s="875"/>
      <c r="W4771" s="350"/>
      <c r="X4771" s="350"/>
      <c r="Y4771" s="875"/>
      <c r="Z4771" s="335"/>
      <c r="AA4771" s="875"/>
      <c r="AB4771" s="470"/>
      <c r="AC4771" s="483"/>
      <c r="AD4771" s="466"/>
      <c r="AE4771" s="467"/>
    </row>
    <row r="4772" spans="2:31" ht="3.65" customHeight="1">
      <c r="B4772" s="212"/>
      <c r="K4772" s="343"/>
      <c r="P4772" s="466"/>
      <c r="Q4772" s="467"/>
      <c r="R4772" s="468"/>
      <c r="S4772" s="470"/>
      <c r="T4772" s="875"/>
      <c r="U4772" s="335"/>
      <c r="V4772" s="875"/>
      <c r="W4772" s="350"/>
      <c r="X4772" s="350"/>
      <c r="Y4772" s="875"/>
      <c r="Z4772" s="335"/>
      <c r="AA4772" s="875"/>
      <c r="AB4772" s="470"/>
      <c r="AC4772" s="483"/>
      <c r="AD4772" s="466"/>
      <c r="AE4772" s="467"/>
    </row>
    <row r="4773" spans="2:31" ht="3.65" customHeight="1">
      <c r="B4773" s="212"/>
      <c r="K4773" s="343"/>
      <c r="P4773" s="466"/>
      <c r="Q4773" s="467"/>
      <c r="R4773" s="468"/>
      <c r="S4773" s="470"/>
      <c r="T4773" s="875"/>
      <c r="U4773" s="335"/>
      <c r="V4773" s="875"/>
      <c r="W4773" s="350"/>
      <c r="X4773" s="350"/>
      <c r="Y4773" s="875"/>
      <c r="Z4773" s="335"/>
      <c r="AA4773" s="875"/>
      <c r="AB4773" s="470"/>
      <c r="AC4773" s="483"/>
      <c r="AD4773" s="466"/>
      <c r="AE4773" s="467"/>
    </row>
    <row r="4774" spans="2:31" ht="3.65" customHeight="1">
      <c r="B4774" s="212"/>
      <c r="K4774" s="343"/>
      <c r="P4774" s="466"/>
      <c r="Q4774" s="467"/>
      <c r="R4774" s="468"/>
      <c r="S4774" s="470"/>
      <c r="T4774" s="899"/>
      <c r="U4774" s="335"/>
      <c r="V4774" s="900"/>
      <c r="W4774" s="350"/>
      <c r="X4774" s="350"/>
      <c r="Y4774" s="899"/>
      <c r="Z4774" s="335"/>
      <c r="AA4774" s="900"/>
      <c r="AB4774" s="470"/>
      <c r="AC4774" s="483"/>
      <c r="AD4774" s="466"/>
      <c r="AE4774" s="467"/>
    </row>
    <row r="4775" spans="2:31" ht="3.65" customHeight="1">
      <c r="B4775" s="212"/>
      <c r="K4775" s="343"/>
      <c r="P4775" s="466"/>
      <c r="Q4775" s="467"/>
      <c r="R4775" s="468"/>
      <c r="S4775" s="470"/>
      <c r="T4775" s="902"/>
      <c r="U4775" s="903"/>
      <c r="V4775" s="904"/>
      <c r="W4775" s="350"/>
      <c r="X4775" s="350"/>
      <c r="Y4775" s="902"/>
      <c r="Z4775" s="903"/>
      <c r="AA4775" s="904"/>
      <c r="AB4775" s="470"/>
      <c r="AC4775" s="483"/>
      <c r="AD4775" s="466"/>
      <c r="AE4775" s="467"/>
    </row>
    <row r="4776" spans="2:31" ht="3.65" customHeight="1">
      <c r="B4776" s="212"/>
      <c r="K4776" s="343"/>
      <c r="P4776" s="466"/>
      <c r="Q4776" s="467"/>
      <c r="R4776" s="468"/>
      <c r="S4776" s="470"/>
      <c r="T4776" s="470"/>
      <c r="U4776" s="470"/>
      <c r="V4776" s="470"/>
      <c r="W4776" s="350"/>
      <c r="X4776" s="350"/>
      <c r="Y4776" s="470"/>
      <c r="Z4776" s="470"/>
      <c r="AA4776" s="470"/>
      <c r="AB4776" s="470"/>
      <c r="AC4776" s="483"/>
      <c r="AD4776" s="466"/>
      <c r="AE4776" s="467"/>
    </row>
    <row r="4777" spans="2:31" ht="3.65" customHeight="1">
      <c r="B4777" s="212"/>
      <c r="K4777" s="343"/>
      <c r="P4777" s="466"/>
      <c r="Q4777" s="467"/>
      <c r="R4777" s="468"/>
      <c r="S4777" s="470"/>
      <c r="T4777" s="470"/>
      <c r="U4777" s="470"/>
      <c r="V4777" s="470"/>
      <c r="W4777" s="350"/>
      <c r="X4777" s="350"/>
      <c r="Y4777" s="470"/>
      <c r="Z4777" s="470"/>
      <c r="AA4777" s="470"/>
      <c r="AB4777" s="470"/>
      <c r="AC4777" s="483"/>
      <c r="AD4777" s="466"/>
      <c r="AE4777" s="467"/>
    </row>
    <row r="4778" spans="2:31" ht="3.65" customHeight="1">
      <c r="B4778" s="212"/>
      <c r="K4778" s="343"/>
      <c r="P4778" s="466"/>
      <c r="Q4778" s="467"/>
      <c r="R4778" s="468"/>
      <c r="S4778" s="470"/>
      <c r="T4778" s="470"/>
      <c r="U4778" s="470"/>
      <c r="V4778" s="470"/>
      <c r="W4778" s="350"/>
      <c r="X4778" s="350"/>
      <c r="Y4778" s="470"/>
      <c r="Z4778" s="470"/>
      <c r="AA4778" s="470"/>
      <c r="AB4778" s="470"/>
      <c r="AC4778" s="483"/>
      <c r="AD4778" s="466"/>
      <c r="AE4778" s="467"/>
    </row>
    <row r="4779" spans="2:31" ht="3.65" customHeight="1">
      <c r="B4779" s="212"/>
      <c r="K4779" s="343"/>
      <c r="P4779" s="466"/>
      <c r="Q4779" s="467"/>
      <c r="R4779" s="468"/>
      <c r="S4779" s="470"/>
      <c r="T4779" s="470"/>
      <c r="U4779" s="470"/>
      <c r="V4779" s="470"/>
      <c r="W4779" s="350"/>
      <c r="X4779" s="350"/>
      <c r="Y4779" s="470"/>
      <c r="Z4779" s="470"/>
      <c r="AA4779" s="470"/>
      <c r="AB4779" s="470"/>
      <c r="AC4779" s="483"/>
      <c r="AD4779" s="466"/>
      <c r="AE4779" s="467"/>
    </row>
    <row r="4780" spans="2:31" ht="3.65" customHeight="1">
      <c r="B4780" s="212"/>
      <c r="K4780" s="343"/>
      <c r="P4780" s="466"/>
      <c r="Q4780" s="467"/>
      <c r="R4780" s="468"/>
      <c r="S4780" s="470"/>
      <c r="T4780" s="470"/>
      <c r="U4780" s="470"/>
      <c r="V4780" s="470"/>
      <c r="W4780" s="350"/>
      <c r="X4780" s="350"/>
      <c r="Y4780" s="470"/>
      <c r="Z4780" s="470"/>
      <c r="AA4780" s="470"/>
      <c r="AB4780" s="470"/>
      <c r="AC4780" s="483"/>
      <c r="AD4780" s="466"/>
      <c r="AE4780" s="467"/>
    </row>
    <row r="4781" spans="2:31" ht="3.65" customHeight="1">
      <c r="B4781" s="212"/>
      <c r="K4781" s="343"/>
      <c r="P4781" s="466"/>
      <c r="Q4781" s="467"/>
      <c r="R4781" s="468"/>
      <c r="S4781" s="470"/>
      <c r="T4781" s="470"/>
      <c r="U4781" s="470"/>
      <c r="V4781" s="470"/>
      <c r="W4781" s="350"/>
      <c r="X4781" s="350"/>
      <c r="Y4781" s="470"/>
      <c r="Z4781" s="470"/>
      <c r="AA4781" s="470"/>
      <c r="AB4781" s="470"/>
      <c r="AC4781" s="483"/>
      <c r="AD4781" s="466"/>
      <c r="AE4781" s="467"/>
    </row>
    <row r="4782" spans="2:31" ht="3.65" customHeight="1">
      <c r="B4782" s="212"/>
      <c r="K4782" s="343"/>
      <c r="P4782" s="466"/>
      <c r="Q4782" s="467"/>
      <c r="R4782" s="468"/>
      <c r="S4782" s="470"/>
      <c r="T4782" s="470"/>
      <c r="U4782" s="470"/>
      <c r="V4782" s="470"/>
      <c r="W4782" s="350"/>
      <c r="X4782" s="350"/>
      <c r="Y4782" s="470"/>
      <c r="Z4782" s="470"/>
      <c r="AA4782" s="470"/>
      <c r="AB4782" s="470"/>
      <c r="AC4782" s="483"/>
      <c r="AD4782" s="466"/>
      <c r="AE4782" s="467"/>
    </row>
    <row r="4783" spans="2:31" ht="3.65" customHeight="1">
      <c r="B4783" s="212"/>
      <c r="K4783" s="343"/>
      <c r="P4783" s="466"/>
      <c r="Q4783" s="467"/>
      <c r="R4783" s="468"/>
      <c r="S4783" s="470"/>
      <c r="T4783" s="470"/>
      <c r="U4783" s="470"/>
      <c r="V4783" s="470"/>
      <c r="W4783" s="350"/>
      <c r="X4783" s="350"/>
      <c r="Y4783" s="470"/>
      <c r="Z4783" s="470"/>
      <c r="AA4783" s="470"/>
      <c r="AB4783" s="470"/>
      <c r="AC4783" s="483"/>
      <c r="AD4783" s="466"/>
      <c r="AE4783" s="467"/>
    </row>
    <row r="4784" spans="2:31" ht="3.65" customHeight="1">
      <c r="B4784" s="212"/>
      <c r="K4784" s="343"/>
      <c r="P4784" s="466"/>
      <c r="Q4784" s="467"/>
      <c r="R4784" s="468"/>
      <c r="S4784" s="470"/>
      <c r="T4784" s="470"/>
      <c r="U4784" s="470"/>
      <c r="V4784" s="470"/>
      <c r="W4784" s="350"/>
      <c r="X4784" s="350"/>
      <c r="Y4784" s="470"/>
      <c r="Z4784" s="470"/>
      <c r="AA4784" s="470"/>
      <c r="AB4784" s="470"/>
      <c r="AC4784" s="483"/>
      <c r="AD4784" s="466"/>
      <c r="AE4784" s="467"/>
    </row>
    <row r="4785" spans="2:31" ht="3.65" customHeight="1">
      <c r="B4785" s="212"/>
      <c r="K4785" s="343"/>
      <c r="P4785" s="466"/>
      <c r="Q4785" s="467"/>
      <c r="R4785" s="468"/>
      <c r="S4785" s="470"/>
      <c r="T4785" s="470"/>
      <c r="U4785" s="470"/>
      <c r="V4785" s="470"/>
      <c r="W4785" s="350"/>
      <c r="X4785" s="350"/>
      <c r="Y4785" s="470"/>
      <c r="Z4785" s="470"/>
      <c r="AA4785" s="470"/>
      <c r="AB4785" s="470"/>
      <c r="AC4785" s="483"/>
      <c r="AD4785" s="466"/>
      <c r="AE4785" s="467"/>
    </row>
    <row r="4786" spans="2:31" ht="3.65" customHeight="1">
      <c r="B4786" s="212"/>
      <c r="K4786" s="343"/>
      <c r="P4786" s="466"/>
      <c r="Q4786" s="467"/>
      <c r="R4786" s="468"/>
      <c r="S4786" s="470"/>
      <c r="T4786" s="470"/>
      <c r="U4786" s="470"/>
      <c r="V4786" s="470"/>
      <c r="W4786" s="350"/>
      <c r="X4786" s="350"/>
      <c r="Y4786" s="470"/>
      <c r="Z4786" s="470"/>
      <c r="AA4786" s="470"/>
      <c r="AB4786" s="470"/>
      <c r="AC4786" s="483"/>
      <c r="AD4786" s="466"/>
      <c r="AE4786" s="467"/>
    </row>
    <row r="4787" spans="2:31" ht="3.65" customHeight="1">
      <c r="B4787" s="212"/>
      <c r="K4787" s="343"/>
      <c r="P4787" s="466"/>
      <c r="Q4787" s="467"/>
      <c r="R4787" s="468"/>
      <c r="S4787" s="470"/>
      <c r="T4787" s="470"/>
      <c r="U4787" s="470"/>
      <c r="V4787" s="470"/>
      <c r="W4787" s="350"/>
      <c r="X4787" s="350"/>
      <c r="Y4787" s="470"/>
      <c r="Z4787" s="470"/>
      <c r="AA4787" s="470"/>
      <c r="AB4787" s="470"/>
      <c r="AC4787" s="483"/>
      <c r="AD4787" s="466"/>
      <c r="AE4787" s="467"/>
    </row>
    <row r="4788" spans="2:31" ht="3.65" customHeight="1">
      <c r="B4788" s="212"/>
      <c r="K4788" s="343"/>
      <c r="P4788" s="466"/>
      <c r="Q4788" s="467"/>
      <c r="R4788" s="468"/>
      <c r="S4788" s="470"/>
      <c r="T4788" s="470"/>
      <c r="U4788" s="470"/>
      <c r="V4788" s="470"/>
      <c r="W4788" s="350"/>
      <c r="X4788" s="350"/>
      <c r="Y4788" s="470"/>
      <c r="Z4788" s="470"/>
      <c r="AA4788" s="470"/>
      <c r="AB4788" s="470"/>
      <c r="AC4788" s="483"/>
      <c r="AD4788" s="466"/>
      <c r="AE4788" s="467"/>
    </row>
    <row r="4789" spans="2:31" ht="3.65" customHeight="1">
      <c r="B4789" s="212"/>
      <c r="K4789" s="343"/>
      <c r="P4789" s="466"/>
      <c r="Q4789" s="467"/>
      <c r="R4789" s="468"/>
      <c r="S4789" s="470"/>
      <c r="T4789" s="470"/>
      <c r="U4789" s="470"/>
      <c r="V4789" s="470"/>
      <c r="W4789" s="350"/>
      <c r="X4789" s="350"/>
      <c r="Y4789" s="470"/>
      <c r="Z4789" s="470"/>
      <c r="AA4789" s="470"/>
      <c r="AB4789" s="470"/>
      <c r="AC4789" s="483"/>
      <c r="AD4789" s="466"/>
      <c r="AE4789" s="467"/>
    </row>
    <row r="4790" spans="2:31" ht="3.65" customHeight="1">
      <c r="B4790" s="212"/>
      <c r="K4790" s="343"/>
      <c r="P4790" s="466"/>
      <c r="Q4790" s="467"/>
      <c r="R4790" s="468"/>
      <c r="S4790" s="470"/>
      <c r="T4790" s="470"/>
      <c r="U4790" s="470"/>
      <c r="V4790" s="470"/>
      <c r="W4790" s="350"/>
      <c r="X4790" s="350"/>
      <c r="Y4790" s="470"/>
      <c r="Z4790" s="470"/>
      <c r="AA4790" s="470"/>
      <c r="AB4790" s="470"/>
      <c r="AC4790" s="483"/>
      <c r="AD4790" s="466"/>
      <c r="AE4790" s="467"/>
    </row>
    <row r="4791" spans="2:31" ht="3.65" customHeight="1">
      <c r="B4791" s="212"/>
      <c r="K4791" s="343"/>
      <c r="P4791" s="466"/>
      <c r="Q4791" s="467"/>
      <c r="R4791" s="468"/>
      <c r="S4791" s="470"/>
      <c r="T4791" s="470"/>
      <c r="U4791" s="470"/>
      <c r="V4791" s="470"/>
      <c r="W4791" s="350"/>
      <c r="X4791" s="350"/>
      <c r="Y4791" s="470"/>
      <c r="Z4791" s="470"/>
      <c r="AA4791" s="470"/>
      <c r="AB4791" s="470"/>
      <c r="AC4791" s="483"/>
      <c r="AD4791" s="466"/>
      <c r="AE4791" s="467"/>
    </row>
    <row r="4792" spans="2:31" ht="3.65" customHeight="1">
      <c r="B4792" s="212"/>
      <c r="K4792" s="343"/>
      <c r="P4792" s="466"/>
      <c r="Q4792" s="467"/>
      <c r="R4792" s="468"/>
      <c r="S4792" s="470"/>
      <c r="T4792" s="470"/>
      <c r="U4792" s="470"/>
      <c r="V4792" s="470"/>
      <c r="W4792" s="350"/>
      <c r="X4792" s="350"/>
      <c r="Y4792" s="470"/>
      <c r="Z4792" s="470"/>
      <c r="AA4792" s="470"/>
      <c r="AB4792" s="470"/>
      <c r="AC4792" s="483"/>
      <c r="AD4792" s="466"/>
      <c r="AE4792" s="467"/>
    </row>
    <row r="4793" spans="2:31" ht="3.65" customHeight="1">
      <c r="B4793" s="212"/>
      <c r="K4793" s="343"/>
      <c r="P4793" s="466"/>
      <c r="Q4793" s="467"/>
      <c r="R4793" s="468"/>
      <c r="S4793" s="470"/>
      <c r="T4793" s="470"/>
      <c r="U4793" s="470"/>
      <c r="V4793" s="470"/>
      <c r="W4793" s="350"/>
      <c r="X4793" s="350"/>
      <c r="Y4793" s="470"/>
      <c r="Z4793" s="470"/>
      <c r="AA4793" s="470"/>
      <c r="AB4793" s="470"/>
      <c r="AC4793" s="483"/>
      <c r="AD4793" s="466"/>
      <c r="AE4793" s="467"/>
    </row>
    <row r="4794" spans="2:31" ht="3.65" customHeight="1">
      <c r="B4794" s="212"/>
      <c r="K4794" s="343"/>
      <c r="P4794" s="466"/>
      <c r="Q4794" s="467"/>
      <c r="R4794" s="468"/>
      <c r="S4794" s="470"/>
      <c r="T4794" s="470"/>
      <c r="U4794" s="470"/>
      <c r="V4794" s="470"/>
      <c r="W4794" s="350"/>
      <c r="X4794" s="350"/>
      <c r="Y4794" s="470"/>
      <c r="Z4794" s="470"/>
      <c r="AA4794" s="470"/>
      <c r="AB4794" s="470"/>
      <c r="AC4794" s="483"/>
      <c r="AD4794" s="466"/>
      <c r="AE4794" s="467"/>
    </row>
    <row r="4795" spans="2:31" ht="3.65" customHeight="1">
      <c r="B4795" s="212"/>
      <c r="K4795" s="343"/>
      <c r="P4795" s="466"/>
      <c r="Q4795" s="467"/>
      <c r="R4795" s="482"/>
      <c r="S4795" s="470"/>
      <c r="T4795" s="470"/>
      <c r="U4795" s="470"/>
      <c r="V4795" s="470"/>
      <c r="W4795" s="350"/>
      <c r="X4795" s="350"/>
      <c r="Y4795" s="470"/>
      <c r="Z4795" s="470"/>
      <c r="AA4795" s="470"/>
      <c r="AB4795" s="470"/>
      <c r="AC4795" s="483"/>
      <c r="AD4795" s="466"/>
      <c r="AE4795" s="467"/>
    </row>
    <row r="4796" spans="2:31" ht="3.65" customHeight="1">
      <c r="B4796" s="212"/>
      <c r="K4796" s="343"/>
      <c r="P4796" s="466"/>
      <c r="Q4796" s="467"/>
      <c r="R4796" s="468"/>
      <c r="S4796" s="470"/>
      <c r="T4796" s="470"/>
      <c r="U4796" s="470"/>
      <c r="V4796" s="470"/>
      <c r="W4796" s="470"/>
      <c r="X4796" s="470"/>
      <c r="Y4796" s="470"/>
      <c r="Z4796" s="470"/>
      <c r="AA4796" s="470"/>
      <c r="AB4796" s="470"/>
      <c r="AC4796" s="483"/>
      <c r="AD4796" s="466"/>
      <c r="AE4796" s="467"/>
    </row>
    <row r="4797" spans="2:31" ht="3.65" customHeight="1">
      <c r="B4797" s="212"/>
      <c r="K4797" s="343"/>
      <c r="P4797" s="466"/>
      <c r="Q4797" s="467"/>
      <c r="R4797" s="468"/>
      <c r="S4797" s="470"/>
      <c r="T4797" s="470"/>
      <c r="U4797" s="470"/>
      <c r="V4797" s="470"/>
      <c r="W4797" s="470"/>
      <c r="X4797" s="470"/>
      <c r="Y4797" s="470"/>
      <c r="Z4797" s="470"/>
      <c r="AA4797" s="470"/>
      <c r="AB4797" s="470"/>
      <c r="AC4797" s="470"/>
      <c r="AD4797" s="466"/>
      <c r="AE4797" s="467"/>
    </row>
    <row r="4798" spans="2:31" ht="3.65" customHeight="1">
      <c r="B4798" s="212"/>
      <c r="K4798" s="343"/>
      <c r="P4798" s="466"/>
      <c r="Q4798" s="467"/>
      <c r="R4798" s="468"/>
      <c r="S4798" s="470"/>
      <c r="T4798" s="470"/>
      <c r="U4798" s="470"/>
      <c r="V4798" s="470"/>
      <c r="W4798" s="470"/>
      <c r="X4798" s="470"/>
      <c r="Y4798" s="470"/>
      <c r="Z4798" s="470"/>
      <c r="AA4798" s="470"/>
      <c r="AB4798" s="470"/>
      <c r="AC4798" s="470"/>
      <c r="AD4798" s="466"/>
      <c r="AE4798" s="467"/>
    </row>
    <row r="4799" spans="2:31" ht="3.65" customHeight="1">
      <c r="B4799" s="212"/>
      <c r="K4799" s="343"/>
      <c r="P4799" s="466"/>
      <c r="Q4799" s="467"/>
      <c r="R4799" s="468"/>
      <c r="S4799" s="470"/>
      <c r="T4799" s="470"/>
      <c r="U4799" s="470"/>
      <c r="V4799" s="470"/>
      <c r="W4799" s="470"/>
      <c r="X4799" s="470"/>
      <c r="Y4799" s="470"/>
      <c r="Z4799" s="470"/>
      <c r="AA4799" s="470"/>
      <c r="AB4799" s="470"/>
      <c r="AC4799" s="470"/>
      <c r="AD4799" s="466"/>
      <c r="AE4799" s="467"/>
    </row>
    <row r="4800" spans="2:31" ht="3.65" customHeight="1">
      <c r="B4800" s="212"/>
      <c r="K4800" s="343"/>
      <c r="P4800" s="466"/>
      <c r="Q4800" s="467"/>
      <c r="R4800" s="468"/>
      <c r="S4800" s="470"/>
      <c r="T4800" s="470"/>
      <c r="U4800" s="470"/>
      <c r="V4800" s="470"/>
      <c r="W4800" s="470"/>
      <c r="X4800" s="470"/>
      <c r="Y4800" s="470"/>
      <c r="Z4800" s="470"/>
      <c r="AA4800" s="470"/>
      <c r="AB4800" s="470"/>
      <c r="AC4800" s="470"/>
      <c r="AD4800" s="466"/>
      <c r="AE4800" s="467"/>
    </row>
    <row r="4801" spans="2:31" ht="3.65" customHeight="1">
      <c r="B4801" s="212"/>
      <c r="K4801" s="343"/>
      <c r="P4801" s="466"/>
      <c r="Q4801" s="467"/>
      <c r="R4801" s="468"/>
      <c r="S4801" s="470"/>
      <c r="T4801" s="470"/>
      <c r="U4801" s="470"/>
      <c r="V4801" s="470"/>
      <c r="W4801" s="470"/>
      <c r="X4801" s="470"/>
      <c r="Y4801" s="470"/>
      <c r="Z4801" s="470"/>
      <c r="AA4801" s="470"/>
      <c r="AB4801" s="470"/>
      <c r="AC4801" s="470"/>
      <c r="AD4801" s="466"/>
      <c r="AE4801" s="467"/>
    </row>
    <row r="4802" spans="2:31" ht="3.65" customHeight="1">
      <c r="B4802" s="212"/>
      <c r="K4802" s="343"/>
      <c r="P4802" s="466"/>
      <c r="Q4802" s="467"/>
      <c r="R4802" s="468"/>
      <c r="S4802" s="470"/>
      <c r="T4802" s="470"/>
      <c r="U4802" s="470"/>
      <c r="V4802" s="470"/>
      <c r="W4802" s="470"/>
      <c r="X4802" s="470"/>
      <c r="Y4802" s="470"/>
      <c r="Z4802" s="470"/>
      <c r="AA4802" s="470"/>
      <c r="AB4802" s="470"/>
      <c r="AC4802" s="470"/>
      <c r="AD4802" s="466"/>
      <c r="AE4802" s="467"/>
    </row>
    <row r="4803" spans="2:31" ht="3.65" customHeight="1">
      <c r="B4803" s="212"/>
      <c r="K4803" s="343"/>
      <c r="P4803" s="466"/>
      <c r="Q4803" s="467"/>
      <c r="R4803" s="468"/>
      <c r="S4803" s="470"/>
      <c r="T4803" s="470"/>
      <c r="U4803" s="470"/>
      <c r="V4803" s="470"/>
      <c r="W4803" s="470"/>
      <c r="X4803" s="470"/>
      <c r="Y4803" s="470"/>
      <c r="Z4803" s="470"/>
      <c r="AA4803" s="470"/>
      <c r="AB4803" s="470"/>
      <c r="AC4803" s="470"/>
      <c r="AD4803" s="466"/>
      <c r="AE4803" s="467"/>
    </row>
    <row r="4804" spans="2:31" ht="3.65" customHeight="1">
      <c r="B4804" s="212"/>
      <c r="K4804" s="343"/>
      <c r="P4804" s="466"/>
      <c r="Q4804" s="467"/>
      <c r="R4804" s="468"/>
      <c r="S4804" s="470"/>
      <c r="T4804" s="470"/>
      <c r="U4804" s="470"/>
      <c r="V4804" s="470"/>
      <c r="W4804" s="470"/>
      <c r="X4804" s="470"/>
      <c r="Y4804" s="470"/>
      <c r="Z4804" s="470"/>
      <c r="AA4804" s="470"/>
      <c r="AB4804" s="470"/>
      <c r="AC4804" s="470"/>
      <c r="AD4804" s="466"/>
      <c r="AE4804" s="467"/>
    </row>
    <row r="4805" spans="2:31" ht="3.65" customHeight="1">
      <c r="B4805" s="212"/>
      <c r="K4805" s="343"/>
      <c r="P4805" s="466"/>
      <c r="Q4805" s="467"/>
      <c r="R4805" s="468"/>
      <c r="S4805" s="470"/>
      <c r="T4805" s="470"/>
      <c r="U4805" s="470"/>
      <c r="V4805" s="470"/>
      <c r="W4805" s="470"/>
      <c r="X4805" s="470"/>
      <c r="Y4805" s="470"/>
      <c r="Z4805" s="470"/>
      <c r="AA4805" s="470"/>
      <c r="AB4805" s="470"/>
      <c r="AC4805" s="470"/>
      <c r="AD4805" s="466"/>
      <c r="AE4805" s="467"/>
    </row>
    <row r="4806" spans="2:31" ht="3.65" customHeight="1">
      <c r="B4806" s="212"/>
      <c r="K4806" s="343"/>
      <c r="P4806" s="466"/>
      <c r="Q4806" s="467"/>
      <c r="R4806" s="468"/>
      <c r="S4806" s="470"/>
      <c r="T4806" s="470"/>
      <c r="U4806" s="470"/>
      <c r="V4806" s="470"/>
      <c r="W4806" s="470"/>
      <c r="X4806" s="470"/>
      <c r="Y4806" s="470"/>
      <c r="Z4806" s="470"/>
      <c r="AA4806" s="470"/>
      <c r="AB4806" s="470"/>
      <c r="AC4806" s="470"/>
      <c r="AD4806" s="466"/>
      <c r="AE4806" s="467"/>
    </row>
    <row r="4807" spans="2:31" ht="3.65" customHeight="1">
      <c r="B4807" s="212"/>
      <c r="K4807" s="343"/>
      <c r="P4807" s="466"/>
      <c r="Q4807" s="467"/>
      <c r="R4807" s="468"/>
      <c r="S4807" s="470"/>
      <c r="T4807" s="470"/>
      <c r="U4807" s="470"/>
      <c r="V4807" s="470"/>
      <c r="W4807" s="470"/>
      <c r="X4807" s="470"/>
      <c r="Y4807" s="470"/>
      <c r="Z4807" s="470"/>
      <c r="AA4807" s="470"/>
      <c r="AB4807" s="470"/>
      <c r="AC4807" s="470"/>
      <c r="AD4807" s="466"/>
      <c r="AE4807" s="467"/>
    </row>
    <row r="4808" spans="2:31" ht="3.65" customHeight="1">
      <c r="B4808" s="212"/>
      <c r="K4808" s="343"/>
      <c r="P4808" s="466"/>
      <c r="Q4808" s="467"/>
      <c r="R4808" s="468"/>
      <c r="S4808" s="470"/>
      <c r="T4808" s="470"/>
      <c r="U4808" s="470"/>
      <c r="V4808" s="470"/>
      <c r="W4808" s="470"/>
      <c r="X4808" s="470"/>
      <c r="Y4808" s="470"/>
      <c r="Z4808" s="470"/>
      <c r="AA4808" s="470"/>
      <c r="AB4808" s="470"/>
      <c r="AC4808" s="470"/>
      <c r="AD4808" s="466"/>
      <c r="AE4808" s="467"/>
    </row>
    <row r="4809" spans="2:31" ht="3.65" customHeight="1">
      <c r="B4809" s="212"/>
      <c r="K4809" s="343"/>
      <c r="P4809" s="466"/>
      <c r="Q4809" s="467"/>
      <c r="R4809" s="468"/>
      <c r="S4809" s="470"/>
      <c r="T4809" s="470"/>
      <c r="U4809" s="470"/>
      <c r="V4809" s="470"/>
      <c r="W4809" s="470"/>
      <c r="X4809" s="470"/>
      <c r="Y4809" s="470"/>
      <c r="Z4809" s="470"/>
      <c r="AA4809" s="470"/>
      <c r="AB4809" s="470"/>
      <c r="AC4809" s="470"/>
      <c r="AD4809" s="466"/>
      <c r="AE4809" s="467"/>
    </row>
    <row r="4810" spans="2:31" ht="3.65" customHeight="1">
      <c r="B4810" s="212"/>
      <c r="K4810" s="343"/>
      <c r="P4810" s="466"/>
      <c r="Q4810" s="467"/>
      <c r="R4810" s="468"/>
      <c r="S4810" s="470"/>
      <c r="T4810" s="470"/>
      <c r="U4810" s="470"/>
      <c r="V4810" s="470"/>
      <c r="W4810" s="470"/>
      <c r="X4810" s="470"/>
      <c r="Y4810" s="470"/>
      <c r="Z4810" s="470"/>
      <c r="AA4810" s="470"/>
      <c r="AB4810" s="470"/>
      <c r="AC4810" s="470"/>
      <c r="AD4810" s="466"/>
      <c r="AE4810" s="467"/>
    </row>
    <row r="4811" spans="2:31" ht="3.65" customHeight="1">
      <c r="B4811" s="212"/>
      <c r="K4811" s="343"/>
      <c r="P4811" s="466"/>
      <c r="Q4811" s="467"/>
      <c r="R4811" s="468"/>
      <c r="S4811" s="470"/>
      <c r="T4811" s="470"/>
      <c r="U4811" s="470"/>
      <c r="V4811" s="470"/>
      <c r="W4811" s="470"/>
      <c r="X4811" s="470"/>
      <c r="Y4811" s="470"/>
      <c r="Z4811" s="470"/>
      <c r="AA4811" s="470"/>
      <c r="AB4811" s="470"/>
      <c r="AC4811" s="470"/>
      <c r="AD4811" s="466"/>
      <c r="AE4811" s="467"/>
    </row>
    <row r="4812" spans="2:31" ht="3.65" customHeight="1">
      <c r="B4812" s="212"/>
      <c r="K4812" s="343"/>
      <c r="P4812" s="466"/>
      <c r="Q4812" s="467"/>
      <c r="R4812" s="468"/>
      <c r="S4812" s="470"/>
      <c r="T4812" s="470"/>
      <c r="U4812" s="470"/>
      <c r="V4812" s="470"/>
      <c r="W4812" s="470"/>
      <c r="X4812" s="470"/>
      <c r="Y4812" s="470"/>
      <c r="Z4812" s="470"/>
      <c r="AA4812" s="470"/>
      <c r="AB4812" s="470"/>
      <c r="AC4812" s="483"/>
      <c r="AD4812" s="466"/>
      <c r="AE4812" s="467"/>
    </row>
    <row r="4813" spans="2:31" ht="3.65" customHeight="1">
      <c r="B4813" s="212"/>
      <c r="K4813" s="343"/>
      <c r="P4813" s="466"/>
      <c r="Q4813" s="467"/>
      <c r="R4813" s="496"/>
      <c r="S4813" s="470"/>
      <c r="T4813" s="470"/>
      <c r="U4813" s="470"/>
      <c r="V4813" s="470"/>
      <c r="W4813" s="470"/>
      <c r="X4813" s="470"/>
      <c r="Y4813" s="470"/>
      <c r="Z4813" s="470"/>
      <c r="AA4813" s="470"/>
      <c r="AB4813" s="470"/>
      <c r="AC4813" s="409"/>
      <c r="AD4813" s="466"/>
      <c r="AE4813" s="467"/>
    </row>
    <row r="4814" spans="2:31" ht="3.65" customHeight="1">
      <c r="B4814" s="212"/>
      <c r="K4814" s="343"/>
      <c r="P4814" s="466"/>
      <c r="Q4814" s="467"/>
      <c r="R4814" s="351"/>
      <c r="S4814" s="352"/>
      <c r="T4814" s="352"/>
      <c r="U4814" s="352"/>
      <c r="V4814" s="352"/>
      <c r="W4814" s="352"/>
      <c r="X4814" s="352"/>
      <c r="Y4814" s="352"/>
      <c r="Z4814" s="352"/>
      <c r="AA4814" s="352"/>
      <c r="AB4814" s="352"/>
      <c r="AC4814" s="361"/>
      <c r="AD4814" s="466"/>
      <c r="AE4814" s="467"/>
    </row>
    <row r="4815" spans="2:31" ht="3.65" customHeight="1">
      <c r="B4815" s="212"/>
      <c r="K4815" s="343"/>
      <c r="P4815" s="466"/>
      <c r="Q4815" s="467"/>
      <c r="R4815" s="351"/>
      <c r="S4815" s="352"/>
      <c r="T4815" s="352"/>
      <c r="U4815" s="352"/>
      <c r="V4815" s="352"/>
      <c r="W4815" s="352"/>
      <c r="X4815" s="352"/>
      <c r="Y4815" s="352"/>
      <c r="Z4815" s="352"/>
      <c r="AA4815" s="352"/>
      <c r="AB4815" s="352"/>
      <c r="AC4815" s="361"/>
      <c r="AD4815" s="466"/>
      <c r="AE4815" s="467"/>
    </row>
    <row r="4816" spans="2:31" ht="3.65" customHeight="1">
      <c r="B4816" s="212"/>
      <c r="K4816" s="343"/>
      <c r="P4816" s="466"/>
      <c r="Q4816" s="467"/>
      <c r="R4816" s="351"/>
      <c r="S4816" s="352"/>
      <c r="T4816" s="352"/>
      <c r="U4816" s="352"/>
      <c r="V4816" s="352"/>
      <c r="W4816" s="352"/>
      <c r="X4816" s="352"/>
      <c r="Y4816" s="352"/>
      <c r="Z4816" s="352"/>
      <c r="AA4816" s="352"/>
      <c r="AB4816" s="352"/>
      <c r="AC4816" s="361"/>
      <c r="AD4816" s="466"/>
      <c r="AE4816" s="467"/>
    </row>
    <row r="4817" spans="2:109" ht="3.65" customHeight="1">
      <c r="B4817" s="212"/>
      <c r="K4817" s="343"/>
      <c r="P4817" s="466"/>
      <c r="Q4817" s="467"/>
      <c r="R4817" s="468"/>
      <c r="S4817" s="470"/>
      <c r="T4817" s="470"/>
      <c r="U4817" s="470"/>
      <c r="V4817" s="470"/>
      <c r="W4817" s="470"/>
      <c r="X4817" s="470"/>
      <c r="Y4817" s="470"/>
      <c r="Z4817" s="470"/>
      <c r="AA4817" s="470"/>
      <c r="AB4817" s="470"/>
      <c r="AC4817" s="470"/>
      <c r="AD4817" s="466"/>
      <c r="AE4817" s="467"/>
    </row>
    <row r="4818" spans="2:109" ht="3.65" customHeight="1">
      <c r="B4818" s="212"/>
      <c r="K4818" s="343"/>
      <c r="P4818" s="466"/>
      <c r="Q4818" s="467"/>
      <c r="R4818" s="468"/>
      <c r="S4818" s="470"/>
      <c r="T4818" s="470"/>
      <c r="U4818" s="470"/>
      <c r="V4818" s="470"/>
      <c r="W4818" s="470"/>
      <c r="X4818" s="470"/>
      <c r="Y4818" s="470"/>
      <c r="Z4818" s="470"/>
      <c r="AA4818" s="470"/>
      <c r="AB4818" s="470"/>
      <c r="AC4818" s="470"/>
      <c r="AD4818" s="466"/>
      <c r="AE4818" s="467"/>
    </row>
    <row r="4819" spans="2:109" ht="3.65" customHeight="1">
      <c r="B4819" s="212"/>
      <c r="K4819" s="343"/>
      <c r="P4819" s="466"/>
      <c r="Q4819" s="467"/>
      <c r="R4819" s="482"/>
      <c r="S4819" s="470"/>
      <c r="T4819" s="470"/>
      <c r="U4819" s="470"/>
      <c r="V4819" s="470"/>
      <c r="W4819" s="470"/>
      <c r="X4819" s="470"/>
      <c r="Y4819" s="470"/>
      <c r="Z4819" s="470"/>
      <c r="AA4819" s="470"/>
      <c r="AB4819" s="470"/>
      <c r="AC4819" s="470"/>
      <c r="AD4819" s="466"/>
      <c r="AE4819" s="467"/>
    </row>
    <row r="4820" spans="2:109" ht="3.65" customHeight="1">
      <c r="B4820" s="212"/>
      <c r="K4820" s="343"/>
      <c r="P4820" s="466"/>
      <c r="Q4820" s="467"/>
      <c r="R4820" s="468"/>
      <c r="S4820" s="470"/>
      <c r="T4820" s="470"/>
      <c r="U4820" s="470"/>
      <c r="V4820" s="470"/>
      <c r="W4820" s="470"/>
      <c r="X4820" s="470"/>
      <c r="Y4820" s="470"/>
      <c r="Z4820" s="994" t="s">
        <v>220</v>
      </c>
      <c r="AA4820" s="994"/>
      <c r="AB4820" s="994"/>
      <c r="AC4820" s="995"/>
      <c r="AD4820" s="466"/>
      <c r="AE4820" s="467"/>
    </row>
    <row r="4821" spans="2:109" ht="3.65" customHeight="1">
      <c r="B4821" s="212"/>
      <c r="K4821" s="343"/>
      <c r="P4821" s="466"/>
      <c r="Q4821" s="467"/>
      <c r="R4821" s="496"/>
      <c r="S4821" s="470"/>
      <c r="T4821" s="470"/>
      <c r="U4821" s="470"/>
      <c r="V4821" s="470"/>
      <c r="W4821" s="470"/>
      <c r="X4821" s="470"/>
      <c r="Y4821" s="470"/>
      <c r="Z4821" s="994"/>
      <c r="AA4821" s="994"/>
      <c r="AB4821" s="994"/>
      <c r="AC4821" s="995"/>
      <c r="AD4821" s="466"/>
      <c r="AE4821" s="467"/>
    </row>
    <row r="4822" spans="2:109" ht="3.65" customHeight="1">
      <c r="B4822" s="212"/>
      <c r="K4822" s="343"/>
      <c r="P4822" s="466"/>
      <c r="Q4822" s="467"/>
      <c r="R4822" s="497"/>
      <c r="S4822" s="498"/>
      <c r="T4822" s="498"/>
      <c r="U4822" s="498"/>
      <c r="V4822" s="498"/>
      <c r="W4822" s="498"/>
      <c r="X4822" s="498"/>
      <c r="Y4822" s="498"/>
      <c r="Z4822" s="1542"/>
      <c r="AA4822" s="1542"/>
      <c r="AB4822" s="1542"/>
      <c r="AC4822" s="1545"/>
      <c r="AD4822" s="466"/>
      <c r="AE4822" s="467"/>
    </row>
    <row r="4823" spans="2:109" ht="3.65" customHeight="1">
      <c r="B4823" s="212"/>
      <c r="K4823" s="343"/>
      <c r="P4823" s="486"/>
      <c r="Q4823" s="487"/>
      <c r="R4823" s="487"/>
      <c r="S4823" s="487"/>
      <c r="T4823" s="487"/>
      <c r="U4823" s="487"/>
      <c r="V4823" s="487"/>
      <c r="W4823" s="487"/>
      <c r="X4823" s="487"/>
      <c r="Y4823" s="487"/>
      <c r="Z4823" s="487"/>
      <c r="AA4823" s="487"/>
      <c r="AB4823" s="487"/>
      <c r="AC4823" s="487"/>
      <c r="AD4823" s="487"/>
      <c r="AE4823" s="488"/>
    </row>
    <row r="4824" spans="2:109" ht="3.65" customHeight="1">
      <c r="B4824" s="212"/>
      <c r="K4824" s="343"/>
      <c r="P4824" s="489"/>
      <c r="Q4824" s="490"/>
      <c r="R4824" s="490"/>
      <c r="S4824" s="490"/>
      <c r="T4824" s="490"/>
      <c r="U4824" s="490"/>
      <c r="V4824" s="490"/>
      <c r="W4824" s="490"/>
      <c r="X4824" s="490"/>
      <c r="Y4824" s="490"/>
      <c r="Z4824" s="490"/>
      <c r="AA4824" s="490"/>
      <c r="AB4824" s="490"/>
      <c r="AC4824" s="490"/>
      <c r="AD4824" s="490"/>
      <c r="AE4824" s="491"/>
    </row>
    <row r="4825" spans="2:109" ht="3.65" customHeight="1">
      <c r="B4825" s="212"/>
      <c r="K4825" s="343"/>
      <c r="P4825" s="476"/>
      <c r="Q4825" s="477"/>
      <c r="R4825" s="477"/>
      <c r="S4825" s="477"/>
      <c r="T4825" s="477"/>
      <c r="U4825" s="477"/>
      <c r="V4825" s="477"/>
      <c r="W4825" s="477"/>
      <c r="X4825" s="477"/>
      <c r="Y4825" s="477"/>
      <c r="Z4825" s="477"/>
      <c r="AA4825" s="477"/>
      <c r="AB4825" s="477"/>
      <c r="AC4825" s="477"/>
      <c r="AD4825" s="477"/>
      <c r="AE4825" s="478"/>
    </row>
    <row r="4826" spans="2:109" ht="3.65" customHeight="1">
      <c r="B4826" s="212"/>
      <c r="K4826" s="343"/>
      <c r="P4826" s="476"/>
      <c r="Q4826" s="477"/>
      <c r="R4826" s="477"/>
      <c r="S4826" s="477"/>
      <c r="T4826" s="477"/>
      <c r="U4826" s="477"/>
      <c r="V4826" s="477"/>
      <c r="W4826" s="477"/>
      <c r="X4826" s="477"/>
      <c r="Y4826" s="477"/>
      <c r="Z4826" s="477"/>
      <c r="AA4826" s="477"/>
      <c r="AB4826" s="477"/>
      <c r="AC4826" s="477"/>
      <c r="AD4826" s="477"/>
      <c r="AE4826" s="478"/>
    </row>
    <row r="4827" spans="2:109" ht="3.65" customHeight="1">
      <c r="B4827" s="212"/>
      <c r="K4827" s="343"/>
      <c r="P4827" s="476"/>
      <c r="Q4827" s="477"/>
      <c r="R4827" s="477"/>
      <c r="S4827" s="477"/>
      <c r="T4827" s="477"/>
      <c r="U4827" s="477"/>
      <c r="V4827" s="477"/>
      <c r="W4827" s="477"/>
      <c r="X4827" s="477"/>
      <c r="Y4827" s="477"/>
      <c r="Z4827" s="477"/>
      <c r="AA4827" s="477"/>
      <c r="AB4827" s="477"/>
      <c r="AC4827" s="477"/>
      <c r="AD4827" s="477"/>
      <c r="AE4827" s="478"/>
    </row>
    <row r="4828" spans="2:109" ht="3.65" customHeight="1">
      <c r="B4828" s="212"/>
      <c r="K4828" s="343"/>
      <c r="P4828" s="479"/>
      <c r="Q4828" s="480"/>
      <c r="R4828" s="480"/>
      <c r="S4828" s="480"/>
      <c r="T4828" s="480"/>
      <c r="U4828" s="480"/>
      <c r="V4828" s="480"/>
      <c r="W4828" s="480"/>
      <c r="X4828" s="480"/>
      <c r="Y4828" s="480"/>
      <c r="Z4828" s="480"/>
      <c r="AA4828" s="480"/>
      <c r="AB4828" s="480"/>
      <c r="AC4828" s="480"/>
      <c r="AD4828" s="480"/>
      <c r="AE4828" s="481"/>
    </row>
    <row r="4829" spans="2:109" ht="3.65" customHeight="1">
      <c r="B4829" s="212"/>
      <c r="K4829" s="343"/>
    </row>
    <row r="4830" spans="2:109" ht="3.65" customHeight="1">
      <c r="B4830" s="212"/>
      <c r="K4830" s="343"/>
    </row>
    <row r="4831" spans="2:109" ht="3.65" customHeight="1">
      <c r="B4831" s="212"/>
      <c r="K4831" s="343"/>
    </row>
    <row r="4832" spans="2:109" ht="3.65" customHeight="1">
      <c r="B4832" s="205"/>
      <c r="C4832" s="259"/>
      <c r="D4832" s="259"/>
      <c r="E4832" s="259"/>
      <c r="F4832" s="259"/>
      <c r="G4832" s="259"/>
      <c r="H4832" s="259"/>
      <c r="I4832" s="259"/>
      <c r="J4832" s="259"/>
      <c r="K4832" s="323"/>
      <c r="L4832" s="259"/>
      <c r="M4832" s="259"/>
      <c r="N4832" s="259"/>
      <c r="O4832" s="259"/>
      <c r="P4832" s="259"/>
      <c r="Q4832" s="259"/>
      <c r="R4832" s="259"/>
      <c r="S4832" s="259"/>
      <c r="T4832" s="259"/>
      <c r="U4832" s="259"/>
      <c r="V4832" s="259"/>
      <c r="W4832" s="259"/>
      <c r="X4832" s="259"/>
      <c r="Y4832" s="259"/>
      <c r="Z4832" s="259"/>
      <c r="AA4832" s="259"/>
      <c r="AB4832" s="259"/>
      <c r="AC4832" s="259"/>
      <c r="AD4832" s="259"/>
      <c r="AE4832" s="259"/>
      <c r="AF4832" s="259"/>
      <c r="AG4832" s="259"/>
      <c r="AH4832" s="259"/>
      <c r="AI4832" s="259"/>
      <c r="AJ4832" s="259"/>
      <c r="AK4832" s="259"/>
      <c r="AL4832" s="259"/>
      <c r="AM4832" s="259"/>
      <c r="AN4832" s="259"/>
      <c r="AO4832" s="259"/>
      <c r="AP4832" s="259"/>
      <c r="AQ4832" s="259"/>
      <c r="AR4832" s="259"/>
      <c r="AS4832" s="259"/>
      <c r="AT4832" s="259"/>
      <c r="AU4832" s="259"/>
      <c r="AV4832" s="259"/>
      <c r="AW4832" s="259"/>
      <c r="AX4832" s="259"/>
      <c r="AY4832" s="259"/>
      <c r="AZ4832" s="259"/>
      <c r="BA4832" s="259"/>
      <c r="BB4832" s="259"/>
      <c r="BC4832" s="259"/>
      <c r="BD4832" s="259"/>
      <c r="BE4832" s="259"/>
      <c r="BF4832" s="259"/>
      <c r="BG4832" s="259"/>
      <c r="BH4832" s="259"/>
      <c r="BI4832" s="259"/>
      <c r="BJ4832" s="259"/>
      <c r="BK4832" s="259"/>
      <c r="BL4832" s="259"/>
      <c r="BM4832" s="259"/>
      <c r="BN4832" s="259"/>
      <c r="BO4832" s="259"/>
      <c r="BP4832" s="259"/>
      <c r="BQ4832" s="259"/>
      <c r="BR4832" s="259"/>
      <c r="BS4832" s="259"/>
      <c r="BT4832" s="259"/>
      <c r="BU4832" s="259"/>
      <c r="BV4832" s="259"/>
      <c r="BW4832" s="259"/>
      <c r="BX4832" s="259"/>
      <c r="BY4832" s="259"/>
      <c r="BZ4832" s="259"/>
      <c r="CA4832" s="259"/>
      <c r="CB4832" s="259"/>
      <c r="CC4832" s="259"/>
      <c r="CD4832" s="259"/>
      <c r="CE4832" s="259"/>
      <c r="CF4832" s="259"/>
      <c r="CG4832" s="259"/>
      <c r="CH4832" s="259"/>
      <c r="CI4832" s="259"/>
      <c r="CJ4832" s="259"/>
      <c r="CK4832" s="259"/>
      <c r="CL4832" s="259"/>
      <c r="CM4832" s="259"/>
      <c r="CN4832" s="259"/>
      <c r="CO4832" s="259"/>
      <c r="CP4832" s="259"/>
      <c r="CQ4832" s="259"/>
      <c r="CR4832" s="259"/>
      <c r="CS4832" s="259"/>
      <c r="CT4832" s="259"/>
      <c r="CU4832" s="259"/>
      <c r="CV4832" s="259"/>
      <c r="CW4832" s="259"/>
      <c r="CX4832" s="259"/>
      <c r="CY4832" s="259"/>
      <c r="CZ4832" s="259"/>
      <c r="DA4832" s="259"/>
      <c r="DB4832" s="259"/>
      <c r="DC4832" s="259"/>
      <c r="DD4832" s="259"/>
      <c r="DE4832" s="259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24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40" t="str">
        <f>"T_VBB"&amp;"X"&amp;G4834&amp;"X"&amp;I4834&amp;"X"&amp;J4834</f>
        <v>T_VBBX1600X3of4X2200</v>
      </c>
      <c r="C4834" s="208"/>
      <c r="D4834" s="209" t="s">
        <v>75</v>
      </c>
      <c r="E4834" s="341" t="s">
        <v>220</v>
      </c>
      <c r="F4834" s="208" t="s">
        <v>125</v>
      </c>
      <c r="G4834" s="456">
        <v>1600</v>
      </c>
      <c r="H4834" s="325" t="s">
        <v>117</v>
      </c>
      <c r="I4834" s="457" t="s">
        <v>193</v>
      </c>
      <c r="J4834" s="210">
        <v>2200</v>
      </c>
      <c r="K4834" s="342"/>
      <c r="L4834" s="260"/>
      <c r="M4834" s="260"/>
      <c r="N4834" s="260"/>
      <c r="O4834" s="260"/>
      <c r="P4834" s="260"/>
      <c r="Q4834" s="260"/>
      <c r="R4834" s="260"/>
      <c r="S4834" s="260"/>
      <c r="T4834" s="260"/>
      <c r="U4834" s="260"/>
      <c r="V4834" s="260"/>
      <c r="W4834" s="260"/>
      <c r="X4834" s="260"/>
      <c r="Y4834" s="260"/>
      <c r="Z4834" s="260"/>
      <c r="AA4834" s="260"/>
      <c r="AB4834" s="260"/>
      <c r="AC4834" s="260"/>
      <c r="AD4834" s="260"/>
      <c r="AE4834" s="260"/>
      <c r="AF4834" s="260"/>
      <c r="AG4834" s="260"/>
      <c r="AH4834" s="260"/>
      <c r="AI4834" s="260"/>
      <c r="AJ4834" s="260"/>
      <c r="AK4834" s="260"/>
      <c r="AL4834" s="260"/>
      <c r="AM4834" s="260"/>
      <c r="AN4834" s="260"/>
      <c r="AO4834" s="260"/>
      <c r="AP4834" s="260"/>
      <c r="AQ4834" s="260"/>
      <c r="AR4834" s="260"/>
      <c r="AS4834" s="260"/>
      <c r="AT4834" s="260"/>
      <c r="AU4834" s="260"/>
      <c r="AV4834" s="260"/>
      <c r="AW4834" s="260"/>
      <c r="AX4834" s="260"/>
      <c r="AY4834" s="260"/>
      <c r="AZ4834" s="260"/>
      <c r="BA4834" s="260"/>
      <c r="BB4834" s="260"/>
      <c r="BC4834" s="260"/>
      <c r="BD4834" s="260"/>
      <c r="BE4834" s="260"/>
      <c r="BF4834" s="260"/>
      <c r="BG4834" s="260"/>
      <c r="BH4834" s="260"/>
      <c r="BI4834" s="260"/>
      <c r="BJ4834" s="260"/>
      <c r="BK4834" s="260"/>
      <c r="BL4834" s="260"/>
      <c r="BM4834" s="260"/>
      <c r="BN4834" s="260"/>
      <c r="BO4834" s="260"/>
      <c r="BP4834" s="260"/>
      <c r="BQ4834" s="260"/>
      <c r="BR4834" s="260"/>
      <c r="BS4834" s="260"/>
      <c r="BT4834" s="260"/>
      <c r="BU4834" s="260"/>
      <c r="BV4834" s="260"/>
      <c r="BW4834" s="260"/>
      <c r="BX4834" s="260"/>
      <c r="BY4834" s="260"/>
      <c r="BZ4834" s="260"/>
      <c r="CA4834" s="260"/>
      <c r="CB4834" s="260"/>
      <c r="CC4834" s="260"/>
      <c r="CD4834" s="260"/>
      <c r="CE4834" s="260"/>
      <c r="CF4834" s="260"/>
      <c r="CG4834" s="260"/>
      <c r="CH4834" s="260"/>
      <c r="CI4834" s="260"/>
      <c r="CJ4834" s="260"/>
      <c r="CK4834" s="260"/>
      <c r="CL4834" s="260"/>
      <c r="CM4834" s="260"/>
      <c r="CN4834" s="260"/>
      <c r="CO4834" s="260"/>
      <c r="CP4834" s="260"/>
      <c r="CQ4834" s="260"/>
      <c r="CR4834" s="260"/>
      <c r="CS4834" s="260"/>
      <c r="CT4834" s="260"/>
      <c r="CU4834" s="260"/>
      <c r="CV4834" s="260"/>
      <c r="CW4834" s="260"/>
      <c r="CX4834" s="260"/>
      <c r="CY4834" s="260"/>
      <c r="CZ4834" s="260"/>
      <c r="DA4834" s="260"/>
      <c r="DB4834" s="260"/>
      <c r="DC4834" s="260"/>
      <c r="DD4834" s="260"/>
      <c r="DE4834" s="260"/>
    </row>
    <row r="4835" spans="2:109" ht="3.65" customHeight="1">
      <c r="B4835" s="326" t="str">
        <f>MID(D4834,1,1)&amp;"_"&amp;E4834&amp;"X"&amp;MID(H4834,3,4)&amp;"X"&amp;MID(J4834,3,4)&amp;G4834&amp;I4834</f>
        <v>T_VBBX400X0016003of4</v>
      </c>
      <c r="K4835" s="343"/>
    </row>
    <row r="4836" spans="2:109" ht="3.65" customHeight="1">
      <c r="B4836" s="212"/>
      <c r="K4836" s="343"/>
    </row>
    <row r="4837" spans="2:109" ht="3.65" customHeight="1">
      <c r="B4837" s="212"/>
      <c r="K4837" s="343"/>
    </row>
    <row r="4838" spans="2:109" ht="3.65" customHeight="1">
      <c r="B4838" s="212"/>
      <c r="K4838" s="343"/>
      <c r="P4838" s="486"/>
      <c r="Q4838" s="487"/>
      <c r="R4838" s="487"/>
      <c r="S4838" s="487"/>
      <c r="T4838" s="487"/>
      <c r="U4838" s="487"/>
      <c r="V4838" s="487"/>
      <c r="W4838" s="487"/>
      <c r="X4838" s="487"/>
      <c r="Y4838" s="487"/>
      <c r="Z4838" s="487"/>
      <c r="AA4838" s="487"/>
      <c r="AB4838" s="487"/>
      <c r="AC4838" s="487"/>
      <c r="AD4838" s="487"/>
      <c r="AE4838" s="488"/>
    </row>
    <row r="4839" spans="2:109" ht="3.65" customHeight="1">
      <c r="B4839" s="212"/>
      <c r="K4839" s="343"/>
      <c r="P4839" s="489"/>
      <c r="Q4839" s="490"/>
      <c r="R4839" s="490"/>
      <c r="S4839" s="490"/>
      <c r="T4839" s="490"/>
      <c r="U4839" s="490"/>
      <c r="V4839" s="490"/>
      <c r="W4839" s="490"/>
      <c r="X4839" s="490"/>
      <c r="Y4839" s="490"/>
      <c r="Z4839" s="490"/>
      <c r="AA4839" s="490"/>
      <c r="AB4839" s="490"/>
      <c r="AC4839" s="490"/>
      <c r="AD4839" s="490"/>
      <c r="AE4839" s="491"/>
    </row>
    <row r="4840" spans="2:109" ht="3.65" customHeight="1">
      <c r="B4840" s="212"/>
      <c r="K4840" s="343"/>
      <c r="P4840" s="466"/>
      <c r="Q4840" s="467"/>
      <c r="R4840" s="1544" t="s">
        <v>111</v>
      </c>
      <c r="S4840" s="956"/>
      <c r="T4840" s="956"/>
      <c r="U4840" s="956"/>
      <c r="V4840" s="500"/>
      <c r="W4840" s="470"/>
      <c r="X4840" s="470"/>
      <c r="Y4840" s="470"/>
      <c r="AD4840" s="466"/>
      <c r="AE4840" s="467"/>
    </row>
    <row r="4841" spans="2:109" ht="3.65" customHeight="1">
      <c r="B4841" s="212"/>
      <c r="K4841" s="343"/>
      <c r="P4841" s="466"/>
      <c r="Q4841" s="467"/>
      <c r="R4841" s="992"/>
      <c r="S4841" s="958"/>
      <c r="T4841" s="958"/>
      <c r="U4841" s="958"/>
      <c r="V4841" s="470"/>
      <c r="W4841" s="470"/>
      <c r="X4841" s="470"/>
      <c r="Y4841" s="470"/>
      <c r="AD4841" s="466"/>
      <c r="AE4841" s="467"/>
    </row>
    <row r="4842" spans="2:109" ht="3.65" customHeight="1">
      <c r="B4842" s="212"/>
      <c r="K4842" s="343"/>
      <c r="P4842" s="466"/>
      <c r="Q4842" s="467"/>
      <c r="R4842" s="992"/>
      <c r="S4842" s="958"/>
      <c r="T4842" s="958"/>
      <c r="U4842" s="958"/>
      <c r="V4842" s="350"/>
      <c r="W4842" s="350"/>
      <c r="X4842" s="350"/>
      <c r="Y4842" s="470"/>
      <c r="AD4842" s="466"/>
      <c r="AE4842" s="467"/>
    </row>
    <row r="4843" spans="2:109" ht="3.65" customHeight="1">
      <c r="B4843" s="212"/>
      <c r="K4843" s="343"/>
      <c r="P4843" s="466"/>
      <c r="Q4843" s="467"/>
      <c r="R4843" s="495"/>
      <c r="S4843" s="349"/>
      <c r="T4843" s="896"/>
      <c r="U4843" s="897"/>
      <c r="V4843" s="898"/>
      <c r="W4843" s="350"/>
      <c r="X4843" s="350"/>
      <c r="Y4843" s="896"/>
      <c r="Z4843" s="897"/>
      <c r="AA4843" s="898"/>
      <c r="AB4843" s="470"/>
      <c r="AC4843" s="483"/>
      <c r="AD4843" s="466"/>
      <c r="AE4843" s="467"/>
    </row>
    <row r="4844" spans="2:109" ht="3.65" customHeight="1">
      <c r="B4844" s="212"/>
      <c r="K4844" s="343"/>
      <c r="P4844" s="466"/>
      <c r="Q4844" s="467"/>
      <c r="R4844" s="468"/>
      <c r="S4844" s="470"/>
      <c r="T4844" s="899"/>
      <c r="U4844" s="335"/>
      <c r="V4844" s="900"/>
      <c r="W4844" s="350"/>
      <c r="X4844" s="350"/>
      <c r="Y4844" s="899"/>
      <c r="Z4844" s="335"/>
      <c r="AA4844" s="900"/>
      <c r="AB4844" s="470"/>
      <c r="AC4844" s="483"/>
      <c r="AD4844" s="466"/>
      <c r="AE4844" s="467"/>
    </row>
    <row r="4845" spans="2:109" ht="3.65" customHeight="1">
      <c r="B4845" s="212"/>
      <c r="K4845" s="343"/>
      <c r="P4845" s="466"/>
      <c r="Q4845" s="467"/>
      <c r="R4845" s="468"/>
      <c r="S4845" s="470"/>
      <c r="T4845" s="875"/>
      <c r="U4845" s="335"/>
      <c r="V4845" s="875"/>
      <c r="W4845" s="350"/>
      <c r="X4845" s="350"/>
      <c r="Y4845" s="875"/>
      <c r="Z4845" s="335"/>
      <c r="AA4845" s="875"/>
      <c r="AB4845" s="470"/>
      <c r="AC4845" s="483"/>
      <c r="AD4845" s="466"/>
      <c r="AE4845" s="467"/>
    </row>
    <row r="4846" spans="2:109" ht="3.65" customHeight="1">
      <c r="B4846" s="212"/>
      <c r="K4846" s="343"/>
      <c r="P4846" s="466"/>
      <c r="Q4846" s="467"/>
      <c r="R4846" s="468"/>
      <c r="S4846" s="470"/>
      <c r="T4846" s="875"/>
      <c r="U4846" s="335"/>
      <c r="V4846" s="875"/>
      <c r="W4846" s="350"/>
      <c r="X4846" s="350"/>
      <c r="Y4846" s="875"/>
      <c r="Z4846" s="335"/>
      <c r="AA4846" s="875"/>
      <c r="AB4846" s="470"/>
      <c r="AC4846" s="483"/>
      <c r="AD4846" s="466"/>
      <c r="AE4846" s="467"/>
    </row>
    <row r="4847" spans="2:109" ht="3.65" customHeight="1">
      <c r="B4847" s="212"/>
      <c r="K4847" s="343"/>
      <c r="P4847" s="466"/>
      <c r="Q4847" s="467"/>
      <c r="R4847" s="468"/>
      <c r="S4847" s="470"/>
      <c r="T4847" s="875"/>
      <c r="U4847" s="335"/>
      <c r="V4847" s="875"/>
      <c r="W4847" s="350"/>
      <c r="X4847" s="350"/>
      <c r="Y4847" s="875"/>
      <c r="Z4847" s="335"/>
      <c r="AA4847" s="875"/>
      <c r="AB4847" s="470"/>
      <c r="AC4847" s="483"/>
      <c r="AD4847" s="466"/>
      <c r="AE4847" s="467"/>
    </row>
    <row r="4848" spans="2:109" ht="3.65" customHeight="1">
      <c r="B4848" s="212"/>
      <c r="K4848" s="343"/>
      <c r="P4848" s="466"/>
      <c r="Q4848" s="467"/>
      <c r="R4848" s="468"/>
      <c r="S4848" s="470"/>
      <c r="T4848" s="875"/>
      <c r="U4848" s="335"/>
      <c r="V4848" s="875"/>
      <c r="W4848" s="350"/>
      <c r="X4848" s="350"/>
      <c r="Y4848" s="875"/>
      <c r="Z4848" s="335"/>
      <c r="AA4848" s="875"/>
      <c r="AB4848" s="470"/>
      <c r="AC4848" s="483"/>
      <c r="AD4848" s="466"/>
      <c r="AE4848" s="467"/>
    </row>
    <row r="4849" spans="2:31" ht="3.65" customHeight="1">
      <c r="B4849" s="212"/>
      <c r="K4849" s="343"/>
      <c r="P4849" s="466"/>
      <c r="Q4849" s="467"/>
      <c r="R4849" s="468"/>
      <c r="S4849" s="470"/>
      <c r="T4849" s="875"/>
      <c r="U4849" s="335"/>
      <c r="V4849" s="875"/>
      <c r="W4849" s="350"/>
      <c r="X4849" s="350"/>
      <c r="Y4849" s="875"/>
      <c r="Z4849" s="335"/>
      <c r="AA4849" s="875"/>
      <c r="AB4849" s="470"/>
      <c r="AC4849" s="483"/>
      <c r="AD4849" s="466"/>
      <c r="AE4849" s="467"/>
    </row>
    <row r="4850" spans="2:31" ht="3.65" customHeight="1">
      <c r="B4850" s="212"/>
      <c r="K4850" s="343"/>
      <c r="P4850" s="466"/>
      <c r="Q4850" s="467"/>
      <c r="R4850" s="468"/>
      <c r="S4850" s="470"/>
      <c r="T4850" s="875"/>
      <c r="U4850" s="335"/>
      <c r="V4850" s="875"/>
      <c r="W4850" s="350"/>
      <c r="X4850" s="350"/>
      <c r="Y4850" s="875"/>
      <c r="Z4850" s="335"/>
      <c r="AA4850" s="875"/>
      <c r="AB4850" s="470"/>
      <c r="AC4850" s="483"/>
      <c r="AD4850" s="466"/>
      <c r="AE4850" s="467"/>
    </row>
    <row r="4851" spans="2:31" ht="3.65" customHeight="1">
      <c r="B4851" s="212"/>
      <c r="K4851" s="343"/>
      <c r="P4851" s="466"/>
      <c r="Q4851" s="467"/>
      <c r="R4851" s="468"/>
      <c r="S4851" s="470"/>
      <c r="T4851" s="875"/>
      <c r="U4851" s="335"/>
      <c r="V4851" s="875"/>
      <c r="W4851" s="350"/>
      <c r="X4851" s="350"/>
      <c r="Y4851" s="875"/>
      <c r="Z4851" s="335"/>
      <c r="AA4851" s="875"/>
      <c r="AB4851" s="470"/>
      <c r="AC4851" s="483"/>
      <c r="AD4851" s="466"/>
      <c r="AE4851" s="467"/>
    </row>
    <row r="4852" spans="2:31" ht="3.65" customHeight="1">
      <c r="B4852" s="212"/>
      <c r="K4852" s="343"/>
      <c r="P4852" s="466"/>
      <c r="Q4852" s="467"/>
      <c r="R4852" s="468"/>
      <c r="S4852" s="470"/>
      <c r="T4852" s="875"/>
      <c r="U4852" s="335"/>
      <c r="V4852" s="875"/>
      <c r="W4852" s="350"/>
      <c r="X4852" s="350"/>
      <c r="Y4852" s="875"/>
      <c r="Z4852" s="335"/>
      <c r="AA4852" s="875"/>
      <c r="AB4852" s="470"/>
      <c r="AC4852" s="483"/>
      <c r="AD4852" s="466"/>
      <c r="AE4852" s="467"/>
    </row>
    <row r="4853" spans="2:31" ht="3.65" customHeight="1">
      <c r="B4853" s="212"/>
      <c r="K4853" s="343"/>
      <c r="P4853" s="466"/>
      <c r="Q4853" s="467"/>
      <c r="R4853" s="468"/>
      <c r="S4853" s="470"/>
      <c r="T4853" s="875"/>
      <c r="U4853" s="335"/>
      <c r="V4853" s="875"/>
      <c r="W4853" s="350"/>
      <c r="X4853" s="350"/>
      <c r="Y4853" s="875"/>
      <c r="Z4853" s="335"/>
      <c r="AA4853" s="875"/>
      <c r="AB4853" s="470"/>
      <c r="AC4853" s="483"/>
      <c r="AD4853" s="466"/>
      <c r="AE4853" s="467"/>
    </row>
    <row r="4854" spans="2:31" ht="3.65" customHeight="1">
      <c r="B4854" s="212"/>
      <c r="K4854" s="343"/>
      <c r="P4854" s="466"/>
      <c r="Q4854" s="467"/>
      <c r="R4854" s="468"/>
      <c r="S4854" s="470"/>
      <c r="T4854" s="875"/>
      <c r="U4854" s="335"/>
      <c r="V4854" s="875"/>
      <c r="W4854" s="350"/>
      <c r="X4854" s="350"/>
      <c r="Y4854" s="875"/>
      <c r="Z4854" s="335"/>
      <c r="AA4854" s="875"/>
      <c r="AB4854" s="470"/>
      <c r="AC4854" s="483"/>
      <c r="AD4854" s="466"/>
      <c r="AE4854" s="467"/>
    </row>
    <row r="4855" spans="2:31" ht="3.65" customHeight="1">
      <c r="B4855" s="212"/>
      <c r="K4855" s="343"/>
      <c r="P4855" s="466"/>
      <c r="Q4855" s="467"/>
      <c r="R4855" s="468"/>
      <c r="S4855" s="470"/>
      <c r="T4855" s="875"/>
      <c r="U4855" s="335"/>
      <c r="V4855" s="875"/>
      <c r="W4855" s="350"/>
      <c r="X4855" s="350"/>
      <c r="Y4855" s="875"/>
      <c r="Z4855" s="335"/>
      <c r="AA4855" s="875"/>
      <c r="AB4855" s="470"/>
      <c r="AC4855" s="483"/>
      <c r="AD4855" s="466"/>
      <c r="AE4855" s="467"/>
    </row>
    <row r="4856" spans="2:31" ht="3.65" customHeight="1">
      <c r="B4856" s="212"/>
      <c r="K4856" s="343"/>
      <c r="P4856" s="466"/>
      <c r="Q4856" s="467"/>
      <c r="R4856" s="468"/>
      <c r="S4856" s="470"/>
      <c r="T4856" s="875"/>
      <c r="U4856" s="335"/>
      <c r="V4856" s="875"/>
      <c r="W4856" s="350"/>
      <c r="X4856" s="350"/>
      <c r="Y4856" s="875"/>
      <c r="Z4856" s="335"/>
      <c r="AA4856" s="875"/>
      <c r="AB4856" s="470"/>
      <c r="AC4856" s="483"/>
      <c r="AD4856" s="466"/>
      <c r="AE4856" s="467"/>
    </row>
    <row r="4857" spans="2:31" ht="3.65" customHeight="1">
      <c r="B4857" s="212"/>
      <c r="K4857" s="343"/>
      <c r="P4857" s="466"/>
      <c r="Q4857" s="467"/>
      <c r="R4857" s="468"/>
      <c r="S4857" s="470"/>
      <c r="T4857" s="875"/>
      <c r="U4857" s="335"/>
      <c r="V4857" s="875"/>
      <c r="W4857" s="350"/>
      <c r="X4857" s="350"/>
      <c r="Y4857" s="875"/>
      <c r="Z4857" s="335"/>
      <c r="AA4857" s="875"/>
      <c r="AB4857" s="470"/>
      <c r="AC4857" s="483"/>
      <c r="AD4857" s="466"/>
      <c r="AE4857" s="467"/>
    </row>
    <row r="4858" spans="2:31" ht="3.65" customHeight="1">
      <c r="B4858" s="212"/>
      <c r="K4858" s="343"/>
      <c r="P4858" s="466"/>
      <c r="Q4858" s="467"/>
      <c r="R4858" s="468"/>
      <c r="S4858" s="470"/>
      <c r="T4858" s="875"/>
      <c r="U4858" s="335"/>
      <c r="V4858" s="875"/>
      <c r="W4858" s="350"/>
      <c r="X4858" s="350"/>
      <c r="Y4858" s="875"/>
      <c r="Z4858" s="335"/>
      <c r="AA4858" s="875"/>
      <c r="AB4858" s="470"/>
      <c r="AC4858" s="483"/>
      <c r="AD4858" s="466"/>
      <c r="AE4858" s="467"/>
    </row>
    <row r="4859" spans="2:31" ht="3.65" customHeight="1">
      <c r="B4859" s="212"/>
      <c r="K4859" s="343"/>
      <c r="P4859" s="466"/>
      <c r="Q4859" s="467"/>
      <c r="R4859" s="468"/>
      <c r="S4859" s="470"/>
      <c r="T4859" s="875"/>
      <c r="U4859" s="335"/>
      <c r="V4859" s="875"/>
      <c r="W4859" s="350"/>
      <c r="X4859" s="350"/>
      <c r="Y4859" s="875"/>
      <c r="Z4859" s="335"/>
      <c r="AA4859" s="875"/>
      <c r="AB4859" s="470"/>
      <c r="AC4859" s="483"/>
      <c r="AD4859" s="466"/>
      <c r="AE4859" s="467"/>
    </row>
    <row r="4860" spans="2:31" ht="3.65" customHeight="1">
      <c r="B4860" s="212"/>
      <c r="K4860" s="343"/>
      <c r="P4860" s="466"/>
      <c r="Q4860" s="467"/>
      <c r="R4860" s="468"/>
      <c r="S4860" s="470"/>
      <c r="T4860" s="875"/>
      <c r="U4860" s="335"/>
      <c r="V4860" s="875"/>
      <c r="W4860" s="350"/>
      <c r="X4860" s="350"/>
      <c r="Y4860" s="875"/>
      <c r="Z4860" s="335"/>
      <c r="AA4860" s="875"/>
      <c r="AB4860" s="470"/>
      <c r="AC4860" s="483"/>
      <c r="AD4860" s="466"/>
      <c r="AE4860" s="467"/>
    </row>
    <row r="4861" spans="2:31" ht="3.65" customHeight="1">
      <c r="B4861" s="212"/>
      <c r="K4861" s="343"/>
      <c r="P4861" s="466"/>
      <c r="Q4861" s="467"/>
      <c r="R4861" s="468"/>
      <c r="S4861" s="470"/>
      <c r="T4861" s="875"/>
      <c r="U4861" s="335"/>
      <c r="V4861" s="875"/>
      <c r="W4861" s="350"/>
      <c r="X4861" s="350"/>
      <c r="Y4861" s="875"/>
      <c r="Z4861" s="335"/>
      <c r="AA4861" s="875"/>
      <c r="AB4861" s="470"/>
      <c r="AC4861" s="483"/>
      <c r="AD4861" s="466"/>
      <c r="AE4861" s="467"/>
    </row>
    <row r="4862" spans="2:31" ht="3.65" customHeight="1">
      <c r="B4862" s="212"/>
      <c r="K4862" s="343"/>
      <c r="P4862" s="466"/>
      <c r="Q4862" s="467"/>
      <c r="R4862" s="468"/>
      <c r="S4862" s="470"/>
      <c r="T4862" s="875"/>
      <c r="U4862" s="335"/>
      <c r="V4862" s="875"/>
      <c r="W4862" s="350"/>
      <c r="X4862" s="350"/>
      <c r="Y4862" s="875"/>
      <c r="Z4862" s="335"/>
      <c r="AA4862" s="875"/>
      <c r="AB4862" s="470"/>
      <c r="AC4862" s="483"/>
      <c r="AD4862" s="466"/>
      <c r="AE4862" s="467"/>
    </row>
    <row r="4863" spans="2:31" ht="3.65" customHeight="1">
      <c r="B4863" s="212"/>
      <c r="K4863" s="343"/>
      <c r="P4863" s="466"/>
      <c r="Q4863" s="467"/>
      <c r="R4863" s="468"/>
      <c r="S4863" s="470"/>
      <c r="T4863" s="875"/>
      <c r="U4863" s="335"/>
      <c r="V4863" s="875"/>
      <c r="W4863" s="350"/>
      <c r="X4863" s="350"/>
      <c r="Y4863" s="875"/>
      <c r="Z4863" s="335"/>
      <c r="AA4863" s="875"/>
      <c r="AB4863" s="470"/>
      <c r="AC4863" s="483"/>
      <c r="AD4863" s="466"/>
      <c r="AE4863" s="467"/>
    </row>
    <row r="4864" spans="2:31" ht="3.65" customHeight="1">
      <c r="B4864" s="212"/>
      <c r="K4864" s="343"/>
      <c r="P4864" s="466"/>
      <c r="Q4864" s="467"/>
      <c r="R4864" s="468"/>
      <c r="S4864" s="470"/>
      <c r="T4864" s="875"/>
      <c r="U4864" s="335"/>
      <c r="V4864" s="875"/>
      <c r="W4864" s="350"/>
      <c r="X4864" s="350"/>
      <c r="Y4864" s="875"/>
      <c r="Z4864" s="335"/>
      <c r="AA4864" s="875"/>
      <c r="AB4864" s="470"/>
      <c r="AC4864" s="483"/>
      <c r="AD4864" s="466"/>
      <c r="AE4864" s="467"/>
    </row>
    <row r="4865" spans="2:31" ht="3.65" customHeight="1">
      <c r="B4865" s="212"/>
      <c r="K4865" s="343"/>
      <c r="P4865" s="466"/>
      <c r="Q4865" s="467"/>
      <c r="R4865" s="468"/>
      <c r="S4865" s="470"/>
      <c r="T4865" s="875"/>
      <c r="U4865" s="335"/>
      <c r="V4865" s="875"/>
      <c r="W4865" s="350"/>
      <c r="X4865" s="350"/>
      <c r="Y4865" s="875"/>
      <c r="Z4865" s="335"/>
      <c r="AA4865" s="875"/>
      <c r="AB4865" s="470"/>
      <c r="AC4865" s="483"/>
      <c r="AD4865" s="466"/>
      <c r="AE4865" s="467"/>
    </row>
    <row r="4866" spans="2:31" ht="3.65" customHeight="1">
      <c r="B4866" s="212"/>
      <c r="K4866" s="343"/>
      <c r="P4866" s="466"/>
      <c r="Q4866" s="467"/>
      <c r="R4866" s="468"/>
      <c r="S4866" s="470"/>
      <c r="T4866" s="875"/>
      <c r="U4866" s="335"/>
      <c r="V4866" s="875"/>
      <c r="W4866" s="350"/>
      <c r="X4866" s="350"/>
      <c r="Y4866" s="875"/>
      <c r="Z4866" s="335"/>
      <c r="AA4866" s="875"/>
      <c r="AB4866" s="470"/>
      <c r="AC4866" s="483"/>
      <c r="AD4866" s="466"/>
      <c r="AE4866" s="467"/>
    </row>
    <row r="4867" spans="2:31" ht="3.65" customHeight="1">
      <c r="B4867" s="212"/>
      <c r="K4867" s="343"/>
      <c r="P4867" s="466"/>
      <c r="Q4867" s="467"/>
      <c r="R4867" s="468"/>
      <c r="S4867" s="470"/>
      <c r="T4867" s="875"/>
      <c r="U4867" s="335"/>
      <c r="V4867" s="875"/>
      <c r="W4867" s="350"/>
      <c r="X4867" s="350"/>
      <c r="Y4867" s="875"/>
      <c r="Z4867" s="335"/>
      <c r="AA4867" s="875"/>
      <c r="AB4867" s="470"/>
      <c r="AC4867" s="483"/>
      <c r="AD4867" s="466"/>
      <c r="AE4867" s="467"/>
    </row>
    <row r="4868" spans="2:31" ht="3.65" customHeight="1">
      <c r="B4868" s="212"/>
      <c r="K4868" s="343"/>
      <c r="P4868" s="466"/>
      <c r="Q4868" s="467"/>
      <c r="R4868" s="468"/>
      <c r="S4868" s="470"/>
      <c r="T4868" s="875"/>
      <c r="U4868" s="335"/>
      <c r="V4868" s="875"/>
      <c r="W4868" s="350"/>
      <c r="X4868" s="350"/>
      <c r="Y4868" s="875"/>
      <c r="Z4868" s="335"/>
      <c r="AA4868" s="875"/>
      <c r="AB4868" s="470"/>
      <c r="AC4868" s="483"/>
      <c r="AD4868" s="466"/>
      <c r="AE4868" s="467"/>
    </row>
    <row r="4869" spans="2:31" ht="3.65" customHeight="1">
      <c r="B4869" s="212"/>
      <c r="K4869" s="343"/>
      <c r="P4869" s="466"/>
      <c r="Q4869" s="467"/>
      <c r="R4869" s="468"/>
      <c r="S4869" s="470"/>
      <c r="T4869" s="875"/>
      <c r="U4869" s="335"/>
      <c r="V4869" s="875"/>
      <c r="W4869" s="350"/>
      <c r="X4869" s="350"/>
      <c r="Y4869" s="875"/>
      <c r="Z4869" s="335"/>
      <c r="AA4869" s="875"/>
      <c r="AB4869" s="470"/>
      <c r="AC4869" s="483"/>
      <c r="AD4869" s="466"/>
      <c r="AE4869" s="467"/>
    </row>
    <row r="4870" spans="2:31" ht="3.65" customHeight="1">
      <c r="B4870" s="212"/>
      <c r="K4870" s="343"/>
      <c r="P4870" s="466"/>
      <c r="Q4870" s="467"/>
      <c r="R4870" s="468"/>
      <c r="S4870" s="470"/>
      <c r="T4870" s="875"/>
      <c r="U4870" s="335"/>
      <c r="V4870" s="875"/>
      <c r="W4870" s="350"/>
      <c r="X4870" s="350"/>
      <c r="Y4870" s="875"/>
      <c r="Z4870" s="335"/>
      <c r="AA4870" s="875"/>
      <c r="AB4870" s="470"/>
      <c r="AC4870" s="483"/>
      <c r="AD4870" s="466"/>
      <c r="AE4870" s="467"/>
    </row>
    <row r="4871" spans="2:31" ht="3.65" customHeight="1">
      <c r="B4871" s="212"/>
      <c r="K4871" s="343"/>
      <c r="P4871" s="466"/>
      <c r="Q4871" s="467"/>
      <c r="R4871" s="468"/>
      <c r="S4871" s="470"/>
      <c r="T4871" s="875"/>
      <c r="U4871" s="335"/>
      <c r="V4871" s="875"/>
      <c r="W4871" s="350"/>
      <c r="X4871" s="350"/>
      <c r="Y4871" s="875"/>
      <c r="Z4871" s="335"/>
      <c r="AA4871" s="875"/>
      <c r="AB4871" s="470"/>
      <c r="AC4871" s="483"/>
      <c r="AD4871" s="466"/>
      <c r="AE4871" s="467"/>
    </row>
    <row r="4872" spans="2:31" ht="3.65" customHeight="1">
      <c r="B4872" s="212"/>
      <c r="K4872" s="343"/>
      <c r="P4872" s="466"/>
      <c r="Q4872" s="467"/>
      <c r="R4872" s="468"/>
      <c r="S4872" s="470"/>
      <c r="T4872" s="875"/>
      <c r="U4872" s="335"/>
      <c r="V4872" s="875"/>
      <c r="W4872" s="350"/>
      <c r="X4872" s="350"/>
      <c r="Y4872" s="875"/>
      <c r="Z4872" s="335"/>
      <c r="AA4872" s="875"/>
      <c r="AB4872" s="470"/>
      <c r="AC4872" s="483"/>
      <c r="AD4872" s="466"/>
      <c r="AE4872" s="467"/>
    </row>
    <row r="4873" spans="2:31" ht="3.65" customHeight="1">
      <c r="B4873" s="212"/>
      <c r="K4873" s="343"/>
      <c r="P4873" s="466"/>
      <c r="Q4873" s="467"/>
      <c r="R4873" s="468"/>
      <c r="S4873" s="470"/>
      <c r="T4873" s="875"/>
      <c r="U4873" s="335"/>
      <c r="V4873" s="875"/>
      <c r="W4873" s="350"/>
      <c r="X4873" s="350"/>
      <c r="Y4873" s="875"/>
      <c r="Z4873" s="335"/>
      <c r="AA4873" s="875"/>
      <c r="AB4873" s="470"/>
      <c r="AC4873" s="483"/>
      <c r="AD4873" s="466"/>
      <c r="AE4873" s="467"/>
    </row>
    <row r="4874" spans="2:31" ht="3.65" customHeight="1">
      <c r="B4874" s="212"/>
      <c r="K4874" s="343"/>
      <c r="P4874" s="466"/>
      <c r="Q4874" s="467"/>
      <c r="R4874" s="468"/>
      <c r="S4874" s="470"/>
      <c r="T4874" s="875"/>
      <c r="U4874" s="335"/>
      <c r="V4874" s="875"/>
      <c r="W4874" s="350"/>
      <c r="X4874" s="350"/>
      <c r="Y4874" s="875"/>
      <c r="Z4874" s="335"/>
      <c r="AA4874" s="875"/>
      <c r="AB4874" s="470"/>
      <c r="AC4874" s="483"/>
      <c r="AD4874" s="466"/>
      <c r="AE4874" s="467"/>
    </row>
    <row r="4875" spans="2:31" ht="3.65" customHeight="1">
      <c r="B4875" s="212"/>
      <c r="K4875" s="343"/>
      <c r="P4875" s="466"/>
      <c r="Q4875" s="467"/>
      <c r="R4875" s="468"/>
      <c r="S4875" s="470"/>
      <c r="T4875" s="875"/>
      <c r="U4875" s="335"/>
      <c r="V4875" s="875"/>
      <c r="W4875" s="350"/>
      <c r="X4875" s="350"/>
      <c r="Y4875" s="875"/>
      <c r="Z4875" s="335"/>
      <c r="AA4875" s="875"/>
      <c r="AB4875" s="470"/>
      <c r="AC4875" s="483"/>
      <c r="AD4875" s="466"/>
      <c r="AE4875" s="467"/>
    </row>
    <row r="4876" spans="2:31" ht="3.65" customHeight="1">
      <c r="B4876" s="212"/>
      <c r="K4876" s="343"/>
      <c r="P4876" s="466"/>
      <c r="Q4876" s="467"/>
      <c r="R4876" s="468"/>
      <c r="S4876" s="470"/>
      <c r="T4876" s="875"/>
      <c r="U4876" s="335"/>
      <c r="V4876" s="875"/>
      <c r="W4876" s="350"/>
      <c r="X4876" s="350"/>
      <c r="Y4876" s="875"/>
      <c r="Z4876" s="335"/>
      <c r="AA4876" s="875"/>
      <c r="AB4876" s="470"/>
      <c r="AC4876" s="483"/>
      <c r="AD4876" s="466"/>
      <c r="AE4876" s="467"/>
    </row>
    <row r="4877" spans="2:31" ht="3.65" customHeight="1">
      <c r="B4877" s="212"/>
      <c r="K4877" s="343"/>
      <c r="P4877" s="466"/>
      <c r="Q4877" s="467"/>
      <c r="R4877" s="468"/>
      <c r="S4877" s="470"/>
      <c r="T4877" s="875"/>
      <c r="U4877" s="335"/>
      <c r="V4877" s="875"/>
      <c r="W4877" s="350"/>
      <c r="X4877" s="350"/>
      <c r="Y4877" s="875"/>
      <c r="Z4877" s="335"/>
      <c r="AA4877" s="875"/>
      <c r="AB4877" s="470"/>
      <c r="AC4877" s="483"/>
      <c r="AD4877" s="466"/>
      <c r="AE4877" s="467"/>
    </row>
    <row r="4878" spans="2:31" ht="3.65" customHeight="1">
      <c r="B4878" s="212"/>
      <c r="K4878" s="343"/>
      <c r="P4878" s="466"/>
      <c r="Q4878" s="467"/>
      <c r="R4878" s="468"/>
      <c r="S4878" s="470"/>
      <c r="T4878" s="875"/>
      <c r="U4878" s="335"/>
      <c r="V4878" s="875"/>
      <c r="W4878" s="350"/>
      <c r="X4878" s="350"/>
      <c r="Y4878" s="875"/>
      <c r="Z4878" s="335"/>
      <c r="AA4878" s="875"/>
      <c r="AB4878" s="470"/>
      <c r="AC4878" s="483"/>
      <c r="AD4878" s="466"/>
      <c r="AE4878" s="467"/>
    </row>
    <row r="4879" spans="2:31" ht="3.65" customHeight="1">
      <c r="B4879" s="212"/>
      <c r="K4879" s="343"/>
      <c r="P4879" s="466"/>
      <c r="Q4879" s="467"/>
      <c r="R4879" s="468"/>
      <c r="S4879" s="470"/>
      <c r="T4879" s="875"/>
      <c r="U4879" s="335"/>
      <c r="V4879" s="875"/>
      <c r="W4879" s="350"/>
      <c r="X4879" s="350"/>
      <c r="Y4879" s="875"/>
      <c r="Z4879" s="335"/>
      <c r="AA4879" s="875"/>
      <c r="AB4879" s="470"/>
      <c r="AC4879" s="483"/>
      <c r="AD4879" s="466"/>
      <c r="AE4879" s="467"/>
    </row>
    <row r="4880" spans="2:31" ht="3.65" customHeight="1">
      <c r="B4880" s="212"/>
      <c r="K4880" s="343"/>
      <c r="P4880" s="466"/>
      <c r="Q4880" s="467"/>
      <c r="R4880" s="468"/>
      <c r="S4880" s="470"/>
      <c r="T4880" s="875"/>
      <c r="U4880" s="335"/>
      <c r="V4880" s="875"/>
      <c r="W4880" s="350"/>
      <c r="X4880" s="350"/>
      <c r="Y4880" s="875"/>
      <c r="Z4880" s="335"/>
      <c r="AA4880" s="875"/>
      <c r="AB4880" s="470"/>
      <c r="AC4880" s="483"/>
      <c r="AD4880" s="466"/>
      <c r="AE4880" s="467"/>
    </row>
    <row r="4881" spans="2:31" ht="3.65" customHeight="1">
      <c r="B4881" s="212"/>
      <c r="K4881" s="343"/>
      <c r="P4881" s="466"/>
      <c r="Q4881" s="467"/>
      <c r="R4881" s="468"/>
      <c r="S4881" s="470"/>
      <c r="T4881" s="875"/>
      <c r="U4881" s="335"/>
      <c r="V4881" s="875"/>
      <c r="W4881" s="350"/>
      <c r="X4881" s="350"/>
      <c r="Y4881" s="875"/>
      <c r="Z4881" s="335"/>
      <c r="AA4881" s="875"/>
      <c r="AB4881" s="470"/>
      <c r="AC4881" s="483"/>
      <c r="AD4881" s="466"/>
      <c r="AE4881" s="467"/>
    </row>
    <row r="4882" spans="2:31" ht="3.65" customHeight="1">
      <c r="B4882" s="212"/>
      <c r="K4882" s="343"/>
      <c r="P4882" s="466"/>
      <c r="Q4882" s="467"/>
      <c r="R4882" s="468"/>
      <c r="S4882" s="470"/>
      <c r="T4882" s="875"/>
      <c r="U4882" s="335"/>
      <c r="V4882" s="875"/>
      <c r="W4882" s="350"/>
      <c r="X4882" s="350"/>
      <c r="Y4882" s="875"/>
      <c r="Z4882" s="335"/>
      <c r="AA4882" s="875"/>
      <c r="AB4882" s="470"/>
      <c r="AC4882" s="483"/>
      <c r="AD4882" s="466"/>
      <c r="AE4882" s="467"/>
    </row>
    <row r="4883" spans="2:31" ht="3.65" customHeight="1">
      <c r="B4883" s="212"/>
      <c r="K4883" s="343"/>
      <c r="P4883" s="466"/>
      <c r="Q4883" s="467"/>
      <c r="R4883" s="468"/>
      <c r="S4883" s="470"/>
      <c r="T4883" s="875"/>
      <c r="U4883" s="335"/>
      <c r="V4883" s="875"/>
      <c r="W4883" s="350"/>
      <c r="X4883" s="350"/>
      <c r="Y4883" s="875"/>
      <c r="Z4883" s="335"/>
      <c r="AA4883" s="875"/>
      <c r="AB4883" s="470"/>
      <c r="AC4883" s="483"/>
      <c r="AD4883" s="466"/>
      <c r="AE4883" s="467"/>
    </row>
    <row r="4884" spans="2:31" ht="3.65" customHeight="1">
      <c r="B4884" s="212"/>
      <c r="K4884" s="343"/>
      <c r="P4884" s="466"/>
      <c r="Q4884" s="467"/>
      <c r="R4884" s="468"/>
      <c r="S4884" s="470"/>
      <c r="T4884" s="875"/>
      <c r="U4884" s="335"/>
      <c r="V4884" s="875"/>
      <c r="W4884" s="350"/>
      <c r="X4884" s="350"/>
      <c r="Y4884" s="875"/>
      <c r="Z4884" s="335"/>
      <c r="AA4884" s="875"/>
      <c r="AB4884" s="470"/>
      <c r="AC4884" s="483"/>
      <c r="AD4884" s="466"/>
      <c r="AE4884" s="467"/>
    </row>
    <row r="4885" spans="2:31" ht="3.65" customHeight="1">
      <c r="B4885" s="212"/>
      <c r="K4885" s="343"/>
      <c r="P4885" s="466"/>
      <c r="Q4885" s="467"/>
      <c r="R4885" s="468"/>
      <c r="S4885" s="470"/>
      <c r="T4885" s="875"/>
      <c r="U4885" s="335"/>
      <c r="V4885" s="875"/>
      <c r="W4885" s="350"/>
      <c r="X4885" s="350"/>
      <c r="Y4885" s="875"/>
      <c r="Z4885" s="335"/>
      <c r="AA4885" s="875"/>
      <c r="AB4885" s="470"/>
      <c r="AC4885" s="483"/>
      <c r="AD4885" s="466"/>
      <c r="AE4885" s="467"/>
    </row>
    <row r="4886" spans="2:31" ht="3.65" customHeight="1">
      <c r="B4886" s="212"/>
      <c r="K4886" s="343"/>
      <c r="P4886" s="466"/>
      <c r="Q4886" s="467"/>
      <c r="R4886" s="468"/>
      <c r="S4886" s="470"/>
      <c r="T4886" s="875"/>
      <c r="U4886" s="335"/>
      <c r="V4886" s="875"/>
      <c r="W4886" s="350"/>
      <c r="X4886" s="350"/>
      <c r="Y4886" s="875"/>
      <c r="Z4886" s="335"/>
      <c r="AA4886" s="875"/>
      <c r="AB4886" s="470"/>
      <c r="AC4886" s="483"/>
      <c r="AD4886" s="466"/>
      <c r="AE4886" s="467"/>
    </row>
    <row r="4887" spans="2:31" ht="3.65" customHeight="1">
      <c r="B4887" s="212"/>
      <c r="K4887" s="343"/>
      <c r="P4887" s="466"/>
      <c r="Q4887" s="467"/>
      <c r="R4887" s="468"/>
      <c r="S4887" s="470"/>
      <c r="T4887" s="875"/>
      <c r="U4887" s="335"/>
      <c r="V4887" s="875"/>
      <c r="W4887" s="350"/>
      <c r="X4887" s="350"/>
      <c r="Y4887" s="875"/>
      <c r="Z4887" s="335"/>
      <c r="AA4887" s="875"/>
      <c r="AB4887" s="470"/>
      <c r="AC4887" s="483"/>
      <c r="AD4887" s="466"/>
      <c r="AE4887" s="467"/>
    </row>
    <row r="4888" spans="2:31" ht="3.65" customHeight="1">
      <c r="B4888" s="212"/>
      <c r="K4888" s="343"/>
      <c r="P4888" s="466"/>
      <c r="Q4888" s="467"/>
      <c r="R4888" s="468"/>
      <c r="S4888" s="470"/>
      <c r="T4888" s="875"/>
      <c r="U4888" s="335"/>
      <c r="V4888" s="875"/>
      <c r="W4888" s="350"/>
      <c r="X4888" s="350"/>
      <c r="Y4888" s="875"/>
      <c r="Z4888" s="335"/>
      <c r="AA4888" s="875"/>
      <c r="AB4888" s="470"/>
      <c r="AC4888" s="483"/>
      <c r="AD4888" s="466"/>
      <c r="AE4888" s="467"/>
    </row>
    <row r="4889" spans="2:31" ht="3.65" customHeight="1">
      <c r="B4889" s="212"/>
      <c r="K4889" s="343"/>
      <c r="P4889" s="466"/>
      <c r="Q4889" s="467"/>
      <c r="R4889" s="468"/>
      <c r="S4889" s="470"/>
      <c r="T4889" s="875"/>
      <c r="U4889" s="335"/>
      <c r="V4889" s="875"/>
      <c r="W4889" s="350"/>
      <c r="X4889" s="350"/>
      <c r="Y4889" s="875"/>
      <c r="Z4889" s="335"/>
      <c r="AA4889" s="875"/>
      <c r="AB4889" s="470"/>
      <c r="AC4889" s="483"/>
      <c r="AD4889" s="466"/>
      <c r="AE4889" s="467"/>
    </row>
    <row r="4890" spans="2:31" ht="3.65" customHeight="1">
      <c r="B4890" s="212"/>
      <c r="K4890" s="343"/>
      <c r="P4890" s="466"/>
      <c r="Q4890" s="467"/>
      <c r="R4890" s="468"/>
      <c r="S4890" s="470"/>
      <c r="T4890" s="875"/>
      <c r="U4890" s="335"/>
      <c r="V4890" s="875"/>
      <c r="W4890" s="350"/>
      <c r="X4890" s="350"/>
      <c r="Y4890" s="875"/>
      <c r="Z4890" s="335"/>
      <c r="AA4890" s="875"/>
      <c r="AB4890" s="470"/>
      <c r="AC4890" s="483"/>
      <c r="AD4890" s="466"/>
      <c r="AE4890" s="467"/>
    </row>
    <row r="4891" spans="2:31" ht="3.65" customHeight="1">
      <c r="B4891" s="212"/>
      <c r="K4891" s="343"/>
      <c r="P4891" s="466"/>
      <c r="Q4891" s="467"/>
      <c r="R4891" s="468"/>
      <c r="S4891" s="470"/>
      <c r="T4891" s="875"/>
      <c r="U4891" s="335"/>
      <c r="V4891" s="875"/>
      <c r="W4891" s="350"/>
      <c r="X4891" s="350"/>
      <c r="Y4891" s="875"/>
      <c r="Z4891" s="335"/>
      <c r="AA4891" s="875"/>
      <c r="AB4891" s="470"/>
      <c r="AC4891" s="483"/>
      <c r="AD4891" s="466"/>
      <c r="AE4891" s="467"/>
    </row>
    <row r="4892" spans="2:31" ht="3.65" customHeight="1">
      <c r="B4892" s="212"/>
      <c r="K4892" s="343"/>
      <c r="P4892" s="466"/>
      <c r="Q4892" s="467"/>
      <c r="R4892" s="468"/>
      <c r="S4892" s="470"/>
      <c r="T4892" s="899"/>
      <c r="U4892" s="335"/>
      <c r="V4892" s="900"/>
      <c r="W4892" s="350"/>
      <c r="X4892" s="350"/>
      <c r="Y4892" s="899"/>
      <c r="Z4892" s="335"/>
      <c r="AA4892" s="900"/>
      <c r="AB4892" s="470"/>
      <c r="AC4892" s="483"/>
      <c r="AD4892" s="466"/>
      <c r="AE4892" s="467"/>
    </row>
    <row r="4893" spans="2:31" ht="3.65" customHeight="1">
      <c r="B4893" s="212"/>
      <c r="K4893" s="343"/>
      <c r="P4893" s="466"/>
      <c r="Q4893" s="467"/>
      <c r="R4893" s="468"/>
      <c r="S4893" s="470"/>
      <c r="T4893" s="902"/>
      <c r="U4893" s="903"/>
      <c r="V4893" s="904"/>
      <c r="W4893" s="350"/>
      <c r="X4893" s="350"/>
      <c r="Y4893" s="902"/>
      <c r="Z4893" s="903"/>
      <c r="AA4893" s="904"/>
      <c r="AB4893" s="470"/>
      <c r="AC4893" s="483"/>
      <c r="AD4893" s="466"/>
      <c r="AE4893" s="467"/>
    </row>
    <row r="4894" spans="2:31" ht="3.65" customHeight="1">
      <c r="B4894" s="212"/>
      <c r="K4894" s="343"/>
      <c r="P4894" s="466"/>
      <c r="Q4894" s="467"/>
      <c r="R4894" s="468"/>
      <c r="S4894" s="470"/>
      <c r="T4894" s="470"/>
      <c r="U4894" s="470"/>
      <c r="V4894" s="470"/>
      <c r="W4894" s="350"/>
      <c r="X4894" s="350"/>
      <c r="Y4894" s="470"/>
      <c r="Z4894" s="470"/>
      <c r="AA4894" s="470"/>
      <c r="AB4894" s="470"/>
      <c r="AC4894" s="483"/>
      <c r="AD4894" s="466"/>
      <c r="AE4894" s="467"/>
    </row>
    <row r="4895" spans="2:31" ht="3.65" customHeight="1">
      <c r="B4895" s="212"/>
      <c r="K4895" s="343"/>
      <c r="P4895" s="466"/>
      <c r="Q4895" s="467"/>
      <c r="R4895" s="468"/>
      <c r="S4895" s="470"/>
      <c r="T4895" s="470"/>
      <c r="U4895" s="470"/>
      <c r="V4895" s="470"/>
      <c r="W4895" s="350"/>
      <c r="X4895" s="350"/>
      <c r="Y4895" s="470"/>
      <c r="Z4895" s="470"/>
      <c r="AA4895" s="470"/>
      <c r="AB4895" s="470"/>
      <c r="AC4895" s="483"/>
      <c r="AD4895" s="466"/>
      <c r="AE4895" s="467"/>
    </row>
    <row r="4896" spans="2:31" ht="3.65" customHeight="1">
      <c r="B4896" s="212"/>
      <c r="K4896" s="343"/>
      <c r="P4896" s="466"/>
      <c r="Q4896" s="467"/>
      <c r="R4896" s="482"/>
      <c r="S4896" s="470"/>
      <c r="T4896" s="470"/>
      <c r="U4896" s="470"/>
      <c r="V4896" s="470"/>
      <c r="W4896" s="350"/>
      <c r="X4896" s="350"/>
      <c r="Y4896" s="470"/>
      <c r="Z4896" s="470"/>
      <c r="AA4896" s="470"/>
      <c r="AB4896" s="470"/>
      <c r="AC4896" s="483"/>
      <c r="AD4896" s="466"/>
      <c r="AE4896" s="467"/>
    </row>
    <row r="4897" spans="2:31" ht="3.65" customHeight="1">
      <c r="B4897" s="212"/>
      <c r="K4897" s="343"/>
      <c r="P4897" s="466"/>
      <c r="Q4897" s="467"/>
      <c r="R4897" s="468"/>
      <c r="S4897" s="470"/>
      <c r="T4897" s="470"/>
      <c r="U4897" s="470"/>
      <c r="V4897" s="470"/>
      <c r="W4897" s="470"/>
      <c r="X4897" s="470"/>
      <c r="Y4897" s="470"/>
      <c r="Z4897" s="470"/>
      <c r="AA4897" s="470"/>
      <c r="AB4897" s="470"/>
      <c r="AC4897" s="483"/>
      <c r="AD4897" s="466"/>
      <c r="AE4897" s="467"/>
    </row>
    <row r="4898" spans="2:31" ht="3.65" customHeight="1">
      <c r="B4898" s="212"/>
      <c r="K4898" s="343"/>
      <c r="P4898" s="466"/>
      <c r="Q4898" s="467"/>
      <c r="R4898" s="468"/>
      <c r="S4898" s="470"/>
      <c r="T4898" s="470"/>
      <c r="U4898" s="470"/>
      <c r="V4898" s="470"/>
      <c r="W4898" s="470"/>
      <c r="X4898" s="470"/>
      <c r="Y4898" s="470"/>
      <c r="Z4898" s="470"/>
      <c r="AA4898" s="470"/>
      <c r="AB4898" s="470"/>
      <c r="AC4898" s="470"/>
      <c r="AD4898" s="466"/>
      <c r="AE4898" s="467"/>
    </row>
    <row r="4899" spans="2:31" ht="3.65" customHeight="1">
      <c r="B4899" s="212"/>
      <c r="K4899" s="343"/>
      <c r="P4899" s="466"/>
      <c r="Q4899" s="467"/>
      <c r="R4899" s="468"/>
      <c r="S4899" s="470"/>
      <c r="T4899" s="470"/>
      <c r="U4899" s="470"/>
      <c r="V4899" s="470"/>
      <c r="W4899" s="470"/>
      <c r="X4899" s="470"/>
      <c r="Y4899" s="470"/>
      <c r="Z4899" s="470"/>
      <c r="AA4899" s="470"/>
      <c r="AB4899" s="470"/>
      <c r="AC4899" s="470"/>
      <c r="AD4899" s="466"/>
      <c r="AE4899" s="467"/>
    </row>
    <row r="4900" spans="2:31" ht="3.65" customHeight="1">
      <c r="B4900" s="212"/>
      <c r="K4900" s="343"/>
      <c r="P4900" s="466"/>
      <c r="Q4900" s="467"/>
      <c r="R4900" s="468"/>
      <c r="S4900" s="470"/>
      <c r="T4900" s="470"/>
      <c r="U4900" s="470"/>
      <c r="V4900" s="470"/>
      <c r="W4900" s="470"/>
      <c r="X4900" s="470"/>
      <c r="Y4900" s="470"/>
      <c r="Z4900" s="470"/>
      <c r="AA4900" s="470"/>
      <c r="AB4900" s="470"/>
      <c r="AC4900" s="470"/>
      <c r="AD4900" s="466"/>
      <c r="AE4900" s="467"/>
    </row>
    <row r="4901" spans="2:31" ht="3.65" customHeight="1">
      <c r="B4901" s="212"/>
      <c r="K4901" s="343"/>
      <c r="P4901" s="466"/>
      <c r="Q4901" s="467"/>
      <c r="R4901" s="468"/>
      <c r="S4901" s="470"/>
      <c r="T4901" s="470"/>
      <c r="U4901" s="470"/>
      <c r="V4901" s="470"/>
      <c r="W4901" s="470"/>
      <c r="X4901" s="470"/>
      <c r="Y4901" s="470"/>
      <c r="Z4901" s="470"/>
      <c r="AA4901" s="470"/>
      <c r="AB4901" s="470"/>
      <c r="AC4901" s="470"/>
      <c r="AD4901" s="466"/>
      <c r="AE4901" s="467"/>
    </row>
    <row r="4902" spans="2:31" ht="3.65" customHeight="1">
      <c r="B4902" s="212"/>
      <c r="K4902" s="343"/>
      <c r="P4902" s="466"/>
      <c r="Q4902" s="467"/>
      <c r="R4902" s="468"/>
      <c r="S4902" s="470"/>
      <c r="T4902" s="470"/>
      <c r="U4902" s="470"/>
      <c r="V4902" s="470"/>
      <c r="W4902" s="470"/>
      <c r="X4902" s="470"/>
      <c r="Y4902" s="470"/>
      <c r="Z4902" s="470"/>
      <c r="AA4902" s="470"/>
      <c r="AB4902" s="470"/>
      <c r="AC4902" s="470"/>
      <c r="AD4902" s="466"/>
      <c r="AE4902" s="467"/>
    </row>
    <row r="4903" spans="2:31" ht="3.65" customHeight="1">
      <c r="B4903" s="212"/>
      <c r="K4903" s="343"/>
      <c r="P4903" s="466"/>
      <c r="Q4903" s="467"/>
      <c r="R4903" s="468"/>
      <c r="S4903" s="470"/>
      <c r="T4903" s="470"/>
      <c r="U4903" s="470"/>
      <c r="V4903" s="470"/>
      <c r="W4903" s="470"/>
      <c r="X4903" s="470"/>
      <c r="Y4903" s="470"/>
      <c r="Z4903" s="470"/>
      <c r="AA4903" s="470"/>
      <c r="AB4903" s="470"/>
      <c r="AC4903" s="470"/>
      <c r="AD4903" s="466"/>
      <c r="AE4903" s="467"/>
    </row>
    <row r="4904" spans="2:31" ht="3.65" customHeight="1">
      <c r="B4904" s="212"/>
      <c r="K4904" s="343"/>
      <c r="P4904" s="466"/>
      <c r="Q4904" s="467"/>
      <c r="R4904" s="468"/>
      <c r="S4904" s="470"/>
      <c r="T4904" s="470"/>
      <c r="U4904" s="470"/>
      <c r="V4904" s="470"/>
      <c r="W4904" s="470"/>
      <c r="X4904" s="470"/>
      <c r="Y4904" s="470"/>
      <c r="Z4904" s="470"/>
      <c r="AA4904" s="470"/>
      <c r="AB4904" s="470"/>
      <c r="AC4904" s="470"/>
      <c r="AD4904" s="466"/>
      <c r="AE4904" s="467"/>
    </row>
    <row r="4905" spans="2:31" ht="3.65" customHeight="1">
      <c r="B4905" s="212"/>
      <c r="K4905" s="343"/>
      <c r="P4905" s="466"/>
      <c r="Q4905" s="467"/>
      <c r="R4905" s="468"/>
      <c r="S4905" s="470"/>
      <c r="T4905" s="470"/>
      <c r="U4905" s="470"/>
      <c r="V4905" s="470"/>
      <c r="W4905" s="470"/>
      <c r="X4905" s="470"/>
      <c r="Y4905" s="470"/>
      <c r="Z4905" s="470"/>
      <c r="AA4905" s="470"/>
      <c r="AB4905" s="470"/>
      <c r="AC4905" s="470"/>
      <c r="AD4905" s="466"/>
      <c r="AE4905" s="467"/>
    </row>
    <row r="4906" spans="2:31" ht="3.65" customHeight="1">
      <c r="B4906" s="212"/>
      <c r="K4906" s="343"/>
      <c r="P4906" s="466"/>
      <c r="Q4906" s="467"/>
      <c r="R4906" s="468"/>
      <c r="S4906" s="470"/>
      <c r="T4906" s="470"/>
      <c r="U4906" s="470"/>
      <c r="V4906" s="470"/>
      <c r="W4906" s="470"/>
      <c r="X4906" s="470"/>
      <c r="Y4906" s="470"/>
      <c r="Z4906" s="470"/>
      <c r="AA4906" s="470"/>
      <c r="AB4906" s="470"/>
      <c r="AC4906" s="470"/>
      <c r="AD4906" s="466"/>
      <c r="AE4906" s="467"/>
    </row>
    <row r="4907" spans="2:31" ht="3.65" customHeight="1">
      <c r="B4907" s="212"/>
      <c r="K4907" s="343"/>
      <c r="P4907" s="466"/>
      <c r="Q4907" s="467"/>
      <c r="R4907" s="468"/>
      <c r="S4907" s="470"/>
      <c r="T4907" s="470"/>
      <c r="U4907" s="470"/>
      <c r="V4907" s="470"/>
      <c r="W4907" s="470"/>
      <c r="X4907" s="470"/>
      <c r="Y4907" s="470"/>
      <c r="Z4907" s="470"/>
      <c r="AA4907" s="470"/>
      <c r="AB4907" s="470"/>
      <c r="AC4907" s="470"/>
      <c r="AD4907" s="466"/>
      <c r="AE4907" s="467"/>
    </row>
    <row r="4908" spans="2:31" ht="3.65" customHeight="1">
      <c r="B4908" s="212"/>
      <c r="K4908" s="343"/>
      <c r="P4908" s="466"/>
      <c r="Q4908" s="467"/>
      <c r="R4908" s="468"/>
      <c r="S4908" s="470"/>
      <c r="T4908" s="470"/>
      <c r="U4908" s="470"/>
      <c r="V4908" s="470"/>
      <c r="W4908" s="470"/>
      <c r="X4908" s="470"/>
      <c r="Y4908" s="470"/>
      <c r="Z4908" s="470"/>
      <c r="AA4908" s="470"/>
      <c r="AB4908" s="470"/>
      <c r="AC4908" s="470"/>
      <c r="AD4908" s="466"/>
      <c r="AE4908" s="467"/>
    </row>
    <row r="4909" spans="2:31" ht="3.65" customHeight="1">
      <c r="B4909" s="212"/>
      <c r="K4909" s="343"/>
      <c r="P4909" s="466"/>
      <c r="Q4909" s="467"/>
      <c r="R4909" s="468"/>
      <c r="S4909" s="470"/>
      <c r="T4909" s="470"/>
      <c r="U4909" s="470"/>
      <c r="V4909" s="470"/>
      <c r="W4909" s="470"/>
      <c r="X4909" s="470"/>
      <c r="Y4909" s="470"/>
      <c r="Z4909" s="470"/>
      <c r="AA4909" s="470"/>
      <c r="AB4909" s="470"/>
      <c r="AC4909" s="470"/>
      <c r="AD4909" s="466"/>
      <c r="AE4909" s="467"/>
    </row>
    <row r="4910" spans="2:31" ht="3.65" customHeight="1">
      <c r="B4910" s="212"/>
      <c r="K4910" s="343"/>
      <c r="P4910" s="466"/>
      <c r="Q4910" s="467"/>
      <c r="R4910" s="468"/>
      <c r="S4910" s="470"/>
      <c r="T4910" s="470"/>
      <c r="U4910" s="470"/>
      <c r="V4910" s="470"/>
      <c r="W4910" s="470"/>
      <c r="X4910" s="470"/>
      <c r="Y4910" s="470"/>
      <c r="Z4910" s="470"/>
      <c r="AA4910" s="470"/>
      <c r="AB4910" s="470"/>
      <c r="AC4910" s="470"/>
      <c r="AD4910" s="466"/>
      <c r="AE4910" s="467"/>
    </row>
    <row r="4911" spans="2:31" ht="3.65" customHeight="1">
      <c r="B4911" s="212"/>
      <c r="K4911" s="343"/>
      <c r="P4911" s="466"/>
      <c r="Q4911" s="467"/>
      <c r="R4911" s="468"/>
      <c r="S4911" s="470"/>
      <c r="T4911" s="470"/>
      <c r="U4911" s="470"/>
      <c r="V4911" s="470"/>
      <c r="W4911" s="470"/>
      <c r="X4911" s="470"/>
      <c r="Y4911" s="470"/>
      <c r="Z4911" s="470"/>
      <c r="AA4911" s="470"/>
      <c r="AB4911" s="470"/>
      <c r="AC4911" s="470"/>
      <c r="AD4911" s="466"/>
      <c r="AE4911" s="467"/>
    </row>
    <row r="4912" spans="2:31" ht="3.65" customHeight="1">
      <c r="B4912" s="212"/>
      <c r="K4912" s="343"/>
      <c r="P4912" s="466"/>
      <c r="Q4912" s="467"/>
      <c r="R4912" s="468"/>
      <c r="S4912" s="470"/>
      <c r="T4912" s="470"/>
      <c r="U4912" s="470"/>
      <c r="V4912" s="470"/>
      <c r="W4912" s="470"/>
      <c r="X4912" s="470"/>
      <c r="Y4912" s="470"/>
      <c r="Z4912" s="470"/>
      <c r="AA4912" s="470"/>
      <c r="AB4912" s="470"/>
      <c r="AC4912" s="470"/>
      <c r="AD4912" s="466"/>
      <c r="AE4912" s="467"/>
    </row>
    <row r="4913" spans="2:31" ht="3.65" customHeight="1">
      <c r="B4913" s="212"/>
      <c r="K4913" s="343"/>
      <c r="P4913" s="466"/>
      <c r="Q4913" s="467"/>
      <c r="R4913" s="468"/>
      <c r="S4913" s="470"/>
      <c r="T4913" s="470"/>
      <c r="U4913" s="470"/>
      <c r="V4913" s="470"/>
      <c r="W4913" s="470"/>
      <c r="X4913" s="470"/>
      <c r="Y4913" s="470"/>
      <c r="Z4913" s="470"/>
      <c r="AA4913" s="470"/>
      <c r="AB4913" s="470"/>
      <c r="AC4913" s="483"/>
      <c r="AD4913" s="466"/>
      <c r="AE4913" s="467"/>
    </row>
    <row r="4914" spans="2:31" ht="3.65" customHeight="1">
      <c r="B4914" s="212"/>
      <c r="K4914" s="343"/>
      <c r="P4914" s="466"/>
      <c r="Q4914" s="467"/>
      <c r="R4914" s="496"/>
      <c r="S4914" s="470"/>
      <c r="T4914" s="470"/>
      <c r="U4914" s="470"/>
      <c r="V4914" s="470"/>
      <c r="W4914" s="470"/>
      <c r="X4914" s="470"/>
      <c r="Y4914" s="470"/>
      <c r="Z4914" s="470"/>
      <c r="AA4914" s="470"/>
      <c r="AB4914" s="470"/>
      <c r="AC4914" s="409"/>
      <c r="AD4914" s="466"/>
      <c r="AE4914" s="467"/>
    </row>
    <row r="4915" spans="2:31" ht="3.65" customHeight="1">
      <c r="B4915" s="212"/>
      <c r="K4915" s="343"/>
      <c r="P4915" s="466"/>
      <c r="Q4915" s="467"/>
      <c r="R4915" s="351"/>
      <c r="S4915" s="352"/>
      <c r="T4915" s="352"/>
      <c r="U4915" s="352"/>
      <c r="V4915" s="352"/>
      <c r="W4915" s="352"/>
      <c r="X4915" s="352"/>
      <c r="Y4915" s="352"/>
      <c r="Z4915" s="352"/>
      <c r="AA4915" s="352"/>
      <c r="AB4915" s="352"/>
      <c r="AC4915" s="361"/>
      <c r="AD4915" s="466"/>
      <c r="AE4915" s="467"/>
    </row>
    <row r="4916" spans="2:31" ht="3.65" customHeight="1">
      <c r="B4916" s="212"/>
      <c r="K4916" s="343"/>
      <c r="P4916" s="466"/>
      <c r="Q4916" s="467"/>
      <c r="R4916" s="351"/>
      <c r="S4916" s="352"/>
      <c r="T4916" s="352"/>
      <c r="U4916" s="352"/>
      <c r="V4916" s="352"/>
      <c r="W4916" s="352"/>
      <c r="X4916" s="352"/>
      <c r="Y4916" s="352"/>
      <c r="Z4916" s="352"/>
      <c r="AA4916" s="352"/>
      <c r="AB4916" s="352"/>
      <c r="AC4916" s="361"/>
      <c r="AD4916" s="466"/>
      <c r="AE4916" s="467"/>
    </row>
    <row r="4917" spans="2:31" ht="3.65" customHeight="1">
      <c r="B4917" s="212"/>
      <c r="K4917" s="343"/>
      <c r="P4917" s="466"/>
      <c r="Q4917" s="467"/>
      <c r="R4917" s="351"/>
      <c r="S4917" s="352"/>
      <c r="T4917" s="352"/>
      <c r="U4917" s="352"/>
      <c r="V4917" s="352"/>
      <c r="W4917" s="352"/>
      <c r="X4917" s="352"/>
      <c r="Y4917" s="352"/>
      <c r="Z4917" s="352"/>
      <c r="AA4917" s="352"/>
      <c r="AB4917" s="352"/>
      <c r="AC4917" s="361"/>
      <c r="AD4917" s="466"/>
      <c r="AE4917" s="467"/>
    </row>
    <row r="4918" spans="2:31" ht="3.65" customHeight="1">
      <c r="B4918" s="212"/>
      <c r="K4918" s="343"/>
      <c r="P4918" s="466"/>
      <c r="Q4918" s="467"/>
      <c r="R4918" s="468"/>
      <c r="S4918" s="470"/>
      <c r="T4918" s="470"/>
      <c r="U4918" s="470"/>
      <c r="V4918" s="470"/>
      <c r="W4918" s="470"/>
      <c r="X4918" s="470"/>
      <c r="Y4918" s="470"/>
      <c r="Z4918" s="470"/>
      <c r="AA4918" s="470"/>
      <c r="AB4918" s="470"/>
      <c r="AC4918" s="470"/>
      <c r="AD4918" s="466"/>
      <c r="AE4918" s="467"/>
    </row>
    <row r="4919" spans="2:31" ht="3.65" customHeight="1">
      <c r="B4919" s="212"/>
      <c r="K4919" s="343"/>
      <c r="P4919" s="466"/>
      <c r="Q4919" s="467"/>
      <c r="R4919" s="468"/>
      <c r="S4919" s="470"/>
      <c r="T4919" s="470"/>
      <c r="U4919" s="470"/>
      <c r="V4919" s="470"/>
      <c r="W4919" s="470"/>
      <c r="X4919" s="470"/>
      <c r="Y4919" s="470"/>
      <c r="Z4919" s="470"/>
      <c r="AA4919" s="470"/>
      <c r="AB4919" s="470"/>
      <c r="AC4919" s="470"/>
      <c r="AD4919" s="466"/>
      <c r="AE4919" s="467"/>
    </row>
    <row r="4920" spans="2:31" ht="3.65" customHeight="1">
      <c r="B4920" s="212"/>
      <c r="K4920" s="343"/>
      <c r="P4920" s="466"/>
      <c r="Q4920" s="467"/>
      <c r="R4920" s="482"/>
      <c r="S4920" s="470"/>
      <c r="T4920" s="470"/>
      <c r="U4920" s="470"/>
      <c r="V4920" s="470"/>
      <c r="W4920" s="470"/>
      <c r="X4920" s="470"/>
      <c r="Y4920" s="470"/>
      <c r="Z4920" s="470"/>
      <c r="AA4920" s="470"/>
      <c r="AB4920" s="470"/>
      <c r="AC4920" s="470"/>
      <c r="AD4920" s="466"/>
      <c r="AE4920" s="467"/>
    </row>
    <row r="4921" spans="2:31" ht="3.65" customHeight="1">
      <c r="B4921" s="212"/>
      <c r="K4921" s="343"/>
      <c r="P4921" s="466"/>
      <c r="Q4921" s="467"/>
      <c r="R4921" s="468"/>
      <c r="S4921" s="470"/>
      <c r="T4921" s="470"/>
      <c r="U4921" s="470"/>
      <c r="V4921" s="470"/>
      <c r="W4921" s="470"/>
      <c r="X4921" s="470"/>
      <c r="Y4921" s="470"/>
      <c r="Z4921" s="994" t="s">
        <v>220</v>
      </c>
      <c r="AA4921" s="994"/>
      <c r="AB4921" s="994"/>
      <c r="AC4921" s="995"/>
      <c r="AD4921" s="466"/>
      <c r="AE4921" s="467"/>
    </row>
    <row r="4922" spans="2:31" ht="3.65" customHeight="1">
      <c r="B4922" s="212"/>
      <c r="K4922" s="343"/>
      <c r="P4922" s="466"/>
      <c r="Q4922" s="467"/>
      <c r="R4922" s="496"/>
      <c r="S4922" s="470"/>
      <c r="T4922" s="470"/>
      <c r="U4922" s="470"/>
      <c r="V4922" s="470"/>
      <c r="W4922" s="470"/>
      <c r="X4922" s="470"/>
      <c r="Y4922" s="470"/>
      <c r="Z4922" s="994"/>
      <c r="AA4922" s="994"/>
      <c r="AB4922" s="994"/>
      <c r="AC4922" s="995"/>
      <c r="AD4922" s="466"/>
      <c r="AE4922" s="467"/>
    </row>
    <row r="4923" spans="2:31" ht="3.65" customHeight="1">
      <c r="B4923" s="212"/>
      <c r="K4923" s="343"/>
      <c r="P4923" s="466"/>
      <c r="Q4923" s="467"/>
      <c r="R4923" s="497"/>
      <c r="S4923" s="498"/>
      <c r="T4923" s="498"/>
      <c r="U4923" s="498"/>
      <c r="V4923" s="498"/>
      <c r="W4923" s="498"/>
      <c r="X4923" s="498"/>
      <c r="Y4923" s="498"/>
      <c r="Z4923" s="1542"/>
      <c r="AA4923" s="1542"/>
      <c r="AB4923" s="1542"/>
      <c r="AC4923" s="1545"/>
      <c r="AD4923" s="466"/>
      <c r="AE4923" s="467"/>
    </row>
    <row r="4924" spans="2:31" ht="3.65" customHeight="1">
      <c r="B4924" s="212"/>
      <c r="K4924" s="343"/>
      <c r="P4924" s="486"/>
      <c r="Q4924" s="487"/>
      <c r="R4924" s="487"/>
      <c r="S4924" s="487"/>
      <c r="T4924" s="487"/>
      <c r="U4924" s="487"/>
      <c r="V4924" s="487"/>
      <c r="W4924" s="487"/>
      <c r="X4924" s="487"/>
      <c r="Y4924" s="487"/>
      <c r="Z4924" s="487"/>
      <c r="AA4924" s="487"/>
      <c r="AB4924" s="487"/>
      <c r="AC4924" s="487"/>
      <c r="AD4924" s="487"/>
      <c r="AE4924" s="488"/>
    </row>
    <row r="4925" spans="2:31" ht="3.65" customHeight="1">
      <c r="B4925" s="212"/>
      <c r="K4925" s="343"/>
      <c r="P4925" s="489"/>
      <c r="Q4925" s="490"/>
      <c r="R4925" s="490"/>
      <c r="S4925" s="490"/>
      <c r="T4925" s="490"/>
      <c r="U4925" s="490"/>
      <c r="V4925" s="490"/>
      <c r="W4925" s="490"/>
      <c r="X4925" s="490"/>
      <c r="Y4925" s="490"/>
      <c r="Z4925" s="490"/>
      <c r="AA4925" s="490"/>
      <c r="AB4925" s="490"/>
      <c r="AC4925" s="490"/>
      <c r="AD4925" s="490"/>
      <c r="AE4925" s="491"/>
    </row>
    <row r="4926" spans="2:31" ht="3.65" customHeight="1">
      <c r="B4926" s="212"/>
      <c r="K4926" s="343"/>
      <c r="P4926" s="476"/>
      <c r="Q4926" s="477"/>
      <c r="R4926" s="477"/>
      <c r="S4926" s="477"/>
      <c r="T4926" s="477"/>
      <c r="U4926" s="477"/>
      <c r="V4926" s="477"/>
      <c r="W4926" s="477"/>
      <c r="X4926" s="477"/>
      <c r="Y4926" s="477"/>
      <c r="Z4926" s="477"/>
      <c r="AA4926" s="477"/>
      <c r="AB4926" s="477"/>
      <c r="AC4926" s="477"/>
      <c r="AD4926" s="477"/>
      <c r="AE4926" s="478"/>
    </row>
    <row r="4927" spans="2:31" ht="3.65" customHeight="1">
      <c r="B4927" s="212"/>
      <c r="K4927" s="343"/>
      <c r="P4927" s="476"/>
      <c r="Q4927" s="477"/>
      <c r="R4927" s="477"/>
      <c r="S4927" s="477"/>
      <c r="T4927" s="477"/>
      <c r="U4927" s="477"/>
      <c r="V4927" s="477"/>
      <c r="W4927" s="477"/>
      <c r="X4927" s="477"/>
      <c r="Y4927" s="477"/>
      <c r="Z4927" s="477"/>
      <c r="AA4927" s="477"/>
      <c r="AB4927" s="477"/>
      <c r="AC4927" s="477"/>
      <c r="AD4927" s="477"/>
      <c r="AE4927" s="478"/>
    </row>
    <row r="4928" spans="2:31" ht="3.65" customHeight="1">
      <c r="B4928" s="212"/>
      <c r="K4928" s="343"/>
      <c r="P4928" s="476"/>
      <c r="Q4928" s="477"/>
      <c r="R4928" s="477"/>
      <c r="S4928" s="477"/>
      <c r="T4928" s="477"/>
      <c r="U4928" s="477"/>
      <c r="V4928" s="477"/>
      <c r="W4928" s="477"/>
      <c r="X4928" s="477"/>
      <c r="Y4928" s="477"/>
      <c r="Z4928" s="477"/>
      <c r="AA4928" s="477"/>
      <c r="AB4928" s="477"/>
      <c r="AC4928" s="477"/>
      <c r="AD4928" s="477"/>
      <c r="AE4928" s="478"/>
    </row>
    <row r="4929" spans="2:109" ht="3.65" customHeight="1">
      <c r="B4929" s="212"/>
      <c r="K4929" s="343"/>
      <c r="P4929" s="479"/>
      <c r="Q4929" s="480"/>
      <c r="R4929" s="480"/>
      <c r="S4929" s="480"/>
      <c r="T4929" s="480"/>
      <c r="U4929" s="480"/>
      <c r="V4929" s="480"/>
      <c r="W4929" s="480"/>
      <c r="X4929" s="480"/>
      <c r="Y4929" s="480"/>
      <c r="Z4929" s="480"/>
      <c r="AA4929" s="480"/>
      <c r="AB4929" s="480"/>
      <c r="AC4929" s="480"/>
      <c r="AD4929" s="480"/>
      <c r="AE4929" s="481"/>
    </row>
    <row r="4930" spans="2:109" ht="3.65" customHeight="1">
      <c r="B4930" s="212"/>
      <c r="K4930" s="343"/>
    </row>
    <row r="4931" spans="2:109" ht="3.65" customHeight="1">
      <c r="B4931" s="212"/>
      <c r="K4931" s="343"/>
    </row>
    <row r="4932" spans="2:109" ht="3.65" customHeight="1">
      <c r="B4932" s="212"/>
      <c r="K4932" s="343"/>
    </row>
    <row r="4933" spans="2:109" ht="3.65" customHeight="1">
      <c r="B4933" s="205"/>
      <c r="C4933" s="259"/>
      <c r="D4933" s="259"/>
      <c r="E4933" s="259"/>
      <c r="F4933" s="259"/>
      <c r="G4933" s="259"/>
      <c r="H4933" s="259"/>
      <c r="I4933" s="259"/>
      <c r="J4933" s="259"/>
      <c r="K4933" s="323"/>
      <c r="L4933" s="259"/>
      <c r="M4933" s="259"/>
      <c r="N4933" s="259"/>
      <c r="O4933" s="259"/>
      <c r="P4933" s="259"/>
      <c r="Q4933" s="259"/>
      <c r="R4933" s="259"/>
      <c r="S4933" s="259"/>
      <c r="T4933" s="259"/>
      <c r="U4933" s="259"/>
      <c r="V4933" s="259"/>
      <c r="W4933" s="259"/>
      <c r="X4933" s="259"/>
      <c r="Y4933" s="259"/>
      <c r="Z4933" s="259"/>
      <c r="AA4933" s="259"/>
      <c r="AB4933" s="259"/>
      <c r="AC4933" s="259"/>
      <c r="AD4933" s="259"/>
      <c r="AE4933" s="259"/>
      <c r="AF4933" s="259"/>
      <c r="AG4933" s="259"/>
      <c r="AH4933" s="259"/>
      <c r="AI4933" s="259"/>
      <c r="AJ4933" s="259"/>
      <c r="AK4933" s="259"/>
      <c r="AL4933" s="259"/>
      <c r="AM4933" s="259"/>
      <c r="AN4933" s="259"/>
      <c r="AO4933" s="259"/>
      <c r="AP4933" s="259"/>
      <c r="AQ4933" s="259"/>
      <c r="AR4933" s="259"/>
      <c r="AS4933" s="259"/>
      <c r="AT4933" s="259"/>
      <c r="AU4933" s="259"/>
      <c r="AV4933" s="259"/>
      <c r="AW4933" s="259"/>
      <c r="AX4933" s="259"/>
      <c r="AY4933" s="259"/>
      <c r="AZ4933" s="259"/>
      <c r="BA4933" s="259"/>
      <c r="BB4933" s="259"/>
      <c r="BC4933" s="259"/>
      <c r="BD4933" s="259"/>
      <c r="BE4933" s="259"/>
      <c r="BF4933" s="259"/>
      <c r="BG4933" s="259"/>
      <c r="BH4933" s="259"/>
      <c r="BI4933" s="259"/>
      <c r="BJ4933" s="259"/>
      <c r="BK4933" s="259"/>
      <c r="BL4933" s="259"/>
      <c r="BM4933" s="259"/>
      <c r="BN4933" s="259"/>
      <c r="BO4933" s="259"/>
      <c r="BP4933" s="259"/>
      <c r="BQ4933" s="259"/>
      <c r="BR4933" s="259"/>
      <c r="BS4933" s="259"/>
      <c r="BT4933" s="259"/>
      <c r="BU4933" s="259"/>
      <c r="BV4933" s="259"/>
      <c r="BW4933" s="259"/>
      <c r="BX4933" s="259"/>
      <c r="BY4933" s="259"/>
      <c r="BZ4933" s="259"/>
      <c r="CA4933" s="259"/>
      <c r="CB4933" s="259"/>
      <c r="CC4933" s="259"/>
      <c r="CD4933" s="259"/>
      <c r="CE4933" s="259"/>
      <c r="CF4933" s="259"/>
      <c r="CG4933" s="259"/>
      <c r="CH4933" s="259"/>
      <c r="CI4933" s="259"/>
      <c r="CJ4933" s="259"/>
      <c r="CK4933" s="259"/>
      <c r="CL4933" s="259"/>
      <c r="CM4933" s="259"/>
      <c r="CN4933" s="259"/>
      <c r="CO4933" s="259"/>
      <c r="CP4933" s="259"/>
      <c r="CQ4933" s="259"/>
      <c r="CR4933" s="259"/>
      <c r="CS4933" s="259"/>
      <c r="CT4933" s="259"/>
      <c r="CU4933" s="259"/>
      <c r="CV4933" s="259"/>
      <c r="CW4933" s="259"/>
      <c r="CX4933" s="259"/>
      <c r="CY4933" s="259"/>
      <c r="CZ4933" s="259"/>
      <c r="DA4933" s="259"/>
      <c r="DB4933" s="259"/>
      <c r="DC4933" s="259"/>
      <c r="DD4933" s="259"/>
      <c r="DE4933" s="259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24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40" t="str">
        <f>"T_VBB"&amp;"X"&amp;G4935&amp;"X"&amp;I4935&amp;"X"&amp;J4935</f>
        <v>T_VBBX2000X3of4X2200</v>
      </c>
      <c r="C4935" s="208"/>
      <c r="D4935" s="209" t="s">
        <v>75</v>
      </c>
      <c r="E4935" s="341" t="s">
        <v>220</v>
      </c>
      <c r="F4935" s="208" t="s">
        <v>125</v>
      </c>
      <c r="G4935" s="456">
        <v>2000</v>
      </c>
      <c r="H4935" s="325" t="s">
        <v>117</v>
      </c>
      <c r="I4935" s="457" t="s">
        <v>193</v>
      </c>
      <c r="J4935" s="210">
        <v>2200</v>
      </c>
      <c r="K4935" s="342"/>
      <c r="L4935" s="260"/>
      <c r="M4935" s="260"/>
      <c r="N4935" s="260"/>
      <c r="O4935" s="260"/>
      <c r="P4935" s="260"/>
      <c r="Q4935" s="260"/>
      <c r="R4935" s="260"/>
      <c r="S4935" s="260"/>
      <c r="T4935" s="260"/>
      <c r="U4935" s="260"/>
      <c r="V4935" s="260"/>
      <c r="W4935" s="260"/>
      <c r="X4935" s="260"/>
      <c r="Y4935" s="260"/>
      <c r="Z4935" s="260"/>
      <c r="AA4935" s="260"/>
      <c r="AB4935" s="260"/>
      <c r="AC4935" s="260"/>
      <c r="AD4935" s="260"/>
      <c r="AE4935" s="260"/>
      <c r="AF4935" s="260"/>
      <c r="AG4935" s="260"/>
      <c r="AH4935" s="260"/>
      <c r="AI4935" s="260"/>
      <c r="AJ4935" s="260"/>
      <c r="AK4935" s="260"/>
      <c r="AL4935" s="260"/>
      <c r="AM4935" s="260"/>
      <c r="AN4935" s="260"/>
      <c r="AO4935" s="260"/>
      <c r="AP4935" s="260"/>
      <c r="AQ4935" s="260"/>
      <c r="AR4935" s="260"/>
      <c r="AS4935" s="260"/>
      <c r="AT4935" s="260"/>
      <c r="AU4935" s="260"/>
      <c r="AV4935" s="260"/>
      <c r="AW4935" s="260"/>
      <c r="AX4935" s="260"/>
      <c r="AY4935" s="260"/>
      <c r="AZ4935" s="260"/>
      <c r="BA4935" s="260"/>
      <c r="BB4935" s="260"/>
      <c r="BC4935" s="260"/>
      <c r="BD4935" s="260"/>
      <c r="BE4935" s="260"/>
      <c r="BF4935" s="260"/>
      <c r="BG4935" s="260"/>
      <c r="BH4935" s="260"/>
      <c r="BI4935" s="260"/>
      <c r="BJ4935" s="260"/>
      <c r="BK4935" s="260"/>
      <c r="BL4935" s="260"/>
      <c r="BM4935" s="260"/>
      <c r="BN4935" s="260"/>
      <c r="BO4935" s="260"/>
      <c r="BP4935" s="260"/>
      <c r="BQ4935" s="260"/>
      <c r="BR4935" s="260"/>
      <c r="BS4935" s="260"/>
      <c r="BT4935" s="260"/>
      <c r="BU4935" s="260"/>
      <c r="BV4935" s="260"/>
      <c r="BW4935" s="260"/>
      <c r="BX4935" s="260"/>
      <c r="BY4935" s="260"/>
      <c r="BZ4935" s="260"/>
      <c r="CA4935" s="260"/>
      <c r="CB4935" s="260"/>
      <c r="CC4935" s="260"/>
      <c r="CD4935" s="260"/>
      <c r="CE4935" s="260"/>
      <c r="CF4935" s="260"/>
      <c r="CG4935" s="260"/>
      <c r="CH4935" s="260"/>
      <c r="CI4935" s="260"/>
      <c r="CJ4935" s="260"/>
      <c r="CK4935" s="260"/>
      <c r="CL4935" s="260"/>
      <c r="CM4935" s="260"/>
      <c r="CN4935" s="260"/>
      <c r="CO4935" s="260"/>
      <c r="CP4935" s="260"/>
      <c r="CQ4935" s="260"/>
      <c r="CR4935" s="260"/>
      <c r="CS4935" s="260"/>
      <c r="CT4935" s="260"/>
      <c r="CU4935" s="260"/>
      <c r="CV4935" s="260"/>
      <c r="CW4935" s="260"/>
      <c r="CX4935" s="260"/>
      <c r="CY4935" s="260"/>
      <c r="CZ4935" s="260"/>
      <c r="DA4935" s="260"/>
      <c r="DB4935" s="260"/>
      <c r="DC4935" s="260"/>
      <c r="DD4935" s="260"/>
      <c r="DE4935" s="260"/>
    </row>
    <row r="4936" spans="2:109" ht="3.65" customHeight="1">
      <c r="B4936" s="326" t="str">
        <f>MID(D4935,1,1)&amp;"_"&amp;E4935&amp;"X"&amp;MID(H4935,3,4)&amp;"X"&amp;MID(J4935,3,4)&amp;G4935&amp;I4935</f>
        <v>T_VBBX400X0020003of4</v>
      </c>
      <c r="K4936" s="343"/>
    </row>
    <row r="4937" spans="2:109" ht="3.65" customHeight="1">
      <c r="B4937" s="212"/>
      <c r="K4937" s="343"/>
    </row>
    <row r="4938" spans="2:109" ht="3.65" customHeight="1">
      <c r="B4938" s="212"/>
      <c r="K4938" s="343"/>
    </row>
    <row r="4939" spans="2:109" ht="3.65" customHeight="1">
      <c r="B4939" s="212"/>
      <c r="K4939" s="343"/>
      <c r="P4939" s="486"/>
      <c r="Q4939" s="487"/>
      <c r="R4939" s="487"/>
      <c r="S4939" s="487"/>
      <c r="T4939" s="487"/>
      <c r="U4939" s="487"/>
      <c r="V4939" s="487"/>
      <c r="W4939" s="487"/>
      <c r="X4939" s="487"/>
      <c r="Y4939" s="487"/>
      <c r="Z4939" s="487"/>
      <c r="AA4939" s="487"/>
      <c r="AB4939" s="487"/>
      <c r="AC4939" s="487"/>
      <c r="AD4939" s="487"/>
      <c r="AE4939" s="488"/>
    </row>
    <row r="4940" spans="2:109" ht="3.65" customHeight="1">
      <c r="B4940" s="212"/>
      <c r="K4940" s="343"/>
      <c r="P4940" s="489"/>
      <c r="Q4940" s="490"/>
      <c r="R4940" s="490"/>
      <c r="S4940" s="490"/>
      <c r="T4940" s="490"/>
      <c r="U4940" s="490"/>
      <c r="V4940" s="490"/>
      <c r="W4940" s="490"/>
      <c r="X4940" s="490"/>
      <c r="Y4940" s="490"/>
      <c r="Z4940" s="490"/>
      <c r="AA4940" s="490"/>
      <c r="AB4940" s="490"/>
      <c r="AC4940" s="490"/>
      <c r="AD4940" s="490"/>
      <c r="AE4940" s="491"/>
    </row>
    <row r="4941" spans="2:109" ht="3.65" customHeight="1">
      <c r="B4941" s="212"/>
      <c r="K4941" s="343"/>
      <c r="P4941" s="466"/>
      <c r="Q4941" s="467"/>
      <c r="R4941" s="956" t="s">
        <v>111</v>
      </c>
      <c r="S4941" s="956"/>
      <c r="T4941" s="956"/>
      <c r="U4941" s="956"/>
      <c r="V4941" s="500"/>
      <c r="W4941" s="470"/>
      <c r="X4941" s="470"/>
      <c r="Y4941" s="470"/>
      <c r="AD4941" s="466"/>
      <c r="AE4941" s="467"/>
    </row>
    <row r="4942" spans="2:109" ht="3.65" customHeight="1">
      <c r="B4942" s="212"/>
      <c r="K4942" s="343"/>
      <c r="P4942" s="466"/>
      <c r="Q4942" s="467"/>
      <c r="R4942" s="958"/>
      <c r="S4942" s="958"/>
      <c r="T4942" s="958"/>
      <c r="U4942" s="958"/>
      <c r="V4942" s="470"/>
      <c r="W4942" s="470"/>
      <c r="X4942" s="470"/>
      <c r="Y4942" s="470"/>
      <c r="AD4942" s="466"/>
      <c r="AE4942" s="467"/>
    </row>
    <row r="4943" spans="2:109" ht="3.65" customHeight="1">
      <c r="B4943" s="212"/>
      <c r="K4943" s="343"/>
      <c r="P4943" s="466"/>
      <c r="Q4943" s="467"/>
      <c r="R4943" s="958"/>
      <c r="S4943" s="958"/>
      <c r="T4943" s="958"/>
      <c r="U4943" s="958"/>
      <c r="V4943" s="350"/>
      <c r="W4943" s="350"/>
      <c r="X4943" s="350"/>
      <c r="Y4943" s="470"/>
      <c r="AD4943" s="466"/>
      <c r="AE4943" s="467"/>
    </row>
    <row r="4944" spans="2:109" ht="3.65" customHeight="1">
      <c r="B4944" s="212"/>
      <c r="K4944" s="343"/>
      <c r="P4944" s="466"/>
      <c r="Q4944" s="467"/>
      <c r="R4944" s="495"/>
      <c r="S4944" s="349"/>
      <c r="T4944" s="896"/>
      <c r="U4944" s="897"/>
      <c r="V4944" s="898"/>
      <c r="W4944" s="350"/>
      <c r="X4944" s="350"/>
      <c r="Y4944" s="896"/>
      <c r="Z4944" s="897"/>
      <c r="AA4944" s="898"/>
      <c r="AB4944" s="470"/>
      <c r="AC4944" s="483"/>
      <c r="AD4944" s="466"/>
      <c r="AE4944" s="467"/>
    </row>
    <row r="4945" spans="2:31" ht="3.65" customHeight="1">
      <c r="B4945" s="212"/>
      <c r="K4945" s="343"/>
      <c r="P4945" s="466"/>
      <c r="Q4945" s="467"/>
      <c r="R4945" s="468"/>
      <c r="S4945" s="470"/>
      <c r="T4945" s="899"/>
      <c r="U4945" s="335"/>
      <c r="V4945" s="900"/>
      <c r="W4945" s="350"/>
      <c r="X4945" s="350"/>
      <c r="Y4945" s="899"/>
      <c r="Z4945" s="335"/>
      <c r="AA4945" s="900"/>
      <c r="AB4945" s="470"/>
      <c r="AC4945" s="483"/>
      <c r="AD4945" s="466"/>
      <c r="AE4945" s="467"/>
    </row>
    <row r="4946" spans="2:31" ht="3.65" customHeight="1">
      <c r="B4946" s="212"/>
      <c r="K4946" s="343"/>
      <c r="P4946" s="466"/>
      <c r="Q4946" s="467"/>
      <c r="R4946" s="468"/>
      <c r="S4946" s="470"/>
      <c r="T4946" s="875"/>
      <c r="U4946" s="335"/>
      <c r="V4946" s="875"/>
      <c r="W4946" s="350"/>
      <c r="X4946" s="350"/>
      <c r="Y4946" s="875"/>
      <c r="Z4946" s="335"/>
      <c r="AA4946" s="875"/>
      <c r="AB4946" s="470"/>
      <c r="AC4946" s="483"/>
      <c r="AD4946" s="466"/>
      <c r="AE4946" s="467"/>
    </row>
    <row r="4947" spans="2:31" ht="3.65" customHeight="1">
      <c r="B4947" s="212"/>
      <c r="K4947" s="343"/>
      <c r="P4947" s="466"/>
      <c r="Q4947" s="467"/>
      <c r="R4947" s="468"/>
      <c r="S4947" s="470"/>
      <c r="T4947" s="875"/>
      <c r="U4947" s="335"/>
      <c r="V4947" s="875"/>
      <c r="W4947" s="350"/>
      <c r="X4947" s="350"/>
      <c r="Y4947" s="875"/>
      <c r="Z4947" s="335"/>
      <c r="AA4947" s="875"/>
      <c r="AB4947" s="470"/>
      <c r="AC4947" s="483"/>
      <c r="AD4947" s="466"/>
      <c r="AE4947" s="467"/>
    </row>
    <row r="4948" spans="2:31" ht="3.65" customHeight="1">
      <c r="B4948" s="212"/>
      <c r="K4948" s="343"/>
      <c r="P4948" s="466"/>
      <c r="Q4948" s="467"/>
      <c r="R4948" s="468"/>
      <c r="S4948" s="470"/>
      <c r="T4948" s="875"/>
      <c r="U4948" s="335"/>
      <c r="V4948" s="875"/>
      <c r="W4948" s="350"/>
      <c r="X4948" s="350"/>
      <c r="Y4948" s="875"/>
      <c r="Z4948" s="335"/>
      <c r="AA4948" s="875"/>
      <c r="AB4948" s="470"/>
      <c r="AC4948" s="483"/>
      <c r="AD4948" s="466"/>
      <c r="AE4948" s="467"/>
    </row>
    <row r="4949" spans="2:31" ht="3.65" customHeight="1">
      <c r="B4949" s="212"/>
      <c r="K4949" s="343"/>
      <c r="P4949" s="466"/>
      <c r="Q4949" s="467"/>
      <c r="R4949" s="468"/>
      <c r="S4949" s="470"/>
      <c r="T4949" s="875"/>
      <c r="U4949" s="335"/>
      <c r="V4949" s="875"/>
      <c r="W4949" s="350"/>
      <c r="X4949" s="350"/>
      <c r="Y4949" s="875"/>
      <c r="Z4949" s="335"/>
      <c r="AA4949" s="875"/>
      <c r="AB4949" s="470"/>
      <c r="AC4949" s="483"/>
      <c r="AD4949" s="466"/>
      <c r="AE4949" s="467"/>
    </row>
    <row r="4950" spans="2:31" ht="3.65" customHeight="1">
      <c r="B4950" s="212"/>
      <c r="K4950" s="343"/>
      <c r="P4950" s="466"/>
      <c r="Q4950" s="467"/>
      <c r="R4950" s="468"/>
      <c r="S4950" s="470"/>
      <c r="T4950" s="875"/>
      <c r="U4950" s="335"/>
      <c r="V4950" s="875"/>
      <c r="W4950" s="350"/>
      <c r="X4950" s="350"/>
      <c r="Y4950" s="875"/>
      <c r="Z4950" s="335"/>
      <c r="AA4950" s="875"/>
      <c r="AB4950" s="470"/>
      <c r="AC4950" s="483"/>
      <c r="AD4950" s="466"/>
      <c r="AE4950" s="467"/>
    </row>
    <row r="4951" spans="2:31" ht="3.65" customHeight="1">
      <c r="B4951" s="212"/>
      <c r="K4951" s="343"/>
      <c r="P4951" s="466"/>
      <c r="Q4951" s="467"/>
      <c r="R4951" s="468"/>
      <c r="S4951" s="470"/>
      <c r="T4951" s="875"/>
      <c r="U4951" s="335"/>
      <c r="V4951" s="875"/>
      <c r="W4951" s="350"/>
      <c r="X4951" s="350"/>
      <c r="Y4951" s="875"/>
      <c r="Z4951" s="335"/>
      <c r="AA4951" s="875"/>
      <c r="AB4951" s="470"/>
      <c r="AC4951" s="483"/>
      <c r="AD4951" s="466"/>
      <c r="AE4951" s="467"/>
    </row>
    <row r="4952" spans="2:31" ht="3.65" customHeight="1">
      <c r="B4952" s="212"/>
      <c r="K4952" s="343"/>
      <c r="P4952" s="466"/>
      <c r="Q4952" s="467"/>
      <c r="R4952" s="468"/>
      <c r="S4952" s="470"/>
      <c r="T4952" s="875"/>
      <c r="U4952" s="335"/>
      <c r="V4952" s="875"/>
      <c r="W4952" s="350"/>
      <c r="X4952" s="350"/>
      <c r="Y4952" s="875"/>
      <c r="Z4952" s="335"/>
      <c r="AA4952" s="875"/>
      <c r="AB4952" s="470"/>
      <c r="AC4952" s="483"/>
      <c r="AD4952" s="466"/>
      <c r="AE4952" s="467"/>
    </row>
    <row r="4953" spans="2:31" ht="3.65" customHeight="1">
      <c r="B4953" s="212"/>
      <c r="K4953" s="343"/>
      <c r="P4953" s="466"/>
      <c r="Q4953" s="467"/>
      <c r="R4953" s="468"/>
      <c r="S4953" s="470"/>
      <c r="T4953" s="875"/>
      <c r="U4953" s="335"/>
      <c r="V4953" s="875"/>
      <c r="W4953" s="350"/>
      <c r="X4953" s="350"/>
      <c r="Y4953" s="875"/>
      <c r="Z4953" s="335"/>
      <c r="AA4953" s="875"/>
      <c r="AB4953" s="470"/>
      <c r="AC4953" s="483"/>
      <c r="AD4953" s="466"/>
      <c r="AE4953" s="467"/>
    </row>
    <row r="4954" spans="2:31" ht="3.65" customHeight="1">
      <c r="B4954" s="212"/>
      <c r="K4954" s="343"/>
      <c r="P4954" s="466"/>
      <c r="Q4954" s="467"/>
      <c r="R4954" s="468"/>
      <c r="S4954" s="470"/>
      <c r="T4954" s="875"/>
      <c r="U4954" s="335"/>
      <c r="V4954" s="875"/>
      <c r="W4954" s="350"/>
      <c r="X4954" s="350"/>
      <c r="Y4954" s="875"/>
      <c r="Z4954" s="335"/>
      <c r="AA4954" s="875"/>
      <c r="AB4954" s="470"/>
      <c r="AC4954" s="483"/>
      <c r="AD4954" s="466"/>
      <c r="AE4954" s="467"/>
    </row>
    <row r="4955" spans="2:31" ht="3.65" customHeight="1">
      <c r="B4955" s="212"/>
      <c r="K4955" s="343"/>
      <c r="P4955" s="466"/>
      <c r="Q4955" s="467"/>
      <c r="R4955" s="468"/>
      <c r="S4955" s="470"/>
      <c r="T4955" s="875"/>
      <c r="U4955" s="335"/>
      <c r="V4955" s="875"/>
      <c r="W4955" s="350"/>
      <c r="X4955" s="350"/>
      <c r="Y4955" s="875"/>
      <c r="Z4955" s="335"/>
      <c r="AA4955" s="875"/>
      <c r="AB4955" s="470"/>
      <c r="AC4955" s="483"/>
      <c r="AD4955" s="466"/>
      <c r="AE4955" s="467"/>
    </row>
    <row r="4956" spans="2:31" ht="3.65" customHeight="1">
      <c r="B4956" s="212"/>
      <c r="K4956" s="343"/>
      <c r="P4956" s="466"/>
      <c r="Q4956" s="467"/>
      <c r="R4956" s="468"/>
      <c r="S4956" s="470"/>
      <c r="T4956" s="875"/>
      <c r="U4956" s="335"/>
      <c r="V4956" s="875"/>
      <c r="W4956" s="350"/>
      <c r="X4956" s="350"/>
      <c r="Y4956" s="875"/>
      <c r="Z4956" s="335"/>
      <c r="AA4956" s="875"/>
      <c r="AB4956" s="470"/>
      <c r="AC4956" s="483"/>
      <c r="AD4956" s="466"/>
      <c r="AE4956" s="467"/>
    </row>
    <row r="4957" spans="2:31" ht="3.65" customHeight="1">
      <c r="B4957" s="212"/>
      <c r="K4957" s="343"/>
      <c r="P4957" s="466"/>
      <c r="Q4957" s="467"/>
      <c r="R4957" s="468"/>
      <c r="S4957" s="470"/>
      <c r="T4957" s="875"/>
      <c r="U4957" s="335"/>
      <c r="V4957" s="875"/>
      <c r="W4957" s="350"/>
      <c r="X4957" s="350"/>
      <c r="Y4957" s="875"/>
      <c r="Z4957" s="335"/>
      <c r="AA4957" s="875"/>
      <c r="AB4957" s="470"/>
      <c r="AC4957" s="483"/>
      <c r="AD4957" s="466"/>
      <c r="AE4957" s="467"/>
    </row>
    <row r="4958" spans="2:31" ht="3.65" customHeight="1">
      <c r="B4958" s="212"/>
      <c r="K4958" s="343"/>
      <c r="P4958" s="466"/>
      <c r="Q4958" s="467"/>
      <c r="R4958" s="468"/>
      <c r="S4958" s="470"/>
      <c r="T4958" s="875"/>
      <c r="U4958" s="335"/>
      <c r="V4958" s="875"/>
      <c r="W4958" s="350"/>
      <c r="X4958" s="350"/>
      <c r="Y4958" s="875"/>
      <c r="Z4958" s="335"/>
      <c r="AA4958" s="875"/>
      <c r="AB4958" s="470"/>
      <c r="AC4958" s="483"/>
      <c r="AD4958" s="466"/>
      <c r="AE4958" s="467"/>
    </row>
    <row r="4959" spans="2:31" ht="3.65" customHeight="1">
      <c r="B4959" s="212"/>
      <c r="K4959" s="343"/>
      <c r="P4959" s="466"/>
      <c r="Q4959" s="467"/>
      <c r="R4959" s="468"/>
      <c r="S4959" s="470"/>
      <c r="T4959" s="875"/>
      <c r="U4959" s="335"/>
      <c r="V4959" s="875"/>
      <c r="W4959" s="350"/>
      <c r="X4959" s="350"/>
      <c r="Y4959" s="875"/>
      <c r="Z4959" s="335"/>
      <c r="AA4959" s="875"/>
      <c r="AB4959" s="470"/>
      <c r="AC4959" s="483"/>
      <c r="AD4959" s="466"/>
      <c r="AE4959" s="467"/>
    </row>
    <row r="4960" spans="2:31" ht="3.65" customHeight="1">
      <c r="B4960" s="212"/>
      <c r="K4960" s="343"/>
      <c r="P4960" s="466"/>
      <c r="Q4960" s="467"/>
      <c r="R4960" s="468"/>
      <c r="S4960" s="470"/>
      <c r="T4960" s="875"/>
      <c r="U4960" s="335"/>
      <c r="V4960" s="875"/>
      <c r="W4960" s="350"/>
      <c r="X4960" s="350"/>
      <c r="Y4960" s="875"/>
      <c r="Z4960" s="335"/>
      <c r="AA4960" s="875"/>
      <c r="AB4960" s="470"/>
      <c r="AC4960" s="483"/>
      <c r="AD4960" s="466"/>
      <c r="AE4960" s="467"/>
    </row>
    <row r="4961" spans="2:31" ht="3.65" customHeight="1">
      <c r="B4961" s="212"/>
      <c r="K4961" s="343"/>
      <c r="P4961" s="466"/>
      <c r="Q4961" s="467"/>
      <c r="R4961" s="468"/>
      <c r="S4961" s="470"/>
      <c r="T4961" s="875"/>
      <c r="U4961" s="335"/>
      <c r="V4961" s="875"/>
      <c r="W4961" s="350"/>
      <c r="X4961" s="350"/>
      <c r="Y4961" s="875"/>
      <c r="Z4961" s="335"/>
      <c r="AA4961" s="875"/>
      <c r="AB4961" s="470"/>
      <c r="AC4961" s="483"/>
      <c r="AD4961" s="466"/>
      <c r="AE4961" s="467"/>
    </row>
    <row r="4962" spans="2:31" ht="3.65" customHeight="1">
      <c r="B4962" s="212"/>
      <c r="K4962" s="343"/>
      <c r="P4962" s="466"/>
      <c r="Q4962" s="467"/>
      <c r="R4962" s="468"/>
      <c r="S4962" s="470"/>
      <c r="T4962" s="875"/>
      <c r="U4962" s="335"/>
      <c r="V4962" s="875"/>
      <c r="W4962" s="350"/>
      <c r="X4962" s="350"/>
      <c r="Y4962" s="875"/>
      <c r="Z4962" s="335"/>
      <c r="AA4962" s="875"/>
      <c r="AB4962" s="470"/>
      <c r="AC4962" s="483"/>
      <c r="AD4962" s="466"/>
      <c r="AE4962" s="467"/>
    </row>
    <row r="4963" spans="2:31" ht="3.65" customHeight="1">
      <c r="B4963" s="212"/>
      <c r="K4963" s="343"/>
      <c r="P4963" s="466"/>
      <c r="Q4963" s="467"/>
      <c r="R4963" s="468"/>
      <c r="S4963" s="470"/>
      <c r="T4963" s="875"/>
      <c r="U4963" s="335"/>
      <c r="V4963" s="875"/>
      <c r="W4963" s="350"/>
      <c r="X4963" s="350"/>
      <c r="Y4963" s="875"/>
      <c r="Z4963" s="335"/>
      <c r="AA4963" s="875"/>
      <c r="AB4963" s="470"/>
      <c r="AC4963" s="483"/>
      <c r="AD4963" s="466"/>
      <c r="AE4963" s="467"/>
    </row>
    <row r="4964" spans="2:31" ht="3.65" customHeight="1">
      <c r="B4964" s="212"/>
      <c r="K4964" s="343"/>
      <c r="P4964" s="466"/>
      <c r="Q4964" s="467"/>
      <c r="R4964" s="468"/>
      <c r="S4964" s="470"/>
      <c r="T4964" s="875"/>
      <c r="U4964" s="335"/>
      <c r="V4964" s="875"/>
      <c r="W4964" s="350"/>
      <c r="X4964" s="350"/>
      <c r="Y4964" s="875"/>
      <c r="Z4964" s="335"/>
      <c r="AA4964" s="875"/>
      <c r="AB4964" s="470"/>
      <c r="AC4964" s="483"/>
      <c r="AD4964" s="466"/>
      <c r="AE4964" s="467"/>
    </row>
    <row r="4965" spans="2:31" ht="3.65" customHeight="1">
      <c r="B4965" s="212"/>
      <c r="K4965" s="343"/>
      <c r="P4965" s="466"/>
      <c r="Q4965" s="467"/>
      <c r="R4965" s="468"/>
      <c r="S4965" s="470"/>
      <c r="T4965" s="875"/>
      <c r="U4965" s="335"/>
      <c r="V4965" s="875"/>
      <c r="W4965" s="350"/>
      <c r="X4965" s="350"/>
      <c r="Y4965" s="875"/>
      <c r="Z4965" s="335"/>
      <c r="AA4965" s="875"/>
      <c r="AB4965" s="470"/>
      <c r="AC4965" s="483"/>
      <c r="AD4965" s="466"/>
      <c r="AE4965" s="467"/>
    </row>
    <row r="4966" spans="2:31" ht="3.65" customHeight="1">
      <c r="B4966" s="212"/>
      <c r="K4966" s="343"/>
      <c r="P4966" s="466"/>
      <c r="Q4966" s="467"/>
      <c r="R4966" s="468"/>
      <c r="S4966" s="470"/>
      <c r="T4966" s="875"/>
      <c r="U4966" s="335"/>
      <c r="V4966" s="875"/>
      <c r="W4966" s="350"/>
      <c r="X4966" s="350"/>
      <c r="Y4966" s="875"/>
      <c r="Z4966" s="335"/>
      <c r="AA4966" s="875"/>
      <c r="AB4966" s="470"/>
      <c r="AC4966" s="483"/>
      <c r="AD4966" s="466"/>
      <c r="AE4966" s="467"/>
    </row>
    <row r="4967" spans="2:31" ht="3.65" customHeight="1">
      <c r="B4967" s="212"/>
      <c r="K4967" s="343"/>
      <c r="P4967" s="466"/>
      <c r="Q4967" s="467"/>
      <c r="R4967" s="468"/>
      <c r="S4967" s="470"/>
      <c r="T4967" s="875"/>
      <c r="U4967" s="335"/>
      <c r="V4967" s="875"/>
      <c r="W4967" s="350"/>
      <c r="X4967" s="350"/>
      <c r="Y4967" s="875"/>
      <c r="Z4967" s="335"/>
      <c r="AA4967" s="875"/>
      <c r="AB4967" s="470"/>
      <c r="AC4967" s="483"/>
      <c r="AD4967" s="466"/>
      <c r="AE4967" s="467"/>
    </row>
    <row r="4968" spans="2:31" ht="3.65" customHeight="1">
      <c r="B4968" s="212"/>
      <c r="K4968" s="343"/>
      <c r="P4968" s="466"/>
      <c r="Q4968" s="467"/>
      <c r="R4968" s="468"/>
      <c r="S4968" s="470"/>
      <c r="T4968" s="875"/>
      <c r="U4968" s="335"/>
      <c r="V4968" s="875"/>
      <c r="W4968" s="350"/>
      <c r="X4968" s="350"/>
      <c r="Y4968" s="875"/>
      <c r="Z4968" s="335"/>
      <c r="AA4968" s="875"/>
      <c r="AB4968" s="470"/>
      <c r="AC4968" s="483"/>
      <c r="AD4968" s="466"/>
      <c r="AE4968" s="467"/>
    </row>
    <row r="4969" spans="2:31" ht="3.65" customHeight="1">
      <c r="B4969" s="212"/>
      <c r="K4969" s="343"/>
      <c r="P4969" s="466"/>
      <c r="Q4969" s="467"/>
      <c r="R4969" s="468"/>
      <c r="S4969" s="470"/>
      <c r="T4969" s="875"/>
      <c r="U4969" s="335"/>
      <c r="V4969" s="875"/>
      <c r="W4969" s="350"/>
      <c r="X4969" s="350"/>
      <c r="Y4969" s="875"/>
      <c r="Z4969" s="335"/>
      <c r="AA4969" s="875"/>
      <c r="AB4969" s="470"/>
      <c r="AC4969" s="483"/>
      <c r="AD4969" s="466"/>
      <c r="AE4969" s="467"/>
    </row>
    <row r="4970" spans="2:31" ht="3.65" customHeight="1">
      <c r="B4970" s="212"/>
      <c r="K4970" s="343"/>
      <c r="P4970" s="466"/>
      <c r="Q4970" s="467"/>
      <c r="R4970" s="468"/>
      <c r="S4970" s="470"/>
      <c r="T4970" s="875"/>
      <c r="U4970" s="335"/>
      <c r="V4970" s="875"/>
      <c r="W4970" s="350"/>
      <c r="X4970" s="350"/>
      <c r="Y4970" s="875"/>
      <c r="Z4970" s="335"/>
      <c r="AA4970" s="875"/>
      <c r="AB4970" s="470"/>
      <c r="AC4970" s="483"/>
      <c r="AD4970" s="466"/>
      <c r="AE4970" s="467"/>
    </row>
    <row r="4971" spans="2:31" ht="3.65" customHeight="1">
      <c r="B4971" s="212"/>
      <c r="K4971" s="343"/>
      <c r="P4971" s="466"/>
      <c r="Q4971" s="467"/>
      <c r="R4971" s="468"/>
      <c r="S4971" s="470"/>
      <c r="T4971" s="875"/>
      <c r="U4971" s="335"/>
      <c r="V4971" s="875"/>
      <c r="W4971" s="350"/>
      <c r="X4971" s="350"/>
      <c r="Y4971" s="875"/>
      <c r="Z4971" s="335"/>
      <c r="AA4971" s="875"/>
      <c r="AB4971" s="470"/>
      <c r="AC4971" s="483"/>
      <c r="AD4971" s="466"/>
      <c r="AE4971" s="467"/>
    </row>
    <row r="4972" spans="2:31" ht="3.65" customHeight="1">
      <c r="B4972" s="212"/>
      <c r="K4972" s="343"/>
      <c r="P4972" s="466"/>
      <c r="Q4972" s="467"/>
      <c r="R4972" s="468"/>
      <c r="S4972" s="470"/>
      <c r="T4972" s="875"/>
      <c r="U4972" s="335"/>
      <c r="V4972" s="875"/>
      <c r="W4972" s="350"/>
      <c r="X4972" s="350"/>
      <c r="Y4972" s="875"/>
      <c r="Z4972" s="335"/>
      <c r="AA4972" s="875"/>
      <c r="AB4972" s="470"/>
      <c r="AC4972" s="483"/>
      <c r="AD4972" s="466"/>
      <c r="AE4972" s="467"/>
    </row>
    <row r="4973" spans="2:31" ht="3.65" customHeight="1">
      <c r="B4973" s="212"/>
      <c r="K4973" s="343"/>
      <c r="P4973" s="466"/>
      <c r="Q4973" s="467"/>
      <c r="R4973" s="468"/>
      <c r="S4973" s="470"/>
      <c r="T4973" s="875"/>
      <c r="U4973" s="335"/>
      <c r="V4973" s="875"/>
      <c r="W4973" s="350"/>
      <c r="X4973" s="350"/>
      <c r="Y4973" s="875"/>
      <c r="Z4973" s="335"/>
      <c r="AA4973" s="875"/>
      <c r="AB4973" s="470"/>
      <c r="AC4973" s="483"/>
      <c r="AD4973" s="466"/>
      <c r="AE4973" s="467"/>
    </row>
    <row r="4974" spans="2:31" ht="3.65" customHeight="1">
      <c r="B4974" s="212"/>
      <c r="K4974" s="343"/>
      <c r="P4974" s="466"/>
      <c r="Q4974" s="467"/>
      <c r="R4974" s="468"/>
      <c r="S4974" s="470"/>
      <c r="T4974" s="875"/>
      <c r="U4974" s="335"/>
      <c r="V4974" s="875"/>
      <c r="W4974" s="350"/>
      <c r="X4974" s="350"/>
      <c r="Y4974" s="875"/>
      <c r="Z4974" s="335"/>
      <c r="AA4974" s="875"/>
      <c r="AB4974" s="470"/>
      <c r="AC4974" s="483"/>
      <c r="AD4974" s="466"/>
      <c r="AE4974" s="467"/>
    </row>
    <row r="4975" spans="2:31" ht="3.65" customHeight="1">
      <c r="B4975" s="212"/>
      <c r="K4975" s="343"/>
      <c r="P4975" s="466"/>
      <c r="Q4975" s="467"/>
      <c r="R4975" s="468"/>
      <c r="S4975" s="470"/>
      <c r="T4975" s="875"/>
      <c r="U4975" s="335"/>
      <c r="V4975" s="875"/>
      <c r="W4975" s="350"/>
      <c r="X4975" s="350"/>
      <c r="Y4975" s="875"/>
      <c r="Z4975" s="335"/>
      <c r="AA4975" s="875"/>
      <c r="AB4975" s="470"/>
      <c r="AC4975" s="483"/>
      <c r="AD4975" s="466"/>
      <c r="AE4975" s="467"/>
    </row>
    <row r="4976" spans="2:31" ht="3.65" customHeight="1">
      <c r="B4976" s="212"/>
      <c r="K4976" s="343"/>
      <c r="P4976" s="466"/>
      <c r="Q4976" s="467"/>
      <c r="R4976" s="468"/>
      <c r="S4976" s="470"/>
      <c r="T4976" s="875"/>
      <c r="U4976" s="335"/>
      <c r="V4976" s="875"/>
      <c r="W4976" s="350"/>
      <c r="X4976" s="350"/>
      <c r="Y4976" s="875"/>
      <c r="Z4976" s="335"/>
      <c r="AA4976" s="875"/>
      <c r="AB4976" s="470"/>
      <c r="AC4976" s="483"/>
      <c r="AD4976" s="466"/>
      <c r="AE4976" s="467"/>
    </row>
    <row r="4977" spans="2:31" ht="3.65" customHeight="1">
      <c r="B4977" s="212"/>
      <c r="K4977" s="343"/>
      <c r="P4977" s="466"/>
      <c r="Q4977" s="467"/>
      <c r="R4977" s="468"/>
      <c r="S4977" s="470"/>
      <c r="T4977" s="875"/>
      <c r="U4977" s="335"/>
      <c r="V4977" s="875"/>
      <c r="W4977" s="350"/>
      <c r="X4977" s="350"/>
      <c r="Y4977" s="875"/>
      <c r="Z4977" s="335"/>
      <c r="AA4977" s="875"/>
      <c r="AB4977" s="470"/>
      <c r="AC4977" s="483"/>
      <c r="AD4977" s="466"/>
      <c r="AE4977" s="467"/>
    </row>
    <row r="4978" spans="2:31" ht="3.65" customHeight="1">
      <c r="B4978" s="212"/>
      <c r="K4978" s="343"/>
      <c r="P4978" s="466"/>
      <c r="Q4978" s="467"/>
      <c r="R4978" s="468"/>
      <c r="S4978" s="470"/>
      <c r="T4978" s="875"/>
      <c r="U4978" s="335"/>
      <c r="V4978" s="875"/>
      <c r="W4978" s="350"/>
      <c r="X4978" s="350"/>
      <c r="Y4978" s="875"/>
      <c r="Z4978" s="335"/>
      <c r="AA4978" s="875"/>
      <c r="AB4978" s="470"/>
      <c r="AC4978" s="483"/>
      <c r="AD4978" s="466"/>
      <c r="AE4978" s="467"/>
    </row>
    <row r="4979" spans="2:31" ht="3.65" customHeight="1">
      <c r="B4979" s="212"/>
      <c r="K4979" s="343"/>
      <c r="P4979" s="466"/>
      <c r="Q4979" s="467"/>
      <c r="R4979" s="468"/>
      <c r="S4979" s="470"/>
      <c r="T4979" s="875"/>
      <c r="U4979" s="335"/>
      <c r="V4979" s="875"/>
      <c r="W4979" s="350"/>
      <c r="X4979" s="350"/>
      <c r="Y4979" s="875"/>
      <c r="Z4979" s="335"/>
      <c r="AA4979" s="875"/>
      <c r="AB4979" s="470"/>
      <c r="AC4979" s="483"/>
      <c r="AD4979" s="466"/>
      <c r="AE4979" s="467"/>
    </row>
    <row r="4980" spans="2:31" ht="3.65" customHeight="1">
      <c r="B4980" s="212"/>
      <c r="K4980" s="343"/>
      <c r="P4980" s="466"/>
      <c r="Q4980" s="467"/>
      <c r="R4980" s="468"/>
      <c r="S4980" s="470"/>
      <c r="T4980" s="875"/>
      <c r="U4980" s="335"/>
      <c r="V4980" s="875"/>
      <c r="W4980" s="350"/>
      <c r="X4980" s="350"/>
      <c r="Y4980" s="875"/>
      <c r="Z4980" s="335"/>
      <c r="AA4980" s="875"/>
      <c r="AB4980" s="470"/>
      <c r="AC4980" s="483"/>
      <c r="AD4980" s="466"/>
      <c r="AE4980" s="467"/>
    </row>
    <row r="4981" spans="2:31" ht="3.65" customHeight="1">
      <c r="B4981" s="212"/>
      <c r="K4981" s="343"/>
      <c r="P4981" s="466"/>
      <c r="Q4981" s="467"/>
      <c r="R4981" s="468"/>
      <c r="S4981" s="470"/>
      <c r="T4981" s="875"/>
      <c r="U4981" s="335"/>
      <c r="V4981" s="875"/>
      <c r="W4981" s="350"/>
      <c r="X4981" s="350"/>
      <c r="Y4981" s="875"/>
      <c r="Z4981" s="335"/>
      <c r="AA4981" s="875"/>
      <c r="AB4981" s="470"/>
      <c r="AC4981" s="483"/>
      <c r="AD4981" s="466"/>
      <c r="AE4981" s="467"/>
    </row>
    <row r="4982" spans="2:31" ht="3.65" customHeight="1">
      <c r="B4982" s="212"/>
      <c r="K4982" s="343"/>
      <c r="P4982" s="466"/>
      <c r="Q4982" s="467"/>
      <c r="R4982" s="468"/>
      <c r="S4982" s="470"/>
      <c r="T4982" s="875"/>
      <c r="U4982" s="335"/>
      <c r="V4982" s="875"/>
      <c r="W4982" s="350"/>
      <c r="X4982" s="350"/>
      <c r="Y4982" s="875"/>
      <c r="Z4982" s="335"/>
      <c r="AA4982" s="875"/>
      <c r="AB4982" s="470"/>
      <c r="AC4982" s="483"/>
      <c r="AD4982" s="466"/>
      <c r="AE4982" s="467"/>
    </row>
    <row r="4983" spans="2:31" ht="3.65" customHeight="1">
      <c r="B4983" s="212"/>
      <c r="K4983" s="343"/>
      <c r="P4983" s="466"/>
      <c r="Q4983" s="467"/>
      <c r="R4983" s="468"/>
      <c r="S4983" s="470"/>
      <c r="T4983" s="875"/>
      <c r="U4983" s="335"/>
      <c r="V4983" s="875"/>
      <c r="W4983" s="350"/>
      <c r="X4983" s="350"/>
      <c r="Y4983" s="875"/>
      <c r="Z4983" s="335"/>
      <c r="AA4983" s="875"/>
      <c r="AB4983" s="470"/>
      <c r="AC4983" s="483"/>
      <c r="AD4983" s="466"/>
      <c r="AE4983" s="467"/>
    </row>
    <row r="4984" spans="2:31" ht="3.65" customHeight="1">
      <c r="B4984" s="212"/>
      <c r="K4984" s="343"/>
      <c r="P4984" s="466"/>
      <c r="Q4984" s="467"/>
      <c r="R4984" s="468"/>
      <c r="S4984" s="470"/>
      <c r="T4984" s="875"/>
      <c r="U4984" s="335"/>
      <c r="V4984" s="875"/>
      <c r="W4984" s="350"/>
      <c r="X4984" s="350"/>
      <c r="Y4984" s="875"/>
      <c r="Z4984" s="335"/>
      <c r="AA4984" s="875"/>
      <c r="AB4984" s="470"/>
      <c r="AC4984" s="483"/>
      <c r="AD4984" s="466"/>
      <c r="AE4984" s="467"/>
    </row>
    <row r="4985" spans="2:31" ht="3.65" customHeight="1">
      <c r="B4985" s="212"/>
      <c r="K4985" s="343"/>
      <c r="P4985" s="466"/>
      <c r="Q4985" s="467"/>
      <c r="R4985" s="468"/>
      <c r="S4985" s="470"/>
      <c r="T4985" s="875"/>
      <c r="U4985" s="335"/>
      <c r="V4985" s="875"/>
      <c r="W4985" s="350"/>
      <c r="X4985" s="350"/>
      <c r="Y4985" s="875"/>
      <c r="Z4985" s="335"/>
      <c r="AA4985" s="875"/>
      <c r="AB4985" s="470"/>
      <c r="AC4985" s="483"/>
      <c r="AD4985" s="466"/>
      <c r="AE4985" s="467"/>
    </row>
    <row r="4986" spans="2:31" ht="3.65" customHeight="1">
      <c r="B4986" s="212"/>
      <c r="K4986" s="343"/>
      <c r="P4986" s="466"/>
      <c r="Q4986" s="467"/>
      <c r="R4986" s="468"/>
      <c r="S4986" s="470"/>
      <c r="T4986" s="875"/>
      <c r="U4986" s="335"/>
      <c r="V4986" s="875"/>
      <c r="W4986" s="350"/>
      <c r="X4986" s="350"/>
      <c r="Y4986" s="875"/>
      <c r="Z4986" s="335"/>
      <c r="AA4986" s="875"/>
      <c r="AB4986" s="470"/>
      <c r="AC4986" s="483"/>
      <c r="AD4986" s="466"/>
      <c r="AE4986" s="467"/>
    </row>
    <row r="4987" spans="2:31" ht="3.65" customHeight="1">
      <c r="B4987" s="212"/>
      <c r="K4987" s="343"/>
      <c r="P4987" s="466"/>
      <c r="Q4987" s="467"/>
      <c r="R4987" s="468"/>
      <c r="S4987" s="470"/>
      <c r="T4987" s="875"/>
      <c r="U4987" s="335"/>
      <c r="V4987" s="875"/>
      <c r="W4987" s="350"/>
      <c r="X4987" s="350"/>
      <c r="Y4987" s="875"/>
      <c r="Z4987" s="335"/>
      <c r="AA4987" s="875"/>
      <c r="AB4987" s="470"/>
      <c r="AC4987" s="483"/>
      <c r="AD4987" s="466"/>
      <c r="AE4987" s="467"/>
    </row>
    <row r="4988" spans="2:31" ht="3.65" customHeight="1">
      <c r="B4988" s="212"/>
      <c r="K4988" s="343"/>
      <c r="P4988" s="466"/>
      <c r="Q4988" s="467"/>
      <c r="R4988" s="468"/>
      <c r="S4988" s="470"/>
      <c r="T4988" s="875"/>
      <c r="U4988" s="335"/>
      <c r="V4988" s="875"/>
      <c r="W4988" s="350"/>
      <c r="X4988" s="350"/>
      <c r="Y4988" s="875"/>
      <c r="Z4988" s="335"/>
      <c r="AA4988" s="875"/>
      <c r="AB4988" s="470"/>
      <c r="AC4988" s="483"/>
      <c r="AD4988" s="466"/>
      <c r="AE4988" s="467"/>
    </row>
    <row r="4989" spans="2:31" ht="3.65" customHeight="1">
      <c r="B4989" s="212"/>
      <c r="K4989" s="343"/>
      <c r="P4989" s="466"/>
      <c r="Q4989" s="467"/>
      <c r="R4989" s="468"/>
      <c r="S4989" s="470"/>
      <c r="T4989" s="875"/>
      <c r="U4989" s="335"/>
      <c r="V4989" s="875"/>
      <c r="W4989" s="350"/>
      <c r="X4989" s="350"/>
      <c r="Y4989" s="875"/>
      <c r="Z4989" s="335"/>
      <c r="AA4989" s="875"/>
      <c r="AB4989" s="470"/>
      <c r="AC4989" s="483"/>
      <c r="AD4989" s="466"/>
      <c r="AE4989" s="467"/>
    </row>
    <row r="4990" spans="2:31" ht="3.65" customHeight="1">
      <c r="B4990" s="212"/>
      <c r="K4990" s="343"/>
      <c r="P4990" s="466"/>
      <c r="Q4990" s="467"/>
      <c r="R4990" s="468"/>
      <c r="S4990" s="470"/>
      <c r="T4990" s="875"/>
      <c r="U4990" s="335"/>
      <c r="V4990" s="875"/>
      <c r="W4990" s="350"/>
      <c r="X4990" s="350"/>
      <c r="Y4990" s="875"/>
      <c r="Z4990" s="335"/>
      <c r="AA4990" s="875"/>
      <c r="AB4990" s="470"/>
      <c r="AC4990" s="483"/>
      <c r="AD4990" s="466"/>
      <c r="AE4990" s="467"/>
    </row>
    <row r="4991" spans="2:31" ht="3.65" customHeight="1">
      <c r="B4991" s="212"/>
      <c r="K4991" s="343"/>
      <c r="P4991" s="466"/>
      <c r="Q4991" s="467"/>
      <c r="R4991" s="468"/>
      <c r="S4991" s="470"/>
      <c r="T4991" s="875"/>
      <c r="U4991" s="335"/>
      <c r="V4991" s="875"/>
      <c r="W4991" s="350"/>
      <c r="X4991" s="350"/>
      <c r="Y4991" s="875"/>
      <c r="Z4991" s="335"/>
      <c r="AA4991" s="875"/>
      <c r="AB4991" s="470"/>
      <c r="AC4991" s="483"/>
      <c r="AD4991" s="466"/>
      <c r="AE4991" s="467"/>
    </row>
    <row r="4992" spans="2:31" ht="3.65" customHeight="1">
      <c r="B4992" s="212"/>
      <c r="K4992" s="343"/>
      <c r="P4992" s="466"/>
      <c r="Q4992" s="467"/>
      <c r="R4992" s="468"/>
      <c r="S4992" s="470"/>
      <c r="T4992" s="875"/>
      <c r="U4992" s="335"/>
      <c r="V4992" s="875"/>
      <c r="W4992" s="350"/>
      <c r="X4992" s="350"/>
      <c r="Y4992" s="875"/>
      <c r="Z4992" s="335"/>
      <c r="AA4992" s="875"/>
      <c r="AB4992" s="470"/>
      <c r="AC4992" s="483"/>
      <c r="AD4992" s="466"/>
      <c r="AE4992" s="467"/>
    </row>
    <row r="4993" spans="2:31" ht="3.65" customHeight="1">
      <c r="B4993" s="212"/>
      <c r="K4993" s="343"/>
      <c r="P4993" s="466"/>
      <c r="Q4993" s="467"/>
      <c r="R4993" s="468"/>
      <c r="S4993" s="470"/>
      <c r="T4993" s="899"/>
      <c r="U4993" s="335"/>
      <c r="V4993" s="900"/>
      <c r="W4993" s="350"/>
      <c r="X4993" s="350"/>
      <c r="Y4993" s="899"/>
      <c r="Z4993" s="335"/>
      <c r="AA4993" s="900"/>
      <c r="AB4993" s="470"/>
      <c r="AC4993" s="483"/>
      <c r="AD4993" s="466"/>
      <c r="AE4993" s="467"/>
    </row>
    <row r="4994" spans="2:31" ht="3.65" customHeight="1">
      <c r="B4994" s="212"/>
      <c r="K4994" s="343"/>
      <c r="P4994" s="466"/>
      <c r="Q4994" s="467"/>
      <c r="R4994" s="468"/>
      <c r="S4994" s="470"/>
      <c r="T4994" s="902"/>
      <c r="U4994" s="903"/>
      <c r="V4994" s="904"/>
      <c r="W4994" s="350"/>
      <c r="X4994" s="350"/>
      <c r="Y4994" s="902"/>
      <c r="Z4994" s="903"/>
      <c r="AA4994" s="904"/>
      <c r="AB4994" s="470"/>
      <c r="AC4994" s="483"/>
      <c r="AD4994" s="466"/>
      <c r="AE4994" s="467"/>
    </row>
    <row r="4995" spans="2:31" ht="3.65" customHeight="1">
      <c r="B4995" s="212"/>
      <c r="K4995" s="343"/>
      <c r="P4995" s="466"/>
      <c r="Q4995" s="467"/>
      <c r="R4995" s="468"/>
      <c r="S4995" s="470"/>
      <c r="T4995" s="470"/>
      <c r="U4995" s="470"/>
      <c r="V4995" s="470"/>
      <c r="W4995" s="350"/>
      <c r="X4995" s="350"/>
      <c r="Y4995" s="470"/>
      <c r="Z4995" s="470"/>
      <c r="AA4995" s="470"/>
      <c r="AB4995" s="470"/>
      <c r="AC4995" s="483"/>
      <c r="AD4995" s="466"/>
      <c r="AE4995" s="467"/>
    </row>
    <row r="4996" spans="2:31" ht="3.65" customHeight="1">
      <c r="B4996" s="212"/>
      <c r="K4996" s="343"/>
      <c r="P4996" s="466"/>
      <c r="Q4996" s="467"/>
      <c r="R4996" s="468"/>
      <c r="S4996" s="470"/>
      <c r="T4996" s="470"/>
      <c r="U4996" s="470"/>
      <c r="V4996" s="470"/>
      <c r="W4996" s="350"/>
      <c r="X4996" s="350"/>
      <c r="Y4996" s="470"/>
      <c r="Z4996" s="470"/>
      <c r="AA4996" s="470"/>
      <c r="AB4996" s="470"/>
      <c r="AC4996" s="483"/>
      <c r="AD4996" s="466"/>
      <c r="AE4996" s="467"/>
    </row>
    <row r="4997" spans="2:31" ht="3.65" customHeight="1">
      <c r="B4997" s="212"/>
      <c r="K4997" s="343"/>
      <c r="P4997" s="466"/>
      <c r="Q4997" s="467"/>
      <c r="R4997" s="482"/>
      <c r="S4997" s="470"/>
      <c r="T4997" s="470"/>
      <c r="U4997" s="470"/>
      <c r="V4997" s="470"/>
      <c r="W4997" s="350"/>
      <c r="X4997" s="350"/>
      <c r="Y4997" s="470"/>
      <c r="Z4997" s="470"/>
      <c r="AA4997" s="470"/>
      <c r="AB4997" s="470"/>
      <c r="AC4997" s="483"/>
      <c r="AD4997" s="466"/>
      <c r="AE4997" s="467"/>
    </row>
    <row r="4998" spans="2:31" ht="3.65" customHeight="1">
      <c r="B4998" s="212"/>
      <c r="K4998" s="343"/>
      <c r="P4998" s="466"/>
      <c r="Q4998" s="467"/>
      <c r="R4998" s="468"/>
      <c r="S4998" s="470"/>
      <c r="T4998" s="470"/>
      <c r="U4998" s="470"/>
      <c r="V4998" s="470"/>
      <c r="W4998" s="470"/>
      <c r="X4998" s="470"/>
      <c r="Y4998" s="470"/>
      <c r="Z4998" s="470"/>
      <c r="AA4998" s="470"/>
      <c r="AB4998" s="470"/>
      <c r="AC4998" s="483"/>
      <c r="AD4998" s="466"/>
      <c r="AE4998" s="467"/>
    </row>
    <row r="4999" spans="2:31" ht="3.65" customHeight="1">
      <c r="B4999" s="212"/>
      <c r="K4999" s="343"/>
      <c r="P4999" s="466"/>
      <c r="Q4999" s="467"/>
      <c r="R4999" s="468"/>
      <c r="S4999" s="470"/>
      <c r="T4999" s="470"/>
      <c r="U4999" s="470"/>
      <c r="V4999" s="470"/>
      <c r="W4999" s="470"/>
      <c r="X4999" s="470"/>
      <c r="Y4999" s="470"/>
      <c r="Z4999" s="470"/>
      <c r="AA4999" s="470"/>
      <c r="AB4999" s="470"/>
      <c r="AC4999" s="470"/>
      <c r="AD4999" s="466"/>
      <c r="AE4999" s="467"/>
    </row>
    <row r="5000" spans="2:31" ht="3.65" customHeight="1">
      <c r="B5000" s="212"/>
      <c r="K5000" s="343"/>
      <c r="P5000" s="466"/>
      <c r="Q5000" s="467"/>
      <c r="R5000" s="468"/>
      <c r="S5000" s="470"/>
      <c r="T5000" s="470"/>
      <c r="U5000" s="470"/>
      <c r="V5000" s="470"/>
      <c r="W5000" s="470"/>
      <c r="X5000" s="470"/>
      <c r="Y5000" s="470"/>
      <c r="Z5000" s="470"/>
      <c r="AA5000" s="470"/>
      <c r="AB5000" s="470"/>
      <c r="AC5000" s="470"/>
      <c r="AD5000" s="466"/>
      <c r="AE5000" s="467"/>
    </row>
    <row r="5001" spans="2:31" ht="3.65" customHeight="1">
      <c r="B5001" s="212"/>
      <c r="K5001" s="343"/>
      <c r="P5001" s="466"/>
      <c r="Q5001" s="467"/>
      <c r="R5001" s="468"/>
      <c r="S5001" s="470"/>
      <c r="T5001" s="470"/>
      <c r="U5001" s="470"/>
      <c r="V5001" s="470"/>
      <c r="W5001" s="470"/>
      <c r="X5001" s="470"/>
      <c r="Y5001" s="470"/>
      <c r="Z5001" s="470"/>
      <c r="AA5001" s="470"/>
      <c r="AB5001" s="470"/>
      <c r="AC5001" s="470"/>
      <c r="AD5001" s="466"/>
      <c r="AE5001" s="467"/>
    </row>
    <row r="5002" spans="2:31" ht="3.65" customHeight="1">
      <c r="B5002" s="212"/>
      <c r="K5002" s="343"/>
      <c r="P5002" s="466"/>
      <c r="Q5002" s="467"/>
      <c r="R5002" s="468"/>
      <c r="S5002" s="470"/>
      <c r="T5002" s="470"/>
      <c r="U5002" s="470"/>
      <c r="V5002" s="470"/>
      <c r="W5002" s="470"/>
      <c r="X5002" s="470"/>
      <c r="Y5002" s="470"/>
      <c r="Z5002" s="470"/>
      <c r="AA5002" s="470"/>
      <c r="AB5002" s="470"/>
      <c r="AC5002" s="470"/>
      <c r="AD5002" s="466"/>
      <c r="AE5002" s="467"/>
    </row>
    <row r="5003" spans="2:31" ht="3.65" customHeight="1">
      <c r="B5003" s="212"/>
      <c r="K5003" s="343"/>
      <c r="P5003" s="466"/>
      <c r="Q5003" s="467"/>
      <c r="R5003" s="468"/>
      <c r="S5003" s="470"/>
      <c r="T5003" s="470"/>
      <c r="U5003" s="470"/>
      <c r="V5003" s="470"/>
      <c r="W5003" s="470"/>
      <c r="X5003" s="470"/>
      <c r="Y5003" s="470"/>
      <c r="Z5003" s="470"/>
      <c r="AA5003" s="470"/>
      <c r="AB5003" s="470"/>
      <c r="AC5003" s="470"/>
      <c r="AD5003" s="466"/>
      <c r="AE5003" s="467"/>
    </row>
    <row r="5004" spans="2:31" ht="3.65" customHeight="1">
      <c r="B5004" s="212"/>
      <c r="K5004" s="343"/>
      <c r="P5004" s="466"/>
      <c r="Q5004" s="467"/>
      <c r="R5004" s="468"/>
      <c r="S5004" s="470"/>
      <c r="T5004" s="470"/>
      <c r="U5004" s="470"/>
      <c r="V5004" s="470"/>
      <c r="W5004" s="470"/>
      <c r="X5004" s="470"/>
      <c r="Y5004" s="470"/>
      <c r="Z5004" s="470"/>
      <c r="AA5004" s="470"/>
      <c r="AB5004" s="470"/>
      <c r="AC5004" s="470"/>
      <c r="AD5004" s="466"/>
      <c r="AE5004" s="467"/>
    </row>
    <row r="5005" spans="2:31" ht="3.65" customHeight="1">
      <c r="B5005" s="212"/>
      <c r="K5005" s="343"/>
      <c r="P5005" s="466"/>
      <c r="Q5005" s="467"/>
      <c r="R5005" s="468"/>
      <c r="S5005" s="470"/>
      <c r="T5005" s="470"/>
      <c r="U5005" s="470"/>
      <c r="V5005" s="470"/>
      <c r="W5005" s="470"/>
      <c r="X5005" s="470"/>
      <c r="Y5005" s="470"/>
      <c r="Z5005" s="470"/>
      <c r="AA5005" s="470"/>
      <c r="AB5005" s="470"/>
      <c r="AC5005" s="470"/>
      <c r="AD5005" s="466"/>
      <c r="AE5005" s="467"/>
    </row>
    <row r="5006" spans="2:31" ht="3.65" customHeight="1">
      <c r="B5006" s="212"/>
      <c r="K5006" s="343"/>
      <c r="P5006" s="466"/>
      <c r="Q5006" s="467"/>
      <c r="R5006" s="468"/>
      <c r="S5006" s="470"/>
      <c r="T5006" s="470"/>
      <c r="U5006" s="470"/>
      <c r="V5006" s="470"/>
      <c r="W5006" s="470"/>
      <c r="X5006" s="470"/>
      <c r="Y5006" s="470"/>
      <c r="Z5006" s="470"/>
      <c r="AA5006" s="470"/>
      <c r="AB5006" s="470"/>
      <c r="AC5006" s="470"/>
      <c r="AD5006" s="466"/>
      <c r="AE5006" s="467"/>
    </row>
    <row r="5007" spans="2:31" ht="3.65" customHeight="1">
      <c r="B5007" s="212"/>
      <c r="K5007" s="343"/>
      <c r="P5007" s="466"/>
      <c r="Q5007" s="467"/>
      <c r="R5007" s="468"/>
      <c r="S5007" s="470"/>
      <c r="T5007" s="470"/>
      <c r="U5007" s="470"/>
      <c r="V5007" s="470"/>
      <c r="W5007" s="470"/>
      <c r="X5007" s="470"/>
      <c r="Y5007" s="470"/>
      <c r="Z5007" s="470"/>
      <c r="AA5007" s="470"/>
      <c r="AB5007" s="470"/>
      <c r="AC5007" s="470"/>
      <c r="AD5007" s="466"/>
      <c r="AE5007" s="467"/>
    </row>
    <row r="5008" spans="2:31" ht="3.65" customHeight="1">
      <c r="B5008" s="212"/>
      <c r="K5008" s="343"/>
      <c r="P5008" s="466"/>
      <c r="Q5008" s="467"/>
      <c r="R5008" s="468"/>
      <c r="S5008" s="470"/>
      <c r="T5008" s="470"/>
      <c r="U5008" s="470"/>
      <c r="V5008" s="470"/>
      <c r="W5008" s="470"/>
      <c r="X5008" s="470"/>
      <c r="Y5008" s="470"/>
      <c r="Z5008" s="470"/>
      <c r="AA5008" s="470"/>
      <c r="AB5008" s="470"/>
      <c r="AC5008" s="470"/>
      <c r="AD5008" s="466"/>
      <c r="AE5008" s="467"/>
    </row>
    <row r="5009" spans="2:31" ht="3.65" customHeight="1">
      <c r="B5009" s="212"/>
      <c r="K5009" s="343"/>
      <c r="P5009" s="466"/>
      <c r="Q5009" s="467"/>
      <c r="R5009" s="468"/>
      <c r="S5009" s="470"/>
      <c r="T5009" s="470"/>
      <c r="U5009" s="470"/>
      <c r="V5009" s="470"/>
      <c r="W5009" s="470"/>
      <c r="X5009" s="470"/>
      <c r="Y5009" s="470"/>
      <c r="Z5009" s="470"/>
      <c r="AA5009" s="470"/>
      <c r="AB5009" s="470"/>
      <c r="AC5009" s="470"/>
      <c r="AD5009" s="466"/>
      <c r="AE5009" s="467"/>
    </row>
    <row r="5010" spans="2:31" ht="3.65" customHeight="1">
      <c r="B5010" s="212"/>
      <c r="K5010" s="343"/>
      <c r="P5010" s="466"/>
      <c r="Q5010" s="467"/>
      <c r="R5010" s="468"/>
      <c r="S5010" s="470"/>
      <c r="T5010" s="470"/>
      <c r="U5010" s="470"/>
      <c r="V5010" s="470"/>
      <c r="W5010" s="470"/>
      <c r="X5010" s="470"/>
      <c r="Y5010" s="470"/>
      <c r="Z5010" s="470"/>
      <c r="AA5010" s="470"/>
      <c r="AB5010" s="470"/>
      <c r="AC5010" s="470"/>
      <c r="AD5010" s="466"/>
      <c r="AE5010" s="467"/>
    </row>
    <row r="5011" spans="2:31" ht="3.65" customHeight="1">
      <c r="B5011" s="212"/>
      <c r="K5011" s="343"/>
      <c r="P5011" s="466"/>
      <c r="Q5011" s="467"/>
      <c r="R5011" s="468"/>
      <c r="S5011" s="470"/>
      <c r="T5011" s="470"/>
      <c r="U5011" s="470"/>
      <c r="V5011" s="470"/>
      <c r="W5011" s="470"/>
      <c r="X5011" s="470"/>
      <c r="Y5011" s="470"/>
      <c r="Z5011" s="470"/>
      <c r="AA5011" s="470"/>
      <c r="AB5011" s="470"/>
      <c r="AC5011" s="470"/>
      <c r="AD5011" s="466"/>
      <c r="AE5011" s="467"/>
    </row>
    <row r="5012" spans="2:31" ht="3.65" customHeight="1">
      <c r="B5012" s="212"/>
      <c r="K5012" s="343"/>
      <c r="P5012" s="466"/>
      <c r="Q5012" s="467"/>
      <c r="R5012" s="468"/>
      <c r="S5012" s="470"/>
      <c r="T5012" s="470"/>
      <c r="U5012" s="470"/>
      <c r="V5012" s="470"/>
      <c r="W5012" s="470"/>
      <c r="X5012" s="470"/>
      <c r="Y5012" s="470"/>
      <c r="Z5012" s="470"/>
      <c r="AA5012" s="470"/>
      <c r="AB5012" s="470"/>
      <c r="AC5012" s="470"/>
      <c r="AD5012" s="466"/>
      <c r="AE5012" s="467"/>
    </row>
    <row r="5013" spans="2:31" ht="3.65" customHeight="1">
      <c r="B5013" s="212"/>
      <c r="K5013" s="343"/>
      <c r="P5013" s="466"/>
      <c r="Q5013" s="467"/>
      <c r="R5013" s="468"/>
      <c r="S5013" s="470"/>
      <c r="T5013" s="470"/>
      <c r="U5013" s="470"/>
      <c r="V5013" s="470"/>
      <c r="W5013" s="470"/>
      <c r="X5013" s="470"/>
      <c r="Y5013" s="470"/>
      <c r="Z5013" s="470"/>
      <c r="AA5013" s="470"/>
      <c r="AB5013" s="470"/>
      <c r="AC5013" s="470"/>
      <c r="AD5013" s="466"/>
      <c r="AE5013" s="467"/>
    </row>
    <row r="5014" spans="2:31" ht="3.65" customHeight="1">
      <c r="B5014" s="212"/>
      <c r="K5014" s="343"/>
      <c r="P5014" s="466"/>
      <c r="Q5014" s="467"/>
      <c r="R5014" s="468"/>
      <c r="S5014" s="470"/>
      <c r="T5014" s="470"/>
      <c r="U5014" s="470"/>
      <c r="V5014" s="470"/>
      <c r="W5014" s="470"/>
      <c r="X5014" s="470"/>
      <c r="Y5014" s="470"/>
      <c r="Z5014" s="470"/>
      <c r="AA5014" s="470"/>
      <c r="AB5014" s="470"/>
      <c r="AC5014" s="483"/>
      <c r="AD5014" s="466"/>
      <c r="AE5014" s="467"/>
    </row>
    <row r="5015" spans="2:31" ht="3.65" customHeight="1">
      <c r="B5015" s="212"/>
      <c r="K5015" s="343"/>
      <c r="P5015" s="466"/>
      <c r="Q5015" s="467"/>
      <c r="R5015" s="496"/>
      <c r="S5015" s="470"/>
      <c r="T5015" s="470"/>
      <c r="U5015" s="470"/>
      <c r="V5015" s="470"/>
      <c r="W5015" s="470"/>
      <c r="X5015" s="470"/>
      <c r="Y5015" s="470"/>
      <c r="Z5015" s="470"/>
      <c r="AA5015" s="470"/>
      <c r="AB5015" s="470"/>
      <c r="AC5015" s="409"/>
      <c r="AD5015" s="466"/>
      <c r="AE5015" s="467"/>
    </row>
    <row r="5016" spans="2:31" ht="3.65" customHeight="1">
      <c r="B5016" s="212"/>
      <c r="K5016" s="343"/>
      <c r="P5016" s="466"/>
      <c r="Q5016" s="467"/>
      <c r="R5016" s="351"/>
      <c r="S5016" s="352"/>
      <c r="T5016" s="352"/>
      <c r="U5016" s="352"/>
      <c r="V5016" s="352"/>
      <c r="W5016" s="352"/>
      <c r="X5016" s="352"/>
      <c r="Y5016" s="352"/>
      <c r="Z5016" s="352"/>
      <c r="AA5016" s="352"/>
      <c r="AB5016" s="352"/>
      <c r="AC5016" s="361"/>
      <c r="AD5016" s="466"/>
      <c r="AE5016" s="467"/>
    </row>
    <row r="5017" spans="2:31" ht="3.65" customHeight="1">
      <c r="B5017" s="212"/>
      <c r="K5017" s="343"/>
      <c r="P5017" s="466"/>
      <c r="Q5017" s="467"/>
      <c r="R5017" s="351"/>
      <c r="S5017" s="352"/>
      <c r="T5017" s="352"/>
      <c r="U5017" s="352"/>
      <c r="V5017" s="352"/>
      <c r="W5017" s="352"/>
      <c r="X5017" s="352"/>
      <c r="Y5017" s="352"/>
      <c r="Z5017" s="352"/>
      <c r="AA5017" s="352"/>
      <c r="AB5017" s="352"/>
      <c r="AC5017" s="361"/>
      <c r="AD5017" s="466"/>
      <c r="AE5017" s="467"/>
    </row>
    <row r="5018" spans="2:31" ht="3.65" customHeight="1">
      <c r="B5018" s="212"/>
      <c r="K5018" s="343"/>
      <c r="P5018" s="466"/>
      <c r="Q5018" s="467"/>
      <c r="R5018" s="351"/>
      <c r="S5018" s="352"/>
      <c r="T5018" s="352"/>
      <c r="U5018" s="352"/>
      <c r="V5018" s="352"/>
      <c r="W5018" s="352"/>
      <c r="X5018" s="352"/>
      <c r="Y5018" s="352"/>
      <c r="Z5018" s="352"/>
      <c r="AA5018" s="352"/>
      <c r="AB5018" s="352"/>
      <c r="AC5018" s="361"/>
      <c r="AD5018" s="466"/>
      <c r="AE5018" s="467"/>
    </row>
    <row r="5019" spans="2:31" ht="3.65" customHeight="1">
      <c r="B5019" s="212"/>
      <c r="K5019" s="343"/>
      <c r="P5019" s="466"/>
      <c r="Q5019" s="467"/>
      <c r="R5019" s="468"/>
      <c r="S5019" s="470"/>
      <c r="T5019" s="470"/>
      <c r="U5019" s="470"/>
      <c r="V5019" s="470"/>
      <c r="W5019" s="470"/>
      <c r="X5019" s="470"/>
      <c r="Y5019" s="470"/>
      <c r="Z5019" s="470"/>
      <c r="AA5019" s="470"/>
      <c r="AB5019" s="470"/>
      <c r="AC5019" s="470"/>
      <c r="AD5019" s="466"/>
      <c r="AE5019" s="467"/>
    </row>
    <row r="5020" spans="2:31" ht="3.65" customHeight="1">
      <c r="B5020" s="212"/>
      <c r="K5020" s="343"/>
      <c r="P5020" s="466"/>
      <c r="Q5020" s="467"/>
      <c r="R5020" s="468"/>
      <c r="S5020" s="470"/>
      <c r="T5020" s="470"/>
      <c r="U5020" s="470"/>
      <c r="V5020" s="470"/>
      <c r="W5020" s="470"/>
      <c r="X5020" s="470"/>
      <c r="Y5020" s="470"/>
      <c r="Z5020" s="470"/>
      <c r="AA5020" s="470"/>
      <c r="AB5020" s="470"/>
      <c r="AC5020" s="470"/>
      <c r="AD5020" s="466"/>
      <c r="AE5020" s="467"/>
    </row>
    <row r="5021" spans="2:31" ht="3.65" customHeight="1">
      <c r="B5021" s="212"/>
      <c r="K5021" s="343"/>
      <c r="P5021" s="466"/>
      <c r="Q5021" s="467"/>
      <c r="R5021" s="482"/>
      <c r="S5021" s="470"/>
      <c r="T5021" s="470"/>
      <c r="U5021" s="470"/>
      <c r="V5021" s="470"/>
      <c r="W5021" s="470"/>
      <c r="X5021" s="470"/>
      <c r="Y5021" s="470"/>
      <c r="Z5021" s="470"/>
      <c r="AA5021" s="470"/>
      <c r="AB5021" s="470"/>
      <c r="AC5021" s="470"/>
      <c r="AD5021" s="466"/>
      <c r="AE5021" s="467"/>
    </row>
    <row r="5022" spans="2:31" ht="3.65" customHeight="1">
      <c r="B5022" s="212"/>
      <c r="K5022" s="343"/>
      <c r="P5022" s="466"/>
      <c r="Q5022" s="467"/>
      <c r="R5022" s="468"/>
      <c r="S5022" s="470"/>
      <c r="T5022" s="470"/>
      <c r="U5022" s="470"/>
      <c r="V5022" s="470"/>
      <c r="W5022" s="470"/>
      <c r="X5022" s="470"/>
      <c r="Y5022" s="470"/>
      <c r="Z5022" s="994" t="s">
        <v>220</v>
      </c>
      <c r="AA5022" s="994"/>
      <c r="AB5022" s="994"/>
      <c r="AC5022" s="995"/>
      <c r="AD5022" s="466"/>
      <c r="AE5022" s="467"/>
    </row>
    <row r="5023" spans="2:31" ht="3.65" customHeight="1">
      <c r="B5023" s="212"/>
      <c r="K5023" s="343"/>
      <c r="P5023" s="466"/>
      <c r="Q5023" s="467"/>
      <c r="R5023" s="496"/>
      <c r="S5023" s="470"/>
      <c r="T5023" s="470"/>
      <c r="U5023" s="470"/>
      <c r="V5023" s="470"/>
      <c r="W5023" s="470"/>
      <c r="X5023" s="470"/>
      <c r="Y5023" s="470"/>
      <c r="Z5023" s="994"/>
      <c r="AA5023" s="994"/>
      <c r="AB5023" s="994"/>
      <c r="AC5023" s="995"/>
      <c r="AD5023" s="466"/>
      <c r="AE5023" s="467"/>
    </row>
    <row r="5024" spans="2:31" ht="3.65" customHeight="1">
      <c r="B5024" s="212"/>
      <c r="K5024" s="343"/>
      <c r="P5024" s="466"/>
      <c r="Q5024" s="467"/>
      <c r="R5024" s="497"/>
      <c r="S5024" s="498"/>
      <c r="T5024" s="498"/>
      <c r="U5024" s="498"/>
      <c r="V5024" s="498"/>
      <c r="W5024" s="498"/>
      <c r="X5024" s="498"/>
      <c r="Y5024" s="498"/>
      <c r="Z5024" s="1542"/>
      <c r="AA5024" s="1542"/>
      <c r="AB5024" s="1542"/>
      <c r="AC5024" s="1545"/>
      <c r="AD5024" s="466"/>
      <c r="AE5024" s="467"/>
    </row>
    <row r="5025" spans="2:109" ht="3.65" customHeight="1">
      <c r="B5025" s="212"/>
      <c r="K5025" s="343"/>
      <c r="P5025" s="486"/>
      <c r="Q5025" s="487"/>
      <c r="R5025" s="487"/>
      <c r="S5025" s="487"/>
      <c r="T5025" s="487"/>
      <c r="U5025" s="487"/>
      <c r="V5025" s="487"/>
      <c r="W5025" s="487"/>
      <c r="X5025" s="487"/>
      <c r="Y5025" s="487"/>
      <c r="Z5025" s="487"/>
      <c r="AA5025" s="487"/>
      <c r="AB5025" s="487"/>
      <c r="AC5025" s="487"/>
      <c r="AD5025" s="487"/>
      <c r="AE5025" s="488"/>
    </row>
    <row r="5026" spans="2:109" ht="3.65" customHeight="1">
      <c r="B5026" s="212"/>
      <c r="K5026" s="343"/>
      <c r="P5026" s="489"/>
      <c r="Q5026" s="490"/>
      <c r="R5026" s="490"/>
      <c r="S5026" s="490"/>
      <c r="T5026" s="490"/>
      <c r="U5026" s="490"/>
      <c r="V5026" s="490"/>
      <c r="W5026" s="490"/>
      <c r="X5026" s="490"/>
      <c r="Y5026" s="490"/>
      <c r="Z5026" s="490"/>
      <c r="AA5026" s="490"/>
      <c r="AB5026" s="490"/>
      <c r="AC5026" s="490"/>
      <c r="AD5026" s="490"/>
      <c r="AE5026" s="491"/>
    </row>
    <row r="5027" spans="2:109" ht="3.65" customHeight="1">
      <c r="B5027" s="212"/>
      <c r="K5027" s="343"/>
      <c r="P5027" s="476"/>
      <c r="Q5027" s="477"/>
      <c r="R5027" s="477"/>
      <c r="S5027" s="477"/>
      <c r="T5027" s="477"/>
      <c r="U5027" s="477"/>
      <c r="V5027" s="477"/>
      <c r="W5027" s="477"/>
      <c r="X5027" s="477"/>
      <c r="Y5027" s="477"/>
      <c r="Z5027" s="477"/>
      <c r="AA5027" s="477"/>
      <c r="AB5027" s="477"/>
      <c r="AC5027" s="477"/>
      <c r="AD5027" s="477"/>
      <c r="AE5027" s="478"/>
    </row>
    <row r="5028" spans="2:109" ht="3.65" customHeight="1">
      <c r="B5028" s="212"/>
      <c r="K5028" s="343"/>
      <c r="P5028" s="476"/>
      <c r="Q5028" s="477"/>
      <c r="R5028" s="477"/>
      <c r="S5028" s="477"/>
      <c r="T5028" s="477"/>
      <c r="U5028" s="477"/>
      <c r="V5028" s="477"/>
      <c r="W5028" s="477"/>
      <c r="X5028" s="477"/>
      <c r="Y5028" s="477"/>
      <c r="Z5028" s="477"/>
      <c r="AA5028" s="477"/>
      <c r="AB5028" s="477"/>
      <c r="AC5028" s="477"/>
      <c r="AD5028" s="477"/>
      <c r="AE5028" s="478"/>
    </row>
    <row r="5029" spans="2:109" ht="3.65" customHeight="1">
      <c r="B5029" s="212"/>
      <c r="K5029" s="343"/>
      <c r="P5029" s="476"/>
      <c r="Q5029" s="477"/>
      <c r="R5029" s="477"/>
      <c r="S5029" s="477"/>
      <c r="T5029" s="477"/>
      <c r="U5029" s="477"/>
      <c r="V5029" s="477"/>
      <c r="W5029" s="477"/>
      <c r="X5029" s="477"/>
      <c r="Y5029" s="477"/>
      <c r="Z5029" s="477"/>
      <c r="AA5029" s="477"/>
      <c r="AB5029" s="477"/>
      <c r="AC5029" s="477"/>
      <c r="AD5029" s="477"/>
      <c r="AE5029" s="478"/>
    </row>
    <row r="5030" spans="2:109" ht="3.65" customHeight="1">
      <c r="B5030" s="212"/>
      <c r="K5030" s="343"/>
      <c r="P5030" s="479"/>
      <c r="Q5030" s="480"/>
      <c r="R5030" s="480"/>
      <c r="S5030" s="480"/>
      <c r="T5030" s="480"/>
      <c r="U5030" s="480"/>
      <c r="V5030" s="480"/>
      <c r="W5030" s="480"/>
      <c r="X5030" s="480"/>
      <c r="Y5030" s="480"/>
      <c r="Z5030" s="480"/>
      <c r="AA5030" s="480"/>
      <c r="AB5030" s="480"/>
      <c r="AC5030" s="480"/>
      <c r="AD5030" s="480"/>
      <c r="AE5030" s="481"/>
    </row>
    <row r="5031" spans="2:109" ht="3.65" customHeight="1">
      <c r="B5031" s="212"/>
      <c r="K5031" s="343"/>
    </row>
    <row r="5032" spans="2:109" ht="3.65" customHeight="1">
      <c r="B5032" s="212"/>
      <c r="K5032" s="343"/>
    </row>
    <row r="5033" spans="2:109" ht="3.65" customHeight="1">
      <c r="B5033" s="212"/>
      <c r="K5033" s="343"/>
    </row>
    <row r="5034" spans="2:109" ht="3.65" customHeight="1">
      <c r="B5034" s="205"/>
      <c r="C5034" s="259"/>
      <c r="D5034" s="259"/>
      <c r="E5034" s="259"/>
      <c r="F5034" s="259"/>
      <c r="G5034" s="259"/>
      <c r="H5034" s="259"/>
      <c r="I5034" s="259"/>
      <c r="J5034" s="259"/>
      <c r="K5034" s="323"/>
      <c r="L5034" s="259"/>
      <c r="M5034" s="259"/>
      <c r="N5034" s="259"/>
      <c r="O5034" s="259"/>
      <c r="P5034" s="259"/>
      <c r="Q5034" s="259"/>
      <c r="R5034" s="259"/>
      <c r="S5034" s="259"/>
      <c r="T5034" s="259"/>
      <c r="U5034" s="259"/>
      <c r="V5034" s="259"/>
      <c r="W5034" s="259"/>
      <c r="X5034" s="259"/>
      <c r="Y5034" s="259"/>
      <c r="Z5034" s="259"/>
      <c r="AA5034" s="259"/>
      <c r="AB5034" s="259"/>
      <c r="AC5034" s="259"/>
      <c r="AD5034" s="259"/>
      <c r="AE5034" s="259"/>
      <c r="AF5034" s="259"/>
      <c r="AG5034" s="259"/>
      <c r="AH5034" s="259"/>
      <c r="AI5034" s="259"/>
      <c r="AJ5034" s="259"/>
      <c r="AK5034" s="259"/>
      <c r="AL5034" s="259"/>
      <c r="AM5034" s="259"/>
      <c r="AN5034" s="259"/>
      <c r="AO5034" s="259"/>
      <c r="AP5034" s="259"/>
      <c r="AQ5034" s="259"/>
      <c r="AR5034" s="259"/>
      <c r="AS5034" s="259"/>
      <c r="AT5034" s="259"/>
      <c r="AU5034" s="259"/>
      <c r="AV5034" s="259"/>
      <c r="AW5034" s="259"/>
      <c r="AX5034" s="259"/>
      <c r="AY5034" s="259"/>
      <c r="AZ5034" s="259"/>
      <c r="BA5034" s="259"/>
      <c r="BB5034" s="259"/>
      <c r="BC5034" s="259"/>
      <c r="BD5034" s="259"/>
      <c r="BE5034" s="259"/>
      <c r="BF5034" s="259"/>
      <c r="BG5034" s="259"/>
      <c r="BH5034" s="259"/>
      <c r="BI5034" s="259"/>
      <c r="BJ5034" s="259"/>
      <c r="BK5034" s="259"/>
      <c r="BL5034" s="259"/>
      <c r="BM5034" s="259"/>
      <c r="BN5034" s="259"/>
      <c r="BO5034" s="259"/>
      <c r="BP5034" s="259"/>
      <c r="BQ5034" s="259"/>
      <c r="BR5034" s="259"/>
      <c r="BS5034" s="259"/>
      <c r="BT5034" s="259"/>
      <c r="BU5034" s="259"/>
      <c r="BV5034" s="259"/>
      <c r="BW5034" s="259"/>
      <c r="BX5034" s="259"/>
      <c r="BY5034" s="259"/>
      <c r="BZ5034" s="259"/>
      <c r="CA5034" s="259"/>
      <c r="CB5034" s="259"/>
      <c r="CC5034" s="259"/>
      <c r="CD5034" s="259"/>
      <c r="CE5034" s="259"/>
      <c r="CF5034" s="259"/>
      <c r="CG5034" s="259"/>
      <c r="CH5034" s="259"/>
      <c r="CI5034" s="259"/>
      <c r="CJ5034" s="259"/>
      <c r="CK5034" s="259"/>
      <c r="CL5034" s="259"/>
      <c r="CM5034" s="259"/>
      <c r="CN5034" s="259"/>
      <c r="CO5034" s="259"/>
      <c r="CP5034" s="259"/>
      <c r="CQ5034" s="259"/>
      <c r="CR5034" s="259"/>
      <c r="CS5034" s="259"/>
      <c r="CT5034" s="259"/>
      <c r="CU5034" s="259"/>
      <c r="CV5034" s="259"/>
      <c r="CW5034" s="259"/>
      <c r="CX5034" s="259"/>
      <c r="CY5034" s="259"/>
      <c r="CZ5034" s="259"/>
      <c r="DA5034" s="259"/>
      <c r="DB5034" s="259"/>
      <c r="DC5034" s="259"/>
      <c r="DD5034" s="259"/>
      <c r="DE5034" s="259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24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40" t="str">
        <f>"T_VBB"&amp;"X"&amp;G5036&amp;"X"&amp;I5036&amp;"X"&amp;J5036</f>
        <v>T_VBBX2500X3of4X2200</v>
      </c>
      <c r="C5036" s="208"/>
      <c r="D5036" s="209" t="s">
        <v>75</v>
      </c>
      <c r="E5036" s="341" t="s">
        <v>220</v>
      </c>
      <c r="F5036" s="208" t="s">
        <v>125</v>
      </c>
      <c r="G5036" s="456">
        <v>2500</v>
      </c>
      <c r="H5036" s="325" t="s">
        <v>117</v>
      </c>
      <c r="I5036" s="457" t="s">
        <v>193</v>
      </c>
      <c r="J5036" s="210">
        <v>2200</v>
      </c>
      <c r="K5036" s="342"/>
      <c r="L5036" s="260"/>
      <c r="M5036" s="260"/>
      <c r="N5036" s="260"/>
      <c r="O5036" s="260"/>
      <c r="P5036" s="260"/>
      <c r="Q5036" s="260"/>
      <c r="R5036" s="260"/>
      <c r="S5036" s="260"/>
      <c r="T5036" s="260"/>
      <c r="U5036" s="260"/>
      <c r="V5036" s="260"/>
      <c r="W5036" s="260"/>
      <c r="X5036" s="260"/>
      <c r="Y5036" s="260"/>
      <c r="Z5036" s="260"/>
      <c r="AA5036" s="260"/>
      <c r="AB5036" s="260"/>
      <c r="AC5036" s="260"/>
      <c r="AD5036" s="260"/>
      <c r="AE5036" s="260"/>
      <c r="AF5036" s="260"/>
      <c r="AG5036" s="260"/>
      <c r="AH5036" s="260"/>
      <c r="AI5036" s="260"/>
      <c r="AJ5036" s="260"/>
      <c r="AK5036" s="260"/>
      <c r="AL5036" s="260"/>
      <c r="AM5036" s="260"/>
      <c r="AN5036" s="260"/>
      <c r="AO5036" s="260"/>
      <c r="AP5036" s="260"/>
      <c r="AQ5036" s="260"/>
      <c r="AR5036" s="260"/>
      <c r="AS5036" s="260"/>
      <c r="AT5036" s="260"/>
      <c r="AU5036" s="260"/>
      <c r="AV5036" s="260"/>
      <c r="AW5036" s="260"/>
      <c r="AX5036" s="260"/>
      <c r="AY5036" s="260"/>
      <c r="AZ5036" s="260"/>
      <c r="BA5036" s="260"/>
      <c r="BB5036" s="260"/>
      <c r="BC5036" s="260"/>
      <c r="BD5036" s="260"/>
      <c r="BE5036" s="260"/>
      <c r="BF5036" s="260"/>
      <c r="BG5036" s="260"/>
      <c r="BH5036" s="260"/>
      <c r="BI5036" s="260"/>
      <c r="BJ5036" s="260"/>
      <c r="BK5036" s="260"/>
      <c r="BL5036" s="260"/>
      <c r="BM5036" s="260"/>
      <c r="BN5036" s="260"/>
      <c r="BO5036" s="260"/>
      <c r="BP5036" s="260"/>
      <c r="BQ5036" s="260"/>
      <c r="BR5036" s="260"/>
      <c r="BS5036" s="260"/>
      <c r="BT5036" s="260"/>
      <c r="BU5036" s="260"/>
      <c r="BV5036" s="260"/>
      <c r="BW5036" s="260"/>
      <c r="BX5036" s="260"/>
      <c r="BY5036" s="260"/>
      <c r="BZ5036" s="260"/>
      <c r="CA5036" s="260"/>
      <c r="CB5036" s="260"/>
      <c r="CC5036" s="260"/>
      <c r="CD5036" s="260"/>
      <c r="CE5036" s="260"/>
      <c r="CF5036" s="260"/>
      <c r="CG5036" s="260"/>
      <c r="CH5036" s="260"/>
      <c r="CI5036" s="260"/>
      <c r="CJ5036" s="260"/>
      <c r="CK5036" s="260"/>
      <c r="CL5036" s="260"/>
      <c r="CM5036" s="260"/>
      <c r="CN5036" s="260"/>
      <c r="CO5036" s="260"/>
      <c r="CP5036" s="260"/>
      <c r="CQ5036" s="260"/>
      <c r="CR5036" s="260"/>
      <c r="CS5036" s="260"/>
      <c r="CT5036" s="260"/>
      <c r="CU5036" s="260"/>
      <c r="CV5036" s="260"/>
      <c r="CW5036" s="260"/>
      <c r="CX5036" s="260"/>
      <c r="CY5036" s="260"/>
      <c r="CZ5036" s="260"/>
      <c r="DA5036" s="260"/>
      <c r="DB5036" s="260"/>
      <c r="DC5036" s="260"/>
      <c r="DD5036" s="260"/>
      <c r="DE5036" s="260"/>
    </row>
    <row r="5037" spans="2:109" ht="3.65" customHeight="1">
      <c r="B5037" s="326" t="str">
        <f>MID(D5036,1,1)&amp;"_"&amp;E5036&amp;"X"&amp;MID(H5036,3,4)&amp;"X"&amp;MID(J5036,3,4)&amp;G5036&amp;I5036</f>
        <v>T_VBBX400X0025003of4</v>
      </c>
      <c r="K5037" s="343"/>
    </row>
    <row r="5038" spans="2:109" ht="3.65" customHeight="1">
      <c r="B5038" s="212"/>
      <c r="K5038" s="343"/>
    </row>
    <row r="5039" spans="2:109" ht="3.65" customHeight="1">
      <c r="B5039" s="212"/>
      <c r="K5039" s="343"/>
    </row>
    <row r="5040" spans="2:109" ht="3.65" customHeight="1">
      <c r="B5040" s="212"/>
      <c r="K5040" s="343"/>
      <c r="P5040" s="486"/>
      <c r="Q5040" s="487"/>
      <c r="R5040" s="487"/>
      <c r="S5040" s="487"/>
      <c r="T5040" s="487"/>
      <c r="U5040" s="487"/>
      <c r="V5040" s="487"/>
      <c r="W5040" s="487"/>
      <c r="X5040" s="487"/>
      <c r="Y5040" s="487"/>
      <c r="Z5040" s="487"/>
      <c r="AA5040" s="487"/>
      <c r="AB5040" s="487"/>
      <c r="AC5040" s="487"/>
      <c r="AD5040" s="487"/>
      <c r="AE5040" s="488"/>
    </row>
    <row r="5041" spans="2:31" ht="3.65" customHeight="1">
      <c r="B5041" s="212"/>
      <c r="K5041" s="343"/>
      <c r="P5041" s="489"/>
      <c r="Q5041" s="490"/>
      <c r="R5041" s="490"/>
      <c r="S5041" s="490"/>
      <c r="T5041" s="490"/>
      <c r="U5041" s="490"/>
      <c r="V5041" s="490"/>
      <c r="W5041" s="490"/>
      <c r="X5041" s="490"/>
      <c r="Y5041" s="490"/>
      <c r="Z5041" s="490"/>
      <c r="AA5041" s="490"/>
      <c r="AB5041" s="490"/>
      <c r="AC5041" s="490"/>
      <c r="AD5041" s="490"/>
      <c r="AE5041" s="491"/>
    </row>
    <row r="5042" spans="2:31" ht="3.65" customHeight="1">
      <c r="B5042" s="212"/>
      <c r="K5042" s="343"/>
      <c r="P5042" s="466"/>
      <c r="Q5042" s="467"/>
      <c r="R5042" s="956" t="s">
        <v>111</v>
      </c>
      <c r="S5042" s="956"/>
      <c r="T5042" s="956"/>
      <c r="U5042" s="956"/>
      <c r="V5042" s="470"/>
      <c r="W5042" s="470"/>
      <c r="X5042" s="470"/>
      <c r="Y5042" s="470"/>
      <c r="AD5042" s="466"/>
      <c r="AE5042" s="467"/>
    </row>
    <row r="5043" spans="2:31" ht="3.65" customHeight="1">
      <c r="B5043" s="212"/>
      <c r="K5043" s="343"/>
      <c r="P5043" s="466"/>
      <c r="Q5043" s="467"/>
      <c r="R5043" s="958"/>
      <c r="S5043" s="958"/>
      <c r="T5043" s="958"/>
      <c r="U5043" s="958"/>
      <c r="V5043" s="470"/>
      <c r="W5043" s="470"/>
      <c r="X5043" s="470"/>
      <c r="Y5043" s="470"/>
      <c r="AD5043" s="466"/>
      <c r="AE5043" s="467"/>
    </row>
    <row r="5044" spans="2:31" ht="3.65" customHeight="1">
      <c r="B5044" s="212"/>
      <c r="K5044" s="343"/>
      <c r="P5044" s="466"/>
      <c r="Q5044" s="467"/>
      <c r="R5044" s="958"/>
      <c r="S5044" s="958"/>
      <c r="T5044" s="958"/>
      <c r="U5044" s="958"/>
      <c r="V5044" s="350"/>
      <c r="W5044" s="350"/>
      <c r="X5044" s="350"/>
      <c r="Y5044" s="470"/>
      <c r="AD5044" s="466"/>
      <c r="AE5044" s="467"/>
    </row>
    <row r="5045" spans="2:31" ht="3.65" customHeight="1">
      <c r="B5045" s="212"/>
      <c r="K5045" s="343"/>
      <c r="P5045" s="466"/>
      <c r="Q5045" s="467"/>
      <c r="R5045" s="495"/>
      <c r="S5045" s="349"/>
      <c r="T5045" s="896"/>
      <c r="U5045" s="897"/>
      <c r="V5045" s="898"/>
      <c r="W5045" s="350"/>
      <c r="X5045" s="350"/>
      <c r="Y5045" s="896"/>
      <c r="Z5045" s="897"/>
      <c r="AA5045" s="898"/>
      <c r="AB5045" s="470"/>
      <c r="AC5045" s="483"/>
      <c r="AD5045" s="466"/>
      <c r="AE5045" s="467"/>
    </row>
    <row r="5046" spans="2:31" ht="3.65" customHeight="1">
      <c r="B5046" s="212"/>
      <c r="K5046" s="343"/>
      <c r="P5046" s="466"/>
      <c r="Q5046" s="467"/>
      <c r="R5046" s="468"/>
      <c r="S5046" s="470"/>
      <c r="T5046" s="899"/>
      <c r="U5046" s="335"/>
      <c r="V5046" s="900"/>
      <c r="W5046" s="350"/>
      <c r="X5046" s="350"/>
      <c r="Y5046" s="899"/>
      <c r="Z5046" s="335"/>
      <c r="AA5046" s="900"/>
      <c r="AB5046" s="470"/>
      <c r="AC5046" s="483"/>
      <c r="AD5046" s="466"/>
      <c r="AE5046" s="467"/>
    </row>
    <row r="5047" spans="2:31" ht="3.65" customHeight="1">
      <c r="B5047" s="212"/>
      <c r="K5047" s="343"/>
      <c r="P5047" s="466"/>
      <c r="Q5047" s="467"/>
      <c r="R5047" s="468"/>
      <c r="S5047" s="470"/>
      <c r="T5047" s="875"/>
      <c r="U5047" s="335"/>
      <c r="V5047" s="875"/>
      <c r="W5047" s="350"/>
      <c r="X5047" s="350"/>
      <c r="Y5047" s="875"/>
      <c r="Z5047" s="335"/>
      <c r="AA5047" s="875"/>
      <c r="AB5047" s="470"/>
      <c r="AC5047" s="483"/>
      <c r="AD5047" s="466"/>
      <c r="AE5047" s="467"/>
    </row>
    <row r="5048" spans="2:31" ht="3.65" customHeight="1">
      <c r="B5048" s="212"/>
      <c r="K5048" s="343"/>
      <c r="P5048" s="466"/>
      <c r="Q5048" s="467"/>
      <c r="R5048" s="468"/>
      <c r="S5048" s="470"/>
      <c r="T5048" s="875"/>
      <c r="U5048" s="335"/>
      <c r="V5048" s="875"/>
      <c r="W5048" s="350"/>
      <c r="X5048" s="350"/>
      <c r="Y5048" s="875"/>
      <c r="Z5048" s="335"/>
      <c r="AA5048" s="875"/>
      <c r="AB5048" s="470"/>
      <c r="AC5048" s="483"/>
      <c r="AD5048" s="466"/>
      <c r="AE5048" s="467"/>
    </row>
    <row r="5049" spans="2:31" ht="3.65" customHeight="1">
      <c r="B5049" s="212"/>
      <c r="K5049" s="343"/>
      <c r="P5049" s="466"/>
      <c r="Q5049" s="467"/>
      <c r="R5049" s="468"/>
      <c r="S5049" s="470"/>
      <c r="T5049" s="875"/>
      <c r="U5049" s="335"/>
      <c r="V5049" s="875"/>
      <c r="W5049" s="350"/>
      <c r="X5049" s="350"/>
      <c r="Y5049" s="875"/>
      <c r="Z5049" s="335"/>
      <c r="AA5049" s="875"/>
      <c r="AB5049" s="470"/>
      <c r="AC5049" s="483"/>
      <c r="AD5049" s="466"/>
      <c r="AE5049" s="467"/>
    </row>
    <row r="5050" spans="2:31" ht="3.65" customHeight="1">
      <c r="B5050" s="212"/>
      <c r="K5050" s="343"/>
      <c r="P5050" s="466"/>
      <c r="Q5050" s="467"/>
      <c r="R5050" s="468"/>
      <c r="S5050" s="470"/>
      <c r="T5050" s="875"/>
      <c r="U5050" s="335"/>
      <c r="V5050" s="875"/>
      <c r="W5050" s="350"/>
      <c r="X5050" s="350"/>
      <c r="Y5050" s="875"/>
      <c r="Z5050" s="335"/>
      <c r="AA5050" s="875"/>
      <c r="AB5050" s="470"/>
      <c r="AC5050" s="483"/>
      <c r="AD5050" s="466"/>
      <c r="AE5050" s="467"/>
    </row>
    <row r="5051" spans="2:31" ht="3.65" customHeight="1">
      <c r="B5051" s="212"/>
      <c r="K5051" s="343"/>
      <c r="P5051" s="466"/>
      <c r="Q5051" s="467"/>
      <c r="R5051" s="468"/>
      <c r="S5051" s="470"/>
      <c r="T5051" s="875"/>
      <c r="U5051" s="335"/>
      <c r="V5051" s="875"/>
      <c r="W5051" s="350"/>
      <c r="X5051" s="350"/>
      <c r="Y5051" s="875"/>
      <c r="Z5051" s="335"/>
      <c r="AA5051" s="875"/>
      <c r="AB5051" s="470"/>
      <c r="AC5051" s="483"/>
      <c r="AD5051" s="466"/>
      <c r="AE5051" s="467"/>
    </row>
    <row r="5052" spans="2:31" ht="3.65" customHeight="1">
      <c r="B5052" s="212"/>
      <c r="K5052" s="343"/>
      <c r="P5052" s="466"/>
      <c r="Q5052" s="467"/>
      <c r="R5052" s="468"/>
      <c r="S5052" s="470"/>
      <c r="T5052" s="875"/>
      <c r="U5052" s="335"/>
      <c r="V5052" s="875"/>
      <c r="W5052" s="350"/>
      <c r="X5052" s="350"/>
      <c r="Y5052" s="875"/>
      <c r="Z5052" s="335"/>
      <c r="AA5052" s="875"/>
      <c r="AB5052" s="470"/>
      <c r="AC5052" s="483"/>
      <c r="AD5052" s="466"/>
      <c r="AE5052" s="467"/>
    </row>
    <row r="5053" spans="2:31" ht="3.65" customHeight="1">
      <c r="B5053" s="212"/>
      <c r="K5053" s="343"/>
      <c r="P5053" s="466"/>
      <c r="Q5053" s="467"/>
      <c r="R5053" s="468"/>
      <c r="S5053" s="470"/>
      <c r="T5053" s="875"/>
      <c r="U5053" s="335"/>
      <c r="V5053" s="875"/>
      <c r="W5053" s="350"/>
      <c r="X5053" s="350"/>
      <c r="Y5053" s="875"/>
      <c r="Z5053" s="335"/>
      <c r="AA5053" s="875"/>
      <c r="AB5053" s="470"/>
      <c r="AC5053" s="483"/>
      <c r="AD5053" s="466"/>
      <c r="AE5053" s="467"/>
    </row>
    <row r="5054" spans="2:31" ht="3.65" customHeight="1">
      <c r="B5054" s="212"/>
      <c r="K5054" s="343"/>
      <c r="P5054" s="466"/>
      <c r="Q5054" s="467"/>
      <c r="R5054" s="468"/>
      <c r="S5054" s="470"/>
      <c r="T5054" s="875"/>
      <c r="U5054" s="335"/>
      <c r="V5054" s="875"/>
      <c r="W5054" s="350"/>
      <c r="X5054" s="350"/>
      <c r="Y5054" s="875"/>
      <c r="Z5054" s="335"/>
      <c r="AA5054" s="875"/>
      <c r="AB5054" s="470"/>
      <c r="AC5054" s="483"/>
      <c r="AD5054" s="466"/>
      <c r="AE5054" s="467"/>
    </row>
    <row r="5055" spans="2:31" ht="3.65" customHeight="1">
      <c r="B5055" s="212"/>
      <c r="K5055" s="343"/>
      <c r="P5055" s="466"/>
      <c r="Q5055" s="467"/>
      <c r="R5055" s="468"/>
      <c r="S5055" s="470"/>
      <c r="T5055" s="875"/>
      <c r="U5055" s="335"/>
      <c r="V5055" s="875"/>
      <c r="W5055" s="350"/>
      <c r="X5055" s="350"/>
      <c r="Y5055" s="875"/>
      <c r="Z5055" s="335"/>
      <c r="AA5055" s="875"/>
      <c r="AB5055" s="470"/>
      <c r="AC5055" s="483"/>
      <c r="AD5055" s="466"/>
      <c r="AE5055" s="467"/>
    </row>
    <row r="5056" spans="2:31" ht="3.65" customHeight="1">
      <c r="B5056" s="212"/>
      <c r="K5056" s="343"/>
      <c r="P5056" s="466"/>
      <c r="Q5056" s="467"/>
      <c r="R5056" s="468"/>
      <c r="S5056" s="470"/>
      <c r="T5056" s="875"/>
      <c r="U5056" s="335"/>
      <c r="V5056" s="875"/>
      <c r="W5056" s="350"/>
      <c r="X5056" s="350"/>
      <c r="Y5056" s="875"/>
      <c r="Z5056" s="335"/>
      <c r="AA5056" s="875"/>
      <c r="AB5056" s="470"/>
      <c r="AC5056" s="483"/>
      <c r="AD5056" s="466"/>
      <c r="AE5056" s="467"/>
    </row>
    <row r="5057" spans="2:31" ht="3.65" customHeight="1">
      <c r="B5057" s="212"/>
      <c r="K5057" s="343"/>
      <c r="P5057" s="466"/>
      <c r="Q5057" s="467"/>
      <c r="R5057" s="468"/>
      <c r="S5057" s="470"/>
      <c r="T5057" s="875"/>
      <c r="U5057" s="335"/>
      <c r="V5057" s="875"/>
      <c r="W5057" s="350"/>
      <c r="X5057" s="350"/>
      <c r="Y5057" s="875"/>
      <c r="Z5057" s="335"/>
      <c r="AA5057" s="875"/>
      <c r="AB5057" s="470"/>
      <c r="AC5057" s="483"/>
      <c r="AD5057" s="466"/>
      <c r="AE5057" s="467"/>
    </row>
    <row r="5058" spans="2:31" ht="3.65" customHeight="1">
      <c r="B5058" s="212"/>
      <c r="K5058" s="343"/>
      <c r="P5058" s="466"/>
      <c r="Q5058" s="467"/>
      <c r="R5058" s="468"/>
      <c r="S5058" s="470"/>
      <c r="T5058" s="875"/>
      <c r="U5058" s="335"/>
      <c r="V5058" s="875"/>
      <c r="W5058" s="350"/>
      <c r="X5058" s="350"/>
      <c r="Y5058" s="875"/>
      <c r="Z5058" s="335"/>
      <c r="AA5058" s="875"/>
      <c r="AB5058" s="470"/>
      <c r="AC5058" s="483"/>
      <c r="AD5058" s="466"/>
      <c r="AE5058" s="467"/>
    </row>
    <row r="5059" spans="2:31" ht="3.65" customHeight="1">
      <c r="B5059" s="212"/>
      <c r="K5059" s="343"/>
      <c r="P5059" s="466"/>
      <c r="Q5059" s="467"/>
      <c r="R5059" s="468"/>
      <c r="S5059" s="470"/>
      <c r="T5059" s="875"/>
      <c r="U5059" s="335"/>
      <c r="V5059" s="875"/>
      <c r="W5059" s="350"/>
      <c r="X5059" s="350"/>
      <c r="Y5059" s="875"/>
      <c r="Z5059" s="335"/>
      <c r="AA5059" s="875"/>
      <c r="AB5059" s="470"/>
      <c r="AC5059" s="483"/>
      <c r="AD5059" s="466"/>
      <c r="AE5059" s="467"/>
    </row>
    <row r="5060" spans="2:31" ht="3.65" customHeight="1">
      <c r="B5060" s="212"/>
      <c r="K5060" s="343"/>
      <c r="P5060" s="466"/>
      <c r="Q5060" s="467"/>
      <c r="R5060" s="468"/>
      <c r="S5060" s="470"/>
      <c r="T5060" s="875"/>
      <c r="U5060" s="335"/>
      <c r="V5060" s="875"/>
      <c r="W5060" s="350"/>
      <c r="X5060" s="350"/>
      <c r="Y5060" s="875"/>
      <c r="Z5060" s="335"/>
      <c r="AA5060" s="875"/>
      <c r="AB5060" s="470"/>
      <c r="AC5060" s="483"/>
      <c r="AD5060" s="466"/>
      <c r="AE5060" s="467"/>
    </row>
    <row r="5061" spans="2:31" ht="3.65" customHeight="1">
      <c r="B5061" s="212"/>
      <c r="K5061" s="343"/>
      <c r="P5061" s="466"/>
      <c r="Q5061" s="467"/>
      <c r="R5061" s="468"/>
      <c r="S5061" s="470"/>
      <c r="T5061" s="875"/>
      <c r="U5061" s="335"/>
      <c r="V5061" s="875"/>
      <c r="W5061" s="350"/>
      <c r="X5061" s="350"/>
      <c r="Y5061" s="875"/>
      <c r="Z5061" s="335"/>
      <c r="AA5061" s="875"/>
      <c r="AB5061" s="470"/>
      <c r="AC5061" s="483"/>
      <c r="AD5061" s="466"/>
      <c r="AE5061" s="467"/>
    </row>
    <row r="5062" spans="2:31" ht="3.65" customHeight="1">
      <c r="B5062" s="212"/>
      <c r="K5062" s="343"/>
      <c r="P5062" s="466"/>
      <c r="Q5062" s="467"/>
      <c r="R5062" s="468"/>
      <c r="S5062" s="470"/>
      <c r="T5062" s="875"/>
      <c r="U5062" s="335"/>
      <c r="V5062" s="875"/>
      <c r="W5062" s="350"/>
      <c r="X5062" s="350"/>
      <c r="Y5062" s="875"/>
      <c r="Z5062" s="335"/>
      <c r="AA5062" s="875"/>
      <c r="AB5062" s="470"/>
      <c r="AC5062" s="483"/>
      <c r="AD5062" s="466"/>
      <c r="AE5062" s="467"/>
    </row>
    <row r="5063" spans="2:31" ht="3.65" customHeight="1">
      <c r="B5063" s="212"/>
      <c r="K5063" s="343"/>
      <c r="P5063" s="466"/>
      <c r="Q5063" s="467"/>
      <c r="R5063" s="468"/>
      <c r="S5063" s="470"/>
      <c r="T5063" s="875"/>
      <c r="U5063" s="335"/>
      <c r="V5063" s="875"/>
      <c r="W5063" s="350"/>
      <c r="X5063" s="350"/>
      <c r="Y5063" s="875"/>
      <c r="Z5063" s="335"/>
      <c r="AA5063" s="875"/>
      <c r="AB5063" s="470"/>
      <c r="AC5063" s="483"/>
      <c r="AD5063" s="466"/>
      <c r="AE5063" s="467"/>
    </row>
    <row r="5064" spans="2:31" ht="3.65" customHeight="1">
      <c r="B5064" s="212"/>
      <c r="K5064" s="343"/>
      <c r="P5064" s="466"/>
      <c r="Q5064" s="467"/>
      <c r="R5064" s="468"/>
      <c r="S5064" s="470"/>
      <c r="T5064" s="875"/>
      <c r="U5064" s="335"/>
      <c r="V5064" s="875"/>
      <c r="W5064" s="350"/>
      <c r="X5064" s="350"/>
      <c r="Y5064" s="875"/>
      <c r="Z5064" s="335"/>
      <c r="AA5064" s="875"/>
      <c r="AB5064" s="470"/>
      <c r="AC5064" s="483"/>
      <c r="AD5064" s="466"/>
      <c r="AE5064" s="467"/>
    </row>
    <row r="5065" spans="2:31" ht="3.65" customHeight="1">
      <c r="B5065" s="212"/>
      <c r="K5065" s="343"/>
      <c r="P5065" s="466"/>
      <c r="Q5065" s="467"/>
      <c r="R5065" s="468"/>
      <c r="S5065" s="470"/>
      <c r="T5065" s="875"/>
      <c r="U5065" s="335"/>
      <c r="V5065" s="875"/>
      <c r="W5065" s="350"/>
      <c r="X5065" s="350"/>
      <c r="Y5065" s="875"/>
      <c r="Z5065" s="335"/>
      <c r="AA5065" s="875"/>
      <c r="AB5065" s="470"/>
      <c r="AC5065" s="483"/>
      <c r="AD5065" s="466"/>
      <c r="AE5065" s="467"/>
    </row>
    <row r="5066" spans="2:31" ht="3.65" customHeight="1">
      <c r="B5066" s="212"/>
      <c r="K5066" s="343"/>
      <c r="P5066" s="466"/>
      <c r="Q5066" s="467"/>
      <c r="R5066" s="468"/>
      <c r="S5066" s="470"/>
      <c r="T5066" s="875"/>
      <c r="U5066" s="335"/>
      <c r="V5066" s="875"/>
      <c r="W5066" s="350"/>
      <c r="X5066" s="350"/>
      <c r="Y5066" s="875"/>
      <c r="Z5066" s="335"/>
      <c r="AA5066" s="875"/>
      <c r="AB5066" s="470"/>
      <c r="AC5066" s="483"/>
      <c r="AD5066" s="466"/>
      <c r="AE5066" s="467"/>
    </row>
    <row r="5067" spans="2:31" ht="3.65" customHeight="1">
      <c r="B5067" s="212"/>
      <c r="K5067" s="343"/>
      <c r="P5067" s="466"/>
      <c r="Q5067" s="467"/>
      <c r="R5067" s="468"/>
      <c r="S5067" s="470"/>
      <c r="T5067" s="875"/>
      <c r="U5067" s="335"/>
      <c r="V5067" s="875"/>
      <c r="W5067" s="350"/>
      <c r="X5067" s="350"/>
      <c r="Y5067" s="875"/>
      <c r="Z5067" s="335"/>
      <c r="AA5067" s="875"/>
      <c r="AB5067" s="470"/>
      <c r="AC5067" s="483"/>
      <c r="AD5067" s="466"/>
      <c r="AE5067" s="467"/>
    </row>
    <row r="5068" spans="2:31" ht="3.65" customHeight="1">
      <c r="B5068" s="212"/>
      <c r="K5068" s="343"/>
      <c r="P5068" s="466"/>
      <c r="Q5068" s="467"/>
      <c r="R5068" s="468"/>
      <c r="S5068" s="470"/>
      <c r="T5068" s="875"/>
      <c r="U5068" s="335"/>
      <c r="V5068" s="875"/>
      <c r="W5068" s="350"/>
      <c r="X5068" s="350"/>
      <c r="Y5068" s="875"/>
      <c r="Z5068" s="335"/>
      <c r="AA5068" s="875"/>
      <c r="AB5068" s="470"/>
      <c r="AC5068" s="483"/>
      <c r="AD5068" s="466"/>
      <c r="AE5068" s="467"/>
    </row>
    <row r="5069" spans="2:31" ht="3.65" customHeight="1">
      <c r="B5069" s="212"/>
      <c r="K5069" s="343"/>
      <c r="P5069" s="466"/>
      <c r="Q5069" s="467"/>
      <c r="R5069" s="468"/>
      <c r="S5069" s="470"/>
      <c r="T5069" s="875"/>
      <c r="U5069" s="335"/>
      <c r="V5069" s="875"/>
      <c r="W5069" s="350"/>
      <c r="X5069" s="350"/>
      <c r="Y5069" s="875"/>
      <c r="Z5069" s="335"/>
      <c r="AA5069" s="875"/>
      <c r="AB5069" s="470"/>
      <c r="AC5069" s="483"/>
      <c r="AD5069" s="466"/>
      <c r="AE5069" s="467"/>
    </row>
    <row r="5070" spans="2:31" ht="3.65" customHeight="1">
      <c r="B5070" s="212"/>
      <c r="K5070" s="343"/>
      <c r="P5070" s="466"/>
      <c r="Q5070" s="467"/>
      <c r="R5070" s="468"/>
      <c r="S5070" s="470"/>
      <c r="T5070" s="875"/>
      <c r="U5070" s="335"/>
      <c r="V5070" s="875"/>
      <c r="W5070" s="350"/>
      <c r="X5070" s="350"/>
      <c r="Y5070" s="875"/>
      <c r="Z5070" s="335"/>
      <c r="AA5070" s="875"/>
      <c r="AB5070" s="470"/>
      <c r="AC5070" s="483"/>
      <c r="AD5070" s="466"/>
      <c r="AE5070" s="467"/>
    </row>
    <row r="5071" spans="2:31" ht="3.65" customHeight="1">
      <c r="B5071" s="212"/>
      <c r="K5071" s="343"/>
      <c r="P5071" s="466"/>
      <c r="Q5071" s="467"/>
      <c r="R5071" s="468"/>
      <c r="S5071" s="470"/>
      <c r="T5071" s="875"/>
      <c r="U5071" s="335"/>
      <c r="V5071" s="875"/>
      <c r="W5071" s="350"/>
      <c r="X5071" s="350"/>
      <c r="Y5071" s="875"/>
      <c r="Z5071" s="335"/>
      <c r="AA5071" s="875"/>
      <c r="AB5071" s="470"/>
      <c r="AC5071" s="483"/>
      <c r="AD5071" s="466"/>
      <c r="AE5071" s="467"/>
    </row>
    <row r="5072" spans="2:31" ht="3.65" customHeight="1">
      <c r="B5072" s="212"/>
      <c r="K5072" s="343"/>
      <c r="P5072" s="466"/>
      <c r="Q5072" s="467"/>
      <c r="R5072" s="468"/>
      <c r="S5072" s="470"/>
      <c r="T5072" s="875"/>
      <c r="U5072" s="335"/>
      <c r="V5072" s="875"/>
      <c r="W5072" s="350"/>
      <c r="X5072" s="350"/>
      <c r="Y5072" s="875"/>
      <c r="Z5072" s="335"/>
      <c r="AA5072" s="875"/>
      <c r="AB5072" s="470"/>
      <c r="AC5072" s="483"/>
      <c r="AD5072" s="466"/>
      <c r="AE5072" s="467"/>
    </row>
    <row r="5073" spans="2:31" ht="3.65" customHeight="1">
      <c r="B5073" s="212"/>
      <c r="K5073" s="343"/>
      <c r="P5073" s="466"/>
      <c r="Q5073" s="467"/>
      <c r="R5073" s="468"/>
      <c r="S5073" s="470"/>
      <c r="T5073" s="875"/>
      <c r="U5073" s="335"/>
      <c r="V5073" s="875"/>
      <c r="W5073" s="350"/>
      <c r="X5073" s="350"/>
      <c r="Y5073" s="875"/>
      <c r="Z5073" s="335"/>
      <c r="AA5073" s="875"/>
      <c r="AB5073" s="470"/>
      <c r="AC5073" s="483"/>
      <c r="AD5073" s="466"/>
      <c r="AE5073" s="467"/>
    </row>
    <row r="5074" spans="2:31" ht="3.65" customHeight="1">
      <c r="B5074" s="212"/>
      <c r="K5074" s="343"/>
      <c r="P5074" s="466"/>
      <c r="Q5074" s="467"/>
      <c r="R5074" s="468"/>
      <c r="S5074" s="470"/>
      <c r="T5074" s="875"/>
      <c r="U5074" s="335"/>
      <c r="V5074" s="875"/>
      <c r="W5074" s="350"/>
      <c r="X5074" s="350"/>
      <c r="Y5074" s="875"/>
      <c r="Z5074" s="335"/>
      <c r="AA5074" s="875"/>
      <c r="AB5074" s="470"/>
      <c r="AC5074" s="483"/>
      <c r="AD5074" s="466"/>
      <c r="AE5074" s="467"/>
    </row>
    <row r="5075" spans="2:31" ht="3.65" customHeight="1">
      <c r="B5075" s="212"/>
      <c r="K5075" s="343"/>
      <c r="P5075" s="466"/>
      <c r="Q5075" s="467"/>
      <c r="R5075" s="468"/>
      <c r="S5075" s="470"/>
      <c r="T5075" s="875"/>
      <c r="U5075" s="335"/>
      <c r="V5075" s="875"/>
      <c r="W5075" s="350"/>
      <c r="X5075" s="350"/>
      <c r="Y5075" s="875"/>
      <c r="Z5075" s="335"/>
      <c r="AA5075" s="875"/>
      <c r="AB5075" s="470"/>
      <c r="AC5075" s="483"/>
      <c r="AD5075" s="466"/>
      <c r="AE5075" s="467"/>
    </row>
    <row r="5076" spans="2:31" ht="3.65" customHeight="1">
      <c r="B5076" s="212"/>
      <c r="K5076" s="343"/>
      <c r="P5076" s="466"/>
      <c r="Q5076" s="467"/>
      <c r="R5076" s="468"/>
      <c r="S5076" s="470"/>
      <c r="T5076" s="875"/>
      <c r="U5076" s="335"/>
      <c r="V5076" s="875"/>
      <c r="W5076" s="350"/>
      <c r="X5076" s="350"/>
      <c r="Y5076" s="875"/>
      <c r="Z5076" s="335"/>
      <c r="AA5076" s="875"/>
      <c r="AB5076" s="470"/>
      <c r="AC5076" s="483"/>
      <c r="AD5076" s="466"/>
      <c r="AE5076" s="467"/>
    </row>
    <row r="5077" spans="2:31" ht="3.65" customHeight="1">
      <c r="B5077" s="212"/>
      <c r="K5077" s="343"/>
      <c r="P5077" s="466"/>
      <c r="Q5077" s="467"/>
      <c r="R5077" s="468"/>
      <c r="S5077" s="470"/>
      <c r="T5077" s="875"/>
      <c r="U5077" s="335"/>
      <c r="V5077" s="875"/>
      <c r="W5077" s="350"/>
      <c r="X5077" s="350"/>
      <c r="Y5077" s="875"/>
      <c r="Z5077" s="335"/>
      <c r="AA5077" s="875"/>
      <c r="AB5077" s="470"/>
      <c r="AC5077" s="483"/>
      <c r="AD5077" s="466"/>
      <c r="AE5077" s="467"/>
    </row>
    <row r="5078" spans="2:31" ht="3.65" customHeight="1">
      <c r="B5078" s="212"/>
      <c r="K5078" s="343"/>
      <c r="P5078" s="466"/>
      <c r="Q5078" s="467"/>
      <c r="R5078" s="468"/>
      <c r="S5078" s="470"/>
      <c r="T5078" s="875"/>
      <c r="U5078" s="335"/>
      <c r="V5078" s="875"/>
      <c r="W5078" s="350"/>
      <c r="X5078" s="350"/>
      <c r="Y5078" s="875"/>
      <c r="Z5078" s="335"/>
      <c r="AA5078" s="875"/>
      <c r="AB5078" s="470"/>
      <c r="AC5078" s="483"/>
      <c r="AD5078" s="466"/>
      <c r="AE5078" s="467"/>
    </row>
    <row r="5079" spans="2:31" ht="3.65" customHeight="1">
      <c r="B5079" s="212"/>
      <c r="K5079" s="343"/>
      <c r="P5079" s="466"/>
      <c r="Q5079" s="467"/>
      <c r="R5079" s="468"/>
      <c r="S5079" s="470"/>
      <c r="T5079" s="875"/>
      <c r="U5079" s="335"/>
      <c r="V5079" s="875"/>
      <c r="W5079" s="350"/>
      <c r="X5079" s="350"/>
      <c r="Y5079" s="875"/>
      <c r="Z5079" s="335"/>
      <c r="AA5079" s="875"/>
      <c r="AB5079" s="470"/>
      <c r="AC5079" s="483"/>
      <c r="AD5079" s="466"/>
      <c r="AE5079" s="467"/>
    </row>
    <row r="5080" spans="2:31" ht="3.65" customHeight="1">
      <c r="B5080" s="212"/>
      <c r="K5080" s="343"/>
      <c r="P5080" s="466"/>
      <c r="Q5080" s="467"/>
      <c r="R5080" s="468"/>
      <c r="S5080" s="470"/>
      <c r="T5080" s="875"/>
      <c r="U5080" s="335"/>
      <c r="V5080" s="875"/>
      <c r="W5080" s="350"/>
      <c r="X5080" s="350"/>
      <c r="Y5080" s="875"/>
      <c r="Z5080" s="335"/>
      <c r="AA5080" s="875"/>
      <c r="AB5080" s="470"/>
      <c r="AC5080" s="483"/>
      <c r="AD5080" s="466"/>
      <c r="AE5080" s="467"/>
    </row>
    <row r="5081" spans="2:31" ht="3.65" customHeight="1">
      <c r="B5081" s="212"/>
      <c r="K5081" s="343"/>
      <c r="P5081" s="466"/>
      <c r="Q5081" s="467"/>
      <c r="R5081" s="468"/>
      <c r="S5081" s="470"/>
      <c r="T5081" s="875"/>
      <c r="U5081" s="335"/>
      <c r="V5081" s="875"/>
      <c r="W5081" s="350"/>
      <c r="X5081" s="350"/>
      <c r="Y5081" s="875"/>
      <c r="Z5081" s="335"/>
      <c r="AA5081" s="875"/>
      <c r="AB5081" s="470"/>
      <c r="AC5081" s="483"/>
      <c r="AD5081" s="466"/>
      <c r="AE5081" s="467"/>
    </row>
    <row r="5082" spans="2:31" ht="3.65" customHeight="1">
      <c r="B5082" s="212"/>
      <c r="K5082" s="343"/>
      <c r="P5082" s="466"/>
      <c r="Q5082" s="467"/>
      <c r="R5082" s="468"/>
      <c r="S5082" s="470"/>
      <c r="T5082" s="875"/>
      <c r="U5082" s="335"/>
      <c r="V5082" s="875"/>
      <c r="W5082" s="350"/>
      <c r="X5082" s="350"/>
      <c r="Y5082" s="875"/>
      <c r="Z5082" s="335"/>
      <c r="AA5082" s="875"/>
      <c r="AB5082" s="470"/>
      <c r="AC5082" s="483"/>
      <c r="AD5082" s="466"/>
      <c r="AE5082" s="467"/>
    </row>
    <row r="5083" spans="2:31" ht="3.65" customHeight="1">
      <c r="B5083" s="212"/>
      <c r="K5083" s="343"/>
      <c r="P5083" s="466"/>
      <c r="Q5083" s="467"/>
      <c r="R5083" s="468"/>
      <c r="S5083" s="470"/>
      <c r="T5083" s="875"/>
      <c r="U5083" s="335"/>
      <c r="V5083" s="875"/>
      <c r="W5083" s="350"/>
      <c r="X5083" s="350"/>
      <c r="Y5083" s="875"/>
      <c r="Z5083" s="335"/>
      <c r="AA5083" s="875"/>
      <c r="AB5083" s="470"/>
      <c r="AC5083" s="483"/>
      <c r="AD5083" s="466"/>
      <c r="AE5083" s="467"/>
    </row>
    <row r="5084" spans="2:31" ht="3.65" customHeight="1">
      <c r="B5084" s="212"/>
      <c r="K5084" s="343"/>
      <c r="P5084" s="466"/>
      <c r="Q5084" s="467"/>
      <c r="R5084" s="468"/>
      <c r="S5084" s="470"/>
      <c r="T5084" s="875"/>
      <c r="U5084" s="335"/>
      <c r="V5084" s="875"/>
      <c r="W5084" s="350"/>
      <c r="X5084" s="350"/>
      <c r="Y5084" s="875"/>
      <c r="Z5084" s="335"/>
      <c r="AA5084" s="875"/>
      <c r="AB5084" s="470"/>
      <c r="AC5084" s="483"/>
      <c r="AD5084" s="466"/>
      <c r="AE5084" s="467"/>
    </row>
    <row r="5085" spans="2:31" ht="3.65" customHeight="1">
      <c r="B5085" s="212"/>
      <c r="K5085" s="343"/>
      <c r="P5085" s="466"/>
      <c r="Q5085" s="467"/>
      <c r="R5085" s="468"/>
      <c r="S5085" s="470"/>
      <c r="T5085" s="875"/>
      <c r="U5085" s="335"/>
      <c r="V5085" s="875"/>
      <c r="W5085" s="350"/>
      <c r="X5085" s="350"/>
      <c r="Y5085" s="875"/>
      <c r="Z5085" s="335"/>
      <c r="AA5085" s="875"/>
      <c r="AB5085" s="470"/>
      <c r="AC5085" s="483"/>
      <c r="AD5085" s="466"/>
      <c r="AE5085" s="467"/>
    </row>
    <row r="5086" spans="2:31" ht="3.65" customHeight="1">
      <c r="B5086" s="212"/>
      <c r="K5086" s="343"/>
      <c r="P5086" s="466"/>
      <c r="Q5086" s="467"/>
      <c r="R5086" s="468"/>
      <c r="S5086" s="470"/>
      <c r="T5086" s="875"/>
      <c r="U5086" s="335"/>
      <c r="V5086" s="875"/>
      <c r="W5086" s="350"/>
      <c r="X5086" s="350"/>
      <c r="Y5086" s="875"/>
      <c r="Z5086" s="335"/>
      <c r="AA5086" s="875"/>
      <c r="AB5086" s="470"/>
      <c r="AC5086" s="483"/>
      <c r="AD5086" s="466"/>
      <c r="AE5086" s="467"/>
    </row>
    <row r="5087" spans="2:31" ht="3.65" customHeight="1">
      <c r="B5087" s="212"/>
      <c r="K5087" s="343"/>
      <c r="P5087" s="466"/>
      <c r="Q5087" s="467"/>
      <c r="R5087" s="468"/>
      <c r="S5087" s="470"/>
      <c r="T5087" s="875"/>
      <c r="U5087" s="335"/>
      <c r="V5087" s="875"/>
      <c r="W5087" s="350"/>
      <c r="X5087" s="350"/>
      <c r="Y5087" s="875"/>
      <c r="Z5087" s="335"/>
      <c r="AA5087" s="875"/>
      <c r="AB5087" s="470"/>
      <c r="AC5087" s="483"/>
      <c r="AD5087" s="466"/>
      <c r="AE5087" s="467"/>
    </row>
    <row r="5088" spans="2:31" ht="3.65" customHeight="1">
      <c r="B5088" s="212"/>
      <c r="K5088" s="343"/>
      <c r="P5088" s="466"/>
      <c r="Q5088" s="467"/>
      <c r="R5088" s="468"/>
      <c r="S5088" s="470"/>
      <c r="T5088" s="875"/>
      <c r="U5088" s="335"/>
      <c r="V5088" s="875"/>
      <c r="W5088" s="350"/>
      <c r="X5088" s="350"/>
      <c r="Y5088" s="875"/>
      <c r="Z5088" s="335"/>
      <c r="AA5088" s="875"/>
      <c r="AB5088" s="470"/>
      <c r="AC5088" s="483"/>
      <c r="AD5088" s="466"/>
      <c r="AE5088" s="467"/>
    </row>
    <row r="5089" spans="2:31" ht="3.65" customHeight="1">
      <c r="B5089" s="212"/>
      <c r="K5089" s="343"/>
      <c r="P5089" s="466"/>
      <c r="Q5089" s="467"/>
      <c r="R5089" s="468"/>
      <c r="S5089" s="470"/>
      <c r="T5089" s="875"/>
      <c r="U5089" s="335"/>
      <c r="V5089" s="875"/>
      <c r="W5089" s="350"/>
      <c r="X5089" s="350"/>
      <c r="Y5089" s="875"/>
      <c r="Z5089" s="335"/>
      <c r="AA5089" s="875"/>
      <c r="AB5089" s="470"/>
      <c r="AC5089" s="483"/>
      <c r="AD5089" s="466"/>
      <c r="AE5089" s="467"/>
    </row>
    <row r="5090" spans="2:31" ht="3.65" customHeight="1">
      <c r="B5090" s="212"/>
      <c r="K5090" s="343"/>
      <c r="P5090" s="466"/>
      <c r="Q5090" s="467"/>
      <c r="R5090" s="468"/>
      <c r="S5090" s="470"/>
      <c r="T5090" s="875"/>
      <c r="U5090" s="335"/>
      <c r="V5090" s="875"/>
      <c r="W5090" s="350"/>
      <c r="X5090" s="350"/>
      <c r="Y5090" s="875"/>
      <c r="Z5090" s="335"/>
      <c r="AA5090" s="875"/>
      <c r="AB5090" s="470"/>
      <c r="AC5090" s="483"/>
      <c r="AD5090" s="466"/>
      <c r="AE5090" s="467"/>
    </row>
    <row r="5091" spans="2:31" ht="3.65" customHeight="1">
      <c r="B5091" s="212"/>
      <c r="K5091" s="343"/>
      <c r="P5091" s="466"/>
      <c r="Q5091" s="467"/>
      <c r="R5091" s="468"/>
      <c r="S5091" s="470"/>
      <c r="T5091" s="875"/>
      <c r="U5091" s="335"/>
      <c r="V5091" s="875"/>
      <c r="W5091" s="350"/>
      <c r="X5091" s="350"/>
      <c r="Y5091" s="875"/>
      <c r="Z5091" s="335"/>
      <c r="AA5091" s="875"/>
      <c r="AB5091" s="470"/>
      <c r="AC5091" s="483"/>
      <c r="AD5091" s="466"/>
      <c r="AE5091" s="467"/>
    </row>
    <row r="5092" spans="2:31" ht="3.65" customHeight="1">
      <c r="B5092" s="212"/>
      <c r="K5092" s="343"/>
      <c r="P5092" s="466"/>
      <c r="Q5092" s="467"/>
      <c r="R5092" s="468"/>
      <c r="S5092" s="470"/>
      <c r="T5092" s="875"/>
      <c r="U5092" s="335"/>
      <c r="V5092" s="875"/>
      <c r="W5092" s="350"/>
      <c r="X5092" s="350"/>
      <c r="Y5092" s="875"/>
      <c r="Z5092" s="335"/>
      <c r="AA5092" s="875"/>
      <c r="AB5092" s="470"/>
      <c r="AC5092" s="483"/>
      <c r="AD5092" s="466"/>
      <c r="AE5092" s="467"/>
    </row>
    <row r="5093" spans="2:31" ht="3.65" customHeight="1">
      <c r="B5093" s="212"/>
      <c r="K5093" s="343"/>
      <c r="P5093" s="466"/>
      <c r="Q5093" s="467"/>
      <c r="R5093" s="468"/>
      <c r="S5093" s="470"/>
      <c r="T5093" s="875"/>
      <c r="U5093" s="335"/>
      <c r="V5093" s="875"/>
      <c r="W5093" s="350"/>
      <c r="X5093" s="350"/>
      <c r="Y5093" s="875"/>
      <c r="Z5093" s="335"/>
      <c r="AA5093" s="875"/>
      <c r="AB5093" s="470"/>
      <c r="AC5093" s="483"/>
      <c r="AD5093" s="466"/>
      <c r="AE5093" s="467"/>
    </row>
    <row r="5094" spans="2:31" ht="3.65" customHeight="1">
      <c r="B5094" s="212"/>
      <c r="K5094" s="343"/>
      <c r="P5094" s="466"/>
      <c r="Q5094" s="467"/>
      <c r="R5094" s="468"/>
      <c r="S5094" s="470"/>
      <c r="T5094" s="899"/>
      <c r="U5094" s="335"/>
      <c r="V5094" s="900"/>
      <c r="W5094" s="350"/>
      <c r="X5094" s="350"/>
      <c r="Y5094" s="899"/>
      <c r="Z5094" s="335"/>
      <c r="AA5094" s="900"/>
      <c r="AB5094" s="470"/>
      <c r="AC5094" s="483"/>
      <c r="AD5094" s="466"/>
      <c r="AE5094" s="467"/>
    </row>
    <row r="5095" spans="2:31" ht="3.65" customHeight="1">
      <c r="B5095" s="212"/>
      <c r="K5095" s="343"/>
      <c r="P5095" s="466"/>
      <c r="Q5095" s="467"/>
      <c r="R5095" s="468"/>
      <c r="S5095" s="470"/>
      <c r="T5095" s="902"/>
      <c r="U5095" s="903"/>
      <c r="V5095" s="904"/>
      <c r="W5095" s="350"/>
      <c r="X5095" s="350"/>
      <c r="Y5095" s="902"/>
      <c r="Z5095" s="903"/>
      <c r="AA5095" s="904"/>
      <c r="AB5095" s="470"/>
      <c r="AC5095" s="483"/>
      <c r="AD5095" s="466"/>
      <c r="AE5095" s="467"/>
    </row>
    <row r="5096" spans="2:31" ht="3.65" customHeight="1">
      <c r="B5096" s="212"/>
      <c r="K5096" s="343"/>
      <c r="P5096" s="466"/>
      <c r="Q5096" s="467"/>
      <c r="R5096" s="468"/>
      <c r="S5096" s="470"/>
      <c r="T5096" s="470"/>
      <c r="U5096" s="470"/>
      <c r="V5096" s="470"/>
      <c r="W5096" s="350"/>
      <c r="X5096" s="350"/>
      <c r="Y5096" s="470"/>
      <c r="Z5096" s="470"/>
      <c r="AA5096" s="470"/>
      <c r="AB5096" s="470"/>
      <c r="AC5096" s="483"/>
      <c r="AD5096" s="466"/>
      <c r="AE5096" s="467"/>
    </row>
    <row r="5097" spans="2:31" ht="3.65" customHeight="1">
      <c r="B5097" s="212"/>
      <c r="K5097" s="343"/>
      <c r="P5097" s="466"/>
      <c r="Q5097" s="467"/>
      <c r="R5097" s="468"/>
      <c r="S5097" s="470"/>
      <c r="T5097" s="470"/>
      <c r="U5097" s="470"/>
      <c r="V5097" s="470"/>
      <c r="W5097" s="350"/>
      <c r="X5097" s="350"/>
      <c r="Y5097" s="470"/>
      <c r="Z5097" s="470"/>
      <c r="AA5097" s="470"/>
      <c r="AB5097" s="470"/>
      <c r="AC5097" s="483"/>
      <c r="AD5097" s="466"/>
      <c r="AE5097" s="467"/>
    </row>
    <row r="5098" spans="2:31" ht="3.65" customHeight="1">
      <c r="B5098" s="212"/>
      <c r="K5098" s="343"/>
      <c r="P5098" s="466"/>
      <c r="Q5098" s="467"/>
      <c r="R5098" s="482"/>
      <c r="S5098" s="470"/>
      <c r="T5098" s="470"/>
      <c r="U5098" s="470"/>
      <c r="V5098" s="470"/>
      <c r="W5098" s="350"/>
      <c r="X5098" s="350"/>
      <c r="Y5098" s="470"/>
      <c r="Z5098" s="470"/>
      <c r="AA5098" s="470"/>
      <c r="AB5098" s="470"/>
      <c r="AC5098" s="483"/>
      <c r="AD5098" s="466"/>
      <c r="AE5098" s="467"/>
    </row>
    <row r="5099" spans="2:31" ht="3.65" customHeight="1">
      <c r="B5099" s="212"/>
      <c r="K5099" s="343"/>
      <c r="P5099" s="466"/>
      <c r="Q5099" s="467"/>
      <c r="R5099" s="468"/>
      <c r="S5099" s="470"/>
      <c r="T5099" s="470"/>
      <c r="U5099" s="470"/>
      <c r="V5099" s="470"/>
      <c r="W5099" s="470"/>
      <c r="X5099" s="470"/>
      <c r="Y5099" s="470"/>
      <c r="Z5099" s="470"/>
      <c r="AA5099" s="470"/>
      <c r="AB5099" s="470"/>
      <c r="AC5099" s="483"/>
      <c r="AD5099" s="466"/>
      <c r="AE5099" s="467"/>
    </row>
    <row r="5100" spans="2:31" ht="3.65" customHeight="1">
      <c r="B5100" s="212"/>
      <c r="K5100" s="343"/>
      <c r="P5100" s="466"/>
      <c r="Q5100" s="467"/>
      <c r="R5100" s="468"/>
      <c r="S5100" s="470"/>
      <c r="T5100" s="470"/>
      <c r="U5100" s="470"/>
      <c r="V5100" s="470"/>
      <c r="W5100" s="470"/>
      <c r="X5100" s="470"/>
      <c r="Y5100" s="470"/>
      <c r="Z5100" s="470"/>
      <c r="AA5100" s="470"/>
      <c r="AB5100" s="470"/>
      <c r="AC5100" s="470"/>
      <c r="AD5100" s="466"/>
      <c r="AE5100" s="467"/>
    </row>
    <row r="5101" spans="2:31" ht="3.65" customHeight="1">
      <c r="B5101" s="212"/>
      <c r="K5101" s="343"/>
      <c r="P5101" s="466"/>
      <c r="Q5101" s="467"/>
      <c r="R5101" s="468"/>
      <c r="S5101" s="470"/>
      <c r="T5101" s="470"/>
      <c r="U5101" s="470"/>
      <c r="V5101" s="470"/>
      <c r="W5101" s="470"/>
      <c r="X5101" s="470"/>
      <c r="Y5101" s="470"/>
      <c r="Z5101" s="470"/>
      <c r="AA5101" s="470"/>
      <c r="AB5101" s="470"/>
      <c r="AC5101" s="470"/>
      <c r="AD5101" s="466"/>
      <c r="AE5101" s="467"/>
    </row>
    <row r="5102" spans="2:31" ht="3.65" customHeight="1">
      <c r="B5102" s="212"/>
      <c r="K5102" s="343"/>
      <c r="P5102" s="466"/>
      <c r="Q5102" s="467"/>
      <c r="R5102" s="468"/>
      <c r="S5102" s="470"/>
      <c r="T5102" s="470"/>
      <c r="U5102" s="470"/>
      <c r="V5102" s="470"/>
      <c r="W5102" s="470"/>
      <c r="X5102" s="470"/>
      <c r="Y5102" s="470"/>
      <c r="Z5102" s="470"/>
      <c r="AA5102" s="470"/>
      <c r="AB5102" s="470"/>
      <c r="AC5102" s="470"/>
      <c r="AD5102" s="466"/>
      <c r="AE5102" s="467"/>
    </row>
    <row r="5103" spans="2:31" ht="3.65" customHeight="1">
      <c r="B5103" s="212"/>
      <c r="K5103" s="343"/>
      <c r="P5103" s="466"/>
      <c r="Q5103" s="467"/>
      <c r="R5103" s="468"/>
      <c r="S5103" s="470"/>
      <c r="T5103" s="470"/>
      <c r="U5103" s="470"/>
      <c r="V5103" s="470"/>
      <c r="W5103" s="470"/>
      <c r="X5103" s="470"/>
      <c r="Y5103" s="470"/>
      <c r="Z5103" s="470"/>
      <c r="AA5103" s="470"/>
      <c r="AB5103" s="470"/>
      <c r="AC5103" s="470"/>
      <c r="AD5103" s="466"/>
      <c r="AE5103" s="467"/>
    </row>
    <row r="5104" spans="2:31" ht="3.65" customHeight="1">
      <c r="B5104" s="212"/>
      <c r="K5104" s="343"/>
      <c r="P5104" s="466"/>
      <c r="Q5104" s="467"/>
      <c r="R5104" s="468"/>
      <c r="S5104" s="470"/>
      <c r="T5104" s="470"/>
      <c r="U5104" s="470"/>
      <c r="V5104" s="470"/>
      <c r="W5104" s="470"/>
      <c r="X5104" s="470"/>
      <c r="Y5104" s="470"/>
      <c r="Z5104" s="470"/>
      <c r="AA5104" s="470"/>
      <c r="AB5104" s="470"/>
      <c r="AC5104" s="470"/>
      <c r="AD5104" s="466"/>
      <c r="AE5104" s="467"/>
    </row>
    <row r="5105" spans="2:31" ht="3.65" customHeight="1">
      <c r="B5105" s="212"/>
      <c r="K5105" s="343"/>
      <c r="P5105" s="466"/>
      <c r="Q5105" s="467"/>
      <c r="R5105" s="468"/>
      <c r="S5105" s="470"/>
      <c r="T5105" s="470"/>
      <c r="U5105" s="470"/>
      <c r="V5105" s="470"/>
      <c r="W5105" s="470"/>
      <c r="X5105" s="470"/>
      <c r="Y5105" s="470"/>
      <c r="Z5105" s="470"/>
      <c r="AA5105" s="470"/>
      <c r="AB5105" s="470"/>
      <c r="AC5105" s="470"/>
      <c r="AD5105" s="466"/>
      <c r="AE5105" s="467"/>
    </row>
    <row r="5106" spans="2:31" ht="3.65" customHeight="1">
      <c r="B5106" s="212"/>
      <c r="K5106" s="343"/>
      <c r="P5106" s="466"/>
      <c r="Q5106" s="467"/>
      <c r="R5106" s="468"/>
      <c r="S5106" s="470"/>
      <c r="T5106" s="470"/>
      <c r="U5106" s="470"/>
      <c r="V5106" s="470"/>
      <c r="W5106" s="470"/>
      <c r="X5106" s="470"/>
      <c r="Y5106" s="470"/>
      <c r="Z5106" s="470"/>
      <c r="AA5106" s="470"/>
      <c r="AB5106" s="470"/>
      <c r="AC5106" s="470"/>
      <c r="AD5106" s="466"/>
      <c r="AE5106" s="467"/>
    </row>
    <row r="5107" spans="2:31" ht="3.65" customHeight="1">
      <c r="B5107" s="212"/>
      <c r="K5107" s="343"/>
      <c r="P5107" s="466"/>
      <c r="Q5107" s="467"/>
      <c r="R5107" s="468"/>
      <c r="S5107" s="470"/>
      <c r="T5107" s="470"/>
      <c r="U5107" s="470"/>
      <c r="V5107" s="470"/>
      <c r="W5107" s="470"/>
      <c r="X5107" s="470"/>
      <c r="Y5107" s="470"/>
      <c r="Z5107" s="470"/>
      <c r="AA5107" s="470"/>
      <c r="AB5107" s="470"/>
      <c r="AC5107" s="470"/>
      <c r="AD5107" s="466"/>
      <c r="AE5107" s="467"/>
    </row>
    <row r="5108" spans="2:31" ht="3.65" customHeight="1">
      <c r="B5108" s="212"/>
      <c r="K5108" s="343"/>
      <c r="P5108" s="466"/>
      <c r="Q5108" s="467"/>
      <c r="R5108" s="468"/>
      <c r="S5108" s="470"/>
      <c r="T5108" s="470"/>
      <c r="U5108" s="470"/>
      <c r="V5108" s="470"/>
      <c r="W5108" s="470"/>
      <c r="X5108" s="470"/>
      <c r="Y5108" s="470"/>
      <c r="Z5108" s="470"/>
      <c r="AA5108" s="470"/>
      <c r="AB5108" s="470"/>
      <c r="AC5108" s="470"/>
      <c r="AD5108" s="466"/>
      <c r="AE5108" s="467"/>
    </row>
    <row r="5109" spans="2:31" ht="3.65" customHeight="1">
      <c r="B5109" s="212"/>
      <c r="K5109" s="343"/>
      <c r="P5109" s="466"/>
      <c r="Q5109" s="467"/>
      <c r="R5109" s="468"/>
      <c r="S5109" s="470"/>
      <c r="T5109" s="470"/>
      <c r="U5109" s="470"/>
      <c r="V5109" s="470"/>
      <c r="W5109" s="470"/>
      <c r="X5109" s="470"/>
      <c r="Y5109" s="470"/>
      <c r="Z5109" s="470"/>
      <c r="AA5109" s="470"/>
      <c r="AB5109" s="470"/>
      <c r="AC5109" s="470"/>
      <c r="AD5109" s="466"/>
      <c r="AE5109" s="467"/>
    </row>
    <row r="5110" spans="2:31" ht="3.65" customHeight="1">
      <c r="B5110" s="212"/>
      <c r="K5110" s="343"/>
      <c r="P5110" s="466"/>
      <c r="Q5110" s="467"/>
      <c r="R5110" s="468"/>
      <c r="S5110" s="470"/>
      <c r="T5110" s="470"/>
      <c r="U5110" s="470"/>
      <c r="V5110" s="470"/>
      <c r="W5110" s="470"/>
      <c r="X5110" s="470"/>
      <c r="Y5110" s="470"/>
      <c r="Z5110" s="470"/>
      <c r="AA5110" s="470"/>
      <c r="AB5110" s="470"/>
      <c r="AC5110" s="470"/>
      <c r="AD5110" s="466"/>
      <c r="AE5110" s="467"/>
    </row>
    <row r="5111" spans="2:31" ht="3.65" customHeight="1">
      <c r="B5111" s="212"/>
      <c r="K5111" s="343"/>
      <c r="P5111" s="466"/>
      <c r="Q5111" s="467"/>
      <c r="R5111" s="468"/>
      <c r="S5111" s="470"/>
      <c r="T5111" s="470"/>
      <c r="U5111" s="470"/>
      <c r="V5111" s="470"/>
      <c r="W5111" s="470"/>
      <c r="X5111" s="470"/>
      <c r="Y5111" s="470"/>
      <c r="Z5111" s="470"/>
      <c r="AA5111" s="470"/>
      <c r="AB5111" s="470"/>
      <c r="AC5111" s="470"/>
      <c r="AD5111" s="466"/>
      <c r="AE5111" s="467"/>
    </row>
    <row r="5112" spans="2:31" ht="3.65" customHeight="1">
      <c r="B5112" s="212"/>
      <c r="K5112" s="343"/>
      <c r="P5112" s="466"/>
      <c r="Q5112" s="467"/>
      <c r="R5112" s="468"/>
      <c r="S5112" s="470"/>
      <c r="T5112" s="470"/>
      <c r="U5112" s="470"/>
      <c r="V5112" s="470"/>
      <c r="W5112" s="470"/>
      <c r="X5112" s="470"/>
      <c r="Y5112" s="470"/>
      <c r="Z5112" s="470"/>
      <c r="AA5112" s="470"/>
      <c r="AB5112" s="470"/>
      <c r="AC5112" s="470"/>
      <c r="AD5112" s="466"/>
      <c r="AE5112" s="467"/>
    </row>
    <row r="5113" spans="2:31" ht="3.65" customHeight="1">
      <c r="B5113" s="212"/>
      <c r="K5113" s="343"/>
      <c r="P5113" s="466"/>
      <c r="Q5113" s="467"/>
      <c r="R5113" s="468"/>
      <c r="S5113" s="470"/>
      <c r="T5113" s="470"/>
      <c r="U5113" s="470"/>
      <c r="V5113" s="470"/>
      <c r="W5113" s="470"/>
      <c r="X5113" s="470"/>
      <c r="Y5113" s="470"/>
      <c r="Z5113" s="470"/>
      <c r="AA5113" s="470"/>
      <c r="AB5113" s="470"/>
      <c r="AC5113" s="470"/>
      <c r="AD5113" s="466"/>
      <c r="AE5113" s="467"/>
    </row>
    <row r="5114" spans="2:31" ht="3.65" customHeight="1">
      <c r="B5114" s="212"/>
      <c r="K5114" s="343"/>
      <c r="P5114" s="466"/>
      <c r="Q5114" s="467"/>
      <c r="R5114" s="468"/>
      <c r="S5114" s="470"/>
      <c r="T5114" s="470"/>
      <c r="U5114" s="470"/>
      <c r="V5114" s="470"/>
      <c r="W5114" s="470"/>
      <c r="X5114" s="470"/>
      <c r="Y5114" s="470"/>
      <c r="Z5114" s="470"/>
      <c r="AA5114" s="470"/>
      <c r="AB5114" s="470"/>
      <c r="AC5114" s="470"/>
      <c r="AD5114" s="466"/>
      <c r="AE5114" s="467"/>
    </row>
    <row r="5115" spans="2:31" ht="3.65" customHeight="1">
      <c r="B5115" s="212"/>
      <c r="K5115" s="343"/>
      <c r="P5115" s="466"/>
      <c r="Q5115" s="467"/>
      <c r="R5115" s="468"/>
      <c r="S5115" s="470"/>
      <c r="T5115" s="470"/>
      <c r="U5115" s="470"/>
      <c r="V5115" s="470"/>
      <c r="W5115" s="470"/>
      <c r="X5115" s="470"/>
      <c r="Y5115" s="470"/>
      <c r="Z5115" s="470"/>
      <c r="AA5115" s="470"/>
      <c r="AB5115" s="470"/>
      <c r="AC5115" s="483"/>
      <c r="AD5115" s="466"/>
      <c r="AE5115" s="467"/>
    </row>
    <row r="5116" spans="2:31" ht="3.65" customHeight="1">
      <c r="B5116" s="212"/>
      <c r="K5116" s="343"/>
      <c r="P5116" s="466"/>
      <c r="Q5116" s="467"/>
      <c r="R5116" s="496"/>
      <c r="S5116" s="470"/>
      <c r="T5116" s="470"/>
      <c r="U5116" s="470"/>
      <c r="V5116" s="470"/>
      <c r="W5116" s="470"/>
      <c r="X5116" s="470"/>
      <c r="Y5116" s="470"/>
      <c r="Z5116" s="470"/>
      <c r="AA5116" s="470"/>
      <c r="AB5116" s="470"/>
      <c r="AC5116" s="409"/>
      <c r="AD5116" s="466"/>
      <c r="AE5116" s="467"/>
    </row>
    <row r="5117" spans="2:31" ht="3.65" customHeight="1">
      <c r="B5117" s="212"/>
      <c r="K5117" s="343"/>
      <c r="P5117" s="466"/>
      <c r="Q5117" s="467"/>
      <c r="R5117" s="351"/>
      <c r="S5117" s="352"/>
      <c r="T5117" s="352"/>
      <c r="U5117" s="352"/>
      <c r="V5117" s="352"/>
      <c r="W5117" s="352"/>
      <c r="X5117" s="352"/>
      <c r="Y5117" s="352"/>
      <c r="Z5117" s="352"/>
      <c r="AA5117" s="352"/>
      <c r="AB5117" s="352"/>
      <c r="AC5117" s="361"/>
      <c r="AD5117" s="466"/>
      <c r="AE5117" s="467"/>
    </row>
    <row r="5118" spans="2:31" ht="3.65" customHeight="1">
      <c r="B5118" s="212"/>
      <c r="K5118" s="343"/>
      <c r="P5118" s="466"/>
      <c r="Q5118" s="467"/>
      <c r="R5118" s="351"/>
      <c r="S5118" s="352"/>
      <c r="T5118" s="352"/>
      <c r="U5118" s="352"/>
      <c r="V5118" s="352"/>
      <c r="W5118" s="352"/>
      <c r="X5118" s="352"/>
      <c r="Y5118" s="352"/>
      <c r="Z5118" s="352"/>
      <c r="AA5118" s="352"/>
      <c r="AB5118" s="352"/>
      <c r="AC5118" s="361"/>
      <c r="AD5118" s="466"/>
      <c r="AE5118" s="467"/>
    </row>
    <row r="5119" spans="2:31" ht="3.65" customHeight="1">
      <c r="B5119" s="212"/>
      <c r="K5119" s="343"/>
      <c r="P5119" s="466"/>
      <c r="Q5119" s="467"/>
      <c r="R5119" s="351"/>
      <c r="S5119" s="352"/>
      <c r="T5119" s="352"/>
      <c r="U5119" s="352"/>
      <c r="V5119" s="352"/>
      <c r="W5119" s="352"/>
      <c r="X5119" s="352"/>
      <c r="Y5119" s="352"/>
      <c r="Z5119" s="352"/>
      <c r="AA5119" s="352"/>
      <c r="AB5119" s="352"/>
      <c r="AC5119" s="361"/>
      <c r="AD5119" s="466"/>
      <c r="AE5119" s="467"/>
    </row>
    <row r="5120" spans="2:31" ht="3.65" customHeight="1">
      <c r="B5120" s="212"/>
      <c r="K5120" s="343"/>
      <c r="P5120" s="466"/>
      <c r="Q5120" s="467"/>
      <c r="R5120" s="468"/>
      <c r="S5120" s="470"/>
      <c r="T5120" s="470"/>
      <c r="U5120" s="470"/>
      <c r="V5120" s="470"/>
      <c r="W5120" s="470"/>
      <c r="X5120" s="470"/>
      <c r="Y5120" s="470"/>
      <c r="Z5120" s="470"/>
      <c r="AA5120" s="470"/>
      <c r="AB5120" s="470"/>
      <c r="AC5120" s="470"/>
      <c r="AD5120" s="466"/>
      <c r="AE5120" s="467"/>
    </row>
    <row r="5121" spans="2:109" ht="3.65" customHeight="1">
      <c r="B5121" s="212"/>
      <c r="K5121" s="343"/>
      <c r="P5121" s="466"/>
      <c r="Q5121" s="467"/>
      <c r="R5121" s="468"/>
      <c r="S5121" s="470"/>
      <c r="T5121" s="470"/>
      <c r="U5121" s="470"/>
      <c r="V5121" s="470"/>
      <c r="W5121" s="470"/>
      <c r="X5121" s="470"/>
      <c r="Y5121" s="470"/>
      <c r="Z5121" s="470"/>
      <c r="AA5121" s="470"/>
      <c r="AB5121" s="470"/>
      <c r="AC5121" s="470"/>
      <c r="AD5121" s="466"/>
      <c r="AE5121" s="467"/>
    </row>
    <row r="5122" spans="2:109" ht="3.65" customHeight="1">
      <c r="B5122" s="212"/>
      <c r="K5122" s="343"/>
      <c r="P5122" s="466"/>
      <c r="Q5122" s="467"/>
      <c r="R5122" s="482"/>
      <c r="S5122" s="470"/>
      <c r="T5122" s="470"/>
      <c r="U5122" s="470"/>
      <c r="V5122" s="470"/>
      <c r="W5122" s="470"/>
      <c r="X5122" s="470"/>
      <c r="Y5122" s="470"/>
      <c r="Z5122" s="470"/>
      <c r="AA5122" s="470"/>
      <c r="AB5122" s="470"/>
      <c r="AC5122" s="470"/>
      <c r="AD5122" s="466"/>
      <c r="AE5122" s="467"/>
    </row>
    <row r="5123" spans="2:109" ht="3.65" customHeight="1">
      <c r="B5123" s="212"/>
      <c r="K5123" s="343"/>
      <c r="P5123" s="466"/>
      <c r="Q5123" s="467"/>
      <c r="R5123" s="468"/>
      <c r="S5123" s="470"/>
      <c r="T5123" s="470"/>
      <c r="U5123" s="470"/>
      <c r="V5123" s="470"/>
      <c r="W5123" s="470"/>
      <c r="X5123" s="470"/>
      <c r="Y5123" s="470"/>
      <c r="Z5123" s="994" t="s">
        <v>220</v>
      </c>
      <c r="AA5123" s="994"/>
      <c r="AB5123" s="994"/>
      <c r="AC5123" s="995"/>
      <c r="AD5123" s="466"/>
      <c r="AE5123" s="467"/>
    </row>
    <row r="5124" spans="2:109" ht="3.65" customHeight="1">
      <c r="B5124" s="212"/>
      <c r="K5124" s="343"/>
      <c r="P5124" s="466"/>
      <c r="Q5124" s="467"/>
      <c r="R5124" s="496"/>
      <c r="S5124" s="470"/>
      <c r="T5124" s="470"/>
      <c r="U5124" s="470"/>
      <c r="V5124" s="470"/>
      <c r="W5124" s="470"/>
      <c r="X5124" s="470"/>
      <c r="Y5124" s="470"/>
      <c r="Z5124" s="994"/>
      <c r="AA5124" s="994"/>
      <c r="AB5124" s="994"/>
      <c r="AC5124" s="995"/>
      <c r="AD5124" s="466"/>
      <c r="AE5124" s="467"/>
    </row>
    <row r="5125" spans="2:109" ht="3.65" customHeight="1">
      <c r="B5125" s="212"/>
      <c r="K5125" s="343"/>
      <c r="P5125" s="466"/>
      <c r="Q5125" s="467"/>
      <c r="R5125" s="497"/>
      <c r="S5125" s="498"/>
      <c r="T5125" s="498"/>
      <c r="U5125" s="498"/>
      <c r="V5125" s="498"/>
      <c r="W5125" s="498"/>
      <c r="X5125" s="498"/>
      <c r="Y5125" s="498"/>
      <c r="Z5125" s="1542"/>
      <c r="AA5125" s="1542"/>
      <c r="AB5125" s="1542"/>
      <c r="AC5125" s="1545"/>
      <c r="AD5125" s="466"/>
      <c r="AE5125" s="467"/>
    </row>
    <row r="5126" spans="2:109" ht="3.65" customHeight="1">
      <c r="B5126" s="212"/>
      <c r="K5126" s="343"/>
      <c r="P5126" s="486"/>
      <c r="Q5126" s="487"/>
      <c r="R5126" s="487"/>
      <c r="S5126" s="487"/>
      <c r="T5126" s="487"/>
      <c r="U5126" s="487"/>
      <c r="V5126" s="487"/>
      <c r="W5126" s="487"/>
      <c r="X5126" s="487"/>
      <c r="Y5126" s="487"/>
      <c r="Z5126" s="487"/>
      <c r="AA5126" s="487"/>
      <c r="AB5126" s="487"/>
      <c r="AC5126" s="487"/>
      <c r="AD5126" s="487"/>
      <c r="AE5126" s="488"/>
    </row>
    <row r="5127" spans="2:109" ht="3.65" customHeight="1">
      <c r="B5127" s="212"/>
      <c r="K5127" s="343"/>
      <c r="P5127" s="489"/>
      <c r="Q5127" s="490"/>
      <c r="R5127" s="490"/>
      <c r="S5127" s="490"/>
      <c r="T5127" s="490"/>
      <c r="U5127" s="490"/>
      <c r="V5127" s="490"/>
      <c r="W5127" s="490"/>
      <c r="X5127" s="490"/>
      <c r="Y5127" s="490"/>
      <c r="Z5127" s="490"/>
      <c r="AA5127" s="490"/>
      <c r="AB5127" s="490"/>
      <c r="AC5127" s="490"/>
      <c r="AD5127" s="490"/>
      <c r="AE5127" s="491"/>
    </row>
    <row r="5128" spans="2:109" ht="3.65" customHeight="1">
      <c r="B5128" s="212"/>
      <c r="K5128" s="343"/>
      <c r="P5128" s="476"/>
      <c r="Q5128" s="477"/>
      <c r="R5128" s="477"/>
      <c r="S5128" s="477"/>
      <c r="T5128" s="477"/>
      <c r="U5128" s="477"/>
      <c r="V5128" s="477"/>
      <c r="W5128" s="477"/>
      <c r="X5128" s="477"/>
      <c r="Y5128" s="477"/>
      <c r="Z5128" s="477"/>
      <c r="AA5128" s="477"/>
      <c r="AB5128" s="477"/>
      <c r="AC5128" s="477"/>
      <c r="AD5128" s="477"/>
      <c r="AE5128" s="478"/>
    </row>
    <row r="5129" spans="2:109" ht="3.65" customHeight="1">
      <c r="B5129" s="212"/>
      <c r="K5129" s="343"/>
      <c r="P5129" s="476"/>
      <c r="Q5129" s="477"/>
      <c r="R5129" s="477"/>
      <c r="S5129" s="477"/>
      <c r="T5129" s="477"/>
      <c r="U5129" s="477"/>
      <c r="V5129" s="477"/>
      <c r="W5129" s="477"/>
      <c r="X5129" s="477"/>
      <c r="Y5129" s="477"/>
      <c r="Z5129" s="477"/>
      <c r="AA5129" s="477"/>
      <c r="AB5129" s="477"/>
      <c r="AC5129" s="477"/>
      <c r="AD5129" s="477"/>
      <c r="AE5129" s="478"/>
    </row>
    <row r="5130" spans="2:109" ht="3.65" customHeight="1">
      <c r="B5130" s="212"/>
      <c r="K5130" s="343"/>
      <c r="P5130" s="476"/>
      <c r="Q5130" s="477"/>
      <c r="R5130" s="477"/>
      <c r="S5130" s="477"/>
      <c r="T5130" s="477"/>
      <c r="U5130" s="477"/>
      <c r="V5130" s="477"/>
      <c r="W5130" s="477"/>
      <c r="X5130" s="477"/>
      <c r="Y5130" s="477"/>
      <c r="Z5130" s="477"/>
      <c r="AA5130" s="477"/>
      <c r="AB5130" s="477"/>
      <c r="AC5130" s="477"/>
      <c r="AD5130" s="477"/>
      <c r="AE5130" s="478"/>
    </row>
    <row r="5131" spans="2:109" ht="3.65" customHeight="1">
      <c r="B5131" s="212"/>
      <c r="K5131" s="343"/>
      <c r="P5131" s="479"/>
      <c r="Q5131" s="480"/>
      <c r="R5131" s="480"/>
      <c r="S5131" s="480"/>
      <c r="T5131" s="480"/>
      <c r="U5131" s="480"/>
      <c r="V5131" s="480"/>
      <c r="W5131" s="480"/>
      <c r="X5131" s="480"/>
      <c r="Y5131" s="480"/>
      <c r="Z5131" s="480"/>
      <c r="AA5131" s="480"/>
      <c r="AB5131" s="480"/>
      <c r="AC5131" s="480"/>
      <c r="AD5131" s="480"/>
      <c r="AE5131" s="481"/>
    </row>
    <row r="5132" spans="2:109" ht="3.65" customHeight="1">
      <c r="B5132" s="212"/>
      <c r="K5132" s="343"/>
    </row>
    <row r="5133" spans="2:109" ht="3.65" customHeight="1">
      <c r="B5133" s="212"/>
      <c r="K5133" s="343"/>
    </row>
    <row r="5134" spans="2:109" ht="3.65" customHeight="1">
      <c r="B5134" s="212"/>
      <c r="K5134" s="343"/>
    </row>
    <row r="5135" spans="2:109" ht="3.65" customHeight="1">
      <c r="B5135" s="205"/>
      <c r="C5135" s="259"/>
      <c r="D5135" s="259"/>
      <c r="E5135" s="259"/>
      <c r="F5135" s="259"/>
      <c r="G5135" s="259"/>
      <c r="H5135" s="259"/>
      <c r="I5135" s="259"/>
      <c r="J5135" s="259"/>
      <c r="K5135" s="323"/>
      <c r="L5135" s="259"/>
      <c r="M5135" s="259"/>
      <c r="N5135" s="259"/>
      <c r="O5135" s="259"/>
      <c r="P5135" s="259"/>
      <c r="Q5135" s="259"/>
      <c r="R5135" s="259"/>
      <c r="S5135" s="259"/>
      <c r="T5135" s="259"/>
      <c r="U5135" s="259"/>
      <c r="V5135" s="259"/>
      <c r="W5135" s="259"/>
      <c r="X5135" s="259"/>
      <c r="Y5135" s="259"/>
      <c r="Z5135" s="259"/>
      <c r="AA5135" s="259"/>
      <c r="AB5135" s="259"/>
      <c r="AC5135" s="259"/>
      <c r="AD5135" s="259"/>
      <c r="AE5135" s="259"/>
      <c r="AF5135" s="259"/>
      <c r="AG5135" s="259"/>
      <c r="AH5135" s="259"/>
      <c r="AI5135" s="259"/>
      <c r="AJ5135" s="259"/>
      <c r="AK5135" s="259"/>
      <c r="AL5135" s="259"/>
      <c r="AM5135" s="259"/>
      <c r="AN5135" s="259"/>
      <c r="AO5135" s="259"/>
      <c r="AP5135" s="259"/>
      <c r="AQ5135" s="259"/>
      <c r="AR5135" s="259"/>
      <c r="AS5135" s="259"/>
      <c r="AT5135" s="259"/>
      <c r="AU5135" s="259"/>
      <c r="AV5135" s="259"/>
      <c r="AW5135" s="259"/>
      <c r="AX5135" s="259"/>
      <c r="AY5135" s="259"/>
      <c r="AZ5135" s="259"/>
      <c r="BA5135" s="259"/>
      <c r="BB5135" s="259"/>
      <c r="BC5135" s="259"/>
      <c r="BD5135" s="259"/>
      <c r="BE5135" s="259"/>
      <c r="BF5135" s="259"/>
      <c r="BG5135" s="259"/>
      <c r="BH5135" s="259"/>
      <c r="BI5135" s="259"/>
      <c r="BJ5135" s="259"/>
      <c r="BK5135" s="259"/>
      <c r="BL5135" s="259"/>
      <c r="BM5135" s="259"/>
      <c r="BN5135" s="259"/>
      <c r="BO5135" s="259"/>
      <c r="BP5135" s="259"/>
      <c r="BQ5135" s="259"/>
      <c r="BR5135" s="259"/>
      <c r="BS5135" s="259"/>
      <c r="BT5135" s="259"/>
      <c r="BU5135" s="259"/>
      <c r="BV5135" s="259"/>
      <c r="BW5135" s="259"/>
      <c r="BX5135" s="259"/>
      <c r="BY5135" s="259"/>
      <c r="BZ5135" s="259"/>
      <c r="CA5135" s="259"/>
      <c r="CB5135" s="259"/>
      <c r="CC5135" s="259"/>
      <c r="CD5135" s="259"/>
      <c r="CE5135" s="259"/>
      <c r="CF5135" s="259"/>
      <c r="CG5135" s="259"/>
      <c r="CH5135" s="259"/>
      <c r="CI5135" s="259"/>
      <c r="CJ5135" s="259"/>
      <c r="CK5135" s="259"/>
      <c r="CL5135" s="259"/>
      <c r="CM5135" s="259"/>
      <c r="CN5135" s="259"/>
      <c r="CO5135" s="259"/>
      <c r="CP5135" s="259"/>
      <c r="CQ5135" s="259"/>
      <c r="CR5135" s="259"/>
      <c r="CS5135" s="259"/>
      <c r="CT5135" s="259"/>
      <c r="CU5135" s="259"/>
      <c r="CV5135" s="259"/>
      <c r="CW5135" s="259"/>
      <c r="CX5135" s="259"/>
      <c r="CY5135" s="259"/>
      <c r="CZ5135" s="259"/>
      <c r="DA5135" s="259"/>
      <c r="DB5135" s="259"/>
      <c r="DC5135" s="259"/>
      <c r="DD5135" s="259"/>
      <c r="DE5135" s="259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24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40" t="str">
        <f>"T_VBB"&amp;"X"&amp;G5137&amp;"X"&amp;I5137&amp;"X"&amp;J5137</f>
        <v>T_VBBX1600X1X2200</v>
      </c>
      <c r="C5137" s="208"/>
      <c r="D5137" s="209" t="s">
        <v>75</v>
      </c>
      <c r="E5137" s="341" t="s">
        <v>220</v>
      </c>
      <c r="F5137" s="208" t="s">
        <v>125</v>
      </c>
      <c r="G5137" s="456">
        <v>1600</v>
      </c>
      <c r="H5137" s="325" t="s">
        <v>117</v>
      </c>
      <c r="I5137" s="457" t="s">
        <v>238</v>
      </c>
      <c r="J5137" s="210">
        <v>2200</v>
      </c>
      <c r="K5137" s="342"/>
      <c r="L5137" s="260"/>
      <c r="M5137" s="260"/>
      <c r="N5137" s="260"/>
      <c r="O5137" s="260"/>
      <c r="P5137" s="260"/>
      <c r="Q5137" s="260"/>
      <c r="R5137" s="260"/>
      <c r="S5137" s="260"/>
      <c r="T5137" s="260"/>
      <c r="U5137" s="260"/>
      <c r="V5137" s="260"/>
      <c r="W5137" s="260"/>
      <c r="X5137" s="260"/>
      <c r="Y5137" s="260"/>
      <c r="Z5137" s="260"/>
      <c r="AA5137" s="260"/>
      <c r="AB5137" s="260"/>
      <c r="AC5137" s="260"/>
      <c r="AD5137" s="260"/>
      <c r="AE5137" s="260"/>
      <c r="AF5137" s="260"/>
      <c r="AG5137" s="260"/>
      <c r="AH5137" s="260"/>
      <c r="AI5137" s="260"/>
      <c r="AJ5137" s="260"/>
      <c r="AK5137" s="260"/>
      <c r="AL5137" s="260"/>
      <c r="AM5137" s="260"/>
      <c r="AN5137" s="260"/>
      <c r="AO5137" s="260"/>
      <c r="AP5137" s="260"/>
      <c r="AQ5137" s="260"/>
      <c r="AR5137" s="260"/>
      <c r="AS5137" s="260"/>
      <c r="AT5137" s="260"/>
      <c r="AU5137" s="260"/>
      <c r="AV5137" s="260"/>
      <c r="AW5137" s="260"/>
      <c r="AX5137" s="260"/>
      <c r="AY5137" s="260"/>
      <c r="AZ5137" s="260"/>
      <c r="BA5137" s="260"/>
      <c r="BB5137" s="260"/>
      <c r="BC5137" s="260"/>
      <c r="BD5137" s="260"/>
      <c r="BE5137" s="260"/>
      <c r="BF5137" s="260"/>
      <c r="BG5137" s="260"/>
      <c r="BH5137" s="260"/>
      <c r="BI5137" s="260"/>
      <c r="BJ5137" s="260"/>
      <c r="BK5137" s="260"/>
      <c r="BL5137" s="260"/>
      <c r="BM5137" s="260"/>
      <c r="BN5137" s="260"/>
      <c r="BO5137" s="260"/>
      <c r="BP5137" s="260"/>
      <c r="BQ5137" s="260"/>
      <c r="BR5137" s="260"/>
      <c r="BS5137" s="260"/>
      <c r="BT5137" s="260"/>
      <c r="BU5137" s="260"/>
      <c r="BV5137" s="260"/>
      <c r="BW5137" s="260"/>
      <c r="BX5137" s="260"/>
      <c r="BY5137" s="260"/>
      <c r="BZ5137" s="260"/>
      <c r="CA5137" s="260"/>
      <c r="CB5137" s="260"/>
      <c r="CC5137" s="260"/>
      <c r="CD5137" s="260"/>
      <c r="CE5137" s="260"/>
      <c r="CF5137" s="260"/>
      <c r="CG5137" s="260"/>
      <c r="CH5137" s="260"/>
      <c r="CI5137" s="260"/>
      <c r="CJ5137" s="260"/>
      <c r="CK5137" s="260"/>
      <c r="CL5137" s="260"/>
      <c r="CM5137" s="260"/>
      <c r="CN5137" s="260"/>
      <c r="CO5137" s="260"/>
      <c r="CP5137" s="260"/>
      <c r="CQ5137" s="260"/>
      <c r="CR5137" s="260"/>
      <c r="CS5137" s="260"/>
      <c r="CT5137" s="260"/>
      <c r="CU5137" s="260"/>
      <c r="CV5137" s="260"/>
      <c r="CW5137" s="260"/>
      <c r="CX5137" s="260"/>
      <c r="CY5137" s="260"/>
      <c r="CZ5137" s="260"/>
      <c r="DA5137" s="260"/>
      <c r="DB5137" s="260"/>
      <c r="DC5137" s="260"/>
      <c r="DD5137" s="260"/>
      <c r="DE5137" s="260"/>
    </row>
    <row r="5138" spans="2:109" ht="3.65" customHeight="1">
      <c r="B5138" s="326" t="str">
        <f>MID(D5137,1,1)&amp;"_"&amp;E5137&amp;"X"&amp;MID(H5137,3,4)&amp;"X"&amp;MID(J5137,3,4)&amp;G5137&amp;I5137</f>
        <v>T_VBBX400X0016001</v>
      </c>
      <c r="K5138" s="343"/>
    </row>
    <row r="5139" spans="2:109" ht="3.65" customHeight="1">
      <c r="B5139" s="212"/>
      <c r="K5139" s="343"/>
    </row>
    <row r="5140" spans="2:109" ht="3.65" customHeight="1">
      <c r="B5140" s="212"/>
      <c r="K5140" s="343"/>
    </row>
    <row r="5141" spans="2:109" ht="3.65" customHeight="1">
      <c r="B5141" s="212"/>
      <c r="K5141" s="343"/>
      <c r="P5141" s="486"/>
      <c r="Q5141" s="487"/>
      <c r="R5141" s="487"/>
      <c r="S5141" s="487"/>
      <c r="T5141" s="487"/>
      <c r="U5141" s="487"/>
      <c r="V5141" s="487"/>
      <c r="W5141" s="487"/>
      <c r="X5141" s="487"/>
      <c r="Y5141" s="487"/>
      <c r="Z5141" s="487"/>
      <c r="AA5141" s="487"/>
      <c r="AB5141" s="487"/>
      <c r="AC5141" s="487"/>
      <c r="AD5141" s="487"/>
      <c r="AE5141" s="488"/>
    </row>
    <row r="5142" spans="2:109" ht="3.65" customHeight="1">
      <c r="B5142" s="212"/>
      <c r="K5142" s="343"/>
      <c r="P5142" s="489"/>
      <c r="Q5142" s="490"/>
      <c r="R5142" s="490"/>
      <c r="S5142" s="490"/>
      <c r="T5142" s="490"/>
      <c r="U5142" s="490"/>
      <c r="V5142" s="490"/>
      <c r="W5142" s="490"/>
      <c r="X5142" s="490"/>
      <c r="Y5142" s="490"/>
      <c r="Z5142" s="490"/>
      <c r="AA5142" s="490"/>
      <c r="AB5142" s="490"/>
      <c r="AC5142" s="490"/>
      <c r="AD5142" s="490"/>
      <c r="AE5142" s="491"/>
    </row>
    <row r="5143" spans="2:109" ht="3.65" customHeight="1">
      <c r="B5143" s="212"/>
      <c r="K5143" s="343"/>
      <c r="P5143" s="466"/>
      <c r="Q5143" s="467"/>
      <c r="R5143" s="956" t="s">
        <v>111</v>
      </c>
      <c r="S5143" s="956"/>
      <c r="T5143" s="956"/>
      <c r="U5143" s="956"/>
      <c r="V5143" s="500"/>
      <c r="W5143" s="470"/>
      <c r="X5143" s="470"/>
      <c r="Y5143" s="470"/>
      <c r="AD5143" s="466"/>
      <c r="AE5143" s="467"/>
    </row>
    <row r="5144" spans="2:109" ht="3.65" customHeight="1">
      <c r="B5144" s="212"/>
      <c r="K5144" s="343"/>
      <c r="P5144" s="466"/>
      <c r="Q5144" s="467"/>
      <c r="R5144" s="958"/>
      <c r="S5144" s="958"/>
      <c r="T5144" s="958"/>
      <c r="U5144" s="958"/>
      <c r="V5144" s="470"/>
      <c r="W5144" s="470"/>
      <c r="X5144" s="470"/>
      <c r="Y5144" s="470"/>
      <c r="AD5144" s="466"/>
      <c r="AE5144" s="467"/>
    </row>
    <row r="5145" spans="2:109" ht="3.65" customHeight="1">
      <c r="B5145" s="212"/>
      <c r="K5145" s="343"/>
      <c r="P5145" s="466"/>
      <c r="Q5145" s="467"/>
      <c r="R5145" s="958"/>
      <c r="S5145" s="958"/>
      <c r="T5145" s="958"/>
      <c r="U5145" s="958"/>
      <c r="V5145" s="350"/>
      <c r="W5145" s="350"/>
      <c r="X5145" s="350"/>
      <c r="Y5145" s="470"/>
      <c r="AD5145" s="466"/>
      <c r="AE5145" s="467"/>
    </row>
    <row r="5146" spans="2:109" ht="3.65" customHeight="1">
      <c r="B5146" s="212"/>
      <c r="K5146" s="343"/>
      <c r="P5146" s="466"/>
      <c r="Q5146" s="467"/>
      <c r="R5146" s="495"/>
      <c r="S5146" s="349"/>
      <c r="T5146" s="896"/>
      <c r="U5146" s="897"/>
      <c r="V5146" s="898"/>
      <c r="W5146" s="350"/>
      <c r="X5146" s="350"/>
      <c r="Y5146" s="896"/>
      <c r="Z5146" s="897"/>
      <c r="AA5146" s="898"/>
      <c r="AB5146" s="470"/>
      <c r="AC5146" s="483"/>
      <c r="AD5146" s="466"/>
      <c r="AE5146" s="467"/>
    </row>
    <row r="5147" spans="2:109" ht="3.65" customHeight="1">
      <c r="B5147" s="212"/>
      <c r="K5147" s="343"/>
      <c r="P5147" s="466"/>
      <c r="Q5147" s="467"/>
      <c r="R5147" s="468"/>
      <c r="S5147" s="470"/>
      <c r="T5147" s="899"/>
      <c r="U5147" s="335"/>
      <c r="V5147" s="900"/>
      <c r="W5147" s="350"/>
      <c r="X5147" s="350"/>
      <c r="Y5147" s="899"/>
      <c r="Z5147" s="335"/>
      <c r="AA5147" s="900"/>
      <c r="AB5147" s="470"/>
      <c r="AC5147" s="483"/>
      <c r="AD5147" s="466"/>
      <c r="AE5147" s="467"/>
    </row>
    <row r="5148" spans="2:109" ht="3.65" customHeight="1">
      <c r="B5148" s="212"/>
      <c r="K5148" s="343"/>
      <c r="P5148" s="466"/>
      <c r="Q5148" s="467"/>
      <c r="R5148" s="468"/>
      <c r="S5148" s="470"/>
      <c r="T5148" s="875"/>
      <c r="U5148" s="335"/>
      <c r="V5148" s="875"/>
      <c r="W5148" s="350"/>
      <c r="X5148" s="350"/>
      <c r="Y5148" s="875"/>
      <c r="Z5148" s="335"/>
      <c r="AA5148" s="875"/>
      <c r="AB5148" s="470"/>
      <c r="AC5148" s="483"/>
      <c r="AD5148" s="466"/>
      <c r="AE5148" s="467"/>
    </row>
    <row r="5149" spans="2:109" ht="3.65" customHeight="1">
      <c r="B5149" s="212"/>
      <c r="K5149" s="343"/>
      <c r="P5149" s="466"/>
      <c r="Q5149" s="467"/>
      <c r="R5149" s="468"/>
      <c r="S5149" s="470"/>
      <c r="T5149" s="875"/>
      <c r="U5149" s="335"/>
      <c r="V5149" s="875"/>
      <c r="W5149" s="350"/>
      <c r="X5149" s="350"/>
      <c r="Y5149" s="875"/>
      <c r="Z5149" s="335"/>
      <c r="AA5149" s="875"/>
      <c r="AB5149" s="470"/>
      <c r="AC5149" s="483"/>
      <c r="AD5149" s="466"/>
      <c r="AE5149" s="467"/>
    </row>
    <row r="5150" spans="2:109" ht="3.65" customHeight="1">
      <c r="B5150" s="212"/>
      <c r="K5150" s="343"/>
      <c r="P5150" s="466"/>
      <c r="Q5150" s="467"/>
      <c r="R5150" s="468"/>
      <c r="S5150" s="470"/>
      <c r="T5150" s="875"/>
      <c r="U5150" s="335"/>
      <c r="V5150" s="875"/>
      <c r="W5150" s="350"/>
      <c r="X5150" s="350"/>
      <c r="Y5150" s="875"/>
      <c r="Z5150" s="335"/>
      <c r="AA5150" s="875"/>
      <c r="AB5150" s="470"/>
      <c r="AC5150" s="483"/>
      <c r="AD5150" s="466"/>
      <c r="AE5150" s="467"/>
    </row>
    <row r="5151" spans="2:109" ht="3.65" customHeight="1">
      <c r="B5151" s="212"/>
      <c r="K5151" s="343"/>
      <c r="P5151" s="466"/>
      <c r="Q5151" s="467"/>
      <c r="R5151" s="468"/>
      <c r="S5151" s="470"/>
      <c r="T5151" s="875"/>
      <c r="U5151" s="335"/>
      <c r="V5151" s="875"/>
      <c r="W5151" s="350"/>
      <c r="X5151" s="350"/>
      <c r="Y5151" s="875"/>
      <c r="Z5151" s="335"/>
      <c r="AA5151" s="875"/>
      <c r="AB5151" s="470"/>
      <c r="AC5151" s="483"/>
      <c r="AD5151" s="466"/>
      <c r="AE5151" s="467"/>
    </row>
    <row r="5152" spans="2:109" ht="3.65" customHeight="1">
      <c r="B5152" s="212"/>
      <c r="K5152" s="343"/>
      <c r="P5152" s="466"/>
      <c r="Q5152" s="467"/>
      <c r="R5152" s="468"/>
      <c r="S5152" s="470"/>
      <c r="T5152" s="875"/>
      <c r="U5152" s="335"/>
      <c r="V5152" s="875"/>
      <c r="W5152" s="350"/>
      <c r="X5152" s="350"/>
      <c r="Y5152" s="875"/>
      <c r="Z5152" s="335"/>
      <c r="AA5152" s="875"/>
      <c r="AB5152" s="470"/>
      <c r="AC5152" s="483"/>
      <c r="AD5152" s="466"/>
      <c r="AE5152" s="467"/>
    </row>
    <row r="5153" spans="2:31" ht="3.65" customHeight="1">
      <c r="B5153" s="212"/>
      <c r="K5153" s="343"/>
      <c r="P5153" s="466"/>
      <c r="Q5153" s="467"/>
      <c r="R5153" s="468"/>
      <c r="S5153" s="470"/>
      <c r="T5153" s="875"/>
      <c r="U5153" s="335"/>
      <c r="V5153" s="875"/>
      <c r="W5153" s="350"/>
      <c r="X5153" s="350"/>
      <c r="Y5153" s="875"/>
      <c r="Z5153" s="335"/>
      <c r="AA5153" s="875"/>
      <c r="AB5153" s="470"/>
      <c r="AC5153" s="483"/>
      <c r="AD5153" s="466"/>
      <c r="AE5153" s="467"/>
    </row>
    <row r="5154" spans="2:31" ht="3.65" customHeight="1">
      <c r="B5154" s="212"/>
      <c r="K5154" s="343"/>
      <c r="P5154" s="466"/>
      <c r="Q5154" s="467"/>
      <c r="R5154" s="468"/>
      <c r="S5154" s="470"/>
      <c r="T5154" s="875"/>
      <c r="U5154" s="335"/>
      <c r="V5154" s="875"/>
      <c r="W5154" s="350"/>
      <c r="X5154" s="350"/>
      <c r="Y5154" s="875"/>
      <c r="Z5154" s="335"/>
      <c r="AA5154" s="875"/>
      <c r="AB5154" s="470"/>
      <c r="AC5154" s="483"/>
      <c r="AD5154" s="466"/>
      <c r="AE5154" s="467"/>
    </row>
    <row r="5155" spans="2:31" ht="3.65" customHeight="1">
      <c r="B5155" s="212"/>
      <c r="K5155" s="343"/>
      <c r="P5155" s="466"/>
      <c r="Q5155" s="467"/>
      <c r="R5155" s="468"/>
      <c r="S5155" s="470"/>
      <c r="T5155" s="875"/>
      <c r="U5155" s="335"/>
      <c r="V5155" s="875"/>
      <c r="W5155" s="350"/>
      <c r="X5155" s="350"/>
      <c r="Y5155" s="875"/>
      <c r="Z5155" s="335"/>
      <c r="AA5155" s="875"/>
      <c r="AB5155" s="470"/>
      <c r="AC5155" s="483"/>
      <c r="AD5155" s="466"/>
      <c r="AE5155" s="467"/>
    </row>
    <row r="5156" spans="2:31" ht="3.65" customHeight="1">
      <c r="B5156" s="212"/>
      <c r="K5156" s="343"/>
      <c r="P5156" s="466"/>
      <c r="Q5156" s="467"/>
      <c r="R5156" s="468"/>
      <c r="S5156" s="470"/>
      <c r="T5156" s="875"/>
      <c r="U5156" s="335"/>
      <c r="V5156" s="875"/>
      <c r="W5156" s="350"/>
      <c r="X5156" s="350"/>
      <c r="Y5156" s="875"/>
      <c r="Z5156" s="335"/>
      <c r="AA5156" s="875"/>
      <c r="AB5156" s="470"/>
      <c r="AC5156" s="483"/>
      <c r="AD5156" s="466"/>
      <c r="AE5156" s="467"/>
    </row>
    <row r="5157" spans="2:31" ht="3.65" customHeight="1">
      <c r="B5157" s="212"/>
      <c r="K5157" s="343"/>
      <c r="P5157" s="466"/>
      <c r="Q5157" s="467"/>
      <c r="R5157" s="468"/>
      <c r="S5157" s="470"/>
      <c r="T5157" s="875"/>
      <c r="U5157" s="335"/>
      <c r="V5157" s="875"/>
      <c r="W5157" s="350"/>
      <c r="X5157" s="350"/>
      <c r="Y5157" s="875"/>
      <c r="Z5157" s="335"/>
      <c r="AA5157" s="875"/>
      <c r="AB5157" s="470"/>
      <c r="AC5157" s="483"/>
      <c r="AD5157" s="466"/>
      <c r="AE5157" s="467"/>
    </row>
    <row r="5158" spans="2:31" ht="3.65" customHeight="1">
      <c r="B5158" s="212"/>
      <c r="K5158" s="343"/>
      <c r="P5158" s="466"/>
      <c r="Q5158" s="467"/>
      <c r="R5158" s="468"/>
      <c r="S5158" s="470"/>
      <c r="T5158" s="875"/>
      <c r="U5158" s="335"/>
      <c r="V5158" s="875"/>
      <c r="W5158" s="350"/>
      <c r="X5158" s="350"/>
      <c r="Y5158" s="875"/>
      <c r="Z5158" s="335"/>
      <c r="AA5158" s="875"/>
      <c r="AB5158" s="470"/>
      <c r="AC5158" s="483"/>
      <c r="AD5158" s="466"/>
      <c r="AE5158" s="467"/>
    </row>
    <row r="5159" spans="2:31" ht="3.65" customHeight="1">
      <c r="B5159" s="212"/>
      <c r="K5159" s="343"/>
      <c r="P5159" s="466"/>
      <c r="Q5159" s="467"/>
      <c r="R5159" s="468"/>
      <c r="S5159" s="470"/>
      <c r="T5159" s="875"/>
      <c r="U5159" s="335"/>
      <c r="V5159" s="875"/>
      <c r="W5159" s="350"/>
      <c r="X5159" s="350"/>
      <c r="Y5159" s="875"/>
      <c r="Z5159" s="335"/>
      <c r="AA5159" s="875"/>
      <c r="AB5159" s="470"/>
      <c r="AC5159" s="483"/>
      <c r="AD5159" s="466"/>
      <c r="AE5159" s="467"/>
    </row>
    <row r="5160" spans="2:31" ht="3.65" customHeight="1">
      <c r="B5160" s="212"/>
      <c r="K5160" s="343"/>
      <c r="P5160" s="466"/>
      <c r="Q5160" s="467"/>
      <c r="R5160" s="468"/>
      <c r="S5160" s="470"/>
      <c r="T5160" s="875"/>
      <c r="U5160" s="335"/>
      <c r="V5160" s="875"/>
      <c r="W5160" s="350"/>
      <c r="X5160" s="350"/>
      <c r="Y5160" s="875"/>
      <c r="Z5160" s="335"/>
      <c r="AA5160" s="875"/>
      <c r="AB5160" s="470"/>
      <c r="AC5160" s="483"/>
      <c r="AD5160" s="466"/>
      <c r="AE5160" s="467"/>
    </row>
    <row r="5161" spans="2:31" ht="3.65" customHeight="1">
      <c r="B5161" s="212"/>
      <c r="K5161" s="343"/>
      <c r="P5161" s="466"/>
      <c r="Q5161" s="467"/>
      <c r="R5161" s="468"/>
      <c r="S5161" s="470"/>
      <c r="T5161" s="875"/>
      <c r="U5161" s="335"/>
      <c r="V5161" s="875"/>
      <c r="W5161" s="350"/>
      <c r="X5161" s="350"/>
      <c r="Y5161" s="875"/>
      <c r="Z5161" s="335"/>
      <c r="AA5161" s="875"/>
      <c r="AB5161" s="470"/>
      <c r="AC5161" s="483"/>
      <c r="AD5161" s="466"/>
      <c r="AE5161" s="467"/>
    </row>
    <row r="5162" spans="2:31" ht="3.65" customHeight="1">
      <c r="B5162" s="212"/>
      <c r="K5162" s="343"/>
      <c r="P5162" s="466"/>
      <c r="Q5162" s="467"/>
      <c r="R5162" s="468"/>
      <c r="S5162" s="470"/>
      <c r="T5162" s="875"/>
      <c r="U5162" s="335"/>
      <c r="V5162" s="875"/>
      <c r="W5162" s="350"/>
      <c r="X5162" s="350"/>
      <c r="Y5162" s="875"/>
      <c r="Z5162" s="335"/>
      <c r="AA5162" s="875"/>
      <c r="AB5162" s="470"/>
      <c r="AC5162" s="483"/>
      <c r="AD5162" s="466"/>
      <c r="AE5162" s="467"/>
    </row>
    <row r="5163" spans="2:31" ht="3.65" customHeight="1">
      <c r="B5163" s="212"/>
      <c r="K5163" s="343"/>
      <c r="P5163" s="466"/>
      <c r="Q5163" s="467"/>
      <c r="R5163" s="468"/>
      <c r="S5163" s="470"/>
      <c r="T5163" s="875"/>
      <c r="U5163" s="335"/>
      <c r="V5163" s="875"/>
      <c r="W5163" s="350"/>
      <c r="X5163" s="350"/>
      <c r="Y5163" s="875"/>
      <c r="Z5163" s="335"/>
      <c r="AA5163" s="875"/>
      <c r="AB5163" s="470"/>
      <c r="AC5163" s="483"/>
      <c r="AD5163" s="466"/>
      <c r="AE5163" s="467"/>
    </row>
    <row r="5164" spans="2:31" ht="3.65" customHeight="1">
      <c r="B5164" s="212"/>
      <c r="K5164" s="343"/>
      <c r="P5164" s="466"/>
      <c r="Q5164" s="467"/>
      <c r="R5164" s="468"/>
      <c r="S5164" s="470"/>
      <c r="T5164" s="875"/>
      <c r="U5164" s="335"/>
      <c r="V5164" s="875"/>
      <c r="W5164" s="350"/>
      <c r="X5164" s="350"/>
      <c r="Y5164" s="875"/>
      <c r="Z5164" s="335"/>
      <c r="AA5164" s="875"/>
      <c r="AB5164" s="470"/>
      <c r="AC5164" s="483"/>
      <c r="AD5164" s="466"/>
      <c r="AE5164" s="467"/>
    </row>
    <row r="5165" spans="2:31" ht="3.65" customHeight="1">
      <c r="B5165" s="212"/>
      <c r="K5165" s="343"/>
      <c r="P5165" s="466"/>
      <c r="Q5165" s="467"/>
      <c r="R5165" s="468"/>
      <c r="S5165" s="470"/>
      <c r="T5165" s="875"/>
      <c r="U5165" s="335"/>
      <c r="V5165" s="875"/>
      <c r="W5165" s="350"/>
      <c r="X5165" s="350"/>
      <c r="Y5165" s="875"/>
      <c r="Z5165" s="335"/>
      <c r="AA5165" s="875"/>
      <c r="AB5165" s="470"/>
      <c r="AC5165" s="483"/>
      <c r="AD5165" s="466"/>
      <c r="AE5165" s="467"/>
    </row>
    <row r="5166" spans="2:31" ht="3.65" customHeight="1">
      <c r="B5166" s="212"/>
      <c r="K5166" s="343"/>
      <c r="P5166" s="466"/>
      <c r="Q5166" s="467"/>
      <c r="R5166" s="468"/>
      <c r="S5166" s="470"/>
      <c r="T5166" s="875"/>
      <c r="U5166" s="335"/>
      <c r="V5166" s="875"/>
      <c r="W5166" s="350"/>
      <c r="X5166" s="350"/>
      <c r="Y5166" s="875"/>
      <c r="Z5166" s="335"/>
      <c r="AA5166" s="875"/>
      <c r="AB5166" s="470"/>
      <c r="AC5166" s="483"/>
      <c r="AD5166" s="466"/>
      <c r="AE5166" s="467"/>
    </row>
    <row r="5167" spans="2:31" ht="3.65" customHeight="1">
      <c r="B5167" s="212"/>
      <c r="K5167" s="343"/>
      <c r="P5167" s="466"/>
      <c r="Q5167" s="467"/>
      <c r="R5167" s="468"/>
      <c r="S5167" s="470"/>
      <c r="T5167" s="875"/>
      <c r="U5167" s="335"/>
      <c r="V5167" s="875"/>
      <c r="W5167" s="350"/>
      <c r="X5167" s="350"/>
      <c r="Y5167" s="875"/>
      <c r="Z5167" s="335"/>
      <c r="AA5167" s="875"/>
      <c r="AB5167" s="470"/>
      <c r="AC5167" s="483"/>
      <c r="AD5167" s="466"/>
      <c r="AE5167" s="467"/>
    </row>
    <row r="5168" spans="2:31" ht="3.65" customHeight="1">
      <c r="B5168" s="212"/>
      <c r="K5168" s="343"/>
      <c r="P5168" s="466"/>
      <c r="Q5168" s="467"/>
      <c r="R5168" s="468"/>
      <c r="S5168" s="470"/>
      <c r="T5168" s="875"/>
      <c r="U5168" s="335"/>
      <c r="V5168" s="875"/>
      <c r="W5168" s="350"/>
      <c r="X5168" s="350"/>
      <c r="Y5168" s="875"/>
      <c r="Z5168" s="335"/>
      <c r="AA5168" s="875"/>
      <c r="AB5168" s="470"/>
      <c r="AC5168" s="483"/>
      <c r="AD5168" s="466"/>
      <c r="AE5168" s="467"/>
    </row>
    <row r="5169" spans="2:31" ht="3.65" customHeight="1">
      <c r="B5169" s="212"/>
      <c r="K5169" s="343"/>
      <c r="P5169" s="466"/>
      <c r="Q5169" s="467"/>
      <c r="R5169" s="468"/>
      <c r="S5169" s="470"/>
      <c r="T5169" s="875"/>
      <c r="U5169" s="335"/>
      <c r="V5169" s="875"/>
      <c r="W5169" s="350"/>
      <c r="X5169" s="350"/>
      <c r="Y5169" s="875"/>
      <c r="Z5169" s="335"/>
      <c r="AA5169" s="875"/>
      <c r="AB5169" s="470"/>
      <c r="AC5169" s="483"/>
      <c r="AD5169" s="466"/>
      <c r="AE5169" s="467"/>
    </row>
    <row r="5170" spans="2:31" ht="3.65" customHeight="1">
      <c r="B5170" s="212"/>
      <c r="K5170" s="343"/>
      <c r="P5170" s="466"/>
      <c r="Q5170" s="467"/>
      <c r="R5170" s="468"/>
      <c r="S5170" s="470"/>
      <c r="T5170" s="875"/>
      <c r="U5170" s="335"/>
      <c r="V5170" s="875"/>
      <c r="W5170" s="350"/>
      <c r="X5170" s="350"/>
      <c r="Y5170" s="875"/>
      <c r="Z5170" s="335"/>
      <c r="AA5170" s="875"/>
      <c r="AB5170" s="470"/>
      <c r="AC5170" s="483"/>
      <c r="AD5170" s="466"/>
      <c r="AE5170" s="467"/>
    </row>
    <row r="5171" spans="2:31" ht="3.65" customHeight="1">
      <c r="B5171" s="212"/>
      <c r="K5171" s="343"/>
      <c r="P5171" s="466"/>
      <c r="Q5171" s="467"/>
      <c r="R5171" s="468"/>
      <c r="S5171" s="470"/>
      <c r="T5171" s="875"/>
      <c r="U5171" s="335"/>
      <c r="V5171" s="875"/>
      <c r="W5171" s="350"/>
      <c r="X5171" s="350"/>
      <c r="Y5171" s="875"/>
      <c r="Z5171" s="335"/>
      <c r="AA5171" s="875"/>
      <c r="AB5171" s="470"/>
      <c r="AC5171" s="483"/>
      <c r="AD5171" s="466"/>
      <c r="AE5171" s="467"/>
    </row>
    <row r="5172" spans="2:31" ht="3.65" customHeight="1">
      <c r="B5172" s="212"/>
      <c r="K5172" s="343"/>
      <c r="P5172" s="466"/>
      <c r="Q5172" s="467"/>
      <c r="R5172" s="468"/>
      <c r="S5172" s="470"/>
      <c r="T5172" s="875"/>
      <c r="U5172" s="335"/>
      <c r="V5172" s="875"/>
      <c r="W5172" s="350"/>
      <c r="X5172" s="350"/>
      <c r="Y5172" s="875"/>
      <c r="Z5172" s="335"/>
      <c r="AA5172" s="875"/>
      <c r="AB5172" s="470"/>
      <c r="AC5172" s="483"/>
      <c r="AD5172" s="466"/>
      <c r="AE5172" s="467"/>
    </row>
    <row r="5173" spans="2:31" ht="3.65" customHeight="1">
      <c r="B5173" s="212"/>
      <c r="K5173" s="343"/>
      <c r="P5173" s="466"/>
      <c r="Q5173" s="467"/>
      <c r="R5173" s="468"/>
      <c r="S5173" s="470"/>
      <c r="T5173" s="875"/>
      <c r="U5173" s="335"/>
      <c r="V5173" s="875"/>
      <c r="W5173" s="350"/>
      <c r="X5173" s="350"/>
      <c r="Y5173" s="875"/>
      <c r="Z5173" s="335"/>
      <c r="AA5173" s="875"/>
      <c r="AB5173" s="470"/>
      <c r="AC5173" s="483"/>
      <c r="AD5173" s="466"/>
      <c r="AE5173" s="467"/>
    </row>
    <row r="5174" spans="2:31" ht="3.65" customHeight="1">
      <c r="B5174" s="212"/>
      <c r="K5174" s="343"/>
      <c r="P5174" s="466"/>
      <c r="Q5174" s="467"/>
      <c r="R5174" s="468"/>
      <c r="S5174" s="470"/>
      <c r="T5174" s="875"/>
      <c r="U5174" s="335"/>
      <c r="V5174" s="875"/>
      <c r="W5174" s="350"/>
      <c r="X5174" s="350"/>
      <c r="Y5174" s="875"/>
      <c r="Z5174" s="335"/>
      <c r="AA5174" s="875"/>
      <c r="AB5174" s="470"/>
      <c r="AC5174" s="483"/>
      <c r="AD5174" s="466"/>
      <c r="AE5174" s="467"/>
    </row>
    <row r="5175" spans="2:31" ht="3.65" customHeight="1">
      <c r="B5175" s="212"/>
      <c r="K5175" s="343"/>
      <c r="P5175" s="466"/>
      <c r="Q5175" s="467"/>
      <c r="R5175" s="468"/>
      <c r="S5175" s="470"/>
      <c r="T5175" s="875"/>
      <c r="U5175" s="335"/>
      <c r="V5175" s="875"/>
      <c r="W5175" s="350"/>
      <c r="X5175" s="350"/>
      <c r="Y5175" s="875"/>
      <c r="Z5175" s="335"/>
      <c r="AA5175" s="875"/>
      <c r="AB5175" s="470"/>
      <c r="AC5175" s="483"/>
      <c r="AD5175" s="466"/>
      <c r="AE5175" s="467"/>
    </row>
    <row r="5176" spans="2:31" ht="3.65" customHeight="1">
      <c r="B5176" s="212"/>
      <c r="K5176" s="343"/>
      <c r="P5176" s="466"/>
      <c r="Q5176" s="467"/>
      <c r="R5176" s="468"/>
      <c r="S5176" s="470"/>
      <c r="T5176" s="875"/>
      <c r="U5176" s="335"/>
      <c r="V5176" s="875"/>
      <c r="W5176" s="350"/>
      <c r="X5176" s="350"/>
      <c r="Y5176" s="875"/>
      <c r="Z5176" s="335"/>
      <c r="AA5176" s="875"/>
      <c r="AB5176" s="470"/>
      <c r="AC5176" s="483"/>
      <c r="AD5176" s="466"/>
      <c r="AE5176" s="467"/>
    </row>
    <row r="5177" spans="2:31" ht="3.65" customHeight="1">
      <c r="B5177" s="212"/>
      <c r="K5177" s="343"/>
      <c r="P5177" s="466"/>
      <c r="Q5177" s="467"/>
      <c r="R5177" s="468"/>
      <c r="S5177" s="470"/>
      <c r="T5177" s="875"/>
      <c r="U5177" s="335"/>
      <c r="V5177" s="875"/>
      <c r="W5177" s="350"/>
      <c r="X5177" s="350"/>
      <c r="Y5177" s="875"/>
      <c r="Z5177" s="335"/>
      <c r="AA5177" s="875"/>
      <c r="AB5177" s="470"/>
      <c r="AC5177" s="483"/>
      <c r="AD5177" s="466"/>
      <c r="AE5177" s="467"/>
    </row>
    <row r="5178" spans="2:31" ht="3.65" customHeight="1">
      <c r="B5178" s="212"/>
      <c r="K5178" s="343"/>
      <c r="P5178" s="466"/>
      <c r="Q5178" s="467"/>
      <c r="R5178" s="468"/>
      <c r="S5178" s="470"/>
      <c r="T5178" s="875"/>
      <c r="U5178" s="335"/>
      <c r="V5178" s="875"/>
      <c r="W5178" s="350"/>
      <c r="X5178" s="350"/>
      <c r="Y5178" s="875"/>
      <c r="Z5178" s="335"/>
      <c r="AA5178" s="875"/>
      <c r="AB5178" s="470"/>
      <c r="AC5178" s="483"/>
      <c r="AD5178" s="466"/>
      <c r="AE5178" s="467"/>
    </row>
    <row r="5179" spans="2:31" ht="3.65" customHeight="1">
      <c r="B5179" s="212"/>
      <c r="K5179" s="343"/>
      <c r="P5179" s="466"/>
      <c r="Q5179" s="467"/>
      <c r="R5179" s="468"/>
      <c r="S5179" s="470"/>
      <c r="T5179" s="875"/>
      <c r="U5179" s="335"/>
      <c r="V5179" s="875"/>
      <c r="W5179" s="350"/>
      <c r="X5179" s="350"/>
      <c r="Y5179" s="875"/>
      <c r="Z5179" s="335"/>
      <c r="AA5179" s="875"/>
      <c r="AB5179" s="470"/>
      <c r="AC5179" s="483"/>
      <c r="AD5179" s="466"/>
      <c r="AE5179" s="467"/>
    </row>
    <row r="5180" spans="2:31" ht="3.65" customHeight="1">
      <c r="B5180" s="212"/>
      <c r="K5180" s="343"/>
      <c r="P5180" s="466"/>
      <c r="Q5180" s="467"/>
      <c r="R5180" s="468"/>
      <c r="S5180" s="470"/>
      <c r="T5180" s="875"/>
      <c r="U5180" s="335"/>
      <c r="V5180" s="875"/>
      <c r="W5180" s="350"/>
      <c r="X5180" s="350"/>
      <c r="Y5180" s="875"/>
      <c r="Z5180" s="335"/>
      <c r="AA5180" s="875"/>
      <c r="AB5180" s="470"/>
      <c r="AC5180" s="483"/>
      <c r="AD5180" s="466"/>
      <c r="AE5180" s="467"/>
    </row>
    <row r="5181" spans="2:31" ht="3.65" customHeight="1">
      <c r="B5181" s="212"/>
      <c r="K5181" s="343"/>
      <c r="P5181" s="466"/>
      <c r="Q5181" s="467"/>
      <c r="R5181" s="468"/>
      <c r="S5181" s="470"/>
      <c r="T5181" s="875"/>
      <c r="U5181" s="335"/>
      <c r="V5181" s="875"/>
      <c r="W5181" s="350"/>
      <c r="X5181" s="350"/>
      <c r="Y5181" s="875"/>
      <c r="Z5181" s="335"/>
      <c r="AA5181" s="875"/>
      <c r="AB5181" s="470"/>
      <c r="AC5181" s="483"/>
      <c r="AD5181" s="466"/>
      <c r="AE5181" s="467"/>
    </row>
    <row r="5182" spans="2:31" ht="3.65" customHeight="1">
      <c r="B5182" s="212"/>
      <c r="K5182" s="343"/>
      <c r="P5182" s="466"/>
      <c r="Q5182" s="467"/>
      <c r="R5182" s="468"/>
      <c r="S5182" s="470"/>
      <c r="T5182" s="875"/>
      <c r="U5182" s="335"/>
      <c r="V5182" s="875"/>
      <c r="W5182" s="350"/>
      <c r="X5182" s="350"/>
      <c r="Y5182" s="875"/>
      <c r="Z5182" s="335"/>
      <c r="AA5182" s="875"/>
      <c r="AB5182" s="470"/>
      <c r="AC5182" s="483"/>
      <c r="AD5182" s="466"/>
      <c r="AE5182" s="467"/>
    </row>
    <row r="5183" spans="2:31" ht="3.65" customHeight="1">
      <c r="B5183" s="212"/>
      <c r="K5183" s="343"/>
      <c r="P5183" s="466"/>
      <c r="Q5183" s="467"/>
      <c r="R5183" s="468"/>
      <c r="S5183" s="470"/>
      <c r="T5183" s="875"/>
      <c r="U5183" s="335"/>
      <c r="V5183" s="875"/>
      <c r="W5183" s="350"/>
      <c r="X5183" s="350"/>
      <c r="Y5183" s="875"/>
      <c r="Z5183" s="335"/>
      <c r="AA5183" s="875"/>
      <c r="AB5183" s="470"/>
      <c r="AC5183" s="483"/>
      <c r="AD5183" s="466"/>
      <c r="AE5183" s="467"/>
    </row>
    <row r="5184" spans="2:31" ht="3.65" customHeight="1">
      <c r="B5184" s="212"/>
      <c r="K5184" s="343"/>
      <c r="P5184" s="466"/>
      <c r="Q5184" s="467"/>
      <c r="R5184" s="468"/>
      <c r="S5184" s="470"/>
      <c r="T5184" s="875"/>
      <c r="U5184" s="335"/>
      <c r="V5184" s="875"/>
      <c r="W5184" s="350"/>
      <c r="X5184" s="350"/>
      <c r="Y5184" s="875"/>
      <c r="Z5184" s="335"/>
      <c r="AA5184" s="875"/>
      <c r="AB5184" s="470"/>
      <c r="AC5184" s="483"/>
      <c r="AD5184" s="466"/>
      <c r="AE5184" s="467"/>
    </row>
    <row r="5185" spans="2:31" ht="3.65" customHeight="1">
      <c r="B5185" s="212"/>
      <c r="K5185" s="343"/>
      <c r="P5185" s="466"/>
      <c r="Q5185" s="467"/>
      <c r="R5185" s="468"/>
      <c r="S5185" s="470"/>
      <c r="T5185" s="875"/>
      <c r="U5185" s="335"/>
      <c r="V5185" s="875"/>
      <c r="W5185" s="350"/>
      <c r="X5185" s="350"/>
      <c r="Y5185" s="875"/>
      <c r="Z5185" s="335"/>
      <c r="AA5185" s="875"/>
      <c r="AB5185" s="470"/>
      <c r="AC5185" s="483"/>
      <c r="AD5185" s="466"/>
      <c r="AE5185" s="467"/>
    </row>
    <row r="5186" spans="2:31" ht="3.65" customHeight="1">
      <c r="B5186" s="212"/>
      <c r="K5186" s="343"/>
      <c r="P5186" s="466"/>
      <c r="Q5186" s="467"/>
      <c r="R5186" s="468"/>
      <c r="S5186" s="470"/>
      <c r="T5186" s="875"/>
      <c r="U5186" s="335"/>
      <c r="V5186" s="875"/>
      <c r="W5186" s="350"/>
      <c r="X5186" s="350"/>
      <c r="Y5186" s="875"/>
      <c r="Z5186" s="335"/>
      <c r="AA5186" s="875"/>
      <c r="AB5186" s="470"/>
      <c r="AC5186" s="483"/>
      <c r="AD5186" s="466"/>
      <c r="AE5186" s="467"/>
    </row>
    <row r="5187" spans="2:31" ht="3.65" customHeight="1">
      <c r="B5187" s="212"/>
      <c r="K5187" s="343"/>
      <c r="P5187" s="466"/>
      <c r="Q5187" s="467"/>
      <c r="R5187" s="468"/>
      <c r="S5187" s="470"/>
      <c r="T5187" s="875"/>
      <c r="U5187" s="335"/>
      <c r="V5187" s="875"/>
      <c r="W5187" s="350"/>
      <c r="X5187" s="350"/>
      <c r="Y5187" s="875"/>
      <c r="Z5187" s="335"/>
      <c r="AA5187" s="875"/>
      <c r="AB5187" s="470"/>
      <c r="AC5187" s="483"/>
      <c r="AD5187" s="466"/>
      <c r="AE5187" s="467"/>
    </row>
    <row r="5188" spans="2:31" ht="3.65" customHeight="1">
      <c r="B5188" s="212"/>
      <c r="K5188" s="343"/>
      <c r="P5188" s="466"/>
      <c r="Q5188" s="467"/>
      <c r="R5188" s="468"/>
      <c r="S5188" s="470"/>
      <c r="T5188" s="875"/>
      <c r="U5188" s="335"/>
      <c r="V5188" s="875"/>
      <c r="W5188" s="350"/>
      <c r="X5188" s="350"/>
      <c r="Y5188" s="875"/>
      <c r="Z5188" s="335"/>
      <c r="AA5188" s="875"/>
      <c r="AB5188" s="470"/>
      <c r="AC5188" s="483"/>
      <c r="AD5188" s="466"/>
      <c r="AE5188" s="467"/>
    </row>
    <row r="5189" spans="2:31" ht="3.65" customHeight="1">
      <c r="B5189" s="212"/>
      <c r="K5189" s="343"/>
      <c r="P5189" s="466"/>
      <c r="Q5189" s="467"/>
      <c r="R5189" s="468"/>
      <c r="S5189" s="470"/>
      <c r="T5189" s="875"/>
      <c r="U5189" s="335"/>
      <c r="V5189" s="875"/>
      <c r="W5189" s="350"/>
      <c r="X5189" s="350"/>
      <c r="Y5189" s="875"/>
      <c r="Z5189" s="335"/>
      <c r="AA5189" s="875"/>
      <c r="AB5189" s="470"/>
      <c r="AC5189" s="483"/>
      <c r="AD5189" s="466"/>
      <c r="AE5189" s="467"/>
    </row>
    <row r="5190" spans="2:31" ht="3.65" customHeight="1">
      <c r="B5190" s="212"/>
      <c r="K5190" s="343"/>
      <c r="P5190" s="466"/>
      <c r="Q5190" s="467"/>
      <c r="R5190" s="468"/>
      <c r="S5190" s="470"/>
      <c r="T5190" s="875"/>
      <c r="U5190" s="335"/>
      <c r="V5190" s="875"/>
      <c r="W5190" s="350"/>
      <c r="X5190" s="350"/>
      <c r="Y5190" s="875"/>
      <c r="Z5190" s="335"/>
      <c r="AA5190" s="875"/>
      <c r="AB5190" s="470"/>
      <c r="AC5190" s="483"/>
      <c r="AD5190" s="466"/>
      <c r="AE5190" s="467"/>
    </row>
    <row r="5191" spans="2:31" ht="3.65" customHeight="1">
      <c r="B5191" s="212"/>
      <c r="K5191" s="343"/>
      <c r="P5191" s="466"/>
      <c r="Q5191" s="467"/>
      <c r="R5191" s="468"/>
      <c r="S5191" s="470"/>
      <c r="T5191" s="875"/>
      <c r="U5191" s="335"/>
      <c r="V5191" s="875"/>
      <c r="W5191" s="350"/>
      <c r="X5191" s="350"/>
      <c r="Y5191" s="875"/>
      <c r="Z5191" s="335"/>
      <c r="AA5191" s="875"/>
      <c r="AB5191" s="470"/>
      <c r="AC5191" s="483"/>
      <c r="AD5191" s="466"/>
      <c r="AE5191" s="467"/>
    </row>
    <row r="5192" spans="2:31" ht="3.65" customHeight="1">
      <c r="B5192" s="212"/>
      <c r="K5192" s="343"/>
      <c r="P5192" s="466"/>
      <c r="Q5192" s="467"/>
      <c r="R5192" s="468"/>
      <c r="S5192" s="470"/>
      <c r="T5192" s="875"/>
      <c r="U5192" s="335"/>
      <c r="V5192" s="875"/>
      <c r="W5192" s="350"/>
      <c r="X5192" s="350"/>
      <c r="Y5192" s="875"/>
      <c r="Z5192" s="335"/>
      <c r="AA5192" s="875"/>
      <c r="AB5192" s="470"/>
      <c r="AC5192" s="483"/>
      <c r="AD5192" s="466"/>
      <c r="AE5192" s="467"/>
    </row>
    <row r="5193" spans="2:31" ht="3.65" customHeight="1">
      <c r="B5193" s="212"/>
      <c r="K5193" s="343"/>
      <c r="P5193" s="466"/>
      <c r="Q5193" s="467"/>
      <c r="R5193" s="468"/>
      <c r="S5193" s="470"/>
      <c r="T5193" s="875"/>
      <c r="U5193" s="335"/>
      <c r="V5193" s="875"/>
      <c r="W5193" s="350"/>
      <c r="X5193" s="350"/>
      <c r="Y5193" s="875"/>
      <c r="Z5193" s="335"/>
      <c r="AA5193" s="875"/>
      <c r="AB5193" s="470"/>
      <c r="AC5193" s="483"/>
      <c r="AD5193" s="466"/>
      <c r="AE5193" s="467"/>
    </row>
    <row r="5194" spans="2:31" ht="3.65" customHeight="1">
      <c r="B5194" s="212"/>
      <c r="K5194" s="343"/>
      <c r="P5194" s="466"/>
      <c r="Q5194" s="467"/>
      <c r="R5194" s="468"/>
      <c r="S5194" s="470"/>
      <c r="T5194" s="875"/>
      <c r="U5194" s="335"/>
      <c r="V5194" s="875"/>
      <c r="W5194" s="350"/>
      <c r="X5194" s="350"/>
      <c r="Y5194" s="875"/>
      <c r="Z5194" s="335"/>
      <c r="AA5194" s="875"/>
      <c r="AB5194" s="470"/>
      <c r="AC5194" s="483"/>
      <c r="AD5194" s="466"/>
      <c r="AE5194" s="467"/>
    </row>
    <row r="5195" spans="2:31" ht="3.65" customHeight="1">
      <c r="B5195" s="212"/>
      <c r="K5195" s="343"/>
      <c r="P5195" s="466"/>
      <c r="Q5195" s="467"/>
      <c r="R5195" s="468"/>
      <c r="S5195" s="470"/>
      <c r="T5195" s="875"/>
      <c r="U5195" s="335"/>
      <c r="V5195" s="875"/>
      <c r="W5195" s="350"/>
      <c r="X5195" s="350"/>
      <c r="Y5195" s="875"/>
      <c r="Z5195" s="335"/>
      <c r="AA5195" s="875"/>
      <c r="AB5195" s="470"/>
      <c r="AC5195" s="483"/>
      <c r="AD5195" s="466"/>
      <c r="AE5195" s="467"/>
    </row>
    <row r="5196" spans="2:31" ht="3.65" customHeight="1">
      <c r="B5196" s="212"/>
      <c r="K5196" s="343"/>
      <c r="P5196" s="466"/>
      <c r="Q5196" s="467"/>
      <c r="R5196" s="468"/>
      <c r="S5196" s="470"/>
      <c r="T5196" s="875"/>
      <c r="U5196" s="335"/>
      <c r="V5196" s="875"/>
      <c r="W5196" s="350"/>
      <c r="X5196" s="350"/>
      <c r="Y5196" s="875"/>
      <c r="Z5196" s="335"/>
      <c r="AA5196" s="875"/>
      <c r="AB5196" s="470"/>
      <c r="AC5196" s="483"/>
      <c r="AD5196" s="466"/>
      <c r="AE5196" s="467"/>
    </row>
    <row r="5197" spans="2:31" ht="3.65" customHeight="1">
      <c r="B5197" s="212"/>
      <c r="K5197" s="343"/>
      <c r="P5197" s="466"/>
      <c r="Q5197" s="467"/>
      <c r="R5197" s="468"/>
      <c r="S5197" s="470"/>
      <c r="T5197" s="875"/>
      <c r="U5197" s="335"/>
      <c r="V5197" s="875"/>
      <c r="W5197" s="350"/>
      <c r="X5197" s="350"/>
      <c r="Y5197" s="875"/>
      <c r="Z5197" s="335"/>
      <c r="AA5197" s="875"/>
      <c r="AB5197" s="470"/>
      <c r="AC5197" s="483"/>
      <c r="AD5197" s="466"/>
      <c r="AE5197" s="467"/>
    </row>
    <row r="5198" spans="2:31" ht="3.65" customHeight="1">
      <c r="B5198" s="212"/>
      <c r="K5198" s="343"/>
      <c r="P5198" s="466"/>
      <c r="Q5198" s="467"/>
      <c r="R5198" s="468"/>
      <c r="S5198" s="470"/>
      <c r="T5198" s="875"/>
      <c r="U5198" s="335"/>
      <c r="V5198" s="875"/>
      <c r="W5198" s="350"/>
      <c r="X5198" s="350"/>
      <c r="Y5198" s="875"/>
      <c r="Z5198" s="335"/>
      <c r="AA5198" s="875"/>
      <c r="AB5198" s="470"/>
      <c r="AC5198" s="483"/>
      <c r="AD5198" s="466"/>
      <c r="AE5198" s="467"/>
    </row>
    <row r="5199" spans="2:31" ht="3.65" customHeight="1">
      <c r="B5199" s="212"/>
      <c r="K5199" s="343"/>
      <c r="P5199" s="466"/>
      <c r="Q5199" s="467"/>
      <c r="R5199" s="482"/>
      <c r="S5199" s="470"/>
      <c r="T5199" s="875"/>
      <c r="U5199" s="335"/>
      <c r="V5199" s="875"/>
      <c r="W5199" s="350"/>
      <c r="X5199" s="350"/>
      <c r="Y5199" s="875"/>
      <c r="Z5199" s="335"/>
      <c r="AA5199" s="875"/>
      <c r="AB5199" s="470"/>
      <c r="AC5199" s="483"/>
      <c r="AD5199" s="466"/>
      <c r="AE5199" s="467"/>
    </row>
    <row r="5200" spans="2:31" ht="3.65" customHeight="1">
      <c r="B5200" s="212"/>
      <c r="K5200" s="343"/>
      <c r="P5200" s="466"/>
      <c r="Q5200" s="467"/>
      <c r="R5200" s="468"/>
      <c r="S5200" s="470"/>
      <c r="T5200" s="875"/>
      <c r="U5200" s="335"/>
      <c r="V5200" s="875"/>
      <c r="W5200" s="350"/>
      <c r="X5200" s="350"/>
      <c r="Y5200" s="875"/>
      <c r="Z5200" s="335"/>
      <c r="AA5200" s="875"/>
      <c r="AB5200" s="470"/>
      <c r="AC5200" s="483"/>
      <c r="AD5200" s="466"/>
      <c r="AE5200" s="467"/>
    </row>
    <row r="5201" spans="2:31" ht="3.65" customHeight="1">
      <c r="B5201" s="212"/>
      <c r="K5201" s="343"/>
      <c r="P5201" s="466"/>
      <c r="Q5201" s="467"/>
      <c r="R5201" s="468"/>
      <c r="S5201" s="470"/>
      <c r="T5201" s="875"/>
      <c r="U5201" s="335"/>
      <c r="V5201" s="875"/>
      <c r="W5201" s="350"/>
      <c r="X5201" s="350"/>
      <c r="Y5201" s="875"/>
      <c r="Z5201" s="335"/>
      <c r="AA5201" s="875"/>
      <c r="AB5201" s="470"/>
      <c r="AC5201" s="470"/>
      <c r="AD5201" s="466"/>
      <c r="AE5201" s="467"/>
    </row>
    <row r="5202" spans="2:31" ht="3.65" customHeight="1">
      <c r="B5202" s="212"/>
      <c r="K5202" s="343"/>
      <c r="P5202" s="466"/>
      <c r="Q5202" s="467"/>
      <c r="R5202" s="468"/>
      <c r="S5202" s="470"/>
      <c r="T5202" s="875"/>
      <c r="U5202" s="335"/>
      <c r="V5202" s="875"/>
      <c r="W5202" s="350"/>
      <c r="X5202" s="350"/>
      <c r="Y5202" s="875"/>
      <c r="Z5202" s="335"/>
      <c r="AA5202" s="875"/>
      <c r="AB5202" s="470"/>
      <c r="AC5202" s="470"/>
      <c r="AD5202" s="466"/>
      <c r="AE5202" s="467"/>
    </row>
    <row r="5203" spans="2:31" ht="3.65" customHeight="1">
      <c r="B5203" s="212"/>
      <c r="K5203" s="343"/>
      <c r="P5203" s="466"/>
      <c r="Q5203" s="467"/>
      <c r="R5203" s="468"/>
      <c r="S5203" s="470"/>
      <c r="T5203" s="875"/>
      <c r="U5203" s="335"/>
      <c r="V5203" s="875"/>
      <c r="W5203" s="350"/>
      <c r="X5203" s="350"/>
      <c r="Y5203" s="875"/>
      <c r="Z5203" s="335"/>
      <c r="AA5203" s="875"/>
      <c r="AB5203" s="470"/>
      <c r="AC5203" s="470"/>
      <c r="AD5203" s="466"/>
      <c r="AE5203" s="467"/>
    </row>
    <row r="5204" spans="2:31" ht="3.65" customHeight="1">
      <c r="B5204" s="212"/>
      <c r="K5204" s="343"/>
      <c r="P5204" s="466"/>
      <c r="Q5204" s="467"/>
      <c r="R5204" s="468"/>
      <c r="S5204" s="470"/>
      <c r="T5204" s="875"/>
      <c r="U5204" s="335"/>
      <c r="V5204" s="875"/>
      <c r="W5204" s="350"/>
      <c r="X5204" s="350"/>
      <c r="Y5204" s="875"/>
      <c r="Z5204" s="335"/>
      <c r="AA5204" s="875"/>
      <c r="AB5204" s="470"/>
      <c r="AC5204" s="470"/>
      <c r="AD5204" s="466"/>
      <c r="AE5204" s="467"/>
    </row>
    <row r="5205" spans="2:31" ht="3.65" customHeight="1">
      <c r="B5205" s="212"/>
      <c r="K5205" s="343"/>
      <c r="P5205" s="466"/>
      <c r="Q5205" s="467"/>
      <c r="R5205" s="468"/>
      <c r="S5205" s="470"/>
      <c r="T5205" s="875"/>
      <c r="U5205" s="335"/>
      <c r="V5205" s="875"/>
      <c r="W5205" s="350"/>
      <c r="X5205" s="350"/>
      <c r="Y5205" s="875"/>
      <c r="Z5205" s="335"/>
      <c r="AA5205" s="875"/>
      <c r="AB5205" s="470"/>
      <c r="AC5205" s="470"/>
      <c r="AD5205" s="466"/>
      <c r="AE5205" s="467"/>
    </row>
    <row r="5206" spans="2:31" ht="3.65" customHeight="1">
      <c r="B5206" s="212"/>
      <c r="K5206" s="343"/>
      <c r="P5206" s="466"/>
      <c r="Q5206" s="467"/>
      <c r="R5206" s="468"/>
      <c r="S5206" s="470"/>
      <c r="T5206" s="875"/>
      <c r="U5206" s="335"/>
      <c r="V5206" s="875"/>
      <c r="W5206" s="350"/>
      <c r="X5206" s="350"/>
      <c r="Y5206" s="875"/>
      <c r="Z5206" s="335"/>
      <c r="AA5206" s="875"/>
      <c r="AB5206" s="470"/>
      <c r="AC5206" s="470"/>
      <c r="AD5206" s="466"/>
      <c r="AE5206" s="467"/>
    </row>
    <row r="5207" spans="2:31" ht="3.65" customHeight="1">
      <c r="B5207" s="212"/>
      <c r="K5207" s="343"/>
      <c r="P5207" s="466"/>
      <c r="Q5207" s="467"/>
      <c r="R5207" s="468"/>
      <c r="S5207" s="470"/>
      <c r="T5207" s="875"/>
      <c r="U5207" s="335"/>
      <c r="V5207" s="875"/>
      <c r="W5207" s="350"/>
      <c r="X5207" s="350"/>
      <c r="Y5207" s="875"/>
      <c r="Z5207" s="335"/>
      <c r="AA5207" s="875"/>
      <c r="AB5207" s="470"/>
      <c r="AC5207" s="470"/>
      <c r="AD5207" s="466"/>
      <c r="AE5207" s="467"/>
    </row>
    <row r="5208" spans="2:31" ht="3.65" customHeight="1">
      <c r="B5208" s="212"/>
      <c r="K5208" s="343"/>
      <c r="P5208" s="466"/>
      <c r="Q5208" s="467"/>
      <c r="R5208" s="468"/>
      <c r="S5208" s="470"/>
      <c r="T5208" s="875"/>
      <c r="U5208" s="335"/>
      <c r="V5208" s="875"/>
      <c r="W5208" s="350"/>
      <c r="X5208" s="350"/>
      <c r="Y5208" s="875"/>
      <c r="Z5208" s="335"/>
      <c r="AA5208" s="875"/>
      <c r="AB5208" s="470"/>
      <c r="AC5208" s="470"/>
      <c r="AD5208" s="466"/>
      <c r="AE5208" s="467"/>
    </row>
    <row r="5209" spans="2:31" ht="3.65" customHeight="1">
      <c r="B5209" s="212"/>
      <c r="K5209" s="343"/>
      <c r="P5209" s="466"/>
      <c r="Q5209" s="467"/>
      <c r="R5209" s="468"/>
      <c r="S5209" s="470"/>
      <c r="T5209" s="875"/>
      <c r="U5209" s="335"/>
      <c r="V5209" s="875"/>
      <c r="W5209" s="350"/>
      <c r="X5209" s="350"/>
      <c r="Y5209" s="875"/>
      <c r="Z5209" s="335"/>
      <c r="AA5209" s="875"/>
      <c r="AB5209" s="470"/>
      <c r="AC5209" s="470"/>
      <c r="AD5209" s="466"/>
      <c r="AE5209" s="467"/>
    </row>
    <row r="5210" spans="2:31" ht="3.65" customHeight="1">
      <c r="B5210" s="212"/>
      <c r="K5210" s="343"/>
      <c r="P5210" s="466"/>
      <c r="Q5210" s="467"/>
      <c r="R5210" s="468"/>
      <c r="S5210" s="470"/>
      <c r="T5210" s="875"/>
      <c r="U5210" s="335"/>
      <c r="V5210" s="875"/>
      <c r="W5210" s="350"/>
      <c r="X5210" s="350"/>
      <c r="Y5210" s="875"/>
      <c r="Z5210" s="335"/>
      <c r="AA5210" s="875"/>
      <c r="AB5210" s="470"/>
      <c r="AC5210" s="470"/>
      <c r="AD5210" s="466"/>
      <c r="AE5210" s="467"/>
    </row>
    <row r="5211" spans="2:31" ht="3.65" customHeight="1">
      <c r="B5211" s="212"/>
      <c r="K5211" s="343"/>
      <c r="P5211" s="466"/>
      <c r="Q5211" s="467"/>
      <c r="R5211" s="468"/>
      <c r="S5211" s="470"/>
      <c r="T5211" s="875"/>
      <c r="U5211" s="335"/>
      <c r="V5211" s="875"/>
      <c r="W5211" s="350"/>
      <c r="X5211" s="350"/>
      <c r="Y5211" s="875"/>
      <c r="Z5211" s="335"/>
      <c r="AA5211" s="875"/>
      <c r="AB5211" s="470"/>
      <c r="AC5211" s="470"/>
      <c r="AD5211" s="466"/>
      <c r="AE5211" s="467"/>
    </row>
    <row r="5212" spans="2:31" ht="3.65" customHeight="1">
      <c r="B5212" s="212"/>
      <c r="K5212" s="343"/>
      <c r="P5212" s="466"/>
      <c r="Q5212" s="467"/>
      <c r="R5212" s="468"/>
      <c r="S5212" s="470"/>
      <c r="T5212" s="899"/>
      <c r="U5212" s="335"/>
      <c r="V5212" s="900"/>
      <c r="W5212" s="350"/>
      <c r="X5212" s="350"/>
      <c r="Y5212" s="899"/>
      <c r="Z5212" s="335"/>
      <c r="AA5212" s="900"/>
      <c r="AB5212" s="470"/>
      <c r="AC5212" s="470"/>
      <c r="AD5212" s="466"/>
      <c r="AE5212" s="467"/>
    </row>
    <row r="5213" spans="2:31" ht="3.65" customHeight="1">
      <c r="B5213" s="212"/>
      <c r="K5213" s="343"/>
      <c r="P5213" s="466"/>
      <c r="Q5213" s="467"/>
      <c r="R5213" s="468"/>
      <c r="S5213" s="470"/>
      <c r="T5213" s="902"/>
      <c r="U5213" s="903"/>
      <c r="V5213" s="904"/>
      <c r="W5213" s="350"/>
      <c r="X5213" s="350"/>
      <c r="Y5213" s="902"/>
      <c r="Z5213" s="903"/>
      <c r="AA5213" s="904"/>
      <c r="AB5213" s="470"/>
      <c r="AC5213" s="470"/>
      <c r="AD5213" s="466"/>
      <c r="AE5213" s="467"/>
    </row>
    <row r="5214" spans="2:31" ht="3.65" customHeight="1">
      <c r="B5214" s="212"/>
      <c r="K5214" s="343"/>
      <c r="P5214" s="466"/>
      <c r="Q5214" s="467"/>
      <c r="R5214" s="468"/>
      <c r="S5214" s="470"/>
      <c r="T5214" s="470"/>
      <c r="U5214" s="470"/>
      <c r="V5214" s="470"/>
      <c r="W5214" s="470"/>
      <c r="X5214" s="470"/>
      <c r="Y5214" s="470"/>
      <c r="Z5214" s="470"/>
      <c r="AA5214" s="470"/>
      <c r="AB5214" s="470"/>
      <c r="AC5214" s="470"/>
      <c r="AD5214" s="466"/>
      <c r="AE5214" s="467"/>
    </row>
    <row r="5215" spans="2:31" ht="3.65" customHeight="1">
      <c r="B5215" s="212"/>
      <c r="K5215" s="343"/>
      <c r="P5215" s="466"/>
      <c r="Q5215" s="467"/>
      <c r="R5215" s="468"/>
      <c r="S5215" s="470"/>
      <c r="T5215" s="470"/>
      <c r="U5215" s="470"/>
      <c r="V5215" s="470"/>
      <c r="W5215" s="470"/>
      <c r="X5215" s="470"/>
      <c r="Y5215" s="470"/>
      <c r="Z5215" s="470"/>
      <c r="AA5215" s="470"/>
      <c r="AB5215" s="470"/>
      <c r="AC5215" s="470"/>
      <c r="AD5215" s="466"/>
      <c r="AE5215" s="467"/>
    </row>
    <row r="5216" spans="2:31" ht="3.65" customHeight="1">
      <c r="B5216" s="212"/>
      <c r="K5216" s="343"/>
      <c r="P5216" s="466"/>
      <c r="Q5216" s="467"/>
      <c r="R5216" s="468"/>
      <c r="S5216" s="470"/>
      <c r="T5216" s="470"/>
      <c r="U5216" s="470"/>
      <c r="V5216" s="470"/>
      <c r="W5216" s="470"/>
      <c r="X5216" s="470"/>
      <c r="Y5216" s="470"/>
      <c r="Z5216" s="470"/>
      <c r="AA5216" s="470"/>
      <c r="AB5216" s="470"/>
      <c r="AC5216" s="483"/>
      <c r="AD5216" s="466"/>
      <c r="AE5216" s="467"/>
    </row>
    <row r="5217" spans="2:31" ht="3.65" customHeight="1">
      <c r="B5217" s="212"/>
      <c r="K5217" s="343"/>
      <c r="P5217" s="466"/>
      <c r="Q5217" s="467"/>
      <c r="R5217" s="496"/>
      <c r="S5217" s="470"/>
      <c r="T5217" s="470"/>
      <c r="U5217" s="470"/>
      <c r="V5217" s="470"/>
      <c r="W5217" s="470"/>
      <c r="X5217" s="470"/>
      <c r="Y5217" s="470"/>
      <c r="Z5217" s="470"/>
      <c r="AA5217" s="470"/>
      <c r="AB5217" s="470"/>
      <c r="AC5217" s="409"/>
      <c r="AD5217" s="466"/>
      <c r="AE5217" s="467"/>
    </row>
    <row r="5218" spans="2:31" ht="3.65" customHeight="1">
      <c r="B5218" s="212"/>
      <c r="K5218" s="343"/>
      <c r="P5218" s="466"/>
      <c r="Q5218" s="467"/>
      <c r="R5218" s="351"/>
      <c r="S5218" s="352"/>
      <c r="T5218" s="352"/>
      <c r="U5218" s="352"/>
      <c r="V5218" s="352"/>
      <c r="W5218" s="352"/>
      <c r="X5218" s="352"/>
      <c r="Y5218" s="352"/>
      <c r="Z5218" s="352"/>
      <c r="AA5218" s="352"/>
      <c r="AB5218" s="352"/>
      <c r="AC5218" s="361"/>
      <c r="AD5218" s="466"/>
      <c r="AE5218" s="467"/>
    </row>
    <row r="5219" spans="2:31" ht="3.65" customHeight="1">
      <c r="B5219" s="212"/>
      <c r="K5219" s="343"/>
      <c r="P5219" s="466"/>
      <c r="Q5219" s="467"/>
      <c r="R5219" s="351"/>
      <c r="S5219" s="352"/>
      <c r="T5219" s="352"/>
      <c r="U5219" s="352"/>
      <c r="V5219" s="352"/>
      <c r="W5219" s="352"/>
      <c r="X5219" s="352"/>
      <c r="Y5219" s="352"/>
      <c r="Z5219" s="352"/>
      <c r="AA5219" s="352"/>
      <c r="AB5219" s="352"/>
      <c r="AC5219" s="361"/>
      <c r="AD5219" s="466"/>
      <c r="AE5219" s="467"/>
    </row>
    <row r="5220" spans="2:31" ht="3.65" customHeight="1">
      <c r="B5220" s="212"/>
      <c r="K5220" s="343"/>
      <c r="P5220" s="466"/>
      <c r="Q5220" s="467"/>
      <c r="R5220" s="351"/>
      <c r="S5220" s="352"/>
      <c r="T5220" s="352"/>
      <c r="U5220" s="352"/>
      <c r="V5220" s="352"/>
      <c r="W5220" s="352"/>
      <c r="X5220" s="352"/>
      <c r="Y5220" s="352"/>
      <c r="Z5220" s="352"/>
      <c r="AA5220" s="352"/>
      <c r="AB5220" s="352"/>
      <c r="AC5220" s="361"/>
      <c r="AD5220" s="466"/>
      <c r="AE5220" s="467"/>
    </row>
    <row r="5221" spans="2:31" ht="3.65" customHeight="1">
      <c r="B5221" s="212"/>
      <c r="K5221" s="343"/>
      <c r="P5221" s="466"/>
      <c r="Q5221" s="467"/>
      <c r="R5221" s="468"/>
      <c r="S5221" s="470"/>
      <c r="T5221" s="470"/>
      <c r="U5221" s="470"/>
      <c r="V5221" s="470"/>
      <c r="W5221" s="470"/>
      <c r="X5221" s="470"/>
      <c r="Y5221" s="470"/>
      <c r="Z5221" s="470"/>
      <c r="AA5221" s="470"/>
      <c r="AB5221" s="470"/>
      <c r="AC5221" s="470"/>
      <c r="AD5221" s="466"/>
      <c r="AE5221" s="467"/>
    </row>
    <row r="5222" spans="2:31" ht="3.65" customHeight="1">
      <c r="B5222" s="212"/>
      <c r="K5222" s="343"/>
      <c r="P5222" s="466"/>
      <c r="Q5222" s="467"/>
      <c r="R5222" s="468"/>
      <c r="S5222" s="470"/>
      <c r="T5222" s="470"/>
      <c r="U5222" s="470"/>
      <c r="V5222" s="470"/>
      <c r="W5222" s="470"/>
      <c r="X5222" s="470"/>
      <c r="Y5222" s="470"/>
      <c r="Z5222" s="470"/>
      <c r="AA5222" s="470"/>
      <c r="AB5222" s="470"/>
      <c r="AC5222" s="470"/>
      <c r="AD5222" s="466"/>
      <c r="AE5222" s="467"/>
    </row>
    <row r="5223" spans="2:31" ht="3.65" customHeight="1">
      <c r="B5223" s="212"/>
      <c r="K5223" s="343"/>
      <c r="P5223" s="466"/>
      <c r="Q5223" s="467"/>
      <c r="R5223" s="482"/>
      <c r="S5223" s="470"/>
      <c r="T5223" s="470"/>
      <c r="U5223" s="470"/>
      <c r="V5223" s="470"/>
      <c r="W5223" s="470"/>
      <c r="X5223" s="470"/>
      <c r="Y5223" s="470"/>
      <c r="Z5223" s="470"/>
      <c r="AA5223" s="470"/>
      <c r="AB5223" s="470"/>
      <c r="AC5223" s="470"/>
      <c r="AD5223" s="466"/>
      <c r="AE5223" s="467"/>
    </row>
    <row r="5224" spans="2:31" ht="3.65" customHeight="1">
      <c r="B5224" s="212"/>
      <c r="K5224" s="343"/>
      <c r="P5224" s="466"/>
      <c r="Q5224" s="467"/>
      <c r="R5224" s="468"/>
      <c r="S5224" s="470"/>
      <c r="T5224" s="470"/>
      <c r="U5224" s="470"/>
      <c r="V5224" s="470"/>
      <c r="W5224" s="470"/>
      <c r="X5224" s="470"/>
      <c r="Y5224" s="470"/>
      <c r="Z5224" s="994" t="s">
        <v>220</v>
      </c>
      <c r="AA5224" s="994"/>
      <c r="AB5224" s="994"/>
      <c r="AC5224" s="995"/>
      <c r="AD5224" s="466"/>
      <c r="AE5224" s="467"/>
    </row>
    <row r="5225" spans="2:31" ht="3.65" customHeight="1">
      <c r="B5225" s="212"/>
      <c r="K5225" s="343"/>
      <c r="P5225" s="466"/>
      <c r="Q5225" s="467"/>
      <c r="R5225" s="496"/>
      <c r="S5225" s="470"/>
      <c r="T5225" s="470"/>
      <c r="U5225" s="470"/>
      <c r="V5225" s="470"/>
      <c r="W5225" s="470"/>
      <c r="X5225" s="470"/>
      <c r="Y5225" s="470"/>
      <c r="Z5225" s="994"/>
      <c r="AA5225" s="994"/>
      <c r="AB5225" s="994"/>
      <c r="AC5225" s="995"/>
      <c r="AD5225" s="466"/>
      <c r="AE5225" s="467"/>
    </row>
    <row r="5226" spans="2:31" ht="3.65" customHeight="1">
      <c r="B5226" s="212"/>
      <c r="K5226" s="343"/>
      <c r="P5226" s="466"/>
      <c r="Q5226" s="467"/>
      <c r="R5226" s="497"/>
      <c r="S5226" s="498"/>
      <c r="T5226" s="498"/>
      <c r="U5226" s="498"/>
      <c r="V5226" s="498"/>
      <c r="W5226" s="498"/>
      <c r="X5226" s="498"/>
      <c r="Y5226" s="498"/>
      <c r="Z5226" s="1542"/>
      <c r="AA5226" s="1542"/>
      <c r="AB5226" s="1542"/>
      <c r="AC5226" s="1545"/>
      <c r="AD5226" s="466"/>
      <c r="AE5226" s="467"/>
    </row>
    <row r="5227" spans="2:31" ht="3.65" customHeight="1">
      <c r="B5227" s="212"/>
      <c r="K5227" s="343"/>
      <c r="P5227" s="486"/>
      <c r="Q5227" s="487"/>
      <c r="R5227" s="487"/>
      <c r="S5227" s="487"/>
      <c r="T5227" s="487"/>
      <c r="U5227" s="487"/>
      <c r="V5227" s="487"/>
      <c r="W5227" s="487"/>
      <c r="X5227" s="487"/>
      <c r="Y5227" s="487"/>
      <c r="Z5227" s="487"/>
      <c r="AA5227" s="487"/>
      <c r="AB5227" s="487"/>
      <c r="AC5227" s="487"/>
      <c r="AD5227" s="487"/>
      <c r="AE5227" s="488"/>
    </row>
    <row r="5228" spans="2:31" ht="3.65" customHeight="1">
      <c r="B5228" s="212"/>
      <c r="K5228" s="343"/>
      <c r="P5228" s="489"/>
      <c r="Q5228" s="490"/>
      <c r="R5228" s="490"/>
      <c r="S5228" s="490"/>
      <c r="T5228" s="490"/>
      <c r="U5228" s="490"/>
      <c r="V5228" s="490"/>
      <c r="W5228" s="490"/>
      <c r="X5228" s="490"/>
      <c r="Y5228" s="490"/>
      <c r="Z5228" s="490"/>
      <c r="AA5228" s="490"/>
      <c r="AB5228" s="490"/>
      <c r="AC5228" s="490"/>
      <c r="AD5228" s="490"/>
      <c r="AE5228" s="491"/>
    </row>
    <row r="5229" spans="2:31" ht="3.65" customHeight="1">
      <c r="B5229" s="212"/>
      <c r="K5229" s="343"/>
      <c r="P5229" s="476"/>
      <c r="Q5229" s="477"/>
      <c r="R5229" s="477"/>
      <c r="S5229" s="477"/>
      <c r="T5229" s="477"/>
      <c r="U5229" s="477"/>
      <c r="V5229" s="477"/>
      <c r="W5229" s="477"/>
      <c r="X5229" s="477"/>
      <c r="Y5229" s="477"/>
      <c r="Z5229" s="477"/>
      <c r="AA5229" s="477"/>
      <c r="AB5229" s="477"/>
      <c r="AC5229" s="477"/>
      <c r="AD5229" s="477"/>
      <c r="AE5229" s="478"/>
    </row>
    <row r="5230" spans="2:31" ht="3.65" customHeight="1">
      <c r="B5230" s="212"/>
      <c r="K5230" s="343"/>
      <c r="P5230" s="476"/>
      <c r="Q5230" s="477"/>
      <c r="R5230" s="477"/>
      <c r="S5230" s="477"/>
      <c r="T5230" s="477"/>
      <c r="U5230" s="477"/>
      <c r="V5230" s="477"/>
      <c r="W5230" s="477"/>
      <c r="X5230" s="477"/>
      <c r="Y5230" s="477"/>
      <c r="Z5230" s="477"/>
      <c r="AA5230" s="477"/>
      <c r="AB5230" s="477"/>
      <c r="AC5230" s="477"/>
      <c r="AD5230" s="477"/>
      <c r="AE5230" s="478"/>
    </row>
    <row r="5231" spans="2:31" ht="3.65" customHeight="1">
      <c r="B5231" s="212"/>
      <c r="K5231" s="343"/>
      <c r="P5231" s="476"/>
      <c r="Q5231" s="477"/>
      <c r="R5231" s="477"/>
      <c r="S5231" s="477"/>
      <c r="T5231" s="477"/>
      <c r="U5231" s="477"/>
      <c r="V5231" s="477"/>
      <c r="W5231" s="477"/>
      <c r="X5231" s="477"/>
      <c r="Y5231" s="477"/>
      <c r="Z5231" s="477"/>
      <c r="AA5231" s="477"/>
      <c r="AB5231" s="477"/>
      <c r="AC5231" s="477"/>
      <c r="AD5231" s="477"/>
      <c r="AE5231" s="478"/>
    </row>
    <row r="5232" spans="2:31" ht="3.65" customHeight="1">
      <c r="B5232" s="212"/>
      <c r="K5232" s="343"/>
      <c r="P5232" s="479"/>
      <c r="Q5232" s="480"/>
      <c r="R5232" s="480"/>
      <c r="S5232" s="480"/>
      <c r="T5232" s="480"/>
      <c r="U5232" s="480"/>
      <c r="V5232" s="480"/>
      <c r="W5232" s="480"/>
      <c r="X5232" s="480"/>
      <c r="Y5232" s="480"/>
      <c r="Z5232" s="480"/>
      <c r="AA5232" s="480"/>
      <c r="AB5232" s="480"/>
      <c r="AC5232" s="480"/>
      <c r="AD5232" s="480"/>
      <c r="AE5232" s="481"/>
    </row>
    <row r="5233" spans="2:109" ht="3.65" customHeight="1">
      <c r="B5233" s="212"/>
      <c r="K5233" s="343"/>
    </row>
    <row r="5234" spans="2:109" ht="3.65" customHeight="1">
      <c r="B5234" s="212"/>
      <c r="K5234" s="343"/>
    </row>
    <row r="5235" spans="2:109" ht="3.65" customHeight="1">
      <c r="B5235" s="212"/>
      <c r="K5235" s="343"/>
    </row>
    <row r="5236" spans="2:109" ht="3.65" customHeight="1">
      <c r="B5236" s="205"/>
      <c r="C5236" s="259"/>
      <c r="D5236" s="259"/>
      <c r="E5236" s="259"/>
      <c r="F5236" s="259"/>
      <c r="G5236" s="259"/>
      <c r="H5236" s="259"/>
      <c r="I5236" s="259"/>
      <c r="J5236" s="259"/>
      <c r="K5236" s="323"/>
      <c r="L5236" s="259"/>
      <c r="M5236" s="259"/>
      <c r="N5236" s="259"/>
      <c r="O5236" s="259"/>
      <c r="P5236" s="259"/>
      <c r="Q5236" s="259"/>
      <c r="R5236" s="259"/>
      <c r="S5236" s="259"/>
      <c r="T5236" s="259"/>
      <c r="U5236" s="259"/>
      <c r="V5236" s="259"/>
      <c r="W5236" s="259"/>
      <c r="X5236" s="259"/>
      <c r="Y5236" s="259"/>
      <c r="Z5236" s="259"/>
      <c r="AA5236" s="259"/>
      <c r="AB5236" s="259"/>
      <c r="AC5236" s="259"/>
      <c r="AD5236" s="259"/>
      <c r="AE5236" s="259"/>
      <c r="AF5236" s="259"/>
      <c r="AG5236" s="259"/>
      <c r="AH5236" s="259"/>
      <c r="AI5236" s="259"/>
      <c r="AJ5236" s="259"/>
      <c r="AK5236" s="259"/>
      <c r="AL5236" s="259"/>
      <c r="AM5236" s="259"/>
      <c r="AN5236" s="259"/>
      <c r="AO5236" s="259"/>
      <c r="AP5236" s="259"/>
      <c r="AQ5236" s="259"/>
      <c r="AR5236" s="259"/>
      <c r="AS5236" s="259"/>
      <c r="AT5236" s="259"/>
      <c r="AU5236" s="259"/>
      <c r="AV5236" s="259"/>
      <c r="AW5236" s="259"/>
      <c r="AX5236" s="259"/>
      <c r="AY5236" s="259"/>
      <c r="AZ5236" s="259"/>
      <c r="BA5236" s="259"/>
      <c r="BB5236" s="259"/>
      <c r="BC5236" s="259"/>
      <c r="BD5236" s="259"/>
      <c r="BE5236" s="259"/>
      <c r="BF5236" s="259"/>
      <c r="BG5236" s="259"/>
      <c r="BH5236" s="259"/>
      <c r="BI5236" s="259"/>
      <c r="BJ5236" s="259"/>
      <c r="BK5236" s="259"/>
      <c r="BL5236" s="259"/>
      <c r="BM5236" s="259"/>
      <c r="BN5236" s="259"/>
      <c r="BO5236" s="259"/>
      <c r="BP5236" s="259"/>
      <c r="BQ5236" s="259"/>
      <c r="BR5236" s="259"/>
      <c r="BS5236" s="259"/>
      <c r="BT5236" s="259"/>
      <c r="BU5236" s="259"/>
      <c r="BV5236" s="259"/>
      <c r="BW5236" s="259"/>
      <c r="BX5236" s="259"/>
      <c r="BY5236" s="259"/>
      <c r="BZ5236" s="259"/>
      <c r="CA5236" s="259"/>
      <c r="CB5236" s="259"/>
      <c r="CC5236" s="259"/>
      <c r="CD5236" s="259"/>
      <c r="CE5236" s="259"/>
      <c r="CF5236" s="259"/>
      <c r="CG5236" s="259"/>
      <c r="CH5236" s="259"/>
      <c r="CI5236" s="259"/>
      <c r="CJ5236" s="259"/>
      <c r="CK5236" s="259"/>
      <c r="CL5236" s="259"/>
      <c r="CM5236" s="259"/>
      <c r="CN5236" s="259"/>
      <c r="CO5236" s="259"/>
      <c r="CP5236" s="259"/>
      <c r="CQ5236" s="259"/>
      <c r="CR5236" s="259"/>
      <c r="CS5236" s="259"/>
      <c r="CT5236" s="259"/>
      <c r="CU5236" s="259"/>
      <c r="CV5236" s="259"/>
      <c r="CW5236" s="259"/>
      <c r="CX5236" s="259"/>
      <c r="CY5236" s="259"/>
      <c r="CZ5236" s="259"/>
      <c r="DA5236" s="259"/>
      <c r="DB5236" s="259"/>
      <c r="DC5236" s="259"/>
      <c r="DD5236" s="259"/>
      <c r="DE5236" s="259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24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128</vt:i4>
      </vt:variant>
    </vt:vector>
  </HeadingPairs>
  <TitlesOfParts>
    <vt:vector size="144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frontal TPW</vt:lpstr>
      <vt:lpstr>TRAZADO_BARRAS</vt:lpstr>
      <vt:lpstr>HBB_TN</vt:lpstr>
      <vt:lpstr>CodigosHTN1</vt:lpstr>
      <vt:lpstr>Envolventes_GFLEX</vt:lpstr>
      <vt:lpstr>Envolventes_TPOWER</vt:lpstr>
      <vt:lpstr>VBB</vt:lpstr>
      <vt:lpstr>BOM_GFLEX!Área_de_impresión</vt:lpstr>
      <vt:lpstr>'frontal GFX'!Área_de_impresión</vt:lpstr>
      <vt:lpstr>'frontal TPW'!Área_de_impresión</vt:lpstr>
      <vt:lpstr>'PORTADA G-FLEX'!Área_de_impresión</vt:lpstr>
      <vt:lpstr>'PORTADA T-POWER'!Área_de_impresión</vt:lpstr>
      <vt:lpstr>E1600X200</vt:lpstr>
      <vt:lpstr>E1600X400</vt:lpstr>
      <vt:lpstr>E1600X720</vt:lpstr>
      <vt:lpstr>E1800X1120</vt:lpstr>
      <vt:lpstr>E1800X200</vt:lpstr>
      <vt:lpstr>E1800X400</vt:lpstr>
      <vt:lpstr>E1800X720</vt:lpstr>
      <vt:lpstr>E2000X1120</vt:lpstr>
      <vt:lpstr>E2000X200</vt:lpstr>
      <vt:lpstr>E2000X400</vt:lpstr>
      <vt:lpstr>E2000X720</vt:lpstr>
      <vt:lpstr>E2000X800</vt:lpstr>
      <vt:lpstr>E2200X1120</vt:lpstr>
      <vt:lpstr>E2200X200</vt:lpstr>
      <vt:lpstr>E2200X400</vt:lpstr>
      <vt:lpstr>E2200X720</vt:lpstr>
      <vt:lpstr>E2200X800</vt:lpstr>
      <vt:lpstr>FM_1100X1120X400</vt:lpstr>
      <vt:lpstr>FM_1100X720X400</vt:lpstr>
      <vt:lpstr>FM_600X400X400</vt:lpstr>
      <vt:lpstr>FM_900X720X400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  <vt:lpstr>T_HBBXMainXCVS250X720XDRC</vt:lpstr>
      <vt:lpstr>T_HBBXMainXCVS250X720XIZQ</vt:lpstr>
      <vt:lpstr>T_HBBXMainXCVS630X720XDRC</vt:lpstr>
      <vt:lpstr>T_HBBXMainXCVS630X720XIZQ</vt:lpstr>
      <vt:lpstr>T_HBBXMainXEZC100X720XDRC</vt:lpstr>
      <vt:lpstr>T_HBBXMainXEZC100X720XIZQ</vt:lpstr>
      <vt:lpstr>T_HBBXMainXEZC250X720XDRC</vt:lpstr>
      <vt:lpstr>T_HBBXMainXEZC250X720XIZQ</vt:lpstr>
      <vt:lpstr>T_HBBXMainXEZC630X720XDRC</vt:lpstr>
      <vt:lpstr>T_HBBXMainXEZC630X720XIZQ</vt:lpstr>
      <vt:lpstr>T_HBBXMainXGP100X720XDRC</vt:lpstr>
      <vt:lpstr>T_HBBXMainXGP100X720XIZQ</vt:lpstr>
      <vt:lpstr>T_HBBXMainXGP250X720XDRC</vt:lpstr>
      <vt:lpstr>T_HBBXMainXGP250X720XIZQ</vt:lpstr>
      <vt:lpstr>T_HBBXMainXGP630X720XDRC</vt:lpstr>
      <vt:lpstr>T_HBBXMainXGP630X720XIZQ</vt:lpstr>
      <vt:lpstr>T_HBBXMainXNSX250X720XDRC</vt:lpstr>
      <vt:lpstr>T_HBBXMainXNSX250X720XIZQ</vt:lpstr>
      <vt:lpstr>T_HBBXMainXNSX630X720XDRC</vt:lpstr>
      <vt:lpstr>T_HBBXMainXNSX630X720XIZQ</vt:lpstr>
      <vt:lpstr>T_HBBXMainXNSX720XDRC</vt:lpstr>
      <vt:lpstr>T_HBBXMainXNSX720XIZQ</vt:lpstr>
      <vt:lpstr>T_HNX1120</vt:lpstr>
      <vt:lpstr>T_HNX400</vt:lpstr>
      <vt:lpstr>T_HNX720</vt:lpstr>
      <vt:lpstr>T_HTX1120</vt:lpstr>
      <vt:lpstr>T_HTX400</vt:lpstr>
      <vt:lpstr>T_HTX720</vt:lpstr>
      <vt:lpstr>T_VBBX1250X1of2X1600</vt:lpstr>
      <vt:lpstr>T_VBBX1250X1of2X1800</vt:lpstr>
      <vt:lpstr>T_VBBX1250X1of2X2000</vt:lpstr>
      <vt:lpstr>T_VBBX1250X1of4X1600</vt:lpstr>
      <vt:lpstr>T_VBBX1250X1of4X1800</vt:lpstr>
      <vt:lpstr>T_VBBX1250X1of4X2000</vt:lpstr>
      <vt:lpstr>T_VBBX1250X1X2000</vt:lpstr>
      <vt:lpstr>T_VBBX1250X3of4X1600</vt:lpstr>
      <vt:lpstr>T_VBBX1250X3of4X1800</vt:lpstr>
      <vt:lpstr>T_VBBX1250X3of4X2000</vt:lpstr>
      <vt:lpstr>T_VBBX1600X1of2X1600</vt:lpstr>
      <vt:lpstr>T_VBBX1600X1of2X1800</vt:lpstr>
      <vt:lpstr>T_VBBX1600X1of2X2000</vt:lpstr>
      <vt:lpstr>T_VBBX1600X1of2X2200</vt:lpstr>
      <vt:lpstr>T_VBBX1600X1of4X1600</vt:lpstr>
      <vt:lpstr>T_VBBX1600X1of4X1800</vt:lpstr>
      <vt:lpstr>T_VBBX1600X1of4X2000</vt:lpstr>
      <vt:lpstr>T_VBBX1600X1of4X2200</vt:lpstr>
      <vt:lpstr>T_VBBX1600X1X2000</vt:lpstr>
      <vt:lpstr>T_VBBX1600X1X2200</vt:lpstr>
      <vt:lpstr>T_VBBX1600X3of4X1600</vt:lpstr>
      <vt:lpstr>T_VBBX1600X3of4X1800</vt:lpstr>
      <vt:lpstr>T_VBBX1600X3of4X2000</vt:lpstr>
      <vt:lpstr>T_VBBX1600X3of4X2200</vt:lpstr>
      <vt:lpstr>T_VBBX2000X1of2X1600</vt:lpstr>
      <vt:lpstr>T_VBBX2000X1of2X1800</vt:lpstr>
      <vt:lpstr>T_VBBX2000X1of2X2000</vt:lpstr>
      <vt:lpstr>T_VBBX2000X1of2X2200</vt:lpstr>
      <vt:lpstr>T_VBBX2000X1of4X1600</vt:lpstr>
      <vt:lpstr>T_VBBX2000X1of4X1800</vt:lpstr>
      <vt:lpstr>T_VBBX2000X1of4X2000</vt:lpstr>
      <vt:lpstr>T_VBBX2000X1of4X2200</vt:lpstr>
      <vt:lpstr>T_VBBX2000X1X2000</vt:lpstr>
      <vt:lpstr>T_VBBX2000X3of4X1600</vt:lpstr>
      <vt:lpstr>T_VBBX2000X3of4X1800</vt:lpstr>
      <vt:lpstr>T_VBBX2000X3of4X2000</vt:lpstr>
      <vt:lpstr>T_VBBX2000X3of4X2200</vt:lpstr>
      <vt:lpstr>T_VBBX2500X1of2X1600</vt:lpstr>
      <vt:lpstr>T_VBBX2500X1of2X1800</vt:lpstr>
      <vt:lpstr>T_VBBX2500X1of2X2000</vt:lpstr>
      <vt:lpstr>T_VBBX2500X1of2X2200</vt:lpstr>
      <vt:lpstr>T_VBBX2500X1of4X1800</vt:lpstr>
      <vt:lpstr>T_VBBX2500X1of4X2000</vt:lpstr>
      <vt:lpstr>T_VBBX2500X1of4X2200</vt:lpstr>
      <vt:lpstr>T_VBBX2500X1X2000</vt:lpstr>
      <vt:lpstr>T_VBBX2500X3of4X1600</vt:lpstr>
      <vt:lpstr>T_VBBX2500X3of4X1800</vt:lpstr>
      <vt:lpstr>T_VBBX2500X3of4X2000</vt:lpstr>
      <vt:lpstr>T_VBBX2500X3of4X2200</vt:lpstr>
      <vt:lpstr>T_VBBX630X1of2X1600</vt:lpstr>
      <vt:lpstr>T_VBBX630X1of2X1800</vt:lpstr>
      <vt:lpstr>T_VBBX630X1of2X2000</vt:lpstr>
      <vt:lpstr>T_VBBX630X1of4X1600</vt:lpstr>
      <vt:lpstr>T_VBBX630X1of4X1800</vt:lpstr>
      <vt:lpstr>T_VBBX630X1of4X2000</vt:lpstr>
      <vt:lpstr>T_VBBX630X1X2000</vt:lpstr>
      <vt:lpstr>T_VBBX630X3of4X1600</vt:lpstr>
      <vt:lpstr>T_VBBX630X3of4X1800</vt:lpstr>
      <vt:lpstr>T_VBBX630X3of4X2000</vt:lpstr>
      <vt:lpstr>T_VBBXMainXCVS250X720XSPR</vt:lpstr>
      <vt:lpstr>T_VBBXMainXEZC250X720XSPR</vt:lpstr>
      <vt:lpstr>T_VBBXMainXMTZX720XINF</vt:lpstr>
      <vt:lpstr>T_VBBXMainXMTZX720XSPR</vt:lpstr>
      <vt:lpstr>T_VBBXMainXNSX250X720XSPR</vt:lpstr>
      <vt:lpstr>T_VBBXMainXNWX720XINF</vt:lpstr>
      <vt:lpstr>T_VBBXMainXNWX720XSPR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2026-06-10T15:24:47Z</cp:lastPrinted>
  <dcterms:created xsi:type="dcterms:W3CDTF">2025-08-19T15:15:38Z</dcterms:created>
  <dcterms:modified xsi:type="dcterms:W3CDTF">2026-06-22T21:59:45Z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